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filterPrivacy="1" codeName="ThisWorkbook" defaultThemeVersion="124226"/>
  <xr:revisionPtr revIDLastSave="31" documentId="8_{3DA200A3-0B09-4F54-A735-030BE6D8FB86}" xr6:coauthVersionLast="47" xr6:coauthVersionMax="47" xr10:uidLastSave="{8A6F2720-0200-4312-9A11-2C5A2237C2A3}"/>
  <bookViews>
    <workbookView xWindow="-120" yWindow="-120" windowWidth="29040" windowHeight="17640" tabRatio="691" firstSheet="2" activeTab="2" xr2:uid="{00000000-000D-0000-FFFF-FFFF00000000}"/>
  </bookViews>
  <sheets>
    <sheet name="Output| PTRM (T) (Adj)" sheetId="15" state="hidden" r:id="rId1"/>
    <sheet name="Output| PTRM (T)" sheetId="14" state="hidden" r:id="rId2"/>
    <sheet name="Index" sheetId="5" r:id="rId3"/>
    <sheet name="Input | General" sheetId="2" r:id="rId4"/>
    <sheet name="Input | Inflation and Disc Rate" sheetId="13" r:id="rId5"/>
    <sheet name="Input | Reported Capex" sheetId="3" r:id="rId6"/>
    <sheet name="Calc | CESS Revenue Increments" sheetId="4" r:id="rId7"/>
    <sheet name="Output | Models" sheetId="10" r:id="rId8"/>
    <sheet name="Output|FY19 CESS adjustment" sheetId="1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__123Graph_A" localSheetId="1" hidden="1">[1]SECTORS!$BP$16:$BP$33</definedName>
    <definedName name="__123Graph_A" localSheetId="0" hidden="1">[1]SECTORS!$BP$16:$BP$33</definedName>
    <definedName name="__123Graph_A" hidden="1">[2]SECTORS!$BP$16:$BP$33</definedName>
    <definedName name="__123Graph_CWH2" localSheetId="1" hidden="1">[1]SECTORS!$CD$33:$CD$71</definedName>
    <definedName name="__123Graph_CWH2" localSheetId="0" hidden="1">[1]SECTORS!$CD$33:$CD$71</definedName>
    <definedName name="__123Graph_CWH2" hidden="1">[2]SECTORS!$CD$33:$CD$71</definedName>
    <definedName name="__123Graph_CWH3" localSheetId="1" hidden="1">[1]SECTORS!$CH$33:$CH$71</definedName>
    <definedName name="__123Graph_CWH3" localSheetId="0" hidden="1">[1]SECTORS!$CH$33:$CH$71</definedName>
    <definedName name="__123Graph_CWH3" hidden="1">[2]SECTORS!$CH$33:$CH$71</definedName>
    <definedName name="__123Graph_X" localSheetId="1" hidden="1">[1]SECTORS!$A$16:$A$37</definedName>
    <definedName name="__123Graph_X" localSheetId="0" hidden="1">[1]SECTORS!$A$16:$A$37</definedName>
    <definedName name="__123Graph_X" hidden="1">[2]SECTORS!$A$16:$A$37</definedName>
    <definedName name="_1__123Graph_ACHART_3" hidden="1">'[3]Degree Days'!$G$14:$G$44</definedName>
    <definedName name="_1__123Graph_ACHART_7" localSheetId="1" hidden="1">'[4]Degree Days'!#REF!</definedName>
    <definedName name="_1__123Graph_ACHART_7" localSheetId="0" hidden="1">'[4]Degree Days'!#REF!</definedName>
    <definedName name="_1__123Graph_ACHART_7" localSheetId="8" hidden="1">'[5]Degree Days'!#REF!</definedName>
    <definedName name="_1__123Graph_ACHART_7" hidden="1">'[5]Degree Days'!#REF!</definedName>
    <definedName name="_101__123Graph_ACHART_2" localSheetId="1" hidden="1">[6]VIC!$AU$9:$AU$26</definedName>
    <definedName name="_101__123Graph_ACHART_2" localSheetId="0" hidden="1">[6]VIC!$AU$9:$AU$26</definedName>
    <definedName name="_101__123Graph_ACHART_2" hidden="1">[7]VIC!$AU$9:$AU$26</definedName>
    <definedName name="_109__123Graph_ACHART_3" localSheetId="1" hidden="1">[6]VIC!$AB$9:$AB$26</definedName>
    <definedName name="_109__123Graph_ACHART_3" localSheetId="0" hidden="1">[6]VIC!$AB$9:$AB$26</definedName>
    <definedName name="_109__123Graph_ACHART_3" hidden="1">[7]VIC!$AB$9:$AB$26</definedName>
    <definedName name="_110__123Graph_ACHART_30" localSheetId="1" hidden="1">[6]SA!$BJ$9:$BJ$26</definedName>
    <definedName name="_110__123Graph_ACHART_30" localSheetId="0" hidden="1">[6]SA!$BJ$9:$BJ$26</definedName>
    <definedName name="_110__123Graph_ACHART_30" hidden="1">[7]SA!$BJ$9:$BJ$26</definedName>
    <definedName name="_111__123Graph_ACHART_31" localSheetId="1" hidden="1">[6]WA!$BJ$9:$BJ$26</definedName>
    <definedName name="_111__123Graph_ACHART_31" localSheetId="0" hidden="1">[6]WA!$BJ$9:$BJ$26</definedName>
    <definedName name="_111__123Graph_ACHART_31" hidden="1">[7]WA!$BJ$9:$BJ$26</definedName>
    <definedName name="_112__123Graph_ACHART_35" localSheetId="1" hidden="1">[6]WA!$BJ$9:$BJ$26</definedName>
    <definedName name="_112__123Graph_ACHART_35" localSheetId="0" hidden="1">[6]WA!$BJ$9:$BJ$26</definedName>
    <definedName name="_112__123Graph_ACHART_35" hidden="1">[7]WA!$BJ$9:$BJ$26</definedName>
    <definedName name="_116__123Graph_ACHART_3" localSheetId="1" hidden="1">[6]VIC!$AB$9:$AB$26</definedName>
    <definedName name="_116__123Graph_ACHART_3" localSheetId="0" hidden="1">[6]VIC!$AB$9:$AB$26</definedName>
    <definedName name="_116__123Graph_ACHART_3" hidden="1">[7]VIC!$AB$9:$AB$26</definedName>
    <definedName name="_117__123Graph_ACHART_30" localSheetId="1" hidden="1">[6]SA!$BJ$9:$BJ$26</definedName>
    <definedName name="_117__123Graph_ACHART_30" localSheetId="0" hidden="1">[6]SA!$BJ$9:$BJ$26</definedName>
    <definedName name="_117__123Graph_ACHART_30" hidden="1">[7]SA!$BJ$9:$BJ$26</definedName>
    <definedName name="_118__123Graph_ACHART_31" localSheetId="1" hidden="1">[6]WA!$BJ$9:$BJ$26</definedName>
    <definedName name="_118__123Graph_ACHART_31" localSheetId="0" hidden="1">[6]WA!$BJ$9:$BJ$26</definedName>
    <definedName name="_118__123Graph_ACHART_31" hidden="1">[7]WA!$BJ$9:$BJ$26</definedName>
    <definedName name="_119__123Graph_ACHART_35" localSheetId="1" hidden="1">[6]WA!$BJ$9:$BJ$26</definedName>
    <definedName name="_119__123Graph_ACHART_35" localSheetId="0" hidden="1">[6]WA!$BJ$9:$BJ$26</definedName>
    <definedName name="_119__123Graph_ACHART_35" hidden="1">[7]WA!$BJ$9:$BJ$26</definedName>
    <definedName name="_126__123Graph_ACHART_4" localSheetId="1" hidden="1">[6]VIC!$AV$9:$AV$26</definedName>
    <definedName name="_126__123Graph_ACHART_4" localSheetId="0" hidden="1">[6]VIC!$AV$9:$AV$26</definedName>
    <definedName name="_126__123Graph_ACHART_4" hidden="1">[7]VIC!$AV$9:$AV$26</definedName>
    <definedName name="_134__123Graph_ACHART_4" localSheetId="1" hidden="1">[6]VIC!$AV$9:$AV$26</definedName>
    <definedName name="_134__123Graph_ACHART_4" localSheetId="0" hidden="1">[6]VIC!$AV$9:$AV$26</definedName>
    <definedName name="_134__123Graph_ACHART_4" hidden="1">[7]VIC!$AV$9:$AV$26</definedName>
    <definedName name="_14__123Graph_ACHART_1" localSheetId="1" hidden="1">[6]VIC!$AA$9:$AA$26</definedName>
    <definedName name="_14__123Graph_ACHART_1" localSheetId="0" hidden="1">[6]VIC!$AA$9:$AA$26</definedName>
    <definedName name="_14__123Graph_ACHART_1" hidden="1">[7]VIC!$AA$9:$AA$26</definedName>
    <definedName name="_140__123Graph_ACHART_5" localSheetId="1" hidden="1">[6]VIC!$R$5:$R$26</definedName>
    <definedName name="_140__123Graph_ACHART_5" localSheetId="0" hidden="1">[6]VIC!$R$5:$R$26</definedName>
    <definedName name="_140__123Graph_ACHART_5" hidden="1">[7]VIC!$R$5:$R$26</definedName>
    <definedName name="_149__123Graph_ACHART_5" localSheetId="1" hidden="1">[6]VIC!$R$5:$R$26</definedName>
    <definedName name="_149__123Graph_ACHART_5" localSheetId="0" hidden="1">[6]VIC!$R$5:$R$26</definedName>
    <definedName name="_149__123Graph_ACHART_5" hidden="1">[7]VIC!$R$5:$R$26</definedName>
    <definedName name="_15__123Graph_ACHART_1" localSheetId="1" hidden="1">[6]VIC!$AA$9:$AA$26</definedName>
    <definedName name="_15__123Graph_ACHART_1" localSheetId="0" hidden="1">[6]VIC!$AA$9:$AA$26</definedName>
    <definedName name="_15__123Graph_ACHART_1" hidden="1">[7]VIC!$AA$9:$AA$26</definedName>
    <definedName name="_154__123Graph_ACHART_6" localSheetId="1" hidden="1">[6]VIC!$S$5:$S$26</definedName>
    <definedName name="_154__123Graph_ACHART_6" localSheetId="0" hidden="1">[6]VIC!$S$5:$S$26</definedName>
    <definedName name="_154__123Graph_ACHART_6" hidden="1">[7]VIC!$S$5:$S$26</definedName>
    <definedName name="_155__123Graph_ACHART_62" localSheetId="1" hidden="1">[6]ACT!$BA$7:$BA$26</definedName>
    <definedName name="_155__123Graph_ACHART_62" localSheetId="0" hidden="1">[6]ACT!$BA$7:$BA$26</definedName>
    <definedName name="_155__123Graph_ACHART_62" hidden="1">[7]ACT!$BA$7:$BA$26</definedName>
    <definedName name="_156__123Graph_ACHART_66" localSheetId="1" hidden="1">[8]NSW!$AZ$5:$AZ$26</definedName>
    <definedName name="_156__123Graph_ACHART_66" localSheetId="0" hidden="1">[8]NSW!$AZ$5:$AZ$26</definedName>
    <definedName name="_156__123Graph_ACHART_66" hidden="1">[9]NSW!$AZ$5:$AZ$26</definedName>
    <definedName name="_157__123Graph_ACHART_68" localSheetId="1" hidden="1">[6]TAS!$AG$5:$AG$26</definedName>
    <definedName name="_157__123Graph_ACHART_68" localSheetId="0" hidden="1">[6]TAS!$AG$5:$AG$26</definedName>
    <definedName name="_157__123Graph_ACHART_68" hidden="1">[7]TAS!$AG$5:$AG$26</definedName>
    <definedName name="_158__123Graph_ACHART_69" localSheetId="1" hidden="1">[8]NSW!$AG$5:$AG$26</definedName>
    <definedName name="_158__123Graph_ACHART_69" localSheetId="0" hidden="1">[8]NSW!$AG$5:$AG$26</definedName>
    <definedName name="_158__123Graph_ACHART_69" hidden="1">[9]NSW!$AG$5:$AG$26</definedName>
    <definedName name="_164__123Graph_ACHART_6" localSheetId="1" hidden="1">[6]VIC!$S$5:$S$26</definedName>
    <definedName name="_164__123Graph_ACHART_6" localSheetId="0" hidden="1">[6]VIC!$S$5:$S$26</definedName>
    <definedName name="_164__123Graph_ACHART_6" hidden="1">[7]VIC!$S$5:$S$26</definedName>
    <definedName name="_165__123Graph_ACHART_62" localSheetId="1" hidden="1">[6]ACT!$BA$7:$BA$26</definedName>
    <definedName name="_165__123Graph_ACHART_62" localSheetId="0" hidden="1">[6]ACT!$BA$7:$BA$26</definedName>
    <definedName name="_165__123Graph_ACHART_62" hidden="1">[7]ACT!$BA$7:$BA$26</definedName>
    <definedName name="_166__123Graph_ACHART_66" localSheetId="1" hidden="1">[8]NSW!$AZ$5:$AZ$26</definedName>
    <definedName name="_166__123Graph_ACHART_66" localSheetId="0" hidden="1">[8]NSW!$AZ$5:$AZ$26</definedName>
    <definedName name="_166__123Graph_ACHART_66" hidden="1">[9]NSW!$AZ$5:$AZ$26</definedName>
    <definedName name="_167__123Graph_ACHART_68" localSheetId="1" hidden="1">[6]TAS!$AG$5:$AG$26</definedName>
    <definedName name="_167__123Graph_ACHART_68" localSheetId="0" hidden="1">[6]TAS!$AG$5:$AG$26</definedName>
    <definedName name="_167__123Graph_ACHART_68" hidden="1">[7]TAS!$AG$5:$AG$26</definedName>
    <definedName name="_168__123Graph_ACHART_69" localSheetId="1" hidden="1">[8]NSW!$AG$5:$AG$26</definedName>
    <definedName name="_168__123Graph_ACHART_69" localSheetId="0" hidden="1">[8]NSW!$AG$5:$AG$26</definedName>
    <definedName name="_168__123Graph_ACHART_69" hidden="1">[9]NSW!$AG$5:$AG$26</definedName>
    <definedName name="_172__123Graph_ACHART_7" localSheetId="1" hidden="1">[6]VIC!$F$5:$F$26</definedName>
    <definedName name="_172__123Graph_ACHART_7" localSheetId="0" hidden="1">[6]VIC!$F$5:$F$26</definedName>
    <definedName name="_172__123Graph_ACHART_7" hidden="1">[7]VIC!$F$5:$F$26</definedName>
    <definedName name="_173__123Graph_ACHART_70" localSheetId="1" hidden="1">[6]ACT!$J$5:$J$26</definedName>
    <definedName name="_173__123Graph_ACHART_70" localSheetId="0" hidden="1">[6]ACT!$J$5:$J$26</definedName>
    <definedName name="_173__123Graph_ACHART_70" hidden="1">[7]ACT!$J$5:$J$26</definedName>
    <definedName name="_174__123Graph_ACHART_71" localSheetId="1" hidden="1">[6]ACT!$N$12:$N$27</definedName>
    <definedName name="_174__123Graph_ACHART_71" localSheetId="0" hidden="1">[6]ACT!$N$12:$N$27</definedName>
    <definedName name="_174__123Graph_ACHART_71" hidden="1">[7]ACT!$N$12:$N$27</definedName>
    <definedName name="_183__123Graph_ACHART_7" localSheetId="1" hidden="1">[6]VIC!$F$5:$F$26</definedName>
    <definedName name="_183__123Graph_ACHART_7" localSheetId="0" hidden="1">[6]VIC!$F$5:$F$26</definedName>
    <definedName name="_183__123Graph_ACHART_7" hidden="1">[7]VIC!$F$5:$F$26</definedName>
    <definedName name="_184__123Graph_ACHART_70" localSheetId="1" hidden="1">[6]ACT!$J$5:$J$26</definedName>
    <definedName name="_184__123Graph_ACHART_70" localSheetId="0" hidden="1">[6]ACT!$J$5:$J$26</definedName>
    <definedName name="_184__123Graph_ACHART_70" hidden="1">[7]ACT!$J$5:$J$26</definedName>
    <definedName name="_185__123Graph_ACHART_71" localSheetId="1" hidden="1">[6]ACT!$N$12:$N$27</definedName>
    <definedName name="_185__123Graph_ACHART_71" localSheetId="0" hidden="1">[6]ACT!$N$12:$N$27</definedName>
    <definedName name="_185__123Graph_ACHART_71" hidden="1">[7]ACT!$N$12:$N$27</definedName>
    <definedName name="_188__123Graph_ACHART_8" localSheetId="1" hidden="1">[6]VIC!$G$5:$G$26</definedName>
    <definedName name="_188__123Graph_ACHART_8" localSheetId="0" hidden="1">[6]VIC!$G$5:$G$26</definedName>
    <definedName name="_188__123Graph_ACHART_8" hidden="1">[7]VIC!$G$5:$G$26</definedName>
    <definedName name="_2__123Graph_ACHART_7" localSheetId="0" hidden="1">'[3]Degree Days'!#REF!</definedName>
    <definedName name="_2__123Graph_ACHART_7" localSheetId="8" hidden="1">'[3]Degree Days'!#REF!</definedName>
    <definedName name="_2__123Graph_ACHART_7" hidden="1">'[3]Degree Days'!#REF!</definedName>
    <definedName name="_2__123Graph_BCHART_7" localSheetId="1" hidden="1">'[4]Degree Days'!#REF!</definedName>
    <definedName name="_2__123Graph_BCHART_7" localSheetId="0" hidden="1">'[4]Degree Days'!#REF!</definedName>
    <definedName name="_2__123Graph_BCHART_7" localSheetId="8" hidden="1">'[5]Degree Days'!#REF!</definedName>
    <definedName name="_2__123Graph_BCHART_7" hidden="1">'[5]Degree Days'!#REF!</definedName>
    <definedName name="_200__123Graph_ACHART_8" localSheetId="1" hidden="1">[6]VIC!$G$5:$G$26</definedName>
    <definedName name="_200__123Graph_ACHART_8" localSheetId="0" hidden="1">[6]VIC!$G$5:$G$26</definedName>
    <definedName name="_200__123Graph_ACHART_8" hidden="1">[7]VIC!$G$5:$G$26</definedName>
    <definedName name="_202__123Graph_ACHART_9" localSheetId="1" hidden="1">[6]VIC!$BC$5:$BC$26</definedName>
    <definedName name="_202__123Graph_ACHART_9" localSheetId="0" hidden="1">[6]VIC!$BC$5:$BC$26</definedName>
    <definedName name="_202__123Graph_ACHART_9" hidden="1">[7]VIC!$BC$5:$BC$26</definedName>
    <definedName name="_210__123Graph_BCHART_1" localSheetId="1" hidden="1">[10]charts!#REF!</definedName>
    <definedName name="_210__123Graph_BCHART_1" localSheetId="0" hidden="1">[10]charts!#REF!</definedName>
    <definedName name="_210__123Graph_BCHART_1" localSheetId="8" hidden="1">[11]charts!#REF!</definedName>
    <definedName name="_210__123Graph_BCHART_1" hidden="1">[11]charts!#REF!</definedName>
    <definedName name="_215__123Graph_ACHART_9" localSheetId="1" hidden="1">[6]VIC!$BC$5:$BC$26</definedName>
    <definedName name="_215__123Graph_ACHART_9" localSheetId="0" hidden="1">[6]VIC!$BC$5:$BC$26</definedName>
    <definedName name="_215__123Graph_ACHART_9" hidden="1">[7]VIC!$BC$5:$BC$26</definedName>
    <definedName name="_223__123Graph_BCHART_1" localSheetId="1" hidden="1">[10]charts!#REF!</definedName>
    <definedName name="_223__123Graph_BCHART_1" localSheetId="0" hidden="1">[10]charts!#REF!</definedName>
    <definedName name="_223__123Graph_BCHART_1" localSheetId="8" hidden="1">[11]charts!#REF!</definedName>
    <definedName name="_223__123Graph_BCHART_1" hidden="1">[11]charts!#REF!</definedName>
    <definedName name="_224__123Graph_BCHART_10" localSheetId="1" hidden="1">[6]VIC!$BA$5:$BA$26</definedName>
    <definedName name="_224__123Graph_BCHART_10" localSheetId="0" hidden="1">[6]VIC!$BA$5:$BA$26</definedName>
    <definedName name="_224__123Graph_BCHART_10" hidden="1">[7]VIC!$BA$5:$BA$26</definedName>
    <definedName name="_238__123Graph_BCHART_10" localSheetId="1" hidden="1">[6]VIC!$BA$5:$BA$26</definedName>
    <definedName name="_238__123Graph_BCHART_10" localSheetId="0" hidden="1">[6]VIC!$BA$5:$BA$26</definedName>
    <definedName name="_238__123Graph_BCHART_10" hidden="1">[7]VIC!$BA$5:$BA$26</definedName>
    <definedName name="_238__123Graph_BCHART_11" localSheetId="1" hidden="1">[6]VIC!$BE$5:$BE$26</definedName>
    <definedName name="_238__123Graph_BCHART_11" localSheetId="0" hidden="1">[6]VIC!$BE$5:$BE$26</definedName>
    <definedName name="_238__123Graph_BCHART_11" hidden="1">[7]VIC!$BE$5:$BE$26</definedName>
    <definedName name="_239__123Graph_BCHART_12" localSheetId="1" hidden="1">[6]VIC!$N$6:$N$26</definedName>
    <definedName name="_239__123Graph_BCHART_12" localSheetId="0" hidden="1">[6]VIC!$N$6:$N$26</definedName>
    <definedName name="_239__123Graph_BCHART_12" hidden="1">[7]VIC!$N$6:$N$26</definedName>
    <definedName name="_253__123Graph_BCHART_11" localSheetId="1" hidden="1">[6]VIC!$BE$5:$BE$26</definedName>
    <definedName name="_253__123Graph_BCHART_11" localSheetId="0" hidden="1">[6]VIC!$BE$5:$BE$26</definedName>
    <definedName name="_253__123Graph_BCHART_11" hidden="1">[7]VIC!$BE$5:$BE$26</definedName>
    <definedName name="_254__123Graph_BCHART_12" localSheetId="1" hidden="1">[6]VIC!$N$6:$N$26</definedName>
    <definedName name="_254__123Graph_BCHART_12" localSheetId="0" hidden="1">[6]VIC!$N$6:$N$26</definedName>
    <definedName name="_254__123Graph_BCHART_12" hidden="1">[7]VIC!$N$6:$N$26</definedName>
    <definedName name="_257__123Graph_BCHART_13" localSheetId="1" hidden="1">[6]VIC!#REF!</definedName>
    <definedName name="_257__123Graph_BCHART_13" localSheetId="0" hidden="1">[6]VIC!#REF!</definedName>
    <definedName name="_257__123Graph_BCHART_13" localSheetId="8" hidden="1">[7]VIC!#REF!</definedName>
    <definedName name="_257__123Graph_BCHART_13" hidden="1">[7]VIC!#REF!</definedName>
    <definedName name="_258__123Graph_BCHART_15" localSheetId="1" hidden="1">[6]VIC!$AG$6:$AG$26</definedName>
    <definedName name="_258__123Graph_BCHART_15" localSheetId="0" hidden="1">[6]VIC!$AG$6:$AG$26</definedName>
    <definedName name="_258__123Graph_BCHART_15" hidden="1">[7]VIC!$AG$6:$AG$26</definedName>
    <definedName name="_259__123Graph_BCHART_16" localSheetId="1" hidden="1">[6]VIC!$BE$5:$BE$26</definedName>
    <definedName name="_259__123Graph_BCHART_16" localSheetId="0" hidden="1">[6]VIC!$BE$5:$BE$26</definedName>
    <definedName name="_259__123Graph_BCHART_16" hidden="1">[7]VIC!$BE$5:$BE$26</definedName>
    <definedName name="_273__123Graph_BCHART_13" localSheetId="1" hidden="1">[6]VIC!#REF!</definedName>
    <definedName name="_273__123Graph_BCHART_13" localSheetId="0" hidden="1">[6]VIC!#REF!</definedName>
    <definedName name="_273__123Graph_BCHART_13" localSheetId="8" hidden="1">[7]VIC!#REF!</definedName>
    <definedName name="_273__123Graph_BCHART_13" hidden="1">[7]VIC!#REF!</definedName>
    <definedName name="_273__123Graph_BCHART_2" localSheetId="1" hidden="1">[6]VIC!$AX$9:$AX$26</definedName>
    <definedName name="_273__123Graph_BCHART_2" localSheetId="0" hidden="1">[6]VIC!$AX$9:$AX$26</definedName>
    <definedName name="_273__123Graph_BCHART_2" hidden="1">[7]VIC!$AX$9:$AX$26</definedName>
    <definedName name="_274__123Graph_BCHART_15" localSheetId="1" hidden="1">[6]VIC!$AG$6:$AG$26</definedName>
    <definedName name="_274__123Graph_BCHART_15" localSheetId="0" hidden="1">[6]VIC!$AG$6:$AG$26</definedName>
    <definedName name="_274__123Graph_BCHART_15" hidden="1">[7]VIC!$AG$6:$AG$26</definedName>
    <definedName name="_275__123Graph_BCHART_16" localSheetId="1" hidden="1">[6]VIC!$BE$5:$BE$26</definedName>
    <definedName name="_275__123Graph_BCHART_16" localSheetId="0" hidden="1">[6]VIC!$BE$5:$BE$26</definedName>
    <definedName name="_275__123Graph_BCHART_16" hidden="1">[7]VIC!$BE$5:$BE$26</definedName>
    <definedName name="_28__123Graph_ACHART_10" localSheetId="1" hidden="1">[6]VIC!$BD$5:$BD$26</definedName>
    <definedName name="_28__123Graph_ACHART_10" localSheetId="0" hidden="1">[6]VIC!$BD$5:$BD$26</definedName>
    <definedName name="_28__123Graph_ACHART_10" hidden="1">[7]VIC!$BD$5:$BD$26</definedName>
    <definedName name="_287__123Graph_BCHART_3" localSheetId="1" hidden="1">[6]VIC!$AF$9:$AF$26</definedName>
    <definedName name="_287__123Graph_BCHART_3" localSheetId="0" hidden="1">[6]VIC!$AF$9:$AF$26</definedName>
    <definedName name="_287__123Graph_BCHART_3" hidden="1">[7]VIC!$AF$9:$AF$26</definedName>
    <definedName name="_288__123Graph_BCHART_30" localSheetId="1" hidden="1">[6]SA!$BI$9:$BI$26</definedName>
    <definedName name="_288__123Graph_BCHART_30" localSheetId="0" hidden="1">[6]SA!$BI$9:$BI$26</definedName>
    <definedName name="_288__123Graph_BCHART_30" hidden="1">[7]SA!$BI$9:$BI$26</definedName>
    <definedName name="_289__123Graph_BCHART_31" localSheetId="1" hidden="1">[6]WA!$BI$9:$BI$26</definedName>
    <definedName name="_289__123Graph_BCHART_31" localSheetId="0" hidden="1">[6]WA!$BI$9:$BI$26</definedName>
    <definedName name="_289__123Graph_BCHART_31" hidden="1">[7]WA!$BI$9:$BI$26</definedName>
    <definedName name="_290__123Graph_BCHART_2" localSheetId="1" hidden="1">[6]VIC!$AX$9:$AX$26</definedName>
    <definedName name="_290__123Graph_BCHART_2" localSheetId="0" hidden="1">[6]VIC!$AX$9:$AX$26</definedName>
    <definedName name="_290__123Graph_BCHART_2" hidden="1">[7]VIC!$AX$9:$AX$26</definedName>
    <definedName name="_290__123Graph_BCHART_35" localSheetId="1" hidden="1">[6]WA!$BI$9:$BI$26</definedName>
    <definedName name="_290__123Graph_BCHART_35" localSheetId="0" hidden="1">[6]WA!$BI$9:$BI$26</definedName>
    <definedName name="_290__123Graph_BCHART_35" hidden="1">[7]WA!$BI$9:$BI$26</definedName>
    <definedName name="_3__123Graph_ACHART_8" hidden="1">'[3]Degree Days'!$K$14:$K$44</definedName>
    <definedName name="_30__123Graph_ACHART_10" localSheetId="1" hidden="1">[6]VIC!$BD$5:$BD$26</definedName>
    <definedName name="_30__123Graph_ACHART_10" localSheetId="0" hidden="1">[6]VIC!$BD$5:$BD$26</definedName>
    <definedName name="_30__123Graph_ACHART_10" hidden="1">[7]VIC!$BD$5:$BD$26</definedName>
    <definedName name="_304__123Graph_BCHART_4" localSheetId="1" hidden="1">[6]VIC!$AY$9:$AY$26</definedName>
    <definedName name="_304__123Graph_BCHART_4" localSheetId="0" hidden="1">[6]VIC!$AY$9:$AY$26</definedName>
    <definedName name="_304__123Graph_BCHART_4" hidden="1">[7]VIC!$AY$9:$AY$26</definedName>
    <definedName name="_305__123Graph_BCHART_3" localSheetId="1" hidden="1">[6]VIC!$AF$9:$AF$26</definedName>
    <definedName name="_305__123Graph_BCHART_3" localSheetId="0" hidden="1">[6]VIC!$AF$9:$AF$26</definedName>
    <definedName name="_305__123Graph_BCHART_3" hidden="1">[7]VIC!$AF$9:$AF$26</definedName>
    <definedName name="_306__123Graph_BCHART_30" localSheetId="1" hidden="1">[6]SA!$BI$9:$BI$26</definedName>
    <definedName name="_306__123Graph_BCHART_30" localSheetId="0" hidden="1">[6]SA!$BI$9:$BI$26</definedName>
    <definedName name="_306__123Graph_BCHART_30" hidden="1">[7]SA!$BI$9:$BI$26</definedName>
    <definedName name="_307__123Graph_BCHART_31" localSheetId="1" hidden="1">[6]WA!$BI$9:$BI$26</definedName>
    <definedName name="_307__123Graph_BCHART_31" localSheetId="0" hidden="1">[6]WA!$BI$9:$BI$26</definedName>
    <definedName name="_307__123Graph_BCHART_31" hidden="1">[7]WA!$BI$9:$BI$26</definedName>
    <definedName name="_308__123Graph_BCHART_35" localSheetId="1" hidden="1">[6]WA!$BI$9:$BI$26</definedName>
    <definedName name="_308__123Graph_BCHART_35" localSheetId="0" hidden="1">[6]WA!$BI$9:$BI$26</definedName>
    <definedName name="_308__123Graph_BCHART_35" hidden="1">[7]WA!$BI$9:$BI$26</definedName>
    <definedName name="_318__123Graph_BCHART_5" localSheetId="1" hidden="1">[6]VIC!$U$5:$U$26</definedName>
    <definedName name="_318__123Graph_BCHART_5" localSheetId="0" hidden="1">[6]VIC!$U$5:$U$26</definedName>
    <definedName name="_318__123Graph_BCHART_5" hidden="1">[7]VIC!$U$5:$U$26</definedName>
    <definedName name="_323__123Graph_BCHART_4" localSheetId="1" hidden="1">[6]VIC!$AY$9:$AY$26</definedName>
    <definedName name="_323__123Graph_BCHART_4" localSheetId="0" hidden="1">[6]VIC!$AY$9:$AY$26</definedName>
    <definedName name="_323__123Graph_BCHART_4" hidden="1">[7]VIC!$AY$9:$AY$26</definedName>
    <definedName name="_332__123Graph_BCHART_6" localSheetId="1" hidden="1">[6]VIC!$V$5:$V$26</definedName>
    <definedName name="_332__123Graph_BCHART_6" localSheetId="0" hidden="1">[6]VIC!$V$5:$V$26</definedName>
    <definedName name="_332__123Graph_BCHART_6" hidden="1">[7]VIC!$V$5:$V$26</definedName>
    <definedName name="_333__123Graph_BCHART_62" localSheetId="1" hidden="1">[6]ACT!$BB$7:$BB$26</definedName>
    <definedName name="_333__123Graph_BCHART_62" localSheetId="0" hidden="1">[6]ACT!$BB$7:$BB$26</definedName>
    <definedName name="_333__123Graph_BCHART_62" hidden="1">[7]ACT!$BB$7:$BB$26</definedName>
    <definedName name="_334__123Graph_BCHART_66" localSheetId="1" hidden="1">[8]NSW!$BE$5:$BE$26</definedName>
    <definedName name="_334__123Graph_BCHART_66" localSheetId="0" hidden="1">[8]NSW!$BE$5:$BE$26</definedName>
    <definedName name="_334__123Graph_BCHART_66" hidden="1">[9]NSW!$BE$5:$BE$26</definedName>
    <definedName name="_335__123Graph_BCHART_68" localSheetId="1" hidden="1">[6]TAS!$AN$5:$AN$26</definedName>
    <definedName name="_335__123Graph_BCHART_68" localSheetId="0" hidden="1">[6]TAS!$AN$5:$AN$26</definedName>
    <definedName name="_335__123Graph_BCHART_68" hidden="1">[7]TAS!$AN$5:$AN$26</definedName>
    <definedName name="_336__123Graph_BCHART_69" localSheetId="1" hidden="1">[8]NSW!$AN$5:$AN$26</definedName>
    <definedName name="_336__123Graph_BCHART_69" localSheetId="0" hidden="1">[8]NSW!$AN$5:$AN$26</definedName>
    <definedName name="_336__123Graph_BCHART_69" hidden="1">[9]NSW!$AN$5:$AN$26</definedName>
    <definedName name="_338__123Graph_BCHART_5" localSheetId="1" hidden="1">[6]VIC!$U$5:$U$26</definedName>
    <definedName name="_338__123Graph_BCHART_5" localSheetId="0" hidden="1">[6]VIC!$U$5:$U$26</definedName>
    <definedName name="_338__123Graph_BCHART_5" hidden="1">[7]VIC!$U$5:$U$26</definedName>
    <definedName name="_353__123Graph_BCHART_6" localSheetId="1" hidden="1">[6]VIC!$V$5:$V$26</definedName>
    <definedName name="_353__123Graph_BCHART_6" localSheetId="0" hidden="1">[6]VIC!$V$5:$V$26</definedName>
    <definedName name="_353__123Graph_BCHART_6" hidden="1">[7]VIC!$V$5:$V$26</definedName>
    <definedName name="_354__123Graph_BCHART_62" localSheetId="1" hidden="1">[6]ACT!$BB$7:$BB$26</definedName>
    <definedName name="_354__123Graph_BCHART_62" localSheetId="0" hidden="1">[6]ACT!$BB$7:$BB$26</definedName>
    <definedName name="_354__123Graph_BCHART_62" hidden="1">[7]ACT!$BB$7:$BB$26</definedName>
    <definedName name="_354__123Graph_BCHART_7" localSheetId="1" hidden="1">[6]VIC!#REF!</definedName>
    <definedName name="_354__123Graph_BCHART_7" localSheetId="0" hidden="1">[6]VIC!#REF!</definedName>
    <definedName name="_354__123Graph_BCHART_7" localSheetId="8" hidden="1">[7]VIC!#REF!</definedName>
    <definedName name="_354__123Graph_BCHART_7" hidden="1">[7]VIC!#REF!</definedName>
    <definedName name="_355__123Graph_BCHART_66" localSheetId="1" hidden="1">[8]NSW!$BE$5:$BE$26</definedName>
    <definedName name="_355__123Graph_BCHART_66" localSheetId="0" hidden="1">[8]NSW!$BE$5:$BE$26</definedName>
    <definedName name="_355__123Graph_BCHART_66" hidden="1">[9]NSW!$BE$5:$BE$26</definedName>
    <definedName name="_355__123Graph_BCHART_70" localSheetId="1" hidden="1">[6]ACT!$L$5:$L$26</definedName>
    <definedName name="_355__123Graph_BCHART_70" localSheetId="0" hidden="1">[6]ACT!$L$5:$L$26</definedName>
    <definedName name="_355__123Graph_BCHART_70" hidden="1">[7]ACT!$L$5:$L$26</definedName>
    <definedName name="_356__123Graph_BCHART_68" localSheetId="1" hidden="1">[6]TAS!$AN$5:$AN$26</definedName>
    <definedName name="_356__123Graph_BCHART_68" localSheetId="0" hidden="1">[6]TAS!$AN$5:$AN$26</definedName>
    <definedName name="_356__123Graph_BCHART_68" hidden="1">[7]TAS!$AN$5:$AN$26</definedName>
    <definedName name="_356__123Graph_BCHART_71" localSheetId="1" hidden="1">[6]ACT!$L$12:$L$27</definedName>
    <definedName name="_356__123Graph_BCHART_71" localSheetId="0" hidden="1">[6]ACT!$L$12:$L$27</definedName>
    <definedName name="_356__123Graph_BCHART_71" hidden="1">[7]ACT!$L$12:$L$27</definedName>
    <definedName name="_357__123Graph_BCHART_69" localSheetId="1" hidden="1">[8]NSW!$AN$5:$AN$26</definedName>
    <definedName name="_357__123Graph_BCHART_69" localSheetId="0" hidden="1">[8]NSW!$AN$5:$AN$26</definedName>
    <definedName name="_357__123Graph_BCHART_69" hidden="1">[9]NSW!$AN$5:$AN$26</definedName>
    <definedName name="_374__123Graph_BCHART_8" localSheetId="1" hidden="1">[6]VIC!#REF!</definedName>
    <definedName name="_374__123Graph_BCHART_8" localSheetId="0" hidden="1">[6]VIC!#REF!</definedName>
    <definedName name="_374__123Graph_BCHART_8" localSheetId="8" hidden="1">[7]VIC!#REF!</definedName>
    <definedName name="_374__123Graph_BCHART_8" hidden="1">[7]VIC!#REF!</definedName>
    <definedName name="_376__123Graph_BCHART_7" localSheetId="1" hidden="1">[6]VIC!#REF!</definedName>
    <definedName name="_376__123Graph_BCHART_7" localSheetId="0" hidden="1">[6]VIC!#REF!</definedName>
    <definedName name="_376__123Graph_BCHART_7" localSheetId="8" hidden="1">[7]VIC!#REF!</definedName>
    <definedName name="_376__123Graph_BCHART_7" hidden="1">[7]VIC!#REF!</definedName>
    <definedName name="_377__123Graph_BCHART_70" localSheetId="1" hidden="1">[6]ACT!$L$5:$L$26</definedName>
    <definedName name="_377__123Graph_BCHART_70" localSheetId="0" hidden="1">[6]ACT!$L$5:$L$26</definedName>
    <definedName name="_377__123Graph_BCHART_70" hidden="1">[7]ACT!$L$5:$L$26</definedName>
    <definedName name="_378__123Graph_BCHART_71" localSheetId="1" hidden="1">[6]ACT!$L$12:$L$27</definedName>
    <definedName name="_378__123Graph_BCHART_71" localSheetId="0" hidden="1">[6]ACT!$L$12:$L$27</definedName>
    <definedName name="_378__123Graph_BCHART_71" hidden="1">[7]ACT!$L$12:$L$27</definedName>
    <definedName name="_388__123Graph_BCHART_9" localSheetId="1" hidden="1">[6]VIC!$AZ$5:$AZ$26</definedName>
    <definedName name="_388__123Graph_BCHART_9" localSheetId="0" hidden="1">[6]VIC!$AZ$5:$AZ$26</definedName>
    <definedName name="_388__123Graph_BCHART_9" hidden="1">[7]VIC!$AZ$5:$AZ$26</definedName>
    <definedName name="_396__123Graph_CCHART_1" localSheetId="1" hidden="1">[10]charts!#REF!</definedName>
    <definedName name="_396__123Graph_CCHART_1" localSheetId="0" hidden="1">[10]charts!#REF!</definedName>
    <definedName name="_396__123Graph_CCHART_1" localSheetId="8" hidden="1">[11]charts!#REF!</definedName>
    <definedName name="_396__123Graph_CCHART_1" hidden="1">[11]charts!#REF!</definedName>
    <definedName name="_397__123Graph_BCHART_8" localSheetId="1" hidden="1">[6]VIC!#REF!</definedName>
    <definedName name="_397__123Graph_BCHART_8" localSheetId="0" hidden="1">[6]VIC!#REF!</definedName>
    <definedName name="_397__123Graph_BCHART_8" localSheetId="8" hidden="1">[7]VIC!#REF!</definedName>
    <definedName name="_397__123Graph_BCHART_8" hidden="1">[7]VIC!#REF!</definedName>
    <definedName name="_4__123Graph_BCHART_3" hidden="1">'[3]Degree Days'!$I$14:$I$44</definedName>
    <definedName name="_404__123Graph_CCHART_10" localSheetId="1" hidden="1">[10]charts!#REF!</definedName>
    <definedName name="_404__123Graph_CCHART_10" localSheetId="0" hidden="1">[10]charts!#REF!</definedName>
    <definedName name="_404__123Graph_CCHART_10" localSheetId="8" hidden="1">[11]charts!#REF!</definedName>
    <definedName name="_404__123Graph_CCHART_10" hidden="1">[11]charts!#REF!</definedName>
    <definedName name="_412__123Graph_BCHART_9" localSheetId="1" hidden="1">[6]VIC!$AZ$5:$AZ$26</definedName>
    <definedName name="_412__123Graph_BCHART_9" localSheetId="0" hidden="1">[6]VIC!$AZ$5:$AZ$26</definedName>
    <definedName name="_412__123Graph_BCHART_9" hidden="1">[7]VIC!$AZ$5:$AZ$26</definedName>
    <definedName name="_418__123Graph_CCHART_11" localSheetId="1" hidden="1">[6]VIC!$BG$5:$BG$26</definedName>
    <definedName name="_418__123Graph_CCHART_11" localSheetId="0" hidden="1">[6]VIC!$BG$5:$BG$26</definedName>
    <definedName name="_418__123Graph_CCHART_11" hidden="1">[7]VIC!$BG$5:$BG$26</definedName>
    <definedName name="_419__123Graph_CCHART_12" localSheetId="1" hidden="1">[6]VIC!$P$6:$P$26</definedName>
    <definedName name="_419__123Graph_CCHART_12" localSheetId="0" hidden="1">[6]VIC!$P$6:$P$26</definedName>
    <definedName name="_419__123Graph_CCHART_12" hidden="1">[7]VIC!$P$6:$P$26</definedName>
    <definedName name="_42__123Graph_ACHART_11" localSheetId="1" hidden="1">[6]VIC!$AZ$5:$AZ$26</definedName>
    <definedName name="_42__123Graph_ACHART_11" localSheetId="0" hidden="1">[6]VIC!$AZ$5:$AZ$26</definedName>
    <definedName name="_42__123Graph_ACHART_11" hidden="1">[7]VIC!$AZ$5:$AZ$26</definedName>
    <definedName name="_420__123Graph_CCHART_1" localSheetId="1" hidden="1">[10]charts!#REF!</definedName>
    <definedName name="_420__123Graph_CCHART_1" localSheetId="0" hidden="1">[10]charts!#REF!</definedName>
    <definedName name="_420__123Graph_CCHART_1" localSheetId="8" hidden="1">[11]charts!#REF!</definedName>
    <definedName name="_420__123Graph_CCHART_1" hidden="1">[11]charts!#REF!</definedName>
    <definedName name="_420__123Graph_CCHART_13" localSheetId="1" hidden="1">[6]VIC!$D$9:$D$26</definedName>
    <definedName name="_420__123Graph_CCHART_13" localSheetId="0" hidden="1">[6]VIC!$D$9:$D$26</definedName>
    <definedName name="_420__123Graph_CCHART_13" hidden="1">[7]VIC!$D$9:$D$26</definedName>
    <definedName name="_421__123Graph_CCHART_14" localSheetId="1" hidden="1">[6]VIC!$C$6:$C$26</definedName>
    <definedName name="_421__123Graph_CCHART_14" localSheetId="0" hidden="1">[6]VIC!$C$6:$C$26</definedName>
    <definedName name="_421__123Graph_CCHART_14" hidden="1">[7]VIC!$C$6:$C$26</definedName>
    <definedName name="_422__123Graph_CCHART_15" localSheetId="1" hidden="1">[6]VIC!$BE$6:$BE$26</definedName>
    <definedName name="_422__123Graph_CCHART_15" localSheetId="0" hidden="1">[6]VIC!$BE$6:$BE$26</definedName>
    <definedName name="_422__123Graph_CCHART_15" hidden="1">[7]VIC!$BE$6:$BE$26</definedName>
    <definedName name="_423__123Graph_CCHART_16" localSheetId="1" hidden="1">[6]VIC!$BG$5:$BG$26</definedName>
    <definedName name="_423__123Graph_CCHART_16" localSheetId="0" hidden="1">[6]VIC!$BG$5:$BG$26</definedName>
    <definedName name="_423__123Graph_CCHART_16" hidden="1">[7]VIC!$BG$5:$BG$26</definedName>
    <definedName name="_428__123Graph_CCHART_10" localSheetId="1" hidden="1">[10]charts!#REF!</definedName>
    <definedName name="_428__123Graph_CCHART_10" localSheetId="0" hidden="1">[10]charts!#REF!</definedName>
    <definedName name="_428__123Graph_CCHART_10" localSheetId="8" hidden="1">[11]charts!#REF!</definedName>
    <definedName name="_428__123Graph_CCHART_10" hidden="1">[11]charts!#REF!</definedName>
    <definedName name="_437__123Graph_CCHART_2" localSheetId="1" hidden="1">[6]VIC!$AW$9:$AW$26</definedName>
    <definedName name="_437__123Graph_CCHART_2" localSheetId="0" hidden="1">[6]VIC!$AW$9:$AW$26</definedName>
    <definedName name="_437__123Graph_CCHART_2" hidden="1">[7]VIC!$AW$9:$AW$26</definedName>
    <definedName name="_443__123Graph_CCHART_11" localSheetId="1" hidden="1">[6]VIC!$BG$5:$BG$26</definedName>
    <definedName name="_443__123Graph_CCHART_11" localSheetId="0" hidden="1">[6]VIC!$BG$5:$BG$26</definedName>
    <definedName name="_443__123Graph_CCHART_11" hidden="1">[7]VIC!$BG$5:$BG$26</definedName>
    <definedName name="_444__123Graph_CCHART_12" localSheetId="1" hidden="1">[6]VIC!$P$6:$P$26</definedName>
    <definedName name="_444__123Graph_CCHART_12" localSheetId="0" hidden="1">[6]VIC!$P$6:$P$26</definedName>
    <definedName name="_444__123Graph_CCHART_12" hidden="1">[7]VIC!$P$6:$P$26</definedName>
    <definedName name="_445__123Graph_CCHART_13" localSheetId="1" hidden="1">[6]VIC!$D$9:$D$26</definedName>
    <definedName name="_445__123Graph_CCHART_13" localSheetId="0" hidden="1">[6]VIC!$D$9:$D$26</definedName>
    <definedName name="_445__123Graph_CCHART_13" hidden="1">[7]VIC!$D$9:$D$26</definedName>
    <definedName name="_445__123Graph_CCHART_3" localSheetId="1" hidden="1">[10]charts!#REF!</definedName>
    <definedName name="_445__123Graph_CCHART_3" localSheetId="0" hidden="1">[10]charts!#REF!</definedName>
    <definedName name="_445__123Graph_CCHART_3" localSheetId="8" hidden="1">[11]charts!#REF!</definedName>
    <definedName name="_445__123Graph_CCHART_3" hidden="1">[11]charts!#REF!</definedName>
    <definedName name="_446__123Graph_CCHART_14" localSheetId="1" hidden="1">[6]VIC!$C$6:$C$26</definedName>
    <definedName name="_446__123Graph_CCHART_14" localSheetId="0" hidden="1">[6]VIC!$C$6:$C$26</definedName>
    <definedName name="_446__123Graph_CCHART_14" hidden="1">[7]VIC!$C$6:$C$26</definedName>
    <definedName name="_447__123Graph_CCHART_15" localSheetId="1" hidden="1">[6]VIC!$BE$6:$BE$26</definedName>
    <definedName name="_447__123Graph_CCHART_15" localSheetId="0" hidden="1">[6]VIC!$BE$6:$BE$26</definedName>
    <definedName name="_447__123Graph_CCHART_15" hidden="1">[7]VIC!$BE$6:$BE$26</definedName>
    <definedName name="_448__123Graph_CCHART_16" localSheetId="1" hidden="1">[6]VIC!$BG$5:$BG$26</definedName>
    <definedName name="_448__123Graph_CCHART_16" localSheetId="0" hidden="1">[6]VIC!$BG$5:$BG$26</definedName>
    <definedName name="_448__123Graph_CCHART_16" hidden="1">[7]VIC!$BG$5:$BG$26</definedName>
    <definedName name="_45__123Graph_ACHART_11" localSheetId="1" hidden="1">[6]VIC!$AZ$5:$AZ$26</definedName>
    <definedName name="_45__123Graph_ACHART_11" localSheetId="0" hidden="1">[6]VIC!$AZ$5:$AZ$26</definedName>
    <definedName name="_45__123Graph_ACHART_11" hidden="1">[7]VIC!$AZ$5:$AZ$26</definedName>
    <definedName name="_453__123Graph_CCHART_4" localSheetId="1" hidden="1">[10]charts!#REF!</definedName>
    <definedName name="_453__123Graph_CCHART_4" localSheetId="0" hidden="1">[10]charts!#REF!</definedName>
    <definedName name="_453__123Graph_CCHART_4" localSheetId="8" hidden="1">[11]charts!#REF!</definedName>
    <definedName name="_453__123Graph_CCHART_4" hidden="1">[11]charts!#REF!</definedName>
    <definedName name="_461__123Graph_CCHART_5" localSheetId="1" hidden="1">[10]charts!#REF!</definedName>
    <definedName name="_461__123Graph_CCHART_5" localSheetId="0" hidden="1">[10]charts!#REF!</definedName>
    <definedName name="_461__123Graph_CCHART_5" localSheetId="8" hidden="1">[11]charts!#REF!</definedName>
    <definedName name="_461__123Graph_CCHART_5" hidden="1">[11]charts!#REF!</definedName>
    <definedName name="_463__123Graph_CCHART_2" localSheetId="1" hidden="1">[6]VIC!$AW$9:$AW$26</definedName>
    <definedName name="_463__123Graph_CCHART_2" localSheetId="0" hidden="1">[6]VIC!$AW$9:$AW$26</definedName>
    <definedName name="_463__123Graph_CCHART_2" hidden="1">[7]VIC!$AW$9:$AW$26</definedName>
    <definedName name="_469__123Graph_CCHART_6" localSheetId="1" hidden="1">[10]charts!#REF!</definedName>
    <definedName name="_469__123Graph_CCHART_6" localSheetId="0" hidden="1">[10]charts!#REF!</definedName>
    <definedName name="_469__123Graph_CCHART_6" localSheetId="8" hidden="1">[11]charts!#REF!</definedName>
    <definedName name="_469__123Graph_CCHART_6" hidden="1">[11]charts!#REF!</definedName>
    <definedName name="_470__123Graph_CCHART_62" localSheetId="1" hidden="1">[6]ACT!$BD$7:$BD$26</definedName>
    <definedName name="_470__123Graph_CCHART_62" localSheetId="0" hidden="1">[6]ACT!$BD$7:$BD$26</definedName>
    <definedName name="_470__123Graph_CCHART_62" hidden="1">[7]ACT!$BD$7:$BD$26</definedName>
    <definedName name="_471__123Graph_CCHART_3" localSheetId="1" hidden="1">[10]charts!#REF!</definedName>
    <definedName name="_471__123Graph_CCHART_3" localSheetId="0" hidden="1">[10]charts!#REF!</definedName>
    <definedName name="_471__123Graph_CCHART_3" localSheetId="8" hidden="1">[11]charts!#REF!</definedName>
    <definedName name="_471__123Graph_CCHART_3" hidden="1">[11]charts!#REF!</definedName>
    <definedName name="_471__123Graph_CCHART_66" localSheetId="1" hidden="1">[8]NSW!$BG$5:$BG$26</definedName>
    <definedName name="_471__123Graph_CCHART_66" localSheetId="0" hidden="1">[8]NSW!$BG$5:$BG$26</definedName>
    <definedName name="_471__123Graph_CCHART_66" hidden="1">[9]NSW!$BG$5:$BG$26</definedName>
    <definedName name="_472__123Graph_CCHART_68" localSheetId="1" hidden="1">[6]TAS!$AU$5:$AU$26</definedName>
    <definedName name="_472__123Graph_CCHART_68" localSheetId="0" hidden="1">[6]TAS!$AU$5:$AU$26</definedName>
    <definedName name="_472__123Graph_CCHART_68" hidden="1">[7]TAS!$AU$5:$AU$26</definedName>
    <definedName name="_473__123Graph_CCHART_69" localSheetId="1" hidden="1">[8]NSW!$AX$5:$AX$26</definedName>
    <definedName name="_473__123Graph_CCHART_69" localSheetId="0" hidden="1">[8]NSW!$AX$5:$AX$26</definedName>
    <definedName name="_473__123Graph_CCHART_69" hidden="1">[9]NSW!$AX$5:$AX$26</definedName>
    <definedName name="_479__123Graph_CCHART_4" localSheetId="1" hidden="1">[10]charts!#REF!</definedName>
    <definedName name="_479__123Graph_CCHART_4" localSheetId="0" hidden="1">[10]charts!#REF!</definedName>
    <definedName name="_479__123Graph_CCHART_4" localSheetId="8" hidden="1">[11]charts!#REF!</definedName>
    <definedName name="_479__123Graph_CCHART_4" hidden="1">[11]charts!#REF!</definedName>
    <definedName name="_481__123Graph_CCHART_7" localSheetId="1" hidden="1">[10]charts!#REF!</definedName>
    <definedName name="_481__123Graph_CCHART_7" localSheetId="0" hidden="1">[10]charts!#REF!</definedName>
    <definedName name="_481__123Graph_CCHART_7" localSheetId="8" hidden="1">[11]charts!#REF!</definedName>
    <definedName name="_481__123Graph_CCHART_7" hidden="1">[11]charts!#REF!</definedName>
    <definedName name="_482__123Graph_CCHART_70" localSheetId="1" hidden="1">[6]ACT!$P$5:$P$26</definedName>
    <definedName name="_482__123Graph_CCHART_70" localSheetId="0" hidden="1">[6]ACT!$P$5:$P$26</definedName>
    <definedName name="_482__123Graph_CCHART_70" hidden="1">[7]ACT!$P$5:$P$26</definedName>
    <definedName name="_487__123Graph_CCHART_5" localSheetId="1" hidden="1">[10]charts!#REF!</definedName>
    <definedName name="_487__123Graph_CCHART_5" localSheetId="0" hidden="1">[10]charts!#REF!</definedName>
    <definedName name="_487__123Graph_CCHART_5" localSheetId="8" hidden="1">[11]charts!#REF!</definedName>
    <definedName name="_487__123Graph_CCHART_5" hidden="1">[11]charts!#REF!</definedName>
    <definedName name="_490__123Graph_CCHART_8" localSheetId="1" hidden="1">[10]charts!#REF!</definedName>
    <definedName name="_490__123Graph_CCHART_8" localSheetId="0" hidden="1">[10]charts!#REF!</definedName>
    <definedName name="_490__123Graph_CCHART_8" localSheetId="8" hidden="1">[11]charts!#REF!</definedName>
    <definedName name="_490__123Graph_CCHART_8" hidden="1">[11]charts!#REF!</definedName>
    <definedName name="_495__123Graph_CCHART_6" localSheetId="1" hidden="1">[10]charts!#REF!</definedName>
    <definedName name="_495__123Graph_CCHART_6" localSheetId="0" hidden="1">[10]charts!#REF!</definedName>
    <definedName name="_495__123Graph_CCHART_6" localSheetId="8" hidden="1">[11]charts!#REF!</definedName>
    <definedName name="_495__123Graph_CCHART_6" hidden="1">[11]charts!#REF!</definedName>
    <definedName name="_496__123Graph_CCHART_62" localSheetId="1" hidden="1">[6]ACT!$BD$7:$BD$26</definedName>
    <definedName name="_496__123Graph_CCHART_62" localSheetId="0" hidden="1">[6]ACT!$BD$7:$BD$26</definedName>
    <definedName name="_496__123Graph_CCHART_62" hidden="1">[7]ACT!$BD$7:$BD$26</definedName>
    <definedName name="_497__123Graph_CCHART_66" localSheetId="1" hidden="1">[8]NSW!$BG$5:$BG$26</definedName>
    <definedName name="_497__123Graph_CCHART_66" localSheetId="0" hidden="1">[8]NSW!$BG$5:$BG$26</definedName>
    <definedName name="_497__123Graph_CCHART_66" hidden="1">[9]NSW!$BG$5:$BG$26</definedName>
    <definedName name="_498__123Graph_CCHART_68" localSheetId="1" hidden="1">[6]TAS!$AU$5:$AU$26</definedName>
    <definedName name="_498__123Graph_CCHART_68" localSheetId="0" hidden="1">[6]TAS!$AU$5:$AU$26</definedName>
    <definedName name="_498__123Graph_CCHART_68" hidden="1">[7]TAS!$AU$5:$AU$26</definedName>
    <definedName name="_498__123Graph_CCHART_9" localSheetId="1" hidden="1">[10]charts!#REF!</definedName>
    <definedName name="_498__123Graph_CCHART_9" localSheetId="0" hidden="1">[10]charts!#REF!</definedName>
    <definedName name="_498__123Graph_CCHART_9" localSheetId="8" hidden="1">[11]charts!#REF!</definedName>
    <definedName name="_498__123Graph_CCHART_9" hidden="1">[11]charts!#REF!</definedName>
    <definedName name="_499__123Graph_CCHART_69" localSheetId="1" hidden="1">[8]NSW!$AX$5:$AX$26</definedName>
    <definedName name="_499__123Graph_CCHART_69" localSheetId="0" hidden="1">[8]NSW!$AX$5:$AX$26</definedName>
    <definedName name="_499__123Graph_CCHART_69" hidden="1">[9]NSW!$AX$5:$AX$26</definedName>
    <definedName name="_499__123Graph_DCHART_1" localSheetId="1" hidden="1">[6]VIC!$W$9:$W$26</definedName>
    <definedName name="_499__123Graph_DCHART_1" localSheetId="0" hidden="1">[6]VIC!$W$9:$W$26</definedName>
    <definedName name="_499__123Graph_DCHART_1" hidden="1">[7]VIC!$W$9:$W$26</definedName>
    <definedName name="_5__123Graph_BCHART_7" localSheetId="0" hidden="1">'[3]Degree Days'!#REF!</definedName>
    <definedName name="_5__123Graph_BCHART_7" localSheetId="8" hidden="1">'[3]Degree Days'!#REF!</definedName>
    <definedName name="_5__123Graph_BCHART_7" hidden="1">'[3]Degree Days'!#REF!</definedName>
    <definedName name="_507__123Graph_CCHART_7" localSheetId="1" hidden="1">[10]charts!#REF!</definedName>
    <definedName name="_507__123Graph_CCHART_7" localSheetId="0" hidden="1">[10]charts!#REF!</definedName>
    <definedName name="_507__123Graph_CCHART_7" localSheetId="8" hidden="1">[11]charts!#REF!</definedName>
    <definedName name="_507__123Graph_CCHART_7" hidden="1">[11]charts!#REF!</definedName>
    <definedName name="_507__123Graph_DCHART_10" localSheetId="1" hidden="1">[10]charts!#REF!</definedName>
    <definedName name="_507__123Graph_DCHART_10" localSheetId="0" hidden="1">[10]charts!#REF!</definedName>
    <definedName name="_507__123Graph_DCHART_10" localSheetId="8" hidden="1">[11]charts!#REF!</definedName>
    <definedName name="_507__123Graph_DCHART_10" hidden="1">[11]charts!#REF!</definedName>
    <definedName name="_508__123Graph_CCHART_70" localSheetId="1" hidden="1">[6]ACT!$P$5:$P$26</definedName>
    <definedName name="_508__123Graph_CCHART_70" localSheetId="0" hidden="1">[6]ACT!$P$5:$P$26</definedName>
    <definedName name="_508__123Graph_CCHART_70" hidden="1">[7]ACT!$P$5:$P$26</definedName>
    <definedName name="_508__123Graph_DCHART_11" localSheetId="1" hidden="1">[6]VIC!$BI$5:$BI$26</definedName>
    <definedName name="_508__123Graph_DCHART_11" localSheetId="0" hidden="1">[6]VIC!$BI$5:$BI$26</definedName>
    <definedName name="_508__123Graph_DCHART_11" hidden="1">[7]VIC!$BI$5:$BI$26</definedName>
    <definedName name="_509__123Graph_DCHART_13" localSheetId="1" hidden="1">[6]VIC!$B$9:$B$26</definedName>
    <definedName name="_509__123Graph_DCHART_13" localSheetId="0" hidden="1">[6]VIC!$B$9:$B$26</definedName>
    <definedName name="_509__123Graph_DCHART_13" hidden="1">[7]VIC!$B$9:$B$26</definedName>
    <definedName name="_510__123Graph_DCHART_16" localSheetId="1" hidden="1">[6]VIC!$BI$5:$BI$26</definedName>
    <definedName name="_510__123Graph_DCHART_16" localSheetId="0" hidden="1">[6]VIC!$BI$5:$BI$26</definedName>
    <definedName name="_510__123Graph_DCHART_16" hidden="1">[7]VIC!$BI$5:$BI$26</definedName>
    <definedName name="_511__123Graph_DCHART_2" localSheetId="1" hidden="1">[6]VIC!$AG$9:$AG$26</definedName>
    <definedName name="_511__123Graph_DCHART_2" localSheetId="0" hidden="1">[6]VIC!$AG$9:$AG$26</definedName>
    <definedName name="_511__123Graph_DCHART_2" hidden="1">[7]VIC!$AG$9:$AG$26</definedName>
    <definedName name="_512__123Graph_DCHART_66" localSheetId="1" hidden="1">[8]NSW!$BI$5:$BI$26</definedName>
    <definedName name="_512__123Graph_DCHART_66" localSheetId="0" hidden="1">[8]NSW!$BI$5:$BI$26</definedName>
    <definedName name="_512__123Graph_DCHART_66" hidden="1">[9]NSW!$BI$5:$BI$26</definedName>
    <definedName name="_513__123Graph_DCHART_68" localSheetId="1" hidden="1">[6]TAS!$AW$5:$AW$26</definedName>
    <definedName name="_513__123Graph_DCHART_68" localSheetId="0" hidden="1">[6]TAS!$AW$5:$AW$26</definedName>
    <definedName name="_513__123Graph_DCHART_68" hidden="1">[7]TAS!$AW$5:$AW$26</definedName>
    <definedName name="_514__123Graph_DCHART_70" localSheetId="1" hidden="1">[6]ACT!$R$5:$R$26</definedName>
    <definedName name="_514__123Graph_DCHART_70" localSheetId="0" hidden="1">[6]ACT!$R$5:$R$26</definedName>
    <definedName name="_514__123Graph_DCHART_70" hidden="1">[7]ACT!$R$5:$R$26</definedName>
    <definedName name="_516__123Graph_CCHART_8" localSheetId="1" hidden="1">[10]charts!#REF!</definedName>
    <definedName name="_516__123Graph_CCHART_8" localSheetId="0" hidden="1">[10]charts!#REF!</definedName>
    <definedName name="_516__123Graph_CCHART_8" localSheetId="8" hidden="1">[11]charts!#REF!</definedName>
    <definedName name="_516__123Graph_CCHART_8" hidden="1">[11]charts!#REF!</definedName>
    <definedName name="_522__123Graph_ECHART_10" localSheetId="1" hidden="1">[10]charts!#REF!</definedName>
    <definedName name="_522__123Graph_ECHART_10" localSheetId="0" hidden="1">[10]charts!#REF!</definedName>
    <definedName name="_522__123Graph_ECHART_10" localSheetId="8" hidden="1">[11]charts!#REF!</definedName>
    <definedName name="_522__123Graph_ECHART_10" hidden="1">[11]charts!#REF!</definedName>
    <definedName name="_523__123Graph_ECHART_11" localSheetId="1" hidden="1">[6]VIC!$BO$5:$BO$26</definedName>
    <definedName name="_523__123Graph_ECHART_11" localSheetId="0" hidden="1">[6]VIC!$BO$5:$BO$26</definedName>
    <definedName name="_523__123Graph_ECHART_11" hidden="1">[7]VIC!$BO$5:$BO$26</definedName>
    <definedName name="_524__123Graph_CCHART_9" localSheetId="1" hidden="1">[10]charts!#REF!</definedName>
    <definedName name="_524__123Graph_CCHART_9" localSheetId="0" hidden="1">[10]charts!#REF!</definedName>
    <definedName name="_524__123Graph_CCHART_9" localSheetId="8" hidden="1">[11]charts!#REF!</definedName>
    <definedName name="_524__123Graph_CCHART_9" hidden="1">[11]charts!#REF!</definedName>
    <definedName name="_524__123Graph_ECHART_2" localSheetId="1" hidden="1">[6]VIC!$AN$9:$AN$26</definedName>
    <definedName name="_524__123Graph_ECHART_2" localSheetId="0" hidden="1">[6]VIC!$AN$9:$AN$26</definedName>
    <definedName name="_524__123Graph_ECHART_2" hidden="1">[7]VIC!$AN$9:$AN$26</definedName>
    <definedName name="_525__123Graph_DCHART_1" localSheetId="1" hidden="1">[6]VIC!$W$9:$W$26</definedName>
    <definedName name="_525__123Graph_DCHART_1" localSheetId="0" hidden="1">[6]VIC!$W$9:$W$26</definedName>
    <definedName name="_525__123Graph_DCHART_1" hidden="1">[7]VIC!$W$9:$W$26</definedName>
    <definedName name="_525__123Graph_ECHART_66" localSheetId="1" hidden="1">[8]NSW!$BO$5:$BO$26</definedName>
    <definedName name="_525__123Graph_ECHART_66" localSheetId="0" hidden="1">[8]NSW!$BO$5:$BO$26</definedName>
    <definedName name="_525__123Graph_ECHART_66" hidden="1">[9]NSW!$BO$5:$BO$26</definedName>
    <definedName name="_526__123Graph_ECHART_68" localSheetId="1" hidden="1">[6]TAS!$AX$5:$AX$26</definedName>
    <definedName name="_526__123Graph_ECHART_68" localSheetId="0" hidden="1">[6]TAS!$AX$5:$AX$26</definedName>
    <definedName name="_526__123Graph_ECHART_68" hidden="1">[7]TAS!$AX$5:$AX$26</definedName>
    <definedName name="_533__123Graph_DCHART_10" localSheetId="1" hidden="1">[10]charts!#REF!</definedName>
    <definedName name="_533__123Graph_DCHART_10" localSheetId="0" hidden="1">[10]charts!#REF!</definedName>
    <definedName name="_533__123Graph_DCHART_10" localSheetId="8" hidden="1">[11]charts!#REF!</definedName>
    <definedName name="_533__123Graph_DCHART_10" hidden="1">[11]charts!#REF!</definedName>
    <definedName name="_534__123Graph_DCHART_11" localSheetId="1" hidden="1">[6]VIC!$BI$5:$BI$26</definedName>
    <definedName name="_534__123Graph_DCHART_11" localSheetId="0" hidden="1">[6]VIC!$BI$5:$BI$26</definedName>
    <definedName name="_534__123Graph_DCHART_11" hidden="1">[7]VIC!$BI$5:$BI$26</definedName>
    <definedName name="_534__123Graph_FCHART_10" localSheetId="1" hidden="1">[10]charts!#REF!</definedName>
    <definedName name="_534__123Graph_FCHART_10" localSheetId="0" hidden="1">[10]charts!#REF!</definedName>
    <definedName name="_534__123Graph_FCHART_10" localSheetId="8" hidden="1">[11]charts!#REF!</definedName>
    <definedName name="_534__123Graph_FCHART_10" hidden="1">[11]charts!#REF!</definedName>
    <definedName name="_535__123Graph_DCHART_13" localSheetId="1" hidden="1">[6]VIC!$B$9:$B$26</definedName>
    <definedName name="_535__123Graph_DCHART_13" localSheetId="0" hidden="1">[6]VIC!$B$9:$B$26</definedName>
    <definedName name="_535__123Graph_DCHART_13" hidden="1">[7]VIC!$B$9:$B$26</definedName>
    <definedName name="_536__123Graph_DCHART_16" localSheetId="1" hidden="1">[6]VIC!$BI$5:$BI$26</definedName>
    <definedName name="_536__123Graph_DCHART_16" localSheetId="0" hidden="1">[6]VIC!$BI$5:$BI$26</definedName>
    <definedName name="_536__123Graph_DCHART_16" hidden="1">[7]VIC!$BI$5:$BI$26</definedName>
    <definedName name="_537__123Graph_DCHART_2" localSheetId="1" hidden="1">[6]VIC!$AG$9:$AG$26</definedName>
    <definedName name="_537__123Graph_DCHART_2" localSheetId="0" hidden="1">[6]VIC!$AG$9:$AG$26</definedName>
    <definedName name="_537__123Graph_DCHART_2" hidden="1">[7]VIC!$AG$9:$AG$26</definedName>
    <definedName name="_538__123Graph_DCHART_66" localSheetId="1" hidden="1">[8]NSW!$BI$5:$BI$26</definedName>
    <definedName name="_538__123Graph_DCHART_66" localSheetId="0" hidden="1">[8]NSW!$BI$5:$BI$26</definedName>
    <definedName name="_538__123Graph_DCHART_66" hidden="1">[9]NSW!$BI$5:$BI$26</definedName>
    <definedName name="_539__123Graph_DCHART_68" localSheetId="1" hidden="1">[6]TAS!$AW$5:$AW$26</definedName>
    <definedName name="_539__123Graph_DCHART_68" localSheetId="0" hidden="1">[6]TAS!$AW$5:$AW$26</definedName>
    <definedName name="_539__123Graph_DCHART_68" hidden="1">[7]TAS!$AW$5:$AW$26</definedName>
    <definedName name="_540__123Graph_DCHART_70" localSheetId="1" hidden="1">[6]ACT!$R$5:$R$26</definedName>
    <definedName name="_540__123Graph_DCHART_70" localSheetId="0" hidden="1">[6]ACT!$R$5:$R$26</definedName>
    <definedName name="_540__123Graph_DCHART_70" hidden="1">[7]ACT!$R$5:$R$26</definedName>
    <definedName name="_548__123Graph_ECHART_10" localSheetId="1" hidden="1">[10]charts!#REF!</definedName>
    <definedName name="_548__123Graph_ECHART_10" localSheetId="0" hidden="1">[10]charts!#REF!</definedName>
    <definedName name="_548__123Graph_ECHART_10" localSheetId="8" hidden="1">[11]charts!#REF!</definedName>
    <definedName name="_548__123Graph_ECHART_10" hidden="1">[11]charts!#REF!</definedName>
    <definedName name="_548__123Graph_XCHART_10" localSheetId="1" hidden="1">[6]VIC!$A$5:$A$26</definedName>
    <definedName name="_548__123Graph_XCHART_10" localSheetId="0" hidden="1">[6]VIC!$A$5:$A$26</definedName>
    <definedName name="_548__123Graph_XCHART_10" hidden="1">[7]VIC!$A$5:$A$26</definedName>
    <definedName name="_549__123Graph_ECHART_11" localSheetId="1" hidden="1">[6]VIC!$BO$5:$BO$26</definedName>
    <definedName name="_549__123Graph_ECHART_11" localSheetId="0" hidden="1">[6]VIC!$BO$5:$BO$26</definedName>
    <definedName name="_549__123Graph_ECHART_11" hidden="1">[7]VIC!$BO$5:$BO$26</definedName>
    <definedName name="_550__123Graph_ECHART_2" localSheetId="1" hidden="1">[6]VIC!$AN$9:$AN$26</definedName>
    <definedName name="_550__123Graph_ECHART_2" localSheetId="0" hidden="1">[6]VIC!$AN$9:$AN$26</definedName>
    <definedName name="_550__123Graph_ECHART_2" hidden="1">[7]VIC!$AN$9:$AN$26</definedName>
    <definedName name="_551__123Graph_ECHART_66" localSheetId="1" hidden="1">[8]NSW!$BO$5:$BO$26</definedName>
    <definedName name="_551__123Graph_ECHART_66" localSheetId="0" hidden="1">[8]NSW!$BO$5:$BO$26</definedName>
    <definedName name="_551__123Graph_ECHART_66" hidden="1">[9]NSW!$BO$5:$BO$26</definedName>
    <definedName name="_552__123Graph_ECHART_68" localSheetId="1" hidden="1">[6]TAS!$AX$5:$AX$26</definedName>
    <definedName name="_552__123Graph_ECHART_68" localSheetId="0" hidden="1">[6]TAS!$AX$5:$AX$26</definedName>
    <definedName name="_552__123Graph_ECHART_68" hidden="1">[7]TAS!$AX$5:$AX$26</definedName>
    <definedName name="_560__123Graph_FCHART_10" localSheetId="1" hidden="1">[10]charts!#REF!</definedName>
    <definedName name="_560__123Graph_FCHART_10" localSheetId="0" hidden="1">[10]charts!#REF!</definedName>
    <definedName name="_560__123Graph_FCHART_10" localSheetId="8" hidden="1">[11]charts!#REF!</definedName>
    <definedName name="_560__123Graph_FCHART_10" hidden="1">[11]charts!#REF!</definedName>
    <definedName name="_562__123Graph_XCHART_11" localSheetId="1" hidden="1">[6]VIC!$A$5:$A$26</definedName>
    <definedName name="_562__123Graph_XCHART_11" localSheetId="0" hidden="1">[6]VIC!$A$5:$A$26</definedName>
    <definedName name="_562__123Graph_XCHART_11" hidden="1">[7]VIC!$A$5:$A$26</definedName>
    <definedName name="_563__123Graph_XCHART_12" localSheetId="1" hidden="1">[6]VIC!$A$6:$A$26</definedName>
    <definedName name="_563__123Graph_XCHART_12" localSheetId="0" hidden="1">[6]VIC!$A$6:$A$26</definedName>
    <definedName name="_563__123Graph_XCHART_12" hidden="1">[7]VIC!$A$6:$A$26</definedName>
    <definedName name="_564__123Graph_XCHART_13" localSheetId="1" hidden="1">[6]VIC!$A$9:$A$26</definedName>
    <definedName name="_564__123Graph_XCHART_13" localSheetId="0" hidden="1">[6]VIC!$A$9:$A$26</definedName>
    <definedName name="_564__123Graph_XCHART_13" hidden="1">[7]VIC!$A$9:$A$26</definedName>
    <definedName name="_565__123Graph_XCHART_14" localSheetId="1" hidden="1">[6]VIC!$A$9:$A$26</definedName>
    <definedName name="_565__123Graph_XCHART_14" localSheetId="0" hidden="1">[6]VIC!$A$9:$A$26</definedName>
    <definedName name="_565__123Graph_XCHART_14" hidden="1">[7]VIC!$A$9:$A$26</definedName>
    <definedName name="_566__123Graph_XCHART_15" localSheetId="1" hidden="1">[6]VIC!$A$6:$A$26</definedName>
    <definedName name="_566__123Graph_XCHART_15" localSheetId="0" hidden="1">[6]VIC!$A$6:$A$26</definedName>
    <definedName name="_566__123Graph_XCHART_15" hidden="1">[7]VIC!$A$6:$A$26</definedName>
    <definedName name="_567__123Graph_XCHART_16" localSheetId="1" hidden="1">[6]VIC!$A$5:$A$26</definedName>
    <definedName name="_567__123Graph_XCHART_16" localSheetId="0" hidden="1">[6]VIC!$A$5:$A$26</definedName>
    <definedName name="_567__123Graph_XCHART_16" hidden="1">[7]VIC!$A$5:$A$26</definedName>
    <definedName name="_575__123Graph_XCHART_10" localSheetId="1" hidden="1">[6]VIC!$A$5:$A$26</definedName>
    <definedName name="_575__123Graph_XCHART_10" localSheetId="0" hidden="1">[6]VIC!$A$5:$A$26</definedName>
    <definedName name="_575__123Graph_XCHART_10" hidden="1">[7]VIC!$A$5:$A$26</definedName>
    <definedName name="_581__123Graph_XCHART_2" localSheetId="1" hidden="1">[6]VIC!$A$9:$A$26</definedName>
    <definedName name="_581__123Graph_XCHART_2" localSheetId="0" hidden="1">[6]VIC!$A$9:$A$26</definedName>
    <definedName name="_581__123Graph_XCHART_2" hidden="1">[7]VIC!$A$9:$A$26</definedName>
    <definedName name="_590__123Graph_XCHART_11" localSheetId="1" hidden="1">[6]VIC!$A$5:$A$26</definedName>
    <definedName name="_590__123Graph_XCHART_11" localSheetId="0" hidden="1">[6]VIC!$A$5:$A$26</definedName>
    <definedName name="_590__123Graph_XCHART_11" hidden="1">[7]VIC!$A$5:$A$26</definedName>
    <definedName name="_591__123Graph_XCHART_12" localSheetId="1" hidden="1">[6]VIC!$A$6:$A$26</definedName>
    <definedName name="_591__123Graph_XCHART_12" localSheetId="0" hidden="1">[6]VIC!$A$6:$A$26</definedName>
    <definedName name="_591__123Graph_XCHART_12" hidden="1">[7]VIC!$A$6:$A$26</definedName>
    <definedName name="_592__123Graph_XCHART_13" localSheetId="1" hidden="1">[6]VIC!$A$9:$A$26</definedName>
    <definedName name="_592__123Graph_XCHART_13" localSheetId="0" hidden="1">[6]VIC!$A$9:$A$26</definedName>
    <definedName name="_592__123Graph_XCHART_13" hidden="1">[7]VIC!$A$9:$A$26</definedName>
    <definedName name="_593__123Graph_XCHART_14" localSheetId="1" hidden="1">[6]VIC!$A$9:$A$26</definedName>
    <definedName name="_593__123Graph_XCHART_14" localSheetId="0" hidden="1">[6]VIC!$A$9:$A$26</definedName>
    <definedName name="_593__123Graph_XCHART_14" hidden="1">[7]VIC!$A$9:$A$26</definedName>
    <definedName name="_594__123Graph_XCHART_15" localSheetId="1" hidden="1">[6]VIC!$A$6:$A$26</definedName>
    <definedName name="_594__123Graph_XCHART_15" localSheetId="0" hidden="1">[6]VIC!$A$6:$A$26</definedName>
    <definedName name="_594__123Graph_XCHART_15" hidden="1">[7]VIC!$A$6:$A$26</definedName>
    <definedName name="_595__123Graph_XCHART_16" localSheetId="1" hidden="1">[6]VIC!$A$5:$A$26</definedName>
    <definedName name="_595__123Graph_XCHART_16" localSheetId="0" hidden="1">[6]VIC!$A$5:$A$26</definedName>
    <definedName name="_595__123Graph_XCHART_16" hidden="1">[7]VIC!$A$5:$A$26</definedName>
    <definedName name="_595__123Graph_XCHART_3" localSheetId="1" hidden="1">[6]VIC!$A$9:$A$26</definedName>
    <definedName name="_595__123Graph_XCHART_3" localSheetId="0" hidden="1">[6]VIC!$A$9:$A$26</definedName>
    <definedName name="_595__123Graph_XCHART_3" hidden="1">[7]VIC!$A$9:$A$26</definedName>
    <definedName name="_596__123Graph_XCHART_35" localSheetId="1" hidden="1">[6]WA!$A$9:$A$26</definedName>
    <definedName name="_596__123Graph_XCHART_35" localSheetId="0" hidden="1">[6]WA!$A$9:$A$26</definedName>
    <definedName name="_596__123Graph_XCHART_35" hidden="1">[7]WA!$A$9:$A$26</definedName>
    <definedName name="_6__123Graph_BCHART_8" hidden="1">'[3]Degree Days'!$L$14:$L$44</definedName>
    <definedName name="_60__123Graph_ACHART_12" localSheetId="1" hidden="1">[6]VIC!#REF!</definedName>
    <definedName name="_60__123Graph_ACHART_12" localSheetId="0" hidden="1">[6]VIC!#REF!</definedName>
    <definedName name="_60__123Graph_ACHART_12" localSheetId="8" hidden="1">[7]VIC!#REF!</definedName>
    <definedName name="_60__123Graph_ACHART_12" hidden="1">[7]VIC!#REF!</definedName>
    <definedName name="_610__123Graph_XCHART_2" localSheetId="1" hidden="1">[6]VIC!$A$9:$A$26</definedName>
    <definedName name="_610__123Graph_XCHART_2" localSheetId="0" hidden="1">[6]VIC!$A$9:$A$26</definedName>
    <definedName name="_610__123Graph_XCHART_2" hidden="1">[7]VIC!$A$9:$A$26</definedName>
    <definedName name="_610__123Graph_XCHART_4" localSheetId="1" hidden="1">[6]VIC!$A$9:$A$26</definedName>
    <definedName name="_610__123Graph_XCHART_4" localSheetId="0" hidden="1">[6]VIC!$A$9:$A$26</definedName>
    <definedName name="_610__123Graph_XCHART_4" hidden="1">[7]VIC!$A$9:$A$26</definedName>
    <definedName name="_624__123Graph_XCHART_5" localSheetId="1" hidden="1">[6]VIC!$A$5:$A$26</definedName>
    <definedName name="_624__123Graph_XCHART_5" localSheetId="0" hidden="1">[6]VIC!$A$5:$A$26</definedName>
    <definedName name="_624__123Graph_XCHART_5" hidden="1">[7]VIC!$A$5:$A$26</definedName>
    <definedName name="_625__123Graph_XCHART_3" localSheetId="1" hidden="1">[6]VIC!$A$9:$A$26</definedName>
    <definedName name="_625__123Graph_XCHART_3" localSheetId="0" hidden="1">[6]VIC!$A$9:$A$26</definedName>
    <definedName name="_625__123Graph_XCHART_3" hidden="1">[7]VIC!$A$9:$A$26</definedName>
    <definedName name="_626__123Graph_XCHART_35" localSheetId="1" hidden="1">[6]WA!$A$9:$A$26</definedName>
    <definedName name="_626__123Graph_XCHART_35" localSheetId="0" hidden="1">[6]WA!$A$9:$A$26</definedName>
    <definedName name="_626__123Graph_XCHART_35" hidden="1">[7]WA!$A$9:$A$26</definedName>
    <definedName name="_638__123Graph_XCHART_6" localSheetId="1" hidden="1">[6]VIC!$A$5:$A$26</definedName>
    <definedName name="_638__123Graph_XCHART_6" localSheetId="0" hidden="1">[6]VIC!$A$5:$A$26</definedName>
    <definedName name="_638__123Graph_XCHART_6" hidden="1">[7]VIC!$A$5:$A$26</definedName>
    <definedName name="_64__123Graph_ACHART_12" localSheetId="1" hidden="1">[6]VIC!#REF!</definedName>
    <definedName name="_64__123Graph_ACHART_12" localSheetId="0" hidden="1">[6]VIC!#REF!</definedName>
    <definedName name="_64__123Graph_ACHART_12" localSheetId="8" hidden="1">[7]VIC!#REF!</definedName>
    <definedName name="_64__123Graph_ACHART_12" hidden="1">[7]VIC!#REF!</definedName>
    <definedName name="_641__123Graph_XCHART_4" localSheetId="1" hidden="1">[6]VIC!$A$9:$A$26</definedName>
    <definedName name="_641__123Graph_XCHART_4" localSheetId="0" hidden="1">[6]VIC!$A$9:$A$26</definedName>
    <definedName name="_641__123Graph_XCHART_4" hidden="1">[7]VIC!$A$9:$A$26</definedName>
    <definedName name="_652__123Graph_XCHART_7" localSheetId="1" hidden="1">[6]VIC!$A$5:$A$26</definedName>
    <definedName name="_652__123Graph_XCHART_7" localSheetId="0" hidden="1">[6]VIC!$A$5:$A$26</definedName>
    <definedName name="_652__123Graph_XCHART_7" hidden="1">[7]VIC!$A$5:$A$26</definedName>
    <definedName name="_653__123Graph_XCHART_71" localSheetId="1" hidden="1">[6]ACT!$A$12:$A$27</definedName>
    <definedName name="_653__123Graph_XCHART_71" localSheetId="0" hidden="1">[6]ACT!$A$12:$A$27</definedName>
    <definedName name="_653__123Graph_XCHART_71" hidden="1">[7]ACT!$A$12:$A$27</definedName>
    <definedName name="_656__123Graph_XCHART_5" localSheetId="1" hidden="1">[6]VIC!$A$5:$A$26</definedName>
    <definedName name="_656__123Graph_XCHART_5" localSheetId="0" hidden="1">[6]VIC!$A$5:$A$26</definedName>
    <definedName name="_656__123Graph_XCHART_5" hidden="1">[7]VIC!$A$5:$A$26</definedName>
    <definedName name="_667__123Graph_XCHART_8" localSheetId="1" hidden="1">[6]VIC!$A$5:$A$26</definedName>
    <definedName name="_667__123Graph_XCHART_8" localSheetId="0" hidden="1">[6]VIC!$A$5:$A$26</definedName>
    <definedName name="_667__123Graph_XCHART_8" hidden="1">[7]VIC!$A$5:$A$26</definedName>
    <definedName name="_671__123Graph_XCHART_6" localSheetId="1" hidden="1">[6]VIC!$A$5:$A$26</definedName>
    <definedName name="_671__123Graph_XCHART_6" localSheetId="0" hidden="1">[6]VIC!$A$5:$A$26</definedName>
    <definedName name="_671__123Graph_XCHART_6" hidden="1">[7]VIC!$A$5:$A$26</definedName>
    <definedName name="_681__123Graph_XCHART_9" localSheetId="1" hidden="1">[6]VIC!$A$5:$A$26</definedName>
    <definedName name="_681__123Graph_XCHART_9" localSheetId="0" hidden="1">[6]VIC!$A$5:$A$26</definedName>
    <definedName name="_681__123Graph_XCHART_9" hidden="1">[7]VIC!$A$5:$A$26</definedName>
    <definedName name="_686__123Graph_XCHART_7" localSheetId="1" hidden="1">[6]VIC!$A$5:$A$26</definedName>
    <definedName name="_686__123Graph_XCHART_7" localSheetId="0" hidden="1">[6]VIC!$A$5:$A$26</definedName>
    <definedName name="_686__123Graph_XCHART_7" hidden="1">[7]VIC!$A$5:$A$26</definedName>
    <definedName name="_687__123Graph_XCHART_71" localSheetId="1" hidden="1">[6]ACT!$A$12:$A$27</definedName>
    <definedName name="_687__123Graph_XCHART_71" localSheetId="0" hidden="1">[6]ACT!$A$12:$A$27</definedName>
    <definedName name="_687__123Graph_XCHART_71" hidden="1">[7]ACT!$A$12:$A$27</definedName>
    <definedName name="_7__123Graph_CCHART_7" hidden="1">'[3]Degree Days'!$P$22:$P$33</definedName>
    <definedName name="_702__123Graph_XCHART_8" localSheetId="1" hidden="1">[6]VIC!$A$5:$A$26</definedName>
    <definedName name="_702__123Graph_XCHART_8" localSheetId="0" hidden="1">[6]VIC!$A$5:$A$26</definedName>
    <definedName name="_702__123Graph_XCHART_8" hidden="1">[7]VIC!$A$5:$A$26</definedName>
    <definedName name="_717__123Graph_XCHART_9" localSheetId="1" hidden="1">[6]VIC!$A$5:$A$26</definedName>
    <definedName name="_717__123Graph_XCHART_9" localSheetId="0" hidden="1">[6]VIC!$A$5:$A$26</definedName>
    <definedName name="_717__123Graph_XCHART_9" hidden="1">[7]VIC!$A$5:$A$26</definedName>
    <definedName name="_78__123Graph_ACHART_13" localSheetId="1" hidden="1">[6]VIC!#REF!</definedName>
    <definedName name="_78__123Graph_ACHART_13" localSheetId="0" hidden="1">[6]VIC!#REF!</definedName>
    <definedName name="_78__123Graph_ACHART_13" localSheetId="8" hidden="1">[7]VIC!#REF!</definedName>
    <definedName name="_78__123Graph_ACHART_13" hidden="1">[7]VIC!#REF!</definedName>
    <definedName name="_79__123Graph_ACHART_14" localSheetId="1" hidden="1">[6]VIC!$X$6:$X$26</definedName>
    <definedName name="_79__123Graph_ACHART_14" localSheetId="0" hidden="1">[6]VIC!$X$6:$X$26</definedName>
    <definedName name="_79__123Graph_ACHART_14" hidden="1">[7]VIC!$X$6:$X$26</definedName>
    <definedName name="_8__123Graph_DCHART_7" hidden="1">'[3]Degree Days'!$Q$22:$Q$33</definedName>
    <definedName name="_80__123Graph_ACHART_15" localSheetId="1" hidden="1">[6]VIC!$N$6:$N$26</definedName>
    <definedName name="_80__123Graph_ACHART_15" localSheetId="0" hidden="1">[6]VIC!$N$6:$N$26</definedName>
    <definedName name="_80__123Graph_ACHART_15" hidden="1">[7]VIC!$N$6:$N$26</definedName>
    <definedName name="_81__123Graph_ACHART_16" localSheetId="1" hidden="1">[6]VIC!$AZ$5:$AZ$26</definedName>
    <definedName name="_81__123Graph_ACHART_16" localSheetId="0" hidden="1">[6]VIC!$AZ$5:$AZ$26</definedName>
    <definedName name="_81__123Graph_ACHART_16" hidden="1">[7]VIC!$AZ$5:$AZ$26</definedName>
    <definedName name="_83__123Graph_ACHART_13" localSheetId="1" hidden="1">[6]VIC!#REF!</definedName>
    <definedName name="_83__123Graph_ACHART_13" localSheetId="0" hidden="1">[6]VIC!#REF!</definedName>
    <definedName name="_83__123Graph_ACHART_13" localSheetId="8" hidden="1">[7]VIC!#REF!</definedName>
    <definedName name="_83__123Graph_ACHART_13" hidden="1">[7]VIC!#REF!</definedName>
    <definedName name="_84__123Graph_ACHART_14" localSheetId="1" hidden="1">[6]VIC!$X$6:$X$26</definedName>
    <definedName name="_84__123Graph_ACHART_14" localSheetId="0" hidden="1">[6]VIC!$X$6:$X$26</definedName>
    <definedName name="_84__123Graph_ACHART_14" hidden="1">[7]VIC!$X$6:$X$26</definedName>
    <definedName name="_85__123Graph_ACHART_15" localSheetId="1" hidden="1">[6]VIC!$N$6:$N$26</definedName>
    <definedName name="_85__123Graph_ACHART_15" localSheetId="0" hidden="1">[6]VIC!$N$6:$N$26</definedName>
    <definedName name="_85__123Graph_ACHART_15" hidden="1">[7]VIC!$N$6:$N$26</definedName>
    <definedName name="_86__123Graph_ACHART_16" localSheetId="1" hidden="1">[6]VIC!$AZ$5:$AZ$26</definedName>
    <definedName name="_86__123Graph_ACHART_16" localSheetId="0" hidden="1">[6]VIC!$AZ$5:$AZ$26</definedName>
    <definedName name="_86__123Graph_ACHART_16" hidden="1">[7]VIC!$AZ$5:$AZ$26</definedName>
    <definedName name="_9__123Graph_XCHART_8" hidden="1">'[3]Degree Days'!$B$14:$B$44</definedName>
    <definedName name="_95__123Graph_ACHART_2" localSheetId="1" hidden="1">[6]VIC!$AU$9:$AU$26</definedName>
    <definedName name="_95__123Graph_ACHART_2" localSheetId="0" hidden="1">[6]VIC!$AU$9:$AU$26</definedName>
    <definedName name="_95__123Graph_ACHART_2" hidden="1">[7]VIC!$AU$9:$AU$26</definedName>
    <definedName name="_Fill" localSheetId="1" hidden="1">#REF!</definedName>
    <definedName name="_Fill" localSheetId="0" hidden="1">#REF!</definedName>
    <definedName name="_Fill" localSheetId="8" hidden="1">#REF!</definedName>
    <definedName name="_Fill" hidden="1">#REF!</definedName>
    <definedName name="_xlnm._FilterDatabase" localSheetId="0" hidden="1">[12]DataAct!#REF!</definedName>
    <definedName name="_xlnm._FilterDatabase" localSheetId="8" hidden="1">[12]DataAct!#REF!</definedName>
    <definedName name="_xlnm._FilterDatabase" hidden="1">[12]DataAct!#REF!</definedName>
    <definedName name="_jns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" localSheetId="1">'[13]Lookup|Tables'!$G$12</definedName>
    <definedName name="a" localSheetId="0">'[13]Lookup|Tables'!$G$12</definedName>
    <definedName name="a">'[14]Lookup|Tables'!$G$12</definedName>
    <definedName name="A10offset">10</definedName>
    <definedName name="A10remlife" localSheetId="1">[15]Input!$L$16</definedName>
    <definedName name="A10remlife" localSheetId="0">[15]Input!$L$16</definedName>
    <definedName name="A10remlife" localSheetId="8">#REF!</definedName>
    <definedName name="A10remlife">#REF!</definedName>
    <definedName name="A10remlife_rfm" localSheetId="0">#REF!</definedName>
    <definedName name="A10remlife_rfm" localSheetId="8">#REF!</definedName>
    <definedName name="A10remlife_rfm">#REF!</definedName>
    <definedName name="A10remlife_rfm_t" localSheetId="0">#REF!</definedName>
    <definedName name="A10remlife_rfm_t" localSheetId="8">#REF!</definedName>
    <definedName name="A10remlife_rfm_t">#REF!</definedName>
    <definedName name="A10remlife_t" localSheetId="0">#REF!</definedName>
    <definedName name="A10remlife_t" localSheetId="8">#REF!</definedName>
    <definedName name="A10remlife_t">#REF!</definedName>
    <definedName name="A10resid" localSheetId="0">[16]Input!#REF!</definedName>
    <definedName name="A10resid" localSheetId="8">[16]Input!#REF!</definedName>
    <definedName name="A10resid">[16]Input!#REF!</definedName>
    <definedName name="A10stdlife" localSheetId="1">[15]Input!$M$16</definedName>
    <definedName name="A10stdlife" localSheetId="0">[15]Input!$M$16</definedName>
    <definedName name="A10stdlife" localSheetId="8">#REF!</definedName>
    <definedName name="A10stdlife">#REF!</definedName>
    <definedName name="A10stdlife_rfm" localSheetId="0">#REF!</definedName>
    <definedName name="A10stdlife_rfm" localSheetId="8">#REF!</definedName>
    <definedName name="A10stdlife_rfm">#REF!</definedName>
    <definedName name="A10stdlife_rfm_t" localSheetId="0">#REF!</definedName>
    <definedName name="A10stdlife_rfm_t" localSheetId="8">#REF!</definedName>
    <definedName name="A10stdlife_rfm_t">#REF!</definedName>
    <definedName name="A10stdlife_t" localSheetId="0">#REF!</definedName>
    <definedName name="A10stdlife_t" localSheetId="8">#REF!</definedName>
    <definedName name="A10stdlife_t">#REF!</definedName>
    <definedName name="A10taxremlife" localSheetId="1">[15]Input!$O$16</definedName>
    <definedName name="A10taxremlife" localSheetId="0">[15]Input!$O$16</definedName>
    <definedName name="A10taxremlife" localSheetId="8">#REF!</definedName>
    <definedName name="A10taxremlife">#REF!</definedName>
    <definedName name="A10taxremlife_rfm" localSheetId="0">#REF!</definedName>
    <definedName name="A10taxremlife_rfm" localSheetId="8">#REF!</definedName>
    <definedName name="A10taxremlife_rfm">#REF!</definedName>
    <definedName name="A10taxremlife_rfm_t" localSheetId="0">#REF!</definedName>
    <definedName name="A10taxremlife_rfm_t" localSheetId="8">#REF!</definedName>
    <definedName name="A10taxremlife_rfm_t">#REF!</definedName>
    <definedName name="A10taxremlife_t" localSheetId="0">#REF!</definedName>
    <definedName name="A10taxremlife_t" localSheetId="8">#REF!</definedName>
    <definedName name="A10taxremlife_t">#REF!</definedName>
    <definedName name="A10taxstdlife" localSheetId="1">[15]Input!$P$16</definedName>
    <definedName name="A10taxstdlife" localSheetId="0">[15]Input!$P$16</definedName>
    <definedName name="A10taxstdlife" localSheetId="8">#REF!</definedName>
    <definedName name="A10taxstdlife">#REF!</definedName>
    <definedName name="A10taxstdlife_rfm" localSheetId="0">#REF!</definedName>
    <definedName name="A10taxstdlife_rfm" localSheetId="8">#REF!</definedName>
    <definedName name="A10taxstdlife_rfm">#REF!</definedName>
    <definedName name="A10taxstdlife_rfm_t" localSheetId="0">#REF!</definedName>
    <definedName name="A10taxstdlife_rfm_t" localSheetId="8">#REF!</definedName>
    <definedName name="A10taxstdlife_rfm_t">#REF!</definedName>
    <definedName name="A10taxstdlife_t" localSheetId="0">#REF!</definedName>
    <definedName name="A10taxstdlife_t" localSheetId="8">#REF!</definedName>
    <definedName name="A10taxstdlife_t">#REF!</definedName>
    <definedName name="A10taxvalue" localSheetId="1">[15]Input!$N$16</definedName>
    <definedName name="A10taxvalue" localSheetId="0">[15]Input!$N$16</definedName>
    <definedName name="A10taxvalue" localSheetId="8">#REF!</definedName>
    <definedName name="A10taxvalue">#REF!</definedName>
    <definedName name="A10taxvalue_rfm" localSheetId="0">#REF!</definedName>
    <definedName name="A10taxvalue_rfm" localSheetId="8">#REF!</definedName>
    <definedName name="A10taxvalue_rfm">#REF!</definedName>
    <definedName name="A10taxvalue_rfm_t" localSheetId="0">#REF!</definedName>
    <definedName name="A10taxvalue_rfm_t" localSheetId="8">#REF!</definedName>
    <definedName name="A10taxvalue_rfm_t">#REF!</definedName>
    <definedName name="A10taxvalue_t" localSheetId="0">#REF!</definedName>
    <definedName name="A10taxvalue_t" localSheetId="8">#REF!</definedName>
    <definedName name="A10taxvalue_t">#REF!</definedName>
    <definedName name="A10value" localSheetId="1">[15]Input!$J$16</definedName>
    <definedName name="A10value" localSheetId="0">[15]Input!$J$16</definedName>
    <definedName name="A10value" localSheetId="8">#REF!</definedName>
    <definedName name="A10value">#REF!</definedName>
    <definedName name="A10value_rfm" localSheetId="0">#REF!</definedName>
    <definedName name="A10value_rfm" localSheetId="8">#REF!</definedName>
    <definedName name="A10value_rfm">#REF!</definedName>
    <definedName name="A10value_rfm_t" localSheetId="0">#REF!</definedName>
    <definedName name="A10value_rfm_t" localSheetId="8">#REF!</definedName>
    <definedName name="A10value_rfm_t">#REF!</definedName>
    <definedName name="A10value_t" localSheetId="0">#REF!</definedName>
    <definedName name="A10value_t" localSheetId="8">#REF!</definedName>
    <definedName name="A10value_t">#REF!</definedName>
    <definedName name="A10wipvalue" localSheetId="0">#REF!</definedName>
    <definedName name="A10wipvalue" localSheetId="8">#REF!</definedName>
    <definedName name="A10wipvalue">#REF!</definedName>
    <definedName name="A10wipvalue_t" localSheetId="0">#REF!</definedName>
    <definedName name="A10wipvalue_t" localSheetId="8">#REF!</definedName>
    <definedName name="A10wipvalue_t">#REF!</definedName>
    <definedName name="A11offset">11</definedName>
    <definedName name="A11remlife" localSheetId="1">[15]Input!$L$17</definedName>
    <definedName name="A11remlife" localSheetId="0">[15]Input!$L$17</definedName>
    <definedName name="A11remlife" localSheetId="8">#REF!</definedName>
    <definedName name="A11remlife">#REF!</definedName>
    <definedName name="A11remlife_rfm" localSheetId="0">#REF!</definedName>
    <definedName name="A11remlife_rfm" localSheetId="8">#REF!</definedName>
    <definedName name="A11remlife_rfm">#REF!</definedName>
    <definedName name="A11remlife_rfm_t" localSheetId="0">#REF!</definedName>
    <definedName name="A11remlife_rfm_t" localSheetId="8">#REF!</definedName>
    <definedName name="A11remlife_rfm_t">#REF!</definedName>
    <definedName name="A11remlife_t" localSheetId="0">#REF!</definedName>
    <definedName name="A11remlife_t" localSheetId="8">#REF!</definedName>
    <definedName name="A11remlife_t">#REF!</definedName>
    <definedName name="A11resid" localSheetId="0">[16]Input!#REF!</definedName>
    <definedName name="A11resid" localSheetId="8">[16]Input!#REF!</definedName>
    <definedName name="A11resid">[16]Input!#REF!</definedName>
    <definedName name="A11stdlife" localSheetId="1">[15]Input!$M$17</definedName>
    <definedName name="A11stdlife" localSheetId="0">[15]Input!$M$17</definedName>
    <definedName name="A11stdlife" localSheetId="8">#REF!</definedName>
    <definedName name="A11stdlife">#REF!</definedName>
    <definedName name="A11stdlife_rfm" localSheetId="0">#REF!</definedName>
    <definedName name="A11stdlife_rfm" localSheetId="8">#REF!</definedName>
    <definedName name="A11stdlife_rfm">#REF!</definedName>
    <definedName name="A11stdlife_rfm_t" localSheetId="0">#REF!</definedName>
    <definedName name="A11stdlife_rfm_t" localSheetId="8">#REF!</definedName>
    <definedName name="A11stdlife_rfm_t">#REF!</definedName>
    <definedName name="A11stdlife_t" localSheetId="0">#REF!</definedName>
    <definedName name="A11stdlife_t" localSheetId="8">#REF!</definedName>
    <definedName name="A11stdlife_t">#REF!</definedName>
    <definedName name="A11taxremlife" localSheetId="1">[15]Input!$O$17</definedName>
    <definedName name="A11taxremlife" localSheetId="0">[15]Input!$O$17</definedName>
    <definedName name="A11taxremlife" localSheetId="8">#REF!</definedName>
    <definedName name="A11taxremlife">#REF!</definedName>
    <definedName name="A11taxremlife_rfm" localSheetId="0">#REF!</definedName>
    <definedName name="A11taxremlife_rfm" localSheetId="8">#REF!</definedName>
    <definedName name="A11taxremlife_rfm">#REF!</definedName>
    <definedName name="A11taxremlife_rfm_t" localSheetId="0">#REF!</definedName>
    <definedName name="A11taxremlife_rfm_t" localSheetId="8">#REF!</definedName>
    <definedName name="A11taxremlife_rfm_t">#REF!</definedName>
    <definedName name="A11taxremlife_t" localSheetId="0">#REF!</definedName>
    <definedName name="A11taxremlife_t" localSheetId="8">#REF!</definedName>
    <definedName name="A11taxremlife_t">#REF!</definedName>
    <definedName name="A11taxstdlife" localSheetId="1">[15]Input!$P$17</definedName>
    <definedName name="A11taxstdlife" localSheetId="0">[15]Input!$P$17</definedName>
    <definedName name="A11taxstdlife" localSheetId="8">#REF!</definedName>
    <definedName name="A11taxstdlife">#REF!</definedName>
    <definedName name="A11taxstdlife_rfm" localSheetId="0">#REF!</definedName>
    <definedName name="A11taxstdlife_rfm" localSheetId="8">#REF!</definedName>
    <definedName name="A11taxstdlife_rfm">#REF!</definedName>
    <definedName name="A11taxstdlife_rfm_t" localSheetId="0">#REF!</definedName>
    <definedName name="A11taxstdlife_rfm_t" localSheetId="8">#REF!</definedName>
    <definedName name="A11taxstdlife_rfm_t">#REF!</definedName>
    <definedName name="A11taxstdlife_t" localSheetId="0">#REF!</definedName>
    <definedName name="A11taxstdlife_t" localSheetId="8">#REF!</definedName>
    <definedName name="A11taxstdlife_t">#REF!</definedName>
    <definedName name="A11taxvalue" localSheetId="1">[15]Input!$N$17</definedName>
    <definedName name="A11taxvalue" localSheetId="0">[15]Input!$N$17</definedName>
    <definedName name="A11taxvalue" localSheetId="8">#REF!</definedName>
    <definedName name="A11taxvalue">#REF!</definedName>
    <definedName name="A11taxvalue_rfm" localSheetId="0">#REF!</definedName>
    <definedName name="A11taxvalue_rfm" localSheetId="8">#REF!</definedName>
    <definedName name="A11taxvalue_rfm">#REF!</definedName>
    <definedName name="A11taxvalue_rfm_t" localSheetId="0">#REF!</definedName>
    <definedName name="A11taxvalue_rfm_t" localSheetId="8">#REF!</definedName>
    <definedName name="A11taxvalue_rfm_t">#REF!</definedName>
    <definedName name="A11taxvalue_t" localSheetId="0">#REF!</definedName>
    <definedName name="A11taxvalue_t" localSheetId="8">#REF!</definedName>
    <definedName name="A11taxvalue_t">#REF!</definedName>
    <definedName name="A11value" localSheetId="1">[15]Input!$J$17</definedName>
    <definedName name="A11value" localSheetId="0">[15]Input!$J$17</definedName>
    <definedName name="A11value" localSheetId="8">#REF!</definedName>
    <definedName name="A11value">#REF!</definedName>
    <definedName name="A11value_rfm" localSheetId="0">#REF!</definedName>
    <definedName name="A11value_rfm" localSheetId="8">#REF!</definedName>
    <definedName name="A11value_rfm">#REF!</definedName>
    <definedName name="A11value_rfm_t" localSheetId="0">#REF!</definedName>
    <definedName name="A11value_rfm_t" localSheetId="8">#REF!</definedName>
    <definedName name="A11value_rfm_t">#REF!</definedName>
    <definedName name="A11value_t" localSheetId="0">#REF!</definedName>
    <definedName name="A11value_t" localSheetId="8">#REF!</definedName>
    <definedName name="A11value_t">#REF!</definedName>
    <definedName name="A11wipvalue" localSheetId="0">#REF!</definedName>
    <definedName name="A11wipvalue" localSheetId="8">#REF!</definedName>
    <definedName name="A11wipvalue">#REF!</definedName>
    <definedName name="A11wipvalue_t" localSheetId="0">#REF!</definedName>
    <definedName name="A11wipvalue_t" localSheetId="8">#REF!</definedName>
    <definedName name="A11wipvalue_t">#REF!</definedName>
    <definedName name="A12offset">12</definedName>
    <definedName name="A12remlife" localSheetId="1">[15]Input!$L$18</definedName>
    <definedName name="A12remlife" localSheetId="0">[15]Input!$L$18</definedName>
    <definedName name="A12remlife" localSheetId="8">#REF!</definedName>
    <definedName name="A12remlife">#REF!</definedName>
    <definedName name="A12remlife_rfm" localSheetId="0">#REF!</definedName>
    <definedName name="A12remlife_rfm" localSheetId="8">#REF!</definedName>
    <definedName name="A12remlife_rfm">#REF!</definedName>
    <definedName name="A12remlife_rfm_t" localSheetId="0">#REF!</definedName>
    <definedName name="A12remlife_rfm_t" localSheetId="8">#REF!</definedName>
    <definedName name="A12remlife_rfm_t">#REF!</definedName>
    <definedName name="A12remlife_t" localSheetId="0">#REF!</definedName>
    <definedName name="A12remlife_t" localSheetId="8">#REF!</definedName>
    <definedName name="A12remlife_t">#REF!</definedName>
    <definedName name="A12resid" localSheetId="0">[16]Input!#REF!</definedName>
    <definedName name="A12resid" localSheetId="8">[16]Input!#REF!</definedName>
    <definedName name="A12resid">[16]Input!#REF!</definedName>
    <definedName name="A12stdlife" localSheetId="1">[15]Input!$M$18</definedName>
    <definedName name="A12stdlife" localSheetId="0">[15]Input!$M$18</definedName>
    <definedName name="A12stdlife" localSheetId="8">#REF!</definedName>
    <definedName name="A12stdlife">#REF!</definedName>
    <definedName name="A12stdlife_rfm" localSheetId="0">#REF!</definedName>
    <definedName name="A12stdlife_rfm" localSheetId="8">#REF!</definedName>
    <definedName name="A12stdlife_rfm">#REF!</definedName>
    <definedName name="A12stdlife_rfm_t" localSheetId="0">#REF!</definedName>
    <definedName name="A12stdlife_rfm_t" localSheetId="8">#REF!</definedName>
    <definedName name="A12stdlife_rfm_t">#REF!</definedName>
    <definedName name="A12stdlife_t" localSheetId="0">#REF!</definedName>
    <definedName name="A12stdlife_t" localSheetId="8">#REF!</definedName>
    <definedName name="A12stdlife_t">#REF!</definedName>
    <definedName name="A12taxremlife" localSheetId="1">[15]Input!$O$18</definedName>
    <definedName name="A12taxremlife" localSheetId="0">[15]Input!$O$18</definedName>
    <definedName name="A12taxremlife" localSheetId="8">#REF!</definedName>
    <definedName name="A12taxremlife">#REF!</definedName>
    <definedName name="A12taxremlife_rfm" localSheetId="0">#REF!</definedName>
    <definedName name="A12taxremlife_rfm" localSheetId="8">#REF!</definedName>
    <definedName name="A12taxremlife_rfm">#REF!</definedName>
    <definedName name="A12taxremlife_rfm_t" localSheetId="0">#REF!</definedName>
    <definedName name="A12taxremlife_rfm_t" localSheetId="8">#REF!</definedName>
    <definedName name="A12taxremlife_rfm_t">#REF!</definedName>
    <definedName name="A12taxremlife_t" localSheetId="0">#REF!</definedName>
    <definedName name="A12taxremlife_t" localSheetId="8">#REF!</definedName>
    <definedName name="A12taxremlife_t">#REF!</definedName>
    <definedName name="A12taxstdlife" localSheetId="1">[15]Input!$P$18</definedName>
    <definedName name="A12taxstdlife" localSheetId="0">[15]Input!$P$18</definedName>
    <definedName name="A12taxstdlife" localSheetId="8">#REF!</definedName>
    <definedName name="A12taxstdlife">#REF!</definedName>
    <definedName name="A12taxstdlife_rfm" localSheetId="0">#REF!</definedName>
    <definedName name="A12taxstdlife_rfm" localSheetId="8">#REF!</definedName>
    <definedName name="A12taxstdlife_rfm">#REF!</definedName>
    <definedName name="A12taxstdlife_rfm_t" localSheetId="0">#REF!</definedName>
    <definedName name="A12taxstdlife_rfm_t" localSheetId="8">#REF!</definedName>
    <definedName name="A12taxstdlife_rfm_t">#REF!</definedName>
    <definedName name="A12taxstdlife_t" localSheetId="0">#REF!</definedName>
    <definedName name="A12taxstdlife_t" localSheetId="8">#REF!</definedName>
    <definedName name="A12taxstdlife_t">#REF!</definedName>
    <definedName name="A12taxvalue" localSheetId="1">[15]Input!$N$18</definedName>
    <definedName name="A12taxvalue" localSheetId="0">[15]Input!$N$18</definedName>
    <definedName name="A12taxvalue" localSheetId="8">#REF!</definedName>
    <definedName name="A12taxvalue">#REF!</definedName>
    <definedName name="A12taxvalue_rfm" localSheetId="0">#REF!</definedName>
    <definedName name="A12taxvalue_rfm" localSheetId="8">#REF!</definedName>
    <definedName name="A12taxvalue_rfm">#REF!</definedName>
    <definedName name="A12taxvalue_rfm_t" localSheetId="0">#REF!</definedName>
    <definedName name="A12taxvalue_rfm_t" localSheetId="8">#REF!</definedName>
    <definedName name="A12taxvalue_rfm_t">#REF!</definedName>
    <definedName name="A12taxvalue_t" localSheetId="0">#REF!</definedName>
    <definedName name="A12taxvalue_t" localSheetId="8">#REF!</definedName>
    <definedName name="A12taxvalue_t">#REF!</definedName>
    <definedName name="A12value" localSheetId="1">[15]Input!$J$18</definedName>
    <definedName name="A12value" localSheetId="0">[15]Input!$J$18</definedName>
    <definedName name="A12value" localSheetId="8">#REF!</definedName>
    <definedName name="A12value">#REF!</definedName>
    <definedName name="A12value_rfm" localSheetId="0">#REF!</definedName>
    <definedName name="A12value_rfm" localSheetId="8">#REF!</definedName>
    <definedName name="A12value_rfm">#REF!</definedName>
    <definedName name="A12value_rfm_t" localSheetId="0">#REF!</definedName>
    <definedName name="A12value_rfm_t" localSheetId="8">#REF!</definedName>
    <definedName name="A12value_rfm_t">#REF!</definedName>
    <definedName name="A12value_t" localSheetId="0">#REF!</definedName>
    <definedName name="A12value_t" localSheetId="8">#REF!</definedName>
    <definedName name="A12value_t">#REF!</definedName>
    <definedName name="A12wipvalue" localSheetId="0">#REF!</definedName>
    <definedName name="A12wipvalue" localSheetId="8">#REF!</definedName>
    <definedName name="A12wipvalue">#REF!</definedName>
    <definedName name="A12wipvalue_t" localSheetId="0">#REF!</definedName>
    <definedName name="A12wipvalue_t" localSheetId="8">#REF!</definedName>
    <definedName name="A12wipvalue_t">#REF!</definedName>
    <definedName name="A13offset">13</definedName>
    <definedName name="A13remlife" localSheetId="1">[15]Input!$L$19</definedName>
    <definedName name="A13remlife" localSheetId="0">[15]Input!$L$19</definedName>
    <definedName name="A13remlife" localSheetId="8">#REF!</definedName>
    <definedName name="A13remlife">#REF!</definedName>
    <definedName name="A13remlife_rfm" localSheetId="0">#REF!</definedName>
    <definedName name="A13remlife_rfm" localSheetId="8">#REF!</definedName>
    <definedName name="A13remlife_rfm">#REF!</definedName>
    <definedName name="A13remlife_rfm_t" localSheetId="0">#REF!</definedName>
    <definedName name="A13remlife_rfm_t" localSheetId="8">#REF!</definedName>
    <definedName name="A13remlife_rfm_t">#REF!</definedName>
    <definedName name="A13remlife_t" localSheetId="0">#REF!</definedName>
    <definedName name="A13remlife_t" localSheetId="8">#REF!</definedName>
    <definedName name="A13remlife_t">#REF!</definedName>
    <definedName name="A13resid" localSheetId="0">[16]Input!#REF!</definedName>
    <definedName name="A13resid" localSheetId="8">[16]Input!#REF!</definedName>
    <definedName name="A13resid">[16]Input!#REF!</definedName>
    <definedName name="A13stdlife" localSheetId="1">[15]Input!$M$19</definedName>
    <definedName name="A13stdlife" localSheetId="0">[15]Input!$M$19</definedName>
    <definedName name="A13stdlife" localSheetId="8">#REF!</definedName>
    <definedName name="A13stdlife">#REF!</definedName>
    <definedName name="A13stdlife_rfm" localSheetId="0">#REF!</definedName>
    <definedName name="A13stdlife_rfm" localSheetId="8">#REF!</definedName>
    <definedName name="A13stdlife_rfm">#REF!</definedName>
    <definedName name="A13stdlife_rfm_t" localSheetId="0">#REF!</definedName>
    <definedName name="A13stdlife_rfm_t" localSheetId="8">#REF!</definedName>
    <definedName name="A13stdlife_rfm_t">#REF!</definedName>
    <definedName name="A13stdlife_t" localSheetId="0">#REF!</definedName>
    <definedName name="A13stdlife_t" localSheetId="8">#REF!</definedName>
    <definedName name="A13stdlife_t">#REF!</definedName>
    <definedName name="A13taxremlife" localSheetId="1">[15]Input!$O$19</definedName>
    <definedName name="A13taxremlife" localSheetId="0">[15]Input!$O$19</definedName>
    <definedName name="A13taxremlife" localSheetId="8">#REF!</definedName>
    <definedName name="A13taxremlife">#REF!</definedName>
    <definedName name="A13taxremlife_rfm" localSheetId="0">#REF!</definedName>
    <definedName name="A13taxremlife_rfm" localSheetId="8">#REF!</definedName>
    <definedName name="A13taxremlife_rfm">#REF!</definedName>
    <definedName name="A13taxremlife_rfm_t" localSheetId="0">#REF!</definedName>
    <definedName name="A13taxremlife_rfm_t" localSheetId="8">#REF!</definedName>
    <definedName name="A13taxremlife_rfm_t">#REF!</definedName>
    <definedName name="A13taxremlife_t" localSheetId="0">#REF!</definedName>
    <definedName name="A13taxremlife_t" localSheetId="8">#REF!</definedName>
    <definedName name="A13taxremlife_t">#REF!</definedName>
    <definedName name="A13taxstdlife" localSheetId="1">[15]Input!$P$19</definedName>
    <definedName name="A13taxstdlife" localSheetId="0">[15]Input!$P$19</definedName>
    <definedName name="A13taxstdlife" localSheetId="8">#REF!</definedName>
    <definedName name="A13taxstdlife">#REF!</definedName>
    <definedName name="A13taxstdlife_rfm" localSheetId="0">#REF!</definedName>
    <definedName name="A13taxstdlife_rfm" localSheetId="8">#REF!</definedName>
    <definedName name="A13taxstdlife_rfm">#REF!</definedName>
    <definedName name="A13taxstdlife_rfm_t" localSheetId="0">#REF!</definedName>
    <definedName name="A13taxstdlife_rfm_t" localSheetId="8">#REF!</definedName>
    <definedName name="A13taxstdlife_rfm_t">#REF!</definedName>
    <definedName name="A13taxstdlife_t" localSheetId="0">#REF!</definedName>
    <definedName name="A13taxstdlife_t" localSheetId="8">#REF!</definedName>
    <definedName name="A13taxstdlife_t">#REF!</definedName>
    <definedName name="A13taxvalue" localSheetId="1">[15]Input!$N$19</definedName>
    <definedName name="A13taxvalue" localSheetId="0">[15]Input!$N$19</definedName>
    <definedName name="A13taxvalue" localSheetId="8">#REF!</definedName>
    <definedName name="A13taxvalue">#REF!</definedName>
    <definedName name="A13taxvalue_rfm" localSheetId="0">#REF!</definedName>
    <definedName name="A13taxvalue_rfm" localSheetId="8">#REF!</definedName>
    <definedName name="A13taxvalue_rfm">#REF!</definedName>
    <definedName name="A13taxvalue_rfm_t" localSheetId="0">#REF!</definedName>
    <definedName name="A13taxvalue_rfm_t" localSheetId="8">#REF!</definedName>
    <definedName name="A13taxvalue_rfm_t">#REF!</definedName>
    <definedName name="A13taxvalue_t" localSheetId="0">#REF!</definedName>
    <definedName name="A13taxvalue_t" localSheetId="8">#REF!</definedName>
    <definedName name="A13taxvalue_t">#REF!</definedName>
    <definedName name="A13value" localSheetId="1">[15]Input!$J$19</definedName>
    <definedName name="A13value" localSheetId="0">[15]Input!$J$19</definedName>
    <definedName name="A13value" localSheetId="8">#REF!</definedName>
    <definedName name="A13value">#REF!</definedName>
    <definedName name="A13value_rfm" localSheetId="0">#REF!</definedName>
    <definedName name="A13value_rfm" localSheetId="8">#REF!</definedName>
    <definedName name="A13value_rfm">#REF!</definedName>
    <definedName name="A13value_rfm_t" localSheetId="0">#REF!</definedName>
    <definedName name="A13value_rfm_t" localSheetId="8">#REF!</definedName>
    <definedName name="A13value_rfm_t">#REF!</definedName>
    <definedName name="A13value_t" localSheetId="0">#REF!</definedName>
    <definedName name="A13value_t" localSheetId="8">#REF!</definedName>
    <definedName name="A13value_t">#REF!</definedName>
    <definedName name="A13wipvalue" localSheetId="0">#REF!</definedName>
    <definedName name="A13wipvalue" localSheetId="8">#REF!</definedName>
    <definedName name="A13wipvalue">#REF!</definedName>
    <definedName name="A13wipvalue_t" localSheetId="0">#REF!</definedName>
    <definedName name="A13wipvalue_t" localSheetId="8">#REF!</definedName>
    <definedName name="A13wipvalue_t">#REF!</definedName>
    <definedName name="A14offset">14</definedName>
    <definedName name="A14remlife" localSheetId="1">[15]Input!$L$20</definedName>
    <definedName name="A14remlife" localSheetId="0">[15]Input!$L$20</definedName>
    <definedName name="A14remlife" localSheetId="8">#REF!</definedName>
    <definedName name="A14remlife">#REF!</definedName>
    <definedName name="A14remlife_rfm" localSheetId="0">#REF!</definedName>
    <definedName name="A14remlife_rfm" localSheetId="8">#REF!</definedName>
    <definedName name="A14remlife_rfm">#REF!</definedName>
    <definedName name="A14remlife_rfm_t" localSheetId="0">#REF!</definedName>
    <definedName name="A14remlife_rfm_t" localSheetId="8">#REF!</definedName>
    <definedName name="A14remlife_rfm_t">#REF!</definedName>
    <definedName name="A14remlife_t" localSheetId="0">#REF!</definedName>
    <definedName name="A14remlife_t" localSheetId="8">#REF!</definedName>
    <definedName name="A14remlife_t">#REF!</definedName>
    <definedName name="A14resid" localSheetId="0">[16]Input!#REF!</definedName>
    <definedName name="A14resid" localSheetId="8">[16]Input!#REF!</definedName>
    <definedName name="A14resid">[16]Input!#REF!</definedName>
    <definedName name="A14stdlife" localSheetId="1">[15]Input!$M$20</definedName>
    <definedName name="A14stdlife" localSheetId="0">[15]Input!$M$20</definedName>
    <definedName name="A14stdlife" localSheetId="8">#REF!</definedName>
    <definedName name="A14stdlife">#REF!</definedName>
    <definedName name="A14stdlife_rfm" localSheetId="0">#REF!</definedName>
    <definedName name="A14stdlife_rfm" localSheetId="8">#REF!</definedName>
    <definedName name="A14stdlife_rfm">#REF!</definedName>
    <definedName name="A14stdlife_rfm_t" localSheetId="0">#REF!</definedName>
    <definedName name="A14stdlife_rfm_t" localSheetId="8">#REF!</definedName>
    <definedName name="A14stdlife_rfm_t">#REF!</definedName>
    <definedName name="A14stdlife_t" localSheetId="0">#REF!</definedName>
    <definedName name="A14stdlife_t" localSheetId="8">#REF!</definedName>
    <definedName name="A14stdlife_t">#REF!</definedName>
    <definedName name="A14taxremlife" localSheetId="1">[15]Input!$O$20</definedName>
    <definedName name="A14taxremlife" localSheetId="0">[15]Input!$O$20</definedName>
    <definedName name="A14taxremlife" localSheetId="8">#REF!</definedName>
    <definedName name="A14taxremlife">#REF!</definedName>
    <definedName name="A14taxremlife_rfm" localSheetId="0">#REF!</definedName>
    <definedName name="A14taxremlife_rfm" localSheetId="8">#REF!</definedName>
    <definedName name="A14taxremlife_rfm">#REF!</definedName>
    <definedName name="A14taxremlife_rfm_t" localSheetId="0">#REF!</definedName>
    <definedName name="A14taxremlife_rfm_t" localSheetId="8">#REF!</definedName>
    <definedName name="A14taxremlife_rfm_t">#REF!</definedName>
    <definedName name="A14taxremlife_t" localSheetId="0">#REF!</definedName>
    <definedName name="A14taxremlife_t" localSheetId="8">#REF!</definedName>
    <definedName name="A14taxremlife_t">#REF!</definedName>
    <definedName name="A14taxstdlife" localSheetId="1">[15]Input!$P$20</definedName>
    <definedName name="A14taxstdlife" localSheetId="0">[15]Input!$P$20</definedName>
    <definedName name="A14taxstdlife" localSheetId="8">#REF!</definedName>
    <definedName name="A14taxstdlife">#REF!</definedName>
    <definedName name="A14taxstdlife_rfm" localSheetId="0">#REF!</definedName>
    <definedName name="A14taxstdlife_rfm" localSheetId="8">#REF!</definedName>
    <definedName name="A14taxstdlife_rfm">#REF!</definedName>
    <definedName name="A14taxstdlife_rfm_t" localSheetId="0">#REF!</definedName>
    <definedName name="A14taxstdlife_rfm_t" localSheetId="8">#REF!</definedName>
    <definedName name="A14taxstdlife_rfm_t">#REF!</definedName>
    <definedName name="A14taxstdlife_t" localSheetId="0">#REF!</definedName>
    <definedName name="A14taxstdlife_t" localSheetId="8">#REF!</definedName>
    <definedName name="A14taxstdlife_t">#REF!</definedName>
    <definedName name="A14taxvalue" localSheetId="1">[15]Input!$N$20</definedName>
    <definedName name="A14taxvalue" localSheetId="0">[15]Input!$N$20</definedName>
    <definedName name="A14taxvalue" localSheetId="8">#REF!</definedName>
    <definedName name="A14taxvalue">#REF!</definedName>
    <definedName name="A14taxvalue_rfm" localSheetId="0">#REF!</definedName>
    <definedName name="A14taxvalue_rfm" localSheetId="8">#REF!</definedName>
    <definedName name="A14taxvalue_rfm">#REF!</definedName>
    <definedName name="A14taxvalue_rfm_t" localSheetId="0">#REF!</definedName>
    <definedName name="A14taxvalue_rfm_t" localSheetId="8">#REF!</definedName>
    <definedName name="A14taxvalue_rfm_t">#REF!</definedName>
    <definedName name="A14taxvalue_t" localSheetId="0">#REF!</definedName>
    <definedName name="A14taxvalue_t" localSheetId="8">#REF!</definedName>
    <definedName name="A14taxvalue_t">#REF!</definedName>
    <definedName name="A14value" localSheetId="1">[15]Input!$J$20</definedName>
    <definedName name="A14value" localSheetId="0">[15]Input!$J$20</definedName>
    <definedName name="A14value" localSheetId="8">#REF!</definedName>
    <definedName name="A14value">#REF!</definedName>
    <definedName name="A14value_rfm" localSheetId="0">#REF!</definedName>
    <definedName name="A14value_rfm" localSheetId="8">#REF!</definedName>
    <definedName name="A14value_rfm">#REF!</definedName>
    <definedName name="A14value_rfm_t" localSheetId="0">#REF!</definedName>
    <definedName name="A14value_rfm_t" localSheetId="8">#REF!</definedName>
    <definedName name="A14value_rfm_t">#REF!</definedName>
    <definedName name="A14value_t" localSheetId="0">#REF!</definedName>
    <definedName name="A14value_t" localSheetId="8">#REF!</definedName>
    <definedName name="A14value_t">#REF!</definedName>
    <definedName name="A14wipvalue" localSheetId="0">#REF!</definedName>
    <definedName name="A14wipvalue" localSheetId="8">#REF!</definedName>
    <definedName name="A14wipvalue">#REF!</definedName>
    <definedName name="A14wipvalue_t" localSheetId="0">#REF!</definedName>
    <definedName name="A14wipvalue_t" localSheetId="8">#REF!</definedName>
    <definedName name="A14wipvalue_t">#REF!</definedName>
    <definedName name="A15offset">15</definedName>
    <definedName name="A15remlife" localSheetId="1">[15]Input!$L$21</definedName>
    <definedName name="A15remlife" localSheetId="0">[15]Input!$L$21</definedName>
    <definedName name="A15remlife" localSheetId="8">#REF!</definedName>
    <definedName name="A15remlife">#REF!</definedName>
    <definedName name="A15remlife_rfm" localSheetId="0">#REF!</definedName>
    <definedName name="A15remlife_rfm" localSheetId="8">#REF!</definedName>
    <definedName name="A15remlife_rfm">#REF!</definedName>
    <definedName name="A15remlife_rfm_t" localSheetId="0">#REF!</definedName>
    <definedName name="A15remlife_rfm_t" localSheetId="8">#REF!</definedName>
    <definedName name="A15remlife_rfm_t">#REF!</definedName>
    <definedName name="A15remlife_t" localSheetId="0">#REF!</definedName>
    <definedName name="A15remlife_t" localSheetId="8">#REF!</definedName>
    <definedName name="A15remlife_t">#REF!</definedName>
    <definedName name="A15resid" localSheetId="0">[16]Input!#REF!</definedName>
    <definedName name="A15resid" localSheetId="8">[16]Input!#REF!</definedName>
    <definedName name="A15resid">[16]Input!#REF!</definedName>
    <definedName name="A15stdlife" localSheetId="1">[15]Input!$M$21</definedName>
    <definedName name="A15stdlife" localSheetId="0">[15]Input!$M$21</definedName>
    <definedName name="A15stdlife" localSheetId="8">#REF!</definedName>
    <definedName name="A15stdlife">#REF!</definedName>
    <definedName name="A15stdlife_rfm" localSheetId="0">#REF!</definedName>
    <definedName name="A15stdlife_rfm" localSheetId="8">#REF!</definedName>
    <definedName name="A15stdlife_rfm">#REF!</definedName>
    <definedName name="A15stdlife_rfm_t" localSheetId="0">#REF!</definedName>
    <definedName name="A15stdlife_rfm_t" localSheetId="8">#REF!</definedName>
    <definedName name="A15stdlife_rfm_t">#REF!</definedName>
    <definedName name="A15stdlife_t" localSheetId="0">#REF!</definedName>
    <definedName name="A15stdlife_t" localSheetId="8">#REF!</definedName>
    <definedName name="A15stdlife_t">#REF!</definedName>
    <definedName name="A15taxremlife" localSheetId="1">[15]Input!$O$21</definedName>
    <definedName name="A15taxremlife" localSheetId="0">[15]Input!$O$21</definedName>
    <definedName name="A15taxremlife" localSheetId="8">#REF!</definedName>
    <definedName name="A15taxremlife">#REF!</definedName>
    <definedName name="A15taxremlife_rfm" localSheetId="0">#REF!</definedName>
    <definedName name="A15taxremlife_rfm" localSheetId="8">#REF!</definedName>
    <definedName name="A15taxremlife_rfm">#REF!</definedName>
    <definedName name="A15taxremlife_rfm_t" localSheetId="0">#REF!</definedName>
    <definedName name="A15taxremlife_rfm_t" localSheetId="8">#REF!</definedName>
    <definedName name="A15taxremlife_rfm_t">#REF!</definedName>
    <definedName name="A15taxremlife_t" localSheetId="0">#REF!</definedName>
    <definedName name="A15taxremlife_t" localSheetId="8">#REF!</definedName>
    <definedName name="A15taxremlife_t">#REF!</definedName>
    <definedName name="A15taxstdlife" localSheetId="1">[15]Input!$P$21</definedName>
    <definedName name="A15taxstdlife" localSheetId="0">[15]Input!$P$21</definedName>
    <definedName name="A15taxstdlife" localSheetId="8">#REF!</definedName>
    <definedName name="A15taxstdlife">#REF!</definedName>
    <definedName name="A15taxstdlife_rfm" localSheetId="0">#REF!</definedName>
    <definedName name="A15taxstdlife_rfm" localSheetId="8">#REF!</definedName>
    <definedName name="A15taxstdlife_rfm">#REF!</definedName>
    <definedName name="A15taxstdlife_rfm_t" localSheetId="0">#REF!</definedName>
    <definedName name="A15taxstdlife_rfm_t" localSheetId="8">#REF!</definedName>
    <definedName name="A15taxstdlife_rfm_t">#REF!</definedName>
    <definedName name="A15taxstdlife_t" localSheetId="0">#REF!</definedName>
    <definedName name="A15taxstdlife_t" localSheetId="8">#REF!</definedName>
    <definedName name="A15taxstdlife_t">#REF!</definedName>
    <definedName name="A15taxvalue" localSheetId="1">[15]Input!$N$21</definedName>
    <definedName name="A15taxvalue" localSheetId="0">[15]Input!$N$21</definedName>
    <definedName name="A15taxvalue" localSheetId="8">#REF!</definedName>
    <definedName name="A15taxvalue">#REF!</definedName>
    <definedName name="A15taxvalue_rfm" localSheetId="0">#REF!</definedName>
    <definedName name="A15taxvalue_rfm" localSheetId="8">#REF!</definedName>
    <definedName name="A15taxvalue_rfm">#REF!</definedName>
    <definedName name="A15taxvalue_rfm_t" localSheetId="0">#REF!</definedName>
    <definedName name="A15taxvalue_rfm_t" localSheetId="8">#REF!</definedName>
    <definedName name="A15taxvalue_rfm_t">#REF!</definedName>
    <definedName name="A15taxvalue_t" localSheetId="0">#REF!</definedName>
    <definedName name="A15taxvalue_t" localSheetId="8">#REF!</definedName>
    <definedName name="A15taxvalue_t">#REF!</definedName>
    <definedName name="A15value" localSheetId="1">[15]Input!$J$21</definedName>
    <definedName name="A15value" localSheetId="0">[15]Input!$J$21</definedName>
    <definedName name="A15value" localSheetId="8">#REF!</definedName>
    <definedName name="A15value">#REF!</definedName>
    <definedName name="A15value_rfm" localSheetId="0">#REF!</definedName>
    <definedName name="A15value_rfm" localSheetId="8">#REF!</definedName>
    <definedName name="A15value_rfm">#REF!</definedName>
    <definedName name="A15value_rfm_t" localSheetId="0">#REF!</definedName>
    <definedName name="A15value_rfm_t" localSheetId="8">#REF!</definedName>
    <definedName name="A15value_rfm_t">#REF!</definedName>
    <definedName name="A15value_t" localSheetId="0">#REF!</definedName>
    <definedName name="A15value_t" localSheetId="8">#REF!</definedName>
    <definedName name="A15value_t">#REF!</definedName>
    <definedName name="A15wipvalue" localSheetId="0">#REF!</definedName>
    <definedName name="A15wipvalue" localSheetId="8">#REF!</definedName>
    <definedName name="A15wipvalue">#REF!</definedName>
    <definedName name="A15wipvalue_t" localSheetId="0">#REF!</definedName>
    <definedName name="A15wipvalue_t" localSheetId="8">#REF!</definedName>
    <definedName name="A15wipvalue_t">#REF!</definedName>
    <definedName name="A16offset">16</definedName>
    <definedName name="A16remlife" localSheetId="1">[15]Input!$L$22</definedName>
    <definedName name="A16remlife" localSheetId="0">[15]Input!$L$22</definedName>
    <definedName name="A16remlife" localSheetId="8">#REF!</definedName>
    <definedName name="A16remlife">#REF!</definedName>
    <definedName name="A16remlife_rfm" localSheetId="0">#REF!</definedName>
    <definedName name="A16remlife_rfm" localSheetId="8">#REF!</definedName>
    <definedName name="A16remlife_rfm">#REF!</definedName>
    <definedName name="A16remlife_rfm_t" localSheetId="0">#REF!</definedName>
    <definedName name="A16remlife_rfm_t" localSheetId="8">#REF!</definedName>
    <definedName name="A16remlife_rfm_t">#REF!</definedName>
    <definedName name="A16remlife_t" localSheetId="0">#REF!</definedName>
    <definedName name="A16remlife_t" localSheetId="8">#REF!</definedName>
    <definedName name="A16remlife_t">#REF!</definedName>
    <definedName name="A16resid" localSheetId="0">[16]Input!#REF!</definedName>
    <definedName name="A16resid" localSheetId="8">[16]Input!#REF!</definedName>
    <definedName name="A16resid">[16]Input!#REF!</definedName>
    <definedName name="A16stdlife" localSheetId="1">[15]Input!$M$22</definedName>
    <definedName name="A16stdlife" localSheetId="0">[15]Input!$M$22</definedName>
    <definedName name="A16stdlife" localSheetId="8">#REF!</definedName>
    <definedName name="A16stdlife">#REF!</definedName>
    <definedName name="A16stdlife_rfm" localSheetId="0">#REF!</definedName>
    <definedName name="A16stdlife_rfm" localSheetId="8">#REF!</definedName>
    <definedName name="A16stdlife_rfm">#REF!</definedName>
    <definedName name="A16stdlife_rfm_t" localSheetId="0">#REF!</definedName>
    <definedName name="A16stdlife_rfm_t" localSheetId="8">#REF!</definedName>
    <definedName name="A16stdlife_rfm_t">#REF!</definedName>
    <definedName name="A16stdlife_t" localSheetId="0">#REF!</definedName>
    <definedName name="A16stdlife_t" localSheetId="8">#REF!</definedName>
    <definedName name="A16stdlife_t">#REF!</definedName>
    <definedName name="A16taxremlife" localSheetId="1">[15]Input!$O$22</definedName>
    <definedName name="A16taxremlife" localSheetId="0">[15]Input!$O$22</definedName>
    <definedName name="A16taxremlife" localSheetId="8">#REF!</definedName>
    <definedName name="A16taxremlife">#REF!</definedName>
    <definedName name="A16taxremlife_rfm" localSheetId="0">#REF!</definedName>
    <definedName name="A16taxremlife_rfm" localSheetId="8">#REF!</definedName>
    <definedName name="A16taxremlife_rfm">#REF!</definedName>
    <definedName name="A16taxremlife_rfm_t" localSheetId="0">#REF!</definedName>
    <definedName name="A16taxremlife_rfm_t" localSheetId="8">#REF!</definedName>
    <definedName name="A16taxremlife_rfm_t">#REF!</definedName>
    <definedName name="A16taxremlife_t" localSheetId="0">#REF!</definedName>
    <definedName name="A16taxremlife_t" localSheetId="8">#REF!</definedName>
    <definedName name="A16taxremlife_t">#REF!</definedName>
    <definedName name="A16taxstdlife" localSheetId="1">[15]Input!$P$22</definedName>
    <definedName name="A16taxstdlife" localSheetId="0">[15]Input!$P$22</definedName>
    <definedName name="A16taxstdlife" localSheetId="8">#REF!</definedName>
    <definedName name="A16taxstdlife">#REF!</definedName>
    <definedName name="A16taxstdlife_rfm" localSheetId="0">#REF!</definedName>
    <definedName name="A16taxstdlife_rfm" localSheetId="8">#REF!</definedName>
    <definedName name="A16taxstdlife_rfm">#REF!</definedName>
    <definedName name="A16taxstdlife_rfm_t" localSheetId="0">#REF!</definedName>
    <definedName name="A16taxstdlife_rfm_t" localSheetId="8">#REF!</definedName>
    <definedName name="A16taxstdlife_rfm_t">#REF!</definedName>
    <definedName name="A16taxstdlife_t" localSheetId="0">#REF!</definedName>
    <definedName name="A16taxstdlife_t" localSheetId="8">#REF!</definedName>
    <definedName name="A16taxstdlife_t">#REF!</definedName>
    <definedName name="A16taxvalue" localSheetId="1">[15]Input!$N$22</definedName>
    <definedName name="A16taxvalue" localSheetId="0">[15]Input!$N$22</definedName>
    <definedName name="A16taxvalue" localSheetId="8">#REF!</definedName>
    <definedName name="A16taxvalue">#REF!</definedName>
    <definedName name="A16taxvalue_d" localSheetId="0">#REF!</definedName>
    <definedName name="A16taxvalue_d" localSheetId="8">#REF!</definedName>
    <definedName name="A16taxvalue_d">#REF!</definedName>
    <definedName name="A16taxvalue_rfm" localSheetId="0">#REF!</definedName>
    <definedName name="A16taxvalue_rfm" localSheetId="8">#REF!</definedName>
    <definedName name="A16taxvalue_rfm">#REF!</definedName>
    <definedName name="A16taxvalue_rfm_t" localSheetId="0">#REF!</definedName>
    <definedName name="A16taxvalue_rfm_t" localSheetId="8">#REF!</definedName>
    <definedName name="A16taxvalue_rfm_t">#REF!</definedName>
    <definedName name="A16taxvalue_t" localSheetId="0">#REF!</definedName>
    <definedName name="A16taxvalue_t" localSheetId="8">#REF!</definedName>
    <definedName name="A16taxvalue_t">#REF!</definedName>
    <definedName name="A16value" localSheetId="1">[15]Input!$J$22</definedName>
    <definedName name="A16value" localSheetId="0">[15]Input!$J$22</definedName>
    <definedName name="A16value" localSheetId="8">#REF!</definedName>
    <definedName name="A16value">#REF!</definedName>
    <definedName name="A16value_rfm" localSheetId="0">#REF!</definedName>
    <definedName name="A16value_rfm" localSheetId="8">#REF!</definedName>
    <definedName name="A16value_rfm">#REF!</definedName>
    <definedName name="A16value_rfm_t" localSheetId="0">#REF!</definedName>
    <definedName name="A16value_rfm_t" localSheetId="8">#REF!</definedName>
    <definedName name="A16value_rfm_t">#REF!</definedName>
    <definedName name="A16value_t" localSheetId="0">#REF!</definedName>
    <definedName name="A16value_t" localSheetId="8">#REF!</definedName>
    <definedName name="A16value_t">#REF!</definedName>
    <definedName name="A16wipvalue" localSheetId="0">#REF!</definedName>
    <definedName name="A16wipvalue" localSheetId="8">#REF!</definedName>
    <definedName name="A16wipvalue">#REF!</definedName>
    <definedName name="A16wipvalue_t" localSheetId="0">#REF!</definedName>
    <definedName name="A16wipvalue_t" localSheetId="8">#REF!</definedName>
    <definedName name="A16wipvalue_t">#REF!</definedName>
    <definedName name="A17offset">17</definedName>
    <definedName name="A17remlife" localSheetId="1">[15]Input!$L$23</definedName>
    <definedName name="A17remlife" localSheetId="0">[15]Input!$L$23</definedName>
    <definedName name="A17remlife" localSheetId="8">#REF!</definedName>
    <definedName name="A17remlife">#REF!</definedName>
    <definedName name="A17remlife_rfm" localSheetId="0">#REF!</definedName>
    <definedName name="A17remlife_rfm" localSheetId="8">#REF!</definedName>
    <definedName name="A17remlife_rfm">#REF!</definedName>
    <definedName name="A17remlife_rfm_t" localSheetId="0">#REF!</definedName>
    <definedName name="A17remlife_rfm_t" localSheetId="8">#REF!</definedName>
    <definedName name="A17remlife_rfm_t">#REF!</definedName>
    <definedName name="A17remlife_t" localSheetId="0">#REF!</definedName>
    <definedName name="A17remlife_t" localSheetId="8">#REF!</definedName>
    <definedName name="A17remlife_t">#REF!</definedName>
    <definedName name="A17resid" localSheetId="0">[16]Input!#REF!</definedName>
    <definedName name="A17resid" localSheetId="8">[16]Input!#REF!</definedName>
    <definedName name="A17resid">[16]Input!#REF!</definedName>
    <definedName name="A17stdlife" localSheetId="1">[15]Input!$M$23</definedName>
    <definedName name="A17stdlife" localSheetId="0">[15]Input!$M$23</definedName>
    <definedName name="A17stdlife" localSheetId="8">#REF!</definedName>
    <definedName name="A17stdlife">#REF!</definedName>
    <definedName name="A17stdlife_rfm" localSheetId="0">#REF!</definedName>
    <definedName name="A17stdlife_rfm" localSheetId="8">#REF!</definedName>
    <definedName name="A17stdlife_rfm">#REF!</definedName>
    <definedName name="A17stdlife_rfm_t" localSheetId="0">#REF!</definedName>
    <definedName name="A17stdlife_rfm_t" localSheetId="8">#REF!</definedName>
    <definedName name="A17stdlife_rfm_t">#REF!</definedName>
    <definedName name="A17stdlife_t" localSheetId="0">#REF!</definedName>
    <definedName name="A17stdlife_t" localSheetId="8">#REF!</definedName>
    <definedName name="A17stdlife_t">#REF!</definedName>
    <definedName name="A17taxremlife" localSheetId="1">[15]Input!$O$23</definedName>
    <definedName name="A17taxremlife" localSheetId="0">[15]Input!$O$23</definedName>
    <definedName name="A17taxremlife" localSheetId="8">#REF!</definedName>
    <definedName name="A17taxremlife">#REF!</definedName>
    <definedName name="A17taxremlife_rfm" localSheetId="0">#REF!</definedName>
    <definedName name="A17taxremlife_rfm" localSheetId="8">#REF!</definedName>
    <definedName name="A17taxremlife_rfm">#REF!</definedName>
    <definedName name="A17taxremlife_rfm_t" localSheetId="0">#REF!</definedName>
    <definedName name="A17taxremlife_rfm_t" localSheetId="8">#REF!</definedName>
    <definedName name="A17taxremlife_rfm_t">#REF!</definedName>
    <definedName name="A17taxremlife_t" localSheetId="0">#REF!</definedName>
    <definedName name="A17taxremlife_t" localSheetId="8">#REF!</definedName>
    <definedName name="A17taxremlife_t">#REF!</definedName>
    <definedName name="A17taxstdlife" localSheetId="1">[15]Input!$P$23</definedName>
    <definedName name="A17taxstdlife" localSheetId="0">[15]Input!$P$23</definedName>
    <definedName name="A17taxstdlife" localSheetId="8">#REF!</definedName>
    <definedName name="A17taxstdlife">#REF!</definedName>
    <definedName name="A17taxstdlife_rfm" localSheetId="0">#REF!</definedName>
    <definedName name="A17taxstdlife_rfm" localSheetId="8">#REF!</definedName>
    <definedName name="A17taxstdlife_rfm">#REF!</definedName>
    <definedName name="A17taxstdlife_rfm_t" localSheetId="0">#REF!</definedName>
    <definedName name="A17taxstdlife_rfm_t" localSheetId="8">#REF!</definedName>
    <definedName name="A17taxstdlife_rfm_t">#REF!</definedName>
    <definedName name="A17taxstdlife_t" localSheetId="0">#REF!</definedName>
    <definedName name="A17taxstdlife_t" localSheetId="8">#REF!</definedName>
    <definedName name="A17taxstdlife_t">#REF!</definedName>
    <definedName name="A17taxvalue" localSheetId="1">[15]Input!$N$23</definedName>
    <definedName name="A17taxvalue" localSheetId="0">[15]Input!$N$23</definedName>
    <definedName name="A17taxvalue" localSheetId="8">#REF!</definedName>
    <definedName name="A17taxvalue">#REF!</definedName>
    <definedName name="A17taxvalue_rfm" localSheetId="0">#REF!</definedName>
    <definedName name="A17taxvalue_rfm" localSheetId="8">#REF!</definedName>
    <definedName name="A17taxvalue_rfm">#REF!</definedName>
    <definedName name="A17taxvalue_rfm_t" localSheetId="0">#REF!</definedName>
    <definedName name="A17taxvalue_rfm_t" localSheetId="8">#REF!</definedName>
    <definedName name="A17taxvalue_rfm_t">#REF!</definedName>
    <definedName name="A17taxvalue_t" localSheetId="0">#REF!</definedName>
    <definedName name="A17taxvalue_t" localSheetId="8">#REF!</definedName>
    <definedName name="A17taxvalue_t">#REF!</definedName>
    <definedName name="A17value" localSheetId="1">[15]Input!$J$23</definedName>
    <definedName name="A17value" localSheetId="0">[15]Input!$J$23</definedName>
    <definedName name="A17value" localSheetId="8">#REF!</definedName>
    <definedName name="A17value">#REF!</definedName>
    <definedName name="A17value_rfm" localSheetId="0">#REF!</definedName>
    <definedName name="A17value_rfm" localSheetId="8">#REF!</definedName>
    <definedName name="A17value_rfm">#REF!</definedName>
    <definedName name="A17value_rfm_t" localSheetId="0">#REF!</definedName>
    <definedName name="A17value_rfm_t" localSheetId="8">#REF!</definedName>
    <definedName name="A17value_rfm_t">#REF!</definedName>
    <definedName name="A17value_t" localSheetId="0">#REF!</definedName>
    <definedName name="A17value_t" localSheetId="8">#REF!</definedName>
    <definedName name="A17value_t">#REF!</definedName>
    <definedName name="A17wipvalue" localSheetId="0">#REF!</definedName>
    <definedName name="A17wipvalue" localSheetId="8">#REF!</definedName>
    <definedName name="A17wipvalue">#REF!</definedName>
    <definedName name="A17wipvalue_t" localSheetId="0">#REF!</definedName>
    <definedName name="A17wipvalue_t" localSheetId="8">#REF!</definedName>
    <definedName name="A17wipvalue_t">#REF!</definedName>
    <definedName name="A18offset">18</definedName>
    <definedName name="A18remlife" localSheetId="1">[15]Input!$L$24</definedName>
    <definedName name="A18remlife" localSheetId="0">[15]Input!$L$24</definedName>
    <definedName name="A18remlife" localSheetId="8">#REF!</definedName>
    <definedName name="A18remlife">#REF!</definedName>
    <definedName name="A18remlife_rfm" localSheetId="0">#REF!</definedName>
    <definedName name="A18remlife_rfm" localSheetId="8">#REF!</definedName>
    <definedName name="A18remlife_rfm">#REF!</definedName>
    <definedName name="A18remlife_rfm_t" localSheetId="0">#REF!</definedName>
    <definedName name="A18remlife_rfm_t" localSheetId="8">#REF!</definedName>
    <definedName name="A18remlife_rfm_t">#REF!</definedName>
    <definedName name="A18remlife_t" localSheetId="0">#REF!</definedName>
    <definedName name="A18remlife_t" localSheetId="8">#REF!</definedName>
    <definedName name="A18remlife_t">#REF!</definedName>
    <definedName name="A18stdlife" localSheetId="1">[15]Input!$M$24</definedName>
    <definedName name="A18stdlife" localSheetId="0">[15]Input!$M$24</definedName>
    <definedName name="A18stdlife" localSheetId="8">#REF!</definedName>
    <definedName name="A18stdlife">#REF!</definedName>
    <definedName name="A18stdlife_rfm" localSheetId="0">#REF!</definedName>
    <definedName name="A18stdlife_rfm" localSheetId="8">#REF!</definedName>
    <definedName name="A18stdlife_rfm">#REF!</definedName>
    <definedName name="A18stdlife_rfm_t" localSheetId="0">#REF!</definedName>
    <definedName name="A18stdlife_rfm_t" localSheetId="8">#REF!</definedName>
    <definedName name="A18stdlife_rfm_t">#REF!</definedName>
    <definedName name="A18stdlife_t" localSheetId="0">#REF!</definedName>
    <definedName name="A18stdlife_t" localSheetId="8">#REF!</definedName>
    <definedName name="A18stdlife_t">#REF!</definedName>
    <definedName name="A18taxremlife" localSheetId="1">[15]Input!$O$24</definedName>
    <definedName name="A18taxremlife" localSheetId="0">[15]Input!$O$24</definedName>
    <definedName name="A18taxremlife" localSheetId="8">#REF!</definedName>
    <definedName name="A18taxremlife">#REF!</definedName>
    <definedName name="A18taxremlife_rfm" localSheetId="0">#REF!</definedName>
    <definedName name="A18taxremlife_rfm" localSheetId="8">#REF!</definedName>
    <definedName name="A18taxremlife_rfm">#REF!</definedName>
    <definedName name="A18taxremlife_rfm_t" localSheetId="0">#REF!</definedName>
    <definedName name="A18taxremlife_rfm_t" localSheetId="8">#REF!</definedName>
    <definedName name="A18taxremlife_rfm_t">#REF!</definedName>
    <definedName name="A18taxremlife_t" localSheetId="0">#REF!</definedName>
    <definedName name="A18taxremlife_t" localSheetId="8">#REF!</definedName>
    <definedName name="A18taxremlife_t">#REF!</definedName>
    <definedName name="A18taxstdlife" localSheetId="1">[15]Input!$P$24</definedName>
    <definedName name="A18taxstdlife" localSheetId="0">[15]Input!$P$24</definedName>
    <definedName name="A18taxstdlife" localSheetId="8">#REF!</definedName>
    <definedName name="A18taxstdlife">#REF!</definedName>
    <definedName name="A18taxstdlife_rfm" localSheetId="0">#REF!</definedName>
    <definedName name="A18taxstdlife_rfm" localSheetId="8">#REF!</definedName>
    <definedName name="A18taxstdlife_rfm">#REF!</definedName>
    <definedName name="A18taxstdlife_rfm_t" localSheetId="0">#REF!</definedName>
    <definedName name="A18taxstdlife_rfm_t" localSheetId="8">#REF!</definedName>
    <definedName name="A18taxstdlife_rfm_t">#REF!</definedName>
    <definedName name="A18taxstdlife_t" localSheetId="0">#REF!</definedName>
    <definedName name="A18taxstdlife_t" localSheetId="8">#REF!</definedName>
    <definedName name="A18taxstdlife_t">#REF!</definedName>
    <definedName name="A18taxvalue" localSheetId="1">[15]Input!$N$24</definedName>
    <definedName name="A18taxvalue" localSheetId="0">[15]Input!$N$24</definedName>
    <definedName name="A18taxvalue" localSheetId="8">#REF!</definedName>
    <definedName name="A18taxvalue">#REF!</definedName>
    <definedName name="A18taxvalue_rfm" localSheetId="0">#REF!</definedName>
    <definedName name="A18taxvalue_rfm" localSheetId="8">#REF!</definedName>
    <definedName name="A18taxvalue_rfm">#REF!</definedName>
    <definedName name="A18taxvalue_rfm_t" localSheetId="0">#REF!</definedName>
    <definedName name="A18taxvalue_rfm_t" localSheetId="8">#REF!</definedName>
    <definedName name="A18taxvalue_rfm_t">#REF!</definedName>
    <definedName name="A18taxvalue_t" localSheetId="0">#REF!</definedName>
    <definedName name="A18taxvalue_t" localSheetId="8">#REF!</definedName>
    <definedName name="A18taxvalue_t">#REF!</definedName>
    <definedName name="A18value" localSheetId="1">[15]Input!$J$24</definedName>
    <definedName name="A18value" localSheetId="0">[15]Input!$J$24</definedName>
    <definedName name="A18value" localSheetId="8">#REF!</definedName>
    <definedName name="A18value">#REF!</definedName>
    <definedName name="A18value_rfm" localSheetId="0">#REF!</definedName>
    <definedName name="A18value_rfm" localSheetId="8">#REF!</definedName>
    <definedName name="A18value_rfm">#REF!</definedName>
    <definedName name="A18value_rfm_t" localSheetId="0">#REF!</definedName>
    <definedName name="A18value_rfm_t" localSheetId="8">#REF!</definedName>
    <definedName name="A18value_rfm_t">#REF!</definedName>
    <definedName name="A18value_t" localSheetId="0">#REF!</definedName>
    <definedName name="A18value_t" localSheetId="8">#REF!</definedName>
    <definedName name="A18value_t">#REF!</definedName>
    <definedName name="A18wipvalue" localSheetId="0">#REF!</definedName>
    <definedName name="A18wipvalue" localSheetId="8">#REF!</definedName>
    <definedName name="A18wipvalue">#REF!</definedName>
    <definedName name="A18wipvalue_t" localSheetId="0">#REF!</definedName>
    <definedName name="A18wipvalue_t" localSheetId="8">#REF!</definedName>
    <definedName name="A18wipvalue_t">#REF!</definedName>
    <definedName name="A19offset">19</definedName>
    <definedName name="A19remlife" localSheetId="1">[15]Input!$L$25</definedName>
    <definedName name="A19remlife" localSheetId="0">[15]Input!$L$25</definedName>
    <definedName name="A19remlife" localSheetId="8">#REF!</definedName>
    <definedName name="A19remlife">#REF!</definedName>
    <definedName name="A19remlife_rfm" localSheetId="0">#REF!</definedName>
    <definedName name="A19remlife_rfm" localSheetId="8">#REF!</definedName>
    <definedName name="A19remlife_rfm">#REF!</definedName>
    <definedName name="A19remlife_rfm_t" localSheetId="0">#REF!</definedName>
    <definedName name="A19remlife_rfm_t" localSheetId="8">#REF!</definedName>
    <definedName name="A19remlife_rfm_t">#REF!</definedName>
    <definedName name="A19remlife_t" localSheetId="0">#REF!</definedName>
    <definedName name="A19remlife_t" localSheetId="8">#REF!</definedName>
    <definedName name="A19remlife_t">#REF!</definedName>
    <definedName name="A19stdlife" localSheetId="1">[15]Input!$M$25</definedName>
    <definedName name="A19stdlife" localSheetId="0">[15]Input!$M$25</definedName>
    <definedName name="A19stdlife" localSheetId="8">#REF!</definedName>
    <definedName name="A19stdlife">#REF!</definedName>
    <definedName name="A19stdlife_rfm" localSheetId="0">#REF!</definedName>
    <definedName name="A19stdlife_rfm" localSheetId="8">#REF!</definedName>
    <definedName name="A19stdlife_rfm">#REF!</definedName>
    <definedName name="A19stdlife_rfm_t" localSheetId="0">#REF!</definedName>
    <definedName name="A19stdlife_rfm_t" localSheetId="8">#REF!</definedName>
    <definedName name="A19stdlife_rfm_t">#REF!</definedName>
    <definedName name="A19stdlife_t" localSheetId="0">#REF!</definedName>
    <definedName name="A19stdlife_t" localSheetId="8">#REF!</definedName>
    <definedName name="A19stdlife_t">#REF!</definedName>
    <definedName name="A19taxremlife" localSheetId="1">[15]Input!$O$25</definedName>
    <definedName name="A19taxremlife" localSheetId="0">[15]Input!$O$25</definedName>
    <definedName name="A19taxremlife" localSheetId="8">#REF!</definedName>
    <definedName name="A19taxremlife">#REF!</definedName>
    <definedName name="A19taxremlife_rfm" localSheetId="0">#REF!</definedName>
    <definedName name="A19taxremlife_rfm" localSheetId="8">#REF!</definedName>
    <definedName name="A19taxremlife_rfm">#REF!</definedName>
    <definedName name="A19taxremlife_rfm_t" localSheetId="0">#REF!</definedName>
    <definedName name="A19taxremlife_rfm_t" localSheetId="8">#REF!</definedName>
    <definedName name="A19taxremlife_rfm_t">#REF!</definedName>
    <definedName name="A19taxremlife_t" localSheetId="0">#REF!</definedName>
    <definedName name="A19taxremlife_t" localSheetId="8">#REF!</definedName>
    <definedName name="A19taxremlife_t">#REF!</definedName>
    <definedName name="A19taxstdlife" localSheetId="1">[15]Input!$P$25</definedName>
    <definedName name="A19taxstdlife" localSheetId="0">[15]Input!$P$25</definedName>
    <definedName name="A19taxstdlife" localSheetId="8">#REF!</definedName>
    <definedName name="A19taxstdlife">#REF!</definedName>
    <definedName name="A19taxstdlife_rfm" localSheetId="0">#REF!</definedName>
    <definedName name="A19taxstdlife_rfm" localSheetId="8">#REF!</definedName>
    <definedName name="A19taxstdlife_rfm">#REF!</definedName>
    <definedName name="A19taxstdlife_rfm_t" localSheetId="0">#REF!</definedName>
    <definedName name="A19taxstdlife_rfm_t" localSheetId="8">#REF!</definedName>
    <definedName name="A19taxstdlife_rfm_t">#REF!</definedName>
    <definedName name="A19taxstdlife_t" localSheetId="0">#REF!</definedName>
    <definedName name="A19taxstdlife_t" localSheetId="8">#REF!</definedName>
    <definedName name="A19taxstdlife_t">#REF!</definedName>
    <definedName name="A19taxvalue" localSheetId="1">[15]Input!$N$25</definedName>
    <definedName name="A19taxvalue" localSheetId="0">[15]Input!$N$25</definedName>
    <definedName name="A19taxvalue" localSheetId="8">#REF!</definedName>
    <definedName name="A19taxvalue">#REF!</definedName>
    <definedName name="A19taxvalue_rfm" localSheetId="0">#REF!</definedName>
    <definedName name="A19taxvalue_rfm" localSheetId="8">#REF!</definedName>
    <definedName name="A19taxvalue_rfm">#REF!</definedName>
    <definedName name="A19taxvalue_rfm_t" localSheetId="0">#REF!</definedName>
    <definedName name="A19taxvalue_rfm_t" localSheetId="8">#REF!</definedName>
    <definedName name="A19taxvalue_rfm_t">#REF!</definedName>
    <definedName name="A19taxvalue_t" localSheetId="0">#REF!</definedName>
    <definedName name="A19taxvalue_t" localSheetId="8">#REF!</definedName>
    <definedName name="A19taxvalue_t">#REF!</definedName>
    <definedName name="A19value" localSheetId="1">[15]Input!$J$25</definedName>
    <definedName name="A19value" localSheetId="0">[15]Input!$J$25</definedName>
    <definedName name="A19value" localSheetId="8">#REF!</definedName>
    <definedName name="A19value">#REF!</definedName>
    <definedName name="A19value_rfm" localSheetId="0">#REF!</definedName>
    <definedName name="A19value_rfm" localSheetId="8">#REF!</definedName>
    <definedName name="A19value_rfm">#REF!</definedName>
    <definedName name="A19value_rfm_t" localSheetId="0">#REF!</definedName>
    <definedName name="A19value_rfm_t" localSheetId="8">#REF!</definedName>
    <definedName name="A19value_rfm_t">#REF!</definedName>
    <definedName name="A19value_t" localSheetId="0">#REF!</definedName>
    <definedName name="A19value_t" localSheetId="8">#REF!</definedName>
    <definedName name="A19value_t">#REF!</definedName>
    <definedName name="A19wipvalue" localSheetId="0">#REF!</definedName>
    <definedName name="A19wipvalue" localSheetId="8">#REF!</definedName>
    <definedName name="A19wipvalue">#REF!</definedName>
    <definedName name="A19wipvalue_t" localSheetId="0">#REF!</definedName>
    <definedName name="A19wipvalue_t" localSheetId="8">#REF!</definedName>
    <definedName name="A19wipvalue_t">#REF!</definedName>
    <definedName name="A1offset">1</definedName>
    <definedName name="A1remlife" localSheetId="1">[15]Input!$L$7</definedName>
    <definedName name="A1remlife" localSheetId="0">[15]Input!$L$7</definedName>
    <definedName name="A1remlife" localSheetId="8">#REF!</definedName>
    <definedName name="A1remlife">#REF!</definedName>
    <definedName name="A1remlife_rfm" localSheetId="0">#REF!</definedName>
    <definedName name="A1remlife_rfm" localSheetId="8">#REF!</definedName>
    <definedName name="A1remlife_rfm">#REF!</definedName>
    <definedName name="A1remlife_rfm_t" localSheetId="0">#REF!</definedName>
    <definedName name="A1remlife_rfm_t" localSheetId="8">#REF!</definedName>
    <definedName name="A1remlife_rfm_t">#REF!</definedName>
    <definedName name="A1remlife_t" localSheetId="0">#REF!</definedName>
    <definedName name="A1remlife_t" localSheetId="8">#REF!</definedName>
    <definedName name="A1remlife_t">#REF!</definedName>
    <definedName name="A1resid" localSheetId="0">[16]Input!#REF!</definedName>
    <definedName name="A1resid" localSheetId="8">[16]Input!#REF!</definedName>
    <definedName name="A1resid">[16]Input!#REF!</definedName>
    <definedName name="A1stdlife" localSheetId="1">[15]Input!$M$7</definedName>
    <definedName name="A1stdlife" localSheetId="0">[15]Input!$M$7</definedName>
    <definedName name="A1stdlife" localSheetId="8">#REF!</definedName>
    <definedName name="A1stdlife">#REF!</definedName>
    <definedName name="A1stdlife_rfm" localSheetId="0">#REF!</definedName>
    <definedName name="A1stdlife_rfm" localSheetId="8">#REF!</definedName>
    <definedName name="A1stdlife_rfm">#REF!</definedName>
    <definedName name="A1stdlife_rfm_t" localSheetId="0">#REF!</definedName>
    <definedName name="A1stdlife_rfm_t" localSheetId="8">#REF!</definedName>
    <definedName name="A1stdlife_rfm_t">#REF!</definedName>
    <definedName name="A1stdlife_t" localSheetId="0">#REF!</definedName>
    <definedName name="A1stdlife_t" localSheetId="8">#REF!</definedName>
    <definedName name="A1stdlife_t">#REF!</definedName>
    <definedName name="A1taxremlife" localSheetId="1">[15]Input!$O$7</definedName>
    <definedName name="A1taxremlife" localSheetId="0">[15]Input!$O$7</definedName>
    <definedName name="A1taxremlife" localSheetId="8">#REF!</definedName>
    <definedName name="A1taxremlife">#REF!</definedName>
    <definedName name="A1taxremlife_rfm" localSheetId="0">#REF!</definedName>
    <definedName name="A1taxremlife_rfm" localSheetId="8">#REF!</definedName>
    <definedName name="A1taxremlife_rfm">#REF!</definedName>
    <definedName name="A1taxremlife_rfm_t" localSheetId="0">#REF!</definedName>
    <definedName name="A1taxremlife_rfm_t" localSheetId="8">#REF!</definedName>
    <definedName name="A1taxremlife_rfm_t">#REF!</definedName>
    <definedName name="A1taxremlife_t" localSheetId="0">#REF!</definedName>
    <definedName name="A1taxremlife_t" localSheetId="8">#REF!</definedName>
    <definedName name="A1taxremlife_t">#REF!</definedName>
    <definedName name="A1taxstdlife" localSheetId="1">[15]Input!$P$7</definedName>
    <definedName name="A1taxstdlife" localSheetId="0">[15]Input!$P$7</definedName>
    <definedName name="A1taxstdlife" localSheetId="8">#REF!</definedName>
    <definedName name="A1taxstdlife">#REF!</definedName>
    <definedName name="A1taxstdlife_rfm" localSheetId="0">#REF!</definedName>
    <definedName name="A1taxstdlife_rfm" localSheetId="8">#REF!</definedName>
    <definedName name="A1taxstdlife_rfm">#REF!</definedName>
    <definedName name="A1taxstdlife_rfm_t" localSheetId="0">#REF!</definedName>
    <definedName name="A1taxstdlife_rfm_t" localSheetId="8">#REF!</definedName>
    <definedName name="A1taxstdlife_rfm_t">#REF!</definedName>
    <definedName name="A1taxstdlife_t" localSheetId="0">#REF!</definedName>
    <definedName name="A1taxstdlife_t" localSheetId="8">#REF!</definedName>
    <definedName name="A1taxstdlife_t">#REF!</definedName>
    <definedName name="A1taxvalue" localSheetId="1">[15]Input!$N$7</definedName>
    <definedName name="A1taxvalue" localSheetId="0">[15]Input!$N$7</definedName>
    <definedName name="A1taxvalue" localSheetId="8">#REF!</definedName>
    <definedName name="A1taxvalue">#REF!</definedName>
    <definedName name="A1taxvalue_rfm" localSheetId="0">#REF!</definedName>
    <definedName name="A1taxvalue_rfm" localSheetId="8">#REF!</definedName>
    <definedName name="A1taxvalue_rfm">#REF!</definedName>
    <definedName name="A1taxvalue_rfm_t" localSheetId="0">#REF!</definedName>
    <definedName name="A1taxvalue_rfm_t" localSheetId="8">#REF!</definedName>
    <definedName name="A1taxvalue_rfm_t">#REF!</definedName>
    <definedName name="A1taxvalue_t" localSheetId="0">#REF!</definedName>
    <definedName name="A1taxvalue_t" localSheetId="8">#REF!</definedName>
    <definedName name="A1taxvalue_t">#REF!</definedName>
    <definedName name="A1value" localSheetId="1">[15]Input!$J$7</definedName>
    <definedName name="A1value" localSheetId="0">[15]Input!$J$7</definedName>
    <definedName name="A1value" localSheetId="8">#REF!</definedName>
    <definedName name="A1value">#REF!</definedName>
    <definedName name="A1value_rfm" localSheetId="0">#REF!</definedName>
    <definedName name="A1value_rfm" localSheetId="8">#REF!</definedName>
    <definedName name="A1value_rfm">#REF!</definedName>
    <definedName name="A1value_rfm_t" localSheetId="0">#REF!</definedName>
    <definedName name="A1value_rfm_t" localSheetId="8">#REF!</definedName>
    <definedName name="A1value_rfm_t">#REF!</definedName>
    <definedName name="A1value_t" localSheetId="0">#REF!</definedName>
    <definedName name="A1value_t" localSheetId="8">#REF!</definedName>
    <definedName name="A1value_t">#REF!</definedName>
    <definedName name="A1wipvalue" localSheetId="0">#REF!</definedName>
    <definedName name="A1wipvalue" localSheetId="8">#REF!</definedName>
    <definedName name="A1wipvalue">#REF!</definedName>
    <definedName name="A1wipvalue_t" localSheetId="0">#REF!</definedName>
    <definedName name="A1wipvalue_t" localSheetId="8">#REF!</definedName>
    <definedName name="A1wipvalue_t">#REF!</definedName>
    <definedName name="A20offset">20</definedName>
    <definedName name="A20remlife" localSheetId="1">[15]Input!$L$26</definedName>
    <definedName name="A20remlife" localSheetId="0">[15]Input!$L$26</definedName>
    <definedName name="A20remlife" localSheetId="8">#REF!</definedName>
    <definedName name="A20remlife">#REF!</definedName>
    <definedName name="A20remlife_rfm" localSheetId="0">#REF!</definedName>
    <definedName name="A20remlife_rfm" localSheetId="8">#REF!</definedName>
    <definedName name="A20remlife_rfm">#REF!</definedName>
    <definedName name="A20remlife_rfm_t" localSheetId="0">#REF!</definedName>
    <definedName name="A20remlife_rfm_t" localSheetId="8">#REF!</definedName>
    <definedName name="A20remlife_rfm_t">#REF!</definedName>
    <definedName name="A20remlife_t" localSheetId="0">#REF!</definedName>
    <definedName name="A20remlife_t" localSheetId="8">#REF!</definedName>
    <definedName name="A20remlife_t">#REF!</definedName>
    <definedName name="A20stdlife" localSheetId="1">[15]Input!$M$26</definedName>
    <definedName name="A20stdlife" localSheetId="0">[15]Input!$M$26</definedName>
    <definedName name="A20stdlife" localSheetId="8">#REF!</definedName>
    <definedName name="A20stdlife">#REF!</definedName>
    <definedName name="A20stdlife_rfm" localSheetId="0">#REF!</definedName>
    <definedName name="A20stdlife_rfm" localSheetId="8">#REF!</definedName>
    <definedName name="A20stdlife_rfm">#REF!</definedName>
    <definedName name="A20stdlife_rfm_t" localSheetId="0">#REF!</definedName>
    <definedName name="A20stdlife_rfm_t" localSheetId="8">#REF!</definedName>
    <definedName name="A20stdlife_rfm_t">#REF!</definedName>
    <definedName name="A20stdlife_t" localSheetId="0">#REF!</definedName>
    <definedName name="A20stdlife_t" localSheetId="8">#REF!</definedName>
    <definedName name="A20stdlife_t">#REF!</definedName>
    <definedName name="A20taxremlife" localSheetId="1">[15]Input!$O$26</definedName>
    <definedName name="A20taxremlife" localSheetId="0">[15]Input!$O$26</definedName>
    <definedName name="A20taxremlife" localSheetId="8">#REF!</definedName>
    <definedName name="A20taxremlife">#REF!</definedName>
    <definedName name="A20taxremlife_rfm" localSheetId="0">#REF!</definedName>
    <definedName name="A20taxremlife_rfm" localSheetId="8">#REF!</definedName>
    <definedName name="A20taxremlife_rfm">#REF!</definedName>
    <definedName name="A20taxremlife_rfm_t" localSheetId="0">#REF!</definedName>
    <definedName name="A20taxremlife_rfm_t" localSheetId="8">#REF!</definedName>
    <definedName name="A20taxremlife_rfm_t">#REF!</definedName>
    <definedName name="A20taxremlife_t" localSheetId="0">#REF!</definedName>
    <definedName name="A20taxremlife_t" localSheetId="8">#REF!</definedName>
    <definedName name="A20taxremlife_t">#REF!</definedName>
    <definedName name="A20taxstdlife" localSheetId="1">[15]Input!$P$26</definedName>
    <definedName name="A20taxstdlife" localSheetId="0">[15]Input!$P$26</definedName>
    <definedName name="A20taxstdlife" localSheetId="8">#REF!</definedName>
    <definedName name="A20taxstdlife">#REF!</definedName>
    <definedName name="A20taxstdlife_rfm" localSheetId="0">#REF!</definedName>
    <definedName name="A20taxstdlife_rfm" localSheetId="8">#REF!</definedName>
    <definedName name="A20taxstdlife_rfm">#REF!</definedName>
    <definedName name="A20taxstdlife_rfm_t" localSheetId="0">#REF!</definedName>
    <definedName name="A20taxstdlife_rfm_t" localSheetId="8">#REF!</definedName>
    <definedName name="A20taxstdlife_rfm_t">#REF!</definedName>
    <definedName name="A20taxstdlife_t" localSheetId="0">#REF!</definedName>
    <definedName name="A20taxstdlife_t" localSheetId="8">#REF!</definedName>
    <definedName name="A20taxstdlife_t">#REF!</definedName>
    <definedName name="A20taxvalue" localSheetId="1">[15]Input!$N$26</definedName>
    <definedName name="A20taxvalue" localSheetId="0">[15]Input!$N$26</definedName>
    <definedName name="A20taxvalue" localSheetId="8">#REF!</definedName>
    <definedName name="A20taxvalue">#REF!</definedName>
    <definedName name="A20taxvalue_rfm" localSheetId="0">#REF!</definedName>
    <definedName name="A20taxvalue_rfm" localSheetId="8">#REF!</definedName>
    <definedName name="A20taxvalue_rfm">#REF!</definedName>
    <definedName name="A20taxvalue_rfm_t" localSheetId="0">#REF!</definedName>
    <definedName name="A20taxvalue_rfm_t" localSheetId="8">#REF!</definedName>
    <definedName name="A20taxvalue_rfm_t">#REF!</definedName>
    <definedName name="A20taxvalue_t" localSheetId="0">#REF!</definedName>
    <definedName name="A20taxvalue_t" localSheetId="8">#REF!</definedName>
    <definedName name="A20taxvalue_t">#REF!</definedName>
    <definedName name="A20value" localSheetId="1">[15]Input!$J$26</definedName>
    <definedName name="A20value" localSheetId="0">[15]Input!$J$26</definedName>
    <definedName name="A20value" localSheetId="8">#REF!</definedName>
    <definedName name="A20value">#REF!</definedName>
    <definedName name="A20value_rfm" localSheetId="0">#REF!</definedName>
    <definedName name="A20value_rfm" localSheetId="8">#REF!</definedName>
    <definedName name="A20value_rfm">#REF!</definedName>
    <definedName name="A20value_rfm_t" localSheetId="0">#REF!</definedName>
    <definedName name="A20value_rfm_t" localSheetId="8">#REF!</definedName>
    <definedName name="A20value_rfm_t">#REF!</definedName>
    <definedName name="A20value_t" localSheetId="0">#REF!</definedName>
    <definedName name="A20value_t" localSheetId="8">#REF!</definedName>
    <definedName name="A20value_t">#REF!</definedName>
    <definedName name="A20wipvalue" localSheetId="0">#REF!</definedName>
    <definedName name="A20wipvalue" localSheetId="8">#REF!</definedName>
    <definedName name="A20wipvalue">#REF!</definedName>
    <definedName name="A20wipvalue_t" localSheetId="0">#REF!</definedName>
    <definedName name="A20wipvalue_t" localSheetId="8">#REF!</definedName>
    <definedName name="A20wipvalue_t">#REF!</definedName>
    <definedName name="A21offset">21</definedName>
    <definedName name="A21remlife" localSheetId="1">[15]Input!$L$27</definedName>
    <definedName name="A21remlife" localSheetId="0">[15]Input!$L$27</definedName>
    <definedName name="A21remlife" localSheetId="8">#REF!</definedName>
    <definedName name="A21remlife">#REF!</definedName>
    <definedName name="A21remlife_rfm" localSheetId="0">#REF!</definedName>
    <definedName name="A21remlife_rfm" localSheetId="8">#REF!</definedName>
    <definedName name="A21remlife_rfm">#REF!</definedName>
    <definedName name="A21remlife_rfm_t" localSheetId="0">#REF!</definedName>
    <definedName name="A21remlife_rfm_t" localSheetId="8">#REF!</definedName>
    <definedName name="A21remlife_rfm_t">#REF!</definedName>
    <definedName name="A21remlife_t" localSheetId="0">#REF!</definedName>
    <definedName name="A21remlife_t" localSheetId="8">#REF!</definedName>
    <definedName name="A21remlife_t">#REF!</definedName>
    <definedName name="A21stdlife" localSheetId="1">[15]Input!$M$27</definedName>
    <definedName name="A21stdlife" localSheetId="0">[15]Input!$M$27</definedName>
    <definedName name="A21stdlife" localSheetId="8">#REF!</definedName>
    <definedName name="A21stdlife">#REF!</definedName>
    <definedName name="A21stdlife_rfm" localSheetId="0">#REF!</definedName>
    <definedName name="A21stdlife_rfm" localSheetId="8">#REF!</definedName>
    <definedName name="A21stdlife_rfm">#REF!</definedName>
    <definedName name="A21stdlife_rfm_t" localSheetId="0">#REF!</definedName>
    <definedName name="A21stdlife_rfm_t" localSheetId="8">#REF!</definedName>
    <definedName name="A21stdlife_rfm_t">#REF!</definedName>
    <definedName name="A21stdlife_t" localSheetId="0">#REF!</definedName>
    <definedName name="A21stdlife_t" localSheetId="8">#REF!</definedName>
    <definedName name="A21stdlife_t">#REF!</definedName>
    <definedName name="A21taxremlife" localSheetId="1">[15]Input!$O$27</definedName>
    <definedName name="A21taxremlife" localSheetId="0">[15]Input!$O$27</definedName>
    <definedName name="A21taxremlife" localSheetId="8">#REF!</definedName>
    <definedName name="A21taxremlife">#REF!</definedName>
    <definedName name="A21taxremlife_rfm" localSheetId="0">#REF!</definedName>
    <definedName name="A21taxremlife_rfm" localSheetId="8">#REF!</definedName>
    <definedName name="A21taxremlife_rfm">#REF!</definedName>
    <definedName name="A21taxremlife_rfm_t" localSheetId="0">#REF!</definedName>
    <definedName name="A21taxremlife_rfm_t" localSheetId="8">#REF!</definedName>
    <definedName name="A21taxremlife_rfm_t">#REF!</definedName>
    <definedName name="A21taxremlife_t" localSheetId="0">#REF!</definedName>
    <definedName name="A21taxremlife_t" localSheetId="8">#REF!</definedName>
    <definedName name="A21taxremlife_t">#REF!</definedName>
    <definedName name="A21taxstdlife" localSheetId="1">[15]Input!$P$27</definedName>
    <definedName name="A21taxstdlife" localSheetId="0">[15]Input!$P$27</definedName>
    <definedName name="A21taxstdlife" localSheetId="8">#REF!</definedName>
    <definedName name="A21taxstdlife">#REF!</definedName>
    <definedName name="A21taxstdlife_rfm" localSheetId="0">#REF!</definedName>
    <definedName name="A21taxstdlife_rfm" localSheetId="8">#REF!</definedName>
    <definedName name="A21taxstdlife_rfm">#REF!</definedName>
    <definedName name="A21taxstdlife_rfm_t" localSheetId="0">#REF!</definedName>
    <definedName name="A21taxstdlife_rfm_t" localSheetId="8">#REF!</definedName>
    <definedName name="A21taxstdlife_rfm_t">#REF!</definedName>
    <definedName name="A21taxstdlife_t" localSheetId="0">#REF!</definedName>
    <definedName name="A21taxstdlife_t" localSheetId="8">#REF!</definedName>
    <definedName name="A21taxstdlife_t">#REF!</definedName>
    <definedName name="A21taxvalue" localSheetId="1">[15]Input!$N$27</definedName>
    <definedName name="A21taxvalue" localSheetId="0">[15]Input!$N$27</definedName>
    <definedName name="A21taxvalue" localSheetId="8">#REF!</definedName>
    <definedName name="A21taxvalue">#REF!</definedName>
    <definedName name="A21taxvalue_rfm" localSheetId="0">#REF!</definedName>
    <definedName name="A21taxvalue_rfm" localSheetId="8">#REF!</definedName>
    <definedName name="A21taxvalue_rfm">#REF!</definedName>
    <definedName name="A21taxvalue_rfm_t" localSheetId="0">#REF!</definedName>
    <definedName name="A21taxvalue_rfm_t" localSheetId="8">#REF!</definedName>
    <definedName name="A21taxvalue_rfm_t">#REF!</definedName>
    <definedName name="A21taxvalue_t" localSheetId="0">#REF!</definedName>
    <definedName name="A21taxvalue_t" localSheetId="8">#REF!</definedName>
    <definedName name="A21taxvalue_t">#REF!</definedName>
    <definedName name="A21value" localSheetId="1">[15]Input!$J$27</definedName>
    <definedName name="A21value" localSheetId="0">[15]Input!$J$27</definedName>
    <definedName name="A21value" localSheetId="8">#REF!</definedName>
    <definedName name="A21value">#REF!</definedName>
    <definedName name="A21value_rfm" localSheetId="0">#REF!</definedName>
    <definedName name="A21value_rfm" localSheetId="8">#REF!</definedName>
    <definedName name="A21value_rfm">#REF!</definedName>
    <definedName name="A21value_rfm_t" localSheetId="0">#REF!</definedName>
    <definedName name="A21value_rfm_t" localSheetId="8">#REF!</definedName>
    <definedName name="A21value_rfm_t">#REF!</definedName>
    <definedName name="A21value_t" localSheetId="0">#REF!</definedName>
    <definedName name="A21value_t" localSheetId="8">#REF!</definedName>
    <definedName name="A21value_t">#REF!</definedName>
    <definedName name="A21wipvalue" localSheetId="0">#REF!</definedName>
    <definedName name="A21wipvalue" localSheetId="8">#REF!</definedName>
    <definedName name="A21wipvalue">#REF!</definedName>
    <definedName name="A21wipvalue_t" localSheetId="0">#REF!</definedName>
    <definedName name="A21wipvalue_t" localSheetId="8">#REF!</definedName>
    <definedName name="A21wipvalue_t">#REF!</definedName>
    <definedName name="A22offset">22</definedName>
    <definedName name="A22remlife" localSheetId="1">[15]Input!$L$28</definedName>
    <definedName name="A22remlife" localSheetId="0">[15]Input!$L$28</definedName>
    <definedName name="A22remlife" localSheetId="8">#REF!</definedName>
    <definedName name="A22remlife">#REF!</definedName>
    <definedName name="A22remlife_rfm" localSheetId="0">#REF!</definedName>
    <definedName name="A22remlife_rfm" localSheetId="8">#REF!</definedName>
    <definedName name="A22remlife_rfm">#REF!</definedName>
    <definedName name="A22remlife_rfm_t" localSheetId="0">#REF!</definedName>
    <definedName name="A22remlife_rfm_t" localSheetId="8">#REF!</definedName>
    <definedName name="A22remlife_rfm_t">#REF!</definedName>
    <definedName name="A22remlife_t" localSheetId="0">#REF!</definedName>
    <definedName name="A22remlife_t" localSheetId="8">#REF!</definedName>
    <definedName name="A22remlife_t">#REF!</definedName>
    <definedName name="A22stdlife" localSheetId="1">[15]Input!$M$28</definedName>
    <definedName name="A22stdlife" localSheetId="0">[15]Input!$M$28</definedName>
    <definedName name="A22stdlife" localSheetId="8">#REF!</definedName>
    <definedName name="A22stdlife">#REF!</definedName>
    <definedName name="A22stdlife_rfm" localSheetId="0">#REF!</definedName>
    <definedName name="A22stdlife_rfm" localSheetId="8">#REF!</definedName>
    <definedName name="A22stdlife_rfm">#REF!</definedName>
    <definedName name="A22stdlife_rfm_t" localSheetId="0">#REF!</definedName>
    <definedName name="A22stdlife_rfm_t" localSheetId="8">#REF!</definedName>
    <definedName name="A22stdlife_rfm_t">#REF!</definedName>
    <definedName name="A22stdlife_t" localSheetId="0">#REF!</definedName>
    <definedName name="A22stdlife_t" localSheetId="8">#REF!</definedName>
    <definedName name="A22stdlife_t">#REF!</definedName>
    <definedName name="A22taxremlife" localSheetId="1">[15]Input!$O$28</definedName>
    <definedName name="A22taxremlife" localSheetId="0">[15]Input!$O$28</definedName>
    <definedName name="A22taxremlife" localSheetId="8">#REF!</definedName>
    <definedName name="A22taxremlife">#REF!</definedName>
    <definedName name="A22taxremlife_rfm" localSheetId="0">#REF!</definedName>
    <definedName name="A22taxremlife_rfm" localSheetId="8">#REF!</definedName>
    <definedName name="A22taxremlife_rfm">#REF!</definedName>
    <definedName name="A22taxremlife_rfm_t" localSheetId="0">#REF!</definedName>
    <definedName name="A22taxremlife_rfm_t" localSheetId="8">#REF!</definedName>
    <definedName name="A22taxremlife_rfm_t">#REF!</definedName>
    <definedName name="A22taxremlife_t" localSheetId="0">#REF!</definedName>
    <definedName name="A22taxremlife_t" localSheetId="8">#REF!</definedName>
    <definedName name="A22taxremlife_t">#REF!</definedName>
    <definedName name="A22taxstdlife" localSheetId="1">[15]Input!$P$28</definedName>
    <definedName name="A22taxstdlife" localSheetId="0">[15]Input!$P$28</definedName>
    <definedName name="A22taxstdlife" localSheetId="8">#REF!</definedName>
    <definedName name="A22taxstdlife">#REF!</definedName>
    <definedName name="A22taxstdlife_rfm" localSheetId="0">#REF!</definedName>
    <definedName name="A22taxstdlife_rfm" localSheetId="8">#REF!</definedName>
    <definedName name="A22taxstdlife_rfm">#REF!</definedName>
    <definedName name="A22taxstdlife_rfm_t" localSheetId="0">#REF!</definedName>
    <definedName name="A22taxstdlife_rfm_t" localSheetId="8">#REF!</definedName>
    <definedName name="A22taxstdlife_rfm_t">#REF!</definedName>
    <definedName name="A22taxstdlife_t" localSheetId="0">#REF!</definedName>
    <definedName name="A22taxstdlife_t" localSheetId="8">#REF!</definedName>
    <definedName name="A22taxstdlife_t">#REF!</definedName>
    <definedName name="A22taxvalue" localSheetId="1">[15]Input!$N$28</definedName>
    <definedName name="A22taxvalue" localSheetId="0">[15]Input!$N$28</definedName>
    <definedName name="A22taxvalue" localSheetId="8">#REF!</definedName>
    <definedName name="A22taxvalue">#REF!</definedName>
    <definedName name="A22taxvalue_rfm" localSheetId="0">#REF!</definedName>
    <definedName name="A22taxvalue_rfm" localSheetId="8">#REF!</definedName>
    <definedName name="A22taxvalue_rfm">#REF!</definedName>
    <definedName name="A22taxvalue_rfm_t" localSheetId="0">#REF!</definedName>
    <definedName name="A22taxvalue_rfm_t" localSheetId="8">#REF!</definedName>
    <definedName name="A22taxvalue_rfm_t">#REF!</definedName>
    <definedName name="A22taxvalue_t" localSheetId="0">#REF!</definedName>
    <definedName name="A22taxvalue_t" localSheetId="8">#REF!</definedName>
    <definedName name="A22taxvalue_t">#REF!</definedName>
    <definedName name="A22value" localSheetId="1">[15]Input!$J$28</definedName>
    <definedName name="A22value" localSheetId="0">[15]Input!$J$28</definedName>
    <definedName name="A22value" localSheetId="8">#REF!</definedName>
    <definedName name="A22value">#REF!</definedName>
    <definedName name="A22value_rfm" localSheetId="0">#REF!</definedName>
    <definedName name="A22value_rfm" localSheetId="8">#REF!</definedName>
    <definedName name="A22value_rfm">#REF!</definedName>
    <definedName name="A22value_rfm_t" localSheetId="0">#REF!</definedName>
    <definedName name="A22value_rfm_t" localSheetId="8">#REF!</definedName>
    <definedName name="A22value_rfm_t">#REF!</definedName>
    <definedName name="A22value_t" localSheetId="0">#REF!</definedName>
    <definedName name="A22value_t" localSheetId="8">#REF!</definedName>
    <definedName name="A22value_t">#REF!</definedName>
    <definedName name="A22wipvalue" localSheetId="0">#REF!</definedName>
    <definedName name="A22wipvalue" localSheetId="8">#REF!</definedName>
    <definedName name="A22wipvalue">#REF!</definedName>
    <definedName name="A22wipvalue_t" localSheetId="0">#REF!</definedName>
    <definedName name="A22wipvalue_t" localSheetId="8">#REF!</definedName>
    <definedName name="A22wipvalue_t">#REF!</definedName>
    <definedName name="A2325806K" localSheetId="0">[17]Data1!$B$1:$B$10,[17]Data1!$B$11:$B$301</definedName>
    <definedName name="A2325806K">[18]Data1!$B$1:$B$10,[18]Data1!$B$11:$B$301</definedName>
    <definedName name="A2325807L" localSheetId="0">[17]Data1!$K$1:$K$10,[17]Data1!$K$15:$K$301</definedName>
    <definedName name="A2325807L">[18]Data1!$K$1:$K$10,[18]Data1!$K$15:$K$301</definedName>
    <definedName name="A2325810A" localSheetId="0">[17]Data1!$T$1:$T$10,[17]Data1!$T$12:$T$301</definedName>
    <definedName name="A2325810A">[18]Data1!$T$1:$T$10,[18]Data1!$T$12:$T$301</definedName>
    <definedName name="A2325811C" localSheetId="0">[17]Data1!$C$1:$C$10,[17]Data1!$C$11:$C$301</definedName>
    <definedName name="A2325811C">[18]Data1!$C$1:$C$10,[18]Data1!$C$11:$C$301</definedName>
    <definedName name="A2325812F" localSheetId="0">[17]Data1!$L$1:$L$10,[17]Data1!$L$15:$L$301</definedName>
    <definedName name="A2325812F">[18]Data1!$L$1:$L$10,[18]Data1!$L$15:$L$301</definedName>
    <definedName name="A2325815L" localSheetId="0">[17]Data1!$U$1:$U$10,[17]Data1!$U$12:$U$301</definedName>
    <definedName name="A2325815L">[18]Data1!$U$1:$U$10,[18]Data1!$U$12:$U$301</definedName>
    <definedName name="A2325816R" localSheetId="0">[17]Data1!$D$1:$D$10,[17]Data1!$D$11:$D$301</definedName>
    <definedName name="A2325816R">[18]Data1!$D$1:$D$10,[18]Data1!$D$11:$D$301</definedName>
    <definedName name="A2325817T" localSheetId="0">[17]Data1!$M$1:$M$10,[17]Data1!$M$15:$M$301</definedName>
    <definedName name="A2325817T">[18]Data1!$M$1:$M$10,[18]Data1!$M$15:$M$301</definedName>
    <definedName name="A2325820F" localSheetId="0">[17]Data1!$V$1:$V$10,[17]Data1!$V$12:$V$301</definedName>
    <definedName name="A2325820F">[18]Data1!$V$1:$V$10,[18]Data1!$V$12:$V$301</definedName>
    <definedName name="A2325821J" localSheetId="0">[17]Data1!$E$1:$E$10,[17]Data1!$E$11:$E$301</definedName>
    <definedName name="A2325821J">[18]Data1!$E$1:$E$10,[18]Data1!$E$11:$E$301</definedName>
    <definedName name="A2325822K" localSheetId="0">[17]Data1!$N$1:$N$10,[17]Data1!$N$15:$N$301</definedName>
    <definedName name="A2325822K">[18]Data1!$N$1:$N$10,[18]Data1!$N$15:$N$301</definedName>
    <definedName name="A2325825T" localSheetId="0">[17]Data1!$W$1:$W$10,[17]Data1!$W$12:$W$301</definedName>
    <definedName name="A2325825T">[18]Data1!$W$1:$W$10,[18]Data1!$W$12:$W$301</definedName>
    <definedName name="A2325826V" localSheetId="0">[17]Data1!$F$1:$F$10,[17]Data1!$F$11:$F$301</definedName>
    <definedName name="A2325826V">[18]Data1!$F$1:$F$10,[18]Data1!$F$11:$F$301</definedName>
    <definedName name="A2325827W" localSheetId="0">[17]Data1!$O$1:$O$10,[17]Data1!$O$15:$O$301</definedName>
    <definedName name="A2325827W">[18]Data1!$O$1:$O$10,[18]Data1!$O$15:$O$301</definedName>
    <definedName name="A2325830K" localSheetId="0">[17]Data1!$X$1:$X$10,[17]Data1!$X$12:$X$301</definedName>
    <definedName name="A2325830K">[18]Data1!$X$1:$X$10,[18]Data1!$X$12:$X$301</definedName>
    <definedName name="A2325831L" localSheetId="0">[17]Data1!$G$1:$G$10,[17]Data1!$G$11:$G$301</definedName>
    <definedName name="A2325831L">[18]Data1!$G$1:$G$10,[18]Data1!$G$11:$G$301</definedName>
    <definedName name="A2325832R" localSheetId="0">[17]Data1!$P$1:$P$10,[17]Data1!$P$15:$P$301</definedName>
    <definedName name="A2325832R">[18]Data1!$P$1:$P$10,[18]Data1!$P$15:$P$301</definedName>
    <definedName name="A2325835W" localSheetId="0">[17]Data1!$Y$1:$Y$10,[17]Data1!$Y$12:$Y$301</definedName>
    <definedName name="A2325835W">[18]Data1!$Y$1:$Y$10,[18]Data1!$Y$12:$Y$301</definedName>
    <definedName name="A2325836X" localSheetId="0">[17]Data1!$H$1:$H$10,[17]Data1!$H$139:$H$301</definedName>
    <definedName name="A2325836X">[18]Data1!$H$1:$H$10,[18]Data1!$H$139:$H$301</definedName>
    <definedName name="A2325837A" localSheetId="0">[17]Data1!$Q$1:$Q$10,[17]Data1!$Q$143:$Q$301</definedName>
    <definedName name="A2325837A">[18]Data1!$Q$1:$Q$10,[18]Data1!$Q$143:$Q$301</definedName>
    <definedName name="A2325840R" localSheetId="0">[17]Data1!$Z$1:$Z$10,[17]Data1!$Z$140:$Z$301</definedName>
    <definedName name="A2325840R">[18]Data1!$Z$1:$Z$10,[18]Data1!$Z$140:$Z$301</definedName>
    <definedName name="A2325841T" localSheetId="0">[17]Data1!$I$1:$I$10,[17]Data1!$I$11:$I$301</definedName>
    <definedName name="A2325841T">[18]Data1!$I$1:$I$10,[18]Data1!$I$11:$I$301</definedName>
    <definedName name="A2325842V" localSheetId="0">[17]Data1!$R$1:$R$10,[17]Data1!$R$15:$R$301</definedName>
    <definedName name="A2325842V">[18]Data1!$R$1:$R$10,[18]Data1!$R$15:$R$301</definedName>
    <definedName name="A2325845A" localSheetId="0">[17]Data1!$AA$1:$AA$10,[17]Data1!$AA$12:$AA$301</definedName>
    <definedName name="A2325845A">[18]Data1!$AA$1:$AA$10,[18]Data1!$AA$12:$AA$301</definedName>
    <definedName name="A2325846C" localSheetId="0">[17]Data1!$J$1:$J$10,[17]Data1!$J$11:$J$301</definedName>
    <definedName name="A2325846C">[18]Data1!$J$1:$J$10,[18]Data1!$J$11:$J$301</definedName>
    <definedName name="A2325847F" localSheetId="0">[17]Data1!$S$1:$S$10,[17]Data1!$S$15:$S$301</definedName>
    <definedName name="A2325847F">[18]Data1!$S$1:$S$10,[18]Data1!$S$15:$S$301</definedName>
    <definedName name="A2325850V" localSheetId="0">[17]Data1!$AB$1:$AB$10,[17]Data1!$AB$12:$AB$301</definedName>
    <definedName name="A2325850V">[18]Data1!$AB$1:$AB$10,[18]Data1!$AB$12:$AB$301</definedName>
    <definedName name="A23offset">23</definedName>
    <definedName name="A23remlife" localSheetId="1">[15]Input!$L$29</definedName>
    <definedName name="A23remlife" localSheetId="0">[15]Input!$L$29</definedName>
    <definedName name="A23remlife" localSheetId="8">#REF!</definedName>
    <definedName name="A23remlife">#REF!</definedName>
    <definedName name="A23remlife_rfm" localSheetId="0">#REF!</definedName>
    <definedName name="A23remlife_rfm" localSheetId="8">#REF!</definedName>
    <definedName name="A23remlife_rfm">#REF!</definedName>
    <definedName name="A23remlife_rfm_t" localSheetId="0">#REF!</definedName>
    <definedName name="A23remlife_rfm_t" localSheetId="8">#REF!</definedName>
    <definedName name="A23remlife_rfm_t">#REF!</definedName>
    <definedName name="A23remlife_t" localSheetId="0">#REF!</definedName>
    <definedName name="A23remlife_t" localSheetId="8">#REF!</definedName>
    <definedName name="A23remlife_t">#REF!</definedName>
    <definedName name="A23stdlife" localSheetId="1">[15]Input!$M$29</definedName>
    <definedName name="A23stdlife" localSheetId="0">[15]Input!$M$29</definedName>
    <definedName name="A23stdlife" localSheetId="8">#REF!</definedName>
    <definedName name="A23stdlife">#REF!</definedName>
    <definedName name="A23stdlife_rfm" localSheetId="0">#REF!</definedName>
    <definedName name="A23stdlife_rfm" localSheetId="8">#REF!</definedName>
    <definedName name="A23stdlife_rfm">#REF!</definedName>
    <definedName name="A23stdlife_rfm_t" localSheetId="0">#REF!</definedName>
    <definedName name="A23stdlife_rfm_t" localSheetId="8">#REF!</definedName>
    <definedName name="A23stdlife_rfm_t">#REF!</definedName>
    <definedName name="A23stdlife_t" localSheetId="0">#REF!</definedName>
    <definedName name="A23stdlife_t" localSheetId="8">#REF!</definedName>
    <definedName name="A23stdlife_t">#REF!</definedName>
    <definedName name="A23taxremlife" localSheetId="1">[15]Input!$O$29</definedName>
    <definedName name="A23taxremlife" localSheetId="0">[15]Input!$O$29</definedName>
    <definedName name="A23taxremlife" localSheetId="8">#REF!</definedName>
    <definedName name="A23taxremlife">#REF!</definedName>
    <definedName name="A23taxremlife_rfm" localSheetId="0">#REF!</definedName>
    <definedName name="A23taxremlife_rfm" localSheetId="8">#REF!</definedName>
    <definedName name="A23taxremlife_rfm">#REF!</definedName>
    <definedName name="A23taxremlife_rfm_t" localSheetId="0">#REF!</definedName>
    <definedName name="A23taxremlife_rfm_t" localSheetId="8">#REF!</definedName>
    <definedName name="A23taxremlife_rfm_t">#REF!</definedName>
    <definedName name="A23taxremlife_t" localSheetId="0">#REF!</definedName>
    <definedName name="A23taxremlife_t" localSheetId="8">#REF!</definedName>
    <definedName name="A23taxremlife_t">#REF!</definedName>
    <definedName name="A23taxstdlife" localSheetId="1">[15]Input!$P$29</definedName>
    <definedName name="A23taxstdlife" localSheetId="0">[15]Input!$P$29</definedName>
    <definedName name="A23taxstdlife" localSheetId="8">#REF!</definedName>
    <definedName name="A23taxstdlife">#REF!</definedName>
    <definedName name="A23taxstdlife_rfm" localSheetId="0">#REF!</definedName>
    <definedName name="A23taxstdlife_rfm" localSheetId="8">#REF!</definedName>
    <definedName name="A23taxstdlife_rfm">#REF!</definedName>
    <definedName name="A23taxstdlife_rfm_t" localSheetId="0">#REF!</definedName>
    <definedName name="A23taxstdlife_rfm_t" localSheetId="8">#REF!</definedName>
    <definedName name="A23taxstdlife_rfm_t">#REF!</definedName>
    <definedName name="A23taxstdlife_t" localSheetId="0">#REF!</definedName>
    <definedName name="A23taxstdlife_t" localSheetId="8">#REF!</definedName>
    <definedName name="A23taxstdlife_t">#REF!</definedName>
    <definedName name="A23taxvalue" localSheetId="1">[15]Input!$N$29</definedName>
    <definedName name="A23taxvalue" localSheetId="0">[15]Input!$N$29</definedName>
    <definedName name="A23taxvalue" localSheetId="8">#REF!</definedName>
    <definedName name="A23taxvalue">#REF!</definedName>
    <definedName name="A23taxvalue_rfm" localSheetId="0">#REF!</definedName>
    <definedName name="A23taxvalue_rfm" localSheetId="8">#REF!</definedName>
    <definedName name="A23taxvalue_rfm">#REF!</definedName>
    <definedName name="A23taxvalue_rfm_t" localSheetId="0">#REF!</definedName>
    <definedName name="A23taxvalue_rfm_t" localSheetId="8">#REF!</definedName>
    <definedName name="A23taxvalue_rfm_t">#REF!</definedName>
    <definedName name="A23taxvalue_t" localSheetId="0">#REF!</definedName>
    <definedName name="A23taxvalue_t" localSheetId="8">#REF!</definedName>
    <definedName name="A23taxvalue_t">#REF!</definedName>
    <definedName name="A23value" localSheetId="1">[15]Input!$J$29</definedName>
    <definedName name="A23value" localSheetId="0">[15]Input!$J$29</definedName>
    <definedName name="A23value" localSheetId="8">#REF!</definedName>
    <definedName name="A23value">#REF!</definedName>
    <definedName name="A23value_rfm" localSheetId="0">#REF!</definedName>
    <definedName name="A23value_rfm" localSheetId="8">#REF!</definedName>
    <definedName name="A23value_rfm">#REF!</definedName>
    <definedName name="A23value_rfm_t" localSheetId="0">#REF!</definedName>
    <definedName name="A23value_rfm_t" localSheetId="8">#REF!</definedName>
    <definedName name="A23value_rfm_t">#REF!</definedName>
    <definedName name="A23value_t" localSheetId="0">#REF!</definedName>
    <definedName name="A23value_t" localSheetId="8">#REF!</definedName>
    <definedName name="A23value_t">#REF!</definedName>
    <definedName name="A23wipvalue" localSheetId="0">#REF!</definedName>
    <definedName name="A23wipvalue" localSheetId="8">#REF!</definedName>
    <definedName name="A23wipvalue">#REF!</definedName>
    <definedName name="A23wipvalue_t" localSheetId="0">#REF!</definedName>
    <definedName name="A23wipvalue_t" localSheetId="8">#REF!</definedName>
    <definedName name="A23wipvalue_t">#REF!</definedName>
    <definedName name="A24offset">24</definedName>
    <definedName name="A24remlife" localSheetId="1">[15]Input!$L$30</definedName>
    <definedName name="A24remlife" localSheetId="0">[15]Input!$L$30</definedName>
    <definedName name="A24remlife" localSheetId="8">#REF!</definedName>
    <definedName name="A24remlife">#REF!</definedName>
    <definedName name="A24remlife_rfm" localSheetId="0">#REF!</definedName>
    <definedName name="A24remlife_rfm" localSheetId="8">#REF!</definedName>
    <definedName name="A24remlife_rfm">#REF!</definedName>
    <definedName name="A24remlife_rfm_t" localSheetId="0">#REF!</definedName>
    <definedName name="A24remlife_rfm_t" localSheetId="8">#REF!</definedName>
    <definedName name="A24remlife_rfm_t">#REF!</definedName>
    <definedName name="A24remlife_t" localSheetId="0">#REF!</definedName>
    <definedName name="A24remlife_t" localSheetId="8">#REF!</definedName>
    <definedName name="A24remlife_t">#REF!</definedName>
    <definedName name="A24stdlife" localSheetId="1">[15]Input!$M$30</definedName>
    <definedName name="A24stdlife" localSheetId="0">[15]Input!$M$30</definedName>
    <definedName name="A24stdlife" localSheetId="8">#REF!</definedName>
    <definedName name="A24stdlife">#REF!</definedName>
    <definedName name="A24stdlife_rfm" localSheetId="0">#REF!</definedName>
    <definedName name="A24stdlife_rfm" localSheetId="8">#REF!</definedName>
    <definedName name="A24stdlife_rfm">#REF!</definedName>
    <definedName name="A24stdlife_rfm_t" localSheetId="0">#REF!</definedName>
    <definedName name="A24stdlife_rfm_t" localSheetId="8">#REF!</definedName>
    <definedName name="A24stdlife_rfm_t">#REF!</definedName>
    <definedName name="A24stdlife_t" localSheetId="0">#REF!</definedName>
    <definedName name="A24stdlife_t" localSheetId="8">#REF!</definedName>
    <definedName name="A24stdlife_t">#REF!</definedName>
    <definedName name="A24taxremlife" localSheetId="1">[15]Input!$O$30</definedName>
    <definedName name="A24taxremlife" localSheetId="0">[15]Input!$O$30</definedName>
    <definedName name="A24taxremlife" localSheetId="8">#REF!</definedName>
    <definedName name="A24taxremlife">#REF!</definedName>
    <definedName name="A24taxremlife_rfm" localSheetId="0">#REF!</definedName>
    <definedName name="A24taxremlife_rfm" localSheetId="8">#REF!</definedName>
    <definedName name="A24taxremlife_rfm">#REF!</definedName>
    <definedName name="A24taxremlife_rfm_t" localSheetId="0">#REF!</definedName>
    <definedName name="A24taxremlife_rfm_t" localSheetId="8">#REF!</definedName>
    <definedName name="A24taxremlife_rfm_t">#REF!</definedName>
    <definedName name="A24taxremlife_t" localSheetId="0">#REF!</definedName>
    <definedName name="A24taxremlife_t" localSheetId="8">#REF!</definedName>
    <definedName name="A24taxremlife_t">#REF!</definedName>
    <definedName name="A24taxstdlife" localSheetId="1">[15]Input!$P$30</definedName>
    <definedName name="A24taxstdlife" localSheetId="0">[15]Input!$P$30</definedName>
    <definedName name="A24taxstdlife" localSheetId="8">#REF!</definedName>
    <definedName name="A24taxstdlife">#REF!</definedName>
    <definedName name="A24taxstdlife_rfm" localSheetId="0">#REF!</definedName>
    <definedName name="A24taxstdlife_rfm" localSheetId="8">#REF!</definedName>
    <definedName name="A24taxstdlife_rfm">#REF!</definedName>
    <definedName name="A24taxstdlife_rfm_t" localSheetId="0">#REF!</definedName>
    <definedName name="A24taxstdlife_rfm_t" localSheetId="8">#REF!</definedName>
    <definedName name="A24taxstdlife_rfm_t">#REF!</definedName>
    <definedName name="A24taxstdlife_t" localSheetId="0">#REF!</definedName>
    <definedName name="A24taxstdlife_t" localSheetId="8">#REF!</definedName>
    <definedName name="A24taxstdlife_t">#REF!</definedName>
    <definedName name="A24taxvalue" localSheetId="1">[15]Input!$N$30</definedName>
    <definedName name="A24taxvalue" localSheetId="0">[15]Input!$N$30</definedName>
    <definedName name="A24taxvalue" localSheetId="8">#REF!</definedName>
    <definedName name="A24taxvalue">#REF!</definedName>
    <definedName name="A24taxvalue_rfm" localSheetId="0">#REF!</definedName>
    <definedName name="A24taxvalue_rfm" localSheetId="8">#REF!</definedName>
    <definedName name="A24taxvalue_rfm">#REF!</definedName>
    <definedName name="A24taxvalue_rfm_t" localSheetId="0">#REF!</definedName>
    <definedName name="A24taxvalue_rfm_t" localSheetId="8">#REF!</definedName>
    <definedName name="A24taxvalue_rfm_t">#REF!</definedName>
    <definedName name="A24taxvalue_t" localSheetId="0">#REF!</definedName>
    <definedName name="A24taxvalue_t" localSheetId="8">#REF!</definedName>
    <definedName name="A24taxvalue_t">#REF!</definedName>
    <definedName name="A24value" localSheetId="1">[15]Input!$J$30</definedName>
    <definedName name="A24value" localSheetId="0">[15]Input!$J$30</definedName>
    <definedName name="A24value" localSheetId="8">#REF!</definedName>
    <definedName name="A24value">#REF!</definedName>
    <definedName name="A24value_rfm" localSheetId="0">#REF!</definedName>
    <definedName name="A24value_rfm" localSheetId="8">#REF!</definedName>
    <definedName name="A24value_rfm">#REF!</definedName>
    <definedName name="A24value_rfm_t" localSheetId="0">#REF!</definedName>
    <definedName name="A24value_rfm_t" localSheetId="8">#REF!</definedName>
    <definedName name="A24value_rfm_t">#REF!</definedName>
    <definedName name="A24value_t" localSheetId="0">#REF!</definedName>
    <definedName name="A24value_t" localSheetId="8">#REF!</definedName>
    <definedName name="A24value_t">#REF!</definedName>
    <definedName name="A24wipvalue" localSheetId="0">#REF!</definedName>
    <definedName name="A24wipvalue" localSheetId="8">#REF!</definedName>
    <definedName name="A24wipvalue">#REF!</definedName>
    <definedName name="A24wipvalue_t" localSheetId="0">#REF!</definedName>
    <definedName name="A24wipvalue_t" localSheetId="8">#REF!</definedName>
    <definedName name="A24wipvalue_t">#REF!</definedName>
    <definedName name="A25offset">25</definedName>
    <definedName name="A25remlife" localSheetId="1">[15]Input!$L$31</definedName>
    <definedName name="A25remlife" localSheetId="0">[15]Input!$L$31</definedName>
    <definedName name="A25remlife" localSheetId="8">#REF!</definedName>
    <definedName name="A25remlife">#REF!</definedName>
    <definedName name="A25remlife_rfm" localSheetId="0">#REF!</definedName>
    <definedName name="A25remlife_rfm" localSheetId="8">#REF!</definedName>
    <definedName name="A25remlife_rfm">#REF!</definedName>
    <definedName name="A25remlife_rfm_t" localSheetId="0">#REF!</definedName>
    <definedName name="A25remlife_rfm_t" localSheetId="8">#REF!</definedName>
    <definedName name="A25remlife_rfm_t">#REF!</definedName>
    <definedName name="A25remlife_t" localSheetId="0">#REF!</definedName>
    <definedName name="A25remlife_t" localSheetId="8">#REF!</definedName>
    <definedName name="A25remlife_t">#REF!</definedName>
    <definedName name="A25stdlife" localSheetId="1">[15]Input!$M$31</definedName>
    <definedName name="A25stdlife" localSheetId="0">[15]Input!$M$31</definedName>
    <definedName name="A25stdlife" localSheetId="8">#REF!</definedName>
    <definedName name="A25stdlife">#REF!</definedName>
    <definedName name="A25stdlife_rfm" localSheetId="0">#REF!</definedName>
    <definedName name="A25stdlife_rfm" localSheetId="8">#REF!</definedName>
    <definedName name="A25stdlife_rfm">#REF!</definedName>
    <definedName name="A25stdlife_rfm_t" localSheetId="0">#REF!</definedName>
    <definedName name="A25stdlife_rfm_t" localSheetId="8">#REF!</definedName>
    <definedName name="A25stdlife_rfm_t">#REF!</definedName>
    <definedName name="A25stdlife_t" localSheetId="0">#REF!</definedName>
    <definedName name="A25stdlife_t" localSheetId="8">#REF!</definedName>
    <definedName name="A25stdlife_t">#REF!</definedName>
    <definedName name="A25taxremlife" localSheetId="1">[15]Input!$O$31</definedName>
    <definedName name="A25taxremlife" localSheetId="0">[15]Input!$O$31</definedName>
    <definedName name="A25taxremlife" localSheetId="8">#REF!</definedName>
    <definedName name="A25taxremlife">#REF!</definedName>
    <definedName name="A25taxremlife_rfm" localSheetId="0">#REF!</definedName>
    <definedName name="A25taxremlife_rfm" localSheetId="8">#REF!</definedName>
    <definedName name="A25taxremlife_rfm">#REF!</definedName>
    <definedName name="A25taxremlife_rfm_t" localSheetId="0">#REF!</definedName>
    <definedName name="A25taxremlife_rfm_t" localSheetId="8">#REF!</definedName>
    <definedName name="A25taxremlife_rfm_t">#REF!</definedName>
    <definedName name="A25taxremlife_t" localSheetId="0">#REF!</definedName>
    <definedName name="A25taxremlife_t" localSheetId="8">#REF!</definedName>
    <definedName name="A25taxremlife_t">#REF!</definedName>
    <definedName name="A25taxstdlife" localSheetId="1">[15]Input!$P$31</definedName>
    <definedName name="A25taxstdlife" localSheetId="0">[15]Input!$P$31</definedName>
    <definedName name="A25taxstdlife" localSheetId="8">#REF!</definedName>
    <definedName name="A25taxstdlife">#REF!</definedName>
    <definedName name="A25taxstdlife_rfm" localSheetId="0">#REF!</definedName>
    <definedName name="A25taxstdlife_rfm" localSheetId="8">#REF!</definedName>
    <definedName name="A25taxstdlife_rfm">#REF!</definedName>
    <definedName name="A25taxstdlife_rfm_t" localSheetId="0">#REF!</definedName>
    <definedName name="A25taxstdlife_rfm_t" localSheetId="8">#REF!</definedName>
    <definedName name="A25taxstdlife_rfm_t">#REF!</definedName>
    <definedName name="A25taxstdlife_t" localSheetId="0">#REF!</definedName>
    <definedName name="A25taxstdlife_t" localSheetId="8">#REF!</definedName>
    <definedName name="A25taxstdlife_t">#REF!</definedName>
    <definedName name="A25taxvalue" localSheetId="1">[15]Input!$N$31</definedName>
    <definedName name="A25taxvalue" localSheetId="0">[15]Input!$N$31</definedName>
    <definedName name="A25taxvalue" localSheetId="8">#REF!</definedName>
    <definedName name="A25taxvalue">#REF!</definedName>
    <definedName name="A25taxvalue_rfm" localSheetId="0">#REF!</definedName>
    <definedName name="A25taxvalue_rfm" localSheetId="8">#REF!</definedName>
    <definedName name="A25taxvalue_rfm">#REF!</definedName>
    <definedName name="A25taxvalue_rfm_t" localSheetId="0">#REF!</definedName>
    <definedName name="A25taxvalue_rfm_t" localSheetId="8">#REF!</definedName>
    <definedName name="A25taxvalue_rfm_t">#REF!</definedName>
    <definedName name="A25taxvalue_t" localSheetId="0">#REF!</definedName>
    <definedName name="A25taxvalue_t" localSheetId="8">#REF!</definedName>
    <definedName name="A25taxvalue_t">#REF!</definedName>
    <definedName name="A25value" localSheetId="1">[15]Input!$J$31</definedName>
    <definedName name="A25value" localSheetId="0">[15]Input!$J$31</definedName>
    <definedName name="A25value" localSheetId="8">#REF!</definedName>
    <definedName name="A25value">#REF!</definedName>
    <definedName name="A25value_rfm" localSheetId="0">#REF!</definedName>
    <definedName name="A25value_rfm" localSheetId="8">#REF!</definedName>
    <definedName name="A25value_rfm">#REF!</definedName>
    <definedName name="A25value_rfm_t" localSheetId="0">#REF!</definedName>
    <definedName name="A25value_rfm_t" localSheetId="8">#REF!</definedName>
    <definedName name="A25value_rfm_t">#REF!</definedName>
    <definedName name="A25value_t" localSheetId="0">#REF!</definedName>
    <definedName name="A25value_t" localSheetId="8">#REF!</definedName>
    <definedName name="A25value_t">#REF!</definedName>
    <definedName name="A25wipvalue" localSheetId="0">#REF!</definedName>
    <definedName name="A25wipvalue" localSheetId="8">#REF!</definedName>
    <definedName name="A25wipvalue">#REF!</definedName>
    <definedName name="A25wipvalue_t" localSheetId="0">#REF!</definedName>
    <definedName name="A25wipvalue_t" localSheetId="8">#REF!</definedName>
    <definedName name="A25wipvalue_t">#REF!</definedName>
    <definedName name="A26offset">26</definedName>
    <definedName name="A26remlife" localSheetId="1">[15]Input!$L$32</definedName>
    <definedName name="A26remlife" localSheetId="0">[15]Input!$L$32</definedName>
    <definedName name="A26remlife" localSheetId="8">#REF!</definedName>
    <definedName name="A26remlife">#REF!</definedName>
    <definedName name="A26remlife_rfm" localSheetId="0">#REF!</definedName>
    <definedName name="A26remlife_rfm" localSheetId="8">#REF!</definedName>
    <definedName name="A26remlife_rfm">#REF!</definedName>
    <definedName name="A26remlife_rfm_t" localSheetId="0">#REF!</definedName>
    <definedName name="A26remlife_rfm_t" localSheetId="8">#REF!</definedName>
    <definedName name="A26remlife_rfm_t">#REF!</definedName>
    <definedName name="A26remlife_t" localSheetId="0">#REF!</definedName>
    <definedName name="A26remlife_t" localSheetId="8">#REF!</definedName>
    <definedName name="A26remlife_t">#REF!</definedName>
    <definedName name="A26stdlife" localSheetId="1">[15]Input!$M$32</definedName>
    <definedName name="A26stdlife" localSheetId="0">[15]Input!$M$32</definedName>
    <definedName name="A26stdlife" localSheetId="8">#REF!</definedName>
    <definedName name="A26stdlife">#REF!</definedName>
    <definedName name="A26stdlife_rfm" localSheetId="0">#REF!</definedName>
    <definedName name="A26stdlife_rfm" localSheetId="8">#REF!</definedName>
    <definedName name="A26stdlife_rfm">#REF!</definedName>
    <definedName name="A26stdlife_rfm_t" localSheetId="0">#REF!</definedName>
    <definedName name="A26stdlife_rfm_t" localSheetId="8">#REF!</definedName>
    <definedName name="A26stdlife_rfm_t">#REF!</definedName>
    <definedName name="A26stdlife_t" localSheetId="0">#REF!</definedName>
    <definedName name="A26stdlife_t" localSheetId="8">#REF!</definedName>
    <definedName name="A26stdlife_t">#REF!</definedName>
    <definedName name="A26taxremlife" localSheetId="1">[15]Input!$O$32</definedName>
    <definedName name="A26taxremlife" localSheetId="0">[15]Input!$O$32</definedName>
    <definedName name="A26taxremlife" localSheetId="8">#REF!</definedName>
    <definedName name="A26taxremlife">#REF!</definedName>
    <definedName name="A26taxremlife_rfm" localSheetId="0">#REF!</definedName>
    <definedName name="A26taxremlife_rfm" localSheetId="8">#REF!</definedName>
    <definedName name="A26taxremlife_rfm">#REF!</definedName>
    <definedName name="A26taxremlife_rfm_t" localSheetId="0">#REF!</definedName>
    <definedName name="A26taxremlife_rfm_t" localSheetId="8">#REF!</definedName>
    <definedName name="A26taxremlife_rfm_t">#REF!</definedName>
    <definedName name="A26taxremlife_t" localSheetId="0">#REF!</definedName>
    <definedName name="A26taxremlife_t" localSheetId="8">#REF!</definedName>
    <definedName name="A26taxremlife_t">#REF!</definedName>
    <definedName name="A26taxstdlife" localSheetId="1">[15]Input!$P$32</definedName>
    <definedName name="A26taxstdlife" localSheetId="0">[15]Input!$P$32</definedName>
    <definedName name="A26taxstdlife" localSheetId="8">#REF!</definedName>
    <definedName name="A26taxstdlife">#REF!</definedName>
    <definedName name="A26taxstdlife_rfm" localSheetId="0">#REF!</definedName>
    <definedName name="A26taxstdlife_rfm" localSheetId="8">#REF!</definedName>
    <definedName name="A26taxstdlife_rfm">#REF!</definedName>
    <definedName name="A26taxstdlife_rfm_t" localSheetId="0">#REF!</definedName>
    <definedName name="A26taxstdlife_rfm_t" localSheetId="8">#REF!</definedName>
    <definedName name="A26taxstdlife_rfm_t">#REF!</definedName>
    <definedName name="A26taxstdlife_t" localSheetId="0">#REF!</definedName>
    <definedName name="A26taxstdlife_t" localSheetId="8">#REF!</definedName>
    <definedName name="A26taxstdlife_t">#REF!</definedName>
    <definedName name="A26taxvalue" localSheetId="1">[15]Input!$N$32</definedName>
    <definedName name="A26taxvalue" localSheetId="0">[15]Input!$N$32</definedName>
    <definedName name="A26taxvalue" localSheetId="8">#REF!</definedName>
    <definedName name="A26taxvalue">#REF!</definedName>
    <definedName name="A26taxvalue_rfm" localSheetId="0">#REF!</definedName>
    <definedName name="A26taxvalue_rfm" localSheetId="8">#REF!</definedName>
    <definedName name="A26taxvalue_rfm">#REF!</definedName>
    <definedName name="A26taxvalue_rfm_t" localSheetId="0">#REF!</definedName>
    <definedName name="A26taxvalue_rfm_t" localSheetId="8">#REF!</definedName>
    <definedName name="A26taxvalue_rfm_t">#REF!</definedName>
    <definedName name="A26taxvalue_t" localSheetId="0">#REF!</definedName>
    <definedName name="A26taxvalue_t" localSheetId="8">#REF!</definedName>
    <definedName name="A26taxvalue_t">#REF!</definedName>
    <definedName name="A26value" localSheetId="1">[15]Input!$J$32</definedName>
    <definedName name="A26value" localSheetId="0">[15]Input!$J$32</definedName>
    <definedName name="A26value" localSheetId="8">#REF!</definedName>
    <definedName name="A26value">#REF!</definedName>
    <definedName name="A26value_rfm" localSheetId="0">#REF!</definedName>
    <definedName name="A26value_rfm" localSheetId="8">#REF!</definedName>
    <definedName name="A26value_rfm">#REF!</definedName>
    <definedName name="A26value_rfm_t" localSheetId="0">#REF!</definedName>
    <definedName name="A26value_rfm_t" localSheetId="8">#REF!</definedName>
    <definedName name="A26value_rfm_t">#REF!</definedName>
    <definedName name="A26value_t" localSheetId="0">#REF!</definedName>
    <definedName name="A26value_t" localSheetId="8">#REF!</definedName>
    <definedName name="A26value_t">#REF!</definedName>
    <definedName name="A26wipvalue" localSheetId="0">#REF!</definedName>
    <definedName name="A26wipvalue" localSheetId="8">#REF!</definedName>
    <definedName name="A26wipvalue">#REF!</definedName>
    <definedName name="A26wipvalue_t" localSheetId="0">#REF!</definedName>
    <definedName name="A26wipvalue_t" localSheetId="8">#REF!</definedName>
    <definedName name="A26wipvalue_t">#REF!</definedName>
    <definedName name="A27offset">27</definedName>
    <definedName name="A27remlife" localSheetId="1">[15]Input!$L$33</definedName>
    <definedName name="A27remlife" localSheetId="0">[15]Input!$L$33</definedName>
    <definedName name="A27remlife" localSheetId="8">#REF!</definedName>
    <definedName name="A27remlife">#REF!</definedName>
    <definedName name="A27remlife_rfm" localSheetId="0">#REF!</definedName>
    <definedName name="A27remlife_rfm" localSheetId="8">#REF!</definedName>
    <definedName name="A27remlife_rfm">#REF!</definedName>
    <definedName name="A27remlife_rfm_t" localSheetId="0">#REF!</definedName>
    <definedName name="A27remlife_rfm_t" localSheetId="8">#REF!</definedName>
    <definedName name="A27remlife_rfm_t">#REF!</definedName>
    <definedName name="A27remlife_t" localSheetId="0">#REF!</definedName>
    <definedName name="A27remlife_t" localSheetId="8">#REF!</definedName>
    <definedName name="A27remlife_t">#REF!</definedName>
    <definedName name="A27stdlife" localSheetId="1">[15]Input!$M$33</definedName>
    <definedName name="A27stdlife" localSheetId="0">[15]Input!$M$33</definedName>
    <definedName name="A27stdlife" localSheetId="8">#REF!</definedName>
    <definedName name="A27stdlife">#REF!</definedName>
    <definedName name="A27stdlife_rfm" localSheetId="0">#REF!</definedName>
    <definedName name="A27stdlife_rfm" localSheetId="8">#REF!</definedName>
    <definedName name="A27stdlife_rfm">#REF!</definedName>
    <definedName name="A27stdlife_rfm_t" localSheetId="0">#REF!</definedName>
    <definedName name="A27stdlife_rfm_t" localSheetId="8">#REF!</definedName>
    <definedName name="A27stdlife_rfm_t">#REF!</definedName>
    <definedName name="A27stdlife_t" localSheetId="0">#REF!</definedName>
    <definedName name="A27stdlife_t" localSheetId="8">#REF!</definedName>
    <definedName name="A27stdlife_t">#REF!</definedName>
    <definedName name="A27taxremlife" localSheetId="1">[15]Input!$O$33</definedName>
    <definedName name="A27taxremlife" localSheetId="0">[15]Input!$O$33</definedName>
    <definedName name="A27taxremlife" localSheetId="8">#REF!</definedName>
    <definedName name="A27taxremlife">#REF!</definedName>
    <definedName name="A27taxremlife_rfm" localSheetId="0">#REF!</definedName>
    <definedName name="A27taxremlife_rfm" localSheetId="8">#REF!</definedName>
    <definedName name="A27taxremlife_rfm">#REF!</definedName>
    <definedName name="A27taxremlife_rfm_t" localSheetId="0">#REF!</definedName>
    <definedName name="A27taxremlife_rfm_t" localSheetId="8">#REF!</definedName>
    <definedName name="A27taxremlife_rfm_t">#REF!</definedName>
    <definedName name="A27taxremlife_t" localSheetId="0">#REF!</definedName>
    <definedName name="A27taxremlife_t" localSheetId="8">#REF!</definedName>
    <definedName name="A27taxremlife_t">#REF!</definedName>
    <definedName name="A27taxstdlife" localSheetId="1">[15]Input!$P$33</definedName>
    <definedName name="A27taxstdlife" localSheetId="0">[15]Input!$P$33</definedName>
    <definedName name="A27taxstdlife" localSheetId="8">#REF!</definedName>
    <definedName name="A27taxstdlife">#REF!</definedName>
    <definedName name="A27taxstdlife_rfm" localSheetId="0">#REF!</definedName>
    <definedName name="A27taxstdlife_rfm" localSheetId="8">#REF!</definedName>
    <definedName name="A27taxstdlife_rfm">#REF!</definedName>
    <definedName name="A27taxstdlife_rfm_t" localSheetId="0">#REF!</definedName>
    <definedName name="A27taxstdlife_rfm_t" localSheetId="8">#REF!</definedName>
    <definedName name="A27taxstdlife_rfm_t">#REF!</definedName>
    <definedName name="A27taxstdlife_t" localSheetId="0">#REF!</definedName>
    <definedName name="A27taxstdlife_t" localSheetId="8">#REF!</definedName>
    <definedName name="A27taxstdlife_t">#REF!</definedName>
    <definedName name="A27taxvalue" localSheetId="1">[15]Input!$N$33</definedName>
    <definedName name="A27taxvalue" localSheetId="0">[15]Input!$N$33</definedName>
    <definedName name="A27taxvalue" localSheetId="8">#REF!</definedName>
    <definedName name="A27taxvalue">#REF!</definedName>
    <definedName name="A27taxvalue_rfm" localSheetId="0">#REF!</definedName>
    <definedName name="A27taxvalue_rfm" localSheetId="8">#REF!</definedName>
    <definedName name="A27taxvalue_rfm">#REF!</definedName>
    <definedName name="A27taxvalue_rfm_t" localSheetId="0">#REF!</definedName>
    <definedName name="A27taxvalue_rfm_t" localSheetId="8">#REF!</definedName>
    <definedName name="A27taxvalue_rfm_t">#REF!</definedName>
    <definedName name="A27taxvalue_t" localSheetId="0">#REF!</definedName>
    <definedName name="A27taxvalue_t" localSheetId="8">#REF!</definedName>
    <definedName name="A27taxvalue_t">#REF!</definedName>
    <definedName name="A27value" localSheetId="1">[15]Input!$J$33</definedName>
    <definedName name="A27value" localSheetId="0">[15]Input!$J$33</definedName>
    <definedName name="A27value" localSheetId="8">#REF!</definedName>
    <definedName name="A27value">#REF!</definedName>
    <definedName name="A27value_rfm" localSheetId="0">#REF!</definedName>
    <definedName name="A27value_rfm" localSheetId="8">#REF!</definedName>
    <definedName name="A27value_rfm">#REF!</definedName>
    <definedName name="A27value_rfm_t" localSheetId="0">#REF!</definedName>
    <definedName name="A27value_rfm_t" localSheetId="8">#REF!</definedName>
    <definedName name="A27value_rfm_t">#REF!</definedName>
    <definedName name="A27value_t" localSheetId="0">#REF!</definedName>
    <definedName name="A27value_t" localSheetId="8">#REF!</definedName>
    <definedName name="A27value_t">#REF!</definedName>
    <definedName name="A27wipvalue" localSheetId="0">#REF!</definedName>
    <definedName name="A27wipvalue" localSheetId="8">#REF!</definedName>
    <definedName name="A27wipvalue">#REF!</definedName>
    <definedName name="A27wipvalue_t" localSheetId="0">#REF!</definedName>
    <definedName name="A27wipvalue_t" localSheetId="8">#REF!</definedName>
    <definedName name="A27wipvalue_t">#REF!</definedName>
    <definedName name="A28offset">28</definedName>
    <definedName name="A28remlife" localSheetId="1">[15]Input!$L$34</definedName>
    <definedName name="A28remlife" localSheetId="0">[15]Input!$L$34</definedName>
    <definedName name="A28remlife" localSheetId="8">#REF!</definedName>
    <definedName name="A28remlife">#REF!</definedName>
    <definedName name="A28remlife_rfm" localSheetId="0">#REF!</definedName>
    <definedName name="A28remlife_rfm" localSheetId="8">#REF!</definedName>
    <definedName name="A28remlife_rfm">#REF!</definedName>
    <definedName name="A28remlife_rfm_t" localSheetId="0">#REF!</definedName>
    <definedName name="A28remlife_rfm_t" localSheetId="8">#REF!</definedName>
    <definedName name="A28remlife_rfm_t">#REF!</definedName>
    <definedName name="A28remlife_t" localSheetId="0">#REF!</definedName>
    <definedName name="A28remlife_t" localSheetId="8">#REF!</definedName>
    <definedName name="A28remlife_t">#REF!</definedName>
    <definedName name="A28stdlife" localSheetId="1">[15]Input!$M$34</definedName>
    <definedName name="A28stdlife" localSheetId="0">[15]Input!$M$34</definedName>
    <definedName name="A28stdlife" localSheetId="8">#REF!</definedName>
    <definedName name="A28stdlife">#REF!</definedName>
    <definedName name="A28stdlife_rfm" localSheetId="0">#REF!</definedName>
    <definedName name="A28stdlife_rfm" localSheetId="8">#REF!</definedName>
    <definedName name="A28stdlife_rfm">#REF!</definedName>
    <definedName name="A28stdlife_rfm_t" localSheetId="0">#REF!</definedName>
    <definedName name="A28stdlife_rfm_t" localSheetId="8">#REF!</definedName>
    <definedName name="A28stdlife_rfm_t">#REF!</definedName>
    <definedName name="A28stdlife_t" localSheetId="0">#REF!</definedName>
    <definedName name="A28stdlife_t" localSheetId="8">#REF!</definedName>
    <definedName name="A28stdlife_t">#REF!</definedName>
    <definedName name="A28taxremlife" localSheetId="1">[15]Input!$O$34</definedName>
    <definedName name="A28taxremlife" localSheetId="0">[15]Input!$O$34</definedName>
    <definedName name="A28taxremlife" localSheetId="8">#REF!</definedName>
    <definedName name="A28taxremlife">#REF!</definedName>
    <definedName name="A28taxremlife_rfm" localSheetId="0">#REF!</definedName>
    <definedName name="A28taxremlife_rfm" localSheetId="8">#REF!</definedName>
    <definedName name="A28taxremlife_rfm">#REF!</definedName>
    <definedName name="A28taxremlife_rfm_t" localSheetId="0">#REF!</definedName>
    <definedName name="A28taxremlife_rfm_t" localSheetId="8">#REF!</definedName>
    <definedName name="A28taxremlife_rfm_t">#REF!</definedName>
    <definedName name="A28taxremlife_t" localSheetId="0">#REF!</definedName>
    <definedName name="A28taxremlife_t" localSheetId="8">#REF!</definedName>
    <definedName name="A28taxremlife_t">#REF!</definedName>
    <definedName name="A28taxstdlife" localSheetId="1">[15]Input!$P$34</definedName>
    <definedName name="A28taxstdlife" localSheetId="0">[15]Input!$P$34</definedName>
    <definedName name="A28taxstdlife" localSheetId="8">#REF!</definedName>
    <definedName name="A28taxstdlife">#REF!</definedName>
    <definedName name="A28taxstdlife_rfm" localSheetId="0">#REF!</definedName>
    <definedName name="A28taxstdlife_rfm" localSheetId="8">#REF!</definedName>
    <definedName name="A28taxstdlife_rfm">#REF!</definedName>
    <definedName name="A28taxstdlife_rfm_t" localSheetId="0">#REF!</definedName>
    <definedName name="A28taxstdlife_rfm_t" localSheetId="8">#REF!</definedName>
    <definedName name="A28taxstdlife_rfm_t">#REF!</definedName>
    <definedName name="A28taxstdlife_t" localSheetId="0">#REF!</definedName>
    <definedName name="A28taxstdlife_t" localSheetId="8">#REF!</definedName>
    <definedName name="A28taxstdlife_t">#REF!</definedName>
    <definedName name="A28taxvalue" localSheetId="1">[15]Input!$N$34</definedName>
    <definedName name="A28taxvalue" localSheetId="0">[15]Input!$N$34</definedName>
    <definedName name="A28taxvalue" localSheetId="8">#REF!</definedName>
    <definedName name="A28taxvalue">#REF!</definedName>
    <definedName name="A28taxvalue_rfm" localSheetId="0">#REF!</definedName>
    <definedName name="A28taxvalue_rfm" localSheetId="8">#REF!</definedName>
    <definedName name="A28taxvalue_rfm">#REF!</definedName>
    <definedName name="A28taxvalue_rfm_t" localSheetId="0">#REF!</definedName>
    <definedName name="A28taxvalue_rfm_t" localSheetId="8">#REF!</definedName>
    <definedName name="A28taxvalue_rfm_t">#REF!</definedName>
    <definedName name="A28taxvalue_t" localSheetId="0">#REF!</definedName>
    <definedName name="A28taxvalue_t" localSheetId="8">#REF!</definedName>
    <definedName name="A28taxvalue_t">#REF!</definedName>
    <definedName name="A28value" localSheetId="1">[15]Input!$J$34</definedName>
    <definedName name="A28value" localSheetId="0">[15]Input!$J$34</definedName>
    <definedName name="A28value" localSheetId="8">#REF!</definedName>
    <definedName name="A28value">#REF!</definedName>
    <definedName name="A28value_rfm" localSheetId="0">#REF!</definedName>
    <definedName name="A28value_rfm" localSheetId="8">#REF!</definedName>
    <definedName name="A28value_rfm">#REF!</definedName>
    <definedName name="A28value_rfm_t" localSheetId="0">#REF!</definedName>
    <definedName name="A28value_rfm_t" localSheetId="8">#REF!</definedName>
    <definedName name="A28value_rfm_t">#REF!</definedName>
    <definedName name="A28value_t" localSheetId="0">#REF!</definedName>
    <definedName name="A28value_t" localSheetId="8">#REF!</definedName>
    <definedName name="A28value_t">#REF!</definedName>
    <definedName name="A28wipvalue" localSheetId="0">#REF!</definedName>
    <definedName name="A28wipvalue" localSheetId="8">#REF!</definedName>
    <definedName name="A28wipvalue">#REF!</definedName>
    <definedName name="A28wipvalue_t" localSheetId="0">#REF!</definedName>
    <definedName name="A28wipvalue_t" localSheetId="8">#REF!</definedName>
    <definedName name="A28wipvalue_t">#REF!</definedName>
    <definedName name="A29offset">29</definedName>
    <definedName name="A29remlife" localSheetId="1">[15]Input!$L$35</definedName>
    <definedName name="A29remlife" localSheetId="0">[15]Input!$L$35</definedName>
    <definedName name="A29remlife" localSheetId="8">#REF!</definedName>
    <definedName name="A29remlife">#REF!</definedName>
    <definedName name="A29remlife_rfm" localSheetId="0">#REF!</definedName>
    <definedName name="A29remlife_rfm" localSheetId="8">#REF!</definedName>
    <definedName name="A29remlife_rfm">#REF!</definedName>
    <definedName name="A29remlife_rfm_t" localSheetId="0">#REF!</definedName>
    <definedName name="A29remlife_rfm_t" localSheetId="8">#REF!</definedName>
    <definedName name="A29remlife_rfm_t">#REF!</definedName>
    <definedName name="A29remlife_t" localSheetId="0">#REF!</definedName>
    <definedName name="A29remlife_t" localSheetId="8">#REF!</definedName>
    <definedName name="A29remlife_t">#REF!</definedName>
    <definedName name="A29stdlife" localSheetId="1">[15]Input!$M$35</definedName>
    <definedName name="A29stdlife" localSheetId="0">[15]Input!$M$35</definedName>
    <definedName name="A29stdlife" localSheetId="8">#REF!</definedName>
    <definedName name="A29stdlife">#REF!</definedName>
    <definedName name="A29stdlife_rfm" localSheetId="0">#REF!</definedName>
    <definedName name="A29stdlife_rfm" localSheetId="8">#REF!</definedName>
    <definedName name="A29stdlife_rfm">#REF!</definedName>
    <definedName name="A29stdlife_rfm_t" localSheetId="0">#REF!</definedName>
    <definedName name="A29stdlife_rfm_t" localSheetId="8">#REF!</definedName>
    <definedName name="A29stdlife_rfm_t">#REF!</definedName>
    <definedName name="A29stdlife_t" localSheetId="0">#REF!</definedName>
    <definedName name="A29stdlife_t" localSheetId="8">#REF!</definedName>
    <definedName name="A29stdlife_t">#REF!</definedName>
    <definedName name="A29taxremlife" localSheetId="1">[15]Input!$O$35</definedName>
    <definedName name="A29taxremlife" localSheetId="0">[15]Input!$O$35</definedName>
    <definedName name="A29taxremlife" localSheetId="8">#REF!</definedName>
    <definedName name="A29taxremlife">#REF!</definedName>
    <definedName name="A29taxremlife_rfm" localSheetId="0">#REF!</definedName>
    <definedName name="A29taxremlife_rfm" localSheetId="8">#REF!</definedName>
    <definedName name="A29taxremlife_rfm">#REF!</definedName>
    <definedName name="A29taxremlife_rfm_t" localSheetId="0">#REF!</definedName>
    <definedName name="A29taxremlife_rfm_t" localSheetId="8">#REF!</definedName>
    <definedName name="A29taxremlife_rfm_t">#REF!</definedName>
    <definedName name="A29taxremlife_t" localSheetId="0">#REF!</definedName>
    <definedName name="A29taxremlife_t" localSheetId="8">#REF!</definedName>
    <definedName name="A29taxremlife_t">#REF!</definedName>
    <definedName name="A29taxstdlife" localSheetId="1">[15]Input!$P$35</definedName>
    <definedName name="A29taxstdlife" localSheetId="0">[15]Input!$P$35</definedName>
    <definedName name="A29taxstdlife" localSheetId="8">#REF!</definedName>
    <definedName name="A29taxstdlife">#REF!</definedName>
    <definedName name="A29taxstdlife_rfm" localSheetId="0">#REF!</definedName>
    <definedName name="A29taxstdlife_rfm" localSheetId="8">#REF!</definedName>
    <definedName name="A29taxstdlife_rfm">#REF!</definedName>
    <definedName name="A29taxstdlife_rfm_t" localSheetId="0">#REF!</definedName>
    <definedName name="A29taxstdlife_rfm_t" localSheetId="8">#REF!</definedName>
    <definedName name="A29taxstdlife_rfm_t">#REF!</definedName>
    <definedName name="A29taxstdlife_t" localSheetId="0">#REF!</definedName>
    <definedName name="A29taxstdlife_t" localSheetId="8">#REF!</definedName>
    <definedName name="A29taxstdlife_t">#REF!</definedName>
    <definedName name="A29taxvalue" localSheetId="1">[15]Input!$N$35</definedName>
    <definedName name="A29taxvalue" localSheetId="0">[15]Input!$N$35</definedName>
    <definedName name="A29taxvalue" localSheetId="8">#REF!</definedName>
    <definedName name="A29taxvalue">#REF!</definedName>
    <definedName name="A29taxvalue_rfm" localSheetId="0">#REF!</definedName>
    <definedName name="A29taxvalue_rfm" localSheetId="8">#REF!</definedName>
    <definedName name="A29taxvalue_rfm">#REF!</definedName>
    <definedName name="A29taxvalue_rfm_t" localSheetId="0">#REF!</definedName>
    <definedName name="A29taxvalue_rfm_t" localSheetId="8">#REF!</definedName>
    <definedName name="A29taxvalue_rfm_t">#REF!</definedName>
    <definedName name="A29taxvalue_t" localSheetId="0">#REF!</definedName>
    <definedName name="A29taxvalue_t" localSheetId="8">#REF!</definedName>
    <definedName name="A29taxvalue_t">#REF!</definedName>
    <definedName name="A29taxxstdlife_rfm" localSheetId="0">#REF!</definedName>
    <definedName name="A29taxxstdlife_rfm" localSheetId="8">#REF!</definedName>
    <definedName name="A29taxxstdlife_rfm">#REF!</definedName>
    <definedName name="A29taxxstdlife_rfm_t" localSheetId="0">#REF!</definedName>
    <definedName name="A29taxxstdlife_rfm_t" localSheetId="8">#REF!</definedName>
    <definedName name="A29taxxstdlife_rfm_t">#REF!</definedName>
    <definedName name="A29value" localSheetId="1">[15]Input!$J$35</definedName>
    <definedName name="A29value" localSheetId="0">[15]Input!$J$35</definedName>
    <definedName name="A29value" localSheetId="8">#REF!</definedName>
    <definedName name="A29value">#REF!</definedName>
    <definedName name="A29value_rfm" localSheetId="0">#REF!</definedName>
    <definedName name="A29value_rfm" localSheetId="8">#REF!</definedName>
    <definedName name="A29value_rfm">#REF!</definedName>
    <definedName name="A29value_rfm_t" localSheetId="0">#REF!</definedName>
    <definedName name="A29value_rfm_t" localSheetId="8">#REF!</definedName>
    <definedName name="A29value_rfm_t">#REF!</definedName>
    <definedName name="A29value_t" localSheetId="0">#REF!</definedName>
    <definedName name="A29value_t" localSheetId="8">#REF!</definedName>
    <definedName name="A29value_t">#REF!</definedName>
    <definedName name="A29wipvalue" localSheetId="0">#REF!</definedName>
    <definedName name="A29wipvalue" localSheetId="8">#REF!</definedName>
    <definedName name="A29wipvalue">#REF!</definedName>
    <definedName name="A29wipvalue_t" localSheetId="0">#REF!</definedName>
    <definedName name="A29wipvalue_t" localSheetId="8">#REF!</definedName>
    <definedName name="A29wipvalue_t">#REF!</definedName>
    <definedName name="A2offset">2</definedName>
    <definedName name="A2remlife" localSheetId="1">[15]Input!$L$8</definedName>
    <definedName name="A2remlife" localSheetId="0">[15]Input!$L$8</definedName>
    <definedName name="A2remlife" localSheetId="8">#REF!</definedName>
    <definedName name="A2remlife">#REF!</definedName>
    <definedName name="A2remlife_rfm" localSheetId="0">#REF!</definedName>
    <definedName name="A2remlife_rfm" localSheetId="8">#REF!</definedName>
    <definedName name="A2remlife_rfm">#REF!</definedName>
    <definedName name="A2remlife_rfm_t" localSheetId="0">#REF!</definedName>
    <definedName name="A2remlife_rfm_t" localSheetId="8">#REF!</definedName>
    <definedName name="A2remlife_rfm_t">#REF!</definedName>
    <definedName name="A2remlife_t" localSheetId="0">#REF!</definedName>
    <definedName name="A2remlife_t" localSheetId="8">#REF!</definedName>
    <definedName name="A2remlife_t">#REF!</definedName>
    <definedName name="A2resid" localSheetId="0">[16]Input!#REF!</definedName>
    <definedName name="A2resid" localSheetId="8">[16]Input!#REF!</definedName>
    <definedName name="A2resid">[16]Input!#REF!</definedName>
    <definedName name="A2stdlife" localSheetId="1">[15]Input!$M$8</definedName>
    <definedName name="A2stdlife" localSheetId="0">[15]Input!$M$8</definedName>
    <definedName name="A2stdlife" localSheetId="8">#REF!</definedName>
    <definedName name="A2stdlife">#REF!</definedName>
    <definedName name="A2stdlife_rfm" localSheetId="0">#REF!</definedName>
    <definedName name="A2stdlife_rfm" localSheetId="8">#REF!</definedName>
    <definedName name="A2stdlife_rfm">#REF!</definedName>
    <definedName name="A2stdlife_rfm_t" localSheetId="0">#REF!</definedName>
    <definedName name="A2stdlife_rfm_t" localSheetId="8">#REF!</definedName>
    <definedName name="A2stdlife_rfm_t">#REF!</definedName>
    <definedName name="A2stdlife_t" localSheetId="0">#REF!</definedName>
    <definedName name="A2stdlife_t" localSheetId="8">#REF!</definedName>
    <definedName name="A2stdlife_t">#REF!</definedName>
    <definedName name="A2taxremlife" localSheetId="1">[15]Input!$O$8</definedName>
    <definedName name="A2taxremlife" localSheetId="0">[15]Input!$O$8</definedName>
    <definedName name="A2taxremlife" localSheetId="8">#REF!</definedName>
    <definedName name="A2taxremlife">#REF!</definedName>
    <definedName name="A2taxremlife_rfm" localSheetId="0">#REF!</definedName>
    <definedName name="A2taxremlife_rfm" localSheetId="8">#REF!</definedName>
    <definedName name="A2taxremlife_rfm">#REF!</definedName>
    <definedName name="A2taxremlife_rfm_t" localSheetId="0">#REF!</definedName>
    <definedName name="A2taxremlife_rfm_t" localSheetId="8">#REF!</definedName>
    <definedName name="A2taxremlife_rfm_t">#REF!</definedName>
    <definedName name="A2taxremlife_t" localSheetId="0">#REF!</definedName>
    <definedName name="A2taxremlife_t" localSheetId="8">#REF!</definedName>
    <definedName name="A2taxremlife_t">#REF!</definedName>
    <definedName name="A2taxstdlife" localSheetId="1">[15]Input!$P$8</definedName>
    <definedName name="A2taxstdlife" localSheetId="0">[15]Input!$P$8</definedName>
    <definedName name="A2taxstdlife" localSheetId="8">#REF!</definedName>
    <definedName name="A2taxstdlife">#REF!</definedName>
    <definedName name="A2taxstdlife_rfm" localSheetId="0">#REF!</definedName>
    <definedName name="A2taxstdlife_rfm" localSheetId="8">#REF!</definedName>
    <definedName name="A2taxstdlife_rfm">#REF!</definedName>
    <definedName name="A2taxstdlife_rfm_t" localSheetId="0">#REF!</definedName>
    <definedName name="A2taxstdlife_rfm_t" localSheetId="8">#REF!</definedName>
    <definedName name="A2taxstdlife_rfm_t">#REF!</definedName>
    <definedName name="A2taxstdlife_t" localSheetId="0">#REF!</definedName>
    <definedName name="A2taxstdlife_t" localSheetId="8">#REF!</definedName>
    <definedName name="A2taxstdlife_t">#REF!</definedName>
    <definedName name="A2taxvalue" localSheetId="1">[15]Input!$N$8</definedName>
    <definedName name="A2taxvalue" localSheetId="0">[15]Input!$N$8</definedName>
    <definedName name="A2taxvalue" localSheetId="8">#REF!</definedName>
    <definedName name="A2taxvalue">#REF!</definedName>
    <definedName name="A2taxvalue_rfm" localSheetId="0">#REF!</definedName>
    <definedName name="A2taxvalue_rfm" localSheetId="8">#REF!</definedName>
    <definedName name="A2taxvalue_rfm">#REF!</definedName>
    <definedName name="A2taxvalue_rfm_t" localSheetId="0">#REF!</definedName>
    <definedName name="A2taxvalue_rfm_t" localSheetId="8">#REF!</definedName>
    <definedName name="A2taxvalue_rfm_t">#REF!</definedName>
    <definedName name="A2taxvalue_t" localSheetId="0">#REF!</definedName>
    <definedName name="A2taxvalue_t" localSheetId="8">#REF!</definedName>
    <definedName name="A2taxvalue_t">#REF!</definedName>
    <definedName name="A2value" localSheetId="1">[15]Input!$J$8</definedName>
    <definedName name="A2value" localSheetId="0">[15]Input!$J$8</definedName>
    <definedName name="A2value" localSheetId="8">#REF!</definedName>
    <definedName name="A2value">#REF!</definedName>
    <definedName name="A2value_rfm" localSheetId="0">#REF!</definedName>
    <definedName name="A2value_rfm" localSheetId="8">#REF!</definedName>
    <definedName name="A2value_rfm">#REF!</definedName>
    <definedName name="A2value_rfm_t" localSheetId="0">#REF!</definedName>
    <definedName name="A2value_rfm_t" localSheetId="8">#REF!</definedName>
    <definedName name="A2value_rfm_t">#REF!</definedName>
    <definedName name="A2value_t" localSheetId="0">#REF!</definedName>
    <definedName name="A2value_t" localSheetId="8">#REF!</definedName>
    <definedName name="A2value_t">#REF!</definedName>
    <definedName name="A2wipvalue" localSheetId="0">#REF!</definedName>
    <definedName name="A2wipvalue" localSheetId="8">#REF!</definedName>
    <definedName name="A2wipvalue">#REF!</definedName>
    <definedName name="A2wipvalue_t" localSheetId="0">#REF!</definedName>
    <definedName name="A2wipvalue_t" localSheetId="8">#REF!</definedName>
    <definedName name="A2wipvalue_t">#REF!</definedName>
    <definedName name="A30offset">30</definedName>
    <definedName name="A30remlife" localSheetId="1">[15]Input!$L$36</definedName>
    <definedName name="A30remlife" localSheetId="0">[15]Input!$L$36</definedName>
    <definedName name="A30remlife" localSheetId="8">#REF!</definedName>
    <definedName name="A30remlife">#REF!</definedName>
    <definedName name="A30remlife_rfm" localSheetId="0">#REF!</definedName>
    <definedName name="A30remlife_rfm" localSheetId="8">#REF!</definedName>
    <definedName name="A30remlife_rfm">#REF!</definedName>
    <definedName name="A30remlife_rfm_t" localSheetId="0">#REF!</definedName>
    <definedName name="A30remlife_rfm_t" localSheetId="8">#REF!</definedName>
    <definedName name="A30remlife_rfm_t">#REF!</definedName>
    <definedName name="A30remlife_t" localSheetId="0">#REF!</definedName>
    <definedName name="A30remlife_t" localSheetId="8">#REF!</definedName>
    <definedName name="A30remlife_t">#REF!</definedName>
    <definedName name="A30stdlife" localSheetId="1">[15]Input!$M$36</definedName>
    <definedName name="A30stdlife" localSheetId="0">[15]Input!$M$36</definedName>
    <definedName name="A30stdlife" localSheetId="8">#REF!</definedName>
    <definedName name="A30stdlife">#REF!</definedName>
    <definedName name="A30stdlife_rfm" localSheetId="0">#REF!</definedName>
    <definedName name="A30stdlife_rfm" localSheetId="8">#REF!</definedName>
    <definedName name="A30stdlife_rfm">#REF!</definedName>
    <definedName name="A30stdlife_rfm_t" localSheetId="0">#REF!</definedName>
    <definedName name="A30stdlife_rfm_t" localSheetId="8">#REF!</definedName>
    <definedName name="A30stdlife_rfm_t">#REF!</definedName>
    <definedName name="A30stdlife_t" localSheetId="0">#REF!</definedName>
    <definedName name="A30stdlife_t" localSheetId="8">#REF!</definedName>
    <definedName name="A30stdlife_t">#REF!</definedName>
    <definedName name="A30taxremlife" localSheetId="1">[15]Input!$O$36</definedName>
    <definedName name="A30taxremlife" localSheetId="0">[15]Input!$O$36</definedName>
    <definedName name="A30taxremlife" localSheetId="8">#REF!</definedName>
    <definedName name="A30taxremlife">#REF!</definedName>
    <definedName name="A30taxremlife_rfm" localSheetId="0">#REF!</definedName>
    <definedName name="A30taxremlife_rfm" localSheetId="8">#REF!</definedName>
    <definedName name="A30taxremlife_rfm">#REF!</definedName>
    <definedName name="A30taxremlife_rfm_t" localSheetId="0">#REF!</definedName>
    <definedName name="A30taxremlife_rfm_t" localSheetId="8">#REF!</definedName>
    <definedName name="A30taxremlife_rfm_t">#REF!</definedName>
    <definedName name="A30taxremlife_t" localSheetId="0">#REF!</definedName>
    <definedName name="A30taxremlife_t" localSheetId="8">#REF!</definedName>
    <definedName name="A30taxremlife_t">#REF!</definedName>
    <definedName name="A30taxstdlife" localSheetId="1">[15]Input!$P$36</definedName>
    <definedName name="A30taxstdlife" localSheetId="0">[15]Input!$P$36</definedName>
    <definedName name="A30taxstdlife" localSheetId="8">#REF!</definedName>
    <definedName name="A30taxstdlife">#REF!</definedName>
    <definedName name="A30taxstdlife_rfm" localSheetId="0">#REF!</definedName>
    <definedName name="A30taxstdlife_rfm" localSheetId="8">#REF!</definedName>
    <definedName name="A30taxstdlife_rfm">#REF!</definedName>
    <definedName name="A30taxstdlife_rfm_t" localSheetId="0">#REF!</definedName>
    <definedName name="A30taxstdlife_rfm_t" localSheetId="8">#REF!</definedName>
    <definedName name="A30taxstdlife_rfm_t">#REF!</definedName>
    <definedName name="A30taxstdlife_t" localSheetId="0">#REF!</definedName>
    <definedName name="A30taxstdlife_t" localSheetId="8">#REF!</definedName>
    <definedName name="A30taxstdlife_t">#REF!</definedName>
    <definedName name="A30taxvalue" localSheetId="1">[15]Input!$N$36</definedName>
    <definedName name="A30taxvalue" localSheetId="0">[15]Input!$N$36</definedName>
    <definedName name="A30taxvalue" localSheetId="8">#REF!</definedName>
    <definedName name="A30taxvalue">#REF!</definedName>
    <definedName name="A30taxvalue_rfm" localSheetId="0">#REF!</definedName>
    <definedName name="A30taxvalue_rfm" localSheetId="8">#REF!</definedName>
    <definedName name="A30taxvalue_rfm">#REF!</definedName>
    <definedName name="A30taxvalue_rfm_t" localSheetId="0">#REF!</definedName>
    <definedName name="A30taxvalue_rfm_t" localSheetId="8">#REF!</definedName>
    <definedName name="A30taxvalue_rfm_t">#REF!</definedName>
    <definedName name="A30taxvalue_t" localSheetId="0">#REF!</definedName>
    <definedName name="A30taxvalue_t" localSheetId="8">#REF!</definedName>
    <definedName name="A30taxvalue_t">#REF!</definedName>
    <definedName name="A30value" localSheetId="1">[15]Input!$J$36</definedName>
    <definedName name="A30value" localSheetId="0">[15]Input!$J$36</definedName>
    <definedName name="A30value" localSheetId="8">#REF!</definedName>
    <definedName name="A30value">#REF!</definedName>
    <definedName name="A30value_rfm" localSheetId="0">#REF!</definedName>
    <definedName name="A30value_rfm" localSheetId="8">#REF!</definedName>
    <definedName name="A30value_rfm">#REF!</definedName>
    <definedName name="A30value_rfm_t" localSheetId="0">#REF!</definedName>
    <definedName name="A30value_rfm_t" localSheetId="8">#REF!</definedName>
    <definedName name="A30value_rfm_t">#REF!</definedName>
    <definedName name="A30value_t" localSheetId="0">#REF!</definedName>
    <definedName name="A30value_t" localSheetId="8">#REF!</definedName>
    <definedName name="A30value_t">#REF!</definedName>
    <definedName name="A30wipvalue" localSheetId="0">#REF!</definedName>
    <definedName name="A30wipvalue" localSheetId="8">#REF!</definedName>
    <definedName name="A30wipvalue">#REF!</definedName>
    <definedName name="A30wipvalue_t" localSheetId="0">#REF!</definedName>
    <definedName name="A30wipvalue_t" localSheetId="8">#REF!</definedName>
    <definedName name="A30wipvalue_t">#REF!</definedName>
    <definedName name="A31offset">31</definedName>
    <definedName name="A31remlife" localSheetId="8">'[19]RFM input'!#REF!</definedName>
    <definedName name="A31remlife">'[19]RFM input'!#REF!</definedName>
    <definedName name="A31stdlife" localSheetId="8">'[19]RFM input'!#REF!</definedName>
    <definedName name="A31stdlife">'[19]RFM input'!#REF!</definedName>
    <definedName name="A31taxremlife" localSheetId="8">'[19]RFM input'!#REF!</definedName>
    <definedName name="A31taxremlife">'[19]RFM input'!#REF!</definedName>
    <definedName name="A31taxstdlife" localSheetId="8">'[19]RFM input'!#REF!</definedName>
    <definedName name="A31taxstdlife">'[19]RFM input'!#REF!</definedName>
    <definedName name="A31taxvalue">'[19]TAB roll forward'!#REF!</definedName>
    <definedName name="A31value">'[19]RAB roll forward'!#REF!</definedName>
    <definedName name="A31wipvalue" localSheetId="8">#REF!</definedName>
    <definedName name="A31wipvalue">#REF!</definedName>
    <definedName name="A32offset">32</definedName>
    <definedName name="A32remlife">'[19]RFM input'!#REF!</definedName>
    <definedName name="A32stdlife">'[19]RFM input'!#REF!</definedName>
    <definedName name="A32taxremlife">'[19]RFM input'!#REF!</definedName>
    <definedName name="A32taxstdlife">'[19]RFM input'!#REF!</definedName>
    <definedName name="A32taxvalue">'[19]TAB roll forward'!#REF!</definedName>
    <definedName name="A32value">'[19]RAB roll forward'!#REF!</definedName>
    <definedName name="A32wipvalue" localSheetId="8">#REF!</definedName>
    <definedName name="A32wipvalue">#REF!</definedName>
    <definedName name="A33offset">33</definedName>
    <definedName name="A33remlife">'[19]RFM input'!#REF!</definedName>
    <definedName name="A33stdlife">'[19]RFM input'!#REF!</definedName>
    <definedName name="A33taxremlife">'[19]RFM input'!#REF!</definedName>
    <definedName name="A33taxstdlife">'[19]RFM input'!#REF!</definedName>
    <definedName name="A33taxvalue">'[19]TAB roll forward'!#REF!</definedName>
    <definedName name="A33value">'[19]RAB roll forward'!#REF!</definedName>
    <definedName name="A33wipvalue" localSheetId="8">#REF!</definedName>
    <definedName name="A33wipvalue">#REF!</definedName>
    <definedName name="A34offset">34</definedName>
    <definedName name="A34remlife">'[19]RFM input'!#REF!</definedName>
    <definedName name="A34stdlife">'[19]RFM input'!#REF!</definedName>
    <definedName name="A34taxremlife">'[19]RFM input'!#REF!</definedName>
    <definedName name="A34taxstdlife">'[19]RFM input'!#REF!</definedName>
    <definedName name="A34taxvalue">'[19]TAB roll forward'!#REF!</definedName>
    <definedName name="A34value">'[19]RAB roll forward'!#REF!</definedName>
    <definedName name="A34wipvalue" localSheetId="8">#REF!</definedName>
    <definedName name="A34wipvalue">#REF!</definedName>
    <definedName name="A35offset">35</definedName>
    <definedName name="A35remlife">'[19]RFM input'!#REF!</definedName>
    <definedName name="A35stdlife">'[19]RFM input'!#REF!</definedName>
    <definedName name="A35taxremlife">'[19]RFM input'!#REF!</definedName>
    <definedName name="A35taxstdlife">'[19]RFM input'!#REF!</definedName>
    <definedName name="A35taxvalue">'[19]TAB roll forward'!#REF!</definedName>
    <definedName name="A35value">'[19]RAB roll forward'!#REF!</definedName>
    <definedName name="A35wipvalue" localSheetId="8">#REF!</definedName>
    <definedName name="A35wipvalue">#REF!</definedName>
    <definedName name="A36offset">36</definedName>
    <definedName name="A36remlife">'[19]RFM input'!#REF!</definedName>
    <definedName name="A36stdlife">'[19]RFM input'!#REF!</definedName>
    <definedName name="A36taxremlife">'[19]RFM input'!#REF!</definedName>
    <definedName name="A36taxstdlife">'[19]RFM input'!#REF!</definedName>
    <definedName name="A36taxvalue">'[19]TAB roll forward'!#REF!</definedName>
    <definedName name="A36value">'[19]RAB roll forward'!#REF!</definedName>
    <definedName name="A36wipvalue" localSheetId="8">#REF!</definedName>
    <definedName name="A36wipvalue">#REF!</definedName>
    <definedName name="A37offset">37</definedName>
    <definedName name="A37remlife">'[19]RFM input'!#REF!</definedName>
    <definedName name="A37stdlife">'[19]RFM input'!#REF!</definedName>
    <definedName name="A37taxremlife">'[19]RFM input'!#REF!</definedName>
    <definedName name="A37taxstdlife">'[19]RFM input'!#REF!</definedName>
    <definedName name="A37taxvalue">'[19]TAB roll forward'!#REF!</definedName>
    <definedName name="A37value">'[19]RAB roll forward'!#REF!</definedName>
    <definedName name="A37wipvalue" localSheetId="8">#REF!</definedName>
    <definedName name="A37wipvalue">#REF!</definedName>
    <definedName name="A38offset">38</definedName>
    <definedName name="A38remlife">'[19]RFM input'!#REF!</definedName>
    <definedName name="A38stdlife">'[19]RFM input'!#REF!</definedName>
    <definedName name="A38taxremlife">'[19]RFM input'!#REF!</definedName>
    <definedName name="A38taxstdlife">'[19]RFM input'!#REF!</definedName>
    <definedName name="A38taxvalue">'[19]TAB roll forward'!#REF!</definedName>
    <definedName name="A38value">'[19]RAB roll forward'!#REF!</definedName>
    <definedName name="A38wipvalue" localSheetId="8">#REF!</definedName>
    <definedName name="A38wipvalue">#REF!</definedName>
    <definedName name="A39offset">39</definedName>
    <definedName name="A39remlife">'[19]RFM input'!#REF!</definedName>
    <definedName name="A39stdlife">'[19]RFM input'!#REF!</definedName>
    <definedName name="A39taxremlife">'[19]RFM input'!#REF!</definedName>
    <definedName name="A39taxstdlife">'[19]RFM input'!#REF!</definedName>
    <definedName name="A39taxvalue">'[19]TAB roll forward'!#REF!</definedName>
    <definedName name="A39value">'[19]RAB roll forward'!#REF!</definedName>
    <definedName name="A39wipvalue" localSheetId="8">#REF!</definedName>
    <definedName name="A39wipvalue">#REF!</definedName>
    <definedName name="A3offset">3</definedName>
    <definedName name="A3remlife" localSheetId="1">[15]Input!$L$9</definedName>
    <definedName name="A3remlife" localSheetId="0">[15]Input!$L$9</definedName>
    <definedName name="A3remlife" localSheetId="8">#REF!</definedName>
    <definedName name="A3remlife">#REF!</definedName>
    <definedName name="A3remlife_rfm" localSheetId="0">#REF!</definedName>
    <definedName name="A3remlife_rfm" localSheetId="8">#REF!</definedName>
    <definedName name="A3remlife_rfm">#REF!</definedName>
    <definedName name="A3remlife_rfm_t" localSheetId="0">#REF!</definedName>
    <definedName name="A3remlife_rfm_t" localSheetId="8">#REF!</definedName>
    <definedName name="A3remlife_rfm_t">#REF!</definedName>
    <definedName name="A3remlife_t" localSheetId="0">#REF!</definedName>
    <definedName name="A3remlife_t" localSheetId="8">#REF!</definedName>
    <definedName name="A3remlife_t">#REF!</definedName>
    <definedName name="A3resid" localSheetId="0">[16]Input!#REF!</definedName>
    <definedName name="A3resid" localSheetId="8">[16]Input!#REF!</definedName>
    <definedName name="A3resid">[16]Input!#REF!</definedName>
    <definedName name="A3stdlife" localSheetId="1">[15]Input!$M$9</definedName>
    <definedName name="A3stdlife" localSheetId="0">[15]Input!$M$9</definedName>
    <definedName name="A3stdlife" localSheetId="8">#REF!</definedName>
    <definedName name="A3stdlife">#REF!</definedName>
    <definedName name="A3stdlife_rfm" localSheetId="0">#REF!</definedName>
    <definedName name="A3stdlife_rfm" localSheetId="8">#REF!</definedName>
    <definedName name="A3stdlife_rfm">#REF!</definedName>
    <definedName name="A3stdlife_rfm_t" localSheetId="0">#REF!</definedName>
    <definedName name="A3stdlife_rfm_t" localSheetId="8">#REF!</definedName>
    <definedName name="A3stdlife_rfm_t">#REF!</definedName>
    <definedName name="A3stdlife_t" localSheetId="0">#REF!</definedName>
    <definedName name="A3stdlife_t" localSheetId="8">#REF!</definedName>
    <definedName name="A3stdlife_t">#REF!</definedName>
    <definedName name="A3taxremlife" localSheetId="1">[15]Input!$O$9</definedName>
    <definedName name="A3taxremlife" localSheetId="0">[15]Input!$O$9</definedName>
    <definedName name="A3taxremlife" localSheetId="8">#REF!</definedName>
    <definedName name="A3taxremlife">#REF!</definedName>
    <definedName name="A3taxremlife_rfm" localSheetId="0">#REF!</definedName>
    <definedName name="A3taxremlife_rfm" localSheetId="8">#REF!</definedName>
    <definedName name="A3taxremlife_rfm">#REF!</definedName>
    <definedName name="A3taxremlife_rfm_t" localSheetId="0">#REF!</definedName>
    <definedName name="A3taxremlife_rfm_t" localSheetId="8">#REF!</definedName>
    <definedName name="A3taxremlife_rfm_t">#REF!</definedName>
    <definedName name="A3taxremlife_t" localSheetId="0">#REF!</definedName>
    <definedName name="A3taxremlife_t" localSheetId="8">#REF!</definedName>
    <definedName name="A3taxremlife_t">#REF!</definedName>
    <definedName name="A3taxstdlife" localSheetId="1">[15]Input!$P$9</definedName>
    <definedName name="A3taxstdlife" localSheetId="0">[15]Input!$P$9</definedName>
    <definedName name="A3taxstdlife" localSheetId="8">#REF!</definedName>
    <definedName name="A3taxstdlife">#REF!</definedName>
    <definedName name="A3taxstdlife_rfm" localSheetId="0">#REF!</definedName>
    <definedName name="A3taxstdlife_rfm" localSheetId="8">#REF!</definedName>
    <definedName name="A3taxstdlife_rfm">#REF!</definedName>
    <definedName name="A3taxstdlife_rfm_t" localSheetId="0">#REF!</definedName>
    <definedName name="A3taxstdlife_rfm_t" localSheetId="8">#REF!</definedName>
    <definedName name="A3taxstdlife_rfm_t">#REF!</definedName>
    <definedName name="A3taxstdlife_t" localSheetId="0">#REF!</definedName>
    <definedName name="A3taxstdlife_t" localSheetId="8">#REF!</definedName>
    <definedName name="A3taxstdlife_t">#REF!</definedName>
    <definedName name="A3taxvalue" localSheetId="1">[15]Input!$N$9</definedName>
    <definedName name="A3taxvalue" localSheetId="0">[15]Input!$N$9</definedName>
    <definedName name="A3taxvalue" localSheetId="8">#REF!</definedName>
    <definedName name="A3taxvalue">#REF!</definedName>
    <definedName name="A3taxvalue_rfm" localSheetId="0">#REF!</definedName>
    <definedName name="A3taxvalue_rfm" localSheetId="8">#REF!</definedName>
    <definedName name="A3taxvalue_rfm">#REF!</definedName>
    <definedName name="A3taxvalue_rfm_t" localSheetId="0">#REF!</definedName>
    <definedName name="A3taxvalue_rfm_t" localSheetId="8">#REF!</definedName>
    <definedName name="A3taxvalue_rfm_t">#REF!</definedName>
    <definedName name="A3taxvalue_t" localSheetId="0">#REF!</definedName>
    <definedName name="A3taxvalue_t" localSheetId="8">#REF!</definedName>
    <definedName name="A3taxvalue_t">#REF!</definedName>
    <definedName name="A3value" localSheetId="1">[15]Input!$J$9</definedName>
    <definedName name="A3value" localSheetId="0">[15]Input!$J$9</definedName>
    <definedName name="A3value" localSheetId="8">#REF!</definedName>
    <definedName name="A3value">#REF!</definedName>
    <definedName name="A3value_rfm" localSheetId="0">#REF!</definedName>
    <definedName name="A3value_rfm" localSheetId="8">#REF!</definedName>
    <definedName name="A3value_rfm">#REF!</definedName>
    <definedName name="A3value_rfm_t" localSheetId="0">#REF!</definedName>
    <definedName name="A3value_rfm_t" localSheetId="8">#REF!</definedName>
    <definedName name="A3value_rfm_t">#REF!</definedName>
    <definedName name="A3value_t" localSheetId="0">#REF!</definedName>
    <definedName name="A3value_t" localSheetId="8">#REF!</definedName>
    <definedName name="A3value_t">#REF!</definedName>
    <definedName name="A3wipvalue" localSheetId="0">#REF!</definedName>
    <definedName name="A3wipvalue" localSheetId="8">#REF!</definedName>
    <definedName name="A3wipvalue">#REF!</definedName>
    <definedName name="A3wipvalue_t" localSheetId="0">#REF!</definedName>
    <definedName name="A3wipvalue_t" localSheetId="8">#REF!</definedName>
    <definedName name="A3wipvalue_t">#REF!</definedName>
    <definedName name="A40offset">40</definedName>
    <definedName name="A40remlife" localSheetId="8">'[19]RFM input'!#REF!</definedName>
    <definedName name="A40remlife">'[19]RFM input'!#REF!</definedName>
    <definedName name="A40stdlife" localSheetId="8">'[19]RFM input'!#REF!</definedName>
    <definedName name="A40stdlife">'[19]RFM input'!#REF!</definedName>
    <definedName name="A40taxremlife" localSheetId="8">'[19]RFM input'!#REF!</definedName>
    <definedName name="A40taxremlife">'[19]RFM input'!#REF!</definedName>
    <definedName name="A40taxstdlife" localSheetId="8">'[19]RFM input'!#REF!</definedName>
    <definedName name="A40taxstdlife">'[19]RFM input'!#REF!</definedName>
    <definedName name="A40taxvalue">'[19]TAB roll forward'!#REF!</definedName>
    <definedName name="A40value">'[19]RAB roll forward'!#REF!</definedName>
    <definedName name="A40wipvalue" localSheetId="8">#REF!</definedName>
    <definedName name="A40wipvalue">#REF!</definedName>
    <definedName name="A41offset">41</definedName>
    <definedName name="A41remlife">'[19]RFM input'!#REF!</definedName>
    <definedName name="A41stdlife">'[19]RFM input'!#REF!</definedName>
    <definedName name="A41taxremlife">'[19]RFM input'!#REF!</definedName>
    <definedName name="A41taxstdlife">'[19]RFM input'!#REF!</definedName>
    <definedName name="A41taxvalue">'[19]TAB roll forward'!#REF!</definedName>
    <definedName name="A41value">'[19]RAB roll forward'!#REF!</definedName>
    <definedName name="A41wipvalue" localSheetId="8">#REF!</definedName>
    <definedName name="A41wipvalue">#REF!</definedName>
    <definedName name="A42offset">42</definedName>
    <definedName name="A42remlife">'[19]RFM input'!#REF!</definedName>
    <definedName name="A42stdlife">'[19]RFM input'!#REF!</definedName>
    <definedName name="A42taxremlife">'[19]RFM input'!#REF!</definedName>
    <definedName name="A42taxstdlife">'[19]RFM input'!#REF!</definedName>
    <definedName name="A42taxvalue">'[19]TAB roll forward'!#REF!</definedName>
    <definedName name="A42value">'[19]RAB roll forward'!#REF!</definedName>
    <definedName name="A42wipvalue" localSheetId="8">#REF!</definedName>
    <definedName name="A42wipvalue">#REF!</definedName>
    <definedName name="A43offset">43</definedName>
    <definedName name="A43remlife">'[19]RFM input'!#REF!</definedName>
    <definedName name="A43stdlife">'[19]RFM input'!#REF!</definedName>
    <definedName name="A43taxremlife">'[19]RFM input'!#REF!</definedName>
    <definedName name="A43taxstdlife">'[19]RFM input'!#REF!</definedName>
    <definedName name="A43taxvalue">'[19]TAB roll forward'!#REF!</definedName>
    <definedName name="A43value">'[19]RAB roll forward'!#REF!</definedName>
    <definedName name="A43wipvalue" localSheetId="8">#REF!</definedName>
    <definedName name="A43wipvalue">#REF!</definedName>
    <definedName name="A44offset">44</definedName>
    <definedName name="A44remlife">'[19]RFM input'!#REF!</definedName>
    <definedName name="A44stdlife">'[19]RFM input'!#REF!</definedName>
    <definedName name="A44taxremlife">'[19]RFM input'!#REF!</definedName>
    <definedName name="A44taxstdlife">'[19]RFM input'!#REF!</definedName>
    <definedName name="A44taxvalue">'[19]TAB roll forward'!#REF!</definedName>
    <definedName name="A44value">'[19]RAB roll forward'!#REF!</definedName>
    <definedName name="A44wipvalue" localSheetId="8">#REF!</definedName>
    <definedName name="A44wipvalue">#REF!</definedName>
    <definedName name="A45offset">45</definedName>
    <definedName name="A45remlife">'[19]RFM input'!#REF!</definedName>
    <definedName name="A45stdlife">'[19]RFM input'!#REF!</definedName>
    <definedName name="A45taxremlife">'[19]RFM input'!#REF!</definedName>
    <definedName name="A45taxstdlife">'[19]RFM input'!#REF!</definedName>
    <definedName name="A45taxvalue">'[19]TAB roll forward'!#REF!</definedName>
    <definedName name="A45value">'[19]RAB roll forward'!#REF!</definedName>
    <definedName name="A45wipvalue" localSheetId="8">#REF!</definedName>
    <definedName name="A45wipvalue">#REF!</definedName>
    <definedName name="A46offset">46</definedName>
    <definedName name="A46remlife">'[19]RFM input'!#REF!</definedName>
    <definedName name="A46stdlife">'[19]RFM input'!#REF!</definedName>
    <definedName name="A46taxremlife">'[19]RFM input'!#REF!</definedName>
    <definedName name="A46taxstdlife">'[19]RFM input'!#REF!</definedName>
    <definedName name="A46taxvalue">'[19]TAB roll forward'!#REF!</definedName>
    <definedName name="A46value">'[19]RAB roll forward'!#REF!</definedName>
    <definedName name="A46wipvalue" localSheetId="8">#REF!</definedName>
    <definedName name="A46wipvalue">#REF!</definedName>
    <definedName name="A47offset">47</definedName>
    <definedName name="A47remlife">'[19]RFM input'!#REF!</definedName>
    <definedName name="A47stdlife">'[19]RFM input'!#REF!</definedName>
    <definedName name="A47taxremlife">'[19]RFM input'!#REF!</definedName>
    <definedName name="A47taxstdlife">'[19]RFM input'!#REF!</definedName>
    <definedName name="A47taxvalue">'[19]TAB roll forward'!#REF!</definedName>
    <definedName name="A47value">'[19]RAB roll forward'!#REF!</definedName>
    <definedName name="A47wipvalue" localSheetId="8">#REF!</definedName>
    <definedName name="A47wipvalue">#REF!</definedName>
    <definedName name="A48offset">48</definedName>
    <definedName name="A48remlife">'[19]RFM input'!#REF!</definedName>
    <definedName name="A48stdlife">'[19]RFM input'!#REF!</definedName>
    <definedName name="A48taxremlife">'[19]RFM input'!#REF!</definedName>
    <definedName name="A48taxstdlife">'[19]RFM input'!#REF!</definedName>
    <definedName name="A48taxvalue">'[19]TAB roll forward'!#REF!</definedName>
    <definedName name="A48value">'[19]RAB roll forward'!#REF!</definedName>
    <definedName name="A48wipvalue" localSheetId="8">#REF!</definedName>
    <definedName name="A48wipvalue">#REF!</definedName>
    <definedName name="A49offset">49</definedName>
    <definedName name="A49remlife">'[19]RFM input'!#REF!</definedName>
    <definedName name="A49stdlife">'[19]RFM input'!#REF!</definedName>
    <definedName name="A49taxremlife">'[19]RFM input'!#REF!</definedName>
    <definedName name="A49taxstdlife">'[19]RFM input'!#REF!</definedName>
    <definedName name="A49taxvalue">'[19]TAB roll forward'!#REF!</definedName>
    <definedName name="A49value">'[19]RAB roll forward'!#REF!</definedName>
    <definedName name="A49wipvalue" localSheetId="8">#REF!</definedName>
    <definedName name="A49wipvalue">#REF!</definedName>
    <definedName name="A4offset">4</definedName>
    <definedName name="A4remlife" localSheetId="1">[15]Input!$L$10</definedName>
    <definedName name="A4remlife" localSheetId="0">[15]Input!$L$10</definedName>
    <definedName name="A4remlife" localSheetId="8">#REF!</definedName>
    <definedName name="A4remlife">#REF!</definedName>
    <definedName name="A4remlife_rfm" localSheetId="0">#REF!</definedName>
    <definedName name="A4remlife_rfm" localSheetId="8">#REF!</definedName>
    <definedName name="A4remlife_rfm">#REF!</definedName>
    <definedName name="A4remlife_rfm_t" localSheetId="0">#REF!</definedName>
    <definedName name="A4remlife_rfm_t" localSheetId="8">#REF!</definedName>
    <definedName name="A4remlife_rfm_t">#REF!</definedName>
    <definedName name="A4remlife_t" localSheetId="0">#REF!</definedName>
    <definedName name="A4remlife_t" localSheetId="8">#REF!</definedName>
    <definedName name="A4remlife_t">#REF!</definedName>
    <definedName name="A4resid" localSheetId="0">[16]Input!#REF!</definedName>
    <definedName name="A4resid" localSheetId="8">[16]Input!#REF!</definedName>
    <definedName name="A4resid">[16]Input!#REF!</definedName>
    <definedName name="A4stdlife" localSheetId="1">[15]Input!$M$10</definedName>
    <definedName name="A4stdlife" localSheetId="0">[15]Input!$M$10</definedName>
    <definedName name="A4stdlife" localSheetId="8">#REF!</definedName>
    <definedName name="A4stdlife">#REF!</definedName>
    <definedName name="A4stdlife_rfm" localSheetId="0">#REF!</definedName>
    <definedName name="A4stdlife_rfm" localSheetId="8">#REF!</definedName>
    <definedName name="A4stdlife_rfm">#REF!</definedName>
    <definedName name="A4stdlife_rfm_t" localSheetId="0">#REF!</definedName>
    <definedName name="A4stdlife_rfm_t" localSheetId="8">#REF!</definedName>
    <definedName name="A4stdlife_rfm_t">#REF!</definedName>
    <definedName name="A4stdlife_t" localSheetId="0">#REF!</definedName>
    <definedName name="A4stdlife_t" localSheetId="8">#REF!</definedName>
    <definedName name="A4stdlife_t">#REF!</definedName>
    <definedName name="A4taxremlife" localSheetId="1">[15]Input!$O$10</definedName>
    <definedName name="A4taxremlife" localSheetId="0">[15]Input!$O$10</definedName>
    <definedName name="A4taxremlife" localSheetId="8">#REF!</definedName>
    <definedName name="A4taxremlife">#REF!</definedName>
    <definedName name="A4taxremlife_rfm" localSheetId="0">#REF!</definedName>
    <definedName name="A4taxremlife_rfm" localSheetId="8">#REF!</definedName>
    <definedName name="A4taxremlife_rfm">#REF!</definedName>
    <definedName name="A4taxremlife_rfm_t" localSheetId="0">#REF!</definedName>
    <definedName name="A4taxremlife_rfm_t" localSheetId="8">#REF!</definedName>
    <definedName name="A4taxremlife_rfm_t">#REF!</definedName>
    <definedName name="A4taxremlife_t" localSheetId="0">#REF!</definedName>
    <definedName name="A4taxremlife_t" localSheetId="8">#REF!</definedName>
    <definedName name="A4taxremlife_t">#REF!</definedName>
    <definedName name="A4taxstdlife" localSheetId="1">[15]Input!$P$10</definedName>
    <definedName name="A4taxstdlife" localSheetId="0">[15]Input!$P$10</definedName>
    <definedName name="A4taxstdlife" localSheetId="8">#REF!</definedName>
    <definedName name="A4taxstdlife">#REF!</definedName>
    <definedName name="A4taxstdlife_rfm" localSheetId="0">#REF!</definedName>
    <definedName name="A4taxstdlife_rfm" localSheetId="8">#REF!</definedName>
    <definedName name="A4taxstdlife_rfm">#REF!</definedName>
    <definedName name="A4taxstdlife_rfm_t" localSheetId="0">#REF!</definedName>
    <definedName name="A4taxstdlife_rfm_t" localSheetId="8">#REF!</definedName>
    <definedName name="A4taxstdlife_rfm_t">#REF!</definedName>
    <definedName name="A4taxstdlife_t" localSheetId="0">#REF!</definedName>
    <definedName name="A4taxstdlife_t" localSheetId="8">#REF!</definedName>
    <definedName name="A4taxstdlife_t">#REF!</definedName>
    <definedName name="A4taxvalue" localSheetId="1">[15]Input!$N$10</definedName>
    <definedName name="A4taxvalue" localSheetId="0">[15]Input!$N$10</definedName>
    <definedName name="A4taxvalue" localSheetId="8">#REF!</definedName>
    <definedName name="A4taxvalue">#REF!</definedName>
    <definedName name="A4taxvalue_rfm" localSheetId="0">#REF!</definedName>
    <definedName name="A4taxvalue_rfm" localSheetId="8">#REF!</definedName>
    <definedName name="A4taxvalue_rfm">#REF!</definedName>
    <definedName name="A4taxvalue_rfm_t" localSheetId="0">#REF!</definedName>
    <definedName name="A4taxvalue_rfm_t" localSheetId="8">#REF!</definedName>
    <definedName name="A4taxvalue_rfm_t">#REF!</definedName>
    <definedName name="A4taxvalue_t" localSheetId="0">#REF!</definedName>
    <definedName name="A4taxvalue_t" localSheetId="8">#REF!</definedName>
    <definedName name="A4taxvalue_t">#REF!</definedName>
    <definedName name="A4value" localSheetId="1">[15]Input!$J$10</definedName>
    <definedName name="A4value" localSheetId="0">[15]Input!$J$10</definedName>
    <definedName name="A4value" localSheetId="8">#REF!</definedName>
    <definedName name="A4value">#REF!</definedName>
    <definedName name="A4value_rfm" localSheetId="0">#REF!</definedName>
    <definedName name="A4value_rfm" localSheetId="8">#REF!</definedName>
    <definedName name="A4value_rfm">#REF!</definedName>
    <definedName name="A4value_rfm_t" localSheetId="0">#REF!</definedName>
    <definedName name="A4value_rfm_t" localSheetId="8">#REF!</definedName>
    <definedName name="A4value_rfm_t">#REF!</definedName>
    <definedName name="A4value_t" localSheetId="0">#REF!</definedName>
    <definedName name="A4value_t" localSheetId="8">#REF!</definedName>
    <definedName name="A4value_t">#REF!</definedName>
    <definedName name="A4wipvalue" localSheetId="0">#REF!</definedName>
    <definedName name="A4wipvalue" localSheetId="8">#REF!</definedName>
    <definedName name="A4wipvalue">#REF!</definedName>
    <definedName name="A4wipvalue_t" localSheetId="0">#REF!</definedName>
    <definedName name="A4wipvalue_t" localSheetId="8">#REF!</definedName>
    <definedName name="A4wipvalue_t">#REF!</definedName>
    <definedName name="A50offset">50</definedName>
    <definedName name="A50remlife" localSheetId="8">'[19]RFM input'!#REF!</definedName>
    <definedName name="A50remlife">'[19]RFM input'!#REF!</definedName>
    <definedName name="A50stdlife" localSheetId="8">'[19]RFM input'!#REF!</definedName>
    <definedName name="A50stdlife">'[19]RFM input'!#REF!</definedName>
    <definedName name="A50taxremlife" localSheetId="8">'[19]RFM input'!#REF!</definedName>
    <definedName name="A50taxremlife">'[19]RFM input'!#REF!</definedName>
    <definedName name="A50taxstdlife" localSheetId="8">'[19]RFM input'!#REF!</definedName>
    <definedName name="A50taxstdlife">'[19]RFM input'!#REF!</definedName>
    <definedName name="A50taxvalue">'[19]TAB roll forward'!#REF!</definedName>
    <definedName name="A50value">'[19]RAB roll forward'!#REF!</definedName>
    <definedName name="A50wipvalue" localSheetId="8">#REF!</definedName>
    <definedName name="A50wipvalue">#REF!</definedName>
    <definedName name="A5offset">5</definedName>
    <definedName name="A5remlife" localSheetId="1">[15]Input!$L$11</definedName>
    <definedName name="A5remlife" localSheetId="0">[15]Input!$L$11</definedName>
    <definedName name="A5remlife" localSheetId="8">#REF!</definedName>
    <definedName name="A5remlife">#REF!</definedName>
    <definedName name="A5remlife_rfm" localSheetId="0">#REF!</definedName>
    <definedName name="A5remlife_rfm" localSheetId="8">#REF!</definedName>
    <definedName name="A5remlife_rfm">#REF!</definedName>
    <definedName name="A5remlife_rfm_t" localSheetId="0">#REF!</definedName>
    <definedName name="A5remlife_rfm_t" localSheetId="8">#REF!</definedName>
    <definedName name="A5remlife_rfm_t">#REF!</definedName>
    <definedName name="A5remlife_t" localSheetId="0">#REF!</definedName>
    <definedName name="A5remlife_t" localSheetId="8">#REF!</definedName>
    <definedName name="A5remlife_t">#REF!</definedName>
    <definedName name="A5resid" localSheetId="0">[16]Input!#REF!</definedName>
    <definedName name="A5resid" localSheetId="8">[16]Input!#REF!</definedName>
    <definedName name="A5resid">[16]Input!#REF!</definedName>
    <definedName name="A5stdlife" localSheetId="1">[15]Input!$M$11</definedName>
    <definedName name="A5stdlife" localSheetId="0">[15]Input!$M$11</definedName>
    <definedName name="A5stdlife" localSheetId="8">#REF!</definedName>
    <definedName name="A5stdlife">#REF!</definedName>
    <definedName name="A5stdlife_rfm" localSheetId="0">#REF!</definedName>
    <definedName name="A5stdlife_rfm" localSheetId="8">#REF!</definedName>
    <definedName name="A5stdlife_rfm">#REF!</definedName>
    <definedName name="A5stdlife_rfm_t" localSheetId="0">#REF!</definedName>
    <definedName name="A5stdlife_rfm_t" localSheetId="8">#REF!</definedName>
    <definedName name="A5stdlife_rfm_t">#REF!</definedName>
    <definedName name="A5stdlife_t" localSheetId="0">#REF!</definedName>
    <definedName name="A5stdlife_t" localSheetId="8">#REF!</definedName>
    <definedName name="A5stdlife_t">#REF!</definedName>
    <definedName name="A5taxremlife" localSheetId="1">[15]Input!$O$11</definedName>
    <definedName name="A5taxremlife" localSheetId="0">[15]Input!$O$11</definedName>
    <definedName name="A5taxremlife" localSheetId="8">#REF!</definedName>
    <definedName name="A5taxremlife">#REF!</definedName>
    <definedName name="A5taxremlife_rfm" localSheetId="0">#REF!</definedName>
    <definedName name="A5taxremlife_rfm" localSheetId="8">#REF!</definedName>
    <definedName name="A5taxremlife_rfm">#REF!</definedName>
    <definedName name="A5taxremlife_rfm_t" localSheetId="0">#REF!</definedName>
    <definedName name="A5taxremlife_rfm_t" localSheetId="8">#REF!</definedName>
    <definedName name="A5taxremlife_rfm_t">#REF!</definedName>
    <definedName name="A5taxremlife_t" localSheetId="0">#REF!</definedName>
    <definedName name="A5taxremlife_t" localSheetId="8">#REF!</definedName>
    <definedName name="A5taxremlife_t">#REF!</definedName>
    <definedName name="A5taxstdlife" localSheetId="1">[15]Input!$P$11</definedName>
    <definedName name="A5taxstdlife" localSheetId="0">[15]Input!$P$11</definedName>
    <definedName name="A5taxstdlife" localSheetId="8">#REF!</definedName>
    <definedName name="A5taxstdlife">#REF!</definedName>
    <definedName name="A5taxstdlife_rfm" localSheetId="0">#REF!</definedName>
    <definedName name="A5taxstdlife_rfm" localSheetId="8">#REF!</definedName>
    <definedName name="A5taxstdlife_rfm">#REF!</definedName>
    <definedName name="A5taxstdlife_rfm_t" localSheetId="0">#REF!</definedName>
    <definedName name="A5taxstdlife_rfm_t" localSheetId="8">#REF!</definedName>
    <definedName name="A5taxstdlife_rfm_t">#REF!</definedName>
    <definedName name="A5taxstdlife_t" localSheetId="0">#REF!</definedName>
    <definedName name="A5taxstdlife_t" localSheetId="8">#REF!</definedName>
    <definedName name="A5taxstdlife_t">#REF!</definedName>
    <definedName name="A5taxvalue" localSheetId="1">[15]Input!$N$11</definedName>
    <definedName name="A5taxvalue" localSheetId="0">[15]Input!$N$11</definedName>
    <definedName name="A5taxvalue" localSheetId="8">#REF!</definedName>
    <definedName name="A5taxvalue">#REF!</definedName>
    <definedName name="A5taxvalue_rfm" localSheetId="0">#REF!</definedName>
    <definedName name="A5taxvalue_rfm" localSheetId="8">#REF!</definedName>
    <definedName name="A5taxvalue_rfm">#REF!</definedName>
    <definedName name="A5taxvalue_rfm_t" localSheetId="0">#REF!</definedName>
    <definedName name="A5taxvalue_rfm_t" localSheetId="8">#REF!</definedName>
    <definedName name="A5taxvalue_rfm_t">#REF!</definedName>
    <definedName name="A5taxvalue_t" localSheetId="0">#REF!</definedName>
    <definedName name="A5taxvalue_t" localSheetId="8">#REF!</definedName>
    <definedName name="A5taxvalue_t">#REF!</definedName>
    <definedName name="A5value" localSheetId="1">[15]Input!$J$11</definedName>
    <definedName name="A5value" localSheetId="0">[15]Input!$J$11</definedName>
    <definedName name="A5value" localSheetId="8">#REF!</definedName>
    <definedName name="A5value">#REF!</definedName>
    <definedName name="A5value_rfm" localSheetId="0">#REF!</definedName>
    <definedName name="A5value_rfm" localSheetId="8">#REF!</definedName>
    <definedName name="A5value_rfm">#REF!</definedName>
    <definedName name="A5value_rfm_t" localSheetId="0">#REF!</definedName>
    <definedName name="A5value_rfm_t" localSheetId="8">#REF!</definedName>
    <definedName name="A5value_rfm_t">#REF!</definedName>
    <definedName name="A5value_t" localSheetId="0">#REF!</definedName>
    <definedName name="A5value_t" localSheetId="8">#REF!</definedName>
    <definedName name="A5value_t">#REF!</definedName>
    <definedName name="A5wipvalue" localSheetId="0">#REF!</definedName>
    <definedName name="A5wipvalue" localSheetId="8">#REF!</definedName>
    <definedName name="A5wipvalue">#REF!</definedName>
    <definedName name="A5wipvalue_t" localSheetId="0">#REF!</definedName>
    <definedName name="A5wipvalue_t" localSheetId="8">#REF!</definedName>
    <definedName name="A5wipvalue_t">#REF!</definedName>
    <definedName name="A6offset">6</definedName>
    <definedName name="A6remlife" localSheetId="1">[15]Input!$L$12</definedName>
    <definedName name="A6remlife" localSheetId="0">[15]Input!$L$12</definedName>
    <definedName name="A6remlife" localSheetId="8">#REF!</definedName>
    <definedName name="A6remlife">#REF!</definedName>
    <definedName name="A6remlife_rfm" localSheetId="0">#REF!</definedName>
    <definedName name="A6remlife_rfm" localSheetId="8">#REF!</definedName>
    <definedName name="A6remlife_rfm">#REF!</definedName>
    <definedName name="A6remlife_rfm_t" localSheetId="0">#REF!</definedName>
    <definedName name="A6remlife_rfm_t" localSheetId="8">#REF!</definedName>
    <definedName name="A6remlife_rfm_t">#REF!</definedName>
    <definedName name="A6remlife_t" localSheetId="0">#REF!</definedName>
    <definedName name="A6remlife_t" localSheetId="8">#REF!</definedName>
    <definedName name="A6remlife_t">#REF!</definedName>
    <definedName name="A6resid" localSheetId="0">[16]Input!#REF!</definedName>
    <definedName name="A6resid" localSheetId="8">[16]Input!#REF!</definedName>
    <definedName name="A6resid">[16]Input!#REF!</definedName>
    <definedName name="A6stdlife" localSheetId="1">[15]Input!$M$12</definedName>
    <definedName name="A6stdlife" localSheetId="0">[15]Input!$M$12</definedName>
    <definedName name="A6stdlife" localSheetId="8">#REF!</definedName>
    <definedName name="A6stdlife">#REF!</definedName>
    <definedName name="A6stdlife_rfm" localSheetId="0">#REF!</definedName>
    <definedName name="A6stdlife_rfm" localSheetId="8">#REF!</definedName>
    <definedName name="A6stdlife_rfm">#REF!</definedName>
    <definedName name="A6stdlife_rfm_t" localSheetId="0">#REF!</definedName>
    <definedName name="A6stdlife_rfm_t" localSheetId="8">#REF!</definedName>
    <definedName name="A6stdlife_rfm_t">#REF!</definedName>
    <definedName name="A6stdlife_t" localSheetId="0">#REF!</definedName>
    <definedName name="A6stdlife_t" localSheetId="8">#REF!</definedName>
    <definedName name="A6stdlife_t">#REF!</definedName>
    <definedName name="A6taxremlife" localSheetId="1">[15]Input!$O$12</definedName>
    <definedName name="A6taxremlife" localSheetId="0">[15]Input!$O$12</definedName>
    <definedName name="A6taxremlife" localSheetId="8">#REF!</definedName>
    <definedName name="A6taxremlife">#REF!</definedName>
    <definedName name="A6taxremlife_rfm" localSheetId="0">#REF!</definedName>
    <definedName name="A6taxremlife_rfm" localSheetId="8">#REF!</definedName>
    <definedName name="A6taxremlife_rfm">#REF!</definedName>
    <definedName name="A6taxremlife_rfm_t" localSheetId="0">#REF!</definedName>
    <definedName name="A6taxremlife_rfm_t" localSheetId="8">#REF!</definedName>
    <definedName name="A6taxremlife_rfm_t">#REF!</definedName>
    <definedName name="A6taxremlife_t" localSheetId="0">#REF!</definedName>
    <definedName name="A6taxremlife_t" localSheetId="8">#REF!</definedName>
    <definedName name="A6taxremlife_t">#REF!</definedName>
    <definedName name="A6taxstdlife" localSheetId="1">[15]Input!$P$12</definedName>
    <definedName name="A6taxstdlife" localSheetId="0">[15]Input!$P$12</definedName>
    <definedName name="A6taxstdlife" localSheetId="8">#REF!</definedName>
    <definedName name="A6taxstdlife">#REF!</definedName>
    <definedName name="A6taxstdlife_rfm" localSheetId="0">#REF!</definedName>
    <definedName name="A6taxstdlife_rfm" localSheetId="8">#REF!</definedName>
    <definedName name="A6taxstdlife_rfm">#REF!</definedName>
    <definedName name="A6taxstdlife_rfm_t" localSheetId="0">#REF!</definedName>
    <definedName name="A6taxstdlife_rfm_t" localSheetId="8">#REF!</definedName>
    <definedName name="A6taxstdlife_rfm_t">#REF!</definedName>
    <definedName name="A6taxstdlife_t" localSheetId="0">#REF!</definedName>
    <definedName name="A6taxstdlife_t" localSheetId="8">#REF!</definedName>
    <definedName name="A6taxstdlife_t">#REF!</definedName>
    <definedName name="A6taxvalue" localSheetId="1">[15]Input!$N$12</definedName>
    <definedName name="A6taxvalue" localSheetId="0">[15]Input!$N$12</definedName>
    <definedName name="A6taxvalue" localSheetId="8">#REF!</definedName>
    <definedName name="A6taxvalue">#REF!</definedName>
    <definedName name="A6taxvalue_rfm" localSheetId="0">#REF!</definedName>
    <definedName name="A6taxvalue_rfm" localSheetId="8">#REF!</definedName>
    <definedName name="A6taxvalue_rfm">#REF!</definedName>
    <definedName name="A6taxvalue_rfm_t" localSheetId="0">#REF!</definedName>
    <definedName name="A6taxvalue_rfm_t" localSheetId="8">#REF!</definedName>
    <definedName name="A6taxvalue_rfm_t">#REF!</definedName>
    <definedName name="A6taxvalue_t" localSheetId="0">#REF!</definedName>
    <definedName name="A6taxvalue_t" localSheetId="8">#REF!</definedName>
    <definedName name="A6taxvalue_t">#REF!</definedName>
    <definedName name="A6value" localSheetId="1">[15]Input!$J$12</definedName>
    <definedName name="A6value" localSheetId="0">[15]Input!$J$12</definedName>
    <definedName name="A6value" localSheetId="8">#REF!</definedName>
    <definedName name="A6value">#REF!</definedName>
    <definedName name="A6value_rfm" localSheetId="0">#REF!</definedName>
    <definedName name="A6value_rfm" localSheetId="8">#REF!</definedName>
    <definedName name="A6value_rfm">#REF!</definedName>
    <definedName name="A6value_rfm_t" localSheetId="0">#REF!</definedName>
    <definedName name="A6value_rfm_t" localSheetId="8">#REF!</definedName>
    <definedName name="A6value_rfm_t">#REF!</definedName>
    <definedName name="A6value_t" localSheetId="0">#REF!</definedName>
    <definedName name="A6value_t" localSheetId="8">#REF!</definedName>
    <definedName name="A6value_t">#REF!</definedName>
    <definedName name="A6wipvalue" localSheetId="0">#REF!</definedName>
    <definedName name="A6wipvalue" localSheetId="8">#REF!</definedName>
    <definedName name="A6wipvalue">#REF!</definedName>
    <definedName name="A6wipvalue_t" localSheetId="0">#REF!</definedName>
    <definedName name="A6wipvalue_t" localSheetId="8">#REF!</definedName>
    <definedName name="A6wipvalue_t">#REF!</definedName>
    <definedName name="A7offset">7</definedName>
    <definedName name="A7remlife" localSheetId="1">[15]Input!$L$13</definedName>
    <definedName name="A7remlife" localSheetId="0">[15]Input!$L$13</definedName>
    <definedName name="A7remlife" localSheetId="8">#REF!</definedName>
    <definedName name="A7remlife">#REF!</definedName>
    <definedName name="A7remlife_rfm" localSheetId="0">#REF!</definedName>
    <definedName name="A7remlife_rfm" localSheetId="8">#REF!</definedName>
    <definedName name="A7remlife_rfm">#REF!</definedName>
    <definedName name="A7remlife_rfm_t" localSheetId="0">#REF!</definedName>
    <definedName name="A7remlife_rfm_t" localSheetId="8">#REF!</definedName>
    <definedName name="A7remlife_rfm_t">#REF!</definedName>
    <definedName name="A7remlife_t" localSheetId="0">#REF!</definedName>
    <definedName name="A7remlife_t" localSheetId="8">#REF!</definedName>
    <definedName name="A7remlife_t">#REF!</definedName>
    <definedName name="A7resid" localSheetId="0">[16]Input!#REF!</definedName>
    <definedName name="A7resid" localSheetId="8">[16]Input!#REF!</definedName>
    <definedName name="A7resid">[16]Input!#REF!</definedName>
    <definedName name="A7stdlife" localSheetId="1">[15]Input!$M$13</definedName>
    <definedName name="A7stdlife" localSheetId="0">[15]Input!$M$13</definedName>
    <definedName name="A7stdlife" localSheetId="8">#REF!</definedName>
    <definedName name="A7stdlife">#REF!</definedName>
    <definedName name="A7stdlife_rfm" localSheetId="0">#REF!</definedName>
    <definedName name="A7stdlife_rfm" localSheetId="8">#REF!</definedName>
    <definedName name="A7stdlife_rfm">#REF!</definedName>
    <definedName name="A7stdlife_rfm_t" localSheetId="0">#REF!</definedName>
    <definedName name="A7stdlife_rfm_t" localSheetId="8">#REF!</definedName>
    <definedName name="A7stdlife_rfm_t">#REF!</definedName>
    <definedName name="A7stdlife_t" localSheetId="0">#REF!</definedName>
    <definedName name="A7stdlife_t" localSheetId="8">#REF!</definedName>
    <definedName name="A7stdlife_t">#REF!</definedName>
    <definedName name="A7taxremlife" localSheetId="1">[15]Input!$O$13</definedName>
    <definedName name="A7taxremlife" localSheetId="0">[15]Input!$O$13</definedName>
    <definedName name="A7taxremlife" localSheetId="8">#REF!</definedName>
    <definedName name="A7taxremlife">#REF!</definedName>
    <definedName name="A7taxremlife_rfm" localSheetId="0">#REF!</definedName>
    <definedName name="A7taxremlife_rfm" localSheetId="8">#REF!</definedName>
    <definedName name="A7taxremlife_rfm">#REF!</definedName>
    <definedName name="A7taxremlife_rfm_t" localSheetId="0">#REF!</definedName>
    <definedName name="A7taxremlife_rfm_t" localSheetId="8">#REF!</definedName>
    <definedName name="A7taxremlife_rfm_t">#REF!</definedName>
    <definedName name="A7taxremlife_t" localSheetId="0">#REF!</definedName>
    <definedName name="A7taxremlife_t" localSheetId="8">#REF!</definedName>
    <definedName name="A7taxremlife_t">#REF!</definedName>
    <definedName name="A7taxstdlife" localSheetId="1">[15]Input!$P$13</definedName>
    <definedName name="A7taxstdlife" localSheetId="0">[15]Input!$P$13</definedName>
    <definedName name="A7taxstdlife" localSheetId="8">#REF!</definedName>
    <definedName name="A7taxstdlife">#REF!</definedName>
    <definedName name="A7taxstdlife_rfm" localSheetId="0">#REF!</definedName>
    <definedName name="A7taxstdlife_rfm" localSheetId="8">#REF!</definedName>
    <definedName name="A7taxstdlife_rfm">#REF!</definedName>
    <definedName name="A7taxstdlife_rfm_t" localSheetId="0">#REF!</definedName>
    <definedName name="A7taxstdlife_rfm_t" localSheetId="8">#REF!</definedName>
    <definedName name="A7taxstdlife_rfm_t">#REF!</definedName>
    <definedName name="A7taxstdlife_t" localSheetId="0">#REF!</definedName>
    <definedName name="A7taxstdlife_t" localSheetId="8">#REF!</definedName>
    <definedName name="A7taxstdlife_t">#REF!</definedName>
    <definedName name="A7taxvalue" localSheetId="1">[15]Input!$N$13</definedName>
    <definedName name="A7taxvalue" localSheetId="0">[15]Input!$N$13</definedName>
    <definedName name="A7taxvalue" localSheetId="8">#REF!</definedName>
    <definedName name="A7taxvalue">#REF!</definedName>
    <definedName name="A7taxvalue_rfm" localSheetId="0">#REF!</definedName>
    <definedName name="A7taxvalue_rfm" localSheetId="8">#REF!</definedName>
    <definedName name="A7taxvalue_rfm">#REF!</definedName>
    <definedName name="A7taxvalue_rfm_t" localSheetId="0">#REF!</definedName>
    <definedName name="A7taxvalue_rfm_t" localSheetId="8">#REF!</definedName>
    <definedName name="A7taxvalue_rfm_t">#REF!</definedName>
    <definedName name="A7taxvalue_t" localSheetId="0">#REF!</definedName>
    <definedName name="A7taxvalue_t" localSheetId="8">#REF!</definedName>
    <definedName name="A7taxvalue_t">#REF!</definedName>
    <definedName name="A7value" localSheetId="1">[15]Input!$J$13</definedName>
    <definedName name="A7value" localSheetId="0">[15]Input!$J$13</definedName>
    <definedName name="A7value" localSheetId="8">#REF!</definedName>
    <definedName name="A7value">#REF!</definedName>
    <definedName name="A7value_rfm" localSheetId="0">#REF!</definedName>
    <definedName name="A7value_rfm" localSheetId="8">#REF!</definedName>
    <definedName name="A7value_rfm">#REF!</definedName>
    <definedName name="A7value_rfm_t" localSheetId="0">#REF!</definedName>
    <definedName name="A7value_rfm_t" localSheetId="8">#REF!</definedName>
    <definedName name="A7value_rfm_t">#REF!</definedName>
    <definedName name="A7value_t" localSheetId="0">#REF!</definedName>
    <definedName name="A7value_t" localSheetId="8">#REF!</definedName>
    <definedName name="A7value_t">#REF!</definedName>
    <definedName name="A7wipvalue" localSheetId="0">#REF!</definedName>
    <definedName name="A7wipvalue" localSheetId="8">#REF!</definedName>
    <definedName name="A7wipvalue">#REF!</definedName>
    <definedName name="A7wipvalue_t" localSheetId="0">#REF!</definedName>
    <definedName name="A7wipvalue_t" localSheetId="8">#REF!</definedName>
    <definedName name="A7wipvalue_t">#REF!</definedName>
    <definedName name="A8offset">8</definedName>
    <definedName name="A8remlife" localSheetId="1">[15]Input!$L$14</definedName>
    <definedName name="A8remlife" localSheetId="0">[15]Input!$L$14</definedName>
    <definedName name="A8remlife" localSheetId="8">#REF!</definedName>
    <definedName name="A8remlife">#REF!</definedName>
    <definedName name="A8remlife_rfm" localSheetId="0">#REF!</definedName>
    <definedName name="A8remlife_rfm" localSheetId="8">#REF!</definedName>
    <definedName name="A8remlife_rfm">#REF!</definedName>
    <definedName name="A8remlife_rfm_t" localSheetId="0">#REF!</definedName>
    <definedName name="A8remlife_rfm_t" localSheetId="8">#REF!</definedName>
    <definedName name="A8remlife_rfm_t">#REF!</definedName>
    <definedName name="A8remlife_t" localSheetId="0">#REF!</definedName>
    <definedName name="A8remlife_t" localSheetId="8">#REF!</definedName>
    <definedName name="A8remlife_t">#REF!</definedName>
    <definedName name="A8resid" localSheetId="0">[16]Input!#REF!</definedName>
    <definedName name="A8resid" localSheetId="8">[16]Input!#REF!</definedName>
    <definedName name="A8resid">[16]Input!#REF!</definedName>
    <definedName name="A8stdlife" localSheetId="1">[15]Input!$M$14</definedName>
    <definedName name="A8stdlife" localSheetId="0">[15]Input!$M$14</definedName>
    <definedName name="A8stdlife" localSheetId="8">#REF!</definedName>
    <definedName name="A8stdlife">#REF!</definedName>
    <definedName name="A8stdlife_rfm" localSheetId="0">#REF!</definedName>
    <definedName name="A8stdlife_rfm" localSheetId="8">#REF!</definedName>
    <definedName name="A8stdlife_rfm">#REF!</definedName>
    <definedName name="A8stdlife_rfm_t" localSheetId="0">#REF!</definedName>
    <definedName name="A8stdlife_rfm_t" localSheetId="8">#REF!</definedName>
    <definedName name="A8stdlife_rfm_t">#REF!</definedName>
    <definedName name="A8stdlife_t" localSheetId="0">#REF!</definedName>
    <definedName name="A8stdlife_t" localSheetId="8">#REF!</definedName>
    <definedName name="A8stdlife_t">#REF!</definedName>
    <definedName name="A8taxremlife" localSheetId="1">[15]Input!$O$14</definedName>
    <definedName name="A8taxremlife" localSheetId="0">[15]Input!$O$14</definedName>
    <definedName name="A8taxremlife" localSheetId="8">#REF!</definedName>
    <definedName name="A8taxremlife">#REF!</definedName>
    <definedName name="A8taxremlife_rfm" localSheetId="0">#REF!</definedName>
    <definedName name="A8taxremlife_rfm" localSheetId="8">#REF!</definedName>
    <definedName name="A8taxremlife_rfm">#REF!</definedName>
    <definedName name="A8taxremlife_rfm_t" localSheetId="0">#REF!</definedName>
    <definedName name="A8taxremlife_rfm_t" localSheetId="8">#REF!</definedName>
    <definedName name="A8taxremlife_rfm_t">#REF!</definedName>
    <definedName name="A8taxremlife_t" localSheetId="0">#REF!</definedName>
    <definedName name="A8taxremlife_t" localSheetId="8">#REF!</definedName>
    <definedName name="A8taxremlife_t">#REF!</definedName>
    <definedName name="A8taxstdlife" localSheetId="1">[15]Input!$P$14</definedName>
    <definedName name="A8taxstdlife" localSheetId="0">[15]Input!$P$14</definedName>
    <definedName name="A8taxstdlife" localSheetId="8">#REF!</definedName>
    <definedName name="A8taxstdlife">#REF!</definedName>
    <definedName name="A8taxstdlife_rfm" localSheetId="0">#REF!</definedName>
    <definedName name="A8taxstdlife_rfm" localSheetId="8">#REF!</definedName>
    <definedName name="A8taxstdlife_rfm">#REF!</definedName>
    <definedName name="A8taxstdlife_rfm_t" localSheetId="0">#REF!</definedName>
    <definedName name="A8taxstdlife_rfm_t" localSheetId="8">#REF!</definedName>
    <definedName name="A8taxstdlife_rfm_t">#REF!</definedName>
    <definedName name="A8taxstdlife_t" localSheetId="0">#REF!</definedName>
    <definedName name="A8taxstdlife_t" localSheetId="8">#REF!</definedName>
    <definedName name="A8taxstdlife_t">#REF!</definedName>
    <definedName name="A8taxvalue" localSheetId="1">[15]Input!$N$14</definedName>
    <definedName name="A8taxvalue" localSheetId="0">[15]Input!$N$14</definedName>
    <definedName name="A8taxvalue" localSheetId="8">#REF!</definedName>
    <definedName name="A8taxvalue">#REF!</definedName>
    <definedName name="A8taxvalue_rfm" localSheetId="0">#REF!</definedName>
    <definedName name="A8taxvalue_rfm" localSheetId="8">#REF!</definedName>
    <definedName name="A8taxvalue_rfm">#REF!</definedName>
    <definedName name="A8taxvalue_rfm_t" localSheetId="0">#REF!</definedName>
    <definedName name="A8taxvalue_rfm_t" localSheetId="8">#REF!</definedName>
    <definedName name="A8taxvalue_rfm_t">#REF!</definedName>
    <definedName name="A8taxvalue_t" localSheetId="0">#REF!</definedName>
    <definedName name="A8taxvalue_t" localSheetId="8">#REF!</definedName>
    <definedName name="A8taxvalue_t">#REF!</definedName>
    <definedName name="A8value" localSheetId="1">[15]Input!$J$14</definedName>
    <definedName name="A8value" localSheetId="0">[15]Input!$J$14</definedName>
    <definedName name="A8value" localSheetId="8">#REF!</definedName>
    <definedName name="A8value">#REF!</definedName>
    <definedName name="A8value_rfm_t" localSheetId="0">#REF!</definedName>
    <definedName name="A8value_rfm_t" localSheetId="8">#REF!</definedName>
    <definedName name="A8value_rfm_t">#REF!</definedName>
    <definedName name="A8value_t" localSheetId="0">#REF!</definedName>
    <definedName name="A8value_t" localSheetId="8">#REF!</definedName>
    <definedName name="A8value_t">#REF!</definedName>
    <definedName name="A8wipvalue" localSheetId="0">#REF!</definedName>
    <definedName name="A8wipvalue" localSheetId="8">#REF!</definedName>
    <definedName name="A8wipvalue">#REF!</definedName>
    <definedName name="A8wipvalue_t" localSheetId="0">#REF!</definedName>
    <definedName name="A8wipvalue_t" localSheetId="8">#REF!</definedName>
    <definedName name="A8wipvalue_t">#REF!</definedName>
    <definedName name="A9offset">9</definedName>
    <definedName name="A9remlife" localSheetId="1">[15]Input!$L$15</definedName>
    <definedName name="A9remlife" localSheetId="0">[15]Input!$L$15</definedName>
    <definedName name="A9remlife" localSheetId="8">#REF!</definedName>
    <definedName name="A9remlife">#REF!</definedName>
    <definedName name="A9remlife_rfm" localSheetId="0">#REF!</definedName>
    <definedName name="A9remlife_rfm" localSheetId="8">#REF!</definedName>
    <definedName name="A9remlife_rfm">#REF!</definedName>
    <definedName name="A9remlife_rfm_t" localSheetId="0">#REF!</definedName>
    <definedName name="A9remlife_rfm_t" localSheetId="8">#REF!</definedName>
    <definedName name="A9remlife_rfm_t">#REF!</definedName>
    <definedName name="A9remlife_t" localSheetId="0">#REF!</definedName>
    <definedName name="A9remlife_t" localSheetId="8">#REF!</definedName>
    <definedName name="A9remlife_t">#REF!</definedName>
    <definedName name="A9resid" localSheetId="0">[16]Input!#REF!</definedName>
    <definedName name="A9resid" localSheetId="8">[16]Input!#REF!</definedName>
    <definedName name="A9resid">[16]Input!#REF!</definedName>
    <definedName name="A9stdlife" localSheetId="1">[15]Input!$M$15</definedName>
    <definedName name="A9stdlife" localSheetId="0">[15]Input!$M$15</definedName>
    <definedName name="A9stdlife" localSheetId="8">#REF!</definedName>
    <definedName name="A9stdlife">#REF!</definedName>
    <definedName name="A9stdlife_rfm" localSheetId="0">#REF!</definedName>
    <definedName name="A9stdlife_rfm" localSheetId="8">#REF!</definedName>
    <definedName name="A9stdlife_rfm">#REF!</definedName>
    <definedName name="A9stdlife_rfm_t" localSheetId="0">#REF!</definedName>
    <definedName name="A9stdlife_rfm_t" localSheetId="8">#REF!</definedName>
    <definedName name="A9stdlife_rfm_t">#REF!</definedName>
    <definedName name="A9stdlife_t" localSheetId="0">#REF!</definedName>
    <definedName name="A9stdlife_t" localSheetId="8">#REF!</definedName>
    <definedName name="A9stdlife_t">#REF!</definedName>
    <definedName name="A9taxremlife" localSheetId="1">[15]Input!$O$15</definedName>
    <definedName name="A9taxremlife" localSheetId="0">[15]Input!$O$15</definedName>
    <definedName name="A9taxremlife" localSheetId="8">#REF!</definedName>
    <definedName name="A9taxremlife">#REF!</definedName>
    <definedName name="A9taxremlife_rfm" localSheetId="0">#REF!</definedName>
    <definedName name="A9taxremlife_rfm" localSheetId="8">#REF!</definedName>
    <definedName name="A9taxremlife_rfm">#REF!</definedName>
    <definedName name="A9taxremlife_rfm_t" localSheetId="0">#REF!</definedName>
    <definedName name="A9taxremlife_rfm_t" localSheetId="8">#REF!</definedName>
    <definedName name="A9taxremlife_rfm_t">#REF!</definedName>
    <definedName name="A9taxremlife_t" localSheetId="0">#REF!</definedName>
    <definedName name="A9taxremlife_t" localSheetId="8">#REF!</definedName>
    <definedName name="A9taxremlife_t">#REF!</definedName>
    <definedName name="A9taxstdlife" localSheetId="1">[15]Input!$P$15</definedName>
    <definedName name="A9taxstdlife" localSheetId="0">[15]Input!$P$15</definedName>
    <definedName name="A9taxstdlife" localSheetId="8">#REF!</definedName>
    <definedName name="A9taxstdlife">#REF!</definedName>
    <definedName name="A9taxstdlife_rfm" localSheetId="0">#REF!</definedName>
    <definedName name="A9taxstdlife_rfm" localSheetId="8">#REF!</definedName>
    <definedName name="A9taxstdlife_rfm">#REF!</definedName>
    <definedName name="A9taxstdlife_rfm_t" localSheetId="0">#REF!</definedName>
    <definedName name="A9taxstdlife_rfm_t" localSheetId="8">#REF!</definedName>
    <definedName name="A9taxstdlife_rfm_t">#REF!</definedName>
    <definedName name="A9taxstdlife_t" localSheetId="0">#REF!</definedName>
    <definedName name="A9taxstdlife_t" localSheetId="8">#REF!</definedName>
    <definedName name="A9taxstdlife_t">#REF!</definedName>
    <definedName name="A9taxvalue" localSheetId="1">[15]Input!$N$15</definedName>
    <definedName name="A9taxvalue" localSheetId="0">[15]Input!$N$15</definedName>
    <definedName name="A9taxvalue" localSheetId="8">#REF!</definedName>
    <definedName name="A9taxvalue">#REF!</definedName>
    <definedName name="A9taxvalue_rfm" localSheetId="0">#REF!</definedName>
    <definedName name="A9taxvalue_rfm" localSheetId="8">#REF!</definedName>
    <definedName name="A9taxvalue_rfm">#REF!</definedName>
    <definedName name="A9taxvalue_rfm_t" localSheetId="0">#REF!</definedName>
    <definedName name="A9taxvalue_rfm_t" localSheetId="8">#REF!</definedName>
    <definedName name="A9taxvalue_rfm_t">#REF!</definedName>
    <definedName name="A9taxvalue_t" localSheetId="0">#REF!</definedName>
    <definedName name="A9taxvalue_t" localSheetId="8">#REF!</definedName>
    <definedName name="A9taxvalue_t">#REF!</definedName>
    <definedName name="A9value" localSheetId="1">[15]Input!$J$15</definedName>
    <definedName name="A9value" localSheetId="0">[15]Input!$J$15</definedName>
    <definedName name="A9value" localSheetId="8">#REF!</definedName>
    <definedName name="A9value">#REF!</definedName>
    <definedName name="A9value_rfm" localSheetId="0">#REF!</definedName>
    <definedName name="A9value_rfm" localSheetId="8">#REF!</definedName>
    <definedName name="A9value_rfm">#REF!</definedName>
    <definedName name="A9value_rfm_t" localSheetId="0">#REF!</definedName>
    <definedName name="A9value_rfm_t" localSheetId="8">#REF!</definedName>
    <definedName name="A9value_rfm_t">#REF!</definedName>
    <definedName name="A9value_t" localSheetId="0">#REF!</definedName>
    <definedName name="A9value_t" localSheetId="8">#REF!</definedName>
    <definedName name="A9value_t">#REF!</definedName>
    <definedName name="A9wipvalue" localSheetId="0">#REF!</definedName>
    <definedName name="A9wipvalue" localSheetId="8">#REF!</definedName>
    <definedName name="A9wipvalue">#REF!</definedName>
    <definedName name="A9wipvalue_t" localSheetId="0">#REF!</definedName>
    <definedName name="A9wipvalue_t" localSheetId="8">#REF!</definedName>
    <definedName name="A9wipvalue_t">#REF!</definedName>
    <definedName name="aaaaaa">[20]Criteria3!$F$4</definedName>
    <definedName name="aaaaaaaa" localSheetId="1" hidden="1">{#N/A,#N/A,FALSE,"Group P&amp;L";#N/A,#N/A,FALSE,"Group Balance Sheet"}</definedName>
    <definedName name="aaaaaaaa" localSheetId="0" hidden="1">{#N/A,#N/A,FALSE,"Group P&amp;L";#N/A,#N/A,FALSE,"Group Balance Sheet"}</definedName>
    <definedName name="aaaaaaaa" localSheetId="8" hidden="1">{#N/A,#N/A,FALSE,"Group P&amp;L";#N/A,#N/A,FALSE,"Group Balance Sheet"}</definedName>
    <definedName name="aaaaaaaa" hidden="1">{#N/A,#N/A,FALSE,"Group P&amp;L";#N/A,#N/A,FALSE,"Group Balance Sheet"}</definedName>
    <definedName name="AAAAAAAAAAAAAAAAAAAAAAAA">[20]Criteria2!$F$1</definedName>
    <definedName name="AAAAAAAAAAAAAAAAAAAAAAAAAAAAAAAAAAAAAAAAAAAAAAAAAAAAAAAAAAAA">[20]Criteria1!$F$2</definedName>
    <definedName name="aaqqz">[21]Criteria3!$P$3</definedName>
    <definedName name="abba" localSheetId="0" hidden="1">{"Ownership",#N/A,FALSE,"Ownership";"Contents",#N/A,FALSE,"Contents"}</definedName>
    <definedName name="abba" localSheetId="8" hidden="1">{"Ownership",#N/A,FALSE,"Ownership";"Contents",#N/A,FALSE,"Contents"}</definedName>
    <definedName name="abba" hidden="1">{"Ownership",#N/A,FALSE,"Ownership";"Contents",#N/A,FALSE,"Contents"}</definedName>
    <definedName name="ABVADBVAVAV">[20]Criteria1!$D$2</definedName>
    <definedName name="AccountedPeriodType1" localSheetId="0">[22]Criteria1!$B$5</definedName>
    <definedName name="AccountedPeriodType1">[23]Criteria1!$B$5</definedName>
    <definedName name="AccountedPeriodType2" localSheetId="0">[22]Criteria2!$B$5</definedName>
    <definedName name="AccountedPeriodType2">[23]Criteria2!$B$5</definedName>
    <definedName name="AccountedPeriodType3" localSheetId="1">[24]Criteria3!$B$5</definedName>
    <definedName name="AccountedPeriodType3" localSheetId="0">[24]Criteria3!$B$5</definedName>
    <definedName name="AccountedPeriodType3">[23]Criteria3!$B$5</definedName>
    <definedName name="AccountSegment1" localSheetId="0">[22]Criteria1!$B$28</definedName>
    <definedName name="AccountSegment1">[23]Criteria1!$B$28</definedName>
    <definedName name="AccountSegment2" localSheetId="0">[22]Criteria2!$B$28</definedName>
    <definedName name="AccountSegment2">[23]Criteria2!$B$28</definedName>
    <definedName name="AccountSegment3" localSheetId="1">[21]Criteria3!$B$28</definedName>
    <definedName name="AccountSegment3" localSheetId="0">[21]Criteria3!$B$28</definedName>
    <definedName name="AccountSegment3">[23]Criteria3!$B$28</definedName>
    <definedName name="ActForFlag" localSheetId="1">[25]Assumptions!$A$9:$IV$9</definedName>
    <definedName name="ActForFlag" localSheetId="0">[25]Assumptions!$A$9:$IV$9</definedName>
    <definedName name="ActForFlag">[26]Assumptions!$A$9:$IV$9</definedName>
    <definedName name="Actuals" localSheetId="1">'[27]Lookup|Tables'!$G$26</definedName>
    <definedName name="Actuals" localSheetId="0">'[27]Lookup|Tables'!$G$26</definedName>
    <definedName name="Actuals">'[28]Lookup|Tables'!$G$26</definedName>
    <definedName name="adasdfa345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fbadbf">[20]Criteria1!$D$4</definedName>
    <definedName name="adgaergfas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f">[20]Criteria1!$B$4</definedName>
    <definedName name="afa" localSheetId="1" hidden="1">{#N/A,#N/A,FALSE,"Group P&amp;L";#N/A,#N/A,FALSE,"Group Balance Sheet"}</definedName>
    <definedName name="afa" localSheetId="0" hidden="1">{#N/A,#N/A,FALSE,"Group P&amp;L";#N/A,#N/A,FALSE,"Group Balance Sheet"}</definedName>
    <definedName name="afa" localSheetId="8" hidden="1">{#N/A,#N/A,FALSE,"Group P&amp;L";#N/A,#N/A,FALSE,"Group Balance Sheet"}</definedName>
    <definedName name="afa" hidden="1">{#N/A,#N/A,FALSE,"Group P&amp;L";#N/A,#N/A,FALSE,"Group Balance Sheet"}</definedName>
    <definedName name="afaf">[21]Criteria3!$B$4</definedName>
    <definedName name="afafa">[20]Criteria2!$B$4</definedName>
    <definedName name="afafaf" localSheetId="1" hidden="1">{#N/A,#N/A,FALSE,"Group P&amp;L";#N/A,#N/A,FALSE,"Group Balance Sheet"}</definedName>
    <definedName name="afafaf" localSheetId="0" hidden="1">{#N/A,#N/A,FALSE,"Group P&amp;L";#N/A,#N/A,FALSE,"Group Balance Sheet"}</definedName>
    <definedName name="afafaf" localSheetId="8" hidden="1">{#N/A,#N/A,FALSE,"Group P&amp;L";#N/A,#N/A,FALSE,"Group Balance Sheet"}</definedName>
    <definedName name="afafaf" hidden="1">{#N/A,#N/A,FALSE,"Group P&amp;L";#N/A,#N/A,FALSE,"Group Balance Sheet"}</definedName>
    <definedName name="afafafafaf" localSheetId="1" hidden="1">{#N/A,#N/A,FALSE,"Group P&amp;L";#N/A,#N/A,FALSE,"Group Balance Sheet"}</definedName>
    <definedName name="afafafafaf" localSheetId="0" hidden="1">{#N/A,#N/A,FALSE,"Group P&amp;L";#N/A,#N/A,FALSE,"Group Balance Sheet"}</definedName>
    <definedName name="afafafafaf" localSheetId="8" hidden="1">{#N/A,#N/A,FALSE,"Group P&amp;L";#N/A,#N/A,FALSE,"Group Balance Sheet"}</definedName>
    <definedName name="afafafafaf" hidden="1">{#N/A,#N/A,FALSE,"Group P&amp;L";#N/A,#N/A,FALSE,"Group Balance Sheet"}</definedName>
    <definedName name="afaffafafafa">[21]Criteria1!$B$21</definedName>
    <definedName name="AFd">[20]Criteria2!$B$22</definedName>
    <definedName name="aFfwvfwevfg">[20]Criteria1!$D$1</definedName>
    <definedName name="afgasdfgafg">[20]Criteria1!$F$5</definedName>
    <definedName name="AG">[20]Criteria1!$B$22</definedName>
    <definedName name="agasg">[20]Criteria2!$F$5</definedName>
    <definedName name="agddgdgdgggg">[20]Criteria2!$F$4</definedName>
    <definedName name="agg">[20]Criteria3!$B$40</definedName>
    <definedName name="anscount" hidden="1">1</definedName>
    <definedName name="AppsUsername1" localSheetId="0">[22]Criteria1!$B$11</definedName>
    <definedName name="AppsUsername1">[23]Criteria1!$B$11</definedName>
    <definedName name="AppsUsername2" localSheetId="0">[22]Criteria2!$B$11</definedName>
    <definedName name="AppsUsername2">[23]Criteria2!$B$11</definedName>
    <definedName name="AppsUsername3" localSheetId="1">[24]Criteria3!$B$11</definedName>
    <definedName name="AppsUsername3" localSheetId="0">[24]Criteria3!$B$11</definedName>
    <definedName name="AppsUsername3">[23]Criteria3!$B$11</definedName>
    <definedName name="aria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" localSheetId="1" hidden="1">{#N/A,#N/A,FALSE,"Group P&amp;L";#N/A,#N/A,FALSE,"Group Balance Sheet"}</definedName>
    <definedName name="as" localSheetId="0" hidden="1">{#N/A,#N/A,FALSE,"Group P&amp;L";#N/A,#N/A,FALSE,"Group Balance Sheet"}</definedName>
    <definedName name="as" localSheetId="8" hidden="1">{#N/A,#N/A,FALSE,"Group P&amp;L";#N/A,#N/A,FALSE,"Group Balance Sheet"}</definedName>
    <definedName name="as" hidden="1">{#N/A,#N/A,FALSE,"Group P&amp;L";#N/A,#N/A,FALSE,"Group Balance Sheet"}</definedName>
    <definedName name="asafa" localSheetId="1" hidden="1">{#N/A,#N/A,FALSE,"Group P&amp;L";#N/A,#N/A,FALSE,"Group Balance Sheet"}</definedName>
    <definedName name="asafa" localSheetId="0" hidden="1">{#N/A,#N/A,FALSE,"Group P&amp;L";#N/A,#N/A,FALSE,"Group Balance Sheet"}</definedName>
    <definedName name="asafa" localSheetId="8" hidden="1">{#N/A,#N/A,FALSE,"Group P&amp;L";#N/A,#N/A,FALSE,"Group Balance Sheet"}</definedName>
    <definedName name="asafa" hidden="1">{#N/A,#N/A,FALSE,"Group P&amp;L";#N/A,#N/A,FALSE,"Group Balance Sheet"}</definedName>
    <definedName name="aSAS" localSheetId="1" hidden="1">{#N/A,#N/A,FALSE,"Group P&amp;L";#N/A,#N/A,FALSE,"Group Balance Sheet"}</definedName>
    <definedName name="aSAS" localSheetId="0" hidden="1">{#N/A,#N/A,FALSE,"Group P&amp;L";#N/A,#N/A,FALSE,"Group Balance Sheet"}</definedName>
    <definedName name="aSAS" localSheetId="8" hidden="1">{#N/A,#N/A,FALSE,"Group P&amp;L";#N/A,#N/A,FALSE,"Group Balance Sheet"}</definedName>
    <definedName name="aSAS" hidden="1">{#N/A,#N/A,FALSE,"Group P&amp;L";#N/A,#N/A,FALSE,"Group Balance Sheet"}</definedName>
    <definedName name="asbd">[20]Criteria1!$D$3</definedName>
    <definedName name="asd">[20]Criteria2!$B$23</definedName>
    <definedName name="ASDADADDDDDDDDDDDDDDDDDDDDDDD">[20]Criteria3!$B$20</definedName>
    <definedName name="ASDADSADADADD">[20]Criteria2!$B$20</definedName>
    <definedName name="asdasddssdagbadhgrtjhnnfjdfnh">[20]Criteria2!$P$2</definedName>
    <definedName name="asdf" localSheetId="1" hidden="1">{#N/A,#N/A,FALSE,"Group P&amp;L";#N/A,#N/A,FALSE,"Group Balance Sheet"}</definedName>
    <definedName name="asdf" localSheetId="0" hidden="1">{#N/A,#N/A,FALSE,"Group P&amp;L";#N/A,#N/A,FALSE,"Group Balance Sheet"}</definedName>
    <definedName name="asdf" localSheetId="8" hidden="1">{#N/A,#N/A,FALSE,"Group P&amp;L";#N/A,#N/A,FALSE,"Group Balance Sheet"}</definedName>
    <definedName name="asdf" hidden="1">{#N/A,#N/A,FALSE,"Group P&amp;L";#N/A,#N/A,FALSE,"Group Balance Sheet"}</definedName>
    <definedName name="asd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asd" localSheetId="1" hidden="1">{#N/A,#N/A,FALSE,"Group P&amp;L";#N/A,#N/A,FALSE,"Group Balance Sheet"}</definedName>
    <definedName name="asdfasdasd" localSheetId="0" hidden="1">{#N/A,#N/A,FALSE,"Group P&amp;L";#N/A,#N/A,FALSE,"Group Balance Sheet"}</definedName>
    <definedName name="asdfasdasd" localSheetId="8" hidden="1">{#N/A,#N/A,FALSE,"Group P&amp;L";#N/A,#N/A,FALSE,"Group Balance Sheet"}</definedName>
    <definedName name="asdfasdasd" hidden="1">{#N/A,#N/A,FALSE,"Group P&amp;L";#N/A,#N/A,FALSE,"Group Balance Sheet"}</definedName>
    <definedName name="asdf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fd" localSheetId="1" hidden="1">{#N/A,#N/A,FALSE,"Group P&amp;L";#N/A,#N/A,FALSE,"Group Balance Sheet"}</definedName>
    <definedName name="asdfasfd" localSheetId="0" hidden="1">{#N/A,#N/A,FALSE,"Group P&amp;L";#N/A,#N/A,FALSE,"Group Balance Sheet"}</definedName>
    <definedName name="asdfasfd" localSheetId="8" hidden="1">{#N/A,#N/A,FALSE,"Group P&amp;L";#N/A,#N/A,FALSE,"Group Balance Sheet"}</definedName>
    <definedName name="asdfasfd" hidden="1">{#N/A,#N/A,FALSE,"Group P&amp;L";#N/A,#N/A,FALSE,"Group Balance Sheet"}</definedName>
    <definedName name="asdfasfdasfd" localSheetId="1" hidden="1">{#N/A,#N/A,FALSE,"Group P&amp;L";#N/A,#N/A,FALSE,"Group Balance Sheet"}</definedName>
    <definedName name="asdfasfdasfd" localSheetId="0" hidden="1">{#N/A,#N/A,FALSE,"Group P&amp;L";#N/A,#N/A,FALSE,"Group Balance Sheet"}</definedName>
    <definedName name="asdfasfdasfd" localSheetId="8" hidden="1">{#N/A,#N/A,FALSE,"Group P&amp;L";#N/A,#N/A,FALSE,"Group Balance Sheet"}</definedName>
    <definedName name="asdfasfdasfd" hidden="1">{#N/A,#N/A,FALSE,"Group P&amp;L";#N/A,#N/A,FALSE,"Group Balance Sheet"}</definedName>
    <definedName name="ASDFFFF">[20]Criteria2!$B$19</definedName>
    <definedName name="asdfg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hbasdbf">[20]Criteria2!$D$5</definedName>
    <definedName name="asdg">[20]Criteria1!$P$2</definedName>
    <definedName name="asdgasdg">[20]Criteria3!$F$5</definedName>
    <definedName name="asdgasdgasdgasdg">[20]Criteria3!$P$1</definedName>
    <definedName name="asdgfa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gdg" localSheetId="1" hidden="1">{#N/A,#N/A,FALSE,"Group P&amp;L";#N/A,#N/A,FALSE,"Group Balance Sheet"}</definedName>
    <definedName name="asdggdg" localSheetId="0" hidden="1">{#N/A,#N/A,FALSE,"Group P&amp;L";#N/A,#N/A,FALSE,"Group Balance Sheet"}</definedName>
    <definedName name="asdggdg" localSheetId="8" hidden="1">{#N/A,#N/A,FALSE,"Group P&amp;L";#N/A,#N/A,FALSE,"Group Balance Sheet"}</definedName>
    <definedName name="asdggdg" hidden="1">{#N/A,#N/A,FALSE,"Group P&amp;L";#N/A,#N/A,FALSE,"Group Balance Sheet"}</definedName>
    <definedName name="asdggg" localSheetId="1" hidden="1">{#N/A,#N/A,FALSE,"Group P&amp;L";#N/A,#N/A,FALSE,"Group Balance Sheet"}</definedName>
    <definedName name="asdggg" localSheetId="0" hidden="1">{#N/A,#N/A,FALSE,"Group P&amp;L";#N/A,#N/A,FALSE,"Group Balance Sheet"}</definedName>
    <definedName name="asdggg" localSheetId="8" hidden="1">{#N/A,#N/A,FALSE,"Group P&amp;L";#N/A,#N/A,FALSE,"Group Balance Sheet"}</definedName>
    <definedName name="asdggg" hidden="1">{#N/A,#N/A,FALSE,"Group P&amp;L";#N/A,#N/A,FALSE,"Group Balance Sheet"}</definedName>
    <definedName name="asdgsgd" localSheetId="1" hidden="1">{#N/A,#N/A,FALSE,"Group P&amp;L";#N/A,#N/A,FALSE,"Group Balance Sheet"}</definedName>
    <definedName name="asdgsgd" localSheetId="0" hidden="1">{#N/A,#N/A,FALSE,"Group P&amp;L";#N/A,#N/A,FALSE,"Group Balance Sheet"}</definedName>
    <definedName name="asdgsgd" localSheetId="8" hidden="1">{#N/A,#N/A,FALSE,"Group P&amp;L";#N/A,#N/A,FALSE,"Group Balance Sheet"}</definedName>
    <definedName name="asdgsgd" hidden="1">{#N/A,#N/A,FALSE,"Group P&amp;L";#N/A,#N/A,FALSE,"Group Balance Sheet"}</definedName>
    <definedName name="asfaf" localSheetId="1" hidden="1">{#N/A,#N/A,FALSE,"Group P&amp;L";#N/A,#N/A,FALSE,"Group Balance Sheet"}</definedName>
    <definedName name="asfaf" localSheetId="0" hidden="1">{#N/A,#N/A,FALSE,"Group P&amp;L";#N/A,#N/A,FALSE,"Group Balance Sheet"}</definedName>
    <definedName name="asfaf" localSheetId="8" hidden="1">{#N/A,#N/A,FALSE,"Group P&amp;L";#N/A,#N/A,FALSE,"Group Balance Sheet"}</definedName>
    <definedName name="asfaf" hidden="1">{#N/A,#N/A,FALSE,"Group P&amp;L";#N/A,#N/A,FALSE,"Group Balance Sheet"}</definedName>
    <definedName name="asfss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fss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fss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gdasdgasdgasdg">[21]Criteria2!$P$1</definedName>
    <definedName name="assd" localSheetId="1" hidden="1">{#N/A,#N/A,FALSE,"Group P&amp;L";#N/A,#N/A,FALSE,"Group Balance Sheet"}</definedName>
    <definedName name="assd" localSheetId="0" hidden="1">{#N/A,#N/A,FALSE,"Group P&amp;L";#N/A,#N/A,FALSE,"Group Balance Sheet"}</definedName>
    <definedName name="assd" localSheetId="8" hidden="1">{#N/A,#N/A,FALSE,"Group P&amp;L";#N/A,#N/A,FALSE,"Group Balance Sheet"}</definedName>
    <definedName name="assd" hidden="1">{#N/A,#N/A,FALSE,"Group P&amp;L";#N/A,#N/A,FALSE,"Group Balance Sheet"}</definedName>
    <definedName name="Asset_Life">[16]Input!#REF!</definedName>
    <definedName name="Asset1" localSheetId="1">'[29]PTRM input'!$G$7</definedName>
    <definedName name="Asset1" localSheetId="0">'[29]PTRM input'!$G$7</definedName>
    <definedName name="Asset1" localSheetId="8">#REF!</definedName>
    <definedName name="Asset1">#REF!</definedName>
    <definedName name="Asset1_rfm" localSheetId="0">#REF!</definedName>
    <definedName name="Asset1_rfm" localSheetId="8">#REF!</definedName>
    <definedName name="Asset1_rfm">#REF!</definedName>
    <definedName name="Asset1_rfm_t" localSheetId="0">#REF!</definedName>
    <definedName name="Asset1_rfm_t" localSheetId="8">#REF!</definedName>
    <definedName name="Asset1_rfm_t">#REF!</definedName>
    <definedName name="Asset1_t" localSheetId="0">#REF!</definedName>
    <definedName name="Asset1_t" localSheetId="8">#REF!</definedName>
    <definedName name="Asset1_t">#REF!</definedName>
    <definedName name="Asset10" localSheetId="1">[15]Input!$G$16</definedName>
    <definedName name="Asset10" localSheetId="0">[15]Input!$G$16</definedName>
    <definedName name="Asset10" localSheetId="8">#REF!</definedName>
    <definedName name="Asset10">#REF!</definedName>
    <definedName name="Asset10_rfm" localSheetId="0">#REF!</definedName>
    <definedName name="Asset10_rfm" localSheetId="8">#REF!</definedName>
    <definedName name="Asset10_rfm">#REF!</definedName>
    <definedName name="Asset10_rfm_t" localSheetId="0">#REF!</definedName>
    <definedName name="Asset10_rfm_t" localSheetId="8">#REF!</definedName>
    <definedName name="Asset10_rfm_t">#REF!</definedName>
    <definedName name="Asset10_t" localSheetId="0">#REF!</definedName>
    <definedName name="Asset10_t" localSheetId="8">#REF!</definedName>
    <definedName name="Asset10_t">#REF!</definedName>
    <definedName name="Asset11" localSheetId="1">[15]Input!$G$17</definedName>
    <definedName name="Asset11" localSheetId="0">[15]Input!$G$17</definedName>
    <definedName name="Asset11" localSheetId="8">#REF!</definedName>
    <definedName name="Asset11">#REF!</definedName>
    <definedName name="Asset11_rfm" localSheetId="0">#REF!</definedName>
    <definedName name="Asset11_rfm" localSheetId="8">#REF!</definedName>
    <definedName name="Asset11_rfm">#REF!</definedName>
    <definedName name="Asset11_rfm_t" localSheetId="0">#REF!</definedName>
    <definedName name="Asset11_rfm_t" localSheetId="8">#REF!</definedName>
    <definedName name="Asset11_rfm_t">#REF!</definedName>
    <definedName name="Asset11_t" localSheetId="0">#REF!</definedName>
    <definedName name="Asset11_t" localSheetId="8">#REF!</definedName>
    <definedName name="Asset11_t">#REF!</definedName>
    <definedName name="Asset12" localSheetId="1">[15]Input!$G$18</definedName>
    <definedName name="Asset12" localSheetId="0">[15]Input!$G$18</definedName>
    <definedName name="Asset12" localSheetId="8">#REF!</definedName>
    <definedName name="Asset12">#REF!</definedName>
    <definedName name="Asset12_rfm" localSheetId="0">#REF!</definedName>
    <definedName name="Asset12_rfm" localSheetId="8">#REF!</definedName>
    <definedName name="Asset12_rfm">#REF!</definedName>
    <definedName name="Asset12_rfm_t" localSheetId="0">#REF!</definedName>
    <definedName name="Asset12_rfm_t" localSheetId="8">#REF!</definedName>
    <definedName name="Asset12_rfm_t">#REF!</definedName>
    <definedName name="Asset12_t" localSheetId="0">#REF!</definedName>
    <definedName name="Asset12_t" localSheetId="8">#REF!</definedName>
    <definedName name="Asset12_t">#REF!</definedName>
    <definedName name="Asset13" localSheetId="1">'[30]4. Outputs to PTRM '!$D$19</definedName>
    <definedName name="Asset13" localSheetId="0">'[30]4. Outputs to PTRM '!$D$19</definedName>
    <definedName name="Asset13" localSheetId="8">#REF!</definedName>
    <definedName name="Asset13">#REF!</definedName>
    <definedName name="Asset13_rfm" localSheetId="0">#REF!</definedName>
    <definedName name="Asset13_rfm" localSheetId="8">#REF!</definedName>
    <definedName name="Asset13_rfm">#REF!</definedName>
    <definedName name="Asset13_rfm_t" localSheetId="0">#REF!</definedName>
    <definedName name="Asset13_rfm_t" localSheetId="8">#REF!</definedName>
    <definedName name="Asset13_rfm_t">#REF!</definedName>
    <definedName name="Asset13_t" localSheetId="0">#REF!</definedName>
    <definedName name="Asset13_t" localSheetId="8">#REF!</definedName>
    <definedName name="Asset13_t">#REF!</definedName>
    <definedName name="Asset14" localSheetId="1">'[30]4. Outputs to PTRM '!$D$20</definedName>
    <definedName name="Asset14" localSheetId="0">'[30]4. Outputs to PTRM '!$D$20</definedName>
    <definedName name="Asset14" localSheetId="8">#REF!</definedName>
    <definedName name="Asset14">#REF!</definedName>
    <definedName name="Asset14_rfm" localSheetId="0">#REF!</definedName>
    <definedName name="Asset14_rfm" localSheetId="8">#REF!</definedName>
    <definedName name="Asset14_rfm">#REF!</definedName>
    <definedName name="Asset14_rfm_t" localSheetId="0">#REF!</definedName>
    <definedName name="Asset14_rfm_t" localSheetId="8">#REF!</definedName>
    <definedName name="Asset14_rfm_t">#REF!</definedName>
    <definedName name="Asset14_t" localSheetId="0">#REF!</definedName>
    <definedName name="Asset14_t" localSheetId="8">#REF!</definedName>
    <definedName name="Asset14_t">#REF!</definedName>
    <definedName name="Asset15" localSheetId="1">'[30]4. Outputs to PTRM '!$D$21</definedName>
    <definedName name="Asset15" localSheetId="0">'[30]4. Outputs to PTRM '!$D$21</definedName>
    <definedName name="Asset15" localSheetId="8">#REF!</definedName>
    <definedName name="Asset15">#REF!</definedName>
    <definedName name="Asset15_rfm" localSheetId="0">#REF!</definedName>
    <definedName name="Asset15_rfm" localSheetId="8">#REF!</definedName>
    <definedName name="Asset15_rfm">#REF!</definedName>
    <definedName name="Asset15_rfm_t" localSheetId="0">#REF!</definedName>
    <definedName name="Asset15_rfm_t" localSheetId="8">#REF!</definedName>
    <definedName name="Asset15_rfm_t">#REF!</definedName>
    <definedName name="Asset15_t" localSheetId="0">#REF!</definedName>
    <definedName name="Asset15_t" localSheetId="8">#REF!</definedName>
    <definedName name="Asset15_t">#REF!</definedName>
    <definedName name="Asset16" localSheetId="1">'[30]4. Outputs to PTRM '!$D$22</definedName>
    <definedName name="Asset16" localSheetId="0">'[30]4. Outputs to PTRM '!$D$22</definedName>
    <definedName name="Asset16" localSheetId="8">#REF!</definedName>
    <definedName name="Asset16">#REF!</definedName>
    <definedName name="Asset16_rfm" localSheetId="0">#REF!</definedName>
    <definedName name="Asset16_rfm" localSheetId="8">#REF!</definedName>
    <definedName name="Asset16_rfm">#REF!</definedName>
    <definedName name="Asset16_rfm_t" localSheetId="0">#REF!</definedName>
    <definedName name="Asset16_rfm_t" localSheetId="8">#REF!</definedName>
    <definedName name="Asset16_rfm_t">#REF!</definedName>
    <definedName name="Asset16_t" localSheetId="0">#REF!</definedName>
    <definedName name="Asset16_t" localSheetId="8">#REF!</definedName>
    <definedName name="Asset16_t">#REF!</definedName>
    <definedName name="Asset17" localSheetId="1">'[30]4. Outputs to PTRM '!$D$23</definedName>
    <definedName name="Asset17" localSheetId="0">'[30]4. Outputs to PTRM '!$D$23</definedName>
    <definedName name="Asset17" localSheetId="8">#REF!</definedName>
    <definedName name="Asset17">#REF!</definedName>
    <definedName name="Asset17_rfm" localSheetId="0">#REF!</definedName>
    <definedName name="Asset17_rfm" localSheetId="8">#REF!</definedName>
    <definedName name="Asset17_rfm">#REF!</definedName>
    <definedName name="Asset17_rfm_t" localSheetId="0">#REF!</definedName>
    <definedName name="Asset17_rfm_t" localSheetId="8">#REF!</definedName>
    <definedName name="Asset17_rfm_t">#REF!</definedName>
    <definedName name="Asset17_t" localSheetId="0">#REF!</definedName>
    <definedName name="Asset17_t" localSheetId="8">#REF!</definedName>
    <definedName name="Asset17_t">#REF!</definedName>
    <definedName name="Asset18" localSheetId="1">'[30]4. Outputs to PTRM '!$D$24</definedName>
    <definedName name="Asset18" localSheetId="0">'[30]4. Outputs to PTRM '!$D$24</definedName>
    <definedName name="Asset18" localSheetId="8">#REF!</definedName>
    <definedName name="Asset18">#REF!</definedName>
    <definedName name="Asset18_rfm" localSheetId="0">#REF!</definedName>
    <definedName name="Asset18_rfm" localSheetId="8">#REF!</definedName>
    <definedName name="Asset18_rfm">#REF!</definedName>
    <definedName name="Asset18_rfm_t" localSheetId="0">#REF!</definedName>
    <definedName name="Asset18_rfm_t" localSheetId="8">#REF!</definedName>
    <definedName name="Asset18_rfm_t">#REF!</definedName>
    <definedName name="Asset18_t" localSheetId="0">#REF!</definedName>
    <definedName name="Asset18_t" localSheetId="8">#REF!</definedName>
    <definedName name="Asset18_t">#REF!</definedName>
    <definedName name="Asset19" localSheetId="1">'[30]4. Outputs to PTRM '!$D$25</definedName>
    <definedName name="Asset19" localSheetId="0">'[30]4. Outputs to PTRM '!$D$25</definedName>
    <definedName name="Asset19" localSheetId="8">#REF!</definedName>
    <definedName name="Asset19">#REF!</definedName>
    <definedName name="Asset19_rfm" localSheetId="0">#REF!</definedName>
    <definedName name="Asset19_rfm" localSheetId="8">#REF!</definedName>
    <definedName name="Asset19_rfm">#REF!</definedName>
    <definedName name="Asset19_rfm_t" localSheetId="0">#REF!</definedName>
    <definedName name="Asset19_rfm_t" localSheetId="8">#REF!</definedName>
    <definedName name="Asset19_rfm_t">#REF!</definedName>
    <definedName name="Asset19_t" localSheetId="0">#REF!</definedName>
    <definedName name="Asset19_t" localSheetId="8">#REF!</definedName>
    <definedName name="Asset19_t">#REF!</definedName>
    <definedName name="Asset2" localSheetId="1">'[30]4. Outputs to PTRM '!$D$8</definedName>
    <definedName name="Asset2" localSheetId="0">'[30]4. Outputs to PTRM '!$D$8</definedName>
    <definedName name="Asset2" localSheetId="8">#REF!</definedName>
    <definedName name="Asset2">#REF!</definedName>
    <definedName name="Asset2_rfm" localSheetId="0">#REF!</definedName>
    <definedName name="Asset2_rfm" localSheetId="8">#REF!</definedName>
    <definedName name="Asset2_rfm">#REF!</definedName>
    <definedName name="Asset2_rfm_t" localSheetId="0">#REF!</definedName>
    <definedName name="Asset2_rfm_t" localSheetId="8">#REF!</definedName>
    <definedName name="Asset2_rfm_t">#REF!</definedName>
    <definedName name="Asset2_t" localSheetId="0">#REF!</definedName>
    <definedName name="Asset2_t" localSheetId="8">#REF!</definedName>
    <definedName name="Asset2_t">#REF!</definedName>
    <definedName name="Asset20" localSheetId="1">'[30]4. Outputs to PTRM '!$D$26</definedName>
    <definedName name="Asset20" localSheetId="0">'[30]4. Outputs to PTRM '!$D$26</definedName>
    <definedName name="Asset20" localSheetId="8">#REF!</definedName>
    <definedName name="Asset20">#REF!</definedName>
    <definedName name="Asset20_rfm" localSheetId="0">#REF!</definedName>
    <definedName name="Asset20_rfm" localSheetId="8">#REF!</definedName>
    <definedName name="Asset20_rfm">#REF!</definedName>
    <definedName name="Asset20_rfm_t" localSheetId="0">#REF!</definedName>
    <definedName name="Asset20_rfm_t" localSheetId="8">#REF!</definedName>
    <definedName name="Asset20_rfm_t">#REF!</definedName>
    <definedName name="Asset20_t" localSheetId="0">#REF!</definedName>
    <definedName name="Asset20_t" localSheetId="8">#REF!</definedName>
    <definedName name="Asset20_t">#REF!</definedName>
    <definedName name="Asset21" localSheetId="1">'[30]4. Outputs to PTRM '!$D$27</definedName>
    <definedName name="Asset21" localSheetId="0">'[30]4. Outputs to PTRM '!$D$27</definedName>
    <definedName name="Asset21" localSheetId="8">#REF!</definedName>
    <definedName name="Asset21">#REF!</definedName>
    <definedName name="Asset21_rfm" localSheetId="0">#REF!</definedName>
    <definedName name="Asset21_rfm" localSheetId="8">#REF!</definedName>
    <definedName name="Asset21_rfm">#REF!</definedName>
    <definedName name="Asset21_rfm_t" localSheetId="0">#REF!</definedName>
    <definedName name="Asset21_rfm_t" localSheetId="8">#REF!</definedName>
    <definedName name="Asset21_rfm_t">#REF!</definedName>
    <definedName name="Asset21_t" localSheetId="0">#REF!</definedName>
    <definedName name="Asset21_t" localSheetId="8">#REF!</definedName>
    <definedName name="Asset21_t">#REF!</definedName>
    <definedName name="Asset22" localSheetId="1">'[30]4. Outputs to PTRM '!$D$28</definedName>
    <definedName name="Asset22" localSheetId="0">'[30]4. Outputs to PTRM '!$D$28</definedName>
    <definedName name="Asset22" localSheetId="8">#REF!</definedName>
    <definedName name="Asset22">#REF!</definedName>
    <definedName name="Asset22_rfm" localSheetId="0">#REF!</definedName>
    <definedName name="Asset22_rfm" localSheetId="8">#REF!</definedName>
    <definedName name="Asset22_rfm">#REF!</definedName>
    <definedName name="Asset22_rfm_t" localSheetId="0">#REF!</definedName>
    <definedName name="Asset22_rfm_t" localSheetId="8">#REF!</definedName>
    <definedName name="Asset22_rfm_t">#REF!</definedName>
    <definedName name="Asset22_t" localSheetId="0">#REF!</definedName>
    <definedName name="Asset22_t" localSheetId="8">#REF!</definedName>
    <definedName name="Asset22_t">#REF!</definedName>
    <definedName name="Asset23" localSheetId="1">'[30]4. Outputs to PTRM '!$D$29</definedName>
    <definedName name="Asset23" localSheetId="0">'[30]4. Outputs to PTRM '!$D$29</definedName>
    <definedName name="Asset23" localSheetId="8">#REF!</definedName>
    <definedName name="Asset23">#REF!</definedName>
    <definedName name="Asset23_rfm" localSheetId="0">#REF!</definedName>
    <definedName name="Asset23_rfm" localSheetId="8">#REF!</definedName>
    <definedName name="Asset23_rfm">#REF!</definedName>
    <definedName name="Asset23_rfm_t" localSheetId="0">#REF!</definedName>
    <definedName name="Asset23_rfm_t" localSheetId="8">#REF!</definedName>
    <definedName name="Asset23_rfm_t">#REF!</definedName>
    <definedName name="Asset23_t" localSheetId="0">#REF!</definedName>
    <definedName name="Asset23_t" localSheetId="8">#REF!</definedName>
    <definedName name="Asset23_t">#REF!</definedName>
    <definedName name="Asset24" localSheetId="1">'[30]4. Outputs to PTRM '!$D$30</definedName>
    <definedName name="Asset24" localSheetId="0">'[30]4. Outputs to PTRM '!$D$30</definedName>
    <definedName name="Asset24" localSheetId="8">#REF!</definedName>
    <definedName name="Asset24">#REF!</definedName>
    <definedName name="Asset24_rfm" localSheetId="0">#REF!</definedName>
    <definedName name="Asset24_rfm" localSheetId="8">#REF!</definedName>
    <definedName name="Asset24_rfm">#REF!</definedName>
    <definedName name="Asset24_rfm_t" localSheetId="0">#REF!</definedName>
    <definedName name="Asset24_rfm_t" localSheetId="8">#REF!</definedName>
    <definedName name="Asset24_rfm_t">#REF!</definedName>
    <definedName name="Asset24_t" localSheetId="0">#REF!</definedName>
    <definedName name="Asset24_t" localSheetId="8">#REF!</definedName>
    <definedName name="Asset24_t">#REF!</definedName>
    <definedName name="Asset25" localSheetId="1">'[30]4. Outputs to PTRM '!$D$31</definedName>
    <definedName name="Asset25" localSheetId="0">'[30]4. Outputs to PTRM '!$D$31</definedName>
    <definedName name="Asset25" localSheetId="8">#REF!</definedName>
    <definedName name="Asset25">#REF!</definedName>
    <definedName name="Asset25_rfm" localSheetId="0">#REF!</definedName>
    <definedName name="Asset25_rfm" localSheetId="8">#REF!</definedName>
    <definedName name="Asset25_rfm">#REF!</definedName>
    <definedName name="Asset25_rfm_t" localSheetId="0">#REF!</definedName>
    <definedName name="Asset25_rfm_t" localSheetId="8">#REF!</definedName>
    <definedName name="Asset25_rfm_t">#REF!</definedName>
    <definedName name="Asset25_t" localSheetId="0">#REF!</definedName>
    <definedName name="Asset25_t" localSheetId="8">#REF!</definedName>
    <definedName name="Asset25_t">#REF!</definedName>
    <definedName name="Asset26" localSheetId="1">'[30]4. Outputs to PTRM '!$D$32</definedName>
    <definedName name="Asset26" localSheetId="0">'[30]4. Outputs to PTRM '!$D$32</definedName>
    <definedName name="Asset26" localSheetId="8">#REF!</definedName>
    <definedName name="Asset26">#REF!</definedName>
    <definedName name="Asset26_rfm" localSheetId="0">#REF!</definedName>
    <definedName name="Asset26_rfm" localSheetId="8">#REF!</definedName>
    <definedName name="Asset26_rfm">#REF!</definedName>
    <definedName name="Asset26_rfm_t" localSheetId="0">#REF!</definedName>
    <definedName name="Asset26_rfm_t" localSheetId="8">#REF!</definedName>
    <definedName name="Asset26_rfm_t">#REF!</definedName>
    <definedName name="Asset26_t" localSheetId="0">#REF!</definedName>
    <definedName name="Asset26_t" localSheetId="8">#REF!</definedName>
    <definedName name="Asset26_t">#REF!</definedName>
    <definedName name="Asset27" localSheetId="1">'[30]4. Outputs to PTRM '!$D$33</definedName>
    <definedName name="Asset27" localSheetId="0">'[30]4. Outputs to PTRM '!$D$33</definedName>
    <definedName name="Asset27" localSheetId="8">#REF!</definedName>
    <definedName name="Asset27">#REF!</definedName>
    <definedName name="Asset27_rfm" localSheetId="0">#REF!</definedName>
    <definedName name="Asset27_rfm" localSheetId="8">#REF!</definedName>
    <definedName name="Asset27_rfm">#REF!</definedName>
    <definedName name="Asset27_rfm_t" localSheetId="0">#REF!</definedName>
    <definedName name="Asset27_rfm_t" localSheetId="8">#REF!</definedName>
    <definedName name="Asset27_rfm_t">#REF!</definedName>
    <definedName name="Asset27_t" localSheetId="0">#REF!</definedName>
    <definedName name="Asset27_t" localSheetId="8">#REF!</definedName>
    <definedName name="Asset27_t">#REF!</definedName>
    <definedName name="Asset28" localSheetId="1">'[30]4. Outputs to PTRM '!$D$34</definedName>
    <definedName name="Asset28" localSheetId="0">'[30]4. Outputs to PTRM '!$D$34</definedName>
    <definedName name="Asset28" localSheetId="8">#REF!</definedName>
    <definedName name="Asset28">#REF!</definedName>
    <definedName name="Asset28_rfm" localSheetId="0">#REF!</definedName>
    <definedName name="Asset28_rfm" localSheetId="8">#REF!</definedName>
    <definedName name="Asset28_rfm">#REF!</definedName>
    <definedName name="Asset28_rfm_t" localSheetId="0">#REF!</definedName>
    <definedName name="Asset28_rfm_t" localSheetId="8">#REF!</definedName>
    <definedName name="Asset28_rfm_t">#REF!</definedName>
    <definedName name="Asset28_t" localSheetId="0">#REF!</definedName>
    <definedName name="Asset28_t" localSheetId="8">#REF!</definedName>
    <definedName name="Asset28_t">#REF!</definedName>
    <definedName name="Asset29" localSheetId="1">'[30]4. Outputs to PTRM '!$D$35</definedName>
    <definedName name="Asset29" localSheetId="0">'[30]4. Outputs to PTRM '!$D$35</definedName>
    <definedName name="Asset29" localSheetId="8">#REF!</definedName>
    <definedName name="Asset29">#REF!</definedName>
    <definedName name="Asset29_rfm" localSheetId="0">#REF!</definedName>
    <definedName name="Asset29_rfm" localSheetId="8">#REF!</definedName>
    <definedName name="Asset29_rfm">#REF!</definedName>
    <definedName name="Asset29_rfm_t" localSheetId="0">#REF!</definedName>
    <definedName name="Asset29_rfm_t" localSheetId="8">#REF!</definedName>
    <definedName name="Asset29_rfm_t">#REF!</definedName>
    <definedName name="Asset29_t" localSheetId="0">#REF!</definedName>
    <definedName name="Asset29_t" localSheetId="8">#REF!</definedName>
    <definedName name="Asset29_t">#REF!</definedName>
    <definedName name="Asset3" localSheetId="1">'[30]4. Outputs to PTRM '!$D$9</definedName>
    <definedName name="Asset3" localSheetId="0">'[30]4. Outputs to PTRM '!$D$9</definedName>
    <definedName name="Asset3" localSheetId="8">#REF!</definedName>
    <definedName name="Asset3">#REF!</definedName>
    <definedName name="Asset3_rfm" localSheetId="0">#REF!</definedName>
    <definedName name="Asset3_rfm" localSheetId="8">#REF!</definedName>
    <definedName name="Asset3_rfm">#REF!</definedName>
    <definedName name="Asset3_rfm_t" localSheetId="0">#REF!</definedName>
    <definedName name="Asset3_rfm_t" localSheetId="8">#REF!</definedName>
    <definedName name="Asset3_rfm_t">#REF!</definedName>
    <definedName name="Asset3_t" localSheetId="0">#REF!</definedName>
    <definedName name="Asset3_t" localSheetId="8">#REF!</definedName>
    <definedName name="Asset3_t">#REF!</definedName>
    <definedName name="Asset30" localSheetId="1">'[30]4. Outputs to PTRM '!$D$36</definedName>
    <definedName name="Asset30" localSheetId="0">'[30]4. Outputs to PTRM '!$D$36</definedName>
    <definedName name="Asset30" localSheetId="8">#REF!</definedName>
    <definedName name="Asset30">#REF!</definedName>
    <definedName name="Asset30_rfm" localSheetId="0">#REF!</definedName>
    <definedName name="Asset30_rfm" localSheetId="8">#REF!</definedName>
    <definedName name="Asset30_rfm">#REF!</definedName>
    <definedName name="Asset30_rfm_t" localSheetId="0">#REF!</definedName>
    <definedName name="Asset30_rfm_t" localSheetId="8">#REF!</definedName>
    <definedName name="Asset30_rfm_t">#REF!</definedName>
    <definedName name="Asset30_t" localSheetId="0">#REF!</definedName>
    <definedName name="Asset30_t" localSheetId="8">#REF!</definedName>
    <definedName name="Asset30_t">#REF!</definedName>
    <definedName name="Asset31" localSheetId="1">'[30]4. Outputs to PTRM '!$D$37</definedName>
    <definedName name="Asset31" localSheetId="0">'[30]4. Outputs to PTRM '!$D$37</definedName>
    <definedName name="Asset31" localSheetId="8">'[19]RFM input'!#REF!</definedName>
    <definedName name="Asset31">'[19]RFM input'!#REF!</definedName>
    <definedName name="Asset32" localSheetId="1">'[30]4. Outputs to PTRM '!$D$38</definedName>
    <definedName name="Asset32" localSheetId="0">'[30]4. Outputs to PTRM '!$D$38</definedName>
    <definedName name="Asset32" localSheetId="8">'[19]RFM input'!#REF!</definedName>
    <definedName name="Asset32">'[19]RFM input'!#REF!</definedName>
    <definedName name="Asset33" localSheetId="1">'[30]4. Outputs to PTRM '!$D$39</definedName>
    <definedName name="Asset33" localSheetId="0">'[30]4. Outputs to PTRM '!$D$39</definedName>
    <definedName name="Asset33" localSheetId="8">'[19]RFM input'!#REF!</definedName>
    <definedName name="Asset33">'[19]RFM input'!#REF!</definedName>
    <definedName name="Asset34" localSheetId="1">'[30]4. Outputs to PTRM '!$D$40</definedName>
    <definedName name="Asset34" localSheetId="0">'[30]4. Outputs to PTRM '!$D$40</definedName>
    <definedName name="Asset34" localSheetId="8">'[19]RFM input'!#REF!</definedName>
    <definedName name="Asset34">'[19]RFM input'!#REF!</definedName>
    <definedName name="Asset35" localSheetId="1">'[30]4. Outputs to PTRM '!$D$41</definedName>
    <definedName name="Asset35" localSheetId="0">'[30]4. Outputs to PTRM '!$D$41</definedName>
    <definedName name="Asset35" localSheetId="8">'[19]RFM input'!#REF!</definedName>
    <definedName name="Asset35">'[19]RFM input'!#REF!</definedName>
    <definedName name="Asset36" localSheetId="1">'[30]4. Outputs to PTRM '!$D$42</definedName>
    <definedName name="Asset36" localSheetId="0">'[30]4. Outputs to PTRM '!$D$42</definedName>
    <definedName name="Asset36" localSheetId="8">'[19]RFM input'!#REF!</definedName>
    <definedName name="Asset36">'[19]RFM input'!#REF!</definedName>
    <definedName name="Asset37" localSheetId="1">'[30]4. Outputs to PTRM '!$D$43</definedName>
    <definedName name="Asset37" localSheetId="0">'[30]4. Outputs to PTRM '!$D$43</definedName>
    <definedName name="Asset37" localSheetId="8">'[19]RFM input'!#REF!</definedName>
    <definedName name="Asset37">'[19]RFM input'!#REF!</definedName>
    <definedName name="Asset38" localSheetId="1">'[30]4. Outputs to PTRM '!$D$44</definedName>
    <definedName name="Asset38" localSheetId="0">'[30]4. Outputs to PTRM '!$D$44</definedName>
    <definedName name="Asset38" localSheetId="8">'[19]RFM input'!#REF!</definedName>
    <definedName name="Asset38">'[19]RFM input'!#REF!</definedName>
    <definedName name="Asset39" localSheetId="1">'[30]4. Outputs to PTRM '!$D$45</definedName>
    <definedName name="Asset39" localSheetId="0">'[30]4. Outputs to PTRM '!$D$45</definedName>
    <definedName name="Asset39" localSheetId="8">'[19]RFM input'!#REF!</definedName>
    <definedName name="Asset39">'[19]RFM input'!#REF!</definedName>
    <definedName name="Asset4" localSheetId="1">'[30]4. Outputs to PTRM '!$D$10</definedName>
    <definedName name="Asset4" localSheetId="0">'[30]4. Outputs to PTRM '!$D$10</definedName>
    <definedName name="Asset4" localSheetId="8">#REF!</definedName>
    <definedName name="Asset4">#REF!</definedName>
    <definedName name="Asset4_rfm" localSheetId="0">#REF!</definedName>
    <definedName name="Asset4_rfm" localSheetId="8">#REF!</definedName>
    <definedName name="Asset4_rfm">#REF!</definedName>
    <definedName name="Asset4_rfm_t" localSheetId="0">#REF!</definedName>
    <definedName name="Asset4_rfm_t" localSheetId="8">#REF!</definedName>
    <definedName name="Asset4_rfm_t">#REF!</definedName>
    <definedName name="Asset4_t" localSheetId="0">#REF!</definedName>
    <definedName name="Asset4_t" localSheetId="8">#REF!</definedName>
    <definedName name="Asset4_t">#REF!</definedName>
    <definedName name="Asset40" localSheetId="1">'[30]4. Outputs to PTRM '!$D$46</definedName>
    <definedName name="Asset40" localSheetId="0">'[30]4. Outputs to PTRM '!$D$46</definedName>
    <definedName name="Asset40" localSheetId="8">'[19]RFM input'!#REF!</definedName>
    <definedName name="Asset40">'[19]RFM input'!#REF!</definedName>
    <definedName name="Asset41" localSheetId="1">'[30]4. Outputs to PTRM '!$D$47</definedName>
    <definedName name="Asset41" localSheetId="0">'[30]4. Outputs to PTRM '!$D$47</definedName>
    <definedName name="Asset41" localSheetId="8">'[19]RFM input'!#REF!</definedName>
    <definedName name="Asset41">'[19]RFM input'!#REF!</definedName>
    <definedName name="Asset42" localSheetId="1">'[30]4. Outputs to PTRM '!$D$48</definedName>
    <definedName name="Asset42" localSheetId="0">'[30]4. Outputs to PTRM '!$D$48</definedName>
    <definedName name="Asset42" localSheetId="8">'[19]RFM input'!#REF!</definedName>
    <definedName name="Asset42">'[19]RFM input'!#REF!</definedName>
    <definedName name="Asset43" localSheetId="1">'[30]4. Outputs to PTRM '!$D$49</definedName>
    <definedName name="Asset43" localSheetId="0">'[30]4. Outputs to PTRM '!$D$49</definedName>
    <definedName name="Asset43" localSheetId="8">'[19]RFM input'!#REF!</definedName>
    <definedName name="Asset43">'[19]RFM input'!#REF!</definedName>
    <definedName name="Asset44" localSheetId="1">'[30]4. Outputs to PTRM '!$D$50</definedName>
    <definedName name="Asset44" localSheetId="0">'[30]4. Outputs to PTRM '!$D$50</definedName>
    <definedName name="Asset44" localSheetId="8">'[19]RFM input'!#REF!</definedName>
    <definedName name="Asset44">'[19]RFM input'!#REF!</definedName>
    <definedName name="Asset45" localSheetId="1">'[30]4. Outputs to PTRM '!$D$51</definedName>
    <definedName name="Asset45" localSheetId="0">'[30]4. Outputs to PTRM '!$D$51</definedName>
    <definedName name="Asset45" localSheetId="8">'[19]RFM input'!#REF!</definedName>
    <definedName name="Asset45">'[19]RFM input'!#REF!</definedName>
    <definedName name="Asset46" localSheetId="8">'[19]RFM input'!#REF!</definedName>
    <definedName name="Asset46">'[19]RFM input'!#REF!</definedName>
    <definedName name="Asset47" localSheetId="8">'[19]RFM input'!#REF!</definedName>
    <definedName name="Asset47">'[19]RFM input'!#REF!</definedName>
    <definedName name="Asset48" localSheetId="8">'[19]RFM input'!#REF!</definedName>
    <definedName name="Asset48">'[19]RFM input'!#REF!</definedName>
    <definedName name="Asset49">'[19]RFM input'!#REF!</definedName>
    <definedName name="Asset5" localSheetId="1">'[30]4. Outputs to PTRM '!$D$11</definedName>
    <definedName name="Asset5" localSheetId="0">'[30]4. Outputs to PTRM '!$D$11</definedName>
    <definedName name="Asset5" localSheetId="8">#REF!</definedName>
    <definedName name="Asset5">#REF!</definedName>
    <definedName name="Asset5_rfm" localSheetId="0">#REF!</definedName>
    <definedName name="Asset5_rfm" localSheetId="8">#REF!</definedName>
    <definedName name="Asset5_rfm">#REF!</definedName>
    <definedName name="Asset5_rfm_t" localSheetId="0">#REF!</definedName>
    <definedName name="Asset5_rfm_t" localSheetId="8">#REF!</definedName>
    <definedName name="Asset5_rfm_t">#REF!</definedName>
    <definedName name="Asset5_t" localSheetId="0">#REF!</definedName>
    <definedName name="Asset5_t" localSheetId="8">#REF!</definedName>
    <definedName name="Asset5_t">#REF!</definedName>
    <definedName name="Asset50" localSheetId="8">'[19]RFM input'!#REF!</definedName>
    <definedName name="Asset50">'[19]RFM input'!#REF!</definedName>
    <definedName name="Asset6" localSheetId="1">'[30]4. Outputs to PTRM '!$D$12</definedName>
    <definedName name="Asset6" localSheetId="0">'[30]4. Outputs to PTRM '!$D$12</definedName>
    <definedName name="Asset6" localSheetId="8">#REF!</definedName>
    <definedName name="Asset6">#REF!</definedName>
    <definedName name="Asset6_rfm" localSheetId="0">#REF!</definedName>
    <definedName name="Asset6_rfm" localSheetId="8">#REF!</definedName>
    <definedName name="Asset6_rfm">#REF!</definedName>
    <definedName name="Asset6_rfm_t" localSheetId="0">#REF!</definedName>
    <definedName name="Asset6_rfm_t" localSheetId="8">#REF!</definedName>
    <definedName name="Asset6_rfm_t">#REF!</definedName>
    <definedName name="Asset6_t" localSheetId="0">#REF!</definedName>
    <definedName name="Asset6_t" localSheetId="8">#REF!</definedName>
    <definedName name="Asset6_t">#REF!</definedName>
    <definedName name="Asset7" localSheetId="1">'[30]4. Outputs to PTRM '!$D$13</definedName>
    <definedName name="Asset7" localSheetId="0">'[30]4. Outputs to PTRM '!$D$13</definedName>
    <definedName name="Asset7" localSheetId="8">#REF!</definedName>
    <definedName name="Asset7">#REF!</definedName>
    <definedName name="Asset7_rfm" localSheetId="0">#REF!</definedName>
    <definedName name="Asset7_rfm" localSheetId="8">#REF!</definedName>
    <definedName name="Asset7_rfm">#REF!</definedName>
    <definedName name="Asset7_rfm_t" localSheetId="0">#REF!</definedName>
    <definedName name="Asset7_rfm_t" localSheetId="8">#REF!</definedName>
    <definedName name="Asset7_rfm_t">#REF!</definedName>
    <definedName name="Asset7_t" localSheetId="0">#REF!</definedName>
    <definedName name="Asset7_t" localSheetId="8">#REF!</definedName>
    <definedName name="Asset7_t">#REF!</definedName>
    <definedName name="Asset8" localSheetId="1">'[30]4. Outputs to PTRM '!$D$14</definedName>
    <definedName name="Asset8" localSheetId="0">'[30]4. Outputs to PTRM '!$D$14</definedName>
    <definedName name="Asset8" localSheetId="8">#REF!</definedName>
    <definedName name="Asset8">#REF!</definedName>
    <definedName name="Asset8_rfm" localSheetId="0">#REF!</definedName>
    <definedName name="Asset8_rfm" localSheetId="8">#REF!</definedName>
    <definedName name="Asset8_rfm">#REF!</definedName>
    <definedName name="Asset8_rfm_t" localSheetId="0">#REF!</definedName>
    <definedName name="Asset8_rfm_t" localSheetId="8">#REF!</definedName>
    <definedName name="Asset8_rfm_t">#REF!</definedName>
    <definedName name="Asset8_t" localSheetId="0">#REF!</definedName>
    <definedName name="Asset8_t" localSheetId="8">#REF!</definedName>
    <definedName name="Asset8_t">#REF!</definedName>
    <definedName name="Asset9" localSheetId="1">'[30]4. Outputs to PTRM '!$D$15</definedName>
    <definedName name="Asset9" localSheetId="0">'[30]4. Outputs to PTRM '!$D$15</definedName>
    <definedName name="Asset9" localSheetId="8">#REF!</definedName>
    <definedName name="Asset9">#REF!</definedName>
    <definedName name="Asset9_rfm" localSheetId="0">#REF!</definedName>
    <definedName name="Asset9_rfm" localSheetId="8">#REF!</definedName>
    <definedName name="Asset9_rfm">#REF!</definedName>
    <definedName name="Asset9_rfm_t" localSheetId="0">#REF!</definedName>
    <definedName name="Asset9_rfm_t" localSheetId="8">#REF!</definedName>
    <definedName name="Asset9_rfm_t">#REF!</definedName>
    <definedName name="Asset9_t" localSheetId="0">#REF!</definedName>
    <definedName name="Asset9_t" localSheetId="8">#REF!</definedName>
    <definedName name="Asset9_t">#REF!</definedName>
    <definedName name="astg" localSheetId="1" hidden="1">{#N/A,#N/A,FALSE,"Group P&amp;L";#N/A,#N/A,FALSE,"Group Balance Sheet"}</definedName>
    <definedName name="astg" localSheetId="0" hidden="1">{#N/A,#N/A,FALSE,"Group P&amp;L";#N/A,#N/A,FALSE,"Group Balance Sheet"}</definedName>
    <definedName name="astg" localSheetId="8" hidden="1">{#N/A,#N/A,FALSE,"Group P&amp;L";#N/A,#N/A,FALSE,"Group Balance Sheet"}</definedName>
    <definedName name="astg" hidden="1">{#N/A,#N/A,FALSE,"Group P&amp;L";#N/A,#N/A,FALSE,"Group Balance Sheet"}</definedName>
    <definedName name="awer">[20]Criteria2!$B$22</definedName>
    <definedName name="az">[20]Criteria2!$P$3</definedName>
    <definedName name="Ba">[16]Input!#REF!</definedName>
    <definedName name="BaseYear" localSheetId="1">'[31]Input|General'!$G$11</definedName>
    <definedName name="BaseYear" localSheetId="0">'[31]Input|General'!$G$11</definedName>
    <definedName name="BaseYear">'[32]Input|General'!$G$11</definedName>
    <definedName name="bb" localSheetId="0">#REF!</definedName>
    <definedName name="bb" localSheetId="8">#REF!</definedName>
    <definedName name="bb">#REF!</definedName>
    <definedName name="bbdfg">[21]Criteria3!$B$37</definedName>
    <definedName name="BC">[20]Criteria1!$B$27</definedName>
    <definedName name="bccccccccc" localSheetId="1" hidden="1">{#N/A,#N/A,FALSE,"Group P&amp;L";#N/A,#N/A,FALSE,"Group Balance Sheet"}</definedName>
    <definedName name="bccccccccc" localSheetId="0" hidden="1">{#N/A,#N/A,FALSE,"Group P&amp;L";#N/A,#N/A,FALSE,"Group Balance Sheet"}</definedName>
    <definedName name="bccccccccc" localSheetId="8" hidden="1">{#N/A,#N/A,FALSE,"Group P&amp;L";#N/A,#N/A,FALSE,"Group Balance Sheet"}</definedName>
    <definedName name="bccccccccc" hidden="1">{#N/A,#N/A,FALSE,"Group P&amp;L";#N/A,#N/A,FALSE,"Group Balance Sheet"}</definedName>
    <definedName name="Bd">[16]Input!#REF!</definedName>
    <definedName name="Be" localSheetId="1">[33]Sheet1!$G$191</definedName>
    <definedName name="Be" localSheetId="0">[33]Sheet1!$G$191</definedName>
    <definedName name="Be" localSheetId="8">#REF!</definedName>
    <definedName name="Be">#REF!</definedName>
    <definedName name="bf" localSheetId="1" hidden="1">{#N/A,#N/A,FALSE,"Group P&amp;L";#N/A,#N/A,FALSE,"Group Balance Sheet"}</definedName>
    <definedName name="bf" localSheetId="0" hidden="1">{#N/A,#N/A,FALSE,"Group P&amp;L";#N/A,#N/A,FALSE,"Group Balance Sheet"}</definedName>
    <definedName name="bf" localSheetId="8" hidden="1">{#N/A,#N/A,FALSE,"Group P&amp;L";#N/A,#N/A,FALSE,"Group Balance Sheet"}</definedName>
    <definedName name="bf" hidden="1">{#N/A,#N/A,FALSE,"Group P&amp;L";#N/A,#N/A,FALSE,"Group Balance Sheet"}</definedName>
    <definedName name="Bonus" localSheetId="1">[34]Bonus!$A$1:$H$660</definedName>
    <definedName name="Bonus" localSheetId="0">[34]Bonus!$A$1:$H$660</definedName>
    <definedName name="Bonus">[35]Bonus!$A$1:$H$660</definedName>
    <definedName name="bpr" localSheetId="1" hidden="1">{#N/A,#N/A,FALSE,"Group P&amp;L";#N/A,#N/A,FALSE,"Group Balance Sheet"}</definedName>
    <definedName name="bpr" localSheetId="0" hidden="1">{#N/A,#N/A,FALSE,"Group P&amp;L";#N/A,#N/A,FALSE,"Group Balance Sheet"}</definedName>
    <definedName name="bpr" localSheetId="8" hidden="1">{#N/A,#N/A,FALSE,"Group P&amp;L";#N/A,#N/A,FALSE,"Group Balance Sheet"}</definedName>
    <definedName name="bpr" hidden="1">{#N/A,#N/A,FALSE,"Group P&amp;L";#N/A,#N/A,FALSE,"Group Balance Sheet"}</definedName>
    <definedName name="BudgetCurrencyCode1" localSheetId="0">[22]Criteria1!$B$16</definedName>
    <definedName name="BudgetCurrencyCode1">[23]Criteria1!$B$16</definedName>
    <definedName name="BudgetCurrencyCode2" localSheetId="0">[22]Criteria2!$B$16</definedName>
    <definedName name="BudgetCurrencyCode2">[23]Criteria2!$B$16</definedName>
    <definedName name="BudgetCurrencyCode3" localSheetId="1">[24]Criteria3!$B$16</definedName>
    <definedName name="BudgetCurrencyCode3" localSheetId="0">[24]Criteria3!$B$16</definedName>
    <definedName name="BudgetCurrencyCode3">[23]Criteria3!$B$16</definedName>
    <definedName name="BudgetDecimalPlaces1" localSheetId="0">[22]Criteria1!$B$45</definedName>
    <definedName name="BudgetDecimalPlaces1">[23]Criteria1!$B$45</definedName>
    <definedName name="BudgetDecimalPlaces2" localSheetId="1">[21]Criteria2!$B$45</definedName>
    <definedName name="BudgetDecimalPlaces2" localSheetId="0">[21]Criteria2!$B$45</definedName>
    <definedName name="BudgetDecimalPlaces2">[23]Criteria2!$B$45</definedName>
    <definedName name="BudgetDecimalPlaces3" localSheetId="1">[21]Criteria3!$B$45</definedName>
    <definedName name="BudgetDecimalPlaces3" localSheetId="0">[21]Criteria3!$B$45</definedName>
    <definedName name="BudgetDecimalPlaces3">[23]Criteria3!$B$45</definedName>
    <definedName name="BudgetEntityID1" localSheetId="1">[22]Criteria1!$B$15</definedName>
    <definedName name="BudgetEntityID1" localSheetId="0">[22]Criteria1!$B$15</definedName>
    <definedName name="BudgetEntityID1">[23]Criteria1!$B$15</definedName>
    <definedName name="BudgetEntityID2" localSheetId="1">[21]Criteria2!$B$15</definedName>
    <definedName name="BudgetEntityID2" localSheetId="0">[21]Criteria2!$B$15</definedName>
    <definedName name="BudgetEntityID2">[23]Criteria2!$B$15</definedName>
    <definedName name="BudgetEntityID3" localSheetId="1">[21]Criteria3!$B$15</definedName>
    <definedName name="BudgetEntityID3" localSheetId="0">[21]Criteria3!$B$15</definedName>
    <definedName name="BudgetEntityID3">[23]Criteria3!$B$15</definedName>
    <definedName name="BudgetFinYear" localSheetId="1">[36]Admin!$E$4</definedName>
    <definedName name="BudgetFinYear" localSheetId="0">[36]Admin!$E$4</definedName>
    <definedName name="BudgetFinYear">[37]Admin!$E$4</definedName>
    <definedName name="BudgetGraphCorresponding1" localSheetId="1">[22]Criteria1!$B$49</definedName>
    <definedName name="BudgetGraphCorresponding1" localSheetId="0">[22]Criteria1!$B$49</definedName>
    <definedName name="BudgetGraphCorresponding1">[23]Criteria1!$B$49</definedName>
    <definedName name="BudgetGraphCorresponding2" localSheetId="1">[21]Criteria2!$B$49</definedName>
    <definedName name="BudgetGraphCorresponding2" localSheetId="0">[21]Criteria2!$B$49</definedName>
    <definedName name="BudgetGraphCorresponding2">[23]Criteria2!$B$49</definedName>
    <definedName name="BudgetGraphCorresponding3" localSheetId="1">[21]Criteria3!$B$49</definedName>
    <definedName name="BudgetGraphCorresponding3" localSheetId="0">[21]Criteria3!$B$49</definedName>
    <definedName name="BudgetGraphCorresponding3">[23]Criteria3!$B$49</definedName>
    <definedName name="BudgetGraphIncActuals1" localSheetId="1">[22]Criteria1!$B$47</definedName>
    <definedName name="BudgetGraphIncActuals1" localSheetId="0">[22]Criteria1!$B$47</definedName>
    <definedName name="BudgetGraphIncActuals1">[23]Criteria1!$B$47</definedName>
    <definedName name="BudgetGraphIncActuals2" localSheetId="1">[21]Criteria2!$B$47</definedName>
    <definedName name="BudgetGraphIncActuals2" localSheetId="0">[21]Criteria2!$B$47</definedName>
    <definedName name="BudgetGraphIncActuals2">[23]Criteria2!$B$47</definedName>
    <definedName name="BudgetGraphIncActuals3" localSheetId="1">[21]Criteria3!$B$47</definedName>
    <definedName name="BudgetGraphIncActuals3" localSheetId="0">[21]Criteria3!$B$47</definedName>
    <definedName name="BudgetGraphIncActuals3">[23]Criteria3!$B$47</definedName>
    <definedName name="BudgetGraphIncBudgets1" localSheetId="1">[22]Criteria1!$B$46</definedName>
    <definedName name="BudgetGraphIncBudgets1" localSheetId="0">[22]Criteria1!$B$46</definedName>
    <definedName name="BudgetGraphIncBudgets1">[23]Criteria1!$B$46</definedName>
    <definedName name="BudgetGraphIncBudgets2" localSheetId="1">[21]Criteria2!$B$46</definedName>
    <definedName name="BudgetGraphIncBudgets2" localSheetId="0">[21]Criteria2!$B$46</definedName>
    <definedName name="BudgetGraphIncBudgets2">[23]Criteria2!$B$46</definedName>
    <definedName name="BudgetGraphIncBudgets3" localSheetId="1">[21]Criteria3!$B$46</definedName>
    <definedName name="BudgetGraphIncBudgets3" localSheetId="0">[21]Criteria3!$B$46</definedName>
    <definedName name="BudgetGraphIncBudgets3">[23]Criteria3!$B$46</definedName>
    <definedName name="BudgetGraphIncTitles1" localSheetId="1">[22]Criteria1!$B$57</definedName>
    <definedName name="BudgetGraphIncTitles1" localSheetId="0">[22]Criteria1!$B$57</definedName>
    <definedName name="BudgetGraphIncTitles1">[23]Criteria1!$B$57</definedName>
    <definedName name="BudgetGraphIncTitles2" localSheetId="1">[21]Criteria2!$B$57</definedName>
    <definedName name="BudgetGraphIncTitles2" localSheetId="0">[21]Criteria2!$B$57</definedName>
    <definedName name="BudgetGraphIncTitles2">[23]Criteria2!$B$57</definedName>
    <definedName name="BudgetGraphIncTitles3" localSheetId="1">[21]Criteria3!$B$57</definedName>
    <definedName name="BudgetGraphIncTitles3" localSheetId="0">[21]Criteria3!$B$57</definedName>
    <definedName name="BudgetGraphIncTitles3">[23]Criteria3!$B$57</definedName>
    <definedName name="BudgetGraphIncVariances1" localSheetId="1">[22]Criteria1!$B$48</definedName>
    <definedName name="BudgetGraphIncVariances1" localSheetId="0">[22]Criteria1!$B$48</definedName>
    <definedName name="BudgetGraphIncVariances1">[23]Criteria1!$B$48</definedName>
    <definedName name="BudgetGraphIncVariances2" localSheetId="1">[21]Criteria2!$B$48</definedName>
    <definedName name="BudgetGraphIncVariances2" localSheetId="0">[21]Criteria2!$B$48</definedName>
    <definedName name="BudgetGraphIncVariances2">[23]Criteria2!$B$48</definedName>
    <definedName name="BudgetGraphIncVariances3" localSheetId="1">[21]Criteria3!$B$48</definedName>
    <definedName name="BudgetGraphIncVariances3" localSheetId="0">[21]Criteria3!$B$48</definedName>
    <definedName name="BudgetGraphIncVariances3">[23]Criteria3!$B$48</definedName>
    <definedName name="BudgetGraphStyle1" localSheetId="1">[22]Criteria1!$B$44</definedName>
    <definedName name="BudgetGraphStyle1" localSheetId="0">[22]Criteria1!$B$44</definedName>
    <definedName name="BudgetGraphStyle1">[23]Criteria1!$B$44</definedName>
    <definedName name="BudgetGraphStyle2" localSheetId="1">[21]Criteria2!$B$44</definedName>
    <definedName name="BudgetGraphStyle2" localSheetId="0">[21]Criteria2!$B$44</definedName>
    <definedName name="BudgetGraphStyle2">[23]Criteria2!$B$44</definedName>
    <definedName name="BudgetGraphStyle3" localSheetId="1">[21]Criteria3!$B$44</definedName>
    <definedName name="BudgetGraphStyle3" localSheetId="0">[21]Criteria3!$B$44</definedName>
    <definedName name="BudgetGraphStyle3">[23]Criteria3!$B$44</definedName>
    <definedName name="BudgetHeadingsBackColour1" localSheetId="1">[22]Criteria1!$B$55</definedName>
    <definedName name="BudgetHeadingsBackColour1" localSheetId="0">[22]Criteria1!$B$55</definedName>
    <definedName name="BudgetHeadingsBackColour1">[23]Criteria1!$B$55</definedName>
    <definedName name="BudgetHeadingsBackColour2" localSheetId="1">[21]Criteria2!$B$55</definedName>
    <definedName name="BudgetHeadingsBackColour2" localSheetId="0">[21]Criteria2!$B$55</definedName>
    <definedName name="BudgetHeadingsBackColour2">[23]Criteria2!$B$55</definedName>
    <definedName name="BudgetHeadingsBackColour3" localSheetId="1">[21]Criteria3!$B$55</definedName>
    <definedName name="BudgetHeadingsBackColour3" localSheetId="0">[21]Criteria3!$B$55</definedName>
    <definedName name="BudgetHeadingsBackColour3">[23]Criteria3!$B$55</definedName>
    <definedName name="BudgetHeadingsForeColour1" localSheetId="1">[22]Criteria1!$B$56</definedName>
    <definedName name="BudgetHeadingsForeColour1" localSheetId="0">[22]Criteria1!$B$56</definedName>
    <definedName name="BudgetHeadingsForeColour1">[23]Criteria1!$B$56</definedName>
    <definedName name="BudgetHeadingsForeColour2" localSheetId="1">[21]Criteria2!$B$56</definedName>
    <definedName name="BudgetHeadingsForeColour2" localSheetId="0">[21]Criteria2!$B$56</definedName>
    <definedName name="BudgetHeadingsForeColour2">[23]Criteria2!$B$56</definedName>
    <definedName name="BudgetHeadingsForeColour3" localSheetId="1">[21]Criteria3!$B$56</definedName>
    <definedName name="BudgetHeadingsForeColour3" localSheetId="0">[21]Criteria3!$B$56</definedName>
    <definedName name="BudgetHeadingsForeColour3">[23]Criteria3!$B$56</definedName>
    <definedName name="BudgetName1" localSheetId="1">[22]Criteria1!$B$13</definedName>
    <definedName name="BudgetName1" localSheetId="0">[22]Criteria1!$B$13</definedName>
    <definedName name="BudgetName1">[23]Criteria1!$B$13</definedName>
    <definedName name="BudgetName2" localSheetId="1">[21]Criteria2!$B$13</definedName>
    <definedName name="BudgetName2" localSheetId="0">[21]Criteria2!$B$13</definedName>
    <definedName name="BudgetName2">[23]Criteria2!$B$13</definedName>
    <definedName name="BudgetName3" localSheetId="1">[21]Criteria3!$B$13</definedName>
    <definedName name="BudgetName3" localSheetId="0">[21]Criteria3!$B$13</definedName>
    <definedName name="BudgetName3">[23]Criteria3!$B$13</definedName>
    <definedName name="BudgetOrg1" localSheetId="1">[22]Criteria1!$B$14</definedName>
    <definedName name="BudgetOrg1" localSheetId="0">[22]Criteria1!$B$14</definedName>
    <definedName name="BudgetOrg1">[23]Criteria1!$B$14</definedName>
    <definedName name="BudgetOrg2" localSheetId="1">[21]Criteria2!$B$14</definedName>
    <definedName name="BudgetOrg2" localSheetId="0">[21]Criteria2!$B$14</definedName>
    <definedName name="BudgetOrg2">[23]Criteria2!$B$14</definedName>
    <definedName name="BudgetOrg3" localSheetId="1">[21]Criteria3!$B$14</definedName>
    <definedName name="BudgetOrg3" localSheetId="0">[21]Criteria3!$B$14</definedName>
    <definedName name="BudgetOrg3">[23]Criteria3!$B$14</definedName>
    <definedName name="BudgetOrgFrozen1" localSheetId="1">[22]Criteria1!$B$33</definedName>
    <definedName name="BudgetOrgFrozen1" localSheetId="0">[22]Criteria1!$B$33</definedName>
    <definedName name="BudgetOrgFrozen1">[23]Criteria1!$B$33</definedName>
    <definedName name="BudgetOrgFrozen2" localSheetId="1">[21]Criteria2!$B$33</definedName>
    <definedName name="BudgetOrgFrozen2" localSheetId="0">[21]Criteria2!$B$33</definedName>
    <definedName name="BudgetOrgFrozen2">[23]Criteria2!$B$33</definedName>
    <definedName name="BudgetOrgFrozen3" localSheetId="1">[21]Criteria3!$B$33</definedName>
    <definedName name="BudgetOrgFrozen3" localSheetId="0">[21]Criteria3!$B$33</definedName>
    <definedName name="BudgetOrgFrozen3">[23]Criteria3!$B$33</definedName>
    <definedName name="BudgetOutputOption1" localSheetId="1">[22]Criteria1!$B$26</definedName>
    <definedName name="BudgetOutputOption1" localSheetId="0">[22]Criteria1!$B$26</definedName>
    <definedName name="BudgetOutputOption1">[23]Criteria1!$B$26</definedName>
    <definedName name="BudgetOutputOption2" localSheetId="1">[21]Criteria2!$B$26</definedName>
    <definedName name="BudgetOutputOption2" localSheetId="0">[21]Criteria2!$B$26</definedName>
    <definedName name="BudgetOutputOption2">[23]Criteria2!$B$26</definedName>
    <definedName name="BudgetOutputOption3" localSheetId="1">[21]Criteria3!$B$26</definedName>
    <definedName name="BudgetOutputOption3" localSheetId="0">[21]Criteria3!$B$26</definedName>
    <definedName name="BudgetOutputOption3">[23]Criteria3!$B$26</definedName>
    <definedName name="BudgetPasswordRequiredFlag1" localSheetId="1">[22]Criteria1!$B$42</definedName>
    <definedName name="BudgetPasswordRequiredFlag1" localSheetId="0">[22]Criteria1!$B$42</definedName>
    <definedName name="BudgetPasswordRequiredFlag1">[23]Criteria1!$B$42</definedName>
    <definedName name="BudgetPasswordRequiredFlag2" localSheetId="1">[21]Criteria2!$B$42</definedName>
    <definedName name="BudgetPasswordRequiredFlag2" localSheetId="0">[21]Criteria2!$B$42</definedName>
    <definedName name="BudgetPasswordRequiredFlag2">[23]Criteria2!$B$42</definedName>
    <definedName name="BudgetPasswordRequiredFlag3" localSheetId="1">[21]Criteria3!$B$42</definedName>
    <definedName name="BudgetPasswordRequiredFlag3" localSheetId="0">[21]Criteria3!$B$42</definedName>
    <definedName name="BudgetPasswordRequiredFlag3">[23]Criteria3!$B$42</definedName>
    <definedName name="BudgetShowCriteriaSheet1" localSheetId="1">[22]Criteria1!$B$58</definedName>
    <definedName name="BudgetShowCriteriaSheet1" localSheetId="0">[22]Criteria1!$B$58</definedName>
    <definedName name="BudgetShowCriteriaSheet1">[23]Criteria1!$B$58</definedName>
    <definedName name="BudgetShowCriteriaSheet2" localSheetId="1">[21]Criteria2!$B$58</definedName>
    <definedName name="BudgetShowCriteriaSheet2" localSheetId="0">[21]Criteria2!$B$58</definedName>
    <definedName name="BudgetShowCriteriaSheet2">[23]Criteria2!$B$58</definedName>
    <definedName name="BudgetShowCriteriaSheet3" localSheetId="1">[21]Criteria3!$B$58</definedName>
    <definedName name="BudgetShowCriteriaSheet3" localSheetId="0">[21]Criteria3!$B$58</definedName>
    <definedName name="BudgetShowCriteriaSheet3">[23]Criteria3!$B$58</definedName>
    <definedName name="BudgetStatus1" localSheetId="1">[22]Criteria1!$B$31</definedName>
    <definedName name="BudgetStatus1" localSheetId="0">[22]Criteria1!$B$31</definedName>
    <definedName name="BudgetStatus1">[23]Criteria1!$B$31</definedName>
    <definedName name="BudgetStatus2" localSheetId="1">[21]Criteria2!$B$31</definedName>
    <definedName name="BudgetStatus2" localSheetId="0">[21]Criteria2!$B$31</definedName>
    <definedName name="BudgetStatus2">[23]Criteria2!$B$31</definedName>
    <definedName name="BudgetStatus3" localSheetId="1">[21]Criteria3!$B$31</definedName>
    <definedName name="BudgetStatus3" localSheetId="0">[21]Criteria3!$B$31</definedName>
    <definedName name="BudgetStatus3">[23]Criteria3!$B$31</definedName>
    <definedName name="BudgetTitleBackColour1" localSheetId="1">[22]Criteria1!$B$50</definedName>
    <definedName name="BudgetTitleBackColour1" localSheetId="0">[22]Criteria1!$B$50</definedName>
    <definedName name="BudgetTitleBackColour1">[23]Criteria1!$B$50</definedName>
    <definedName name="BudgetTitleBackColour2" localSheetId="1">[21]Criteria2!$B$50</definedName>
    <definedName name="BudgetTitleBackColour2" localSheetId="0">[21]Criteria2!$B$50</definedName>
    <definedName name="BudgetTitleBackColour2">[23]Criteria2!$B$50</definedName>
    <definedName name="BudgetTitleBackColour3" localSheetId="1">[21]Criteria3!$B$50</definedName>
    <definedName name="BudgetTitleBackColour3" localSheetId="0">[21]Criteria3!$B$50</definedName>
    <definedName name="BudgetTitleBackColour3">[23]Criteria3!$B$50</definedName>
    <definedName name="BudgetTitleBorderColour1" localSheetId="1">[22]Criteria1!$B$51</definedName>
    <definedName name="BudgetTitleBorderColour1" localSheetId="0">[22]Criteria1!$B$51</definedName>
    <definedName name="BudgetTitleBorderColour1">[23]Criteria1!$B$51</definedName>
    <definedName name="BudgetTitleBorderColour2" localSheetId="1">[21]Criteria2!$B$51</definedName>
    <definedName name="BudgetTitleBorderColour2" localSheetId="0">[21]Criteria2!$B$51</definedName>
    <definedName name="BudgetTitleBorderColour2">[23]Criteria2!$B$51</definedName>
    <definedName name="BudgetTitleBorderColour3" localSheetId="1">[21]Criteria3!$B$51</definedName>
    <definedName name="BudgetTitleBorderColour3" localSheetId="0">[21]Criteria3!$B$51</definedName>
    <definedName name="BudgetTitleBorderColour3">[23]Criteria3!$B$51</definedName>
    <definedName name="BudgetTitleForeColour1" localSheetId="1">[22]Criteria1!$B$52</definedName>
    <definedName name="BudgetTitleForeColour1" localSheetId="0">[22]Criteria1!$B$52</definedName>
    <definedName name="BudgetTitleForeColour1">[23]Criteria1!$B$52</definedName>
    <definedName name="BudgetTitleForeColour2" localSheetId="1">[21]Criteria2!$B$52</definedName>
    <definedName name="BudgetTitleForeColour2" localSheetId="0">[21]Criteria2!$B$52</definedName>
    <definedName name="BudgetTitleForeColour2">[23]Criteria2!$B$52</definedName>
    <definedName name="BudgetTitleForeColour3" localSheetId="1">[21]Criteria3!$B$52</definedName>
    <definedName name="BudgetTitleForeColour3" localSheetId="0">[21]Criteria3!$B$52</definedName>
    <definedName name="BudgetTitleForeColour3">[23]Criteria3!$B$52</definedName>
    <definedName name="BudgetValuesWidth1" localSheetId="1">[22]Criteria1!$B$59</definedName>
    <definedName name="BudgetValuesWidth1" localSheetId="0">[22]Criteria1!$B$59</definedName>
    <definedName name="BudgetValuesWidth1">[23]Criteria1!$B$59</definedName>
    <definedName name="BudgetValuesWidth2" localSheetId="1">[21]Criteria2!$B$59</definedName>
    <definedName name="BudgetValuesWidth2" localSheetId="0">[21]Criteria2!$B$59</definedName>
    <definedName name="BudgetValuesWidth2">[23]Criteria2!$B$59</definedName>
    <definedName name="BudgetValuesWidth3" localSheetId="1">[21]Criteria3!$B$59</definedName>
    <definedName name="BudgetValuesWidth3" localSheetId="0">[21]Criteria3!$B$59</definedName>
    <definedName name="BudgetValuesWidth3">[23]Criteria3!$B$59</definedName>
    <definedName name="BudgetVersionID1" localSheetId="1">[22]Criteria1!$B$23</definedName>
    <definedName name="BudgetVersionID1" localSheetId="0">[22]Criteria1!$B$23</definedName>
    <definedName name="BudgetVersionID1">[23]Criteria1!$B$23</definedName>
    <definedName name="BudgetVersionID2" localSheetId="1">[21]Criteria2!$B$23</definedName>
    <definedName name="BudgetVersionID2" localSheetId="0">[21]Criteria2!$B$23</definedName>
    <definedName name="BudgetVersionID2">[23]Criteria2!$B$23</definedName>
    <definedName name="BudgetVersionID3" localSheetId="1">[21]Criteria3!$B$23</definedName>
    <definedName name="BudgetVersionID3" localSheetId="0">[21]Criteria3!$B$23</definedName>
    <definedName name="BudgetVersionID3">[23]Criteria3!$B$23</definedName>
    <definedName name="cap_max">'[38]AER Inputs'!$D$6</definedName>
    <definedName name="cap_min">'[38]AER Inputs'!$D$7</definedName>
    <definedName name="Cash_Timing">[39]LookupTab!$H$43:$H$44</definedName>
    <definedName name="CBVV">[21]Criteria3!$B$27</definedName>
    <definedName name="CC_2110" localSheetId="1">'[36]2110'!$B:$AX</definedName>
    <definedName name="CC_2110" localSheetId="0">'[36]2110'!$B:$AX</definedName>
    <definedName name="CC_2110">'[37]2110'!$B:$AX</definedName>
    <definedName name="CC_3111" localSheetId="1">'[36]3111'!$B:$AX</definedName>
    <definedName name="CC_3111" localSheetId="0">'[36]3111'!$B:$AX</definedName>
    <definedName name="CC_3111">'[37]3111'!$B:$AX</definedName>
    <definedName name="CC_3121" localSheetId="1">'[36]3121'!$B:$AX</definedName>
    <definedName name="CC_3121" localSheetId="0">'[36]3121'!$B:$AX</definedName>
    <definedName name="CC_3121">'[37]3121'!$B:$AX</definedName>
    <definedName name="CC_3131" localSheetId="1">'[36]3131'!$B:$AX</definedName>
    <definedName name="CC_3131" localSheetId="0">'[36]3131'!$B:$AX</definedName>
    <definedName name="CC_3131">'[37]3131'!$B:$AX</definedName>
    <definedName name="CC_3141" localSheetId="1">'[36]3141'!$B:$AX</definedName>
    <definedName name="CC_3141" localSheetId="0">'[36]3141'!$B:$AX</definedName>
    <definedName name="CC_3141">'[37]3141'!$B:$AX</definedName>
    <definedName name="CC_3142" localSheetId="1">'[36]3142'!$B:$AX</definedName>
    <definedName name="CC_3142" localSheetId="0">'[36]3142'!$B:$AX</definedName>
    <definedName name="CC_3142">'[37]3142'!$B:$AX</definedName>
    <definedName name="CC_3143" localSheetId="1">'[36]3143'!$B:$AX</definedName>
    <definedName name="CC_3143" localSheetId="0">'[36]3143'!$B:$AX</definedName>
    <definedName name="CC_3143">'[37]3143'!$B:$AX</definedName>
    <definedName name="CC_3144" localSheetId="1">'[36]3144'!$B:$AX</definedName>
    <definedName name="CC_3144" localSheetId="0">'[36]3144'!$B:$AX</definedName>
    <definedName name="CC_3144">'[37]3144'!$B:$AX</definedName>
    <definedName name="CC_3151" localSheetId="1">'[36]3151'!$B:$AX</definedName>
    <definedName name="CC_3151" localSheetId="0">'[36]3151'!$B:$AX</definedName>
    <definedName name="CC_3151">'[37]3151'!$B:$AX</definedName>
    <definedName name="CC_3152" localSheetId="1">'[36]3152'!$B:$AX</definedName>
    <definedName name="CC_3152" localSheetId="0">'[36]3152'!$B:$AX</definedName>
    <definedName name="CC_3152">'[37]3152'!$B:$AX</definedName>
    <definedName name="CC_3153" localSheetId="1">'[36]3153'!$B:$AX</definedName>
    <definedName name="CC_3153" localSheetId="0">'[36]3153'!$B:$AX</definedName>
    <definedName name="CC_3153">'[37]3153'!$B:$AX</definedName>
    <definedName name="CC_3211" localSheetId="1">'[36]3211'!$B:$AX</definedName>
    <definedName name="CC_3211" localSheetId="0">'[36]3211'!$B:$AX</definedName>
    <definedName name="CC_3211">'[37]3211'!$B:$AX</definedName>
    <definedName name="CC_3221" localSheetId="1">'[36]3221'!$B:$AX</definedName>
    <definedName name="CC_3221" localSheetId="0">'[36]3221'!$B:$AX</definedName>
    <definedName name="CC_3221">'[37]3221'!$B:$AX</definedName>
    <definedName name="CC_3231" localSheetId="1">'[36]3231'!$B:$AX</definedName>
    <definedName name="CC_3231" localSheetId="0">'[36]3231'!$B:$AX</definedName>
    <definedName name="CC_3231">'[37]3231'!$B:$AX</definedName>
    <definedName name="CC_3232" localSheetId="1">'[36]3232'!$B:$AX</definedName>
    <definedName name="CC_3232" localSheetId="0">'[36]3232'!$B:$AX</definedName>
    <definedName name="CC_3232">'[37]3232'!$B:$AX</definedName>
    <definedName name="CC_3233" localSheetId="1">'[36]3233'!$B:$AX</definedName>
    <definedName name="CC_3233" localSheetId="0">'[36]3233'!$B:$AX</definedName>
    <definedName name="CC_3233">'[37]3233'!$B:$AX</definedName>
    <definedName name="CC_3234" localSheetId="1">'[36]3234'!$B:$AX</definedName>
    <definedName name="CC_3234" localSheetId="0">'[36]3234'!$B:$AX</definedName>
    <definedName name="CC_3234">'[37]3234'!$B:$AX</definedName>
    <definedName name="CC_3241" localSheetId="1">'[36]3241'!$B:$AX</definedName>
    <definedName name="CC_3241" localSheetId="0">'[36]3241'!$B:$AX</definedName>
    <definedName name="CC_3241">'[37]3241'!$B:$AX</definedName>
    <definedName name="CC_3242" localSheetId="1">'[36]3242'!$B:$AX</definedName>
    <definedName name="CC_3242" localSheetId="0">'[36]3242'!$B:$AX</definedName>
    <definedName name="CC_3242">'[37]3242'!$B:$AX</definedName>
    <definedName name="CC_3243" localSheetId="1">'[36]3243'!$B:$AX</definedName>
    <definedName name="CC_3243" localSheetId="0">'[36]3243'!$B:$AX</definedName>
    <definedName name="CC_3243">'[37]3243'!$B:$AX</definedName>
    <definedName name="CC_3244" localSheetId="1">'[36]3244'!$B:$AX</definedName>
    <definedName name="CC_3244" localSheetId="0">'[36]3244'!$B:$AX</definedName>
    <definedName name="CC_3244">'[37]3244'!$B:$AX</definedName>
    <definedName name="CC_3251" localSheetId="1">'[36]3251'!$B:$AX</definedName>
    <definedName name="CC_3251" localSheetId="0">'[36]3251'!$B:$AX</definedName>
    <definedName name="CC_3251">'[37]3251'!$B:$AX</definedName>
    <definedName name="CC_3252" localSheetId="1">'[36]3252'!$B:$AX</definedName>
    <definedName name="CC_3252" localSheetId="0">'[36]3252'!$B:$AX</definedName>
    <definedName name="CC_3252">'[37]3252'!$B:$AX</definedName>
    <definedName name="CC_3253" localSheetId="1">'[36]3253'!$B:$AX</definedName>
    <definedName name="CC_3253" localSheetId="0">'[36]3253'!$B:$AX</definedName>
    <definedName name="CC_3253">'[37]3253'!$B:$AX</definedName>
    <definedName name="CC_3254" localSheetId="1">'[36]3254'!$B:$AX</definedName>
    <definedName name="CC_3254" localSheetId="0">'[36]3254'!$B:$AX</definedName>
    <definedName name="CC_3254">'[37]3254'!$B:$AX</definedName>
    <definedName name="CC_3255" localSheetId="1">'[36]3255'!$B:$AX</definedName>
    <definedName name="CC_3255" localSheetId="0">'[36]3255'!$B:$AX</definedName>
    <definedName name="CC_3255">'[37]3255'!$B:$AX</definedName>
    <definedName name="CC_3256" localSheetId="1">'[36]3256'!$B:$AX</definedName>
    <definedName name="CC_3256" localSheetId="0">'[36]3256'!$B:$AX</definedName>
    <definedName name="CC_3256">'[37]3256'!$B:$AX</definedName>
    <definedName name="CC_3411" localSheetId="1">'[36]3411'!$B:$AX</definedName>
    <definedName name="CC_3411" localSheetId="0">'[36]3411'!$B:$AX</definedName>
    <definedName name="CC_3411">'[37]3411'!$B:$AX</definedName>
    <definedName name="CC_3421" localSheetId="1">'[36]3421'!$B:$AX</definedName>
    <definedName name="CC_3421" localSheetId="0">'[36]3421'!$B:$AX</definedName>
    <definedName name="CC_3421">'[37]3421'!$B:$AX</definedName>
    <definedName name="cccccccccccc">[20]Criteria2!$L$5</definedName>
    <definedName name="ccccccccccccc" localSheetId="1" hidden="1">{#N/A,#N/A,FALSE,"Group P&amp;L";#N/A,#N/A,FALSE,"Group Balance Sheet"}</definedName>
    <definedName name="ccccccccccccc" localSheetId="0" hidden="1">{#N/A,#N/A,FALSE,"Group P&amp;L";#N/A,#N/A,FALSE,"Group Balance Sheet"}</definedName>
    <definedName name="ccccccccccccc" localSheetId="8" hidden="1">{#N/A,#N/A,FALSE,"Group P&amp;L";#N/A,#N/A,FALSE,"Group Balance Sheet"}</definedName>
    <definedName name="ccccccccccccc" hidden="1">{#N/A,#N/A,FALSE,"Group P&amp;L";#N/A,#N/A,FALSE,"Group Balance Sheet"}</definedName>
    <definedName name="ccscfc" localSheetId="1" hidden="1">{#N/A,#N/A,FALSE,"Group P&amp;L";#N/A,#N/A,FALSE,"Group Balance Sheet"}</definedName>
    <definedName name="ccscfc" localSheetId="0" hidden="1">{#N/A,#N/A,FALSE,"Group P&amp;L";#N/A,#N/A,FALSE,"Group Balance Sheet"}</definedName>
    <definedName name="ccscfc" localSheetId="8" hidden="1">{#N/A,#N/A,FALSE,"Group P&amp;L";#N/A,#N/A,FALSE,"Group Balance Sheet"}</definedName>
    <definedName name="ccscfc" hidden="1">{#N/A,#N/A,FALSE,"Group P&amp;L";#N/A,#N/A,FALSE,"Group Balance Sheet"}</definedName>
    <definedName name="ChartOfAccountsID1" localSheetId="1">[22]Criteria1!$B$3</definedName>
    <definedName name="ChartOfAccountsID1" localSheetId="0">[22]Criteria1!$B$3</definedName>
    <definedName name="ChartOfAccountsID1">[23]Criteria1!$B$3</definedName>
    <definedName name="ChartOfAccountsID2" localSheetId="1">[21]Criteria2!$B$3</definedName>
    <definedName name="ChartOfAccountsID2" localSheetId="0">[21]Criteria2!$B$3</definedName>
    <definedName name="ChartOfAccountsID2">[23]Criteria2!$B$3</definedName>
    <definedName name="ChartOfAccountsID3" localSheetId="1">[21]Criteria3!$B$3</definedName>
    <definedName name="ChartOfAccountsID3" localSheetId="0">[21]Criteria3!$B$3</definedName>
    <definedName name="ChartOfAccountsID3">[23]Criteria3!$B$3</definedName>
    <definedName name="CHV.LRMC">[40]Parameters!$D$30</definedName>
    <definedName name="CLV.LRMC">[40]Parameters!$D$29</definedName>
    <definedName name="cn" localSheetId="1" hidden="1">{#N/A,#N/A,FALSE,"Group P&amp;L";#N/A,#N/A,FALSE,"Group Balance Sheet"}</definedName>
    <definedName name="cn" localSheetId="0" hidden="1">{#N/A,#N/A,FALSE,"Group P&amp;L";#N/A,#N/A,FALSE,"Group Balance Sheet"}</definedName>
    <definedName name="cn" localSheetId="8" hidden="1">{#N/A,#N/A,FALSE,"Group P&amp;L";#N/A,#N/A,FALSE,"Group Balance Sheet"}</definedName>
    <definedName name="cn" hidden="1">{#N/A,#N/A,FALSE,"Group P&amp;L";#N/A,#N/A,FALSE,"Group Balance Sheet"}</definedName>
    <definedName name="CNV">[20]Criteria3!$B$41</definedName>
    <definedName name="CompareSce">'[41]Cover Page'!$Y$25</definedName>
    <definedName name="ConnectString1" localSheetId="1">[22]Criteria1!$B$10</definedName>
    <definedName name="ConnectString1" localSheetId="0">[22]Criteria1!$B$10</definedName>
    <definedName name="ConnectString1">[23]Criteria1!$B$10</definedName>
    <definedName name="ConnectString2" localSheetId="1">[21]Criteria2!$B$10</definedName>
    <definedName name="ConnectString2" localSheetId="0">[21]Criteria2!$B$10</definedName>
    <definedName name="ConnectString2">[23]Criteria2!$B$10</definedName>
    <definedName name="ConnectString3" localSheetId="1">[21]Criteria3!$B$10</definedName>
    <definedName name="ConnectString3" localSheetId="0">[21]Criteria3!$B$10</definedName>
    <definedName name="ConnectString3">[23]Criteria3!$B$10</definedName>
    <definedName name="cpi" localSheetId="0">#REF!</definedName>
    <definedName name="cpi" localSheetId="8">#REF!</definedName>
    <definedName name="cpi">#REF!</definedName>
    <definedName name="cpt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qwec" localSheetId="1" hidden="1">{#N/A,#N/A,FALSE,"Group P&amp;L";#N/A,#N/A,FALSE,"Group Balance Sheet"}</definedName>
    <definedName name="cqwec" localSheetId="0" hidden="1">{#N/A,#N/A,FALSE,"Group P&amp;L";#N/A,#N/A,FALSE,"Group Balance Sheet"}</definedName>
    <definedName name="cqwec" localSheetId="8" hidden="1">{#N/A,#N/A,FALSE,"Group P&amp;L";#N/A,#N/A,FALSE,"Group Balance Sheet"}</definedName>
    <definedName name="cqwec" hidden="1">{#N/A,#N/A,FALSE,"Group P&amp;L";#N/A,#N/A,FALSE,"Group Balance Sheet"}</definedName>
    <definedName name="CRCP_final_year" localSheetId="0">'[42]AER ETL'!$C$46</definedName>
    <definedName name="CRCP_final_year">'[43]AER ETL'!$C$46</definedName>
    <definedName name="CRCP_span" comment="Generic cover sheet" localSheetId="1">CONCATENATE('Output| PTRM (T)'!CRCP_y1, " to ",'Output| PTRM (T)'!CRCP_y5)</definedName>
    <definedName name="CRCP_span" comment="Generic cover sheet" localSheetId="0">CONCATENATE('Output| PTRM (T) (Adj)'!CRCP_y1, " to ",'Output| PTRM (T) (Adj)'!CRCP_y5)</definedName>
    <definedName name="CRCP_span" localSheetId="8">CONCATENATE(CRCP_y1, " to ",CRCP_y5)</definedName>
    <definedName name="CRCP_span" comment="Generic cover sheet">CONCATENATE(CRCP_y1, " to ",CRCP_y5)</definedName>
    <definedName name="CRCP_y1" localSheetId="1">'[44]Business &amp; other details'!$C$38</definedName>
    <definedName name="CRCP_y1" localSheetId="0">'[44]Business &amp; other details'!$C$38</definedName>
    <definedName name="CRCP_y1">'[19]Business &amp; other details'!$C$38</definedName>
    <definedName name="CRCP_y10" localSheetId="0">'[42]AER lookups'!$G$68</definedName>
    <definedName name="CRCP_y10">'[43]AER lookups'!$G$68</definedName>
    <definedName name="CRCP_y11" localSheetId="0">'[42]AER lookups'!$G$69</definedName>
    <definedName name="CRCP_y11">'[43]AER lookups'!$G$69</definedName>
    <definedName name="CRCP_y12" localSheetId="0">'[42]AER lookups'!$G$70</definedName>
    <definedName name="CRCP_y12">'[43]AER lookups'!$G$70</definedName>
    <definedName name="CRCP_y13" localSheetId="0">'[42]AER lookups'!$G$71</definedName>
    <definedName name="CRCP_y13">'[43]AER lookups'!$G$71</definedName>
    <definedName name="CRCP_y14" localSheetId="0">'[42]AER lookups'!$G$72</definedName>
    <definedName name="CRCP_y14">'[43]AER lookups'!$G$72</definedName>
    <definedName name="CRCP_y15" localSheetId="0">'[42]AER lookups'!$G$73</definedName>
    <definedName name="CRCP_y15">'[43]AER lookups'!$G$73</definedName>
    <definedName name="CRCP_y2" localSheetId="1">'[44]Business &amp; other details'!$D$38</definedName>
    <definedName name="CRCP_y2" localSheetId="0">'[44]Business &amp; other details'!$D$38</definedName>
    <definedName name="CRCP_y2">'[19]Business &amp; other details'!$D$38</definedName>
    <definedName name="CRCP_y3" localSheetId="1">'[44]Business &amp; other details'!$E$38</definedName>
    <definedName name="CRCP_y3" localSheetId="0">'[44]Business &amp; other details'!$E$38</definedName>
    <definedName name="CRCP_y3">'[19]Business &amp; other details'!$E$38</definedName>
    <definedName name="CRCP_y4" localSheetId="1">'[44]Business &amp; other details'!$F$38</definedName>
    <definedName name="CRCP_y4" localSheetId="0">'[44]Business &amp; other details'!$F$38</definedName>
    <definedName name="CRCP_y4">'[19]Business &amp; other details'!$F$38</definedName>
    <definedName name="CRCP_y5" localSheetId="1">'[44]Business &amp; other details'!$G$38</definedName>
    <definedName name="CRCP_y5" localSheetId="0">'[44]Business &amp; other details'!$G$38</definedName>
    <definedName name="CRCP_y5">'[19]Business &amp; other details'!$G$38</definedName>
    <definedName name="CRCP_y6" localSheetId="1">'[44]Business &amp; other details'!$H$38</definedName>
    <definedName name="CRCP_y6" localSheetId="0">'[44]Business &amp; other details'!$H$38</definedName>
    <definedName name="CRCP_y6">'[19]Business &amp; other details'!$H$38</definedName>
    <definedName name="CRCP_y7" localSheetId="1">'[44]Business &amp; other details'!$I$38</definedName>
    <definedName name="CRCP_y7" localSheetId="0">'[44]Business &amp; other details'!$I$38</definedName>
    <definedName name="CRCP_y7">'[19]Business &amp; other details'!$I$38</definedName>
    <definedName name="CRCP_y8" localSheetId="1">'[44]Business &amp; other details'!$J$38</definedName>
    <definedName name="CRCP_y8" localSheetId="0">'[44]Business &amp; other details'!$J$38</definedName>
    <definedName name="CRCP_y8">'[19]Business &amp; other details'!$J$38</definedName>
    <definedName name="CRCP_y9" localSheetId="1">'[44]Business &amp; other details'!$K$38</definedName>
    <definedName name="CRCP_y9" localSheetId="0">'[44]Business &amp; other details'!$K$38</definedName>
    <definedName name="CRCP_y9">'[19]Business &amp; other details'!$K$38</definedName>
    <definedName name="CreateGraph1" localSheetId="0">[22]Criteria1!$B$27</definedName>
    <definedName name="CreateGraph1">[23]Criteria1!$B$27</definedName>
    <definedName name="CreateGraph2" localSheetId="0">[22]Criteria2!$B$27</definedName>
    <definedName name="CreateGraph2">[23]Criteria2!$B$27</definedName>
    <definedName name="CreateGraph3" localSheetId="1">[24]Criteria3!$B$27</definedName>
    <definedName name="CreateGraph3" localSheetId="0">[24]Criteria3!$B$27</definedName>
    <definedName name="CreateGraph3">[23]Criteria3!$B$27</definedName>
    <definedName name="CRY">'[45]Business &amp; other details'!$D$45</definedName>
    <definedName name="cs_min">'[38]AER Inputs'!$D$10</definedName>
    <definedName name="CstCtrs" localSheetId="1">'[46]Project Details'!$F$1:$F$18</definedName>
    <definedName name="CstCtrs" localSheetId="0">'[46]Project Details'!$F$1:$F$18</definedName>
    <definedName name="CstCtrs">'[47]Project Details'!$F$1:$F$18</definedName>
    <definedName name="Curr_Fcst" localSheetId="8">[48]Inputs!$C$6</definedName>
    <definedName name="Curr_Fcst">[49]Inputs!$C$6</definedName>
    <definedName name="Curr_Mth" localSheetId="8">[48]Inputs!$C$4</definedName>
    <definedName name="Curr_Mth">[49]Inputs!$C$4</definedName>
    <definedName name="Curr_Year" localSheetId="8">[48]Inputs!$C$2</definedName>
    <definedName name="Curr_Year">[49]Inputs!$C$2</definedName>
    <definedName name="CURRENT">[50]Detail!$C$17</definedName>
    <definedName name="CurrentFY">'[41]Cover Page'!$Y$17</definedName>
    <definedName name="CurrentMth">'[41]Cover Page'!$Y$19</definedName>
    <definedName name="cv" localSheetId="1" hidden="1">{#N/A,#N/A,FALSE,"Group P&amp;L";#N/A,#N/A,FALSE,"Group Balance Sheet"}</definedName>
    <definedName name="cv" localSheetId="0" hidden="1">{#N/A,#N/A,FALSE,"Group P&amp;L";#N/A,#N/A,FALSE,"Group Balance Sheet"}</definedName>
    <definedName name="cv" localSheetId="8" hidden="1">{#N/A,#N/A,FALSE,"Group P&amp;L";#N/A,#N/A,FALSE,"Group Balance Sheet"}</definedName>
    <definedName name="cv" hidden="1">{#N/A,#N/A,FALSE,"Group P&amp;L";#N/A,#N/A,FALSE,"Group Balance Sheet"}</definedName>
    <definedName name="cvb" localSheetId="1" hidden="1">{#N/A,#N/A,FALSE,"Group P&amp;L";#N/A,#N/A,FALSE,"Group Balance Sheet"}</definedName>
    <definedName name="cvb" localSheetId="0" hidden="1">{#N/A,#N/A,FALSE,"Group P&amp;L";#N/A,#N/A,FALSE,"Group Balance Sheet"}</definedName>
    <definedName name="cvb" localSheetId="8" hidden="1">{#N/A,#N/A,FALSE,"Group P&amp;L";#N/A,#N/A,FALSE,"Group Balance Sheet"}</definedName>
    <definedName name="cvb" hidden="1">{#N/A,#N/A,FALSE,"Group P&amp;L";#N/A,#N/A,FALSE,"Group Balance Sheet"}</definedName>
    <definedName name="cvbbzx" localSheetId="1" hidden="1">{#N/A,#N/A,FALSE,"Group P&amp;L";#N/A,#N/A,FALSE,"Group Balance Sheet"}</definedName>
    <definedName name="cvbbzx" localSheetId="0" hidden="1">{#N/A,#N/A,FALSE,"Group P&amp;L";#N/A,#N/A,FALSE,"Group Balance Sheet"}</definedName>
    <definedName name="cvbbzx" localSheetId="8" hidden="1">{#N/A,#N/A,FALSE,"Group P&amp;L";#N/A,#N/A,FALSE,"Group Balance Sheet"}</definedName>
    <definedName name="cvbbzx" hidden="1">{#N/A,#N/A,FALSE,"Group P&amp;L";#N/A,#N/A,FALSE,"Group Balance Sheet"}</definedName>
    <definedName name="cvcmv" localSheetId="1" hidden="1">{#N/A,#N/A,FALSE,"Group P&amp;L";#N/A,#N/A,FALSE,"Group Balance Sheet"}</definedName>
    <definedName name="cvcmv" localSheetId="0" hidden="1">{#N/A,#N/A,FALSE,"Group P&amp;L";#N/A,#N/A,FALSE,"Group Balance Sheet"}</definedName>
    <definedName name="cvcmv" localSheetId="8" hidden="1">{#N/A,#N/A,FALSE,"Group P&amp;L";#N/A,#N/A,FALSE,"Group Balance Sheet"}</definedName>
    <definedName name="cvcmv" hidden="1">{#N/A,#N/A,FALSE,"Group P&amp;L";#N/A,#N/A,FALSE,"Group Balance Sheet"}</definedName>
    <definedName name="cx" localSheetId="1" hidden="1">{#N/A,#N/A,FALSE,"Group P&amp;L";#N/A,#N/A,FALSE,"Group Balance Sheet"}</definedName>
    <definedName name="cx" localSheetId="0" hidden="1">{#N/A,#N/A,FALSE,"Group P&amp;L";#N/A,#N/A,FALSE,"Group Balance Sheet"}</definedName>
    <definedName name="cx" localSheetId="8" hidden="1">{#N/A,#N/A,FALSE,"Group P&amp;L";#N/A,#N/A,FALSE,"Group Balance Sheet"}</definedName>
    <definedName name="cx" hidden="1">{#N/A,#N/A,FALSE,"Group P&amp;L";#N/A,#N/A,FALSE,"Group Balance Sheet"}</definedName>
    <definedName name="CXVB">[21]Criteria2!$B$27</definedName>
    <definedName name="CzxzxcCZX">[51]DATA!$A$1:$C$170</definedName>
    <definedName name="d" localSheetId="1" hidden="1">{#N/A,#N/A,FALSE,"Group P&amp;L";#N/A,#N/A,FALSE,"Group Balance Sheet"}</definedName>
    <definedName name="d" localSheetId="0" hidden="1">{#N/A,#N/A,FALSE,"Group P&amp;L";#N/A,#N/A,FALSE,"Group Balance Sheet"}</definedName>
    <definedName name="d" localSheetId="8" hidden="1">{#N/A,#N/A,FALSE,"Group P&amp;L";#N/A,#N/A,FALSE,"Group Balance Sheet"}</definedName>
    <definedName name="d" hidden="1">{#N/A,#N/A,FALSE,"Group P&amp;L";#N/A,#N/A,FALSE,"Group Balance Sheet"}</definedName>
    <definedName name="da" localSheetId="1" hidden="1">{#N/A,#N/A,FALSE,"Group P&amp;L";#N/A,#N/A,FALSE,"Group Balance Sheet"}</definedName>
    <definedName name="da" localSheetId="0" hidden="1">{#N/A,#N/A,FALSE,"Group P&amp;L";#N/A,#N/A,FALSE,"Group Balance Sheet"}</definedName>
    <definedName name="da" localSheetId="8" hidden="1">{#N/A,#N/A,FALSE,"Group P&amp;L";#N/A,#N/A,FALSE,"Group Balance Sheet"}</definedName>
    <definedName name="da" hidden="1">{#N/A,#N/A,FALSE,"Group P&amp;L";#N/A,#N/A,FALSE,"Group Balance Sheet"}</definedName>
    <definedName name="Data" localSheetId="1">[52]Detail!$W$12:$AU$22</definedName>
    <definedName name="Data" localSheetId="0">[52]Detail!$W$12:$AU$22</definedName>
    <definedName name="Data">[53]Sheet2!$A$1:$C$4931</definedName>
    <definedName name="data1" localSheetId="0">#REF!</definedName>
    <definedName name="data1" localSheetId="8">#REF!</definedName>
    <definedName name="data1">#REF!</definedName>
    <definedName name="Date_Range" localSheetId="0">[17]Data1!$A$2:$A$10,[17]Data1!$A$11:$A$301</definedName>
    <definedName name="Date_Range">[18]Data1!$A$2:$A$10,[18]Data1!$A$11:$A$301</definedName>
    <definedName name="Dates" localSheetId="1">'[54]Energy Networks  Output'!$U$1:$V$12</definedName>
    <definedName name="Dates" localSheetId="0">'[54]Energy Networks  Output'!$U$1:$V$12</definedName>
    <definedName name="Dates">'[55]Energy Networks  Output'!$U$1:$V$12</definedName>
    <definedName name="DBName1" localSheetId="0">[22]Criteria1!$B$39</definedName>
    <definedName name="DBName1">[23]Criteria1!$B$39</definedName>
    <definedName name="DBName2" localSheetId="0">[22]Criteria2!$B$39</definedName>
    <definedName name="DBName2">[23]Criteria2!$B$39</definedName>
    <definedName name="DBName3" localSheetId="1">[24]Criteria3!$B$39</definedName>
    <definedName name="DBName3" localSheetId="0">[24]Criteria3!$B$39</definedName>
    <definedName name="DBName3">[23]Criteria3!$B$39</definedName>
    <definedName name="DBUsername1" localSheetId="0">[22]Criteria1!$B$9</definedName>
    <definedName name="DBUsername1">[23]Criteria1!$B$9</definedName>
    <definedName name="DBUsername2" localSheetId="1">[21]Criteria2!$B$9</definedName>
    <definedName name="DBUsername2" localSheetId="0">[21]Criteria2!$B$9</definedName>
    <definedName name="DBUsername2">[23]Criteria2!$B$9</definedName>
    <definedName name="DBUsername3" localSheetId="1">[21]Criteria3!$B$9</definedName>
    <definedName name="DBUsername3" localSheetId="0">[21]Criteria3!$B$9</definedName>
    <definedName name="DBUsername3">[23]Criteria3!$B$9</definedName>
    <definedName name="DCCOSTS">[56]DATA!$A$1:$C$170</definedName>
    <definedName name="DD_CostCategory" localSheetId="1">[57]h_References!$P$4:$P$11</definedName>
    <definedName name="DD_CostCategory" localSheetId="0">[57]h_References!$P$4:$P$11</definedName>
    <definedName name="DD_CostCategory">[58]h_References!$P$4:$P$11</definedName>
    <definedName name="DDDDDDDDDDDDDDDDDDDDDDDDDD">[20]Criteria3!$F$1</definedName>
    <definedName name="DeleteLogicType1" localSheetId="1">[22]Criteria1!$B$34</definedName>
    <definedName name="DeleteLogicType1" localSheetId="0">[22]Criteria1!$B$34</definedName>
    <definedName name="DeleteLogicType1">[23]Criteria1!$B$34</definedName>
    <definedName name="DeleteLogicType2" localSheetId="1">[21]Criteria2!$B$34</definedName>
    <definedName name="DeleteLogicType2" localSheetId="0">[21]Criteria2!$B$34</definedName>
    <definedName name="DeleteLogicType2">[23]Criteria2!$B$34</definedName>
    <definedName name="DeleteLogicType3" localSheetId="1">[21]Criteria3!$B$34</definedName>
    <definedName name="DeleteLogicType3" localSheetId="0">[21]Criteria3!$B$34</definedName>
    <definedName name="DeleteLogicType3">[23]Criteria3!$B$34</definedName>
    <definedName name="deuli3edjlkd3" localSheetId="1" hidden="1">{#N/A,#N/A,FALSE,"Group P&amp;L";#N/A,#N/A,FALSE,"Group Balance Sheet"}</definedName>
    <definedName name="deuli3edjlkd3" localSheetId="0" hidden="1">{#N/A,#N/A,FALSE,"Group P&amp;L";#N/A,#N/A,FALSE,"Group Balance Sheet"}</definedName>
    <definedName name="deuli3edjlkd3" localSheetId="8" hidden="1">{#N/A,#N/A,FALSE,"Group P&amp;L";#N/A,#N/A,FALSE,"Group Balance Sheet"}</definedName>
    <definedName name="deuli3edjlkd3" hidden="1">{#N/A,#N/A,FALSE,"Group P&amp;L";#N/A,#N/A,FALSE,"Group Balance Sheet"}</definedName>
    <definedName name="df" localSheetId="1" hidden="1">{#N/A,#N/A,FALSE,"Group P&amp;L";#N/A,#N/A,FALSE,"Group Balance Sheet"}</definedName>
    <definedName name="df" localSheetId="0" hidden="1">{#N/A,#N/A,FALSE,"Group P&amp;L";#N/A,#N/A,FALSE,"Group Balance Sheet"}</definedName>
    <definedName name="df" localSheetId="8" hidden="1">{#N/A,#N/A,FALSE,"Group P&amp;L";#N/A,#N/A,FALSE,"Group Balance Sheet"}</definedName>
    <definedName name="df" hidden="1">{#N/A,#N/A,FALSE,"Group P&amp;L";#N/A,#N/A,FALSE,"Group Balance Sheet"}</definedName>
    <definedName name="dfg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hg" localSheetId="1" hidden="1">{#N/A,#N/A,FALSE,"Group P&amp;L";#N/A,#N/A,FALSE,"Group Balance Sheet"}</definedName>
    <definedName name="dfhg" localSheetId="0" hidden="1">{#N/A,#N/A,FALSE,"Group P&amp;L";#N/A,#N/A,FALSE,"Group Balance Sheet"}</definedName>
    <definedName name="dfhg" localSheetId="8" hidden="1">{#N/A,#N/A,FALSE,"Group P&amp;L";#N/A,#N/A,FALSE,"Group Balance Sheet"}</definedName>
    <definedName name="dfhg" hidden="1">{#N/A,#N/A,FALSE,"Group P&amp;L";#N/A,#N/A,FALSE,"Group Balance Sheet"}</definedName>
    <definedName name="DFNHZSDNJH">[20]Criteria1!$B$39</definedName>
    <definedName name="DFZSNHDFNH">[21]Criteria2!$B$39</definedName>
    <definedName name="dg" localSheetId="1" hidden="1">{#N/A,#N/A,FALSE,"Group P&amp;L";#N/A,#N/A,FALSE,"Group Balance Sheet"}</definedName>
    <definedName name="dg" localSheetId="0" hidden="1">{#N/A,#N/A,FALSE,"Group P&amp;L";#N/A,#N/A,FALSE,"Group Balance Sheet"}</definedName>
    <definedName name="dg" localSheetId="8" hidden="1">{#N/A,#N/A,FALSE,"Group P&amp;L";#N/A,#N/A,FALSE,"Group Balance Sheet"}</definedName>
    <definedName name="dg" hidden="1">{#N/A,#N/A,FALSE,"Group P&amp;L";#N/A,#N/A,FALSE,"Group Balance Sheet"}</definedName>
    <definedName name="dggggggggggggggg" localSheetId="1" hidden="1">{#N/A,#N/A,FALSE,"Group P&amp;L";#N/A,#N/A,FALSE,"Group Balance Sheet"}</definedName>
    <definedName name="dggggggggggggggg" localSheetId="0" hidden="1">{#N/A,#N/A,FALSE,"Group P&amp;L";#N/A,#N/A,FALSE,"Group Balance Sheet"}</definedName>
    <definedName name="dggggggggggggggg" localSheetId="8" hidden="1">{#N/A,#N/A,FALSE,"Group P&amp;L";#N/A,#N/A,FALSE,"Group Balance Sheet"}</definedName>
    <definedName name="dggggggggggggggg" hidden="1">{#N/A,#N/A,FALSE,"Group P&amp;L";#N/A,#N/A,FALSE,"Group Balance Sheet"}</definedName>
    <definedName name="dghnmdsnsdfnsd">[20]Criteria3!$B$2</definedName>
    <definedName name="dh" localSheetId="1" hidden="1">{#N/A,#N/A,FALSE,"Group P&amp;L";#N/A,#N/A,FALSE,"Group Balance Sheet"}</definedName>
    <definedName name="dh" localSheetId="0" hidden="1">{#N/A,#N/A,FALSE,"Group P&amp;L";#N/A,#N/A,FALSE,"Group Balance Sheet"}</definedName>
    <definedName name="dh" localSheetId="8" hidden="1">{#N/A,#N/A,FALSE,"Group P&amp;L";#N/A,#N/A,FALSE,"Group Balance Sheet"}</definedName>
    <definedName name="dh" hidden="1">{#N/A,#N/A,FALSE,"Group P&amp;L";#N/A,#N/A,FALSE,"Group Balance Sheet"}</definedName>
    <definedName name="dhdf" localSheetId="1" hidden="1">{#N/A,#N/A,FALSE,"Group P&amp;L";#N/A,#N/A,FALSE,"Group Balance Sheet"}</definedName>
    <definedName name="dhdf" localSheetId="0" hidden="1">{#N/A,#N/A,FALSE,"Group P&amp;L";#N/A,#N/A,FALSE,"Group Balance Sheet"}</definedName>
    <definedName name="dhdf" localSheetId="8" hidden="1">{#N/A,#N/A,FALSE,"Group P&amp;L";#N/A,#N/A,FALSE,"Group Balance Sheet"}</definedName>
    <definedName name="dhdf" hidden="1">{#N/A,#N/A,FALSE,"Group P&amp;L";#N/A,#N/A,FALSE,"Group Balance Sheet"}</definedName>
    <definedName name="dhfg">[20]Criteria1!$F$2</definedName>
    <definedName name="dms_060301_checkvalue" localSheetId="0">'[42]AER ETL'!$C$89</definedName>
    <definedName name="dms_060301_checkvalue">'[43]AER ETL'!$C$89</definedName>
    <definedName name="dms_060301_LastRow" localSheetId="0">'[42]AER ETL'!$C$91</definedName>
    <definedName name="dms_060301_LastRow">'[43]AER ETL'!$C$91</definedName>
    <definedName name="dms_060701_ARR_MaxRows" localSheetId="0">'[42]AER ETL'!$C$99</definedName>
    <definedName name="dms_060701_ARR_MaxRows">'[43]AER ETL'!$C$99</definedName>
    <definedName name="dms_060701_Reset_MaxRows" localSheetId="0">'[42]AER ETL'!$C$98</definedName>
    <definedName name="dms_060701_Reset_MaxRows">'[43]AER ETL'!$C$98</definedName>
    <definedName name="dms_060701_StartDateTxt" localSheetId="0">'[42]AER ETL'!$C$105</definedName>
    <definedName name="dms_060701_StartDateTxt">'[43]AER ETL'!$C$105</definedName>
    <definedName name="dms_0608_LastRow" localSheetId="0">'[42]AER ETL'!$C$111</definedName>
    <definedName name="dms_0608_LastRow">'[43]AER ETL'!$C$111</definedName>
    <definedName name="dms_0608_OffsetRows" localSheetId="0">'[42]AER ETL'!$C$110</definedName>
    <definedName name="dms_0608_OffsetRows">'[43]AER ETL'!$C$110</definedName>
    <definedName name="dms_060801_StartCell">'[59]6'!$B$13</definedName>
    <definedName name="DMS_50_01_01a" localSheetId="0">#REF!</definedName>
    <definedName name="DMS_50_01_01a" localSheetId="8">#REF!</definedName>
    <definedName name="DMS_50_01_01a">#REF!</definedName>
    <definedName name="DMS_50_01_01a_t" localSheetId="0">#REF!</definedName>
    <definedName name="DMS_50_01_01a_t" localSheetId="8">#REF!</definedName>
    <definedName name="DMS_50_01_01a_t">#REF!</definedName>
    <definedName name="DMS_50_01_01b" localSheetId="0">#REF!</definedName>
    <definedName name="DMS_50_01_01b" localSheetId="8">#REF!</definedName>
    <definedName name="DMS_50_01_01b">#REF!</definedName>
    <definedName name="DMS_50_01_01b_t" localSheetId="0">#REF!</definedName>
    <definedName name="DMS_50_01_01b_t" localSheetId="8">#REF!</definedName>
    <definedName name="DMS_50_01_01b_t">#REF!</definedName>
    <definedName name="DMS_50_01_01c" localSheetId="0">#REF!</definedName>
    <definedName name="DMS_50_01_01c" localSheetId="8">#REF!</definedName>
    <definedName name="DMS_50_01_01c">#REF!</definedName>
    <definedName name="DMS_50_01_01c_t" localSheetId="0">#REF!</definedName>
    <definedName name="DMS_50_01_01c_t" localSheetId="8">#REF!</definedName>
    <definedName name="DMS_50_01_01c_t">#REF!</definedName>
    <definedName name="DMS_50_01_01d" localSheetId="0">#REF!</definedName>
    <definedName name="DMS_50_01_01d" localSheetId="8">#REF!</definedName>
    <definedName name="DMS_50_01_01d">#REF!</definedName>
    <definedName name="DMS_50_01_01d_t" localSheetId="0">#REF!</definedName>
    <definedName name="DMS_50_01_01d_t" localSheetId="8">#REF!</definedName>
    <definedName name="DMS_50_01_01d_t">#REF!</definedName>
    <definedName name="DMS_50_01_02" localSheetId="0">#REF!</definedName>
    <definedName name="DMS_50_01_02" localSheetId="8">#REF!</definedName>
    <definedName name="DMS_50_01_02">#REF!</definedName>
    <definedName name="DMS_50_01_02_t" localSheetId="0">#REF!</definedName>
    <definedName name="DMS_50_01_02_t" localSheetId="8">#REF!</definedName>
    <definedName name="DMS_50_01_02_t">#REF!</definedName>
    <definedName name="DMS_50_01_03" localSheetId="0">#REF!</definedName>
    <definedName name="DMS_50_01_03" localSheetId="8">#REF!</definedName>
    <definedName name="DMS_50_01_03">#REF!</definedName>
    <definedName name="DMS_50_01_03_t" localSheetId="0">#REF!</definedName>
    <definedName name="DMS_50_01_03_t" localSheetId="8">#REF!</definedName>
    <definedName name="DMS_50_01_03_t">#REF!</definedName>
    <definedName name="DMS_50_01_04" localSheetId="0">#REF!</definedName>
    <definedName name="DMS_50_01_04" localSheetId="8">#REF!</definedName>
    <definedName name="DMS_50_01_04">#REF!</definedName>
    <definedName name="DMS_50_01_04_t" localSheetId="0">#REF!</definedName>
    <definedName name="DMS_50_01_04_t" localSheetId="8">#REF!</definedName>
    <definedName name="DMS_50_01_04_t">#REF!</definedName>
    <definedName name="DMS_50_01_05" localSheetId="0">#REF!</definedName>
    <definedName name="DMS_50_01_05" localSheetId="8">#REF!</definedName>
    <definedName name="DMS_50_01_05">#REF!</definedName>
    <definedName name="DMS_50_01_05_t" localSheetId="0">#REF!</definedName>
    <definedName name="DMS_50_01_05_t" localSheetId="8">#REF!</definedName>
    <definedName name="DMS_50_01_05_t">#REF!</definedName>
    <definedName name="DMS_50_01_07" localSheetId="8">#REF!</definedName>
    <definedName name="DMS_50_01_07">#REF!</definedName>
    <definedName name="DMS_50_01_10" localSheetId="0">#REF!</definedName>
    <definedName name="DMS_50_01_10" localSheetId="8">#REF!</definedName>
    <definedName name="DMS_50_01_10">#REF!</definedName>
    <definedName name="DMS_50_01_10_t" localSheetId="0">#REF!</definedName>
    <definedName name="DMS_50_01_10_t" localSheetId="8">#REF!</definedName>
    <definedName name="DMS_50_01_10_t">#REF!</definedName>
    <definedName name="DMS_50_01_11" localSheetId="0">#REF!</definedName>
    <definedName name="DMS_50_01_11" localSheetId="8">#REF!</definedName>
    <definedName name="DMS_50_01_11">#REF!</definedName>
    <definedName name="DMS_50_01_11_t" localSheetId="0">#REF!</definedName>
    <definedName name="DMS_50_01_11_t" localSheetId="8">#REF!</definedName>
    <definedName name="DMS_50_01_11_t">#REF!</definedName>
    <definedName name="DMS_50_01_12" localSheetId="0">#REF!</definedName>
    <definedName name="DMS_50_01_12" localSheetId="8">#REF!</definedName>
    <definedName name="DMS_50_01_12">#REF!</definedName>
    <definedName name="DMS_50_01_12_t" localSheetId="0">#REF!</definedName>
    <definedName name="DMS_50_01_12_t" localSheetId="8">#REF!</definedName>
    <definedName name="DMS_50_01_12_t">#REF!</definedName>
    <definedName name="DMS_50_01_13" localSheetId="0">#REF!</definedName>
    <definedName name="DMS_50_01_13" localSheetId="8">#REF!</definedName>
    <definedName name="DMS_50_01_13">#REF!</definedName>
    <definedName name="DMS_50_01_13_t" localSheetId="0">#REF!</definedName>
    <definedName name="DMS_50_01_13_t" localSheetId="8">#REF!</definedName>
    <definedName name="DMS_50_01_13_t">#REF!</definedName>
    <definedName name="DMS_50_01_13_y1" localSheetId="8">#REF!</definedName>
    <definedName name="DMS_50_01_13_y1">#REF!</definedName>
    <definedName name="DMS_50_02_01" localSheetId="0">#REF!</definedName>
    <definedName name="DMS_50_02_01" localSheetId="8">#REF!</definedName>
    <definedName name="DMS_50_02_01">#REF!</definedName>
    <definedName name="DMS_50_02_01_t" localSheetId="0">#REF!</definedName>
    <definedName name="DMS_50_02_01_t" localSheetId="8">#REF!</definedName>
    <definedName name="DMS_50_02_01_t">#REF!</definedName>
    <definedName name="DMS_50_02_02" localSheetId="0">#REF!</definedName>
    <definedName name="DMS_50_02_02" localSheetId="8">#REF!</definedName>
    <definedName name="DMS_50_02_02">#REF!</definedName>
    <definedName name="DMS_50_02_02_t" localSheetId="0">#REF!</definedName>
    <definedName name="DMS_50_02_02_t" localSheetId="8">#REF!</definedName>
    <definedName name="DMS_50_02_02_t">#REF!</definedName>
    <definedName name="DMS_50_02_03" localSheetId="0">#REF!</definedName>
    <definedName name="DMS_50_02_03" localSheetId="8">#REF!</definedName>
    <definedName name="DMS_50_02_03">#REF!</definedName>
    <definedName name="DMS_50_02_03_t" localSheetId="0">#REF!</definedName>
    <definedName name="DMS_50_02_03_t" localSheetId="8">#REF!</definedName>
    <definedName name="DMS_50_02_03_t">#REF!</definedName>
    <definedName name="DMS_50_02_04" localSheetId="0">#REF!</definedName>
    <definedName name="DMS_50_02_04" localSheetId="8">#REF!</definedName>
    <definedName name="DMS_50_02_04">#REF!</definedName>
    <definedName name="DMS_50_02_04_t" localSheetId="0">#REF!</definedName>
    <definedName name="DMS_50_02_04_t" localSheetId="8">#REF!</definedName>
    <definedName name="DMS_50_02_04_t">#REF!</definedName>
    <definedName name="DMS_50_03_01" localSheetId="0">#REF!</definedName>
    <definedName name="DMS_50_03_01" localSheetId="8">#REF!</definedName>
    <definedName name="DMS_50_03_01">#REF!</definedName>
    <definedName name="DMS_50_03_01_t" localSheetId="0">#REF!</definedName>
    <definedName name="DMS_50_03_01_t" localSheetId="8">#REF!</definedName>
    <definedName name="DMS_50_03_01_t">#REF!</definedName>
    <definedName name="DMS_50_03_02" localSheetId="0">#REF!</definedName>
    <definedName name="DMS_50_03_02" localSheetId="8">#REF!</definedName>
    <definedName name="DMS_50_03_02">#REF!</definedName>
    <definedName name="DMS_50_03_02_t" localSheetId="0">#REF!</definedName>
    <definedName name="DMS_50_03_02_t" localSheetId="8">#REF!</definedName>
    <definedName name="DMS_50_03_02_t">#REF!</definedName>
    <definedName name="dms_663_List" localSheetId="1">'[44]AER only'!$M$9:$M$48</definedName>
    <definedName name="dms_663_List" localSheetId="0">'[44]AER only'!$M$9:$M$48</definedName>
    <definedName name="dms_663_List">'[19]AER only'!$M$8:$M$42</definedName>
    <definedName name="dms_ABN_List" localSheetId="1">'[44]AER only'!$D$9:$D$48</definedName>
    <definedName name="dms_ABN_List" localSheetId="0">'[44]AER only'!$D$9:$D$48</definedName>
    <definedName name="dms_ABN_List">'[19]AER only'!$D$8:$D$42</definedName>
    <definedName name="dms_Addr1">'[19]Business &amp; other details'!$E$18</definedName>
    <definedName name="dms_Addr1_List" localSheetId="1">'[44]AER only'!$O$9:$O$48</definedName>
    <definedName name="dms_Addr1_List" localSheetId="0">'[44]AER only'!$O$9:$O$48</definedName>
    <definedName name="dms_Addr1_List">'[19]AER only'!$P$8:$P$42</definedName>
    <definedName name="dms_Addr2">'[19]Business &amp; other details'!$E$19</definedName>
    <definedName name="dms_Addr2_List" localSheetId="1">'[44]AER only'!$P$9:$P$48</definedName>
    <definedName name="dms_Addr2_List" localSheetId="0">'[44]AER only'!$P$9:$P$48</definedName>
    <definedName name="dms_Addr2_List">'[19]AER only'!$Q$8:$Q$42</definedName>
    <definedName name="dms_Amendment_Text" localSheetId="0">'[42]Business &amp; other details'!$AR$67</definedName>
    <definedName name="dms_Amendment_Text">'[43]Business &amp; other details'!$AR$67</definedName>
    <definedName name="DMS_Asset31_values">'[19]TAB roll forward'!#REF!</definedName>
    <definedName name="DMS_Asset32_values">'[19]TAB roll forward'!#REF!</definedName>
    <definedName name="DMS_Asset33_values">'[19]TAB roll forward'!#REF!</definedName>
    <definedName name="DMS_Asset34_values">'[19]TAB roll forward'!#REF!</definedName>
    <definedName name="DMS_Asset35_values">'[19]TAB roll forward'!#REF!</definedName>
    <definedName name="DMS_Asset36_values">'[19]TAB roll forward'!#REF!</definedName>
    <definedName name="DMS_Asset37_values">'[19]TAB roll forward'!#REF!</definedName>
    <definedName name="DMS_Asset38_values">'[19]TAB roll forward'!#REF!</definedName>
    <definedName name="DMS_Asset39_values">'[19]TAB roll forward'!#REF!</definedName>
    <definedName name="DMS_Asset40_values">'[19]TAB roll forward'!#REF!</definedName>
    <definedName name="DMS_Asset41_values">'[19]TAB roll forward'!#REF!</definedName>
    <definedName name="DMS_Asset42_values">'[19]TAB roll forward'!#REF!</definedName>
    <definedName name="DMS_Asset43_values">'[19]TAB roll forward'!#REF!</definedName>
    <definedName name="DMS_Asset44_values">'[19]TAB roll forward'!#REF!</definedName>
    <definedName name="DMS_Asset45_values">'[19]TAB roll forward'!#REF!</definedName>
    <definedName name="DMS_Asset46_values">'[19]TAB roll forward'!#REF!</definedName>
    <definedName name="DMS_Asset47_values">'[19]TAB roll forward'!#REF!</definedName>
    <definedName name="DMS_Asset48_values">'[19]TAB roll forward'!#REF!</definedName>
    <definedName name="DMS_Asset49_values">'[19]TAB roll forward'!#REF!</definedName>
    <definedName name="DMS_Asset50_values">'[19]TAB roll forward'!#REF!</definedName>
    <definedName name="DMS_assetclassnames" localSheetId="0">#REF!</definedName>
    <definedName name="DMS_assetclassnames" localSheetId="8">#REF!</definedName>
    <definedName name="DMS_assetclassnames">#REF!</definedName>
    <definedName name="DMS_assetclassnames_t" localSheetId="0">#REF!</definedName>
    <definedName name="DMS_assetclassnames_t" localSheetId="8">#REF!</definedName>
    <definedName name="DMS_assetclassnames_t">#REF!</definedName>
    <definedName name="DMS_assetlife" localSheetId="0">#REF!</definedName>
    <definedName name="DMS_assetlife" localSheetId="8">#REF!</definedName>
    <definedName name="DMS_assetlife">#REF!</definedName>
    <definedName name="DMS_assetlife_t" localSheetId="0">#REF!</definedName>
    <definedName name="DMS_assetlife_t" localSheetId="8">#REF!</definedName>
    <definedName name="DMS_assetlife_t">#REF!</definedName>
    <definedName name="dms_BaseStepTrend">'[44]2.16 Opex Summary'!$L$9</definedName>
    <definedName name="dms_BaseYear_Choice">'[44]2.16 Opex Summary'!$L$11</definedName>
    <definedName name="dms_Cal_Year_B4_CRY" localSheetId="0">'[42]AER ETL'!$C$28</definedName>
    <definedName name="dms_Cal_Year_B4_CRY">'[43]AER ETL'!$C$28</definedName>
    <definedName name="dms_CBD_flag">'[44]AER only'!$AC$9:$AC$48</definedName>
    <definedName name="dms_CFinalYear_List" localSheetId="1">'[44]AER only'!$E$92:$E$106</definedName>
    <definedName name="dms_CFinalYear_List" localSheetId="0">'[44]AER only'!$E$92:$E$106</definedName>
    <definedName name="dms_CFinalYear_List">'[19]AER only'!$H$66:$H$80</definedName>
    <definedName name="dms_Confid_status_List" localSheetId="0">'[42]AER NRs'!$D$6:$D$8</definedName>
    <definedName name="dms_Confid_status_List">'[43]AER NRs'!$D$6:$D$8</definedName>
    <definedName name="DMS_Constant" localSheetId="0">#REF!</definedName>
    <definedName name="DMS_Constant" localSheetId="8">#REF!</definedName>
    <definedName name="DMS_Constant">#REF!</definedName>
    <definedName name="DMS_Constant_t" localSheetId="0">#REF!</definedName>
    <definedName name="DMS_Constant_t" localSheetId="8">#REF!</definedName>
    <definedName name="DMS_Constant_t">#REF!</definedName>
    <definedName name="dms_ContactEmail_List" localSheetId="1">'[44]AER only'!$AA$9:$AA$48</definedName>
    <definedName name="dms_ContactEmail_List" localSheetId="0">'[44]AER only'!$AA$9:$AA$48</definedName>
    <definedName name="dms_ContactEmail_List">'[19]AER only'!$AB$8:$AB$42</definedName>
    <definedName name="dms_ContactName1_List" localSheetId="1">'[44]AER only'!$Y$9:$Y$48</definedName>
    <definedName name="dms_ContactName1_List" localSheetId="0">'[44]AER only'!$Y$9:$Y$48</definedName>
    <definedName name="dms_ContactName1_List">'[19]AER only'!$Z$8:$Z$42</definedName>
    <definedName name="dms_ContactPh1_List" localSheetId="1">'[44]AER only'!$Z$9:$Z$48</definedName>
    <definedName name="dms_ContactPh1_List" localSheetId="0">'[44]AER only'!$Z$9:$Z$48</definedName>
    <definedName name="dms_ContactPh1_List">'[19]AER only'!$AA$8:$AA$42</definedName>
    <definedName name="DMS_CostofCapitalParameters" localSheetId="8">#REF!</definedName>
    <definedName name="DMS_CostofCapitalParameters">#REF!</definedName>
    <definedName name="dms_CRCP_FinalYear_Result" localSheetId="1">'[44]Business &amp; other details'!$C$82</definedName>
    <definedName name="dms_CRCP_FinalYear_Result" localSheetId="0">'[44]Business &amp; other details'!$C$82</definedName>
    <definedName name="dms_CRCP_FinalYear_Result">'[19]Business &amp; other details'!$C$80</definedName>
    <definedName name="dms_CRCP_FirstYear_Result" localSheetId="1">'[44]Business &amp; other details'!$C$81</definedName>
    <definedName name="dms_CRCP_FirstYear_Result" localSheetId="0">'[44]Business &amp; other details'!$C$81</definedName>
    <definedName name="dms_CRCP_FirstYear_Result">'[19]Business &amp; other details'!$C$79</definedName>
    <definedName name="dms_CRCP_index" localSheetId="1">'[44]AER only'!$J$92:$J$106</definedName>
    <definedName name="dms_CRCP_index" localSheetId="0">'[44]AER only'!$J$92:$J$106</definedName>
    <definedName name="dms_CRCP_index">'[19]AER only'!$M$66:$M$80</definedName>
    <definedName name="dms_CRCP_start_row" localSheetId="0">'[42]AER ETL'!$C$39</definedName>
    <definedName name="dms_CRCP_start_row">'[43]AER ETL'!$C$39</definedName>
    <definedName name="dms_CRCP_years" localSheetId="1">'[44]AER only'!$H$92:$H$106</definedName>
    <definedName name="dms_CRCP_years" localSheetId="0">'[44]AER only'!$H$92:$H$106</definedName>
    <definedName name="dms_CRCP_years">'[19]AER only'!$K$66:$K$80</definedName>
    <definedName name="dms_CRCP_yM" localSheetId="1">'[44]AER only'!$H$105</definedName>
    <definedName name="dms_CRCP_yM" localSheetId="0">'[44]AER only'!$H$105</definedName>
    <definedName name="dms_CRCP_yM">'[19]AER only'!$K$79</definedName>
    <definedName name="dms_CRCP_yN" localSheetId="1">'[44]AER only'!$H$104</definedName>
    <definedName name="dms_CRCP_yN" localSheetId="0">'[44]AER only'!$H$104</definedName>
    <definedName name="dms_CRCP_yN">'[19]AER only'!$K$78</definedName>
    <definedName name="dms_CRCP_yO" localSheetId="1">'[44]AER only'!$H$103</definedName>
    <definedName name="dms_CRCP_yO" localSheetId="0">'[44]AER only'!$H$103</definedName>
    <definedName name="dms_CRCP_yO">'[19]AER only'!$K$77</definedName>
    <definedName name="dms_CRCP_yP" localSheetId="1">'[44]AER only'!$H$102</definedName>
    <definedName name="dms_CRCP_yP" localSheetId="0">'[44]AER only'!$H$102</definedName>
    <definedName name="dms_CRCP_yP">'[19]AER only'!$K$76</definedName>
    <definedName name="dms_CRCP_yQ" localSheetId="1">'[44]AER only'!$H$101</definedName>
    <definedName name="dms_CRCP_yQ" localSheetId="0">'[44]AER only'!$H$101</definedName>
    <definedName name="dms_CRCP_yQ">'[19]AER only'!$K$75</definedName>
    <definedName name="dms_CRCP_yR" localSheetId="1">'[44]AER only'!$H$100</definedName>
    <definedName name="dms_CRCP_yR" localSheetId="0">'[44]AER only'!$H$100</definedName>
    <definedName name="dms_CRCP_yR">'[19]AER only'!$K$74</definedName>
    <definedName name="dms_CRCP_yS" localSheetId="1">'[44]AER only'!$H$99</definedName>
    <definedName name="dms_CRCP_yS" localSheetId="0">'[44]AER only'!$H$99</definedName>
    <definedName name="dms_CRCP_yS">'[19]AER only'!$K$73</definedName>
    <definedName name="dms_CRCP_yT" localSheetId="1">'[44]AER only'!$H$98</definedName>
    <definedName name="dms_CRCP_yT" localSheetId="0">'[44]AER only'!$H$98</definedName>
    <definedName name="dms_CRCP_yT">'[19]AER only'!$K$72</definedName>
    <definedName name="dms_CRCP_yU" localSheetId="1">'[44]AER only'!$H$97</definedName>
    <definedName name="dms_CRCP_yU" localSheetId="0">'[44]AER only'!$H$97</definedName>
    <definedName name="dms_CRCP_yU">'[19]AER only'!$K$71</definedName>
    <definedName name="dms_CRCP_yV" localSheetId="1">'[44]AER only'!$H$96</definedName>
    <definedName name="dms_CRCP_yV" localSheetId="0">'[44]AER only'!$H$96</definedName>
    <definedName name="dms_CRCP_yV">'[19]AER only'!$K$70</definedName>
    <definedName name="dms_CRCP_yW" localSheetId="1">'[44]AER only'!$H$95</definedName>
    <definedName name="dms_CRCP_yW" localSheetId="0">'[44]AER only'!$H$95</definedName>
    <definedName name="dms_CRCP_yW">'[19]AER only'!$K$69</definedName>
    <definedName name="dms_CRCP_yX" localSheetId="1">'[44]AER only'!$H$94</definedName>
    <definedName name="dms_CRCP_yX" localSheetId="0">'[44]AER only'!$H$94</definedName>
    <definedName name="dms_CRCP_yX">'[19]AER only'!$K$68</definedName>
    <definedName name="dms_CRCP_yY" localSheetId="1">'[44]AER only'!$H$93</definedName>
    <definedName name="dms_CRCP_yY" localSheetId="0">'[44]AER only'!$H$93</definedName>
    <definedName name="dms_CRCP_yY">'[19]AER only'!$K$67</definedName>
    <definedName name="dms_CRCP_yZ" localSheetId="1">'[44]AER only'!$H$92</definedName>
    <definedName name="dms_CRCP_yZ" localSheetId="0">'[44]AER only'!$H$92</definedName>
    <definedName name="dms_CRCP_yZ">'[19]AER only'!$K$66</definedName>
    <definedName name="dms_CRCPlength_List" localSheetId="1">'[44]AER only'!$K$9:$K$48</definedName>
    <definedName name="dms_CRCPlength_List" localSheetId="0">'[44]AER only'!$K$9:$K$48</definedName>
    <definedName name="dms_CRCPlength_List">'[19]AER only'!$K$8:$K$42</definedName>
    <definedName name="dms_CRCPlength_Num" localSheetId="1">'[44]Business &amp; other details'!$C$79</definedName>
    <definedName name="dms_CRCPlength_Num" localSheetId="0">'[44]Business &amp; other details'!$C$79</definedName>
    <definedName name="dms_CRCPlength_Num">'[19]Business &amp; other details'!$C$77</definedName>
    <definedName name="dms_CRCPlength_Num_List" localSheetId="1">'[44]AER only'!$D$92:$D$106</definedName>
    <definedName name="dms_CRCPlength_Num_List" localSheetId="0">'[44]AER only'!$D$92:$D$106</definedName>
    <definedName name="dms_CRCPlength_Num_List">'[19]AER only'!$G$66:$G$80</definedName>
    <definedName name="dms_CRY_ListC" localSheetId="1">'[44]AER only'!$D$110:$D$129</definedName>
    <definedName name="dms_CRY_ListC" localSheetId="0">'[44]AER only'!$D$110:$D$129</definedName>
    <definedName name="dms_CRY_ListC">'[19]AER only'!$G$84:$G$98</definedName>
    <definedName name="dms_CRY_ListF" localSheetId="1">'[44]AER only'!$C$110:$C$129</definedName>
    <definedName name="dms_CRY_ListF" localSheetId="0">'[44]AER only'!$C$110:$C$129</definedName>
    <definedName name="dms_CRY_ListF">'[19]AER only'!$F$84:$F$98</definedName>
    <definedName name="dms_CRY_RYE" localSheetId="0">'[42]AER ETL'!$C$52</definedName>
    <definedName name="dms_CRY_RYE">'[43]AER ETL'!$C$52</definedName>
    <definedName name="dms_CRY_start_row" localSheetId="0">'[42]AER ETL'!$C$37</definedName>
    <definedName name="dms_CRY_start_row">'[43]AER ETL'!$C$37</definedName>
    <definedName name="dms_CRYc_y1">'[44]AER only'!$O$92</definedName>
    <definedName name="dms_CRYc_y10">'[44]AER only'!$O$101</definedName>
    <definedName name="dms_CRYc_y11">'[44]AER only'!$O$102</definedName>
    <definedName name="dms_CRYc_y12">'[44]AER only'!$O$103</definedName>
    <definedName name="dms_CRYc_y13">'[44]AER only'!$O$104</definedName>
    <definedName name="dms_CRYc_y14">'[44]AER only'!$O$105</definedName>
    <definedName name="dms_CRYc_y15">'[44]AER only'!$O$106</definedName>
    <definedName name="dms_CRYc_y16">'[44]AER only'!$O$107</definedName>
    <definedName name="dms_CRYc_y17">'[44]AER only'!$O$108</definedName>
    <definedName name="dms_CRYc_y18">'[44]AER only'!$O$109</definedName>
    <definedName name="dms_CRYc_y19">'[44]AER only'!$O$110</definedName>
    <definedName name="dms_CRYc_y2">'[44]AER only'!$O$93</definedName>
    <definedName name="dms_CRYc_y3">'[44]AER only'!$O$94</definedName>
    <definedName name="dms_CRYc_y4">'[44]AER only'!$O$95</definedName>
    <definedName name="dms_CRYc_y5">'[44]AER only'!$O$96</definedName>
    <definedName name="dms_CRYc_y6">'[44]AER only'!$O$97</definedName>
    <definedName name="dms_CRYc_y7">'[44]AER only'!$O$98</definedName>
    <definedName name="dms_CRYc_y8">'[44]AER only'!$O$99</definedName>
    <definedName name="dms_CRYc_y9">'[44]AER only'!$O$100</definedName>
    <definedName name="dms_CRYf_y1">'[44]AER only'!$M$92</definedName>
    <definedName name="dms_CRYf_y10">'[44]AER only'!$M$101</definedName>
    <definedName name="dms_CRYf_y11">'[44]AER only'!$M$102</definedName>
    <definedName name="dms_CRYf_y12">'[44]AER only'!$M$103</definedName>
    <definedName name="dms_CRYf_y13">'[44]AER only'!$M$104</definedName>
    <definedName name="dms_CRYf_y14">'[44]AER only'!$M$105</definedName>
    <definedName name="dms_CRYf_y15">'[44]AER only'!$M$106</definedName>
    <definedName name="dms_CRYf_y16">'[44]AER only'!$M$107</definedName>
    <definedName name="dms_CRYf_y17">'[44]AER only'!$M$108</definedName>
    <definedName name="dms_CRYf_y18">'[44]AER only'!$M$109</definedName>
    <definedName name="dms_CRYf_y19">'[44]AER only'!$M$110</definedName>
    <definedName name="dms_CRYf_y2">'[44]AER only'!$M$93</definedName>
    <definedName name="dms_CRYf_y3">'[44]AER only'!$M$94</definedName>
    <definedName name="dms_CRYf_y4">'[44]AER only'!$M$95</definedName>
    <definedName name="dms_CRYf_y5">'[44]AER only'!$M$96</definedName>
    <definedName name="dms_CRYf_y6">'[44]AER only'!$M$97</definedName>
    <definedName name="dms_CRYf_y7">'[44]AER only'!$M$98</definedName>
    <definedName name="dms_CRYf_y8">'[44]AER only'!$M$99</definedName>
    <definedName name="dms_CRYf_y9">'[44]AER only'!$M$100</definedName>
    <definedName name="DMS_DandEcosts" localSheetId="0">#REF!</definedName>
    <definedName name="DMS_DandEcosts" localSheetId="8">#REF!</definedName>
    <definedName name="DMS_DandEcosts">#REF!</definedName>
    <definedName name="DMS_DandEcosts_t" localSheetId="0">#REF!</definedName>
    <definedName name="DMS_DandEcosts_t" localSheetId="8">#REF!</definedName>
    <definedName name="DMS_DandEcosts_t">#REF!</definedName>
    <definedName name="dms_DataQuality" localSheetId="1">'[44]Business &amp; other details'!$C$53</definedName>
    <definedName name="dms_DataQuality" localSheetId="0">'[44]Business &amp; other details'!$C$53</definedName>
    <definedName name="dms_DataQuality">'[19]Business &amp; other details'!$C$51</definedName>
    <definedName name="dms_DataQuality_List" localSheetId="1">'[44]AER only'!$B$64:$B$68</definedName>
    <definedName name="dms_DataQuality_List" localSheetId="0">'[44]AER only'!$B$64:$B$68</definedName>
    <definedName name="dms_DataQuality_List">'[19]AER only'!$B$83:$B$87</definedName>
    <definedName name="dms_DeterminationRef_List" localSheetId="1">'[44]AER only'!$N$9:$N$48</definedName>
    <definedName name="dms_DeterminationRef_List" localSheetId="0">'[44]AER only'!$N$9:$N$48</definedName>
    <definedName name="dms_DeterminationRef_List">'[19]AER only'!$N$8:$N$42</definedName>
    <definedName name="dms_DollarReal">'[44]Business &amp; other details'!$C$65</definedName>
    <definedName name="dms_DollarReal_year" localSheetId="0">'[42]AER ETL'!$C$50</definedName>
    <definedName name="dms_DollarReal_year">'[43]AER ETL'!$C$50</definedName>
    <definedName name="dms_DQ_2" localSheetId="0">'[42]AER ETL'!$C$13</definedName>
    <definedName name="dms_DQ_2">'[43]AER ETL'!$C$13</definedName>
    <definedName name="DMS_EnergyFC" localSheetId="0">#REF!</definedName>
    <definedName name="DMS_EnergyFC" localSheetId="8">#REF!</definedName>
    <definedName name="DMS_EnergyFC">#REF!</definedName>
    <definedName name="DMS_EnergyFC_t" localSheetId="0">#REF!</definedName>
    <definedName name="DMS_EnergyFC_t" localSheetId="8">#REF!</definedName>
    <definedName name="DMS_EnergyFC_t">#REF!</definedName>
    <definedName name="DMS_FCOpex" localSheetId="0">#REF!</definedName>
    <definedName name="DMS_FCOpex" localSheetId="8">#REF!</definedName>
    <definedName name="DMS_FCOpex">#REF!</definedName>
    <definedName name="DMS_FCOpex_t" localSheetId="0">#REF!</definedName>
    <definedName name="DMS_FCOpex_t" localSheetId="8">#REF!</definedName>
    <definedName name="DMS_FCOpex_t">#REF!</definedName>
    <definedName name="dms_FeederName_1" localSheetId="0">'[42]AER lookups'!$AI$13:$AI$38</definedName>
    <definedName name="dms_FeederName_1">'[43]AER lookups'!$AI$13:$AI$38</definedName>
    <definedName name="dms_FeederName_2" localSheetId="0">'[42]AER lookups'!$AJ$13:$AJ$38</definedName>
    <definedName name="dms_FeederName_2">'[43]AER lookups'!$AJ$13:$AJ$38</definedName>
    <definedName name="dms_FeederName_3" localSheetId="0">'[42]AER lookups'!$AK$13:$AK$38</definedName>
    <definedName name="dms_FeederName_3">'[43]AER lookups'!$AK$13:$AK$38</definedName>
    <definedName name="dms_FeederName_4" localSheetId="0">'[42]AER lookups'!$AL$13:$AL$38</definedName>
    <definedName name="dms_FeederName_4">'[43]AER lookups'!$AL$13:$AL$38</definedName>
    <definedName name="dms_FeederName_5" localSheetId="0">'[42]AER lookups'!$AM$13:$AM$38</definedName>
    <definedName name="dms_FeederName_5">'[43]AER lookups'!$AM$13:$AM$38</definedName>
    <definedName name="dms_FeederType_5_flag" localSheetId="0">'[42]AER lookups'!$AG$13:$AG$38</definedName>
    <definedName name="dms_FeederType_5_flag">'[43]AER lookups'!$AG$13:$AG$38</definedName>
    <definedName name="dms_FifthFeeder_flag_NSP" localSheetId="0">'[42]AER ETL'!$C$124</definedName>
    <definedName name="dms_FifthFeeder_flag_NSP">'[43]AER ETL'!$C$124</definedName>
    <definedName name="dms_FinalYear_List" localSheetId="1">'[44]AER only'!$C$92:$C$106</definedName>
    <definedName name="dms_FinalYear_List" localSheetId="0">'[44]AER only'!$C$92:$C$106</definedName>
    <definedName name="dms_FinalYear_List">'[19]AER only'!$F$66:$F$80</definedName>
    <definedName name="dms_FormControl_Choices" localSheetId="0">'[42]AER NRs'!$D$14:$D$16</definedName>
    <definedName name="dms_FormControl_Choices">'[43]AER NRs'!$D$14:$D$16</definedName>
    <definedName name="dms_FormControl_List" localSheetId="1">'[44]AER only'!$H$9:$H$48</definedName>
    <definedName name="dms_FormControl_List" localSheetId="0">'[44]AER only'!$H$9:$H$48</definedName>
    <definedName name="dms_FormControl_List">'[19]AER only'!$H$8:$H$42</definedName>
    <definedName name="dms_FRCP_ListC" localSheetId="1">'[44]AER only'!$H$110:$H$124</definedName>
    <definedName name="dms_FRCP_ListC" localSheetId="0">'[44]AER only'!$H$110:$H$124</definedName>
    <definedName name="dms_FRCP_ListC">'[19]AER only'!$K$84:$K$98</definedName>
    <definedName name="dms_FRCP_ListF" localSheetId="1">'[44]AER only'!$G$110:$G$124</definedName>
    <definedName name="dms_FRCP_ListF" localSheetId="0">'[44]AER only'!$G$110:$G$124</definedName>
    <definedName name="dms_FRCP_ListF">'[19]AER only'!$J$84:$J$98</definedName>
    <definedName name="dms_FRCP_start_row" localSheetId="0">'[42]AER ETL'!$C$38</definedName>
    <definedName name="dms_FRCP_start_row">'[43]AER ETL'!$C$38</definedName>
    <definedName name="dms_FRCP_y1" localSheetId="1">'[44]AER only'!$F$92</definedName>
    <definedName name="dms_FRCP_y1" localSheetId="0">'[44]AER only'!$F$92</definedName>
    <definedName name="dms_FRCP_y1">'[19]AER only'!$I$66</definedName>
    <definedName name="dms_FRCP_y10" localSheetId="1">'[44]AER only'!$F$101</definedName>
    <definedName name="dms_FRCP_y10" localSheetId="0">'[44]AER only'!$F$101</definedName>
    <definedName name="dms_FRCP_y10">'[19]AER only'!$I$75</definedName>
    <definedName name="dms_FRCP_y11" localSheetId="1">'[44]AER only'!$F$102</definedName>
    <definedName name="dms_FRCP_y11" localSheetId="0">'[44]AER only'!$F$102</definedName>
    <definedName name="dms_FRCP_y11">'[19]AER only'!$I$76</definedName>
    <definedName name="dms_FRCP_y12" localSheetId="1">'[44]AER only'!$F$103</definedName>
    <definedName name="dms_FRCP_y12" localSheetId="0">'[44]AER only'!$F$103</definedName>
    <definedName name="dms_FRCP_y12">'[19]AER only'!$I$77</definedName>
    <definedName name="dms_FRCP_y13" localSheetId="1">'[44]AER only'!$F$104</definedName>
    <definedName name="dms_FRCP_y13" localSheetId="0">'[44]AER only'!$F$104</definedName>
    <definedName name="dms_FRCP_y13">'[19]AER only'!$I$78</definedName>
    <definedName name="dms_FRCP_y14" localSheetId="1">'[44]AER only'!$F$105</definedName>
    <definedName name="dms_FRCP_y14" localSheetId="0">'[44]AER only'!$F$105</definedName>
    <definedName name="dms_FRCP_y14">'[19]AER only'!$I$79</definedName>
    <definedName name="dms_FRCP_y2" localSheetId="1">'[44]AER only'!$F$93</definedName>
    <definedName name="dms_FRCP_y2" localSheetId="0">'[44]AER only'!$F$93</definedName>
    <definedName name="dms_FRCP_y2">'[19]AER only'!$I$67</definedName>
    <definedName name="dms_FRCP_y3" localSheetId="1">'[44]AER only'!$F$94</definedName>
    <definedName name="dms_FRCP_y3" localSheetId="0">'[44]AER only'!$F$94</definedName>
    <definedName name="dms_FRCP_y3">'[19]AER only'!$I$68</definedName>
    <definedName name="dms_FRCP_y4" localSheetId="1">'[44]AER only'!$F$95</definedName>
    <definedName name="dms_FRCP_y4" localSheetId="0">'[44]AER only'!$F$95</definedName>
    <definedName name="dms_FRCP_y4">'[19]AER only'!$I$69</definedName>
    <definedName name="dms_FRCP_y5" localSheetId="1">'[44]AER only'!$F$96</definedName>
    <definedName name="dms_FRCP_y5" localSheetId="0">'[44]AER only'!$F$96</definedName>
    <definedName name="dms_FRCP_y5">'[19]AER only'!$I$70</definedName>
    <definedName name="dms_FRCP_y6" localSheetId="1">'[44]AER only'!$F$97</definedName>
    <definedName name="dms_FRCP_y6" localSheetId="0">'[44]AER only'!$F$97</definedName>
    <definedName name="dms_FRCP_y6">'[19]AER only'!$I$71</definedName>
    <definedName name="dms_FRCP_y7" localSheetId="1">'[44]AER only'!$F$98</definedName>
    <definedName name="dms_FRCP_y7" localSheetId="0">'[44]AER only'!$F$98</definedName>
    <definedName name="dms_FRCP_y7">'[19]AER only'!$I$72</definedName>
    <definedName name="dms_FRCP_y8" localSheetId="1">'[44]AER only'!$F$99</definedName>
    <definedName name="dms_FRCP_y8" localSheetId="0">'[44]AER only'!$F$99</definedName>
    <definedName name="dms_FRCP_y8">'[19]AER only'!$I$73</definedName>
    <definedName name="dms_FRCP_y9" localSheetId="1">'[44]AER only'!$F$100</definedName>
    <definedName name="dms_FRCP_y9" localSheetId="0">'[44]AER only'!$F$100</definedName>
    <definedName name="dms_FRCP_y9">'[19]AER only'!$I$74</definedName>
    <definedName name="dms_FRCPlength_List" localSheetId="1">'[44]AER only'!$L$9:$L$48</definedName>
    <definedName name="dms_FRCPlength_List" localSheetId="0">'[44]AER only'!$L$9:$L$48</definedName>
    <definedName name="dms_FRCPlength_List">'[19]AER only'!$L$8:$L$42</definedName>
    <definedName name="dms_FRCPlength_Num" localSheetId="1">'[44]Business &amp; other details'!$C$76</definedName>
    <definedName name="dms_FRCPlength_Num" localSheetId="0">'[44]Business &amp; other details'!$C$76</definedName>
    <definedName name="dms_FRCPlength_Num">'[19]Business &amp; other details'!$C$74</definedName>
    <definedName name="dms_FRCPlength_Num_List" localSheetId="1">'[44]AER only'!$B$92:$B$106</definedName>
    <definedName name="dms_FRCPlength_Num_List" localSheetId="0">'[44]AER only'!$B$92:$B$106</definedName>
    <definedName name="dms_FRCPlength_Num_List">'[19]AER only'!$E$66:$E$80</definedName>
    <definedName name="dms_Header_Span" localSheetId="0">'[42]AER ETL'!$C$59</definedName>
    <definedName name="dms_Header_Span">'[43]AER ETL'!$C$59</definedName>
    <definedName name="dms_Jurisdiction">'[60]Business &amp; other details'!$C$68</definedName>
    <definedName name="dms_JurisdictionList" localSheetId="1">'[44]AER only'!$E$9:$E$48</definedName>
    <definedName name="dms_JurisdictionList" localSheetId="0">'[44]AER only'!$E$9:$E$48</definedName>
    <definedName name="dms_JurisdictionList">'[19]AER only'!$E$8:$E$42</definedName>
    <definedName name="dms_LeapYear_Result" localSheetId="0">'[42]AER ETL'!$C$97</definedName>
    <definedName name="dms_LeapYear_Result">'[43]AER ETL'!$C$97</definedName>
    <definedName name="dms_LongRural_flag">'[44]AER only'!$AF$9:$AF$48</definedName>
    <definedName name="dms_MAIFI_flag" localSheetId="1">#REF!</definedName>
    <definedName name="dms_MAIFI_flag" localSheetId="0">#REF!</definedName>
    <definedName name="dms_MAIFI_flag" localSheetId="8">#REF!</definedName>
    <definedName name="dms_MAIFI_flag">#REF!</definedName>
    <definedName name="dms_Model" localSheetId="1">'[44]Business &amp; other details'!$C$61</definedName>
    <definedName name="dms_Model" localSheetId="0">'[44]Business &amp; other details'!$C$61</definedName>
    <definedName name="dms_Model">'[19]Business &amp; other details'!$C$59</definedName>
    <definedName name="dms_Model_List" localSheetId="1">'[44]AER only'!$B$54:$B$61</definedName>
    <definedName name="dms_Model_List" localSheetId="0">'[44]AER only'!$B$54:$B$61</definedName>
    <definedName name="dms_Model_List">'[19]AER only'!$B$48:$B$55</definedName>
    <definedName name="dms_Model_Span" localSheetId="0">'[42]AER ETL'!$C$55</definedName>
    <definedName name="dms_Model_Span">'[43]AER ETL'!$C$55</definedName>
    <definedName name="dms_Model_Span_List" localSheetId="0">'[42]AER lookups'!$E$45:$E$54</definedName>
    <definedName name="dms_Model_Span_List">'[43]AER lookups'!$E$45:$E$54</definedName>
    <definedName name="dms_MultiYear_FinalYear_Ref" localSheetId="1">'[44]Business &amp; other details'!$C$77</definedName>
    <definedName name="dms_MultiYear_FinalYear_Ref" localSheetId="0">'[44]Business &amp; other details'!$C$77</definedName>
    <definedName name="dms_MultiYear_FinalYear_Ref">'[19]Business &amp; other details'!$C$75</definedName>
    <definedName name="dms_MultiYear_FinalYear_Result" localSheetId="1">'[44]Business &amp; other details'!$C$78</definedName>
    <definedName name="dms_MultiYear_FinalYear_Result" localSheetId="0">'[44]Business &amp; other details'!$C$78</definedName>
    <definedName name="dms_MultiYear_FinalYear_Result">'[19]Business &amp; other details'!$C$76</definedName>
    <definedName name="dms_MultiYear_Flag" localSheetId="1">'[44]Business &amp; other details'!$C$69</definedName>
    <definedName name="dms_MultiYear_Flag" localSheetId="0">'[44]Business &amp; other details'!$C$69</definedName>
    <definedName name="dms_MultiYear_Flag">'[19]Business &amp; other details'!$C$67</definedName>
    <definedName name="dms_MultiYear_ResponseFlag" localSheetId="0">'[42]AER ETL'!$C$61</definedName>
    <definedName name="dms_MultiYear_ResponseFlag">'[43]AER ETL'!$C$61</definedName>
    <definedName name="DMS_oassetvalue" localSheetId="0">#REF!</definedName>
    <definedName name="DMS_oassetvalue" localSheetId="8">#REF!</definedName>
    <definedName name="DMS_oassetvalue">#REF!</definedName>
    <definedName name="DMS_oassetvalue_t" localSheetId="0">#REF!</definedName>
    <definedName name="DMS_oassetvalue_t" localSheetId="8">#REF!</definedName>
    <definedName name="DMS_oassetvalue_t">#REF!</definedName>
    <definedName name="DMS_otaxvalue" localSheetId="0">#REF!</definedName>
    <definedName name="DMS_otaxvalue" localSheetId="8">#REF!</definedName>
    <definedName name="DMS_otaxvalue">#REF!</definedName>
    <definedName name="DMS_otaxvalue_t" localSheetId="0">#REF!</definedName>
    <definedName name="DMS_otaxvalue_t" localSheetId="8">#REF!</definedName>
    <definedName name="DMS_otaxvalue_t">#REF!</definedName>
    <definedName name="dms_PAddr1">'[19]Business &amp; other details'!$E$23</definedName>
    <definedName name="dms_PAddr1_List" localSheetId="1">'[44]AER only'!$T$9:$T$48</definedName>
    <definedName name="dms_PAddr1_List" localSheetId="0">'[44]AER only'!$T$9:$T$48</definedName>
    <definedName name="dms_PAddr1_List">'[19]AER only'!$U$8:$U$42</definedName>
    <definedName name="dms_PAddr2">'[19]Business &amp; other details'!$E$24</definedName>
    <definedName name="dms_PAddr2_List" localSheetId="1">'[44]AER only'!$U$9:$U$48</definedName>
    <definedName name="dms_PAddr2_List" localSheetId="0">'[44]AER only'!$U$9:$U$48</definedName>
    <definedName name="dms_PAddr2_List">'[19]AER only'!$V$8:$V$42</definedName>
    <definedName name="dms_PostCode">'[19]Business &amp; other details'!$G$21</definedName>
    <definedName name="dms_PostCode_List" localSheetId="1">'[44]AER only'!$S$9:$S$48</definedName>
    <definedName name="dms_PostCode_List" localSheetId="0">'[44]AER only'!$S$9:$S$48</definedName>
    <definedName name="dms_PostCode_List">'[19]AER only'!$T$8:$T$42</definedName>
    <definedName name="dms_PPostCode">'[19]Business &amp; other details'!$G$26</definedName>
    <definedName name="dms_PPostCode_List" localSheetId="1">'[44]AER only'!$X$9:$X$48</definedName>
    <definedName name="dms_PPostCode_List" localSheetId="0">'[44]AER only'!$X$9:$X$48</definedName>
    <definedName name="dms_PPostCode_List">'[19]AER only'!$Y$8:$Y$42</definedName>
    <definedName name="dms_PRCP_start_row" localSheetId="0">'[42]AER ETL'!$C$40</definedName>
    <definedName name="dms_PRCP_start_row">'[43]AER ETL'!$C$40</definedName>
    <definedName name="dms_PRCPlength_List" localSheetId="0">'[42]AER lookups'!$M$13:$M$38</definedName>
    <definedName name="dms_PRCPlength_List">'[43]AER lookups'!$M$13:$M$38</definedName>
    <definedName name="dms_PRCPlength_Num" localSheetId="0">'[42]AER ETL'!$C$67</definedName>
    <definedName name="dms_PRCPlength_Num">'[43]AER ETL'!$C$67</definedName>
    <definedName name="dms_Previous_DollarReal_year" localSheetId="0">'[42]AER ETL'!$C$51</definedName>
    <definedName name="dms_Previous_DollarReal_year">'[43]AER ETL'!$C$51</definedName>
    <definedName name="dms_PState">'[19]Business &amp; other details'!$E$26</definedName>
    <definedName name="dms_PState_List" localSheetId="1">'[44]AER only'!$W$9:$W$48</definedName>
    <definedName name="dms_PState_List" localSheetId="0">'[44]AER only'!$W$9:$W$48</definedName>
    <definedName name="dms_PState_List">'[19]AER only'!$X$8:$X$42</definedName>
    <definedName name="dms_PSuburb">'[19]Business &amp; other details'!$E$25</definedName>
    <definedName name="dms_PSuburb_List" localSheetId="1">'[44]AER only'!$V$9:$V$48</definedName>
    <definedName name="dms_PSuburb_List" localSheetId="0">'[44]AER only'!$V$9:$V$48</definedName>
    <definedName name="dms_PSuburb_List">'[19]AER only'!$W$8:$W$42</definedName>
    <definedName name="dms_Public_Lighting_List" localSheetId="0">'[42]AER lookups'!$AN$13:$AN$38</definedName>
    <definedName name="dms_Public_Lighting_List">'[43]AER lookups'!$AN$13:$AN$38</definedName>
    <definedName name="DMS_RAB" localSheetId="0">#REF!</definedName>
    <definedName name="DMS_RAB" localSheetId="8">#REF!</definedName>
    <definedName name="DMS_RAB">#REF!</definedName>
    <definedName name="DMS_RAB_t" localSheetId="0">#REF!</definedName>
    <definedName name="DMS_RAB_t" localSheetId="8">#REF!</definedName>
    <definedName name="DMS_RAB_t">#REF!</definedName>
    <definedName name="dms_Reg_Year_Span">'[44]Business &amp; other details'!$B$3</definedName>
    <definedName name="dms_Reset_final_year" localSheetId="0">'[42]AER ETL'!$C$48</definedName>
    <definedName name="dms_Reset_final_year">'[43]AER ETL'!$C$48</definedName>
    <definedName name="dms_Reset_RYE" localSheetId="0">'[42]AER ETL'!$C$53</definedName>
    <definedName name="dms_Reset_RYE">'[43]AER ETL'!$C$53</definedName>
    <definedName name="dms_Reset_Span" localSheetId="0">'[42]AER ETL'!$C$57</definedName>
    <definedName name="dms_Reset_Span">'[43]AER ETL'!$C$57</definedName>
    <definedName name="DMS_RevAdjust" localSheetId="0">#REF!</definedName>
    <definedName name="DMS_RevAdjust" localSheetId="8">#REF!</definedName>
    <definedName name="DMS_RevAdjust">#REF!</definedName>
    <definedName name="DMS_RevAdjust_t" localSheetId="0">#REF!</definedName>
    <definedName name="DMS_RevAdjust_t" localSheetId="8">#REF!</definedName>
    <definedName name="DMS_RevAdjust_t">#REF!</definedName>
    <definedName name="dms_RPT" localSheetId="1">'[44]Business &amp; other details'!$C$60</definedName>
    <definedName name="dms_RPT" localSheetId="0">'[44]Business &amp; other details'!$C$60</definedName>
    <definedName name="dms_RPT">'[19]Business &amp; other details'!$C$58</definedName>
    <definedName name="dms_RPT_List" localSheetId="1">'[44]AER only'!$I$9:$I$48</definedName>
    <definedName name="dms_RPT_List" localSheetId="0">'[44]AER only'!$I$9:$I$48</definedName>
    <definedName name="dms_RPT_List">'[19]AER only'!$I$8:$I$42</definedName>
    <definedName name="dms_RPTMonth" localSheetId="1">'[44]Business &amp; other details'!$C$64</definedName>
    <definedName name="dms_RPTMonth" localSheetId="0">'[44]Business &amp; other details'!$C$64</definedName>
    <definedName name="dms_RPTMonth">'[19]Business &amp; other details'!$C$62</definedName>
    <definedName name="dms_RPTMonth_List" localSheetId="1">'[44]AER only'!$J$9:$J$48</definedName>
    <definedName name="dms_RPTMonth_List" localSheetId="0">'[44]AER only'!$J$9:$J$48</definedName>
    <definedName name="dms_RPTMonth_List">'[19]AER only'!$J$8:$J$42</definedName>
    <definedName name="dms_RYE_Formula_Result" localSheetId="1">'[44]AER only'!$E$54:$E$61</definedName>
    <definedName name="dms_RYE_Formula_Result" localSheetId="0">'[44]AER only'!$E$54:$E$61</definedName>
    <definedName name="dms_RYE_Formula_Result">'[19]AER only'!$E$48:$E$55</definedName>
    <definedName name="dms_RYE_result" localSheetId="0">'[42]AER ETL'!$C$56</definedName>
    <definedName name="dms_RYE_result">'[43]AER ETL'!$C$56</definedName>
    <definedName name="dms_RYE_start_row" localSheetId="0">'[42]AER ETL'!$C$41</definedName>
    <definedName name="dms_RYE_start_row">'[43]AER ETL'!$C$41</definedName>
    <definedName name="dms_Sector_List" localSheetId="1">'[44]AER only'!$F$9:$F$48</definedName>
    <definedName name="dms_Sector_List" localSheetId="0">'[44]AER only'!$F$9:$F$48</definedName>
    <definedName name="dms_Sector_List">'[19]AER only'!$F$8:$F$42</definedName>
    <definedName name="dms_Segment">'[44]Business &amp; other details'!$C$58</definedName>
    <definedName name="dms_Segment_List" localSheetId="1">'[44]AER only'!$G$9:$G$48</definedName>
    <definedName name="dms_Segment_List" localSheetId="0">'[44]AER only'!$G$9:$G$48</definedName>
    <definedName name="dms_Segment_List">'[19]AER only'!$G$8:$G$42</definedName>
    <definedName name="dms_Selected_Quality" localSheetId="0">'[42]Business &amp; other details'!$AR$63</definedName>
    <definedName name="dms_Selected_Quality">'[43]Business &amp; other details'!$AR$63</definedName>
    <definedName name="dms_Selected_Source" localSheetId="0">'[42]Business &amp; other details'!$AR$61</definedName>
    <definedName name="dms_Selected_Source">'[43]Business &amp; other details'!$AR$61</definedName>
    <definedName name="dms_Selected_Status" localSheetId="0">'[42]Business &amp; other details'!$AR$65</definedName>
    <definedName name="dms_Selected_Status">'[43]Business &amp; other details'!$AR$65</definedName>
    <definedName name="dms_ShortRural_flag">'[44]AER only'!$AE$9:$AE$48</definedName>
    <definedName name="dms_SingleYear_FinalYear_Ref" localSheetId="1">'[44]Business &amp; other details'!$C$74</definedName>
    <definedName name="dms_SingleYear_FinalYear_Ref" localSheetId="0">'[44]Business &amp; other details'!$C$74</definedName>
    <definedName name="dms_SingleYear_FinalYear_Ref">'[19]Business &amp; other details'!$C$72</definedName>
    <definedName name="dms_SingleYear_FinalYear_Result">'[19]Business &amp; other details'!$C$73</definedName>
    <definedName name="dms_SingleYear_Model" localSheetId="1">'[44]Business &amp; other details'!$C$71:$C$73</definedName>
    <definedName name="dms_SingleYear_Model" localSheetId="0">'[44]Business &amp; other details'!$C$71:$C$73</definedName>
    <definedName name="dms_SingleYear_Model">'[19]Business &amp; other details'!$C$69:$C$71</definedName>
    <definedName name="dms_SingleYearModel" localSheetId="0">'[42]AER ETL'!$C$74</definedName>
    <definedName name="dms_SingleYearModel">'[43]AER ETL'!$C$74</definedName>
    <definedName name="dms_SourceList" localSheetId="1">'[44]AER only'!$B$72:$B$84</definedName>
    <definedName name="dms_SourceList" localSheetId="0">'[44]AER only'!$B$72:$B$84</definedName>
    <definedName name="dms_SourceList">'[19]AER only'!$B$66:$B$78</definedName>
    <definedName name="dms_Specified_FinalYear" localSheetId="1">'[44]Business &amp; other details'!$C$70</definedName>
    <definedName name="dms_Specified_FinalYear" localSheetId="0">'[44]Business &amp; other details'!$C$70</definedName>
    <definedName name="dms_Specified_FinalYear">'[19]Business &amp; other details'!$C$68</definedName>
    <definedName name="dms_Specified_RYE" localSheetId="0">'[42]AER ETL'!$C$54</definedName>
    <definedName name="dms_Specified_RYE">'[43]AER ETL'!$C$54</definedName>
    <definedName name="dms_SpecifiedYear_Span" localSheetId="0">'[42]AER ETL'!$C$58</definedName>
    <definedName name="dms_SpecifiedYear_Span">'[43]AER ETL'!$C$58</definedName>
    <definedName name="dms_start_year" localSheetId="0">'[42]AER ETL'!$C$35</definedName>
    <definedName name="dms_start_year">'[43]AER ETL'!$C$35</definedName>
    <definedName name="dms_State">'[19]Business &amp; other details'!$E$21</definedName>
    <definedName name="dms_State_List" localSheetId="1">'[44]AER only'!$R$9:$R$48</definedName>
    <definedName name="dms_State_List" localSheetId="0">'[44]AER only'!$R$9:$R$48</definedName>
    <definedName name="dms_State_List">'[19]AER only'!$S$8:$S$42</definedName>
    <definedName name="dms_STPIS_Detail">'[61]6'!$O$15:$O$37</definedName>
    <definedName name="dms_STPIS_Reasons">'[61]6'!$P$17:$P$30</definedName>
    <definedName name="dms_Suburb">'[19]Business &amp; other details'!$E$20</definedName>
    <definedName name="dms_Suburb_List" localSheetId="1">'[44]AER only'!$Q$9:$Q$48</definedName>
    <definedName name="dms_Suburb_List" localSheetId="0">'[44]AER only'!$Q$9:$Q$48</definedName>
    <definedName name="dms_Suburb_List">'[19]AER only'!$R$8:$R$42</definedName>
    <definedName name="DMS_TAB" localSheetId="0">#REF!</definedName>
    <definedName name="DMS_TAB" localSheetId="8">#REF!</definedName>
    <definedName name="DMS_TAB">#REF!</definedName>
    <definedName name="DMS_TAB_t" localSheetId="0">#REF!</definedName>
    <definedName name="DMS_TAB_t" localSheetId="8">#REF!</definedName>
    <definedName name="DMS_TAB_t">#REF!</definedName>
    <definedName name="DMS_taxassetlife" localSheetId="0">#REF!</definedName>
    <definedName name="DMS_taxassetlife" localSheetId="8">#REF!</definedName>
    <definedName name="DMS_taxassetlife">#REF!</definedName>
    <definedName name="DMS_taxassetlife_t" localSheetId="0">#REF!</definedName>
    <definedName name="DMS_taxassetlife_t" localSheetId="8">#REF!</definedName>
    <definedName name="DMS_taxassetlife_t">#REF!</definedName>
    <definedName name="DMS_TaxRates" localSheetId="0">#REF!</definedName>
    <definedName name="DMS_TaxRates" localSheetId="8">#REF!</definedName>
    <definedName name="DMS_TaxRates">#REF!</definedName>
    <definedName name="DMS_TaxRates_t" localSheetId="0">#REF!</definedName>
    <definedName name="DMS_TaxRates_t" localSheetId="8">#REF!</definedName>
    <definedName name="DMS_TaxRates_t">#REF!</definedName>
    <definedName name="DMS_TimeVarying" localSheetId="0">#REF!</definedName>
    <definedName name="DMS_TimeVarying" localSheetId="8">#REF!</definedName>
    <definedName name="DMS_TimeVarying">#REF!</definedName>
    <definedName name="DMS_TimeVarying_t" localSheetId="0">#REF!</definedName>
    <definedName name="DMS_TimeVarying_t" localSheetId="8">#REF!</definedName>
    <definedName name="DMS_TimeVarying_t">#REF!</definedName>
    <definedName name="dms_TradingName" localSheetId="1">'[44]Business &amp; other details'!$C$14</definedName>
    <definedName name="dms_TradingName" localSheetId="0">'[44]Business &amp; other details'!$C$14</definedName>
    <definedName name="dms_TradingName">'[19]Business &amp; other details'!$C$14</definedName>
    <definedName name="dms_TradingName_List" localSheetId="1">'[44]AER only'!$B$9:$B$48</definedName>
    <definedName name="dms_TradingName_List" localSheetId="0">'[44]AER only'!$B$9:$B$48</definedName>
    <definedName name="dms_TradingName_List">'[19]AER only'!$B$8:$B$42</definedName>
    <definedName name="dms_TradingNameFull_List" localSheetId="1">'[44]AER only'!$C$9:$C$48</definedName>
    <definedName name="dms_TradingNameFull_List" localSheetId="0">'[44]AER only'!$C$9:$C$48</definedName>
    <definedName name="dms_TradingNameFull_List">'[19]AER only'!$C$8:$C$42</definedName>
    <definedName name="dms_Typed_Submission_Date" localSheetId="0">'[42]Business &amp; other details'!$AR$71</definedName>
    <definedName name="dms_Typed_Submission_Date">'[43]Business &amp; other details'!$AR$71</definedName>
    <definedName name="dms_Urban_flag">'[44]AER only'!$AD$9:$AD$48</definedName>
    <definedName name="DMS_WACCAnalysis" localSheetId="8">#REF!</definedName>
    <definedName name="DMS_WACCAnalysis">#REF!</definedName>
    <definedName name="DMS_WACCcalc" localSheetId="0">#REF!</definedName>
    <definedName name="DMS_WACCcalc" localSheetId="8">#REF!</definedName>
    <definedName name="DMS_WACCcalc">#REF!</definedName>
    <definedName name="DMS_WACCcalc_t" localSheetId="0">#REF!</definedName>
    <definedName name="DMS_WACCcalc_t" localSheetId="8">#REF!</definedName>
    <definedName name="DMS_WACCcalc_t">#REF!</definedName>
    <definedName name="dms_Worksheet_List" localSheetId="1">'[44]AER only'!$C$54:$C$61</definedName>
    <definedName name="dms_Worksheet_List" localSheetId="0">'[44]AER only'!$C$54:$C$61</definedName>
    <definedName name="dms_Worksheet_List">'[19]AER only'!$C$48:$C$55</definedName>
    <definedName name="dms_Worksheet210flag">'[62]2.10 Overheads'!$D$7</definedName>
    <definedName name="DNSP">[63]Outcomes!$B$2</definedName>
    <definedName name="Dollar_Conversion_Factor">'[64]Rate of change'!$I$11</definedName>
    <definedName name="dollars" localSheetId="8">#REF!</definedName>
    <definedName name="dollars">#REF!</definedName>
    <definedName name="Dr" localSheetId="1">'[30]4. Outputs to PTRM '!$G$306</definedName>
    <definedName name="Dr" localSheetId="0">'[30]4. Outputs to PTRM '!$G$306</definedName>
    <definedName name="Dr" localSheetId="8">#REF!</definedName>
    <definedName name="Dr">#REF!</definedName>
    <definedName name="Drc" localSheetId="1">'[29]PTRM input'!$G$233</definedName>
    <definedName name="Drc" localSheetId="0">'[29]PTRM input'!$G$233</definedName>
    <definedName name="Drc" localSheetId="8">#REF!</definedName>
    <definedName name="Drc">#REF!</definedName>
    <definedName name="Drc_t" localSheetId="0">#REF!</definedName>
    <definedName name="Drc_t" localSheetId="8">#REF!</definedName>
    <definedName name="Drc_t">#REF!</definedName>
    <definedName name="Drp" localSheetId="1">[33]Sheet1!$G$187</definedName>
    <definedName name="Drp" localSheetId="0">[33]Sheet1!$G$187</definedName>
    <definedName name="Drp" localSheetId="8">#REF!</definedName>
    <definedName name="Drp">#REF!</definedName>
    <definedName name="Drpc" localSheetId="1">'[29]PTRM input'!$G$231</definedName>
    <definedName name="Drpc" localSheetId="0">'[29]PTRM input'!$G$231</definedName>
    <definedName name="Drpc" localSheetId="8">#REF!</definedName>
    <definedName name="Drpc">#REF!</definedName>
    <definedName name="Drpc_t" localSheetId="0">#REF!</definedName>
    <definedName name="Drpc_t" localSheetId="8">#REF!</definedName>
    <definedName name="Drpc_t">#REF!</definedName>
    <definedName name="Drpt" localSheetId="1">'[29]PTRM input'!$G$232</definedName>
    <definedName name="Drpt" localSheetId="0">'[29]PTRM input'!$G$232</definedName>
    <definedName name="Drpt" localSheetId="8">#REF!</definedName>
    <definedName name="Drpt">#REF!</definedName>
    <definedName name="Drpt_t" localSheetId="0">#REF!</definedName>
    <definedName name="Drpt_t" localSheetId="8">#REF!</definedName>
    <definedName name="Drpt_t">#REF!</definedName>
    <definedName name="Dv" localSheetId="1">'[30]4. Outputs to PTRM '!$G$304</definedName>
    <definedName name="Dv" localSheetId="0">'[30]4. Outputs to PTRM '!$G$304</definedName>
    <definedName name="Dv" localSheetId="8">#REF!</definedName>
    <definedName name="Dv">#REF!</definedName>
    <definedName name="Dv_t" localSheetId="0">#REF!</definedName>
    <definedName name="Dv_t" localSheetId="8">#REF!</definedName>
    <definedName name="Dv_t">#REF!</definedName>
    <definedName name="e" localSheetId="1">[65]Strategies!$B$6:$Q$160</definedName>
    <definedName name="e" localSheetId="0">[65]Strategies!$B$6:$Q$160</definedName>
    <definedName name="e">[66]Strategies!$B$6:$Q$160</definedName>
    <definedName name="EAYRAEYRAERYERYEYR">[20]Criteria3!$B$38</definedName>
    <definedName name="EEEEEEEEEEEEEEEEEEEEEEEEEEEE">[20]Criteria1!$F$4</definedName>
    <definedName name="EN_WACC_PostTax">'[67]A3 EN-2013'!$C$31</definedName>
    <definedName name="EN_WACC_PreTax">'[67]A3 EN-2013'!$C$33</definedName>
    <definedName name="EndPeriodName1" localSheetId="1">[22]Criteria1!$B$19</definedName>
    <definedName name="EndPeriodName1" localSheetId="0">[22]Criteria1!$B$19</definedName>
    <definedName name="EndPeriodName1">[23]Criteria1!$B$19</definedName>
    <definedName name="EndPeriodName2" localSheetId="1">[21]Criteria2!$B$19</definedName>
    <definedName name="EndPeriodName2" localSheetId="0">[21]Criteria2!$B$19</definedName>
    <definedName name="EndPeriodName2">[23]Criteria2!$B$19</definedName>
    <definedName name="EndPeriodName3" localSheetId="1">[21]Criteria3!$B$19</definedName>
    <definedName name="EndPeriodName3" localSheetId="0">[21]Criteria3!$B$19</definedName>
    <definedName name="EndPeriodName3">[23]Criteria3!$B$19</definedName>
    <definedName name="EndPeriodNum1" localSheetId="1">[22]Criteria1!$B$20</definedName>
    <definedName name="EndPeriodNum1" localSheetId="0">[22]Criteria1!$B$20</definedName>
    <definedName name="EndPeriodNum1">[23]Criteria1!$B$20</definedName>
    <definedName name="EndPeriodNum2" localSheetId="1">[21]Criteria2!$B$20</definedName>
    <definedName name="EndPeriodNum2" localSheetId="0">[21]Criteria2!$B$20</definedName>
    <definedName name="EndPeriodNum2">[23]Criteria2!$B$20</definedName>
    <definedName name="EndPeriodNum3" localSheetId="1">[21]Criteria3!$B$20</definedName>
    <definedName name="EndPeriodNum3" localSheetId="0">[21]Criteria3!$B$20</definedName>
    <definedName name="EndPeriodNum3">[23]Criteria3!$B$20</definedName>
    <definedName name="eqrt" localSheetId="1" hidden="1">{#N/A,#N/A,FALSE,"Group P&amp;L";#N/A,#N/A,FALSE,"Group Balance Sheet"}</definedName>
    <definedName name="eqrt" localSheetId="0" hidden="1">{#N/A,#N/A,FALSE,"Group P&amp;L";#N/A,#N/A,FALSE,"Group Balance Sheet"}</definedName>
    <definedName name="eqrt" localSheetId="8" hidden="1">{#N/A,#N/A,FALSE,"Group P&amp;L";#N/A,#N/A,FALSE,"Group Balance Sheet"}</definedName>
    <definedName name="eqrt" hidden="1">{#N/A,#N/A,FALSE,"Group P&amp;L";#N/A,#N/A,FALSE,"Group Balance Sheet"}</definedName>
    <definedName name="ERC_Final_Calc" localSheetId="1">'[29]Equity raising costs'!$Q$54</definedName>
    <definedName name="ERC_Final_Calc" localSheetId="0">'[29]Equity raising costs'!$Q$54</definedName>
    <definedName name="ERC_Final_Calc">'[68]Equity raising costs'!$Q$54</definedName>
    <definedName name="ERC_Final_Calc_t" localSheetId="0">'[69]Equity raising costs'!$Q$54</definedName>
    <definedName name="ERC_Final_Calc_t">'[70]Equity raising costs'!$Q$54</definedName>
    <definedName name="ERC_Yr01_Inc" localSheetId="1">'[29]PTRM input'!$G$70</definedName>
    <definedName name="ERC_Yr01_Inc" localSheetId="0">'[29]PTRM input'!$G$70</definedName>
    <definedName name="ERC_Yr01_Inc" localSheetId="8">#REF!</definedName>
    <definedName name="ERC_Yr01_Inc">#REF!</definedName>
    <definedName name="ERC_Yr01_Inc_t" localSheetId="0">#REF!</definedName>
    <definedName name="ERC_Yr01_Inc_t" localSheetId="8">#REF!</definedName>
    <definedName name="ERC_Yr01_Inc_t">#REF!</definedName>
    <definedName name="erwyhreytwe" localSheetId="1" hidden="1">{#N/A,#N/A,FALSE,"Group P&amp;L";#N/A,#N/A,FALSE,"Group Balance Sheet"}</definedName>
    <definedName name="erwyhreytwe" localSheetId="0" hidden="1">{#N/A,#N/A,FALSE,"Group P&amp;L";#N/A,#N/A,FALSE,"Group Balance Sheet"}</definedName>
    <definedName name="erwyhreytwe" localSheetId="8" hidden="1">{#N/A,#N/A,FALSE,"Group P&amp;L";#N/A,#N/A,FALSE,"Group Balance Sheet"}</definedName>
    <definedName name="erwyhreytwe" hidden="1">{#N/A,#N/A,FALSE,"Group P&amp;L";#N/A,#N/A,FALSE,"Group Balance Sheet"}</definedName>
    <definedName name="ERYAERYAEYRAE">[20]Criteria2!$B$38</definedName>
    <definedName name="et" localSheetId="1" hidden="1">{#N/A,#N/A,FALSE,"Group P&amp;L";#N/A,#N/A,FALSE,"Group Balance Sheet"}</definedName>
    <definedName name="et" localSheetId="0" hidden="1">{#N/A,#N/A,FALSE,"Group P&amp;L";#N/A,#N/A,FALSE,"Group Balance Sheet"}</definedName>
    <definedName name="et" localSheetId="8" hidden="1">{#N/A,#N/A,FALSE,"Group P&amp;L";#N/A,#N/A,FALSE,"Group Balance Sheet"}</definedName>
    <definedName name="et" hidden="1">{#N/A,#N/A,FALSE,"Group P&amp;L";#N/A,#N/A,FALSE,"Group Balance Sheet"}</definedName>
    <definedName name="ETEET">[20]Criteria1!$B$12</definedName>
    <definedName name="ewewew" localSheetId="1" hidden="1">{#N/A,#N/A,FALSE,"Group P&amp;L";#N/A,#N/A,FALSE,"Group Balance Sheet"}</definedName>
    <definedName name="ewewew" localSheetId="0" hidden="1">{#N/A,#N/A,FALSE,"Group P&amp;L";#N/A,#N/A,FALSE,"Group Balance Sheet"}</definedName>
    <definedName name="ewewew" localSheetId="8" hidden="1">{#N/A,#N/A,FALSE,"Group P&amp;L";#N/A,#N/A,FALSE,"Group Balance Sheet"}</definedName>
    <definedName name="ewewew" hidden="1">{#N/A,#N/A,FALSE,"Group P&amp;L";#N/A,#N/A,FALSE,"Group Balance Sheet"}</definedName>
    <definedName name="ewqf" localSheetId="1" hidden="1">{#N/A,#N/A,FALSE,"Group P&amp;L";#N/A,#N/A,FALSE,"Group Balance Sheet"}</definedName>
    <definedName name="ewqf" localSheetId="0" hidden="1">{#N/A,#N/A,FALSE,"Group P&amp;L";#N/A,#N/A,FALSE,"Group Balance Sheet"}</definedName>
    <definedName name="ewqf" localSheetId="8" hidden="1">{#N/A,#N/A,FALSE,"Group P&amp;L";#N/A,#N/A,FALSE,"Group Balance Sheet"}</definedName>
    <definedName name="ewqf" hidden="1">{#N/A,#N/A,FALSE,"Group P&amp;L";#N/A,#N/A,FALSE,"Group Balance Sheet"}</definedName>
    <definedName name="ewrt">[21]Criteria3!$F$2</definedName>
    <definedName name="ExistingAssetsRemainingLife">25</definedName>
    <definedName name="Expenditure" localSheetId="1">'[71]Project Data'!$A$1:$R$826</definedName>
    <definedName name="Expenditure" localSheetId="0">'[71]Project Data'!$A$1:$R$826</definedName>
    <definedName name="Expenditure">'[72]Project Data'!$A$1:$R$826</definedName>
    <definedName name="EYGadeG" localSheetId="1" hidden="1">{#N/A,#N/A,FALSE,"Group P&amp;L";#N/A,#N/A,FALSE,"Group Balance Sheet"}</definedName>
    <definedName name="EYGadeG" localSheetId="0" hidden="1">{#N/A,#N/A,FALSE,"Group P&amp;L";#N/A,#N/A,FALSE,"Group Balance Sheet"}</definedName>
    <definedName name="EYGadeG" localSheetId="8" hidden="1">{#N/A,#N/A,FALSE,"Group P&amp;L";#N/A,#N/A,FALSE,"Group Balance Sheet"}</definedName>
    <definedName name="EYGadeG" hidden="1">{#N/A,#N/A,FALSE,"Group P&amp;L";#N/A,#N/A,FALSE,"Group Balance Sheet"}</definedName>
    <definedName name="f" localSheetId="1">[73]Input!$G$187</definedName>
    <definedName name="f" localSheetId="0">[73]Input!$G$187</definedName>
    <definedName name="f" localSheetId="8">#REF!</definedName>
    <definedName name="f">#REF!</definedName>
    <definedName name="f_t" localSheetId="0">#REF!</definedName>
    <definedName name="f_t" localSheetId="8">#REF!</definedName>
    <definedName name="f_t">#REF!</definedName>
    <definedName name="factor" localSheetId="1">'[74]Lookup | Tables'!#REF!</definedName>
    <definedName name="factor" localSheetId="0">'[75]Lookup | Tables'!#REF!</definedName>
    <definedName name="factor" localSheetId="8">#REF!</definedName>
    <definedName name="factor">#REF!</definedName>
    <definedName name="fafaf" localSheetId="1" hidden="1">{#N/A,#N/A,FALSE,"Group P&amp;L";#N/A,#N/A,FALSE,"Group Balance Sheet"}</definedName>
    <definedName name="fafaf" localSheetId="0" hidden="1">{#N/A,#N/A,FALSE,"Group P&amp;L";#N/A,#N/A,FALSE,"Group Balance Sheet"}</definedName>
    <definedName name="fafaf" localSheetId="8" hidden="1">{#N/A,#N/A,FALSE,"Group P&amp;L";#N/A,#N/A,FALSE,"Group Balance Sheet"}</definedName>
    <definedName name="fafaf" hidden="1">{#N/A,#N/A,FALSE,"Group P&amp;L";#N/A,#N/A,FALSE,"Group Balance Sheet"}</definedName>
    <definedName name="fafafaf">[76]Data!$A$1:$D$1002</definedName>
    <definedName name="fafaqf">[20]Criteria3!$B$21</definedName>
    <definedName name="fas" localSheetId="1" hidden="1">{#N/A,#N/A,FALSE,"Group P&amp;L";#N/A,#N/A,FALSE,"Group Balance Sheet"}</definedName>
    <definedName name="fas" localSheetId="0" hidden="1">{#N/A,#N/A,FALSE,"Group P&amp;L";#N/A,#N/A,FALSE,"Group Balance Sheet"}</definedName>
    <definedName name="fas" localSheetId="8" hidden="1">{#N/A,#N/A,FALSE,"Group P&amp;L";#N/A,#N/A,FALSE,"Group Balance Sheet"}</definedName>
    <definedName name="fas" hidden="1">{#N/A,#N/A,FALSE,"Group P&amp;L";#N/A,#N/A,FALSE,"Group Balance Sheet"}</definedName>
    <definedName name="fasd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dafbv">[21]Criteria3!$D$5</definedName>
    <definedName name="FFAppColName1_1" localSheetId="1">[22]Criteria1!$F$1</definedName>
    <definedName name="FFAppColName1_1" localSheetId="0">[22]Criteria1!$F$1</definedName>
    <definedName name="FFAppColName1_1">[23]Criteria1!$F$1</definedName>
    <definedName name="FFAppColName1_2" localSheetId="1">[21]Criteria2!$F$1</definedName>
    <definedName name="FFAppColName1_2" localSheetId="0">[21]Criteria2!$F$1</definedName>
    <definedName name="FFAppColName1_2">[23]Criteria2!$F$1</definedName>
    <definedName name="FFAppColName1_3" localSheetId="1">[21]Criteria3!$F$1</definedName>
    <definedName name="FFAppColName1_3" localSheetId="0">[21]Criteria3!$F$1</definedName>
    <definedName name="FFAppColName1_3">[23]Criteria3!$F$1</definedName>
    <definedName name="FFAppColName2_1" localSheetId="1">[22]Criteria1!$F$2</definedName>
    <definedName name="FFAppColName2_1" localSheetId="0">[22]Criteria1!$F$2</definedName>
    <definedName name="FFAppColName2_1">[23]Criteria1!$F$2</definedName>
    <definedName name="FFAppColName2_2" localSheetId="1">[21]Criteria2!$F$2</definedName>
    <definedName name="FFAppColName2_2" localSheetId="0">[21]Criteria2!$F$2</definedName>
    <definedName name="FFAppColName2_2">[23]Criteria2!$F$2</definedName>
    <definedName name="FFAppColName2_3" localSheetId="1">[21]Criteria3!$F$2</definedName>
    <definedName name="FFAppColName2_3" localSheetId="0">[21]Criteria3!$F$2</definedName>
    <definedName name="FFAppColName2_3">[23]Criteria3!$F$2</definedName>
    <definedName name="FFAppColName3_1" localSheetId="1">[22]Criteria1!$F$3</definedName>
    <definedName name="FFAppColName3_1" localSheetId="0">[22]Criteria1!$F$3</definedName>
    <definedName name="FFAppColName3_1">[23]Criteria1!$F$3</definedName>
    <definedName name="FFAppColName3_2" localSheetId="1">[21]Criteria2!$F$3</definedName>
    <definedName name="FFAppColName3_2" localSheetId="0">[21]Criteria2!$F$3</definedName>
    <definedName name="FFAppColName3_2">[23]Criteria2!$F$3</definedName>
    <definedName name="FFAppColName3_3" localSheetId="1">[21]Criteria3!$F$3</definedName>
    <definedName name="FFAppColName3_3" localSheetId="0">[21]Criteria3!$F$3</definedName>
    <definedName name="FFAppColName3_3">[23]Criteria3!$F$3</definedName>
    <definedName name="FFAppColName4_1" localSheetId="1">[22]Criteria1!$F$4</definedName>
    <definedName name="FFAppColName4_1" localSheetId="0">[22]Criteria1!$F$4</definedName>
    <definedName name="FFAppColName4_1">[23]Criteria1!$F$4</definedName>
    <definedName name="FFAppColName4_2" localSheetId="1">[21]Criteria2!$F$4</definedName>
    <definedName name="FFAppColName4_2" localSheetId="0">[21]Criteria2!$F$4</definedName>
    <definedName name="FFAppColName4_2">[23]Criteria2!$F$4</definedName>
    <definedName name="FFAppColName4_3" localSheetId="1">[21]Criteria3!$F$4</definedName>
    <definedName name="FFAppColName4_3" localSheetId="0">[21]Criteria3!$F$4</definedName>
    <definedName name="FFAppColName4_3">[23]Criteria3!$F$4</definedName>
    <definedName name="FFAppColName5_1" localSheetId="1">[22]Criteria1!$F$5</definedName>
    <definedName name="FFAppColName5_1" localSheetId="0">[22]Criteria1!$F$5</definedName>
    <definedName name="FFAppColName5_1">[23]Criteria1!$F$5</definedName>
    <definedName name="FFAppColName5_2" localSheetId="1">[21]Criteria2!$F$5</definedName>
    <definedName name="FFAppColName5_2" localSheetId="0">[21]Criteria2!$F$5</definedName>
    <definedName name="FFAppColName5_2">[23]Criteria2!$F$5</definedName>
    <definedName name="FFAppColName5_3" localSheetId="1">[21]Criteria3!$F$5</definedName>
    <definedName name="FFAppColName5_3" localSheetId="0">[21]Criteria3!$F$5</definedName>
    <definedName name="FFAppColName5_3">[23]Criteria3!$F$5</definedName>
    <definedName name="fffffffffffffff">[20]Criteria1!$L$5</definedName>
    <definedName name="FFSegDesc1_1" localSheetId="1">[22]Criteria1!$P$1</definedName>
    <definedName name="FFSegDesc1_1" localSheetId="0">[22]Criteria1!$P$1</definedName>
    <definedName name="FFSegDesc1_1">[23]Criteria1!$P$1</definedName>
    <definedName name="FFSegDesc1_2" localSheetId="1">[21]Criteria2!$P$1</definedName>
    <definedName name="FFSegDesc1_2" localSheetId="0">[21]Criteria2!$P$1</definedName>
    <definedName name="FFSegDesc1_2">[23]Criteria2!$P$1</definedName>
    <definedName name="FFSegDesc1_3" localSheetId="1">[21]Criteria3!$P$1</definedName>
    <definedName name="FFSegDesc1_3" localSheetId="0">[21]Criteria3!$P$1</definedName>
    <definedName name="FFSegDesc1_3">[23]Criteria3!$P$1</definedName>
    <definedName name="FFSegDesc2_1" localSheetId="1">[22]Criteria1!$P$2</definedName>
    <definedName name="FFSegDesc2_1" localSheetId="0">[22]Criteria1!$P$2</definedName>
    <definedName name="FFSegDesc2_1">[23]Criteria1!$P$2</definedName>
    <definedName name="FFSegDesc2_2" localSheetId="1">[21]Criteria2!$P$2</definedName>
    <definedName name="FFSegDesc2_2" localSheetId="0">[21]Criteria2!$P$2</definedName>
    <definedName name="FFSegDesc2_2">[23]Criteria2!$P$2</definedName>
    <definedName name="FFSegDesc2_3" localSheetId="1">[21]Criteria3!$P$2</definedName>
    <definedName name="FFSegDesc2_3" localSheetId="0">[21]Criteria3!$P$2</definedName>
    <definedName name="FFSegDesc2_3">[23]Criteria3!$P$2</definedName>
    <definedName name="FFSegDesc3_1" localSheetId="1">[22]Criteria1!$P$3</definedName>
    <definedName name="FFSegDesc3_1" localSheetId="0">[22]Criteria1!$P$3</definedName>
    <definedName name="FFSegDesc3_1">[23]Criteria1!$P$3</definedName>
    <definedName name="FFSegDesc3_2" localSheetId="1">[21]Criteria2!$P$3</definedName>
    <definedName name="FFSegDesc3_2" localSheetId="0">[21]Criteria2!$P$3</definedName>
    <definedName name="FFSegDesc3_2">[23]Criteria2!$P$3</definedName>
    <definedName name="FFSegDesc3_3" localSheetId="1">[21]Criteria3!$P$3</definedName>
    <definedName name="FFSegDesc3_3" localSheetId="0">[21]Criteria3!$P$3</definedName>
    <definedName name="FFSegDesc3_3">[23]Criteria3!$P$3</definedName>
    <definedName name="FFSegDesc4_1" localSheetId="1">[22]Criteria1!$P$4</definedName>
    <definedName name="FFSegDesc4_1" localSheetId="0">[22]Criteria1!$P$4</definedName>
    <definedName name="FFSegDesc4_1">[23]Criteria1!$P$4</definedName>
    <definedName name="FFSegDesc4_2" localSheetId="1">[21]Criteria2!$P$4</definedName>
    <definedName name="FFSegDesc4_2" localSheetId="0">[21]Criteria2!$P$4</definedName>
    <definedName name="FFSegDesc4_2">[23]Criteria2!$P$4</definedName>
    <definedName name="FFSegDesc4_3" localSheetId="1">[21]Criteria3!$P$4</definedName>
    <definedName name="FFSegDesc4_3" localSheetId="0">[21]Criteria3!$P$4</definedName>
    <definedName name="FFSegDesc4_3">[23]Criteria3!$P$4</definedName>
    <definedName name="FFSegDesc5_1" localSheetId="1">[22]Criteria1!$P$5</definedName>
    <definedName name="FFSegDesc5_1" localSheetId="0">[22]Criteria1!$P$5</definedName>
    <definedName name="FFSegDesc5_1">[23]Criteria1!$P$5</definedName>
    <definedName name="FFSegDesc5_2" localSheetId="1">[21]Criteria2!$P$5</definedName>
    <definedName name="FFSegDesc5_2" localSheetId="0">[21]Criteria2!$P$5</definedName>
    <definedName name="FFSegDesc5_2">[23]Criteria2!$P$5</definedName>
    <definedName name="FFSegDesc5_3" localSheetId="1">[21]Criteria3!$P$5</definedName>
    <definedName name="FFSegDesc5_3" localSheetId="0">[21]Criteria3!$P$5</definedName>
    <definedName name="FFSegDesc5_3">[23]Criteria3!$P$5</definedName>
    <definedName name="FFSegment1_1" localSheetId="1">[22]Criteria1!$D$1</definedName>
    <definedName name="FFSegment1_1" localSheetId="0">[22]Criteria1!$D$1</definedName>
    <definedName name="FFSegment1_1">[23]Criteria1!$D$1</definedName>
    <definedName name="FFSegment1_2" localSheetId="1">[21]Criteria2!$D$1</definedName>
    <definedName name="FFSegment1_2" localSheetId="0">[21]Criteria2!$D$1</definedName>
    <definedName name="FFSegment1_2">[23]Criteria2!$D$1</definedName>
    <definedName name="FFSegment1_3" localSheetId="1">[21]Criteria3!$D$1</definedName>
    <definedName name="FFSegment1_3" localSheetId="0">[21]Criteria3!$D$1</definedName>
    <definedName name="FFSegment1_3">[23]Criteria3!$D$1</definedName>
    <definedName name="FFSegment2_1" localSheetId="1">[22]Criteria1!$D$2</definedName>
    <definedName name="FFSegment2_1" localSheetId="0">[22]Criteria1!$D$2</definedName>
    <definedName name="FFSegment2_1">[23]Criteria1!$D$2</definedName>
    <definedName name="FFSegment2_2" localSheetId="1">[21]Criteria2!$D$2</definedName>
    <definedName name="FFSegment2_2" localSheetId="0">[21]Criteria2!$D$2</definedName>
    <definedName name="FFSegment2_2">[23]Criteria2!$D$2</definedName>
    <definedName name="FFSegment2_3" localSheetId="1">[21]Criteria3!$D$2</definedName>
    <definedName name="FFSegment2_3" localSheetId="0">[21]Criteria3!$D$2</definedName>
    <definedName name="FFSegment2_3">[23]Criteria3!$D$2</definedName>
    <definedName name="FFSegment3_1" localSheetId="1">[22]Criteria1!$D$3</definedName>
    <definedName name="FFSegment3_1" localSheetId="0">[22]Criteria1!$D$3</definedName>
    <definedName name="FFSegment3_1">[23]Criteria1!$D$3</definedName>
    <definedName name="FFSegment3_2" localSheetId="1">[21]Criteria2!$D$3</definedName>
    <definedName name="FFSegment3_2" localSheetId="0">[21]Criteria2!$D$3</definedName>
    <definedName name="FFSegment3_2">[23]Criteria2!$D$3</definedName>
    <definedName name="FFSegment3_3" localSheetId="1">[21]Criteria3!$D$3</definedName>
    <definedName name="FFSegment3_3" localSheetId="0">[21]Criteria3!$D$3</definedName>
    <definedName name="FFSegment3_3">[23]Criteria3!$D$3</definedName>
    <definedName name="FFSegment4_1" localSheetId="1">[22]Criteria1!$D$4</definedName>
    <definedName name="FFSegment4_1" localSheetId="0">[22]Criteria1!$D$4</definedName>
    <definedName name="FFSegment4_1">[23]Criteria1!$D$4</definedName>
    <definedName name="FFSegment4_2" localSheetId="1">[21]Criteria2!$D$4</definedName>
    <definedName name="FFSegment4_2" localSheetId="0">[21]Criteria2!$D$4</definedName>
    <definedName name="FFSegment4_2">[23]Criteria2!$D$4</definedName>
    <definedName name="FFSegment4_3" localSheetId="1">[21]Criteria3!$D$4</definedName>
    <definedName name="FFSegment4_3" localSheetId="0">[21]Criteria3!$D$4</definedName>
    <definedName name="FFSegment4_3">[23]Criteria3!$D$4</definedName>
    <definedName name="FFSegment5_1" localSheetId="1">[22]Criteria1!$D$5</definedName>
    <definedName name="FFSegment5_1" localSheetId="0">[22]Criteria1!$D$5</definedName>
    <definedName name="FFSegment5_1">[23]Criteria1!$D$5</definedName>
    <definedName name="FFSegment5_2" localSheetId="1">[21]Criteria2!$D$5</definedName>
    <definedName name="FFSegment5_2" localSheetId="0">[21]Criteria2!$D$5</definedName>
    <definedName name="FFSegment5_2">[23]Criteria2!$D$5</definedName>
    <definedName name="FFSegment5_3" localSheetId="1">[21]Criteria3!$D$5</definedName>
    <definedName name="FFSegment5_3" localSheetId="0">[21]Criteria3!$D$5</definedName>
    <definedName name="FFSegment5_3">[23]Criteria3!$D$5</definedName>
    <definedName name="FFSegSeparator1" localSheetId="1">[22]Criteria1!$B$41</definedName>
    <definedName name="FFSegSeparator1" localSheetId="0">[22]Criteria1!$B$41</definedName>
    <definedName name="FFSegSeparator1">[23]Criteria1!$B$41</definedName>
    <definedName name="FFSegSeparator2" localSheetId="1">[21]Criteria2!$B$41</definedName>
    <definedName name="FFSegSeparator2" localSheetId="0">[21]Criteria2!$B$41</definedName>
    <definedName name="FFSegSeparator2">[23]Criteria2!$B$41</definedName>
    <definedName name="FFSegSeparator3" localSheetId="1">[21]Criteria3!$B$41</definedName>
    <definedName name="FFSegSeparator3" localSheetId="0">[21]Criteria3!$B$41</definedName>
    <definedName name="FFSegSeparator3">[23]Criteria3!$B$41</definedName>
    <definedName name="fga" localSheetId="1" hidden="1">{#N/A,#N/A,FALSE,"Group P&amp;L";#N/A,#N/A,FALSE,"Group Balance Sheet"}</definedName>
    <definedName name="fga" localSheetId="0" hidden="1">{#N/A,#N/A,FALSE,"Group P&amp;L";#N/A,#N/A,FALSE,"Group Balance Sheet"}</definedName>
    <definedName name="fga" localSheetId="8" hidden="1">{#N/A,#N/A,FALSE,"Group P&amp;L";#N/A,#N/A,FALSE,"Group Balance Sheet"}</definedName>
    <definedName name="fga" hidden="1">{#N/A,#N/A,FALSE,"Group P&amp;L";#N/A,#N/A,FALSE,"Group Balance Sheet"}</definedName>
    <definedName name="FGDHHG">[21]Criteria3!$B$34</definedName>
    <definedName name="fggdf" localSheetId="1" hidden="1">{#N/A,#N/A,FALSE,"Group P&amp;L";#N/A,#N/A,FALSE,"Group Balance Sheet"}</definedName>
    <definedName name="fggdf" localSheetId="0" hidden="1">{#N/A,#N/A,FALSE,"Group P&amp;L";#N/A,#N/A,FALSE,"Group Balance Sheet"}</definedName>
    <definedName name="fggdf" localSheetId="8" hidden="1">{#N/A,#N/A,FALSE,"Group P&amp;L";#N/A,#N/A,FALSE,"Group Balance Sheet"}</definedName>
    <definedName name="fggdf" hidden="1">{#N/A,#N/A,FALSE,"Group P&amp;L";#N/A,#N/A,FALSE,"Group Balance Sheet"}</definedName>
    <definedName name="fgh" localSheetId="1" hidden="1">{#N/A,#N/A,FALSE,"Group P&amp;L";#N/A,#N/A,FALSE,"Group Balance Sheet"}</definedName>
    <definedName name="fgh" localSheetId="0" hidden="1">{#N/A,#N/A,FALSE,"Group P&amp;L";#N/A,#N/A,FALSE,"Group Balance Sheet"}</definedName>
    <definedName name="fgh" localSheetId="8" hidden="1">{#N/A,#N/A,FALSE,"Group P&amp;L";#N/A,#N/A,FALSE,"Group Balance Sheet"}</definedName>
    <definedName name="fgh" hidden="1">{#N/A,#N/A,FALSE,"Group P&amp;L";#N/A,#N/A,FALSE,"Group Balance Sheet"}</definedName>
    <definedName name="fghfhg" localSheetId="1" hidden="1">{#N/A,#N/A,FALSE,"Group P&amp;L";#N/A,#N/A,FALSE,"Group Balance Sheet"}</definedName>
    <definedName name="fghfhg" localSheetId="0" hidden="1">{#N/A,#N/A,FALSE,"Group P&amp;L";#N/A,#N/A,FALSE,"Group Balance Sheet"}</definedName>
    <definedName name="fghfhg" localSheetId="8" hidden="1">{#N/A,#N/A,FALSE,"Group P&amp;L";#N/A,#N/A,FALSE,"Group Balance Sheet"}</definedName>
    <definedName name="fghfhg" hidden="1">{#N/A,#N/A,FALSE,"Group P&amp;L";#N/A,#N/A,FALSE,"Group Balance Sheet"}</definedName>
    <definedName name="fgndfgndfg">[20]Criteria3!$B$38</definedName>
    <definedName name="FiT" localSheetId="1">[52]Detail!$W$32:$AU$39</definedName>
    <definedName name="FiT" localSheetId="0">[52]Detail!$W$32:$AU$39</definedName>
    <definedName name="FiT">[77]Detail!$W$32:$AU$39</definedName>
    <definedName name="FKHJJK">[20]Criteria2!$B$32</definedName>
    <definedName name="FlagIncludeElectricityNetwork">[78]Inputs!$D$59</definedName>
    <definedName name="FNDNAM1" localSheetId="1">[22]Criteria1!$B$37</definedName>
    <definedName name="FNDNAM1" localSheetId="0">[22]Criteria1!$B$37</definedName>
    <definedName name="FNDNAM1">[23]Criteria1!$B$37</definedName>
    <definedName name="FNDNAM2" localSheetId="1">[21]Criteria2!$B$37</definedName>
    <definedName name="FNDNAM2" localSheetId="0">[21]Criteria2!$B$37</definedName>
    <definedName name="FNDNAM2">[23]Criteria2!$B$37</definedName>
    <definedName name="FNDNAM3" localSheetId="1">[21]Criteria3!$B$37</definedName>
    <definedName name="FNDNAM3" localSheetId="0">[21]Criteria3!$B$37</definedName>
    <definedName name="FNDNAM3">[23]Criteria3!$B$37</definedName>
    <definedName name="FNDUserID1" localSheetId="1">[22]Criteria1!$B$32</definedName>
    <definedName name="FNDUserID1" localSheetId="0">[22]Criteria1!$B$32</definedName>
    <definedName name="FNDUserID1">[23]Criteria1!$B$32</definedName>
    <definedName name="FNDUserID2" localSheetId="1">[21]Criteria2!$B$32</definedName>
    <definedName name="FNDUserID2" localSheetId="0">[21]Criteria2!$B$32</definedName>
    <definedName name="FNDUserID2">[23]Criteria2!$B$32</definedName>
    <definedName name="FNDUserID3" localSheetId="1">[21]Criteria3!$B$32</definedName>
    <definedName name="FNDUserID3" localSheetId="0">[21]Criteria3!$B$32</definedName>
    <definedName name="FNDUserID3">[23]Criteria3!$B$32</definedName>
    <definedName name="fngsfnsfnsfngsfnsfngsfng">[20]Criteria3!$D$4</definedName>
    <definedName name="fqfwqfeqwfeqwfqwfeqwfe">[20]Criteria3!$P$5</definedName>
    <definedName name="FRCP_1to5">"2015-16 to 2019-20"</definedName>
    <definedName name="FRCP_final_year" localSheetId="0">'[42]AER ETL'!$C$45</definedName>
    <definedName name="FRCP_final_year">'[43]AER ETL'!$C$45</definedName>
    <definedName name="FRCP_span" comment="Generic cover sheet" localSheetId="1">CONCATENATE('Output| PTRM (T)'!FRCP_y1, " to ", 'Output| PTRM (T)'!FRCP_y5)</definedName>
    <definedName name="FRCP_span" comment="Generic cover sheet" localSheetId="0">CONCATENATE('Output| PTRM (T) (Adj)'!FRCP_y1, " to ", 'Output| PTRM (T) (Adj)'!FRCP_y5)</definedName>
    <definedName name="FRCP_span">"2015-20"</definedName>
    <definedName name="FRCP_y1" localSheetId="1">'[44]Business &amp; other details'!$C$35</definedName>
    <definedName name="FRCP_y1" localSheetId="0">'[44]Business &amp; other details'!$C$35</definedName>
    <definedName name="FRCP_y1">'[19]Business &amp; other details'!$C$35</definedName>
    <definedName name="FRCP_y10" localSheetId="1">#REF!</definedName>
    <definedName name="FRCP_y10" localSheetId="0">#REF!</definedName>
    <definedName name="FRCP_y10" localSheetId="8">#REF!</definedName>
    <definedName name="FRCP_y10">#REF!</definedName>
    <definedName name="FRCP_y11" localSheetId="0">'[42]AER lookups'!$I$69</definedName>
    <definedName name="FRCP_y11">'[43]AER lookups'!$I$69</definedName>
    <definedName name="FRCP_y12" localSheetId="0">'[42]AER lookups'!$I$70</definedName>
    <definedName name="FRCP_y12">'[43]AER lookups'!$I$70</definedName>
    <definedName name="FRCP_y13" localSheetId="0">'[42]AER lookups'!$I$71</definedName>
    <definedName name="FRCP_y13">'[43]AER lookups'!$I$71</definedName>
    <definedName name="FRCP_y14" localSheetId="0">'[42]AER lookups'!$I$72</definedName>
    <definedName name="FRCP_y14">'[43]AER lookups'!$I$72</definedName>
    <definedName name="FRCP_y15" localSheetId="0">'[42]AER lookups'!$I$73</definedName>
    <definedName name="FRCP_y15">'[43]AER lookups'!$I$73</definedName>
    <definedName name="FRCP_y2">'[44]Business &amp; other details'!$D$35</definedName>
    <definedName name="FRCP_y3">'[44]Business &amp; other details'!$E$35</definedName>
    <definedName name="FRCP_y4">'[44]Business &amp; other details'!$F$35</definedName>
    <definedName name="FRCP_y5" localSheetId="1">'[44]Business &amp; other details'!$G$35</definedName>
    <definedName name="FRCP_y5" localSheetId="0">'[44]Business &amp; other details'!$G$35</definedName>
    <definedName name="FRCP_y5">'[19]Business &amp; other details'!$G$35</definedName>
    <definedName name="FRCP_y6" localSheetId="0">'[42]AER lookups'!$I$64</definedName>
    <definedName name="FRCP_y6">'[43]AER lookups'!$I$64</definedName>
    <definedName name="FRCP_y7" localSheetId="0">'[42]AER lookups'!$I$65</definedName>
    <definedName name="FRCP_y7">'[43]AER lookups'!$I$65</definedName>
    <definedName name="FRCP_y8" localSheetId="1">#REF!</definedName>
    <definedName name="FRCP_y8" localSheetId="0">#REF!</definedName>
    <definedName name="FRCP_y8" localSheetId="8">#REF!</definedName>
    <definedName name="FRCP_y8">#REF!</definedName>
    <definedName name="FRCP_y9" localSheetId="1">#REF!</definedName>
    <definedName name="FRCP_y9" localSheetId="0">#REF!</definedName>
    <definedName name="FRCP_y9" localSheetId="8">#REF!</definedName>
    <definedName name="FRCP_y9">#REF!</definedName>
    <definedName name="frtqw3fer">[20]Criteria1!$J$3</definedName>
    <definedName name="FRY">'[44]Business &amp; other details'!$C$46</definedName>
    <definedName name="ftnjh" localSheetId="1" hidden="1">{#N/A,#N/A,FALSE,"Group P&amp;L";#N/A,#N/A,FALSE,"Group Balance Sheet"}</definedName>
    <definedName name="ftnjh" localSheetId="0" hidden="1">{#N/A,#N/A,FALSE,"Group P&amp;L";#N/A,#N/A,FALSE,"Group Balance Sheet"}</definedName>
    <definedName name="ftnjh" localSheetId="8" hidden="1">{#N/A,#N/A,FALSE,"Group P&amp;L";#N/A,#N/A,FALSE,"Group Balance Sheet"}</definedName>
    <definedName name="ftnjh" hidden="1">{#N/A,#N/A,FALSE,"Group P&amp;L";#N/A,#N/A,FALSE,"Group Balance Sheet"}</definedName>
    <definedName name="fvgeaDRBVGEFR">[21]Criteria3!$B$22</definedName>
    <definedName name="FWEA">[20]Criteria2!$B$3</definedName>
    <definedName name="g" localSheetId="1">[15]Input!$G$189</definedName>
    <definedName name="g" localSheetId="0">[15]Input!$G$189</definedName>
    <definedName name="g" localSheetId="8">#REF!</definedName>
    <definedName name="g">#REF!</definedName>
    <definedName name="g_t" localSheetId="0">#REF!</definedName>
    <definedName name="g_t" localSheetId="8">#REF!</definedName>
    <definedName name="g_t">#REF!</definedName>
    <definedName name="ga">[20]Criteria2!$B$40</definedName>
    <definedName name="Gap">ROUND((#REF!-#REF!)/30,0)/12</definedName>
    <definedName name="gasd">[20]Criteria1!$B$40</definedName>
    <definedName name="gasdg" localSheetId="1" hidden="1">{#N/A,#N/A,FALSE,"Group P&amp;L";#N/A,#N/A,FALSE,"Group Balance Sheet"}</definedName>
    <definedName name="gasdg" localSheetId="0" hidden="1">{#N/A,#N/A,FALSE,"Group P&amp;L";#N/A,#N/A,FALSE,"Group Balance Sheet"}</definedName>
    <definedName name="gasdg" localSheetId="8" hidden="1">{#N/A,#N/A,FALSE,"Group P&amp;L";#N/A,#N/A,FALSE,"Group Balance Sheet"}</definedName>
    <definedName name="gasdg" hidden="1">{#N/A,#N/A,FALSE,"Group P&amp;L";#N/A,#N/A,FALSE,"Group Balance Sheet"}</definedName>
    <definedName name="gdsf">[20]Criteria1!$B$37</definedName>
    <definedName name="GEAQTHY43">[20]Criteria3!$B$3</definedName>
    <definedName name="gj" localSheetId="1" hidden="1">{#N/A,#N/A,FALSE,"Group P&amp;L";#N/A,#N/A,FALSE,"Group Balance Sheet"}</definedName>
    <definedName name="gj" localSheetId="0" hidden="1">{#N/A,#N/A,FALSE,"Group P&amp;L";#N/A,#N/A,FALSE,"Group Balance Sheet"}</definedName>
    <definedName name="gj" localSheetId="8" hidden="1">{#N/A,#N/A,FALSE,"Group P&amp;L";#N/A,#N/A,FALSE,"Group Balance Sheet"}</definedName>
    <definedName name="gj" hidden="1">{#N/A,#N/A,FALSE,"Group P&amp;L";#N/A,#N/A,FALSE,"Group Balance Sheet"}</definedName>
    <definedName name="gjk" localSheetId="1" hidden="1">{#N/A,#N/A,FALSE,"Group P&amp;L";#N/A,#N/A,FALSE,"Group Balance Sheet"}</definedName>
    <definedName name="gjk" localSheetId="0" hidden="1">{#N/A,#N/A,FALSE,"Group P&amp;L";#N/A,#N/A,FALSE,"Group Balance Sheet"}</definedName>
    <definedName name="gjk" localSheetId="8" hidden="1">{#N/A,#N/A,FALSE,"Group P&amp;L";#N/A,#N/A,FALSE,"Group Balance Sheet"}</definedName>
    <definedName name="gjk" hidden="1">{#N/A,#N/A,FALSE,"Group P&amp;L";#N/A,#N/A,FALSE,"Group Balance Sheet"}</definedName>
    <definedName name="GJKDHDDGD">[21]Criteria3!$B$32</definedName>
    <definedName name="gmgmgmgmgmgm" localSheetId="1" hidden="1">{#N/A,#N/A,FALSE,"Group P&amp;L";#N/A,#N/A,FALSE,"Group Balance Sheet"}</definedName>
    <definedName name="gmgmgmgmgmgm" localSheetId="0" hidden="1">{#N/A,#N/A,FALSE,"Group P&amp;L";#N/A,#N/A,FALSE,"Group Balance Sheet"}</definedName>
    <definedName name="gmgmgmgmgmgm" localSheetId="8" hidden="1">{#N/A,#N/A,FALSE,"Group P&amp;L";#N/A,#N/A,FALSE,"Group Balance Sheet"}</definedName>
    <definedName name="gmgmgmgmgmgm" hidden="1">{#N/A,#N/A,FALSE,"Group P&amp;L";#N/A,#N/A,FALSE,"Group Balance Sheet"}</definedName>
    <definedName name="GN_WACC_PostTax">'[67]A4 GN-2013'!$C$31</definedName>
    <definedName name="GN_WACC_PreTax">'[67]A4 GN-2013'!$C$33</definedName>
    <definedName name="gnbsfbgsd">[20]Criteria1!$B$32</definedName>
    <definedName name="gsfngsfngsdfng">[20]Criteria2!$D$4</definedName>
    <definedName name="guilkrtmk" localSheetId="1" hidden="1">{#N/A,#N/A,FALSE,"Group P&amp;L";#N/A,#N/A,FALSE,"Group Balance Sheet"}</definedName>
    <definedName name="guilkrtmk" localSheetId="0" hidden="1">{#N/A,#N/A,FALSE,"Group P&amp;L";#N/A,#N/A,FALSE,"Group Balance Sheet"}</definedName>
    <definedName name="guilkrtmk" localSheetId="8" hidden="1">{#N/A,#N/A,FALSE,"Group P&amp;L";#N/A,#N/A,FALSE,"Group Balance Sheet"}</definedName>
    <definedName name="guilkrtmk" hidden="1">{#N/A,#N/A,FALSE,"Group P&amp;L";#N/A,#N/A,FALSE,"Group Balance Sheet"}</definedName>
    <definedName name="GWYUID1" localSheetId="1">[22]Criteria1!$B$38</definedName>
    <definedName name="GWYUID1" localSheetId="0">[22]Criteria1!$B$38</definedName>
    <definedName name="GWYUID1">[23]Criteria1!$B$38</definedName>
    <definedName name="GWYUID2" localSheetId="1">[21]Criteria2!$B$38</definedName>
    <definedName name="GWYUID2" localSheetId="0">[21]Criteria2!$B$38</definedName>
    <definedName name="GWYUID2">[23]Criteria2!$B$38</definedName>
    <definedName name="GWYUID3" localSheetId="1">[21]Criteria3!$B$38</definedName>
    <definedName name="GWYUID3" localSheetId="0">[21]Criteria3!$B$38</definedName>
    <definedName name="GWYUID3">[23]Criteria3!$B$38</definedName>
    <definedName name="h" localSheetId="1" hidden="1">{#N/A,#N/A,FALSE,"Group P&amp;L";#N/A,#N/A,FALSE,"Group Balance Sheet"}</definedName>
    <definedName name="h" localSheetId="0" hidden="1">{#N/A,#N/A,FALSE,"Group P&amp;L";#N/A,#N/A,FALSE,"Group Balance Sheet"}</definedName>
    <definedName name="h" localSheetId="8" hidden="1">{#N/A,#N/A,FALSE,"Group P&amp;L";#N/A,#N/A,FALSE,"Group Balance Sheet"}</definedName>
    <definedName name="h" hidden="1">{#N/A,#N/A,FALSE,"Group P&amp;L";#N/A,#N/A,FALSE,"Group Balance Sheet"}</definedName>
    <definedName name="hdenjhenjh" localSheetId="1" hidden="1">{#N/A,#N/A,FALSE,"Group P&amp;L";#N/A,#N/A,FALSE,"Group Balance Sheet"}</definedName>
    <definedName name="hdenjhenjh" localSheetId="0" hidden="1">{#N/A,#N/A,FALSE,"Group P&amp;L";#N/A,#N/A,FALSE,"Group Balance Sheet"}</definedName>
    <definedName name="hdenjhenjh" localSheetId="8" hidden="1">{#N/A,#N/A,FALSE,"Group P&amp;L";#N/A,#N/A,FALSE,"Group Balance Sheet"}</definedName>
    <definedName name="hdenjhenjh" hidden="1">{#N/A,#N/A,FALSE,"Group P&amp;L";#N/A,#N/A,FALSE,"Group Balance Sheet"}</definedName>
    <definedName name="hfdfdgfkiklrtlkryuk" localSheetId="1" hidden="1">{#N/A,#N/A,FALSE,"Group P&amp;L";#N/A,#N/A,FALSE,"Group Balance Sheet"}</definedName>
    <definedName name="hfdfdgfkiklrtlkryuk" localSheetId="0" hidden="1">{#N/A,#N/A,FALSE,"Group P&amp;L";#N/A,#N/A,FALSE,"Group Balance Sheet"}</definedName>
    <definedName name="hfdfdgfkiklrtlkryuk" localSheetId="8" hidden="1">{#N/A,#N/A,FALSE,"Group P&amp;L";#N/A,#N/A,FALSE,"Group Balance Sheet"}</definedName>
    <definedName name="hfdfdgfkiklrtlkryuk" hidden="1">{#N/A,#N/A,FALSE,"Group P&amp;L";#N/A,#N/A,FALSE,"Group Balance Sheet"}</definedName>
    <definedName name="hg" localSheetId="1" hidden="1">{#N/A,#N/A,FALSE,"Group P&amp;L";#N/A,#N/A,FALSE,"Group Balance Sheet"}</definedName>
    <definedName name="hg" localSheetId="0" hidden="1">{#N/A,#N/A,FALSE,"Group P&amp;L";#N/A,#N/A,FALSE,"Group Balance Sheet"}</definedName>
    <definedName name="hg" localSheetId="8" hidden="1">{#N/A,#N/A,FALSE,"Group P&amp;L";#N/A,#N/A,FALSE,"Group Balance Sheet"}</definedName>
    <definedName name="hg" hidden="1">{#N/A,#N/A,FALSE,"Group P&amp;L";#N/A,#N/A,FALSE,"Group Balance Sheet"}</definedName>
    <definedName name="hgfgh" localSheetId="1" hidden="1">{#N/A,#N/A,FALSE,"Group P&amp;L";#N/A,#N/A,FALSE,"Group Balance Sheet"}</definedName>
    <definedName name="hgfgh" localSheetId="0" hidden="1">{#N/A,#N/A,FALSE,"Group P&amp;L";#N/A,#N/A,FALSE,"Group Balance Sheet"}</definedName>
    <definedName name="hgfgh" localSheetId="8" hidden="1">{#N/A,#N/A,FALSE,"Group P&amp;L";#N/A,#N/A,FALSE,"Group Balance Sheet"}</definedName>
    <definedName name="hgfgh" hidden="1">{#N/A,#N/A,FALSE,"Group P&amp;L";#N/A,#N/A,FALSE,"Group Balance Sheet"}</definedName>
    <definedName name="hghghgjedgjhegd">[21]Criteria2!$B$32</definedName>
    <definedName name="hgjfgjfgjfgj">[20]Criteria1!$F$4</definedName>
    <definedName name="hjk" localSheetId="1" hidden="1">{#N/A,#N/A,FALSE,"Group P&amp;L";#N/A,#N/A,FALSE,"Group Balance Sheet"}</definedName>
    <definedName name="hjk" localSheetId="0" hidden="1">{#N/A,#N/A,FALSE,"Group P&amp;L";#N/A,#N/A,FALSE,"Group Balance Sheet"}</definedName>
    <definedName name="hjk" localSheetId="8" hidden="1">{#N/A,#N/A,FALSE,"Group P&amp;L";#N/A,#N/A,FALSE,"Group Balance Sheet"}</definedName>
    <definedName name="hjk" hidden="1">{#N/A,#N/A,FALSE,"Group P&amp;L";#N/A,#N/A,FALSE,"Group Balance Sheet"}</definedName>
    <definedName name="hkkkkkkkkkkk" localSheetId="1" hidden="1">{#N/A,#N/A,FALSE,"Group P&amp;L";#N/A,#N/A,FALSE,"Group Balance Sheet"}</definedName>
    <definedName name="hkkkkkkkkkkk" localSheetId="0" hidden="1">{#N/A,#N/A,FALSE,"Group P&amp;L";#N/A,#N/A,FALSE,"Group Balance Sheet"}</definedName>
    <definedName name="hkkkkkkkkkkk" localSheetId="8" hidden="1">{#N/A,#N/A,FALSE,"Group P&amp;L";#N/A,#N/A,FALSE,"Group Balance Sheet"}</definedName>
    <definedName name="hkkkkkkkkkkk" hidden="1">{#N/A,#N/A,FALSE,"Group P&amp;L";#N/A,#N/A,FALSE,"Group Balance Sheet"}</definedName>
    <definedName name="hlkhg" localSheetId="1" hidden="1">{#N/A,#N/A,FALSE,"Group P&amp;L";#N/A,#N/A,FALSE,"Group Balance Sheet"}</definedName>
    <definedName name="hlkhg" localSheetId="0" hidden="1">{#N/A,#N/A,FALSE,"Group P&amp;L";#N/A,#N/A,FALSE,"Group Balance Sheet"}</definedName>
    <definedName name="hlkhg" localSheetId="8" hidden="1">{#N/A,#N/A,FALSE,"Group P&amp;L";#N/A,#N/A,FALSE,"Group Balance Sheet"}</definedName>
    <definedName name="hlkhg" hidden="1">{#N/A,#N/A,FALSE,"Group P&amp;L";#N/A,#N/A,FALSE,"Group Balance Sheet"}</definedName>
    <definedName name="hsdfhsdfhsdhsdhsd">[20]Criteria2!$B$40</definedName>
    <definedName name="hxa" localSheetId="1" hidden="1">{#N/A,#N/A,FALSE,"Group P&amp;L";#N/A,#N/A,FALSE,"Group Balance Sheet"}</definedName>
    <definedName name="hxa" localSheetId="0" hidden="1">{#N/A,#N/A,FALSE,"Group P&amp;L";#N/A,#N/A,FALSE,"Group Balance Sheet"}</definedName>
    <definedName name="hxa" localSheetId="8" hidden="1">{#N/A,#N/A,FALSE,"Group P&amp;L";#N/A,#N/A,FALSE,"Group Balance Sheet"}</definedName>
    <definedName name="hxa" hidden="1">{#N/A,#N/A,FALSE,"Group P&amp;L";#N/A,#N/A,FALSE,"Group Balance Sheet"}</definedName>
    <definedName name="Icpr" localSheetId="1">'[29]PTRM input'!$G$229</definedName>
    <definedName name="Icpr" localSheetId="0">'[29]PTRM input'!$G$229</definedName>
    <definedName name="Icpr" localSheetId="8">#REF!</definedName>
    <definedName name="Icpr">#REF!</definedName>
    <definedName name="Icpr_t" localSheetId="0">#REF!</definedName>
    <definedName name="Icpr_t" localSheetId="8">#REF!</definedName>
    <definedName name="Icpr_t">#REF!</definedName>
    <definedName name="ics_max">'[38]AER Inputs'!$D$12</definedName>
    <definedName name="ics_min">'[38]AER Inputs'!$D$13</definedName>
    <definedName name="IIIIIIIIIIIIIIIIIIIIIII">[20]Criteria1!$F$3</definedName>
    <definedName name="im" localSheetId="1" hidden="1">{#N/A,#N/A,FALSE,"Group P&amp;L";#N/A,#N/A,FALSE,"Group Balance Sheet"}</definedName>
    <definedName name="im" localSheetId="0" hidden="1">{#N/A,#N/A,FALSE,"Group P&amp;L";#N/A,#N/A,FALSE,"Group Balance Sheet"}</definedName>
    <definedName name="im" localSheetId="8" hidden="1">{#N/A,#N/A,FALSE,"Group P&amp;L";#N/A,#N/A,FALSE,"Group Balance Sheet"}</definedName>
    <definedName name="im" hidden="1">{#N/A,#N/A,FALSE,"Group P&amp;L";#N/A,#N/A,FALSE,"Group Balance Sheet"}</definedName>
    <definedName name="InputRange">'[79]Scale escalation (2.8)'!$AA$26:$AA$32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utyiuytiu">[21]Criteria3!$L$3</definedName>
    <definedName name="jfnmcvn" localSheetId="1" hidden="1">{#N/A,#N/A,FALSE,"Group P&amp;L";#N/A,#N/A,FALSE,"Group Balance Sheet"}</definedName>
    <definedName name="jfnmcvn" localSheetId="0" hidden="1">{#N/A,#N/A,FALSE,"Group P&amp;L";#N/A,#N/A,FALSE,"Group Balance Sheet"}</definedName>
    <definedName name="jfnmcvn" localSheetId="8" hidden="1">{#N/A,#N/A,FALSE,"Group P&amp;L";#N/A,#N/A,FALSE,"Group Balance Sheet"}</definedName>
    <definedName name="jfnmcvn" hidden="1">{#N/A,#N/A,FALSE,"Group P&amp;L";#N/A,#N/A,FALSE,"Group Balance Sheet"}</definedName>
    <definedName name="jggggggggggggg" localSheetId="1" hidden="1">{#N/A,#N/A,FALSE,"Group P&amp;L";#N/A,#N/A,FALSE,"Group Balance Sheet"}</definedName>
    <definedName name="jggggggggggggg" localSheetId="0" hidden="1">{#N/A,#N/A,FALSE,"Group P&amp;L";#N/A,#N/A,FALSE,"Group Balance Sheet"}</definedName>
    <definedName name="jggggggggggggg" localSheetId="8" hidden="1">{#N/A,#N/A,FALSE,"Group P&amp;L";#N/A,#N/A,FALSE,"Group Balance Sheet"}</definedName>
    <definedName name="jggggggggggggg" hidden="1">{#N/A,#N/A,FALSE,"Group P&amp;L";#N/A,#N/A,FALSE,"Group Balance Sheet"}</definedName>
    <definedName name="jgggggggggggggg" localSheetId="1" hidden="1">{#N/A,#N/A,FALSE,"Group P&amp;L";#N/A,#N/A,FALSE,"Group Balance Sheet"}</definedName>
    <definedName name="jgggggggggggggg" localSheetId="0" hidden="1">{#N/A,#N/A,FALSE,"Group P&amp;L";#N/A,#N/A,FALSE,"Group Balance Sheet"}</definedName>
    <definedName name="jgggggggggggggg" localSheetId="8" hidden="1">{#N/A,#N/A,FALSE,"Group P&amp;L";#N/A,#N/A,FALSE,"Group Balance Sheet"}</definedName>
    <definedName name="jgggggggggggggg" hidden="1">{#N/A,#N/A,FALSE,"Group P&amp;L";#N/A,#N/A,FALSE,"Group Balance Sheet"}</definedName>
    <definedName name="jh">[21]Criteria2!$B$37</definedName>
    <definedName name="jjfd" localSheetId="1" hidden="1">{#N/A,#N/A,FALSE,"Group P&amp;L";#N/A,#N/A,FALSE,"Group Balance Sheet"}</definedName>
    <definedName name="jjfd" localSheetId="0" hidden="1">{#N/A,#N/A,FALSE,"Group P&amp;L";#N/A,#N/A,FALSE,"Group Balance Sheet"}</definedName>
    <definedName name="jjfd" localSheetId="8" hidden="1">{#N/A,#N/A,FALSE,"Group P&amp;L";#N/A,#N/A,FALSE,"Group Balance Sheet"}</definedName>
    <definedName name="jjfd" hidden="1">{#N/A,#N/A,FALSE,"Group P&amp;L";#N/A,#N/A,FALSE,"Group Balance Sheet"}</definedName>
    <definedName name="jjgjj" localSheetId="1" hidden="1">{#N/A,#N/A,FALSE,"Group P&amp;L";#N/A,#N/A,FALSE,"Group Balance Sheet"}</definedName>
    <definedName name="jjgjj" localSheetId="0" hidden="1">{#N/A,#N/A,FALSE,"Group P&amp;L";#N/A,#N/A,FALSE,"Group Balance Sheet"}</definedName>
    <definedName name="jjgjj" localSheetId="8" hidden="1">{#N/A,#N/A,FALSE,"Group P&amp;L";#N/A,#N/A,FALSE,"Group Balance Sheet"}</definedName>
    <definedName name="jjgjj" hidden="1">{#N/A,#N/A,FALSE,"Group P&amp;L";#N/A,#N/A,FALSE,"Group Balance Sheet"}</definedName>
    <definedName name="jmjmjm" localSheetId="1" hidden="1">{#N/A,#N/A,FALSE,"Group P&amp;L";#N/A,#N/A,FALSE,"Group Balance Sheet"}</definedName>
    <definedName name="jmjmjm" localSheetId="0" hidden="1">{#N/A,#N/A,FALSE,"Group P&amp;L";#N/A,#N/A,FALSE,"Group Balance Sheet"}</definedName>
    <definedName name="jmjmjm" localSheetId="8" hidden="1">{#N/A,#N/A,FALSE,"Group P&amp;L";#N/A,#N/A,FALSE,"Group Balance Sheet"}</definedName>
    <definedName name="jmjmjm" hidden="1">{#N/A,#N/A,FALSE,"Group P&amp;L";#N/A,#N/A,FALSE,"Group Balance Sheet"}</definedName>
    <definedName name="jns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ob_Title" localSheetId="1">'[36]Job Title'!$A$1:$P$557</definedName>
    <definedName name="Job_Title" localSheetId="0">'[36]Job Title'!$A$1:$P$557</definedName>
    <definedName name="Job_Title">'[37]Job Title'!$A$1:$P$557</definedName>
    <definedName name="k">[21]Criteria3!$B$17</definedName>
    <definedName name="kdb" localSheetId="1" hidden="1">{#N/A,#N/A,FALSE,"Group P&amp;L";#N/A,#N/A,FALSE,"Group Balance Sheet"}</definedName>
    <definedName name="kdb" localSheetId="0" hidden="1">{#N/A,#N/A,FALSE,"Group P&amp;L";#N/A,#N/A,FALSE,"Group Balance Sheet"}</definedName>
    <definedName name="kdb" localSheetId="8" hidden="1">{#N/A,#N/A,FALSE,"Group P&amp;L";#N/A,#N/A,FALSE,"Group Balance Sheet"}</definedName>
    <definedName name="kdb" hidden="1">{#N/A,#N/A,FALSE,"Group P&amp;L";#N/A,#N/A,FALSE,"Group Balance Sheet"}</definedName>
    <definedName name="kjgkhgsdfnsdfnbsdf">[21]Criteria1!$B$41</definedName>
    <definedName name="kkkk" localSheetId="1" hidden="1">{#N/A,#N/A,FALSE,"Group P&amp;L";#N/A,#N/A,FALSE,"Group Balance Sheet"}</definedName>
    <definedName name="kkkk" localSheetId="0" hidden="1">{#N/A,#N/A,FALSE,"Group P&amp;L";#N/A,#N/A,FALSE,"Group Balance Sheet"}</definedName>
    <definedName name="kkkk" localSheetId="8" hidden="1">{#N/A,#N/A,FALSE,"Group P&amp;L";#N/A,#N/A,FALSE,"Group Balance Sheet"}</definedName>
    <definedName name="kkkk" hidden="1">{#N/A,#N/A,FALSE,"Group P&amp;L";#N/A,#N/A,FALSE,"Group Balance Sheet"}</definedName>
    <definedName name="kkkkkkkk">[20]Criteria3!$J$5</definedName>
    <definedName name="klop">[20]Criteria2!$L$3</definedName>
    <definedName name="kms" localSheetId="1">'[27]Lookup|Tables'!$G$23</definedName>
    <definedName name="kms" localSheetId="0">'[27]Lookup|Tables'!$G$23</definedName>
    <definedName name="kms">'[28]Lookup|Tables'!$G$23</definedName>
    <definedName name="kurkrykmrkm" localSheetId="1" hidden="1">{#N/A,#N/A,FALSE,"Group P&amp;L";#N/A,#N/A,FALSE,"Group Balance Sheet"}</definedName>
    <definedName name="kurkrykmrkm" localSheetId="0" hidden="1">{#N/A,#N/A,FALSE,"Group P&amp;L";#N/A,#N/A,FALSE,"Group Balance Sheet"}</definedName>
    <definedName name="kurkrykmrkm" localSheetId="8" hidden="1">{#N/A,#N/A,FALSE,"Group P&amp;L";#N/A,#N/A,FALSE,"Group Balance Sheet"}</definedName>
    <definedName name="kurkrykmrkm" hidden="1">{#N/A,#N/A,FALSE,"Group P&amp;L";#N/A,#N/A,FALSE,"Group Balance Sheet"}</definedName>
    <definedName name="l">[20]Criteria1!$B$18</definedName>
    <definedName name="LAN" localSheetId="0" hidden="1">{"Ownership",#N/A,FALSE,"Ownership";"Contents",#N/A,FALSE,"Contents"}</definedName>
    <definedName name="LAN" localSheetId="8" hidden="1">{"Ownership",#N/A,FALSE,"Ownership";"Contents",#N/A,FALSE,"Contents"}</definedName>
    <definedName name="LAN" hidden="1">{"Ownership",#N/A,FALSE,"Ownership";"Contents",#N/A,FALSE,"Contents"}</definedName>
    <definedName name="LastYear" localSheetId="0">[80]DATA!#REF!</definedName>
    <definedName name="LastYear">[81]DATA!#REF!</definedName>
    <definedName name="limcount" hidden="1">1</definedName>
    <definedName name="llglgjlgl" localSheetId="1" hidden="1">{#N/A,#N/A,FALSE,"Group P&amp;L";#N/A,#N/A,FALSE,"Group Balance Sheet"}</definedName>
    <definedName name="llglgjlgl" localSheetId="0" hidden="1">{#N/A,#N/A,FALSE,"Group P&amp;L";#N/A,#N/A,FALSE,"Group Balance Sheet"}</definedName>
    <definedName name="llglgjlgl" localSheetId="8" hidden="1">{#N/A,#N/A,FALSE,"Group P&amp;L";#N/A,#N/A,FALSE,"Group Balance Sheet"}</definedName>
    <definedName name="llglgjlgl" hidden="1">{#N/A,#N/A,FALSE,"Group P&amp;L";#N/A,#N/A,FALSE,"Group Balance Sheet"}</definedName>
    <definedName name="lllkl" localSheetId="1" hidden="1">{#N/A,#N/A,FALSE,"Group P&amp;L";#N/A,#N/A,FALSE,"Group Balance Sheet"}</definedName>
    <definedName name="lllkl" localSheetId="0" hidden="1">{#N/A,#N/A,FALSE,"Group P&amp;L";#N/A,#N/A,FALSE,"Group Balance Sheet"}</definedName>
    <definedName name="lllkl" localSheetId="8" hidden="1">{#N/A,#N/A,FALSE,"Group P&amp;L";#N/A,#N/A,FALSE,"Group Balance Sheet"}</definedName>
    <definedName name="lllkl" hidden="1">{#N/A,#N/A,FALSE,"Group P&amp;L";#N/A,#N/A,FALSE,"Group Balance Sheet"}</definedName>
    <definedName name="llllllllll" localSheetId="1" hidden="1">{#N/A,#N/A,FALSE,"Group P&amp;L";#N/A,#N/A,FALSE,"Group Balance Sheet"}</definedName>
    <definedName name="llllllllll" localSheetId="0" hidden="1">{#N/A,#N/A,FALSE,"Group P&amp;L";#N/A,#N/A,FALSE,"Group Balance Sheet"}</definedName>
    <definedName name="llllllllll" localSheetId="8" hidden="1">{#N/A,#N/A,FALSE,"Group P&amp;L";#N/A,#N/A,FALSE,"Group Balance Sheet"}</definedName>
    <definedName name="llllllllll" hidden="1">{#N/A,#N/A,FALSE,"Group P&amp;L";#N/A,#N/A,FALSE,"Group Balance Sheet"}</definedName>
    <definedName name="lllllllllllllllll" localSheetId="1" hidden="1">{#N/A,#N/A,FALSE,"Group P&amp;L";#N/A,#N/A,FALSE,"Group Balance Sheet"}</definedName>
    <definedName name="lllllllllllllllll" localSheetId="0" hidden="1">{#N/A,#N/A,FALSE,"Group P&amp;L";#N/A,#N/A,FALSE,"Group Balance Sheet"}</definedName>
    <definedName name="lllllllllllllllll" localSheetId="8" hidden="1">{#N/A,#N/A,FALSE,"Group P&amp;L";#N/A,#N/A,FALSE,"Group Balance Sheet"}</definedName>
    <definedName name="lllllllllllllllll" hidden="1">{#N/A,#N/A,FALSE,"Group P&amp;L";#N/A,#N/A,FALSE,"Group Balance Sheet"}</definedName>
    <definedName name="llllo">[20]Criteria3!$J$4</definedName>
    <definedName name="lo" localSheetId="1" hidden="1">{#N/A,#N/A,FALSE,"Group P&amp;L";#N/A,#N/A,FALSE,"Group Balance Sheet"}</definedName>
    <definedName name="lo" localSheetId="0" hidden="1">{#N/A,#N/A,FALSE,"Group P&amp;L";#N/A,#N/A,FALSE,"Group Balance Sheet"}</definedName>
    <definedName name="lo" localSheetId="8" hidden="1">{#N/A,#N/A,FALSE,"Group P&amp;L";#N/A,#N/A,FALSE,"Group Balance Sheet"}</definedName>
    <definedName name="lo" hidden="1">{#N/A,#N/A,FALSE,"Group P&amp;L";#N/A,#N/A,FALSE,"Group Balance Sheet"}</definedName>
    <definedName name="LST_MTH">[50]Sheet3!$A$1:$A$12</definedName>
    <definedName name="m" localSheetId="1" hidden="1">{#N/A,#N/A,FALSE,"Group P&amp;L";#N/A,#N/A,FALSE,"Group Balance Sheet"}</definedName>
    <definedName name="m" localSheetId="0" hidden="1">{#N/A,#N/A,FALSE,"Group P&amp;L";#N/A,#N/A,FALSE,"Group Balance Sheet"}</definedName>
    <definedName name="m" localSheetId="8" hidden="1">{#N/A,#N/A,FALSE,"Group P&amp;L";#N/A,#N/A,FALSE,"Group Balance Sheet"}</definedName>
    <definedName name="m" hidden="1">{#N/A,#N/A,FALSE,"Group P&amp;L";#N/A,#N/A,FALSE,"Group Balance Sheet"}</definedName>
    <definedName name="MBMCV">[20]Criteria1!$B$32</definedName>
    <definedName name="MEF_CC" localSheetId="1">'[82]Material Cost Escalators'!$I$7:$N$22</definedName>
    <definedName name="MEF_CC" localSheetId="0">'[82]Material Cost Escalators'!$I$7:$N$22</definedName>
    <definedName name="MEF_CC">'[83]Material Cost Escalators'!$I$7:$N$22</definedName>
    <definedName name="MEF_CD" localSheetId="1">'[82]Material Cost Escalators'!$C$7:$H$22</definedName>
    <definedName name="MEF_CD" localSheetId="0">'[82]Material Cost Escalators'!$C$7:$H$22</definedName>
    <definedName name="MEF_CD">'[83]Material Cost Escalators'!$C$7:$H$22</definedName>
    <definedName name="MeterOM" localSheetId="1">[84]Assumptions!$F$115</definedName>
    <definedName name="MeterOM" localSheetId="0">[84]Assumptions!$F$115</definedName>
    <definedName name="MeterOM">[85]Assumptions!$F$115</definedName>
    <definedName name="mfmfmfgm" localSheetId="1" hidden="1">{#N/A,#N/A,FALSE,"Group P&amp;L";#N/A,#N/A,FALSE,"Group Balance Sheet"}</definedName>
    <definedName name="mfmfmfgm" localSheetId="0" hidden="1">{#N/A,#N/A,FALSE,"Group P&amp;L";#N/A,#N/A,FALSE,"Group Balance Sheet"}</definedName>
    <definedName name="mfmfmfgm" localSheetId="8" hidden="1">{#N/A,#N/A,FALSE,"Group P&amp;L";#N/A,#N/A,FALSE,"Group Balance Sheet"}</definedName>
    <definedName name="mfmfmfgm" hidden="1">{#N/A,#N/A,FALSE,"Group P&amp;L";#N/A,#N/A,FALSE,"Group Balance Sheet"}</definedName>
    <definedName name="mh" localSheetId="1" hidden="1">{#N/A,#N/A,FALSE,"Group P&amp;L";#N/A,#N/A,FALSE,"Group Balance Sheet"}</definedName>
    <definedName name="mh" localSheetId="0" hidden="1">{#N/A,#N/A,FALSE,"Group P&amp;L";#N/A,#N/A,FALSE,"Group Balance Sheet"}</definedName>
    <definedName name="mh" localSheetId="8" hidden="1">{#N/A,#N/A,FALSE,"Group P&amp;L";#N/A,#N/A,FALSE,"Group Balance Sheet"}</definedName>
    <definedName name="mh" hidden="1">{#N/A,#N/A,FALSE,"Group P&amp;L";#N/A,#N/A,FALSE,"Group Balance Sheet"}</definedName>
    <definedName name="mhmhmhm">[20]Criteria3!$B$32</definedName>
    <definedName name="Mid_Period">[39]LookupTab!$H$43</definedName>
    <definedName name="millions" localSheetId="8">#REF!</definedName>
    <definedName name="millions">#REF!</definedName>
    <definedName name="miy" localSheetId="1">[84]Assumptions!$F$19</definedName>
    <definedName name="miy" localSheetId="0">[84]Assumptions!$F$19</definedName>
    <definedName name="miy">[85]Assumptions!$F$19</definedName>
    <definedName name="mkt" localSheetId="1" hidden="1">{#N/A,#N/A,FALSE,"Group P&amp;L";#N/A,#N/A,FALSE,"Group Balance Sheet"}</definedName>
    <definedName name="mkt" localSheetId="0" hidden="1">{#N/A,#N/A,FALSE,"Group P&amp;L";#N/A,#N/A,FALSE,"Group Balance Sheet"}</definedName>
    <definedName name="mkt" localSheetId="8" hidden="1">{#N/A,#N/A,FALSE,"Group P&amp;L";#N/A,#N/A,FALSE,"Group Balance Sheet"}</definedName>
    <definedName name="mkt" hidden="1">{#N/A,#N/A,FALSE,"Group P&amp;L";#N/A,#N/A,FALSE,"Group Balance Sheet"}</definedName>
    <definedName name="mmmmmmmmmmm">[20]Criteria2!$J$5</definedName>
    <definedName name="MN">[20]Criteria3!$B$10</definedName>
    <definedName name="MNMMN">[20]Criteria3!$B$9</definedName>
    <definedName name="Mrp" localSheetId="1">[33]Sheet1!$G$188</definedName>
    <definedName name="Mrp" localSheetId="0">[33]Sheet1!$G$188</definedName>
    <definedName name="Mrp" localSheetId="8">#REF!</definedName>
    <definedName name="Mrp">#REF!</definedName>
    <definedName name="nbdfndf" localSheetId="1" hidden="1">{#N/A,#N/A,FALSE,"Group P&amp;L";#N/A,#N/A,FALSE,"Group Balance Sheet"}</definedName>
    <definedName name="nbdfndf" localSheetId="0" hidden="1">{#N/A,#N/A,FALSE,"Group P&amp;L";#N/A,#N/A,FALSE,"Group Balance Sheet"}</definedName>
    <definedName name="nbdfndf" localSheetId="8" hidden="1">{#N/A,#N/A,FALSE,"Group P&amp;L";#N/A,#N/A,FALSE,"Group Balance Sheet"}</definedName>
    <definedName name="nbdfndf" hidden="1">{#N/A,#N/A,FALSE,"Group P&amp;L";#N/A,#N/A,FALSE,"Group Balance Sheet"}</definedName>
    <definedName name="ncv" localSheetId="1" hidden="1">{#N/A,#N/A,FALSE,"Group P&amp;L";#N/A,#N/A,FALSE,"Group Balance Sheet"}</definedName>
    <definedName name="ncv" localSheetId="0" hidden="1">{#N/A,#N/A,FALSE,"Group P&amp;L";#N/A,#N/A,FALSE,"Group Balance Sheet"}</definedName>
    <definedName name="ncv" localSheetId="8" hidden="1">{#N/A,#N/A,FALSE,"Group P&amp;L";#N/A,#N/A,FALSE,"Group Balance Sheet"}</definedName>
    <definedName name="ncv" hidden="1">{#N/A,#N/A,FALSE,"Group P&amp;L";#N/A,#N/A,FALSE,"Group Balance Sheet"}</definedName>
    <definedName name="NFG">[20]Criteria2!$B$10</definedName>
    <definedName name="ngngngnfd">[20]Criteria2!$B$38</definedName>
    <definedName name="njedt" localSheetId="1" hidden="1">{#N/A,#N/A,FALSE,"Group P&amp;L";#N/A,#N/A,FALSE,"Group Balance Sheet"}</definedName>
    <definedName name="njedt" localSheetId="0" hidden="1">{#N/A,#N/A,FALSE,"Group P&amp;L";#N/A,#N/A,FALSE,"Group Balance Sheet"}</definedName>
    <definedName name="njedt" localSheetId="8" hidden="1">{#N/A,#N/A,FALSE,"Group P&amp;L";#N/A,#N/A,FALSE,"Group Balance Sheet"}</definedName>
    <definedName name="njedt" hidden="1">{#N/A,#N/A,FALSE,"Group P&amp;L";#N/A,#N/A,FALSE,"Group Balance Sheet"}</definedName>
    <definedName name="nmb" localSheetId="1" hidden="1">{#N/A,#N/A,FALSE,"Group P&amp;L";#N/A,#N/A,FALSE,"Group Balance Sheet"}</definedName>
    <definedName name="nmb" localSheetId="0" hidden="1">{#N/A,#N/A,FALSE,"Group P&amp;L";#N/A,#N/A,FALSE,"Group Balance Sheet"}</definedName>
    <definedName name="nmb" localSheetId="8" hidden="1">{#N/A,#N/A,FALSE,"Group P&amp;L";#N/A,#N/A,FALSE,"Group Balance Sheet"}</definedName>
    <definedName name="nmb" hidden="1">{#N/A,#N/A,FALSE,"Group P&amp;L";#N/A,#N/A,FALSE,"Group Balance Sheet"}</definedName>
    <definedName name="nmgngn">[20]Criteria1!$B$38</definedName>
    <definedName name="nnfgnfgngf">[20]Criteria2!$D$2</definedName>
    <definedName name="nnnnnnnnnnnnnnnnnnnn">[20]Criteria1!$H$5</definedName>
    <definedName name="Nominal" localSheetId="1">'[86]Rate of change'!$C$26</definedName>
    <definedName name="Nominal" localSheetId="0">'[86]Rate of change'!$C$26</definedName>
    <definedName name="Nominal" localSheetId="8">[39]LookupTab!$H$11</definedName>
    <definedName name="Nominal">'[87]Rate of change'!$C$26</definedName>
    <definedName name="Nominal_to_Real" localSheetId="1">'[88]Input|Rate of change'!$C$23:$C$26</definedName>
    <definedName name="Nominal_to_Real" localSheetId="0">'[88]Input|Rate of change'!$C$23:$C$26</definedName>
    <definedName name="Nominal_to_Real" localSheetId="8">'[88]Input|Rate of change'!$C$23:$C$26</definedName>
    <definedName name="Nominal_to_Real">'[89]Input|Rate of change'!$C$23:$C$26</definedName>
    <definedName name="NoOfFFSegments1" localSheetId="1">[22]Criteria1!$B$12</definedName>
    <definedName name="NoOfFFSegments1" localSheetId="0">[22]Criteria1!$B$12</definedName>
    <definedName name="NoOfFFSegments1">[23]Criteria1!$B$12</definedName>
    <definedName name="NoOfFFSegments2" localSheetId="1">[21]Criteria2!$B$12</definedName>
    <definedName name="NoOfFFSegments2" localSheetId="0">[21]Criteria2!$B$12</definedName>
    <definedName name="NoOfFFSegments2">[23]Criteria2!$B$12</definedName>
    <definedName name="NoOfFFSegments3" localSheetId="1">[21]Criteria3!$B$12</definedName>
    <definedName name="NoOfFFSegments3" localSheetId="0">[21]Criteria3!$B$12</definedName>
    <definedName name="NoOfFFSegments3">[23]Criteria3!$B$12</definedName>
    <definedName name="NoOfPeriods1" localSheetId="1">[22]Criteria1!$B$22</definedName>
    <definedName name="NoOfPeriods1" localSheetId="0">[22]Criteria1!$B$22</definedName>
    <definedName name="NoOfPeriods1">[23]Criteria1!$B$22</definedName>
    <definedName name="NoOfPeriods2" localSheetId="1">[21]Criteria2!$B$22</definedName>
    <definedName name="NoOfPeriods2" localSheetId="0">[21]Criteria2!$B$22</definedName>
    <definedName name="NoOfPeriods2">[23]Criteria2!$B$22</definedName>
    <definedName name="NoOfPeriods3" localSheetId="1">[21]Criteria3!$B$22</definedName>
    <definedName name="NoOfPeriods3" localSheetId="0">[21]Criteria3!$B$22</definedName>
    <definedName name="NoOfPeriods3">[23]Criteria3!$B$22</definedName>
    <definedName name="number" localSheetId="1">'[74]Lookup | Tables'!#REF!</definedName>
    <definedName name="number" localSheetId="0">'[75]Lookup | Tables'!#REF!</definedName>
    <definedName name="number" localSheetId="8">#REF!</definedName>
    <definedName name="number">#REF!</definedName>
    <definedName name="NVCX">[90]DATA!$A$1:$C$170</definedName>
    <definedName name="nvvvvvvvvvvvv" localSheetId="1" hidden="1">{#N/A,#N/A,FALSE,"Group P&amp;L";#N/A,#N/A,FALSE,"Group Balance Sheet"}</definedName>
    <definedName name="nvvvvvvvvvvvv" localSheetId="0" hidden="1">{#N/A,#N/A,FALSE,"Group P&amp;L";#N/A,#N/A,FALSE,"Group Balance Sheet"}</definedName>
    <definedName name="nvvvvvvvvvvvv" localSheetId="8" hidden="1">{#N/A,#N/A,FALSE,"Group P&amp;L";#N/A,#N/A,FALSE,"Group Balance Sheet"}</definedName>
    <definedName name="nvvvvvvvvvvvv" hidden="1">{#N/A,#N/A,FALSE,"Group P&amp;L";#N/A,#N/A,FALSE,"Group Balance Sheet"}</definedName>
    <definedName name="ODBCDataSource1" localSheetId="1">[21]Criteria1!$B$40</definedName>
    <definedName name="ODBCDataSource1" localSheetId="0">[21]Criteria1!$B$40</definedName>
    <definedName name="ODBCDataSource1">[23]Criteria1!$B$40</definedName>
    <definedName name="ODBCDataSource2" localSheetId="1">[21]Criteria2!$B$40</definedName>
    <definedName name="ODBCDataSource2" localSheetId="0">[21]Criteria2!$B$40</definedName>
    <definedName name="ODBCDataSource2">[23]Criteria2!$B$40</definedName>
    <definedName name="ODBCDataSource3" localSheetId="1">[21]Criteria3!$B$40</definedName>
    <definedName name="ODBCDataSource3" localSheetId="0">[21]Criteria3!$B$40</definedName>
    <definedName name="ODBCDataSource3">[23]Criteria3!$B$40</definedName>
    <definedName name="of" localSheetId="1" hidden="1">{#N/A,#N/A,FALSE,"Group P&amp;L";#N/A,#N/A,FALSE,"Group Balance Sheet"}</definedName>
    <definedName name="of" localSheetId="0" hidden="1">{#N/A,#N/A,FALSE,"Group P&amp;L";#N/A,#N/A,FALSE,"Group Balance Sheet"}</definedName>
    <definedName name="of" localSheetId="8" hidden="1">{#N/A,#N/A,FALSE,"Group P&amp;L";#N/A,#N/A,FALSE,"Group Balance Sheet"}</definedName>
    <definedName name="of" hidden="1">{#N/A,#N/A,FALSE,"Group P&amp;L";#N/A,#N/A,FALSE,"Group Balance Sheet"}</definedName>
    <definedName name="oipoip" localSheetId="1" hidden="1">{#N/A,#N/A,FALSE,"Group P&amp;L";#N/A,#N/A,FALSE,"Group Balance Sheet"}</definedName>
    <definedName name="oipoip" localSheetId="0" hidden="1">{#N/A,#N/A,FALSE,"Group P&amp;L";#N/A,#N/A,FALSE,"Group Balance Sheet"}</definedName>
    <definedName name="oipoip" localSheetId="8" hidden="1">{#N/A,#N/A,FALSE,"Group P&amp;L";#N/A,#N/A,FALSE,"Group Balance Sheet"}</definedName>
    <definedName name="oipoip" hidden="1">{#N/A,#N/A,FALSE,"Group P&amp;L";#N/A,#N/A,FALSE,"Group Balance Sheet"}</definedName>
    <definedName name="oiuuoi">[20]Criteria2!$N$3</definedName>
    <definedName name="ol" localSheetId="1" hidden="1">{#N/A,#N/A,FALSE,"Group P&amp;L";#N/A,#N/A,FALSE,"Group Balance Sheet"}</definedName>
    <definedName name="ol" localSheetId="0" hidden="1">{#N/A,#N/A,FALSE,"Group P&amp;L";#N/A,#N/A,FALSE,"Group Balance Sheet"}</definedName>
    <definedName name="ol" localSheetId="8" hidden="1">{#N/A,#N/A,FALSE,"Group P&amp;L";#N/A,#N/A,FALSE,"Group Balance Sheet"}</definedName>
    <definedName name="ol" hidden="1">{#N/A,#N/A,FALSE,"Group P&amp;L";#N/A,#N/A,FALSE,"Group Balance Sheet"}</definedName>
    <definedName name="ool" localSheetId="1" hidden="1">{#N/A,#N/A,FALSE,"Group P&amp;L";#N/A,#N/A,FALSE,"Group Balance Sheet"}</definedName>
    <definedName name="ool" localSheetId="0" hidden="1">{#N/A,#N/A,FALSE,"Group P&amp;L";#N/A,#N/A,FALSE,"Group Balance Sheet"}</definedName>
    <definedName name="ool" localSheetId="8" hidden="1">{#N/A,#N/A,FALSE,"Group P&amp;L";#N/A,#N/A,FALSE,"Group Balance Sheet"}</definedName>
    <definedName name="ool" hidden="1">{#N/A,#N/A,FALSE,"Group P&amp;L";#N/A,#N/A,FALSE,"Group Balance Sheet"}</definedName>
    <definedName name="ooooo" localSheetId="1" hidden="1">{#N/A,#N/A,FALSE,"Group P&amp;L";#N/A,#N/A,FALSE,"Group Balance Sheet"}</definedName>
    <definedName name="ooooo" localSheetId="0" hidden="1">{#N/A,#N/A,FALSE,"Group P&amp;L";#N/A,#N/A,FALSE,"Group Balance Sheet"}</definedName>
    <definedName name="ooooo" localSheetId="8" hidden="1">{#N/A,#N/A,FALSE,"Group P&amp;L";#N/A,#N/A,FALSE,"Group Balance Sheet"}</definedName>
    <definedName name="ooooo" hidden="1">{#N/A,#N/A,FALSE,"Group P&amp;L";#N/A,#N/A,FALSE,"Group Balance Sheet"}</definedName>
    <definedName name="OOOOOOOOOOOOOOOOOOOOOOOOO">[21]Criteria2!$F$2</definedName>
    <definedName name="ooop" localSheetId="1" hidden="1">{#N/A,#N/A,FALSE,"Group P&amp;L";#N/A,#N/A,FALSE,"Group Balance Sheet"}</definedName>
    <definedName name="ooop" localSheetId="0" hidden="1">{#N/A,#N/A,FALSE,"Group P&amp;L";#N/A,#N/A,FALSE,"Group Balance Sheet"}</definedName>
    <definedName name="ooop" localSheetId="8" hidden="1">{#N/A,#N/A,FALSE,"Group P&amp;L";#N/A,#N/A,FALSE,"Group Balance Sheet"}</definedName>
    <definedName name="ooop" hidden="1">{#N/A,#N/A,FALSE,"Group P&amp;L";#N/A,#N/A,FALSE,"Group Balance Sheet"}</definedName>
    <definedName name="oppp" localSheetId="1" hidden="1">{#N/A,#N/A,FALSE,"Group P&amp;L";#N/A,#N/A,FALSE,"Group Balance Sheet"}</definedName>
    <definedName name="oppp" localSheetId="0" hidden="1">{#N/A,#N/A,FALSE,"Group P&amp;L";#N/A,#N/A,FALSE,"Group Balance Sheet"}</definedName>
    <definedName name="oppp" localSheetId="8" hidden="1">{#N/A,#N/A,FALSE,"Group P&amp;L";#N/A,#N/A,FALSE,"Group Balance Sheet"}</definedName>
    <definedName name="oppp" hidden="1">{#N/A,#N/A,FALSE,"Group P&amp;L";#N/A,#N/A,FALSE,"Group Balance Sheet"}</definedName>
    <definedName name="ouihb" localSheetId="1" hidden="1">{#N/A,#N/A,FALSE,"Group P&amp;L";#N/A,#N/A,FALSE,"Group Balance Sheet"}</definedName>
    <definedName name="ouihb" localSheetId="0" hidden="1">{#N/A,#N/A,FALSE,"Group P&amp;L";#N/A,#N/A,FALSE,"Group Balance Sheet"}</definedName>
    <definedName name="ouihb" localSheetId="8" hidden="1">{#N/A,#N/A,FALSE,"Group P&amp;L";#N/A,#N/A,FALSE,"Group Balance Sheet"}</definedName>
    <definedName name="ouihb" hidden="1">{#N/A,#N/A,FALSE,"Group P&amp;L";#N/A,#N/A,FALSE,"Group Balance Sheet"}</definedName>
    <definedName name="ouijlk" localSheetId="1" hidden="1">{#N/A,#N/A,FALSE,"Group P&amp;L";#N/A,#N/A,FALSE,"Group Balance Sheet"}</definedName>
    <definedName name="ouijlk" localSheetId="0" hidden="1">{#N/A,#N/A,FALSE,"Group P&amp;L";#N/A,#N/A,FALSE,"Group Balance Sheet"}</definedName>
    <definedName name="ouijlk" localSheetId="8" hidden="1">{#N/A,#N/A,FALSE,"Group P&amp;L";#N/A,#N/A,FALSE,"Group Balance Sheet"}</definedName>
    <definedName name="ouijlk" hidden="1">{#N/A,#N/A,FALSE,"Group P&amp;L";#N/A,#N/A,FALSE,"Group Balance Sheet"}</definedName>
    <definedName name="oyguoyt">[21]Criteria3!$B$40</definedName>
    <definedName name="p" localSheetId="1" hidden="1">{#N/A,#N/A,FALSE,"Group P&amp;L";#N/A,#N/A,FALSE,"Group Balance Sheet"}</definedName>
    <definedName name="p" localSheetId="0" hidden="1">{#N/A,#N/A,FALSE,"Group P&amp;L";#N/A,#N/A,FALSE,"Group Balance Sheet"}</definedName>
    <definedName name="p" localSheetId="8" hidden="1">{#N/A,#N/A,FALSE,"Group P&amp;L";#N/A,#N/A,FALSE,"Group Balance Sheet"}</definedName>
    <definedName name="p" hidden="1">{#N/A,#N/A,FALSE,"Group P&amp;L";#N/A,#N/A,FALSE,"Group Balance Sheet"}</definedName>
    <definedName name="P_0_RevCap">'[91]X factors'!$G$63</definedName>
    <definedName name="P_0_RevCap_t" localSheetId="0">'[69]X factors'!$G$63</definedName>
    <definedName name="P_0_RevCap_t">'[70]X factors'!$G$63</definedName>
    <definedName name="P_0_RevYld">'[91]X factors'!$G$83</definedName>
    <definedName name="P_0_RevYld_t" localSheetId="0">'[69]X factors'!$G$83</definedName>
    <definedName name="P_0_RevYld_t">'[70]X factors'!$G$83</definedName>
    <definedName name="P_0_WAPC">'[91]X factors'!$G$47</definedName>
    <definedName name="P_0_WAPC_t" localSheetId="0">'[69]X factors'!$G$47</definedName>
    <definedName name="P_0_WAPC_t">'[70]X factors'!$G$47</definedName>
    <definedName name="p0iu" localSheetId="1" hidden="1">{#N/A,#N/A,FALSE,"Group P&amp;L";#N/A,#N/A,FALSE,"Group Balance Sheet"}</definedName>
    <definedName name="p0iu" localSheetId="0" hidden="1">{#N/A,#N/A,FALSE,"Group P&amp;L";#N/A,#N/A,FALSE,"Group Balance Sheet"}</definedName>
    <definedName name="p0iu" localSheetId="8" hidden="1">{#N/A,#N/A,FALSE,"Group P&amp;L";#N/A,#N/A,FALSE,"Group Balance Sheet"}</definedName>
    <definedName name="p0iu" hidden="1">{#N/A,#N/A,FALSE,"Group P&amp;L";#N/A,#N/A,FALSE,"Group Balance Sheet"}</definedName>
    <definedName name="percent" localSheetId="7">'[89]Lookup|Tables'!$G$14</definedName>
    <definedName name="percent" localSheetId="1">'[74]Lookup | Tables'!#REF!</definedName>
    <definedName name="percent" localSheetId="0">'[75]Lookup | Tables'!#REF!</definedName>
    <definedName name="percent" localSheetId="8">#REF!</definedName>
    <definedName name="percent">#REF!</definedName>
    <definedName name="PERIOD" localSheetId="0">#REF!</definedName>
    <definedName name="PERIOD" localSheetId="8">#REF!</definedName>
    <definedName name="PERIOD">#REF!</definedName>
    <definedName name="PeriodSetName1" localSheetId="0">[22]Criteria1!$B$4</definedName>
    <definedName name="PeriodSetName1">[23]Criteria1!$B$4</definedName>
    <definedName name="PeriodSetName2" localSheetId="0">[22]Criteria2!$B$4</definedName>
    <definedName name="PeriodSetName2">[23]Criteria2!$B$4</definedName>
    <definedName name="PeriodSetName3" localSheetId="1">[24]Criteria3!$B$4</definedName>
    <definedName name="PeriodSetName3" localSheetId="0">[24]Criteria3!$B$4</definedName>
    <definedName name="PeriodSetName3">[23]Criteria3!$B$4</definedName>
    <definedName name="PeriodYear1" localSheetId="0">[22]Criteria1!$B$21</definedName>
    <definedName name="PeriodYear1">[23]Criteria1!$B$21</definedName>
    <definedName name="PeriodYear2" localSheetId="1">[21]Criteria2!$B$21</definedName>
    <definedName name="PeriodYear2" localSheetId="0">[21]Criteria2!$B$21</definedName>
    <definedName name="PeriodYear2">[23]Criteria2!$B$21</definedName>
    <definedName name="PeriodYear3" localSheetId="1">[21]Criteria3!$B$21</definedName>
    <definedName name="PeriodYear3" localSheetId="0">[21]Criteria3!$B$21</definedName>
    <definedName name="PeriodYear3">[23]Criteria3!$B$21</definedName>
    <definedName name="pii">[20]Criteria2!$N$5</definedName>
    <definedName name="piuytre">[20]Criteria3!$J$1</definedName>
    <definedName name="pllllooiouut">[20]Criteria3!$B$52</definedName>
    <definedName name="po" localSheetId="1" hidden="1">{#N/A,#N/A,FALSE,"Group P&amp;L";#N/A,#N/A,FALSE,"Group Balance Sheet"}</definedName>
    <definedName name="po" localSheetId="0" hidden="1">{#N/A,#N/A,FALSE,"Group P&amp;L";#N/A,#N/A,FALSE,"Group Balance Sheet"}</definedName>
    <definedName name="po" localSheetId="8" hidden="1">{#N/A,#N/A,FALSE,"Group P&amp;L";#N/A,#N/A,FALSE,"Group Balance Sheet"}</definedName>
    <definedName name="po" hidden="1">{#N/A,#N/A,FALSE,"Group P&amp;L";#N/A,#N/A,FALSE,"Group Balance Sheet"}</definedName>
    <definedName name="POIIIIIIIIIIIIIIIIIIIIIII">[20]Criteria3!$F$2</definedName>
    <definedName name="poiiop" localSheetId="1" hidden="1">{#N/A,#N/A,FALSE,"Group P&amp;L";#N/A,#N/A,FALSE,"Group Balance Sheet"}</definedName>
    <definedName name="poiiop" localSheetId="0" hidden="1">{#N/A,#N/A,FALSE,"Group P&amp;L";#N/A,#N/A,FALSE,"Group Balance Sheet"}</definedName>
    <definedName name="poiiop" localSheetId="8" hidden="1">{#N/A,#N/A,FALSE,"Group P&amp;L";#N/A,#N/A,FALSE,"Group Balance Sheet"}</definedName>
    <definedName name="poiiop" hidden="1">{#N/A,#N/A,FALSE,"Group P&amp;L";#N/A,#N/A,FALSE,"Group Balance Sheet"}</definedName>
    <definedName name="poiu" localSheetId="1" hidden="1">{#N/A,#N/A,FALSE,"Group P&amp;L";#N/A,#N/A,FALSE,"Group Balance Sheet"}</definedName>
    <definedName name="poiu" localSheetId="0" hidden="1">{#N/A,#N/A,FALSE,"Group P&amp;L";#N/A,#N/A,FALSE,"Group Balance Sheet"}</definedName>
    <definedName name="poiu" localSheetId="8" hidden="1">{#N/A,#N/A,FALSE,"Group P&amp;L";#N/A,#N/A,FALSE,"Group Balance Sheet"}</definedName>
    <definedName name="poiu" hidden="1">{#N/A,#N/A,FALSE,"Group P&amp;L";#N/A,#N/A,FALSE,"Group Balance Sheet"}</definedName>
    <definedName name="poiuy">[76]Data!$A$1:$D$1002</definedName>
    <definedName name="poll">[20]Criteria3!$B$18</definedName>
    <definedName name="pollmju" localSheetId="1" hidden="1">{#N/A,#N/A,FALSE,"Group P&amp;L";#N/A,#N/A,FALSE,"Group Balance Sheet"}</definedName>
    <definedName name="pollmju" localSheetId="0" hidden="1">{#N/A,#N/A,FALSE,"Group P&amp;L";#N/A,#N/A,FALSE,"Group Balance Sheet"}</definedName>
    <definedName name="pollmju" localSheetId="8" hidden="1">{#N/A,#N/A,FALSE,"Group P&amp;L";#N/A,#N/A,FALSE,"Group Balance Sheet"}</definedName>
    <definedName name="pollmju" hidden="1">{#N/A,#N/A,FALSE,"Group P&amp;L";#N/A,#N/A,FALSE,"Group Balance Sheet"}</definedName>
    <definedName name="poool" localSheetId="1" hidden="1">{#N/A,#N/A,FALSE,"Group P&amp;L";#N/A,#N/A,FALSE,"Group Balance Sheet"}</definedName>
    <definedName name="poool" localSheetId="0" hidden="1">{#N/A,#N/A,FALSE,"Group P&amp;L";#N/A,#N/A,FALSE,"Group Balance Sheet"}</definedName>
    <definedName name="poool" localSheetId="8" hidden="1">{#N/A,#N/A,FALSE,"Group P&amp;L";#N/A,#N/A,FALSE,"Group Balance Sheet"}</definedName>
    <definedName name="poool" hidden="1">{#N/A,#N/A,FALSE,"Group P&amp;L";#N/A,#N/A,FALSE,"Group Balance Sheet"}</definedName>
    <definedName name="poooo" localSheetId="1" hidden="1">{#N/A,#N/A,FALSE,"Group P&amp;L";#N/A,#N/A,FALSE,"Group Balance Sheet"}</definedName>
    <definedName name="poooo" localSheetId="0" hidden="1">{#N/A,#N/A,FALSE,"Group P&amp;L";#N/A,#N/A,FALSE,"Group Balance Sheet"}</definedName>
    <definedName name="poooo" localSheetId="8" hidden="1">{#N/A,#N/A,FALSE,"Group P&amp;L";#N/A,#N/A,FALSE,"Group Balance Sheet"}</definedName>
    <definedName name="poooo" hidden="1">{#N/A,#N/A,FALSE,"Group P&amp;L";#N/A,#N/A,FALSE,"Group Balance Sheet"}</definedName>
    <definedName name="poooool" localSheetId="1" hidden="1">{#N/A,#N/A,FALSE,"Group P&amp;L";#N/A,#N/A,FALSE,"Group Balance Sheet"}</definedName>
    <definedName name="poooool" localSheetId="0" hidden="1">{#N/A,#N/A,FALSE,"Group P&amp;L";#N/A,#N/A,FALSE,"Group Balance Sheet"}</definedName>
    <definedName name="poooool" localSheetId="8" hidden="1">{#N/A,#N/A,FALSE,"Group P&amp;L";#N/A,#N/A,FALSE,"Group Balance Sheet"}</definedName>
    <definedName name="poooool" hidden="1">{#N/A,#N/A,FALSE,"Group P&amp;L";#N/A,#N/A,FALSE,"Group Balance Sheet"}</definedName>
    <definedName name="pooooooooo" localSheetId="1" hidden="1">{#N/A,#N/A,FALSE,"Group P&amp;L";#N/A,#N/A,FALSE,"Group Balance Sheet"}</definedName>
    <definedName name="pooooooooo" localSheetId="0" hidden="1">{#N/A,#N/A,FALSE,"Group P&amp;L";#N/A,#N/A,FALSE,"Group Balance Sheet"}</definedName>
    <definedName name="pooooooooo" localSheetId="8" hidden="1">{#N/A,#N/A,FALSE,"Group P&amp;L";#N/A,#N/A,FALSE,"Group Balance Sheet"}</definedName>
    <definedName name="pooooooooo" hidden="1">{#N/A,#N/A,FALSE,"Group P&amp;L";#N/A,#N/A,FALSE,"Group Balance Sheet"}</definedName>
    <definedName name="poooooooooo" localSheetId="1" hidden="1">{#N/A,#N/A,FALSE,"Group P&amp;L";#N/A,#N/A,FALSE,"Group Balance Sheet"}</definedName>
    <definedName name="poooooooooo" localSheetId="0" hidden="1">{#N/A,#N/A,FALSE,"Group P&amp;L";#N/A,#N/A,FALSE,"Group Balance Sheet"}</definedName>
    <definedName name="poooooooooo" localSheetId="8" hidden="1">{#N/A,#N/A,FALSE,"Group P&amp;L";#N/A,#N/A,FALSE,"Group Balance Sheet"}</definedName>
    <definedName name="poooooooooo" hidden="1">{#N/A,#N/A,FALSE,"Group P&amp;L";#N/A,#N/A,FALSE,"Group Balance Sheet"}</definedName>
    <definedName name="poooooop" localSheetId="1" hidden="1">{#N/A,#N/A,FALSE,"Group P&amp;L";#N/A,#N/A,FALSE,"Group Balance Sheet"}</definedName>
    <definedName name="poooooop" localSheetId="0" hidden="1">{#N/A,#N/A,FALSE,"Group P&amp;L";#N/A,#N/A,FALSE,"Group Balance Sheet"}</definedName>
    <definedName name="poooooop" localSheetId="8" hidden="1">{#N/A,#N/A,FALSE,"Group P&amp;L";#N/A,#N/A,FALSE,"Group Balance Sheet"}</definedName>
    <definedName name="poooooop" hidden="1">{#N/A,#N/A,FALSE,"Group P&amp;L";#N/A,#N/A,FALSE,"Group Balance Sheet"}</definedName>
    <definedName name="poop" localSheetId="0" hidden="1">{#N/A,#N/A,FALSE,"Group P&amp;L";#N/A,#N/A,FALSE,"Group Balance Sheet"}</definedName>
    <definedName name="poop" localSheetId="8" hidden="1">{#N/A,#N/A,FALSE,"Group P&amp;L";#N/A,#N/A,FALSE,"Group Balance Sheet"}</definedName>
    <definedName name="poop" hidden="1">{#N/A,#N/A,FALSE,"Group P&amp;L";#N/A,#N/A,FALSE,"Group Balance Sheet"}</definedName>
    <definedName name="pootop" localSheetId="1" hidden="1">{#N/A,#N/A,FALSE,"Group P&amp;L";#N/A,#N/A,FALSE,"Group Balance Sheet"}</definedName>
    <definedName name="pootop" localSheetId="0" hidden="1">{#N/A,#N/A,FALSE,"Group P&amp;L";#N/A,#N/A,FALSE,"Group Balance Sheet"}</definedName>
    <definedName name="pootop" localSheetId="8" hidden="1">{#N/A,#N/A,FALSE,"Group P&amp;L";#N/A,#N/A,FALSE,"Group Balance Sheet"}</definedName>
    <definedName name="pootop" hidden="1">{#N/A,#N/A,FALSE,"Group P&amp;L";#N/A,#N/A,FALSE,"Group Balance Sheet"}</definedName>
    <definedName name="pop" localSheetId="1" hidden="1">{#N/A,#N/A,FALSE,"Group P&amp;L";#N/A,#N/A,FALSE,"Group Balance Sheet"}</definedName>
    <definedName name="pop" localSheetId="0" hidden="1">{#N/A,#N/A,FALSE,"Group P&amp;L";#N/A,#N/A,FALSE,"Group Balance Sheet"}</definedName>
    <definedName name="pop" localSheetId="8" hidden="1">{#N/A,#N/A,FALSE,"Group P&amp;L";#N/A,#N/A,FALSE,"Group Balance Sheet"}</definedName>
    <definedName name="pop" hidden="1">{#N/A,#N/A,FALSE,"Group P&amp;L";#N/A,#N/A,FALSE,"Group Balance Sheet"}</definedName>
    <definedName name="ppp" localSheetId="1" hidden="1">{#N/A,#N/A,FALSE,"Group P&amp;L";#N/A,#N/A,FALSE,"Group Balance Sheet"}</definedName>
    <definedName name="ppp" localSheetId="0" hidden="1">{#N/A,#N/A,FALSE,"Group P&amp;L";#N/A,#N/A,FALSE,"Group Balance Sheet"}</definedName>
    <definedName name="ppp" localSheetId="8" hidden="1">{#N/A,#N/A,FALSE,"Group P&amp;L";#N/A,#N/A,FALSE,"Group Balance Sheet"}</definedName>
    <definedName name="ppp" hidden="1">{#N/A,#N/A,FALSE,"Group P&amp;L";#N/A,#N/A,FALSE,"Group Balance Sheet"}</definedName>
    <definedName name="ppppppppppppppp" localSheetId="1" hidden="1">{#N/A,#N/A,FALSE,"Group P&amp;L";#N/A,#N/A,FALSE,"Group Balance Sheet"}</definedName>
    <definedName name="ppppppppppppppp" localSheetId="0" hidden="1">{#N/A,#N/A,FALSE,"Group P&amp;L";#N/A,#N/A,FALSE,"Group Balance Sheet"}</definedName>
    <definedName name="ppppppppppppppp" localSheetId="8" hidden="1">{#N/A,#N/A,FALSE,"Group P&amp;L";#N/A,#N/A,FALSE,"Group Balance Sheet"}</definedName>
    <definedName name="ppppppppppppppp" hidden="1">{#N/A,#N/A,FALSE,"Group P&amp;L";#N/A,#N/A,FALSE,"Group Balance Sheet"}</definedName>
    <definedName name="ppppppppppppppppppppppp" localSheetId="1" hidden="1">{#N/A,#N/A,FALSE,"Group P&amp;L";#N/A,#N/A,FALSE,"Group Balance Sheet"}</definedName>
    <definedName name="ppppppppppppppppppppppp" localSheetId="0" hidden="1">{#N/A,#N/A,FALSE,"Group P&amp;L";#N/A,#N/A,FALSE,"Group Balance Sheet"}</definedName>
    <definedName name="ppppppppppppppppppppppp" localSheetId="8" hidden="1">{#N/A,#N/A,FALSE,"Group P&amp;L";#N/A,#N/A,FALSE,"Group Balance Sheet"}</definedName>
    <definedName name="ppppppppppppppppppppppp" hidden="1">{#N/A,#N/A,FALSE,"Group P&amp;L";#N/A,#N/A,FALSE,"Group Balance Sheet"}</definedName>
    <definedName name="PRCP_final_year" localSheetId="0">'[42]AER ETL'!$C$47</definedName>
    <definedName name="PRCP_final_year">'[43]AER ETL'!$C$47</definedName>
    <definedName name="PRCP_y1">'[44]Business &amp; other details'!$C$41</definedName>
    <definedName name="PRCP_y10" localSheetId="0">'[42]AER lookups'!$E$68</definedName>
    <definedName name="PRCP_y10">'[43]AER lookups'!$E$68</definedName>
    <definedName name="PRCP_y11" localSheetId="0">'[42]AER lookups'!$E$69</definedName>
    <definedName name="PRCP_y11">'[43]AER lookups'!$E$69</definedName>
    <definedName name="PRCP_y12" localSheetId="0">'[42]AER lookups'!$E$70</definedName>
    <definedName name="PRCP_y12">'[43]AER lookups'!$E$70</definedName>
    <definedName name="PRCP_y13" localSheetId="0">'[42]AER lookups'!$E$71</definedName>
    <definedName name="PRCP_y13">'[43]AER lookups'!$E$71</definedName>
    <definedName name="PRCP_y14" localSheetId="0">'[42]AER lookups'!$E$72</definedName>
    <definedName name="PRCP_y14">'[43]AER lookups'!$E$72</definedName>
    <definedName name="PRCP_y15" localSheetId="0">'[42]AER lookups'!$E$73</definedName>
    <definedName name="PRCP_y15">'[43]AER lookups'!$E$73</definedName>
    <definedName name="PRCP_y2" localSheetId="1">'[44]Business &amp; other details'!$D$41</definedName>
    <definedName name="PRCP_y2" localSheetId="0">'[44]Business &amp; other details'!$D$41</definedName>
    <definedName name="PRCP_y2">'[19]Business &amp; other details'!$D$41</definedName>
    <definedName name="PRCP_y3" localSheetId="1">'[44]Business &amp; other details'!$E$41</definedName>
    <definedName name="PRCP_y3" localSheetId="0">'[44]Business &amp; other details'!$E$41</definedName>
    <definedName name="PRCP_y3">'[19]Business &amp; other details'!$E$41</definedName>
    <definedName name="PRCP_y4" localSheetId="1">'[44]Business &amp; other details'!$F$41</definedName>
    <definedName name="PRCP_y4" localSheetId="0">'[44]Business &amp; other details'!$F$41</definedName>
    <definedName name="PRCP_y4">'[19]Business &amp; other details'!$F$41</definedName>
    <definedName name="PRCP_y5" localSheetId="1">'[44]Business &amp; other details'!$G$41</definedName>
    <definedName name="PRCP_y5" localSheetId="0">'[44]Business &amp; other details'!$G$41</definedName>
    <definedName name="PRCP_y5">'[19]Business &amp; other details'!$G$41</definedName>
    <definedName name="PRCP_y6" localSheetId="0">'[42]AER lookups'!$E$64</definedName>
    <definedName name="PRCP_y6">'[43]AER lookups'!$E$64</definedName>
    <definedName name="PRCP_y7" localSheetId="0">'[42]AER lookups'!$E$65</definedName>
    <definedName name="PRCP_y7">'[43]AER lookups'!$E$65</definedName>
    <definedName name="PRCP_y8" localSheetId="0">'[42]AER lookups'!$E$66</definedName>
    <definedName name="PRCP_y8">'[43]AER lookups'!$E$66</definedName>
    <definedName name="PRCP_y9" localSheetId="0">'[42]AER lookups'!$E$67</definedName>
    <definedName name="PRCP_y9">'[43]AER lookups'!$E$67</definedName>
    <definedName name="previous_vanilla">[92]Input!#REF!</definedName>
    <definedName name="previous_vanilla_rfm" localSheetId="0">#REF!</definedName>
    <definedName name="previous_vanilla_rfm" localSheetId="8">#REF!</definedName>
    <definedName name="previous_vanilla_rfm">#REF!</definedName>
    <definedName name="previous_vanilla_rfm_t" localSheetId="0">#REF!</definedName>
    <definedName name="previous_vanilla_rfm_t" localSheetId="8">#REF!</definedName>
    <definedName name="previous_vanilla_rfm_t">#REF!</definedName>
    <definedName name="Price" localSheetId="1">'[52]Pool Prices'!$A$2:$AC$9</definedName>
    <definedName name="Price" localSheetId="0">'[52]Pool Prices'!$A$2:$AC$9</definedName>
    <definedName name="Price">'[77]Pool Prices'!$A$2:$AC$9</definedName>
    <definedName name="Priceactual" localSheetId="1">[52]Detail!$W$8:$AU$11</definedName>
    <definedName name="Priceactual" localSheetId="0">[52]Detail!$W$8:$AU$11</definedName>
    <definedName name="Priceactual">[77]Detail!$W$8:$AU$11</definedName>
    <definedName name="Prior_Mth" localSheetId="8">[48]Inputs!$C$26</definedName>
    <definedName name="Prior_Mth">[49]Inputs!$C$26</definedName>
    <definedName name="Prior_Year" localSheetId="8">[48]Inputs!$G$26</definedName>
    <definedName name="Prior_Year">[49]Inputs!$G$26</definedName>
    <definedName name="Prior_Year_End" localSheetId="8">[48]Inputs!$C$28</definedName>
    <definedName name="Prior_Year_End">[49]Inputs!$C$28</definedName>
    <definedName name="PriorFinYear" localSheetId="1">[36]Admin!$E$6</definedName>
    <definedName name="PriorFinYear" localSheetId="0">[36]Admin!$E$6</definedName>
    <definedName name="PriorFinYear">[37]Admin!$E$6</definedName>
    <definedName name="Qesd">[21]Criteria1!$B$3</definedName>
    <definedName name="qqfswdadadf">[20]Criteria2!$P$5</definedName>
    <definedName name="qqq">[20]Criteria1!$P$4</definedName>
    <definedName name="qqqqq">[20]Criteria2!$P$4</definedName>
    <definedName name="qqqqqqqqqqqqqqqqq" localSheetId="1" hidden="1">{#N/A,#N/A,FALSE,"Group P&amp;L";#N/A,#N/A,FALSE,"Group Balance Sheet"}</definedName>
    <definedName name="qqqqqqqqqqqqqqqqq" localSheetId="0" hidden="1">{#N/A,#N/A,FALSE,"Group P&amp;L";#N/A,#N/A,FALSE,"Group Balance Sheet"}</definedName>
    <definedName name="qqqqqqqqqqqqqqqqq" localSheetId="8" hidden="1">{#N/A,#N/A,FALSE,"Group P&amp;L";#N/A,#N/A,FALSE,"Group Balance Sheet"}</definedName>
    <definedName name="qqqqqqqqqqqqqqqqq" hidden="1">{#N/A,#N/A,FALSE,"Group P&amp;L";#N/A,#N/A,FALSE,"Group Balance Sheet"}</definedName>
    <definedName name="qqqqqqqqqqqqqqqqqqqq">[21]Criteria3!$H$5</definedName>
    <definedName name="Quarter">OFFSET(#REF!,1,,COUNTA(#REF!)-1,)</definedName>
    <definedName name="qw" localSheetId="1" hidden="1">{#N/A,#N/A,FALSE,"Group P&amp;L";#N/A,#N/A,FALSE,"Group Balance Sheet"}</definedName>
    <definedName name="qw" localSheetId="0" hidden="1">{#N/A,#N/A,FALSE,"Group P&amp;L";#N/A,#N/A,FALSE,"Group Balance Sheet"}</definedName>
    <definedName name="qw" localSheetId="8" hidden="1">{#N/A,#N/A,FALSE,"Group P&amp;L";#N/A,#N/A,FALSE,"Group Balance Sheet"}</definedName>
    <definedName name="qw" hidden="1">{#N/A,#N/A,FALSE,"Group P&amp;L";#N/A,#N/A,FALSE,"Group Balance Sheet"}</definedName>
    <definedName name="qwdqdx" localSheetId="1" hidden="1">{#N/A,#N/A,FALSE,"Group P&amp;L";#N/A,#N/A,FALSE,"Group Balance Sheet"}</definedName>
    <definedName name="qwdqdx" localSheetId="0" hidden="1">{#N/A,#N/A,FALSE,"Group P&amp;L";#N/A,#N/A,FALSE,"Group Balance Sheet"}</definedName>
    <definedName name="qwdqdx" localSheetId="8" hidden="1">{#N/A,#N/A,FALSE,"Group P&amp;L";#N/A,#N/A,FALSE,"Group Balance Sheet"}</definedName>
    <definedName name="qwdqdx" hidden="1">{#N/A,#N/A,FALSE,"Group P&amp;L";#N/A,#N/A,FALSE,"Group Balance Sheet"}</definedName>
    <definedName name="QWERRQRQRR">[20]Criteria3!$B$19</definedName>
    <definedName name="qwq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wq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wq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QWQWQWE" localSheetId="1" hidden="1">{#N/A,#N/A,FALSE,"Group P&amp;L";#N/A,#N/A,FALSE,"Group Balance Sheet"}</definedName>
    <definedName name="QWQWQWE" localSheetId="0" hidden="1">{#N/A,#N/A,FALSE,"Group P&amp;L";#N/A,#N/A,FALSE,"Group Balance Sheet"}</definedName>
    <definedName name="QWQWQWE" localSheetId="8" hidden="1">{#N/A,#N/A,FALSE,"Group P&amp;L";#N/A,#N/A,FALSE,"Group Balance Sheet"}</definedName>
    <definedName name="QWQWQWE" hidden="1">{#N/A,#N/A,FALSE,"Group P&amp;L";#N/A,#N/A,FALSE,"Group Balance Sheet"}</definedName>
    <definedName name="QWREEQEQE">[20]Criteria1!$B$20</definedName>
    <definedName name="qwreeqwr">[20]Criteria2!$B$59</definedName>
    <definedName name="qwrtq" localSheetId="1" hidden="1">{#N/A,#N/A,FALSE,"Group P&amp;L";#N/A,#N/A,FALSE,"Group Balance Sheet"}</definedName>
    <definedName name="qwrtq" localSheetId="0" hidden="1">{#N/A,#N/A,FALSE,"Group P&amp;L";#N/A,#N/A,FALSE,"Group Balance Sheet"}</definedName>
    <definedName name="qwrtq" localSheetId="8" hidden="1">{#N/A,#N/A,FALSE,"Group P&amp;L";#N/A,#N/A,FALSE,"Group Balance Sheet"}</definedName>
    <definedName name="qwrtq" hidden="1">{#N/A,#N/A,FALSE,"Group P&amp;L";#N/A,#N/A,FALSE,"Group Balance Sheet"}</definedName>
    <definedName name="qwwqww" localSheetId="1" hidden="1">{#N/A,#N/A,FALSE,"Group P&amp;L";#N/A,#N/A,FALSE,"Group Balance Sheet"}</definedName>
    <definedName name="qwwqww" localSheetId="0" hidden="1">{#N/A,#N/A,FALSE,"Group P&amp;L";#N/A,#N/A,FALSE,"Group Balance Sheet"}</definedName>
    <definedName name="qwwqww" localSheetId="8" hidden="1">{#N/A,#N/A,FALSE,"Group P&amp;L";#N/A,#N/A,FALSE,"Group Balance Sheet"}</definedName>
    <definedName name="qwwqww" hidden="1">{#N/A,#N/A,FALSE,"Group P&amp;L";#N/A,#N/A,FALSE,"Group Balance Sheet"}</definedName>
    <definedName name="qwww" localSheetId="1" hidden="1">{#N/A,#N/A,FALSE,"Group P&amp;L";#N/A,#N/A,FALSE,"Group Balance Sheet"}</definedName>
    <definedName name="qwww" localSheetId="0" hidden="1">{#N/A,#N/A,FALSE,"Group P&amp;L";#N/A,#N/A,FALSE,"Group Balance Sheet"}</definedName>
    <definedName name="qwww" localSheetId="8" hidden="1">{#N/A,#N/A,FALSE,"Group P&amp;L";#N/A,#N/A,FALSE,"Group Balance Sheet"}</definedName>
    <definedName name="qwww" hidden="1">{#N/A,#N/A,FALSE,"Group P&amp;L";#N/A,#N/A,FALSE,"Group Balance Sheet"}</definedName>
    <definedName name="qzqz" localSheetId="1" hidden="1">{#N/A,#N/A,FALSE,"Group P&amp;L";#N/A,#N/A,FALSE,"Group Balance Sheet"}</definedName>
    <definedName name="qzqz" localSheetId="0" hidden="1">{#N/A,#N/A,FALSE,"Group P&amp;L";#N/A,#N/A,FALSE,"Group Balance Sheet"}</definedName>
    <definedName name="qzqz" localSheetId="8" hidden="1">{#N/A,#N/A,FALSE,"Group P&amp;L";#N/A,#N/A,FALSE,"Group Balance Sheet"}</definedName>
    <definedName name="qzqz" hidden="1">{#N/A,#N/A,FALSE,"Group P&amp;L";#N/A,#N/A,FALSE,"Group Balance Sheet"}</definedName>
    <definedName name="RAB" localSheetId="1">[93]Input!$J$37</definedName>
    <definedName name="RAB" localSheetId="0">[93]Input!$J$37</definedName>
    <definedName name="RAB" localSheetId="8">#REF!</definedName>
    <definedName name="RAB">#REF!</definedName>
    <definedName name="RAB_d" localSheetId="0">#REF!</definedName>
    <definedName name="RAB_d" localSheetId="8">#REF!</definedName>
    <definedName name="RAB_d">#REF!</definedName>
    <definedName name="RAB_rfm" localSheetId="0">#REF!</definedName>
    <definedName name="RAB_rfm" localSheetId="8">#REF!</definedName>
    <definedName name="RAB_rfm">#REF!</definedName>
    <definedName name="RAB_rfm_t" localSheetId="0">#REF!</definedName>
    <definedName name="RAB_rfm_t" localSheetId="8">#REF!</definedName>
    <definedName name="RAB_rfm_t">#REF!</definedName>
    <definedName name="RAB_t" localSheetId="0">#REF!</definedName>
    <definedName name="RAB_t" localSheetId="8">#REF!</definedName>
    <definedName name="RAB_t">#REF!</definedName>
    <definedName name="rbhswr" localSheetId="1" hidden="1">{#N/A,#N/A,FALSE,"Group P&amp;L";#N/A,#N/A,FALSE,"Group Balance Sheet"}</definedName>
    <definedName name="rbhswr" localSheetId="0" hidden="1">{#N/A,#N/A,FALSE,"Group P&amp;L";#N/A,#N/A,FALSE,"Group Balance Sheet"}</definedName>
    <definedName name="rbhswr" localSheetId="8" hidden="1">{#N/A,#N/A,FALSE,"Group P&amp;L";#N/A,#N/A,FALSE,"Group Balance Sheet"}</definedName>
    <definedName name="rbhswr" hidden="1">{#N/A,#N/A,FALSE,"Group P&amp;L";#N/A,#N/A,FALSE,"Group Balance Sheet"}</definedName>
    <definedName name="RCP_1to5">"2015-16 to 2019-20"</definedName>
    <definedName name="ReadOnlyBackColour1" localSheetId="0">[22]Criteria1!$B$53</definedName>
    <definedName name="ReadOnlyBackColour1">[23]Criteria1!$B$53</definedName>
    <definedName name="ReadOnlyBackColour2" localSheetId="0">[22]Criteria2!$B$53</definedName>
    <definedName name="ReadOnlyBackColour2">[23]Criteria2!$B$53</definedName>
    <definedName name="ReadOnlyBackColour3" localSheetId="1">[24]Criteria3!$B$53</definedName>
    <definedName name="ReadOnlyBackColour3" localSheetId="0">[24]Criteria3!$B$53</definedName>
    <definedName name="ReadOnlyBackColour3">[23]Criteria3!$B$53</definedName>
    <definedName name="ReadWriteBackColour1" localSheetId="0">[22]Criteria1!$B$54</definedName>
    <definedName name="ReadWriteBackColour1">[23]Criteria1!$B$54</definedName>
    <definedName name="ReadWriteBackColour2" localSheetId="1">[21]Criteria2!$B$54</definedName>
    <definedName name="ReadWriteBackColour2" localSheetId="0">[21]Criteria2!$B$54</definedName>
    <definedName name="ReadWriteBackColour2">[23]Criteria2!$B$54</definedName>
    <definedName name="ReadWriteBackColour3" localSheetId="1">[21]Criteria3!$B$54</definedName>
    <definedName name="ReadWriteBackColour3" localSheetId="0">[21]Criteria3!$B$54</definedName>
    <definedName name="ReadWriteBackColour3">[23]Criteria3!$B$54</definedName>
    <definedName name="Reg_Period_Length" localSheetId="0">#REF!</definedName>
    <definedName name="Reg_Period_Length" localSheetId="8">#REF!</definedName>
    <definedName name="Reg_Period_Length">#REF!</definedName>
    <definedName name="Reg_Period_Length_t" localSheetId="0">#REF!</definedName>
    <definedName name="Reg_Period_Length_t" localSheetId="8">#REF!</definedName>
    <definedName name="Reg_Period_Length_t">#REF!</definedName>
    <definedName name="rehtb" localSheetId="0" hidden="1">{#N/A,#N/A,FALSE,"Group P&amp;L";#N/A,#N/A,FALSE,"Group Balance Sheet"}</definedName>
    <definedName name="rehtb" localSheetId="8" hidden="1">{#N/A,#N/A,FALSE,"Group P&amp;L";#N/A,#N/A,FALSE,"Group Balance Sheet"}</definedName>
    <definedName name="rehtb" hidden="1">{#N/A,#N/A,FALSE,"Group P&amp;L";#N/A,#N/A,FALSE,"Group Balance Sheet"}</definedName>
    <definedName name="Reporting_Entity_Name" localSheetId="1">[94]Input!$C$2</definedName>
    <definedName name="Reporting_Entity_Name" localSheetId="0">[94]Input!$C$2</definedName>
    <definedName name="Reporting_Entity_Name">[95]Input!$C$2</definedName>
    <definedName name="Reporting_Period" localSheetId="1">[94]Input!$A$2</definedName>
    <definedName name="Reporting_Period" localSheetId="0">[94]Input!$A$2</definedName>
    <definedName name="Reporting_Period">[95]Input!$A$2</definedName>
    <definedName name="ReportSce">'[41]Cover Page'!$Y$24</definedName>
    <definedName name="RequireBudgetJournalsFlag1" localSheetId="1">[22]Criteria1!$B$30</definedName>
    <definedName name="RequireBudgetJournalsFlag1" localSheetId="0">[22]Criteria1!$B$30</definedName>
    <definedName name="RequireBudgetJournalsFlag1">[23]Criteria1!$B$30</definedName>
    <definedName name="RequireBudgetJournalsFlag2" localSheetId="1">[21]Criteria2!$B$30</definedName>
    <definedName name="RequireBudgetJournalsFlag2" localSheetId="0">[21]Criteria2!$B$30</definedName>
    <definedName name="RequireBudgetJournalsFlag2">[23]Criteria2!$B$30</definedName>
    <definedName name="RequireBudgetJournalsFlag3" localSheetId="1">[21]Criteria3!$B$30</definedName>
    <definedName name="RequireBudgetJournalsFlag3" localSheetId="0">[21]Criteria3!$B$30</definedName>
    <definedName name="RequireBudgetJournalsFlag3">[23]Criteria3!$B$30</definedName>
    <definedName name="rertte" localSheetId="1" hidden="1">{#N/A,#N/A,FALSE,"Group P&amp;L";#N/A,#N/A,FALSE,"Group Balance Sheet"}</definedName>
    <definedName name="rertte" localSheetId="0" hidden="1">{#N/A,#N/A,FALSE,"Group P&amp;L";#N/A,#N/A,FALSE,"Group Balance Sheet"}</definedName>
    <definedName name="rertte" localSheetId="8" hidden="1">{#N/A,#N/A,FALSE,"Group P&amp;L";#N/A,#N/A,FALSE,"Group Balance Sheet"}</definedName>
    <definedName name="rertte" hidden="1">{#N/A,#N/A,FALSE,"Group P&amp;L";#N/A,#N/A,FALSE,"Group Balance Sheet"}</definedName>
    <definedName name="ResLRMC">[40]Parameters!$D$28</definedName>
    <definedName name="ResponsibilityApplicationID1" localSheetId="1">[22]Criteria1!$B$7</definedName>
    <definedName name="ResponsibilityApplicationID1" localSheetId="0">[22]Criteria1!$B$7</definedName>
    <definedName name="ResponsibilityApplicationID1">[23]Criteria1!$B$7</definedName>
    <definedName name="ResponsibilityApplicationID2" localSheetId="1">[21]Criteria2!$B$7</definedName>
    <definedName name="ResponsibilityApplicationID2" localSheetId="0">[21]Criteria2!$B$7</definedName>
    <definedName name="ResponsibilityApplicationID2">[23]Criteria2!$B$7</definedName>
    <definedName name="ResponsibilityApplicationID3" localSheetId="1">[21]Criteria3!$B$7</definedName>
    <definedName name="ResponsibilityApplicationID3" localSheetId="0">[21]Criteria3!$B$7</definedName>
    <definedName name="ResponsibilityApplicationID3">[23]Criteria3!$B$7</definedName>
    <definedName name="ResponsibilityID1" localSheetId="1">[22]Criteria1!$B$8</definedName>
    <definedName name="ResponsibilityID1" localSheetId="0">[22]Criteria1!$B$8</definedName>
    <definedName name="ResponsibilityID1">[23]Criteria1!$B$8</definedName>
    <definedName name="ResponsibilityID2" localSheetId="1">[21]Criteria2!$B$8</definedName>
    <definedName name="ResponsibilityID2" localSheetId="0">[21]Criteria2!$B$8</definedName>
    <definedName name="ResponsibilityID2">[23]Criteria2!$B$8</definedName>
    <definedName name="ResponsibilityID3" localSheetId="1">[21]Criteria3!$B$8</definedName>
    <definedName name="ResponsibilityID3" localSheetId="0">[21]Criteria3!$B$8</definedName>
    <definedName name="ResponsibilityID3">[23]Criteria3!$B$8</definedName>
    <definedName name="ResponsibilityName1" localSheetId="1">[22]Criteria1!$B$6</definedName>
    <definedName name="ResponsibilityName1" localSheetId="0">[22]Criteria1!$B$6</definedName>
    <definedName name="ResponsibilityName1">[23]Criteria1!$B$6</definedName>
    <definedName name="ResponsibilityName2" localSheetId="1">[21]Criteria2!$B$6</definedName>
    <definedName name="ResponsibilityName2" localSheetId="0">[21]Criteria2!$B$6</definedName>
    <definedName name="ResponsibilityName2">[23]Criteria2!$B$6</definedName>
    <definedName name="ResponsibilityName3" localSheetId="1">[21]Criteria3!$B$6</definedName>
    <definedName name="ResponsibilityName3" localSheetId="0">[21]Criteria3!$B$6</definedName>
    <definedName name="ResponsibilityName3">[23]Criteria3!$B$6</definedName>
    <definedName name="Revenue" localSheetId="1">'[96]Revenue Data'!$A$1:$O$1525</definedName>
    <definedName name="Revenue" localSheetId="0">'[96]Revenue Data'!$A$1:$O$1525</definedName>
    <definedName name="Revenue">'[97]Revenue Data'!$A$1:$O$1525</definedName>
    <definedName name="rew" localSheetId="1" hidden="1">{#N/A,#N/A,FALSE,"Group P&amp;L";#N/A,#N/A,FALSE,"Group Balance Sheet"}</definedName>
    <definedName name="rew" localSheetId="0" hidden="1">{#N/A,#N/A,FALSE,"Group P&amp;L";#N/A,#N/A,FALSE,"Group Balance Sheet"}</definedName>
    <definedName name="rew" localSheetId="8" hidden="1">{#N/A,#N/A,FALSE,"Group P&amp;L";#N/A,#N/A,FALSE,"Group Balance Sheet"}</definedName>
    <definedName name="rew" hidden="1">{#N/A,#N/A,FALSE,"Group P&amp;L";#N/A,#N/A,FALSE,"Group Balance Sheet"}</definedName>
    <definedName name="Rf" localSheetId="1">[33]Sheet1!$G$185</definedName>
    <definedName name="Rf" localSheetId="0">[33]Sheet1!$G$185</definedName>
    <definedName name="Rf" localSheetId="8">#REF!</definedName>
    <definedName name="Rf">#REF!</definedName>
    <definedName name="rmkt" localSheetId="1" hidden="1">{#N/A,#N/A,FALSE,"Group P&amp;L";#N/A,#N/A,FALSE,"Group Balance Sheet"}</definedName>
    <definedName name="rmkt" localSheetId="0" hidden="1">{#N/A,#N/A,FALSE,"Group P&amp;L";#N/A,#N/A,FALSE,"Group Balance Sheet"}</definedName>
    <definedName name="rmkt" localSheetId="8" hidden="1">{#N/A,#N/A,FALSE,"Group P&amp;L";#N/A,#N/A,FALSE,"Group Balance Sheet"}</definedName>
    <definedName name="rmkt" hidden="1">{#N/A,#N/A,FALSE,"Group P&amp;L";#N/A,#N/A,FALSE,"Group Balance Sheet"}</definedName>
    <definedName name="RowsToUpload1" localSheetId="1">[22]Criteria1!$B$35</definedName>
    <definedName name="RowsToUpload1" localSheetId="0">[22]Criteria1!$B$35</definedName>
    <definedName name="RowsToUpload1">[23]Criteria1!$B$35</definedName>
    <definedName name="RowsToUpload2" localSheetId="1">[21]Criteria2!$B$35</definedName>
    <definedName name="RowsToUpload2" localSheetId="0">[21]Criteria2!$B$35</definedName>
    <definedName name="RowsToUpload2">[23]Criteria2!$B$35</definedName>
    <definedName name="RowsToUpload3" localSheetId="1">[21]Criteria3!$B$35</definedName>
    <definedName name="RowsToUpload3" localSheetId="0">[21]Criteria3!$B$35</definedName>
    <definedName name="RowsToUpload3">[23]Criteria3!$B$35</definedName>
    <definedName name="rrf" localSheetId="0">#REF!</definedName>
    <definedName name="rrf" localSheetId="8">#REF!</definedName>
    <definedName name="rrf">#REF!</definedName>
    <definedName name="rrrrr">[20]Criteria3!$N$5</definedName>
    <definedName name="RRRRRRRRRRRRRRRRRRRRRRRRRRRR">[20]Criteria3!$F$3</definedName>
    <definedName name="rsdht" localSheetId="1" hidden="1">{#N/A,#N/A,FALSE,"Group P&amp;L";#N/A,#N/A,FALSE,"Group Balance Sheet"}</definedName>
    <definedName name="rsdht" localSheetId="0" hidden="1">{#N/A,#N/A,FALSE,"Group P&amp;L";#N/A,#N/A,FALSE,"Group Balance Sheet"}</definedName>
    <definedName name="rsdht" localSheetId="8" hidden="1">{#N/A,#N/A,FALSE,"Group P&amp;L";#N/A,#N/A,FALSE,"Group Balance Sheet"}</definedName>
    <definedName name="rsdht" hidden="1">{#N/A,#N/A,FALSE,"Group P&amp;L";#N/A,#N/A,FALSE,"Group Balance Sheet"}</definedName>
    <definedName name="RT">[20]Criteria1!$F$5</definedName>
    <definedName name="rtrtrt">[20]Criteria2!$F$3</definedName>
    <definedName name="rtuit" localSheetId="1" hidden="1">{#N/A,#N/A,FALSE,"Group P&amp;L";#N/A,#N/A,FALSE,"Group Balance Sheet"}</definedName>
    <definedName name="rtuit" localSheetId="0" hidden="1">{#N/A,#N/A,FALSE,"Group P&amp;L";#N/A,#N/A,FALSE,"Group Balance Sheet"}</definedName>
    <definedName name="rtuit" localSheetId="8" hidden="1">{#N/A,#N/A,FALSE,"Group P&amp;L";#N/A,#N/A,FALSE,"Group Balance Sheet"}</definedName>
    <definedName name="rtuit" hidden="1">{#N/A,#N/A,FALSE,"Group P&amp;L";#N/A,#N/A,FALSE,"Group Balance Sheet"}</definedName>
    <definedName name="rtut" localSheetId="1" hidden="1">{#N/A,#N/A,FALSE,"Group P&amp;L";#N/A,#N/A,FALSE,"Group Balance Sheet"}</definedName>
    <definedName name="rtut" localSheetId="0" hidden="1">{#N/A,#N/A,FALSE,"Group P&amp;L";#N/A,#N/A,FALSE,"Group Balance Sheet"}</definedName>
    <definedName name="rtut" localSheetId="8" hidden="1">{#N/A,#N/A,FALSE,"Group P&amp;L";#N/A,#N/A,FALSE,"Group Balance Sheet"}</definedName>
    <definedName name="rtut" hidden="1">{#N/A,#N/A,FALSE,"Group P&amp;L";#N/A,#N/A,FALSE,"Group Balance Sheet"}</definedName>
    <definedName name="rtweutrwurut" localSheetId="1" hidden="1">{#N/A,#N/A,FALSE,"Group P&amp;L";#N/A,#N/A,FALSE,"Group Balance Sheet"}</definedName>
    <definedName name="rtweutrwurut" localSheetId="0" hidden="1">{#N/A,#N/A,FALSE,"Group P&amp;L";#N/A,#N/A,FALSE,"Group Balance Sheet"}</definedName>
    <definedName name="rtweutrwurut" localSheetId="8" hidden="1">{#N/A,#N/A,FALSE,"Group P&amp;L";#N/A,#N/A,FALSE,"Group Balance Sheet"}</definedName>
    <definedName name="rtweutrwurut" hidden="1">{#N/A,#N/A,FALSE,"Group P&amp;L";#N/A,#N/A,FALSE,"Group Balance Sheet"}</definedName>
    <definedName name="rtwret">[21]Criteria3!$N$4</definedName>
    <definedName name="RTYAW">[20]Criteria1!$B$19</definedName>
    <definedName name="rvanilla" localSheetId="1">[15]WACC!$F$28</definedName>
    <definedName name="rvanilla" localSheetId="0">[15]WACC!$F$28</definedName>
    <definedName name="rvanilla" localSheetId="8">#REF!</definedName>
    <definedName name="rvanilla">#REF!</definedName>
    <definedName name="rvanilla01" localSheetId="1">[29]WACC!$G$19</definedName>
    <definedName name="rvanilla01" localSheetId="0">[29]WACC!$G$19</definedName>
    <definedName name="rvanilla01" localSheetId="8">#REF!</definedName>
    <definedName name="rvanilla01">#REF!</definedName>
    <definedName name="rvanilla01_t" localSheetId="0">#REF!</definedName>
    <definedName name="rvanilla01_t" localSheetId="8">#REF!</definedName>
    <definedName name="rvanilla01_t">#REF!</definedName>
    <definedName name="rvanilla02" localSheetId="1">[29]WACC!$H$19</definedName>
    <definedName name="rvanilla02" localSheetId="0">[29]WACC!$H$19</definedName>
    <definedName name="rvanilla02" localSheetId="8">#REF!</definedName>
    <definedName name="rvanilla02">#REF!</definedName>
    <definedName name="rvanilla02_t" localSheetId="0">#REF!</definedName>
    <definedName name="rvanilla02_t" localSheetId="8">#REF!</definedName>
    <definedName name="rvanilla02_t">#REF!</definedName>
    <definedName name="rvanilla03" localSheetId="1">[29]WACC!$I$19</definedName>
    <definedName name="rvanilla03" localSheetId="0">[29]WACC!$I$19</definedName>
    <definedName name="rvanilla03" localSheetId="8">#REF!</definedName>
    <definedName name="rvanilla03">#REF!</definedName>
    <definedName name="rvanilla03_t" localSheetId="0">#REF!</definedName>
    <definedName name="rvanilla03_t" localSheetId="8">#REF!</definedName>
    <definedName name="rvanilla03_t">#REF!</definedName>
    <definedName name="rvanilla04" localSheetId="1">[29]WACC!$J$19</definedName>
    <definedName name="rvanilla04" localSheetId="0">[29]WACC!$J$19</definedName>
    <definedName name="rvanilla04" localSheetId="8">#REF!</definedName>
    <definedName name="rvanilla04">#REF!</definedName>
    <definedName name="rvanilla04_t" localSheetId="0">#REF!</definedName>
    <definedName name="rvanilla04_t" localSheetId="8">#REF!</definedName>
    <definedName name="rvanilla04_t">#REF!</definedName>
    <definedName name="rvanilla05" localSheetId="1">[29]WACC!$K$19</definedName>
    <definedName name="rvanilla05" localSheetId="0">[29]WACC!$K$19</definedName>
    <definedName name="rvanilla05" localSheetId="8">#REF!</definedName>
    <definedName name="rvanilla05">#REF!</definedName>
    <definedName name="rvanilla05_t" localSheetId="0">#REF!</definedName>
    <definedName name="rvanilla05_t" localSheetId="8">#REF!</definedName>
    <definedName name="rvanilla05_t">#REF!</definedName>
    <definedName name="rvanilla06" localSheetId="1">[29]WACC!$L$19</definedName>
    <definedName name="rvanilla06" localSheetId="0">[29]WACC!$L$19</definedName>
    <definedName name="rvanilla06" localSheetId="8">#REF!</definedName>
    <definedName name="rvanilla06">#REF!</definedName>
    <definedName name="rvanilla06_t" localSheetId="0">#REF!</definedName>
    <definedName name="rvanilla06_t" localSheetId="8">#REF!</definedName>
    <definedName name="rvanilla06_t">#REF!</definedName>
    <definedName name="rvanilla07" localSheetId="1">[29]WACC!$M$19</definedName>
    <definedName name="rvanilla07" localSheetId="0">[29]WACC!$M$19</definedName>
    <definedName name="rvanilla07" localSheetId="8">#REF!</definedName>
    <definedName name="rvanilla07">#REF!</definedName>
    <definedName name="rvanilla07_t" localSheetId="0">#REF!</definedName>
    <definedName name="rvanilla07_t" localSheetId="8">#REF!</definedName>
    <definedName name="rvanilla07_t">#REF!</definedName>
    <definedName name="rvanilla08" localSheetId="1">[29]WACC!$N$19</definedName>
    <definedName name="rvanilla08" localSheetId="0">[29]WACC!$N$19</definedName>
    <definedName name="rvanilla08" localSheetId="8">#REF!</definedName>
    <definedName name="rvanilla08">#REF!</definedName>
    <definedName name="rvanilla08_t" localSheetId="0">#REF!</definedName>
    <definedName name="rvanilla08_t" localSheetId="8">#REF!</definedName>
    <definedName name="rvanilla08_t">#REF!</definedName>
    <definedName name="rvanilla09" localSheetId="1">[29]WACC!$O$19</definedName>
    <definedName name="rvanilla09" localSheetId="0">[29]WACC!$O$19</definedName>
    <definedName name="rvanilla09" localSheetId="8">#REF!</definedName>
    <definedName name="rvanilla09">#REF!</definedName>
    <definedName name="rvanilla09_t" localSheetId="0">#REF!</definedName>
    <definedName name="rvanilla09_t" localSheetId="8">#REF!</definedName>
    <definedName name="rvanilla09_t">#REF!</definedName>
    <definedName name="rvanilla10" localSheetId="1">[29]WACC!$P$19</definedName>
    <definedName name="rvanilla10" localSheetId="0">[29]WACC!$P$19</definedName>
    <definedName name="rvanilla10" localSheetId="8">#REF!</definedName>
    <definedName name="rvanilla10">#REF!</definedName>
    <definedName name="rvanilla10_t" localSheetId="0">#REF!</definedName>
    <definedName name="rvanilla10_t" localSheetId="8">#REF!</definedName>
    <definedName name="rvanilla10_t">#REF!</definedName>
    <definedName name="rytwryt">[20]Criteria2!$B$12</definedName>
    <definedName name="sbvsd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cenario" localSheetId="1">[98]Menu!$C$11</definedName>
    <definedName name="Scenario" localSheetId="0">[98]Menu!$C$11</definedName>
    <definedName name="Scenario">[99]Menu!$C$11</definedName>
    <definedName name="sdaf4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b">[20]Criteria2!$D$3</definedName>
    <definedName name="sdf">[20]Criteria3!$B$41</definedName>
    <definedName name="sdfgagf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h" localSheetId="1" hidden="1">{#N/A,#N/A,FALSE,"Group P&amp;L";#N/A,#N/A,FALSE,"Group Balance Sheet"}</definedName>
    <definedName name="sdfh" localSheetId="0" hidden="1">{#N/A,#N/A,FALSE,"Group P&amp;L";#N/A,#N/A,FALSE,"Group Balance Sheet"}</definedName>
    <definedName name="sdfh" localSheetId="8" hidden="1">{#N/A,#N/A,FALSE,"Group P&amp;L";#N/A,#N/A,FALSE,"Group Balance Sheet"}</definedName>
    <definedName name="sdfh" hidden="1">{#N/A,#N/A,FALSE,"Group P&amp;L";#N/A,#N/A,FALSE,"Group Balance Sheet"}</definedName>
    <definedName name="sdfng">[20]Criteria2!$B$41</definedName>
    <definedName name="sdgasdgsadg">[20]Criteria1!$P$1</definedName>
    <definedName name="sdgasgg" localSheetId="1" hidden="1">{#N/A,#N/A,FALSE,"Group P&amp;L";#N/A,#N/A,FALSE,"Group Balance Sheet"}</definedName>
    <definedName name="sdgasgg" localSheetId="0" hidden="1">{#N/A,#N/A,FALSE,"Group P&amp;L";#N/A,#N/A,FALSE,"Group Balance Sheet"}</definedName>
    <definedName name="sdgasgg" localSheetId="8" hidden="1">{#N/A,#N/A,FALSE,"Group P&amp;L";#N/A,#N/A,FALSE,"Group Balance Sheet"}</definedName>
    <definedName name="sdgasgg" hidden="1">{#N/A,#N/A,FALSE,"Group P&amp;L";#N/A,#N/A,FALSE,"Group Balance Sheet"}</definedName>
    <definedName name="Seg1_Direction1" localSheetId="1">[22]Criteria1!$N$1</definedName>
    <definedName name="Seg1_Direction1" localSheetId="0">[22]Criteria1!$N$1</definedName>
    <definedName name="Seg1_Direction1">[23]Criteria1!$N$1</definedName>
    <definedName name="Seg1_Direction2" localSheetId="1">[21]Criteria2!$N$1</definedName>
    <definedName name="Seg1_Direction2" localSheetId="0">[21]Criteria2!$N$1</definedName>
    <definedName name="Seg1_Direction2">[23]Criteria2!$N$1</definedName>
    <definedName name="Seg1_Direction3" localSheetId="1">[21]Criteria3!$N$1</definedName>
    <definedName name="Seg1_Direction3" localSheetId="0">[21]Criteria3!$N$1</definedName>
    <definedName name="Seg1_Direction3">[23]Criteria3!$N$1</definedName>
    <definedName name="SEG1_FROM1" localSheetId="1">[22]Criteria1!$H$1</definedName>
    <definedName name="SEG1_FROM1" localSheetId="0">[22]Criteria1!$H$1</definedName>
    <definedName name="SEG1_FROM1">[23]Criteria1!$H$1</definedName>
    <definedName name="SEG1_FROM2" localSheetId="1">[21]Criteria2!$H$1</definedName>
    <definedName name="SEG1_FROM2" localSheetId="0">[21]Criteria2!$H$1</definedName>
    <definedName name="SEG1_FROM2">[23]Criteria2!$H$1</definedName>
    <definedName name="SEG1_FROM3" localSheetId="1">[21]Criteria3!$H$1</definedName>
    <definedName name="SEG1_FROM3" localSheetId="0">[21]Criteria3!$H$1</definedName>
    <definedName name="SEG1_FROM3">[23]Criteria3!$H$1</definedName>
    <definedName name="Seg1_Sort1" localSheetId="1">[22]Criteria1!$L$1</definedName>
    <definedName name="Seg1_Sort1" localSheetId="0">[22]Criteria1!$L$1</definedName>
    <definedName name="Seg1_Sort1">[23]Criteria1!$L$1</definedName>
    <definedName name="Seg1_Sort2" localSheetId="1">[21]Criteria2!$L$1</definedName>
    <definedName name="Seg1_Sort2" localSheetId="0">[21]Criteria2!$L$1</definedName>
    <definedName name="Seg1_Sort2">[23]Criteria2!$L$1</definedName>
    <definedName name="Seg1_Sort3" localSheetId="1">[21]Criteria3!$L$1</definedName>
    <definedName name="Seg1_Sort3" localSheetId="0">[21]Criteria3!$L$1</definedName>
    <definedName name="Seg1_Sort3">[23]Criteria3!$L$1</definedName>
    <definedName name="SEG1_TO1" localSheetId="1">[22]Criteria1!$J$1</definedName>
    <definedName name="SEG1_TO1" localSheetId="0">[22]Criteria1!$J$1</definedName>
    <definedName name="SEG1_TO1">[23]Criteria1!$J$1</definedName>
    <definedName name="SEG1_TO2" localSheetId="1">[21]Criteria2!$J$1</definedName>
    <definedName name="SEG1_TO2" localSheetId="0">[21]Criteria2!$J$1</definedName>
    <definedName name="SEG1_TO2">[23]Criteria2!$J$1</definedName>
    <definedName name="SEG1_TO3" localSheetId="1">[21]Criteria3!$J$1</definedName>
    <definedName name="SEG1_TO3" localSheetId="0">[21]Criteria3!$J$1</definedName>
    <definedName name="SEG1_TO3">[23]Criteria3!$J$1</definedName>
    <definedName name="Seg2_Direction1" localSheetId="1">[22]Criteria1!$N$2</definedName>
    <definedName name="Seg2_Direction1" localSheetId="0">[22]Criteria1!$N$2</definedName>
    <definedName name="Seg2_Direction1">[23]Criteria1!$N$2</definedName>
    <definedName name="Seg2_Direction2" localSheetId="1">[21]Criteria2!$N$2</definedName>
    <definedName name="Seg2_Direction2" localSheetId="0">[21]Criteria2!$N$2</definedName>
    <definedName name="Seg2_Direction2">[23]Criteria2!$N$2</definedName>
    <definedName name="Seg2_Direction3" localSheetId="1">[21]Criteria3!$N$2</definedName>
    <definedName name="Seg2_Direction3" localSheetId="0">[21]Criteria3!$N$2</definedName>
    <definedName name="Seg2_Direction3">[23]Criteria3!$N$2</definedName>
    <definedName name="SEG2_FROM1" localSheetId="1">[22]Criteria1!$H$2</definedName>
    <definedName name="SEG2_FROM1" localSheetId="0">[22]Criteria1!$H$2</definedName>
    <definedName name="SEG2_FROM1">[23]Criteria1!$H$2</definedName>
    <definedName name="SEG2_FROM2" localSheetId="1">[21]Criteria2!$H$2</definedName>
    <definedName name="SEG2_FROM2" localSheetId="0">[21]Criteria2!$H$2</definedName>
    <definedName name="SEG2_FROM2">[23]Criteria2!$H$2</definedName>
    <definedName name="SEG2_FROM3" localSheetId="1">[21]Criteria3!$H$2</definedName>
    <definedName name="SEG2_FROM3" localSheetId="0">[21]Criteria3!$H$2</definedName>
    <definedName name="SEG2_FROM3">[23]Criteria3!$H$2</definedName>
    <definedName name="Seg2_Sort1" localSheetId="1">[22]Criteria1!$L$2</definedName>
    <definedName name="Seg2_Sort1" localSheetId="0">[22]Criteria1!$L$2</definedName>
    <definedName name="Seg2_Sort1">[23]Criteria1!$L$2</definedName>
    <definedName name="Seg2_Sort2" localSheetId="1">[21]Criteria2!$L$2</definedName>
    <definedName name="Seg2_Sort2" localSheetId="0">[21]Criteria2!$L$2</definedName>
    <definedName name="Seg2_Sort2">[23]Criteria2!$L$2</definedName>
    <definedName name="Seg2_Sort3" localSheetId="1">[21]Criteria3!$L$2</definedName>
    <definedName name="Seg2_Sort3" localSheetId="0">[21]Criteria3!$L$2</definedName>
    <definedName name="Seg2_Sort3">[23]Criteria3!$L$2</definedName>
    <definedName name="SEG2_TO1" localSheetId="1">[22]Criteria1!$J$2</definedName>
    <definedName name="SEG2_TO1" localSheetId="0">[22]Criteria1!$J$2</definedName>
    <definedName name="SEG2_TO1">[23]Criteria1!$J$2</definedName>
    <definedName name="SEG2_TO2" localSheetId="1">[21]Criteria2!$J$2</definedName>
    <definedName name="SEG2_TO2" localSheetId="0">[21]Criteria2!$J$2</definedName>
    <definedName name="SEG2_TO2">[23]Criteria2!$J$2</definedName>
    <definedName name="SEG2_TO3" localSheetId="1">[21]Criteria3!$J$2</definedName>
    <definedName name="SEG2_TO3" localSheetId="0">[21]Criteria3!$J$2</definedName>
    <definedName name="SEG2_TO3">[23]Criteria3!$J$2</definedName>
    <definedName name="Seg3_Direction1" localSheetId="1">[22]Criteria1!$N$3</definedName>
    <definedName name="Seg3_Direction1" localSheetId="0">[22]Criteria1!$N$3</definedName>
    <definedName name="Seg3_Direction1">[23]Criteria1!$N$3</definedName>
    <definedName name="Seg3_Direction2" localSheetId="1">[21]Criteria2!$N$3</definedName>
    <definedName name="Seg3_Direction2" localSheetId="0">[21]Criteria2!$N$3</definedName>
    <definedName name="Seg3_Direction2">[23]Criteria2!$N$3</definedName>
    <definedName name="Seg3_Direction3" localSheetId="1">[21]Criteria3!$N$3</definedName>
    <definedName name="Seg3_Direction3" localSheetId="0">[21]Criteria3!$N$3</definedName>
    <definedName name="Seg3_Direction3">[23]Criteria3!$N$3</definedName>
    <definedName name="SEG3_FROM1" localSheetId="1">[22]Criteria1!$H$3</definedName>
    <definedName name="SEG3_FROM1" localSheetId="0">[22]Criteria1!$H$3</definedName>
    <definedName name="SEG3_FROM1">[23]Criteria1!$H$3</definedName>
    <definedName name="SEG3_FROM2" localSheetId="1">[21]Criteria2!$H$3</definedName>
    <definedName name="SEG3_FROM2" localSheetId="0">[21]Criteria2!$H$3</definedName>
    <definedName name="SEG3_FROM2">[23]Criteria2!$H$3</definedName>
    <definedName name="SEG3_FROM3" localSheetId="1">[21]Criteria3!$H$3</definedName>
    <definedName name="SEG3_FROM3" localSheetId="0">[21]Criteria3!$H$3</definedName>
    <definedName name="SEG3_FROM3">[23]Criteria3!$H$3</definedName>
    <definedName name="Seg3_Sort1" localSheetId="1">[22]Criteria1!$L$3</definedName>
    <definedName name="Seg3_Sort1" localSheetId="0">[22]Criteria1!$L$3</definedName>
    <definedName name="Seg3_Sort1">[23]Criteria1!$L$3</definedName>
    <definedName name="Seg3_Sort2" localSheetId="1">[21]Criteria2!$L$3</definedName>
    <definedName name="Seg3_Sort2" localSheetId="0">[21]Criteria2!$L$3</definedName>
    <definedName name="Seg3_Sort2">[23]Criteria2!$L$3</definedName>
    <definedName name="Seg3_Sort3" localSheetId="1">[21]Criteria3!$L$3</definedName>
    <definedName name="Seg3_Sort3" localSheetId="0">[21]Criteria3!$L$3</definedName>
    <definedName name="Seg3_Sort3">[23]Criteria3!$L$3</definedName>
    <definedName name="SEG3_TO1" localSheetId="1">[22]Criteria1!$J$3</definedName>
    <definedName name="SEG3_TO1" localSheetId="0">[22]Criteria1!$J$3</definedName>
    <definedName name="SEG3_TO1">[23]Criteria1!$J$3</definedName>
    <definedName name="SEG3_TO2" localSheetId="1">[21]Criteria2!$J$3</definedName>
    <definedName name="SEG3_TO2" localSheetId="0">[21]Criteria2!$J$3</definedName>
    <definedName name="SEG3_TO2">[23]Criteria2!$J$3</definedName>
    <definedName name="SEG3_TO3" localSheetId="1">[21]Criteria3!$J$3</definedName>
    <definedName name="SEG3_TO3" localSheetId="0">[21]Criteria3!$J$3</definedName>
    <definedName name="SEG3_TO3">[23]Criteria3!$J$3</definedName>
    <definedName name="Seg4_Direction1" localSheetId="1">[22]Criteria1!$N$4</definedName>
    <definedName name="Seg4_Direction1" localSheetId="0">[22]Criteria1!$N$4</definedName>
    <definedName name="Seg4_Direction1">[23]Criteria1!$N$4</definedName>
    <definedName name="Seg4_Direction2" localSheetId="1">[21]Criteria2!$N$4</definedName>
    <definedName name="Seg4_Direction2" localSheetId="0">[21]Criteria2!$N$4</definedName>
    <definedName name="Seg4_Direction2">[23]Criteria2!$N$4</definedName>
    <definedName name="Seg4_Direction3" localSheetId="1">[21]Criteria3!$N$4</definedName>
    <definedName name="Seg4_Direction3" localSheetId="0">[21]Criteria3!$N$4</definedName>
    <definedName name="Seg4_Direction3">[23]Criteria3!$N$4</definedName>
    <definedName name="SEG4_FROM1" localSheetId="1">[22]Criteria1!$H$4</definedName>
    <definedName name="SEG4_FROM1" localSheetId="0">[22]Criteria1!$H$4</definedName>
    <definedName name="SEG4_FROM1">[23]Criteria1!$H$4</definedName>
    <definedName name="SEG4_FROM2" localSheetId="1">[21]Criteria2!$H$4</definedName>
    <definedName name="SEG4_FROM2" localSheetId="0">[21]Criteria2!$H$4</definedName>
    <definedName name="SEG4_FROM2">[23]Criteria2!$H$4</definedName>
    <definedName name="SEG4_FROM3" localSheetId="1">[21]Criteria3!$H$4</definedName>
    <definedName name="SEG4_FROM3" localSheetId="0">[21]Criteria3!$H$4</definedName>
    <definedName name="SEG4_FROM3">[23]Criteria3!$H$4</definedName>
    <definedName name="Seg4_Sort1" localSheetId="1">[22]Criteria1!$L$4</definedName>
    <definedName name="Seg4_Sort1" localSheetId="0">[22]Criteria1!$L$4</definedName>
    <definedName name="Seg4_Sort1">[23]Criteria1!$L$4</definedName>
    <definedName name="Seg4_Sort2" localSheetId="1">[21]Criteria2!$L$4</definedName>
    <definedName name="Seg4_Sort2" localSheetId="0">[21]Criteria2!$L$4</definedName>
    <definedName name="Seg4_Sort2">[23]Criteria2!$L$4</definedName>
    <definedName name="Seg4_Sort3" localSheetId="1">[21]Criteria3!$L$4</definedName>
    <definedName name="Seg4_Sort3" localSheetId="0">[21]Criteria3!$L$4</definedName>
    <definedName name="Seg4_Sort3">[23]Criteria3!$L$4</definedName>
    <definedName name="SEG4_TO1" localSheetId="1">[22]Criteria1!$J$4</definedName>
    <definedName name="SEG4_TO1" localSheetId="0">[22]Criteria1!$J$4</definedName>
    <definedName name="SEG4_TO1">[23]Criteria1!$J$4</definedName>
    <definedName name="SEG4_TO2" localSheetId="1">[21]Criteria2!$J$4</definedName>
    <definedName name="SEG4_TO2" localSheetId="0">[21]Criteria2!$J$4</definedName>
    <definedName name="SEG4_TO2">[23]Criteria2!$J$4</definedName>
    <definedName name="SEG4_TO3" localSheetId="1">[21]Criteria3!$J$4</definedName>
    <definedName name="SEG4_TO3" localSheetId="0">[21]Criteria3!$J$4</definedName>
    <definedName name="SEG4_TO3">[23]Criteria3!$J$4</definedName>
    <definedName name="Seg5_Direction1" localSheetId="1">[22]Criteria1!$N$5</definedName>
    <definedName name="Seg5_Direction1" localSheetId="0">[22]Criteria1!$N$5</definedName>
    <definedName name="Seg5_Direction1">[23]Criteria1!$N$5</definedName>
    <definedName name="Seg5_Direction2" localSheetId="1">[21]Criteria2!$N$5</definedName>
    <definedName name="Seg5_Direction2" localSheetId="0">[21]Criteria2!$N$5</definedName>
    <definedName name="Seg5_Direction2">[23]Criteria2!$N$5</definedName>
    <definedName name="Seg5_Direction3" localSheetId="1">[21]Criteria3!$N$5</definedName>
    <definedName name="Seg5_Direction3" localSheetId="0">[21]Criteria3!$N$5</definedName>
    <definedName name="Seg5_Direction3">[23]Criteria3!$N$5</definedName>
    <definedName name="SEG5_FROM1" localSheetId="1">[22]Criteria1!$H$5</definedName>
    <definedName name="SEG5_FROM1" localSheetId="0">[22]Criteria1!$H$5</definedName>
    <definedName name="SEG5_FROM1">[23]Criteria1!$H$5</definedName>
    <definedName name="SEG5_FROM2" localSheetId="1">[21]Criteria2!$H$5</definedName>
    <definedName name="SEG5_FROM2" localSheetId="0">[21]Criteria2!$H$5</definedName>
    <definedName name="SEG5_FROM2">[23]Criteria2!$H$5</definedName>
    <definedName name="SEG5_FROM3" localSheetId="1">[21]Criteria3!$H$5</definedName>
    <definedName name="SEG5_FROM3" localSheetId="0">[21]Criteria3!$H$5</definedName>
    <definedName name="SEG5_FROM3">[23]Criteria3!$H$5</definedName>
    <definedName name="Seg5_Sort1" localSheetId="1">[22]Criteria1!$L$5</definedName>
    <definedName name="Seg5_Sort1" localSheetId="0">[22]Criteria1!$L$5</definedName>
    <definedName name="Seg5_Sort1">[23]Criteria1!$L$5</definedName>
    <definedName name="Seg5_Sort2" localSheetId="1">[21]Criteria2!$L$5</definedName>
    <definedName name="Seg5_Sort2" localSheetId="0">[21]Criteria2!$L$5</definedName>
    <definedName name="Seg5_Sort2">[23]Criteria2!$L$5</definedName>
    <definedName name="Seg5_Sort3" localSheetId="1">[21]Criteria3!$L$5</definedName>
    <definedName name="Seg5_Sort3" localSheetId="0">[21]Criteria3!$L$5</definedName>
    <definedName name="Seg5_Sort3">[23]Criteria3!$L$5</definedName>
    <definedName name="SEG5_TO1" localSheetId="1">[22]Criteria1!$J$5</definedName>
    <definedName name="SEG5_TO1" localSheetId="0">[22]Criteria1!$J$5</definedName>
    <definedName name="SEG5_TO1">[23]Criteria1!$J$5</definedName>
    <definedName name="SEG5_TO2" localSheetId="1">[21]Criteria2!$J$5</definedName>
    <definedName name="SEG5_TO2" localSheetId="0">[21]Criteria2!$J$5</definedName>
    <definedName name="SEG5_TO2">[23]Criteria2!$J$5</definedName>
    <definedName name="SEG5_TO3" localSheetId="1">[21]Criteria3!$J$5</definedName>
    <definedName name="SEG5_TO3" localSheetId="0">[21]Criteria3!$J$5</definedName>
    <definedName name="SEG5_TO3">[23]Criteria3!$J$5</definedName>
    <definedName name="sencount" hidden="1">1</definedName>
    <definedName name="Seo" localSheetId="1">'[29]PTRM input'!$G$230</definedName>
    <definedName name="Seo" localSheetId="0">'[29]PTRM input'!$G$230</definedName>
    <definedName name="Seo" localSheetId="8">#REF!</definedName>
    <definedName name="Seo">#REF!</definedName>
    <definedName name="Seo_t" localSheetId="0">#REF!</definedName>
    <definedName name="Seo_t" localSheetId="8">#REF!</definedName>
    <definedName name="Seo_t">#REF!</definedName>
    <definedName name="SetOfBooksID1" localSheetId="1">[22]Criteria1!$B$1</definedName>
    <definedName name="SetOfBooksID1" localSheetId="0">[22]Criteria1!$B$1</definedName>
    <definedName name="SetOfBooksID1">[23]Criteria1!$B$1</definedName>
    <definedName name="SetOfBooksID2" localSheetId="1">[21]Criteria2!$B$1</definedName>
    <definedName name="SetOfBooksID2" localSheetId="0">[21]Criteria2!$B$1</definedName>
    <definedName name="SetOfBooksID2">[23]Criteria2!$B$1</definedName>
    <definedName name="SetOfBooksID3" localSheetId="1">[21]Criteria3!$B$1</definedName>
    <definedName name="SetOfBooksID3" localSheetId="0">[21]Criteria3!$B$1</definedName>
    <definedName name="SetOfBooksID3">[23]Criteria3!$B$1</definedName>
    <definedName name="SetOfBooksName1" localSheetId="1">[22]Criteria1!$B$2</definedName>
    <definedName name="SetOfBooksName1" localSheetId="0">[22]Criteria1!$B$2</definedName>
    <definedName name="SetOfBooksName1">[23]Criteria1!$B$2</definedName>
    <definedName name="SetOfBooksName2" localSheetId="1">[21]Criteria2!$B$2</definedName>
    <definedName name="SetOfBooksName2" localSheetId="0">[21]Criteria2!$B$2</definedName>
    <definedName name="SetOfBooksName2">[23]Criteria2!$B$2</definedName>
    <definedName name="SetOfBooksName3" localSheetId="1">[21]Criteria3!$B$2</definedName>
    <definedName name="SetOfBooksName3" localSheetId="0">[21]Criteria3!$B$2</definedName>
    <definedName name="SetOfBooksName3">[23]Criteria3!$B$2</definedName>
    <definedName name="sf">[20]Criteria3!$D$3</definedName>
    <definedName name="SFDDDDDDDDDDDDD">[20]Criteria1!$P$1</definedName>
    <definedName name="SFDFDSSD">[20]Criteria2!$P$1</definedName>
    <definedName name="sfgsfgsf" localSheetId="1" hidden="1">{#N/A,#N/A,FALSE,"Group P&amp;L";#N/A,#N/A,FALSE,"Group Balance Sheet"}</definedName>
    <definedName name="sfgsfgsf" localSheetId="0" hidden="1">{#N/A,#N/A,FALSE,"Group P&amp;L";#N/A,#N/A,FALSE,"Group Balance Sheet"}</definedName>
    <definedName name="sfgsfgsf" localSheetId="8" hidden="1">{#N/A,#N/A,FALSE,"Group P&amp;L";#N/A,#N/A,FALSE,"Group Balance Sheet"}</definedName>
    <definedName name="sfgsfgsf" hidden="1">{#N/A,#N/A,FALSE,"Group P&amp;L";#N/A,#N/A,FALSE,"Group Balance Sheet"}</definedName>
    <definedName name="sfhfhsfhg" localSheetId="1" hidden="1">{#N/A,#N/A,FALSE,"Group P&amp;L";#N/A,#N/A,FALSE,"Group Balance Sheet"}</definedName>
    <definedName name="sfhfhsfhg" localSheetId="0" hidden="1">{#N/A,#N/A,FALSE,"Group P&amp;L";#N/A,#N/A,FALSE,"Group Balance Sheet"}</definedName>
    <definedName name="sfhfhsfhg" localSheetId="8" hidden="1">{#N/A,#N/A,FALSE,"Group P&amp;L";#N/A,#N/A,FALSE,"Group Balance Sheet"}</definedName>
    <definedName name="sfhfhsfhg" hidden="1">{#N/A,#N/A,FALSE,"Group P&amp;L";#N/A,#N/A,FALSE,"Group Balance Sheet"}</definedName>
    <definedName name="sfnbf">[21]Criteria3!$D$2</definedName>
    <definedName name="sfngsfnbsftgjhsfbsfnh">[20]Criteria1!$D$5</definedName>
    <definedName name="SheetHeader">'[44]Business &amp; other details'!$B$1</definedName>
    <definedName name="shf" localSheetId="1" hidden="1">{#N/A,#N/A,FALSE,"Group P&amp;L";#N/A,#N/A,FALSE,"Group Balance Sheet"}</definedName>
    <definedName name="shf" localSheetId="0" hidden="1">{#N/A,#N/A,FALSE,"Group P&amp;L";#N/A,#N/A,FALSE,"Group Balance Sheet"}</definedName>
    <definedName name="shf" localSheetId="8" hidden="1">{#N/A,#N/A,FALSE,"Group P&amp;L";#N/A,#N/A,FALSE,"Group Balance Sheet"}</definedName>
    <definedName name="shf" hidden="1">{#N/A,#N/A,FALSE,"Group P&amp;L";#N/A,#N/A,FALSE,"Group Balance Sheet"}</definedName>
    <definedName name="ship" localSheetId="0">#REF!</definedName>
    <definedName name="ship" localSheetId="8">#REF!</definedName>
    <definedName name="ship">#REF!</definedName>
    <definedName name="SL01VIEWHND">-1</definedName>
    <definedName name="SP95Score" localSheetId="1">[25]Assumptions!$I$227:$M$227</definedName>
    <definedName name="SP95Score" localSheetId="0">[25]Assumptions!$I$227:$M$227</definedName>
    <definedName name="SP95Score">[26]Assumptions!$I$227:$M$227</definedName>
    <definedName name="SP95Table" localSheetId="1">[25]Assumptions!$I$226:$M$227</definedName>
    <definedName name="SP95Table" localSheetId="0">[25]Assumptions!$I$226:$M$227</definedName>
    <definedName name="SP95Table">[26]Assumptions!$I$226:$M$227</definedName>
    <definedName name="SRTYHSRTUY" localSheetId="1" hidden="1">{#N/A,#N/A,FALSE,"Group P&amp;L";#N/A,#N/A,FALSE,"Group Balance Sheet"}</definedName>
    <definedName name="SRTYHSRTUY" localSheetId="0" hidden="1">{#N/A,#N/A,FALSE,"Group P&amp;L";#N/A,#N/A,FALSE,"Group Balance Sheet"}</definedName>
    <definedName name="SRTYHSRTUY" localSheetId="8" hidden="1">{#N/A,#N/A,FALSE,"Group P&amp;L";#N/A,#N/A,FALSE,"Group Balance Sheet"}</definedName>
    <definedName name="SRTYHSRTUY" hidden="1">{#N/A,#N/A,FALSE,"Group P&amp;L";#N/A,#N/A,FALSE,"Group Balance Sheet"}</definedName>
    <definedName name="ss">[21]Criteria3!$B$36</definedName>
    <definedName name="ssss">[20]Criteria2!$B$18</definedName>
    <definedName name="sssssssssss" localSheetId="1" hidden="1">{#N/A,#N/A,FALSE,"Group P&amp;L";#N/A,#N/A,FALSE,"Group Balance Sheet"}</definedName>
    <definedName name="sssssssssss" localSheetId="0" hidden="1">{#N/A,#N/A,FALSE,"Group P&amp;L";#N/A,#N/A,FALSE,"Group Balance Sheet"}</definedName>
    <definedName name="sssssssssss" localSheetId="8" hidden="1">{#N/A,#N/A,FALSE,"Group P&amp;L";#N/A,#N/A,FALSE,"Group Balance Sheet"}</definedName>
    <definedName name="sssssssssss" hidden="1">{#N/A,#N/A,FALSE,"Group P&amp;L";#N/A,#N/A,FALSE,"Group Balance Sheet"}</definedName>
    <definedName name="ssssssssssss">[20]Criteria1!$B$1</definedName>
    <definedName name="SSSSSSSSSSSSSSSSSSSSS">[20]Criteria1!$F$1</definedName>
    <definedName name="sta" localSheetId="1" hidden="1">{#N/A,#N/A,FALSE,"Group P&amp;L";#N/A,#N/A,FALSE,"Group Balance Sheet"}</definedName>
    <definedName name="sta" localSheetId="0" hidden="1">{#N/A,#N/A,FALSE,"Group P&amp;L";#N/A,#N/A,FALSE,"Group Balance Sheet"}</definedName>
    <definedName name="sta" localSheetId="8" hidden="1">{#N/A,#N/A,FALSE,"Group P&amp;L";#N/A,#N/A,FALSE,"Group Balance Sheet"}</definedName>
    <definedName name="sta" hidden="1">{#N/A,#N/A,FALSE,"Group P&amp;L";#N/A,#N/A,FALSE,"Group Balance Sheet"}</definedName>
    <definedName name="StartBudgetPost1" localSheetId="1">[22]Criteria1!$B$36</definedName>
    <definedName name="StartBudgetPost1" localSheetId="0">[22]Criteria1!$B$36</definedName>
    <definedName name="StartBudgetPost1">[23]Criteria1!$B$36</definedName>
    <definedName name="StartBudgetPost2" localSheetId="1">[21]Criteria2!$B$36</definedName>
    <definedName name="StartBudgetPost2" localSheetId="0">[21]Criteria2!$B$36</definedName>
    <definedName name="StartBudgetPost2">[23]Criteria2!$B$36</definedName>
    <definedName name="StartBudgetPost3" localSheetId="1">[21]Criteria3!$B$36</definedName>
    <definedName name="StartBudgetPost3" localSheetId="0">[21]Criteria3!$B$36</definedName>
    <definedName name="StartBudgetPost3">[23]Criteria3!$B$36</definedName>
    <definedName name="StartPeriodName1" localSheetId="1">[22]Criteria1!$B$17</definedName>
    <definedName name="StartPeriodName1" localSheetId="0">[22]Criteria1!$B$17</definedName>
    <definedName name="StartPeriodName1">[23]Criteria1!$B$17</definedName>
    <definedName name="StartPeriodName2" localSheetId="1">[21]Criteria2!$B$17</definedName>
    <definedName name="StartPeriodName2" localSheetId="0">[21]Criteria2!$B$17</definedName>
    <definedName name="StartPeriodName2">[23]Criteria2!$B$17</definedName>
    <definedName name="StartPeriodName3" localSheetId="1">[21]Criteria3!$B$17</definedName>
    <definedName name="StartPeriodName3" localSheetId="0">[21]Criteria3!$B$17</definedName>
    <definedName name="StartPeriodName3">[23]Criteria3!$B$17</definedName>
    <definedName name="StartPeriodNum1" localSheetId="1">[22]Criteria1!$B$18</definedName>
    <definedName name="StartPeriodNum1" localSheetId="0">[22]Criteria1!$B$18</definedName>
    <definedName name="StartPeriodNum1">[23]Criteria1!$B$18</definedName>
    <definedName name="StartPeriodNum2" localSheetId="1">[21]Criteria2!$B$18</definedName>
    <definedName name="StartPeriodNum2" localSheetId="0">[21]Criteria2!$B$18</definedName>
    <definedName name="StartPeriodNum2">[23]Criteria2!$B$18</definedName>
    <definedName name="StartPeriodNum3" localSheetId="1">[21]Criteria3!$B$18</definedName>
    <definedName name="StartPeriodNum3" localSheetId="0">[21]Criteria3!$B$18</definedName>
    <definedName name="StartPeriodNum3">[23]Criteria3!$B$18</definedName>
    <definedName name="Strategies" localSheetId="1">[100]Strategies!$B$7:$Q$141</definedName>
    <definedName name="Strategies" localSheetId="0">[100]Strategies!$B$7:$Q$141</definedName>
    <definedName name="Strategies">[101]Strategies!$B$7:$Q$141</definedName>
    <definedName name="Stuff" localSheetId="1" hidden="1">{#N/A,#N/A,FALSE,"Group P&amp;L";#N/A,#N/A,FALSE,"Group Balance Sheet"}</definedName>
    <definedName name="Stuff" localSheetId="0" hidden="1">{#N/A,#N/A,FALSE,"Group P&amp;L";#N/A,#N/A,FALSE,"Group Balance Sheet"}</definedName>
    <definedName name="Stuff" localSheetId="8" hidden="1">{#N/A,#N/A,FALSE,"Group P&amp;L";#N/A,#N/A,FALSE,"Group Balance Sheet"}</definedName>
    <definedName name="Stuff" hidden="1">{#N/A,#N/A,FALSE,"Group P&amp;L";#N/A,#N/A,FALSE,"Group Balance Sheet"}</definedName>
    <definedName name="SXBNDDSP">0</definedName>
    <definedName name="t">[20]Criteria2!$B$17</definedName>
    <definedName name="task">'[102]OPA costs'!$A$1:$C$65536</definedName>
    <definedName name="Tax_Life">[16]Input!#REF!</definedName>
    <definedName name="TBL_Mth">[50]Sheet3!$A$1:$C$12</definedName>
    <definedName name="Td">[33]Sheet1!$D$71</definedName>
    <definedName name="Td_Cashflow_Calc" localSheetId="0">#REF!</definedName>
    <definedName name="Td_Cashflow_Calc" localSheetId="8">#REF!</definedName>
    <definedName name="Td_Cashflow_Calc">#REF!</definedName>
    <definedName name="Td_Cashflow_Calc_t" localSheetId="0">#REF!</definedName>
    <definedName name="Td_Cashflow_Calc_t" localSheetId="8">#REF!</definedName>
    <definedName name="Td_Cashflow_Calc_t">#REF!</definedName>
    <definedName name="Td_Final" localSheetId="0">#REF!</definedName>
    <definedName name="Td_Final" localSheetId="8">#REF!</definedName>
    <definedName name="Td_Final">#REF!</definedName>
    <definedName name="Td_Final_t" localSheetId="0">#REF!</definedName>
    <definedName name="Td_Final_t" localSheetId="8">#REF!</definedName>
    <definedName name="Td_Final_t">#REF!</definedName>
    <definedName name="Te_Cashflow_Calc" localSheetId="0">#REF!</definedName>
    <definedName name="Te_Cashflow_Calc" localSheetId="8">#REF!</definedName>
    <definedName name="Te_Cashflow_Calc">#REF!</definedName>
    <definedName name="Te_Cashflow_Calc_t" localSheetId="0">#REF!</definedName>
    <definedName name="Te_Cashflow_Calc_t" localSheetId="8">#REF!</definedName>
    <definedName name="Te_Cashflow_Calc_t">#REF!</definedName>
    <definedName name="Te_Final" localSheetId="0">#REF!</definedName>
    <definedName name="Te_Final" localSheetId="8">#REF!</definedName>
    <definedName name="Te_Final">#REF!</definedName>
    <definedName name="Te_Final_t" localSheetId="0">#REF!</definedName>
    <definedName name="Te_Final_t" localSheetId="8">#REF!</definedName>
    <definedName name="Te_Final_t">#REF!</definedName>
    <definedName name="teest" localSheetId="0" hidden="1">{"Ownership",#N/A,FALSE,"Ownership";"Contents",#N/A,FALSE,"Contents"}</definedName>
    <definedName name="teest" localSheetId="8" hidden="1">{"Ownership",#N/A,FALSE,"Ownership";"Contents",#N/A,FALSE,"Contents"}</definedName>
    <definedName name="teest" hidden="1">{"Ownership",#N/A,FALSE,"Ownership";"Contents",#N/A,FALSE,"Contents"}</definedName>
    <definedName name="TerminalValueGrowthRate">1%</definedName>
    <definedName name="TermScen">'[67]A3 EN-2013'!$H$1</definedName>
    <definedName name="TEST" localSheetId="1" hidden="1">{#N/A,#N/A,FALSE,"Group P&amp;L";#N/A,#N/A,FALSE,"Group Balance Sheet"}</definedName>
    <definedName name="TEST" localSheetId="0" hidden="1">{#N/A,#N/A,FALSE,"Group P&amp;L";#N/A,#N/A,FALSE,"Group Balance Sheet"}</definedName>
    <definedName name="TEST" localSheetId="8" hidden="1">{#N/A,#N/A,FALSE,"Group P&amp;L";#N/A,#N/A,FALSE,"Group Balance Sheet"}</definedName>
    <definedName name="TEST" hidden="1">{#N/A,#N/A,FALSE,"Group P&amp;L";#N/A,#N/A,FALSE,"Group Balance Sheet"}</definedName>
    <definedName name="tg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g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e_End">[103]FranchiseUnits!$A$455</definedName>
    <definedName name="thousands" localSheetId="8">#REF!</definedName>
    <definedName name="thousands">#REF!</definedName>
    <definedName name="Time_Horizon" localSheetId="0">[104]Input!$C$5</definedName>
    <definedName name="Time_Horizon">[105]Input!$C$5</definedName>
    <definedName name="Timing_Adj">[39]LookupTab!$I$43:$I$44</definedName>
    <definedName name="TITLE5" localSheetId="0">_xll.SUBNM("actewagl_tm1:bs_month","","Jun")</definedName>
    <definedName name="TITLE5">_xll.SUBNM("actewagl_tm1:bs_month","","Jun")</definedName>
    <definedName name="TJ" localSheetId="1">'[27]Lookup|Tables'!$G$20</definedName>
    <definedName name="TJ" localSheetId="0">'[27]Lookup|Tables'!$G$20</definedName>
    <definedName name="TJ">'[28]Lookup|Tables'!$G$20</definedName>
    <definedName name="tjuyt" localSheetId="0" hidden="1">{#N/A,#N/A,FALSE,"Group P&amp;L";#N/A,#N/A,FALSE,"Group Balance Sheet"}</definedName>
    <definedName name="tjuyt" localSheetId="8" hidden="1">{#N/A,#N/A,FALSE,"Group P&amp;L";#N/A,#N/A,FALSE,"Group Balance Sheet"}</definedName>
    <definedName name="tjuyt" hidden="1">{#N/A,#N/A,FALSE,"Group P&amp;L";#N/A,#N/A,FALSE,"Group Balance Sheet"}</definedName>
    <definedName name="TM1REBUILDOPTION">1</definedName>
    <definedName name="tooooot" localSheetId="1" hidden="1">{#N/A,#N/A,FALSE,"Group P&amp;L";#N/A,#N/A,FALSE,"Group Balance Sheet"}</definedName>
    <definedName name="tooooot" localSheetId="0" hidden="1">{#N/A,#N/A,FALSE,"Group P&amp;L";#N/A,#N/A,FALSE,"Group Balance Sheet"}</definedName>
    <definedName name="tooooot" localSheetId="8" hidden="1">{#N/A,#N/A,FALSE,"Group P&amp;L";#N/A,#N/A,FALSE,"Group Balance Sheet"}</definedName>
    <definedName name="tooooot" hidden="1">{#N/A,#N/A,FALSE,"Group P&amp;L";#N/A,#N/A,FALSE,"Group Balance Sheet"}</definedName>
    <definedName name="toooot" localSheetId="1" hidden="1">{#N/A,#N/A,FALSE,"Group P&amp;L";#N/A,#N/A,FALSE,"Group Balance Sheet"}</definedName>
    <definedName name="toooot" localSheetId="0" hidden="1">{#N/A,#N/A,FALSE,"Group P&amp;L";#N/A,#N/A,FALSE,"Group Balance Sheet"}</definedName>
    <definedName name="toooot" localSheetId="8" hidden="1">{#N/A,#N/A,FALSE,"Group P&amp;L";#N/A,#N/A,FALSE,"Group Balance Sheet"}</definedName>
    <definedName name="toooot" hidden="1">{#N/A,#N/A,FALSE,"Group P&amp;L";#N/A,#N/A,FALSE,"Group Balance Sheet"}</definedName>
    <definedName name="tooot" localSheetId="1" hidden="1">{#N/A,#N/A,FALSE,"Group P&amp;L";#N/A,#N/A,FALSE,"Group Balance Sheet"}</definedName>
    <definedName name="tooot" localSheetId="0" hidden="1">{#N/A,#N/A,FALSE,"Group P&amp;L";#N/A,#N/A,FALSE,"Group Balance Sheet"}</definedName>
    <definedName name="tooot" localSheetId="8" hidden="1">{#N/A,#N/A,FALSE,"Group P&amp;L";#N/A,#N/A,FALSE,"Group Balance Sheet"}</definedName>
    <definedName name="tooot" hidden="1">{#N/A,#N/A,FALSE,"Group P&amp;L";#N/A,#N/A,FALSE,"Group Balance Sheet"}</definedName>
    <definedName name="toot" localSheetId="1" hidden="1">{#N/A,#N/A,FALSE,"Group P&amp;L";#N/A,#N/A,FALSE,"Group Balance Sheet"}</definedName>
    <definedName name="toot" localSheetId="0" hidden="1">{#N/A,#N/A,FALSE,"Group P&amp;L";#N/A,#N/A,FALSE,"Group Balance Sheet"}</definedName>
    <definedName name="toot" localSheetId="8" hidden="1">{#N/A,#N/A,FALSE,"Group P&amp;L";#N/A,#N/A,FALSE,"Group Balance Sheet"}</definedName>
    <definedName name="toot" hidden="1">{#N/A,#N/A,FALSE,"Group P&amp;L";#N/A,#N/A,FALSE,"Group Balance Sheet"}</definedName>
    <definedName name="tot" localSheetId="1" hidden="1">{#N/A,#N/A,FALSE,"Group P&amp;L";#N/A,#N/A,FALSE,"Group Balance Sheet"}</definedName>
    <definedName name="tot" localSheetId="0" hidden="1">{#N/A,#N/A,FALSE,"Group P&amp;L";#N/A,#N/A,FALSE,"Group Balance Sheet"}</definedName>
    <definedName name="tot" localSheetId="8" hidden="1">{#N/A,#N/A,FALSE,"Group P&amp;L";#N/A,#N/A,FALSE,"Group Balance Sheet"}</definedName>
    <definedName name="tot" hidden="1">{#N/A,#N/A,FALSE,"Group P&amp;L";#N/A,#N/A,FALSE,"Group Balance Sheet"}</definedName>
    <definedName name="tr">[21]Criteria2!$F$2</definedName>
    <definedName name="trfv" localSheetId="1" hidden="1">{#N/A,#N/A,FALSE,"Group P&amp;L";#N/A,#N/A,FALSE,"Group Balance Sheet"}</definedName>
    <definedName name="trfv" localSheetId="0" hidden="1">{#N/A,#N/A,FALSE,"Group P&amp;L";#N/A,#N/A,FALSE,"Group Balance Sheet"}</definedName>
    <definedName name="trfv" localSheetId="8" hidden="1">{#N/A,#N/A,FALSE,"Group P&amp;L";#N/A,#N/A,FALSE,"Group Balance Sheet"}</definedName>
    <definedName name="trfv" hidden="1">{#N/A,#N/A,FALSE,"Group P&amp;L";#N/A,#N/A,FALSE,"Group Balance Sheet"}</definedName>
    <definedName name="trrttrrtrtrt">[21]Criteria3!$F$3</definedName>
    <definedName name="ttrrttr">[20]Criteria1!$F$3</definedName>
    <definedName name="ttt" localSheetId="1" hidden="1">{#N/A,#N/A,FALSE,"Group P&amp;L";#N/A,#N/A,FALSE,"Group Balance Sheet"}</definedName>
    <definedName name="ttt" localSheetId="0" hidden="1">{#N/A,#N/A,FALSE,"Group P&amp;L";#N/A,#N/A,FALSE,"Group Balance Sheet"}</definedName>
    <definedName name="ttt" localSheetId="8" hidden="1">{#N/A,#N/A,FALSE,"Group P&amp;L";#N/A,#N/A,FALSE,"Group Balance Sheet"}</definedName>
    <definedName name="ttt" hidden="1">{#N/A,#N/A,FALSE,"Group P&amp;L";#N/A,#N/A,FALSE,"Group Balance Sheet"}</definedName>
    <definedName name="TTTTTTTTTTTTTTTTTTTTTTTT">[21]Criteria2!$F$3</definedName>
    <definedName name="tuituyrtuy" localSheetId="1" hidden="1">{#N/A,#N/A,FALSE,"Group P&amp;L";#N/A,#N/A,FALSE,"Group Balance Sheet"}</definedName>
    <definedName name="tuituyrtuy" localSheetId="0" hidden="1">{#N/A,#N/A,FALSE,"Group P&amp;L";#N/A,#N/A,FALSE,"Group Balance Sheet"}</definedName>
    <definedName name="tuituyrtuy" localSheetId="8" hidden="1">{#N/A,#N/A,FALSE,"Group P&amp;L";#N/A,#N/A,FALSE,"Group Balance Sheet"}</definedName>
    <definedName name="tuituyrtuy" hidden="1">{#N/A,#N/A,FALSE,"Group P&amp;L";#N/A,#N/A,FALSE,"Group Balance Sheet"}</definedName>
    <definedName name="tut" localSheetId="1" hidden="1">{#N/A,#N/A,FALSE,"Group P&amp;L";#N/A,#N/A,FALSE,"Group Balance Sheet"}</definedName>
    <definedName name="tut" localSheetId="0" hidden="1">{#N/A,#N/A,FALSE,"Group P&amp;L";#N/A,#N/A,FALSE,"Group Balance Sheet"}</definedName>
    <definedName name="tut" localSheetId="8" hidden="1">{#N/A,#N/A,FALSE,"Group P&amp;L";#N/A,#N/A,FALSE,"Group Balance Sheet"}</definedName>
    <definedName name="tut" hidden="1">{#N/A,#N/A,FALSE,"Group P&amp;L";#N/A,#N/A,FALSE,"Group Balance Sheet"}</definedName>
    <definedName name="tuut" localSheetId="1" hidden="1">{#N/A,#N/A,FALSE,"Group P&amp;L";#N/A,#N/A,FALSE,"Group Balance Sheet"}</definedName>
    <definedName name="tuut" localSheetId="0" hidden="1">{#N/A,#N/A,FALSE,"Group P&amp;L";#N/A,#N/A,FALSE,"Group Balance Sheet"}</definedName>
    <definedName name="tuut" localSheetId="8" hidden="1">{#N/A,#N/A,FALSE,"Group P&amp;L";#N/A,#N/A,FALSE,"Group Balance Sheet"}</definedName>
    <definedName name="tuut" hidden="1">{#N/A,#N/A,FALSE,"Group P&amp;L";#N/A,#N/A,FALSE,"Group Balance Sheet"}</definedName>
    <definedName name="tuuut" localSheetId="1" hidden="1">{#N/A,#N/A,FALSE,"Group P&amp;L";#N/A,#N/A,FALSE,"Group Balance Sheet"}</definedName>
    <definedName name="tuuut" localSheetId="0" hidden="1">{#N/A,#N/A,FALSE,"Group P&amp;L";#N/A,#N/A,FALSE,"Group Balance Sheet"}</definedName>
    <definedName name="tuuut" localSheetId="8" hidden="1">{#N/A,#N/A,FALSE,"Group P&amp;L";#N/A,#N/A,FALSE,"Group Balance Sheet"}</definedName>
    <definedName name="tuuut" hidden="1">{#N/A,#N/A,FALSE,"Group P&amp;L";#N/A,#N/A,FALSE,"Group Balance Sheet"}</definedName>
    <definedName name="Two_Years_Prior" localSheetId="8">[48]Inputs!$G$28</definedName>
    <definedName name="Two_Years_Prior">[49]Inputs!$G$28</definedName>
    <definedName name="ty" localSheetId="1" hidden="1">{#N/A,#N/A,FALSE,"Group P&amp;L";#N/A,#N/A,FALSE,"Group Balance Sheet"}</definedName>
    <definedName name="ty" localSheetId="0" hidden="1">{#N/A,#N/A,FALSE,"Group P&amp;L";#N/A,#N/A,FALSE,"Group Balance Sheet"}</definedName>
    <definedName name="ty" localSheetId="8" hidden="1">{#N/A,#N/A,FALSE,"Group P&amp;L";#N/A,#N/A,FALSE,"Group Balance Sheet"}</definedName>
    <definedName name="ty" hidden="1">{#N/A,#N/A,FALSE,"Group P&amp;L";#N/A,#N/A,FALSE,"Group Balance Sheet"}</definedName>
    <definedName name="tyjew" localSheetId="1" hidden="1">{#N/A,#N/A,FALSE,"Group P&amp;L";#N/A,#N/A,FALSE,"Group Balance Sheet"}</definedName>
    <definedName name="tyjew" localSheetId="0" hidden="1">{#N/A,#N/A,FALSE,"Group P&amp;L";#N/A,#N/A,FALSE,"Group Balance Sheet"}</definedName>
    <definedName name="tyjew" localSheetId="8" hidden="1">{#N/A,#N/A,FALSE,"Group P&amp;L";#N/A,#N/A,FALSE,"Group Balance Sheet"}</definedName>
    <definedName name="tyjew" hidden="1">{#N/A,#N/A,FALSE,"Group P&amp;L";#N/A,#N/A,FALSE,"Group Balance Sheet"}</definedName>
    <definedName name="tyt" localSheetId="1" hidden="1">{#N/A,#N/A,FALSE,"Group P&amp;L";#N/A,#N/A,FALSE,"Group Balance Sheet"}</definedName>
    <definedName name="tyt" localSheetId="0" hidden="1">{#N/A,#N/A,FALSE,"Group P&amp;L";#N/A,#N/A,FALSE,"Group Balance Sheet"}</definedName>
    <definedName name="tyt" localSheetId="8" hidden="1">{#N/A,#N/A,FALSE,"Group P&amp;L";#N/A,#N/A,FALSE,"Group Balance Sheet"}</definedName>
    <definedName name="tyt" hidden="1">{#N/A,#N/A,FALSE,"Group P&amp;L";#N/A,#N/A,FALSE,"Group Balance Sheet"}</definedName>
    <definedName name="ui" localSheetId="1" hidden="1">{#N/A,#N/A,FALSE,"Group P&amp;L";#N/A,#N/A,FALSE,"Group Balance Sheet"}</definedName>
    <definedName name="ui" localSheetId="0" hidden="1">{#N/A,#N/A,FALSE,"Group P&amp;L";#N/A,#N/A,FALSE,"Group Balance Sheet"}</definedName>
    <definedName name="ui" localSheetId="8" hidden="1">{#N/A,#N/A,FALSE,"Group P&amp;L";#N/A,#N/A,FALSE,"Group Balance Sheet"}</definedName>
    <definedName name="ui" hidden="1">{#N/A,#N/A,FALSE,"Group P&amp;L";#N/A,#N/A,FALSE,"Group Balance Sheet"}</definedName>
    <definedName name="uiiuiu" localSheetId="1" hidden="1">{#N/A,#N/A,FALSE,"Group P&amp;L";#N/A,#N/A,FALSE,"Group Balance Sheet"}</definedName>
    <definedName name="uiiuiu" localSheetId="0" hidden="1">{#N/A,#N/A,FALSE,"Group P&amp;L";#N/A,#N/A,FALSE,"Group Balance Sheet"}</definedName>
    <definedName name="uiiuiu" localSheetId="8" hidden="1">{#N/A,#N/A,FALSE,"Group P&amp;L";#N/A,#N/A,FALSE,"Group Balance Sheet"}</definedName>
    <definedName name="uiiuiu" hidden="1">{#N/A,#N/A,FALSE,"Group P&amp;L";#N/A,#N/A,FALSE,"Group Balance Sheet"}</definedName>
    <definedName name="uik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ik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ik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uiop" localSheetId="1" hidden="1">{#N/A,#N/A,FALSE,"Group P&amp;L";#N/A,#N/A,FALSE,"Group Balance Sheet"}</definedName>
    <definedName name="uiop" localSheetId="0" hidden="1">{#N/A,#N/A,FALSE,"Group P&amp;L";#N/A,#N/A,FALSE,"Group Balance Sheet"}</definedName>
    <definedName name="uiop" localSheetId="8" hidden="1">{#N/A,#N/A,FALSE,"Group P&amp;L";#N/A,#N/A,FALSE,"Group Balance Sheet"}</definedName>
    <definedName name="uiop" hidden="1">{#N/A,#N/A,FALSE,"Group P&amp;L";#N/A,#N/A,FALSE,"Group Balance Sheet"}</definedName>
    <definedName name="uirjtgh">[21]Criteria1!$B$22</definedName>
    <definedName name="uiui">[20]Criteria2!$N$4</definedName>
    <definedName name="uliug" localSheetId="1" hidden="1">{#N/A,#N/A,FALSE,"Group P&amp;L";#N/A,#N/A,FALSE,"Group Balance Sheet"}</definedName>
    <definedName name="uliug" localSheetId="0" hidden="1">{#N/A,#N/A,FALSE,"Group P&amp;L";#N/A,#N/A,FALSE,"Group Balance Sheet"}</definedName>
    <definedName name="uliug" localSheetId="8" hidden="1">{#N/A,#N/A,FALSE,"Group P&amp;L";#N/A,#N/A,FALSE,"Group Balance Sheet"}</definedName>
    <definedName name="uliug" hidden="1">{#N/A,#N/A,FALSE,"Group P&amp;L";#N/A,#N/A,FALSE,"Group Balance Sheet"}</definedName>
    <definedName name="unit" localSheetId="1">'[74]Lookup | Tables'!#REF!</definedName>
    <definedName name="unit" localSheetId="0">'[75]Lookup | Tables'!#REF!</definedName>
    <definedName name="unit" localSheetId="8">#REF!</definedName>
    <definedName name="unit">#REF!</definedName>
    <definedName name="UpdateLogicType1" localSheetId="1">[22]Criteria1!$B$29</definedName>
    <definedName name="UpdateLogicType1" localSheetId="0">[22]Criteria1!$B$29</definedName>
    <definedName name="UpdateLogicType1">[23]Criteria1!$B$29</definedName>
    <definedName name="UpdateLogicType2" localSheetId="1">[21]Criteria2!$B$29</definedName>
    <definedName name="UpdateLogicType2" localSheetId="0">[21]Criteria2!$B$29</definedName>
    <definedName name="UpdateLogicType2">[23]Criteria2!$B$29</definedName>
    <definedName name="UpdateLogicType3" localSheetId="1">[21]Criteria3!$B$29</definedName>
    <definedName name="UpdateLogicType3" localSheetId="0">[21]Criteria3!$B$29</definedName>
    <definedName name="UpdateLogicType3">[23]Criteria3!$B$29</definedName>
    <definedName name="utrew" localSheetId="1" hidden="1">{#N/A,#N/A,FALSE,"Group P&amp;L";#N/A,#N/A,FALSE,"Group Balance Sheet"}</definedName>
    <definedName name="utrew" localSheetId="0" hidden="1">{#N/A,#N/A,FALSE,"Group P&amp;L";#N/A,#N/A,FALSE,"Group Balance Sheet"}</definedName>
    <definedName name="utrew" localSheetId="8" hidden="1">{#N/A,#N/A,FALSE,"Group P&amp;L";#N/A,#N/A,FALSE,"Group Balance Sheet"}</definedName>
    <definedName name="utrew" hidden="1">{#N/A,#N/A,FALSE,"Group P&amp;L";#N/A,#N/A,FALSE,"Group Balance Sheet"}</definedName>
    <definedName name="uuuuuuuu" localSheetId="1" hidden="1">{#N/A,#N/A,FALSE,"Group P&amp;L";#N/A,#N/A,FALSE,"Group Balance Sheet"}</definedName>
    <definedName name="uuuuuuuu" localSheetId="0" hidden="1">{#N/A,#N/A,FALSE,"Group P&amp;L";#N/A,#N/A,FALSE,"Group Balance Sheet"}</definedName>
    <definedName name="uuuuuuuu" localSheetId="8" hidden="1">{#N/A,#N/A,FALSE,"Group P&amp;L";#N/A,#N/A,FALSE,"Group Balance Sheet"}</definedName>
    <definedName name="uuuuuuuu" hidden="1">{#N/A,#N/A,FALSE,"Group P&amp;L";#N/A,#N/A,FALSE,"Group Balance Sheet"}</definedName>
    <definedName name="uuuuuuuuuuuuu" localSheetId="1" hidden="1">{#N/A,#N/A,FALSE,"Group P&amp;L";#N/A,#N/A,FALSE,"Group Balance Sheet"}</definedName>
    <definedName name="uuuuuuuuuuuuu" localSheetId="0" hidden="1">{#N/A,#N/A,FALSE,"Group P&amp;L";#N/A,#N/A,FALSE,"Group Balance Sheet"}</definedName>
    <definedName name="uuuuuuuuuuuuu" localSheetId="8" hidden="1">{#N/A,#N/A,FALSE,"Group P&amp;L";#N/A,#N/A,FALSE,"Group Balance Sheet"}</definedName>
    <definedName name="uuuuuuuuuuuuu" hidden="1">{#N/A,#N/A,FALSE,"Group P&amp;L";#N/A,#N/A,FALSE,"Group Balance Sheet"}</definedName>
    <definedName name="uy">[21]Criteria2!$J$3</definedName>
    <definedName name="UYASREYZAERY">[20]Criteria1!$B$38</definedName>
    <definedName name="UYGLOFTULO">[20]Criteria3!$B$39</definedName>
    <definedName name="uyhtrrth" localSheetId="1" hidden="1">{#N/A,#N/A,FALSE,"Group P&amp;L";#N/A,#N/A,FALSE,"Group Balance Sheet"}</definedName>
    <definedName name="uyhtrrth" localSheetId="0" hidden="1">{#N/A,#N/A,FALSE,"Group P&amp;L";#N/A,#N/A,FALSE,"Group Balance Sheet"}</definedName>
    <definedName name="uyhtrrth" localSheetId="8" hidden="1">{#N/A,#N/A,FALSE,"Group P&amp;L";#N/A,#N/A,FALSE,"Group Balance Sheet"}</definedName>
    <definedName name="uyhtrrth" hidden="1">{#N/A,#N/A,FALSE,"Group P&amp;L";#N/A,#N/A,FALSE,"Group Balance Sheet"}</definedName>
    <definedName name="uytr" localSheetId="1" hidden="1">{#N/A,#N/A,FALSE,"Group P&amp;L";#N/A,#N/A,FALSE,"Group Balance Sheet"}</definedName>
    <definedName name="uytr" localSheetId="0" hidden="1">{#N/A,#N/A,FALSE,"Group P&amp;L";#N/A,#N/A,FALSE,"Group Balance Sheet"}</definedName>
    <definedName name="uytr" localSheetId="8" hidden="1">{#N/A,#N/A,FALSE,"Group P&amp;L";#N/A,#N/A,FALSE,"Group Balance Sheet"}</definedName>
    <definedName name="uytr" hidden="1">{#N/A,#N/A,FALSE,"Group P&amp;L";#N/A,#N/A,FALSE,"Group Balance Sheet"}</definedName>
    <definedName name="uyu">[21]Criteria1!$J$3</definedName>
    <definedName name="vanilla" localSheetId="1">[15]WACC!$F$27</definedName>
    <definedName name="vanilla" localSheetId="0">[15]WACC!$F$27</definedName>
    <definedName name="vanilla" localSheetId="8">#REF!</definedName>
    <definedName name="vanilla">#REF!</definedName>
    <definedName name="vanilla01" localSheetId="1">[29]WACC!$G$18</definedName>
    <definedName name="vanilla01" localSheetId="0">[29]WACC!$G$18</definedName>
    <definedName name="vanilla01" localSheetId="8">#REF!</definedName>
    <definedName name="vanilla01">#REF!</definedName>
    <definedName name="vanilla01_t" localSheetId="0">#REF!</definedName>
    <definedName name="vanilla01_t" localSheetId="8">#REF!</definedName>
    <definedName name="vanilla01_t">#REF!</definedName>
    <definedName name="vanilla02" localSheetId="1">[29]WACC!$H$18</definedName>
    <definedName name="vanilla02" localSheetId="0">[29]WACC!$H$18</definedName>
    <definedName name="vanilla02" localSheetId="8">#REF!</definedName>
    <definedName name="vanilla02">#REF!</definedName>
    <definedName name="vanilla02_t" localSheetId="0">#REF!</definedName>
    <definedName name="vanilla02_t" localSheetId="8">#REF!</definedName>
    <definedName name="vanilla02_t">#REF!</definedName>
    <definedName name="vanilla03" localSheetId="1">[29]WACC!$I$18</definedName>
    <definedName name="vanilla03" localSheetId="0">[29]WACC!$I$18</definedName>
    <definedName name="vanilla03" localSheetId="8">#REF!</definedName>
    <definedName name="vanilla03">#REF!</definedName>
    <definedName name="vanilla03_t" localSheetId="0">#REF!</definedName>
    <definedName name="vanilla03_t" localSheetId="8">#REF!</definedName>
    <definedName name="vanilla03_t">#REF!</definedName>
    <definedName name="vanilla04" localSheetId="1">[29]WACC!$J$18</definedName>
    <definedName name="vanilla04" localSheetId="0">[29]WACC!$J$18</definedName>
    <definedName name="vanilla04" localSheetId="8">#REF!</definedName>
    <definedName name="vanilla04">#REF!</definedName>
    <definedName name="vanilla04_t" localSheetId="0">#REF!</definedName>
    <definedName name="vanilla04_t" localSheetId="8">#REF!</definedName>
    <definedName name="vanilla04_t">#REF!</definedName>
    <definedName name="vanilla05" localSheetId="1">[29]WACC!$K$18</definedName>
    <definedName name="vanilla05" localSheetId="0">[29]WACC!$K$18</definedName>
    <definedName name="vanilla05" localSheetId="8">#REF!</definedName>
    <definedName name="vanilla05">#REF!</definedName>
    <definedName name="vanilla05_t" localSheetId="0">#REF!</definedName>
    <definedName name="vanilla05_t" localSheetId="8">#REF!</definedName>
    <definedName name="vanilla05_t">#REF!</definedName>
    <definedName name="vanilla06" localSheetId="1">[29]WACC!$L$18</definedName>
    <definedName name="vanilla06" localSheetId="0">[29]WACC!$L$18</definedName>
    <definedName name="vanilla06" localSheetId="8">#REF!</definedName>
    <definedName name="vanilla06">#REF!</definedName>
    <definedName name="vanilla06_t" localSheetId="0">#REF!</definedName>
    <definedName name="vanilla06_t" localSheetId="8">#REF!</definedName>
    <definedName name="vanilla06_t">#REF!</definedName>
    <definedName name="vanilla07" localSheetId="1">[29]WACC!$M$18</definedName>
    <definedName name="vanilla07" localSheetId="0">[29]WACC!$M$18</definedName>
    <definedName name="vanilla07" localSheetId="8">#REF!</definedName>
    <definedName name="vanilla07">#REF!</definedName>
    <definedName name="vanilla07_t" localSheetId="0">#REF!</definedName>
    <definedName name="vanilla07_t" localSheetId="8">#REF!</definedName>
    <definedName name="vanilla07_t">#REF!</definedName>
    <definedName name="vanilla08" localSheetId="1">[29]WACC!$N$18</definedName>
    <definedName name="vanilla08" localSheetId="0">[29]WACC!$N$18</definedName>
    <definedName name="vanilla08" localSheetId="8">#REF!</definedName>
    <definedName name="vanilla08">#REF!</definedName>
    <definedName name="vanilla08_t" localSheetId="0">#REF!</definedName>
    <definedName name="vanilla08_t" localSheetId="8">#REF!</definedName>
    <definedName name="vanilla08_t">#REF!</definedName>
    <definedName name="vanilla09" localSheetId="1">[29]WACC!$O$18</definedName>
    <definedName name="vanilla09" localSheetId="0">[29]WACC!$O$18</definedName>
    <definedName name="vanilla09" localSheetId="8">#REF!</definedName>
    <definedName name="vanilla09">#REF!</definedName>
    <definedName name="vanilla09_t" localSheetId="0">#REF!</definedName>
    <definedName name="vanilla09_t" localSheetId="8">#REF!</definedName>
    <definedName name="vanilla09_t">#REF!</definedName>
    <definedName name="vanilla1" localSheetId="0">[92]Input!#REF!</definedName>
    <definedName name="vanilla1" localSheetId="8">[92]Input!#REF!</definedName>
    <definedName name="vanilla1">[92]Input!#REF!</definedName>
    <definedName name="vanilla1_rfm" localSheetId="0">#REF!</definedName>
    <definedName name="vanilla1_rfm" localSheetId="8">#REF!</definedName>
    <definedName name="vanilla1_rfm">#REF!</definedName>
    <definedName name="vanilla1_rfm_t" localSheetId="0">#REF!</definedName>
    <definedName name="vanilla1_rfm_t" localSheetId="8">#REF!</definedName>
    <definedName name="vanilla1_rfm_t">#REF!</definedName>
    <definedName name="vanilla10" localSheetId="0">#REF!</definedName>
    <definedName name="vanilla10" localSheetId="8">#REF!</definedName>
    <definedName name="vanilla10">#REF!</definedName>
    <definedName name="vanilla10_rfm" localSheetId="0">#REF!</definedName>
    <definedName name="vanilla10_rfm" localSheetId="8">#REF!</definedName>
    <definedName name="vanilla10_rfm">#REF!</definedName>
    <definedName name="vanilla10_rfm_t" localSheetId="0">#REF!</definedName>
    <definedName name="vanilla10_rfm_t" localSheetId="8">#REF!</definedName>
    <definedName name="vanilla10_rfm_t">#REF!</definedName>
    <definedName name="vanilla10_t" localSheetId="0">#REF!</definedName>
    <definedName name="vanilla10_t" localSheetId="8">#REF!</definedName>
    <definedName name="vanilla10_t">#REF!</definedName>
    <definedName name="vanilla2" localSheetId="0">[92]Input!#REF!</definedName>
    <definedName name="vanilla2" localSheetId="8">[92]Input!#REF!</definedName>
    <definedName name="vanilla2">[92]Input!#REF!</definedName>
    <definedName name="vanilla2_rfm" localSheetId="0">#REF!</definedName>
    <definedName name="vanilla2_rfm" localSheetId="8">#REF!</definedName>
    <definedName name="vanilla2_rfm">#REF!</definedName>
    <definedName name="vanilla2_rfm_t" localSheetId="0">#REF!</definedName>
    <definedName name="vanilla2_rfm_t" localSheetId="8">#REF!</definedName>
    <definedName name="vanilla2_rfm_t">#REF!</definedName>
    <definedName name="vanilla3" localSheetId="0">[92]Input!#REF!</definedName>
    <definedName name="vanilla3" localSheetId="8">[92]Input!#REF!</definedName>
    <definedName name="vanilla3">[92]Input!#REF!</definedName>
    <definedName name="vanilla3_rfm" localSheetId="0">#REF!</definedName>
    <definedName name="vanilla3_rfm" localSheetId="8">#REF!</definedName>
    <definedName name="vanilla3_rfm">#REF!</definedName>
    <definedName name="vanilla3_rfm_t" localSheetId="0">#REF!</definedName>
    <definedName name="vanilla3_rfm_t" localSheetId="8">#REF!</definedName>
    <definedName name="vanilla3_rfm_t">#REF!</definedName>
    <definedName name="vanilla4" localSheetId="0">[92]Input!#REF!</definedName>
    <definedName name="vanilla4" localSheetId="8">[92]Input!#REF!</definedName>
    <definedName name="vanilla4">[92]Input!#REF!</definedName>
    <definedName name="vanilla4_rfm" localSheetId="0">#REF!</definedName>
    <definedName name="vanilla4_rfm" localSheetId="8">#REF!</definedName>
    <definedName name="vanilla4_rfm">#REF!</definedName>
    <definedName name="vanilla4_rfm_t" localSheetId="0">#REF!</definedName>
    <definedName name="vanilla4_rfm_t" localSheetId="8">#REF!</definedName>
    <definedName name="vanilla4_rfm_t">#REF!</definedName>
    <definedName name="vanilla5" localSheetId="0">[92]Input!#REF!</definedName>
    <definedName name="vanilla5" localSheetId="8">[92]Input!#REF!</definedName>
    <definedName name="vanilla5">[92]Input!#REF!</definedName>
    <definedName name="vanilla5_rfm" localSheetId="0">#REF!</definedName>
    <definedName name="vanilla5_rfm" localSheetId="8">#REF!</definedName>
    <definedName name="vanilla5_rfm">#REF!</definedName>
    <definedName name="vanilla5_rfm_t" localSheetId="0">#REF!</definedName>
    <definedName name="vanilla5_rfm_t" localSheetId="8">#REF!</definedName>
    <definedName name="vanilla5_rfm_t">#REF!</definedName>
    <definedName name="vanilla6" localSheetId="0">[92]Input!#REF!</definedName>
    <definedName name="vanilla6" localSheetId="8">[92]Input!#REF!</definedName>
    <definedName name="vanilla6">[92]Input!#REF!</definedName>
    <definedName name="vanilla6_rfm" localSheetId="0">#REF!</definedName>
    <definedName name="vanilla6_rfm" localSheetId="8">#REF!</definedName>
    <definedName name="vanilla6_rfm">#REF!</definedName>
    <definedName name="vanilla6_rfm_t" localSheetId="0">#REF!</definedName>
    <definedName name="vanilla6_rfm_t" localSheetId="8">#REF!</definedName>
    <definedName name="vanilla6_rfm_t">#REF!</definedName>
    <definedName name="vanilla7" localSheetId="0">[92]Input!#REF!</definedName>
    <definedName name="vanilla7" localSheetId="8">[92]Input!#REF!</definedName>
    <definedName name="vanilla7">[92]Input!#REF!</definedName>
    <definedName name="vanilla7_rfm" localSheetId="0">#REF!</definedName>
    <definedName name="vanilla7_rfm" localSheetId="8">#REF!</definedName>
    <definedName name="vanilla7_rfm">#REF!</definedName>
    <definedName name="vanilla7_rfm_t" localSheetId="0">#REF!</definedName>
    <definedName name="vanilla7_rfm_t" localSheetId="8">#REF!</definedName>
    <definedName name="vanilla7_rfm_t">#REF!</definedName>
    <definedName name="vanilla8" localSheetId="0">[92]Input!#REF!</definedName>
    <definedName name="vanilla8" localSheetId="8">[92]Input!#REF!</definedName>
    <definedName name="vanilla8">[92]Input!#REF!</definedName>
    <definedName name="vanilla8_rfm" localSheetId="0">#REF!</definedName>
    <definedName name="vanilla8_rfm" localSheetId="8">#REF!</definedName>
    <definedName name="vanilla8_rfm">#REF!</definedName>
    <definedName name="vanilla8_rfm_t" localSheetId="0">#REF!</definedName>
    <definedName name="vanilla8_rfm_t" localSheetId="8">#REF!</definedName>
    <definedName name="vanilla8_rfm_t">#REF!</definedName>
    <definedName name="vanilla9" localSheetId="0">[92]Input!#REF!</definedName>
    <definedName name="vanilla9" localSheetId="8">[92]Input!#REF!</definedName>
    <definedName name="vanilla9">[92]Input!#REF!</definedName>
    <definedName name="vanilla9_rfm" localSheetId="0">#REF!</definedName>
    <definedName name="vanilla9_rfm" localSheetId="8">#REF!</definedName>
    <definedName name="vanilla9_rfm">#REF!</definedName>
    <definedName name="vanilla9_rfm_t" localSheetId="0">#REF!</definedName>
    <definedName name="vanilla9_rfm_t" localSheetId="8">#REF!</definedName>
    <definedName name="vanilla9_rfm_t">#REF!</definedName>
    <definedName name="VBCNNCVNCNV">[20]Criteria2!$B$41</definedName>
    <definedName name="vcbg" localSheetId="1" hidden="1">{#N/A,#N/A,FALSE,"Group P&amp;L";#N/A,#N/A,FALSE,"Group Balance Sheet"}</definedName>
    <definedName name="vcbg" localSheetId="0" hidden="1">{#N/A,#N/A,FALSE,"Group P&amp;L";#N/A,#N/A,FALSE,"Group Balance Sheet"}</definedName>
    <definedName name="vcbg" localSheetId="8" hidden="1">{#N/A,#N/A,FALSE,"Group P&amp;L";#N/A,#N/A,FALSE,"Group Balance Sheet"}</definedName>
    <definedName name="vcbg" hidden="1">{#N/A,#N/A,FALSE,"Group P&amp;L";#N/A,#N/A,FALSE,"Group Balance Sheet"}</definedName>
    <definedName name="vCube" localSheetId="0" hidden="1">#REF!</definedName>
    <definedName name="vCube" localSheetId="8" hidden="1">#REF!</definedName>
    <definedName name="vCube" hidden="1">#REF!</definedName>
    <definedName name="vFormulas" localSheetId="0" hidden="1">#REF!</definedName>
    <definedName name="vFormulas" localSheetId="8" hidden="1">#REF!</definedName>
    <definedName name="vFormulas" hidden="1">#REF!</definedName>
    <definedName name="vfsd" localSheetId="1" hidden="1">{#N/A,#N/A,FALSE,"Group P&amp;L";#N/A,#N/A,FALSE,"Group Balance Sheet"}</definedName>
    <definedName name="vfsd" localSheetId="0" hidden="1">{#N/A,#N/A,FALSE,"Group P&amp;L";#N/A,#N/A,FALSE,"Group Balance Sheet"}</definedName>
    <definedName name="vfsd" localSheetId="8" hidden="1">{#N/A,#N/A,FALSE,"Group P&amp;L";#N/A,#N/A,FALSE,"Group Balance Sheet"}</definedName>
    <definedName name="vfsd" hidden="1">{#N/A,#N/A,FALSE,"Group P&amp;L";#N/A,#N/A,FALSE,"Group Balance Sheet"}</definedName>
    <definedName name="vfsVFSWDVSWVFVSWVSWVSVSV">[21]Criteria3!$D$1</definedName>
    <definedName name="vGetRange" localSheetId="0" hidden="1">#REF!</definedName>
    <definedName name="vGetRange" localSheetId="8" hidden="1">#REF!</definedName>
    <definedName name="vGetRange" hidden="1">#REF!</definedName>
    <definedName name="vgswdevg">[20]Criteria2!$D$1</definedName>
    <definedName name="VNVCB">[20]Criteria1!$B$37</definedName>
    <definedName name="vPasteBackFrom" localSheetId="0" hidden="1">#REF!</definedName>
    <definedName name="vPasteBackFrom" localSheetId="8" hidden="1">#REF!</definedName>
    <definedName name="vPasteBackFrom" hidden="1">#REF!</definedName>
    <definedName name="vPasteBackTo" localSheetId="0" hidden="1">#REF!</definedName>
    <definedName name="vPasteBackTo" localSheetId="8" hidden="1">#REF!</definedName>
    <definedName name="vPasteBackTo" hidden="1">#REF!</definedName>
    <definedName name="vProjectEntry" localSheetId="0" hidden="1">#REF!</definedName>
    <definedName name="vProjectEntry" localSheetId="8" hidden="1">#REF!</definedName>
    <definedName name="vProjectEntry" hidden="1">#REF!</definedName>
    <definedName name="vProjectPaste" localSheetId="0" hidden="1">#REF!</definedName>
    <definedName name="vProjectPaste" localSheetId="8" hidden="1">#REF!</definedName>
    <definedName name="vProjectPaste" hidden="1">#REF!</definedName>
    <definedName name="vSendStatus" localSheetId="0" hidden="1">#REF!</definedName>
    <definedName name="vSendStatus" localSheetId="8" hidden="1">#REF!</definedName>
    <definedName name="vSendStatus" hidden="1">#REF!</definedName>
    <definedName name="vServer" localSheetId="0" hidden="1">#REF!</definedName>
    <definedName name="vServer" localSheetId="8" hidden="1">#REF!</definedName>
    <definedName name="vServer" hidden="1">#REF!</definedName>
    <definedName name="w">[20]Criteria1!$B$17</definedName>
    <definedName name="W4EYT6W" localSheetId="1" hidden="1">{#N/A,#N/A,FALSE,"Group P&amp;L";#N/A,#N/A,FALSE,"Group Balance Sheet"}</definedName>
    <definedName name="W4EYT6W" localSheetId="0" hidden="1">{#N/A,#N/A,FALSE,"Group P&amp;L";#N/A,#N/A,FALSE,"Group Balance Sheet"}</definedName>
    <definedName name="W4EYT6W" localSheetId="8" hidden="1">{#N/A,#N/A,FALSE,"Group P&amp;L";#N/A,#N/A,FALSE,"Group Balance Sheet"}</definedName>
    <definedName name="W4EYT6W" hidden="1">{#N/A,#N/A,FALSE,"Group P&amp;L";#N/A,#N/A,FALSE,"Group Balance Sheet"}</definedName>
    <definedName name="wan.bpr" localSheetId="1" hidden="1">{#N/A,#N/A,FALSE,"Group P&amp;L";#N/A,#N/A,FALSE,"Group Balance Sheet"}</definedName>
    <definedName name="wan.bpr" localSheetId="0" hidden="1">{#N/A,#N/A,FALSE,"Group P&amp;L";#N/A,#N/A,FALSE,"Group Balance Sheet"}</definedName>
    <definedName name="wan.bpr" localSheetId="8" hidden="1">{#N/A,#N/A,FALSE,"Group P&amp;L";#N/A,#N/A,FALSE,"Group Balance Sheet"}</definedName>
    <definedName name="wan.bpr" hidden="1">{#N/A,#N/A,FALSE,"Group P&amp;L";#N/A,#N/A,FALSE,"Group Balance Sheet"}</definedName>
    <definedName name="we" localSheetId="0" hidden="1">{#N/A,#N/A,FALSE,"Group P&amp;L";#N/A,#N/A,FALSE,"Group Balance Sheet"}</definedName>
    <definedName name="we" localSheetId="8" hidden="1">{#N/A,#N/A,FALSE,"Group P&amp;L";#N/A,#N/A,FALSE,"Group Balance Sheet"}</definedName>
    <definedName name="we" hidden="1">{#N/A,#N/A,FALSE,"Group P&amp;L";#N/A,#N/A,FALSE,"Group Balance Sheet"}</definedName>
    <definedName name="weret" localSheetId="1" hidden="1">{#N/A,#N/A,FALSE,"Group P&amp;L";#N/A,#N/A,FALSE,"Group Balance Sheet"}</definedName>
    <definedName name="weret" localSheetId="0" hidden="1">{#N/A,#N/A,FALSE,"Group P&amp;L";#N/A,#N/A,FALSE,"Group Balance Sheet"}</definedName>
    <definedName name="weret" localSheetId="8" hidden="1">{#N/A,#N/A,FALSE,"Group P&amp;L";#N/A,#N/A,FALSE,"Group Balance Sheet"}</definedName>
    <definedName name="weret" hidden="1">{#N/A,#N/A,FALSE,"Group P&amp;L";#N/A,#N/A,FALSE,"Group Balance Sheet"}</definedName>
    <definedName name="werhtwedhgsd" localSheetId="1" hidden="1">{#N/A,#N/A,FALSE,"Group P&amp;L";#N/A,#N/A,FALSE,"Group Balance Sheet"}</definedName>
    <definedName name="werhtwedhgsd" localSheetId="0" hidden="1">{#N/A,#N/A,FALSE,"Group P&amp;L";#N/A,#N/A,FALSE,"Group Balance Sheet"}</definedName>
    <definedName name="werhtwedhgsd" localSheetId="8" hidden="1">{#N/A,#N/A,FALSE,"Group P&amp;L";#N/A,#N/A,FALSE,"Group Balance Sheet"}</definedName>
    <definedName name="werhtwedhgsd" hidden="1">{#N/A,#N/A,FALSE,"Group P&amp;L";#N/A,#N/A,FALSE,"Group Balance Sheet"}</definedName>
    <definedName name="wertyuioi" localSheetId="1" hidden="1">{#N/A,#N/A,FALSE,"Group P&amp;L";#N/A,#N/A,FALSE,"Group Balance Sheet"}</definedName>
    <definedName name="wertyuioi" localSheetId="0" hidden="1">{#N/A,#N/A,FALSE,"Group P&amp;L";#N/A,#N/A,FALSE,"Group Balance Sheet"}</definedName>
    <definedName name="wertyuioi" localSheetId="8" hidden="1">{#N/A,#N/A,FALSE,"Group P&amp;L";#N/A,#N/A,FALSE,"Group Balance Sheet"}</definedName>
    <definedName name="wertyuioi" hidden="1">{#N/A,#N/A,FALSE,"Group P&amp;L";#N/A,#N/A,FALSE,"Group Balance Sheet"}</definedName>
    <definedName name="WERWWW">[21]Criteria3!$F$5</definedName>
    <definedName name="weryhwryhwryh">[51]DATA!$E$1:$F$170</definedName>
    <definedName name="weytjewtj" localSheetId="1" hidden="1">{#N/A,#N/A,FALSE,"Group P&amp;L";#N/A,#N/A,FALSE,"Group Balance Sheet"}</definedName>
    <definedName name="weytjewtj" localSheetId="0" hidden="1">{#N/A,#N/A,FALSE,"Group P&amp;L";#N/A,#N/A,FALSE,"Group Balance Sheet"}</definedName>
    <definedName name="weytjewtj" localSheetId="8" hidden="1">{#N/A,#N/A,FALSE,"Group P&amp;L";#N/A,#N/A,FALSE,"Group Balance Sheet"}</definedName>
    <definedName name="weytjewtj" hidden="1">{#N/A,#N/A,FALSE,"Group P&amp;L";#N/A,#N/A,FALSE,"Group Balance Sheet"}</definedName>
    <definedName name="weYTwYT">[51]DATA!$E$1:$F$170</definedName>
    <definedName name="wqhgqhg" localSheetId="1" hidden="1">{#N/A,#N/A,FALSE,"Group P&amp;L";#N/A,#N/A,FALSE,"Group Balance Sheet"}</definedName>
    <definedName name="wqhgqhg" localSheetId="0" hidden="1">{#N/A,#N/A,FALSE,"Group P&amp;L";#N/A,#N/A,FALSE,"Group Balance Sheet"}</definedName>
    <definedName name="wqhgqhg" localSheetId="8" hidden="1">{#N/A,#N/A,FALSE,"Group P&amp;L";#N/A,#N/A,FALSE,"Group Balance Sheet"}</definedName>
    <definedName name="wqhgqhg" hidden="1">{#N/A,#N/A,FALSE,"Group P&amp;L";#N/A,#N/A,FALSE,"Group Balance Sheet"}</definedName>
    <definedName name="WRE">[20]Criteria2!$F$5</definedName>
    <definedName name="wrju" localSheetId="1" hidden="1">{#N/A,#N/A,FALSE,"Group P&amp;L";#N/A,#N/A,FALSE,"Group Balance Sheet"}</definedName>
    <definedName name="wrju" localSheetId="0" hidden="1">{#N/A,#N/A,FALSE,"Group P&amp;L";#N/A,#N/A,FALSE,"Group Balance Sheet"}</definedName>
    <definedName name="wrju" localSheetId="8" hidden="1">{#N/A,#N/A,FALSE,"Group P&amp;L";#N/A,#N/A,FALSE,"Group Balance Sheet"}</definedName>
    <definedName name="wrju" hidden="1">{#N/A,#N/A,FALSE,"Group P&amp;L";#N/A,#N/A,FALSE,"Group Balance Sheet"}</definedName>
    <definedName name="wrn.App._.Custodians." localSheetId="0" hidden="1">{"Ownership",#N/A,FALSE,"Ownership";"Contents",#N/A,FALSE,"Contents"}</definedName>
    <definedName name="wrn.App._.Custodians." localSheetId="8" hidden="1">{"Ownership",#N/A,FALSE,"Ownership";"Contents",#N/A,FALSE,"Contents"}</definedName>
    <definedName name="wrn.App._.Custodians." hidden="1">{"Ownership",#N/A,FALSE,"Ownership";"Contents",#N/A,FALSE,"Contents"}</definedName>
    <definedName name="wrn.bpr" localSheetId="1" hidden="1">{#N/A,#N/A,FALSE,"Group P&amp;L";#N/A,#N/A,FALSE,"Group Balance Sheet"}</definedName>
    <definedName name="wrn.bpr" localSheetId="0" hidden="1">{#N/A,#N/A,FALSE,"Group P&amp;L";#N/A,#N/A,FALSE,"Group Balance Sheet"}</definedName>
    <definedName name="wrn.bpr" localSheetId="8" hidden="1">{#N/A,#N/A,FALSE,"Group P&amp;L";#N/A,#N/A,FALSE,"Group Balance Sheet"}</definedName>
    <definedName name="wrn.bpr" hidden="1">{#N/A,#N/A,FALSE,"Group P&amp;L";#N/A,#N/A,FALSE,"Group Balance Sheet"}</definedName>
    <definedName name="wrn.BPR." localSheetId="1" hidden="1">{#N/A,#N/A,FALSE,"Group P&amp;L";#N/A,#N/A,FALSE,"Group Balance Sheet"}</definedName>
    <definedName name="wrn.BPR." localSheetId="0" hidden="1">{#N/A,#N/A,FALSE,"Group P&amp;L";#N/A,#N/A,FALSE,"Group Balance Sheet"}</definedName>
    <definedName name="wrn.BPR." localSheetId="8" hidden="1">{#N/A,#N/A,FALSE,"Group P&amp;L";#N/A,#N/A,FALSE,"Group Balance Sheet"}</definedName>
    <definedName name="wrn.BPR." hidden="1">{#N/A,#N/A,FALSE,"Group P&amp;L";#N/A,#N/A,FALSE,"Group Balance Sheet"}</definedName>
    <definedName name="wrn.bpt" localSheetId="0" hidden="1">{#N/A,#N/A,FALSE,"Group P&amp;L";#N/A,#N/A,FALSE,"Group Balance Sheet"}</definedName>
    <definedName name="wrn.bpt" localSheetId="8" hidden="1">{#N/A,#N/A,FALSE,"Group P&amp;L";#N/A,#N/A,FALSE,"Group Balance Sheet"}</definedName>
    <definedName name="wrn.bpt" hidden="1">{#N/A,#N/A,FALSE,"Group P&amp;L";#N/A,#N/A,FALSE,"Group Balance Sheet"}</definedName>
    <definedName name="wrn.Print._.Summary." localSheetId="0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8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0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8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0" hidden="1">{#N/A,#N/A,FALSE,"MGH income-Support";#N/A,#N/A,FALSE,"MGN balance sheet-Support"}</definedName>
    <definedName name="wrn.TEST." localSheetId="8" hidden="1">{#N/A,#N/A,FALSE,"MGH income-Support";#N/A,#N/A,FALSE,"MGN balance sheet-Support"}</definedName>
    <definedName name="wrn.TEST." hidden="1">{#N/A,#N/A,FALSE,"MGH income-Support";#N/A,#N/A,FALSE,"MGN balance sheet-Support"}</definedName>
    <definedName name="wrn.UEG._.Operating._.Report.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utut" localSheetId="1" hidden="1">{#N/A,#N/A,FALSE,"Group P&amp;L";#N/A,#N/A,FALSE,"Group Balance Sheet"}</definedName>
    <definedName name="wrutut" localSheetId="0" hidden="1">{#N/A,#N/A,FALSE,"Group P&amp;L";#N/A,#N/A,FALSE,"Group Balance Sheet"}</definedName>
    <definedName name="wrutut" localSheetId="8" hidden="1">{#N/A,#N/A,FALSE,"Group P&amp;L";#N/A,#N/A,FALSE,"Group Balance Sheet"}</definedName>
    <definedName name="wrutut" hidden="1">{#N/A,#N/A,FALSE,"Group P&amp;L";#N/A,#N/A,FALSE,"Group Balance Sheet"}</definedName>
    <definedName name="wrutuwrut" localSheetId="1" hidden="1">{#N/A,#N/A,FALSE,"Group P&amp;L";#N/A,#N/A,FALSE,"Group Balance Sheet"}</definedName>
    <definedName name="wrutuwrut" localSheetId="0" hidden="1">{#N/A,#N/A,FALSE,"Group P&amp;L";#N/A,#N/A,FALSE,"Group Balance Sheet"}</definedName>
    <definedName name="wrutuwrut" localSheetId="8" hidden="1">{#N/A,#N/A,FALSE,"Group P&amp;L";#N/A,#N/A,FALSE,"Group Balance Sheet"}</definedName>
    <definedName name="wrutuwrut" hidden="1">{#N/A,#N/A,FALSE,"Group P&amp;L";#N/A,#N/A,FALSE,"Group Balance Sheet"}</definedName>
    <definedName name="WSA" localSheetId="1" hidden="1">{#N/A,#N/A,FALSE,"Group P&amp;L";#N/A,#N/A,FALSE,"Group Balance Sheet"}</definedName>
    <definedName name="WSA" localSheetId="0" hidden="1">{#N/A,#N/A,FALSE,"Group P&amp;L";#N/A,#N/A,FALSE,"Group Balance Sheet"}</definedName>
    <definedName name="WSA" localSheetId="8" hidden="1">{#N/A,#N/A,FALSE,"Group P&amp;L";#N/A,#N/A,FALSE,"Group Balance Sheet"}</definedName>
    <definedName name="WSA" hidden="1">{#N/A,#N/A,FALSE,"Group P&amp;L";#N/A,#N/A,FALSE,"Group Balance Sheet"}</definedName>
    <definedName name="wwr">[21]Criteria3!$P$4</definedName>
    <definedName name="wwww" localSheetId="1" hidden="1">{#N/A,#N/A,FALSE,"Group P&amp;L";#N/A,#N/A,FALSE,"Group Balance Sheet"}</definedName>
    <definedName name="wwww" localSheetId="0" hidden="1">{#N/A,#N/A,FALSE,"Group P&amp;L";#N/A,#N/A,FALSE,"Group Balance Sheet"}</definedName>
    <definedName name="wwww" localSheetId="8" hidden="1">{#N/A,#N/A,FALSE,"Group P&amp;L";#N/A,#N/A,FALSE,"Group Balance Sheet"}</definedName>
    <definedName name="wwww" hidden="1">{#N/A,#N/A,FALSE,"Group P&amp;L";#N/A,#N/A,FALSE,"Group Balance Sheet"}</definedName>
    <definedName name="wwwwwwwwwwwww" localSheetId="1" hidden="1">{#N/A,#N/A,FALSE,"Group P&amp;L";#N/A,#N/A,FALSE,"Group Balance Sheet"}</definedName>
    <definedName name="wwwwwwwwwwwww" localSheetId="0" hidden="1">{#N/A,#N/A,FALSE,"Group P&amp;L";#N/A,#N/A,FALSE,"Group Balance Sheet"}</definedName>
    <definedName name="wwwwwwwwwwwww" localSheetId="8" hidden="1">{#N/A,#N/A,FALSE,"Group P&amp;L";#N/A,#N/A,FALSE,"Group Balance Sheet"}</definedName>
    <definedName name="wwwwwwwwwwwww" hidden="1">{#N/A,#N/A,FALSE,"Group P&amp;L";#N/A,#N/A,FALSE,"Group Balance Sheet"}</definedName>
    <definedName name="wwwwwwwwwwwwwwwww" localSheetId="1" hidden="1">{#N/A,#N/A,FALSE,"Group P&amp;L";#N/A,#N/A,FALSE,"Group Balance Sheet"}</definedName>
    <definedName name="wwwwwwwwwwwwwwwww" localSheetId="0" hidden="1">{#N/A,#N/A,FALSE,"Group P&amp;L";#N/A,#N/A,FALSE,"Group Balance Sheet"}</definedName>
    <definedName name="wwwwwwwwwwwwwwwww" localSheetId="8" hidden="1">{#N/A,#N/A,FALSE,"Group P&amp;L";#N/A,#N/A,FALSE,"Group Balance Sheet"}</definedName>
    <definedName name="wwwwwwwwwwwwwwwww" hidden="1">{#N/A,#N/A,FALSE,"Group P&amp;L";#N/A,#N/A,FALSE,"Group Balance Sheet"}</definedName>
    <definedName name="WWWWWWWWWWWWWWWWWWWWWWWWWWWWWWWWWWWWWWWWWWWWWWWWWWWWW">[21]Criteria2!$F$4</definedName>
    <definedName name="x" localSheetId="1" hidden="1">{#N/A,#N/A,FALSE,"Group P&amp;L";#N/A,#N/A,FALSE,"Group Balance Sheet"}</definedName>
    <definedName name="x" localSheetId="0" hidden="1">{#N/A,#N/A,FALSE,"Group P&amp;L";#N/A,#N/A,FALSE,"Group Balance Sheet"}</definedName>
    <definedName name="x" localSheetId="8" hidden="1">{#N/A,#N/A,FALSE,"Group P&amp;L";#N/A,#N/A,FALSE,"Group Balance Sheet"}</definedName>
    <definedName name="x" hidden="1">{#N/A,#N/A,FALSE,"Group P&amp;L";#N/A,#N/A,FALSE,"Group Balance Sheet"}</definedName>
    <definedName name="X_02_RevCap" localSheetId="1">'[40]X factors'!$H$63</definedName>
    <definedName name="X_02_RevCap" localSheetId="0">'[40]X factors'!$H$63</definedName>
    <definedName name="X_02_RevCap">'[91]X factors'!$H$63</definedName>
    <definedName name="X_02_RevCap_t" localSheetId="0">'[69]X factors'!$H$63</definedName>
    <definedName name="X_02_RevCap_t">'[70]X factors'!$H$63</definedName>
    <definedName name="X_02_RevYld">'[91]X factors'!$H$83</definedName>
    <definedName name="X_02_RevYld_t" localSheetId="0">'[69]X factors'!$H$83</definedName>
    <definedName name="X_02_RevYld_t">'[70]X factors'!$H$83</definedName>
    <definedName name="X_02_WAPC">'[91]X factors'!$H$47</definedName>
    <definedName name="X_02_WAPC_t" localSheetId="0">'[69]X factors'!$H$47</definedName>
    <definedName name="X_02_WAPC_t">'[70]X factors'!$H$47</definedName>
    <definedName name="X_03_RevCap">'[91]X factors'!$I$63</definedName>
    <definedName name="X_03_RevCap_t" localSheetId="0">'[69]X factors'!$I$63</definedName>
    <definedName name="X_03_RevCap_t">'[70]X factors'!$I$63</definedName>
    <definedName name="X_03_RevYld">'[91]X factors'!$I$83</definedName>
    <definedName name="X_03_RevYld_t" localSheetId="0">'[69]X factors'!$I$83</definedName>
    <definedName name="X_03_RevYld_t">'[70]X factors'!$I$83</definedName>
    <definedName name="X_03_WAPC">'[91]X factors'!$I$47</definedName>
    <definedName name="X_03_WAPC_t" localSheetId="0">'[69]X factors'!$I$47</definedName>
    <definedName name="X_03_WAPC_t">'[70]X factors'!$I$47</definedName>
    <definedName name="X_04_RevCap">'[91]X factors'!$J$63</definedName>
    <definedName name="X_04_RevCap_t" localSheetId="0">'[69]X factors'!$J$63</definedName>
    <definedName name="X_04_RevCap_t">'[70]X factors'!$J$63</definedName>
    <definedName name="X_04_RevYld">'[91]X factors'!$J$83</definedName>
    <definedName name="X_04_RevYld_t" localSheetId="0">'[69]X factors'!$J$83</definedName>
    <definedName name="X_04_RevYld_t">'[70]X factors'!$J$83</definedName>
    <definedName name="X_04_WAPC">'[91]X factors'!$J$47</definedName>
    <definedName name="X_04_WAPC_t" localSheetId="0">'[69]X factors'!$J$47</definedName>
    <definedName name="X_04_WAPC_t">'[70]X factors'!$J$47</definedName>
    <definedName name="X_05_RevCap" localSheetId="1">'[106]X factors'!$K$63</definedName>
    <definedName name="X_05_RevCap" localSheetId="0">'[106]X factors'!$K$63</definedName>
    <definedName name="X_05_RevCap">'[91]X factors'!$K$63</definedName>
    <definedName name="X_05_RevCap_t" localSheetId="0">'[69]X factors'!$K$63</definedName>
    <definedName name="X_05_RevCap_t">'[70]X factors'!$K$63</definedName>
    <definedName name="X_05_RevYld">'[91]X factors'!$K$83</definedName>
    <definedName name="X_05_RevYld_t" localSheetId="0">'[69]X factors'!$K$83</definedName>
    <definedName name="X_05_RevYld_t">'[70]X factors'!$K$83</definedName>
    <definedName name="X_05_WAPC">'[91]X factors'!$K$47</definedName>
    <definedName name="X_05_WAPC_t" localSheetId="0">'[69]X factors'!$K$47</definedName>
    <definedName name="X_05_WAPC_t">'[70]X factors'!$K$47</definedName>
    <definedName name="X_06_RevCap">'[91]X factors'!$L$63</definedName>
    <definedName name="X_06_RevCap_t" localSheetId="0">'[69]X factors'!$L$63</definedName>
    <definedName name="X_06_RevCap_t">'[70]X factors'!$L$63</definedName>
    <definedName name="X_06_RevYld">'[91]X factors'!$L$83</definedName>
    <definedName name="X_06_RevYld_t" localSheetId="0">'[69]X factors'!$L$83</definedName>
    <definedName name="X_06_RevYld_t">'[70]X factors'!$L$83</definedName>
    <definedName name="X_06_WAPC">'[91]X factors'!$L$47</definedName>
    <definedName name="X_06_WAPC_t" localSheetId="0">'[69]X factors'!$L$47</definedName>
    <definedName name="X_06_WAPC_t">'[70]X factors'!$L$47</definedName>
    <definedName name="X_07_RevCap">'[91]X factors'!$M$63</definedName>
    <definedName name="X_07_RevCap_t" localSheetId="0">'[69]X factors'!$M$63</definedName>
    <definedName name="X_07_RevCap_t">'[70]X factors'!$M$63</definedName>
    <definedName name="X_07_RevYld">'[91]X factors'!$M$83</definedName>
    <definedName name="X_07_RevYld_t" localSheetId="0">'[69]X factors'!$M$83</definedName>
    <definedName name="X_07_RevYld_t">'[70]X factors'!$M$83</definedName>
    <definedName name="X_07_WAPC">'[91]X factors'!$M$47</definedName>
    <definedName name="X_07_WAPC_t" localSheetId="0">'[69]X factors'!$M$47</definedName>
    <definedName name="X_07_WAPC_t">'[70]X factors'!$M$47</definedName>
    <definedName name="X_08_RevCap">'[91]X factors'!$N$63</definedName>
    <definedName name="X_08_RevCap_t" localSheetId="0">'[69]X factors'!$N$63</definedName>
    <definedName name="X_08_RevCap_t">'[70]X factors'!$N$63</definedName>
    <definedName name="X_08_RevYld">'[91]X factors'!$N$83</definedName>
    <definedName name="X_08_RevYld_t" localSheetId="0">'[69]X factors'!$N$83</definedName>
    <definedName name="X_08_RevYld_t">'[70]X factors'!$N$83</definedName>
    <definedName name="X_08_WAPC">'[91]X factors'!$N$47</definedName>
    <definedName name="X_08_WAPC_t" localSheetId="0">'[69]X factors'!$N$47</definedName>
    <definedName name="X_08_WAPC_t">'[70]X factors'!$N$47</definedName>
    <definedName name="X_09_RevCap">'[91]X factors'!$O$63</definedName>
    <definedName name="X_09_RevCap_t" localSheetId="0">'[69]X factors'!$O$63</definedName>
    <definedName name="X_09_RevCap_t">'[70]X factors'!$O$63</definedName>
    <definedName name="X_09_RevYld">'[91]X factors'!$O$83</definedName>
    <definedName name="X_09_RevYld_t" localSheetId="0">'[69]X factors'!$O$83</definedName>
    <definedName name="X_09_RevYld_t">'[70]X factors'!$O$83</definedName>
    <definedName name="X_09_WAPC">'[91]X factors'!$O$47</definedName>
    <definedName name="X_09_WAPC_t" localSheetId="0">'[69]X factors'!$O$47</definedName>
    <definedName name="X_09_WAPC_t">'[70]X factors'!$O$47</definedName>
    <definedName name="X_10_RevCap">'[91]X factors'!$P$63</definedName>
    <definedName name="X_10_RevCap_t" localSheetId="0">'[69]X factors'!$P$63</definedName>
    <definedName name="X_10_RevCap_t">'[70]X factors'!$P$63</definedName>
    <definedName name="X_10_RevYld">'[91]X factors'!$P$83</definedName>
    <definedName name="X_10_RevYld_t" localSheetId="0">'[69]X factors'!$P$83</definedName>
    <definedName name="X_10_RevYld_t">'[70]X factors'!$P$83</definedName>
    <definedName name="X_10_WAPC">'[91]X factors'!$P$47</definedName>
    <definedName name="X_10_WAPC_t" localSheetId="0">'[69]X factors'!$P$47</definedName>
    <definedName name="X_10_WAPC_t">'[70]X factors'!$P$47</definedName>
    <definedName name="X_Factor" localSheetId="0">#REF!</definedName>
    <definedName name="X_Factor" localSheetId="8">#REF!</definedName>
    <definedName name="X_Factor">#REF!</definedName>
    <definedName name="xaxax" localSheetId="1" hidden="1">{#N/A,#N/A,FALSE,"Group P&amp;L";#N/A,#N/A,FALSE,"Group Balance Sheet"}</definedName>
    <definedName name="xaxax" localSheetId="0" hidden="1">{#N/A,#N/A,FALSE,"Group P&amp;L";#N/A,#N/A,FALSE,"Group Balance Sheet"}</definedName>
    <definedName name="xaxax" localSheetId="8" hidden="1">{#N/A,#N/A,FALSE,"Group P&amp;L";#N/A,#N/A,FALSE,"Group Balance Sheet"}</definedName>
    <definedName name="xaxax" hidden="1">{#N/A,#N/A,FALSE,"Group P&amp;L";#N/A,#N/A,FALSE,"Group Balance Sheet"}</definedName>
    <definedName name="xc" localSheetId="1" hidden="1">{#N/A,#N/A,FALSE,"Group P&amp;L";#N/A,#N/A,FALSE,"Group Balance Sheet"}</definedName>
    <definedName name="xc" localSheetId="0" hidden="1">{#N/A,#N/A,FALSE,"Group P&amp;L";#N/A,#N/A,FALSE,"Group Balance Sheet"}</definedName>
    <definedName name="xc" localSheetId="8" hidden="1">{#N/A,#N/A,FALSE,"Group P&amp;L";#N/A,#N/A,FALSE,"Group Balance Sheet"}</definedName>
    <definedName name="xc" hidden="1">{#N/A,#N/A,FALSE,"Group P&amp;L";#N/A,#N/A,FALSE,"Group Balance Sheet"}</definedName>
    <definedName name="xcdfr" localSheetId="1" hidden="1">{#N/A,#N/A,FALSE,"Group P&amp;L";#N/A,#N/A,FALSE,"Group Balance Sheet"}</definedName>
    <definedName name="xcdfr" localSheetId="0" hidden="1">{#N/A,#N/A,FALSE,"Group P&amp;L";#N/A,#N/A,FALSE,"Group Balance Sheet"}</definedName>
    <definedName name="xcdfr" localSheetId="8" hidden="1">{#N/A,#N/A,FALSE,"Group P&amp;L";#N/A,#N/A,FALSE,"Group Balance Sheet"}</definedName>
    <definedName name="xcdfr" hidden="1">{#N/A,#N/A,FALSE,"Group P&amp;L";#N/A,#N/A,FALSE,"Group Balance Sheet"}</definedName>
    <definedName name="xcvb" localSheetId="1" hidden="1">{#N/A,#N/A,FALSE,"Group P&amp;L";#N/A,#N/A,FALSE,"Group Balance Sheet"}</definedName>
    <definedName name="xcvb" localSheetId="0" hidden="1">{#N/A,#N/A,FALSE,"Group P&amp;L";#N/A,#N/A,FALSE,"Group Balance Sheet"}</definedName>
    <definedName name="xcvb" localSheetId="8" hidden="1">{#N/A,#N/A,FALSE,"Group P&amp;L";#N/A,#N/A,FALSE,"Group Balance Sheet"}</definedName>
    <definedName name="xcvb" hidden="1">{#N/A,#N/A,FALSE,"Group P&amp;L";#N/A,#N/A,FALSE,"Group Balance Sheet"}</definedName>
    <definedName name="XHG">[21]Criteria2!$B$9</definedName>
    <definedName name="xsd" localSheetId="1" hidden="1">{#N/A,#N/A,FALSE,"Group P&amp;L";#N/A,#N/A,FALSE,"Group Balance Sheet"}</definedName>
    <definedName name="xsd" localSheetId="0" hidden="1">{#N/A,#N/A,FALSE,"Group P&amp;L";#N/A,#N/A,FALSE,"Group Balance Sheet"}</definedName>
    <definedName name="xsd" localSheetId="8" hidden="1">{#N/A,#N/A,FALSE,"Group P&amp;L";#N/A,#N/A,FALSE,"Group Balance Sheet"}</definedName>
    <definedName name="xsd" hidden="1">{#N/A,#N/A,FALSE,"Group P&amp;L";#N/A,#N/A,FALSE,"Group Balance Sheet"}</definedName>
    <definedName name="XVXZVZXVC">[21]Criteria1!$B$34</definedName>
    <definedName name="xxx" localSheetId="1" hidden="1">{#N/A,#N/A,FALSE,"Group P&amp;L";#N/A,#N/A,FALSE,"Group Balance Sheet"}</definedName>
    <definedName name="xxx" localSheetId="0" hidden="1">{#N/A,#N/A,FALSE,"Group P&amp;L";#N/A,#N/A,FALSE,"Group Balance Sheet"}</definedName>
    <definedName name="xxx" localSheetId="8" hidden="1">{#N/A,#N/A,FALSE,"Group P&amp;L";#N/A,#N/A,FALSE,"Group Balance Sheet"}</definedName>
    <definedName name="xxx" hidden="1">{#N/A,#N/A,FALSE,"Group P&amp;L";#N/A,#N/A,FALSE,"Group Balance Sheet"}</definedName>
    <definedName name="xxxxxxxxxxxxxx">[20]Criteria3!$L$5</definedName>
    <definedName name="xxxxxxxxxxxxxxx" localSheetId="1" hidden="1">{#N/A,#N/A,FALSE,"Group P&amp;L";#N/A,#N/A,FALSE,"Group Balance Sheet"}</definedName>
    <definedName name="xxxxxxxxxxxxxxx" localSheetId="0" hidden="1">{#N/A,#N/A,FALSE,"Group P&amp;L";#N/A,#N/A,FALSE,"Group Balance Sheet"}</definedName>
    <definedName name="xxxxxxxxxxxxxxx" localSheetId="8" hidden="1">{#N/A,#N/A,FALSE,"Group P&amp;L";#N/A,#N/A,FALSE,"Group Balance Sheet"}</definedName>
    <definedName name="xxxxxxxxxxxxxxx" hidden="1">{#N/A,#N/A,FALSE,"Group P&amp;L";#N/A,#N/A,FALSE,"Group Balance Sheet"}</definedName>
    <definedName name="xzcvcv" localSheetId="1" hidden="1">{#N/A,#N/A,FALSE,"Group P&amp;L";#N/A,#N/A,FALSE,"Group Balance Sheet"}</definedName>
    <definedName name="xzcvcv" localSheetId="0" hidden="1">{#N/A,#N/A,FALSE,"Group P&amp;L";#N/A,#N/A,FALSE,"Group Balance Sheet"}</definedName>
    <definedName name="xzcvcv" localSheetId="8" hidden="1">{#N/A,#N/A,FALSE,"Group P&amp;L";#N/A,#N/A,FALSE,"Group Balance Sheet"}</definedName>
    <definedName name="xzcvcv" hidden="1">{#N/A,#N/A,FALSE,"Group P&amp;L";#N/A,#N/A,FALSE,"Group Balance Sheet"}</definedName>
    <definedName name="y" localSheetId="1" hidden="1">{#N/A,#N/A,FALSE,"Group P&amp;L";#N/A,#N/A,FALSE,"Group Balance Sheet"}</definedName>
    <definedName name="y" localSheetId="0" hidden="1">{#N/A,#N/A,FALSE,"Group P&amp;L";#N/A,#N/A,FALSE,"Group Balance Sheet"}</definedName>
    <definedName name="y" localSheetId="8" hidden="1">{#N/A,#N/A,FALSE,"Group P&amp;L";#N/A,#N/A,FALSE,"Group Balance Sheet"}</definedName>
    <definedName name="y" hidden="1">{#N/A,#N/A,FALSE,"Group P&amp;L";#N/A,#N/A,FALSE,"Group Balance Sheet"}</definedName>
    <definedName name="Year" localSheetId="1">[98]Menu!$C$10</definedName>
    <definedName name="Year" localSheetId="0">[98]Menu!$C$10</definedName>
    <definedName name="Year" localSheetId="8">OFFSET(#REF!,1,,COUNTA(#REF!)-1,)</definedName>
    <definedName name="Year">[99]Menu!$C$10</definedName>
    <definedName name="Years" localSheetId="1">[46]Menu!$Y$1:$Y$12</definedName>
    <definedName name="Years" localSheetId="0">[46]Menu!$Y$1:$Y$12</definedName>
    <definedName name="Years">[47]Menu!$Y$1:$Y$12</definedName>
    <definedName name="YearStandard">365.25</definedName>
    <definedName name="yes" localSheetId="0">#REF!</definedName>
    <definedName name="yes" localSheetId="8">#REF!</definedName>
    <definedName name="yes">#REF!</definedName>
    <definedName name="yhey">[20]Criteria3!$B$22</definedName>
    <definedName name="yl">[20]Criteria3!$F$1</definedName>
    <definedName name="YOUYXSXS">[20]Criteria1!$B$9</definedName>
    <definedName name="YRAewYW" localSheetId="1" hidden="1">{#N/A,#N/A,FALSE,"Group P&amp;L";#N/A,#N/A,FALSE,"Group Balance Sheet"}</definedName>
    <definedName name="YRAewYW" localSheetId="0" hidden="1">{#N/A,#N/A,FALSE,"Group P&amp;L";#N/A,#N/A,FALSE,"Group Balance Sheet"}</definedName>
    <definedName name="YRAewYW" localSheetId="8" hidden="1">{#N/A,#N/A,FALSE,"Group P&amp;L";#N/A,#N/A,FALSE,"Group Balance Sheet"}</definedName>
    <definedName name="YRAewYW" hidden="1">{#N/A,#N/A,FALSE,"Group P&amp;L";#N/A,#N/A,FALSE,"Group Balance Sheet"}</definedName>
    <definedName name="YT">[21]Criteria3!$F$4</definedName>
    <definedName name="YTE">[20]Criteria2!$B$12</definedName>
    <definedName name="YTG_Months" localSheetId="1">'[107]Electricity Run Rates'!$I$4</definedName>
    <definedName name="YTG_Months" localSheetId="0">'[107]Electricity Run Rates'!$I$4</definedName>
    <definedName name="YTG_Months">'[108]Electricity Run Rates'!$I$4</definedName>
    <definedName name="YTG_Months_Gas" localSheetId="1">'[107]Gas Run Rates'!$H$4</definedName>
    <definedName name="YTG_Months_Gas" localSheetId="0">'[107]Gas Run Rates'!$H$4</definedName>
    <definedName name="YTG_Months_Gas">'[108]Gas Run Rates'!$H$4</definedName>
    <definedName name="ytnjhe" localSheetId="0" hidden="1">{#N/A,#N/A,FALSE,"Group P&amp;L";#N/A,#N/A,FALSE,"Group Balance Sheet"}</definedName>
    <definedName name="ytnjhe" localSheetId="8" hidden="1">{#N/A,#N/A,FALSE,"Group P&amp;L";#N/A,#N/A,FALSE,"Group Balance Sheet"}</definedName>
    <definedName name="ytnjhe" hidden="1">{#N/A,#N/A,FALSE,"Group P&amp;L";#N/A,#N/A,FALSE,"Group Balance Sheet"}</definedName>
    <definedName name="YTURTUJTUJ">[21]Criteria3!$B$59</definedName>
    <definedName name="YTWER">[20]Criteria3!$B$12</definedName>
    <definedName name="yu">[20]Criteria1!$N$4</definedName>
    <definedName name="yyhnn" localSheetId="1" hidden="1">{#N/A,#N/A,FALSE,"Group P&amp;L";#N/A,#N/A,FALSE,"Group Balance Sheet"}</definedName>
    <definedName name="yyhnn" localSheetId="0" hidden="1">{#N/A,#N/A,FALSE,"Group P&amp;L";#N/A,#N/A,FALSE,"Group Balance Sheet"}</definedName>
    <definedName name="yyhnn" localSheetId="8" hidden="1">{#N/A,#N/A,FALSE,"Group P&amp;L";#N/A,#N/A,FALSE,"Group Balance Sheet"}</definedName>
    <definedName name="yyhnn" hidden="1">{#N/A,#N/A,FALSE,"Group P&amp;L";#N/A,#N/A,FALSE,"Group Balance Sheet"}</definedName>
    <definedName name="yyyyyyyyyyyy" localSheetId="1" hidden="1">{#N/A,#N/A,FALSE,"Group P&amp;L";#N/A,#N/A,FALSE,"Group Balance Sheet"}</definedName>
    <definedName name="yyyyyyyyyyyy" localSheetId="0" hidden="1">{#N/A,#N/A,FALSE,"Group P&amp;L";#N/A,#N/A,FALSE,"Group Balance Sheet"}</definedName>
    <definedName name="yyyyyyyyyyyy" localSheetId="8" hidden="1">{#N/A,#N/A,FALSE,"Group P&amp;L";#N/A,#N/A,FALSE,"Group Balance Sheet"}</definedName>
    <definedName name="yyyyyyyyyyyy" hidden="1">{#N/A,#N/A,FALSE,"Group P&amp;L";#N/A,#N/A,FALSE,"Group Balance Sheet"}</definedName>
    <definedName name="Z_194E5B9A_53B1_414D_85B4_862268EA3FD8_.wvu.Cols" localSheetId="0" hidden="1">#REF!,#REF!</definedName>
    <definedName name="Z_194E5B9A_53B1_414D_85B4_862268EA3FD8_.wvu.Cols" localSheetId="8" hidden="1">#REF!,#REF!</definedName>
    <definedName name="Z_194E5B9A_53B1_414D_85B4_862268EA3FD8_.wvu.Cols" hidden="1">#REF!,#REF!</definedName>
    <definedName name="Z_457C99E0_B489_11D4_9586_D18A69491E44_.wvu.FilterData" localSheetId="0" hidden="1">[12]DataAct!#REF!</definedName>
    <definedName name="Z_457C99E0_B489_11D4_9586_D18A69491E44_.wvu.FilterData" localSheetId="8" hidden="1">[12]DataAct!#REF!</definedName>
    <definedName name="Z_457C99E0_B489_11D4_9586_D18A69491E44_.wvu.FilterData" hidden="1">[12]DataAct!#REF!</definedName>
    <definedName name="Z_4A79B72B_DC22_4363_885C_85183B73F539_.wvu.Cols" hidden="1">'[109]Inputs II'!$D$1:$F$65536,'[109]Inputs II'!$G$1:$I$65536</definedName>
    <definedName name="Z_6664BF98_58A8_4AA7_B274_16B63D099514_.wvu.PrintTitles" localSheetId="0" hidden="1">#REF!</definedName>
    <definedName name="Z_6664BF98_58A8_4AA7_B274_16B63D099514_.wvu.PrintTitles" localSheetId="8" hidden="1">#REF!</definedName>
    <definedName name="Z_6664BF98_58A8_4AA7_B274_16B63D099514_.wvu.PrintTitles" hidden="1">#REF!</definedName>
    <definedName name="Z_6664BF98_58A8_4AA7_B274_16B63D099514_.wvu.Rows" localSheetId="0" hidden="1">#REF!</definedName>
    <definedName name="Z_6664BF98_58A8_4AA7_B274_16B63D099514_.wvu.Rows" localSheetId="8" hidden="1">#REF!</definedName>
    <definedName name="Z_6664BF98_58A8_4AA7_B274_16B63D099514_.wvu.Rows" hidden="1">#REF!</definedName>
    <definedName name="Z_7BA556F5_54D8_11D5_A01A_F3F642D11487_.wvu.PrintTitles" localSheetId="0" hidden="1">#REF!</definedName>
    <definedName name="Z_7BA556F5_54D8_11D5_A01A_F3F642D11487_.wvu.PrintTitles" localSheetId="8" hidden="1">#REF!</definedName>
    <definedName name="Z_7BA556F5_54D8_11D5_A01A_F3F642D11487_.wvu.PrintTitles" hidden="1">#REF!</definedName>
    <definedName name="Z_82A713E0_6943_11D4_BE9F_0010A4B0D9C7_.wvu.Cols" localSheetId="0" hidden="1">#REF!</definedName>
    <definedName name="Z_82A713E0_6943_11D4_BE9F_0010A4B0D9C7_.wvu.Cols" localSheetId="8" hidden="1">#REF!</definedName>
    <definedName name="Z_82A713E0_6943_11D4_BE9F_0010A4B0D9C7_.wvu.Cols" hidden="1">#REF!</definedName>
    <definedName name="Z_82A713E0_6943_11D4_BE9F_0010A4B0D9C7_.wvu.Rows" localSheetId="0" hidden="1">#REF!,#REF!</definedName>
    <definedName name="Z_82A713E0_6943_11D4_BE9F_0010A4B0D9C7_.wvu.Rows" localSheetId="8" hidden="1">#REF!,#REF!</definedName>
    <definedName name="Z_82A713E0_6943_11D4_BE9F_0010A4B0D9C7_.wvu.Rows" hidden="1">#REF!,#REF!</definedName>
    <definedName name="Z_86D17A40_67AF_11D4_BE9F_0010A4C47286_.wvu.FilterData" localSheetId="0" hidden="1">[12]DataAct!#REF!</definedName>
    <definedName name="Z_86D17A40_67AF_11D4_BE9F_0010A4C47286_.wvu.FilterData" localSheetId="8" hidden="1">[12]DataAct!#REF!</definedName>
    <definedName name="Z_86D17A40_67AF_11D4_BE9F_0010A4C47286_.wvu.FilterData" hidden="1">[12]DataAct!#REF!</definedName>
    <definedName name="Z_86D17A4F_67AF_11D4_BE9F_0010A4C47286_.wvu.FilterData" localSheetId="0" hidden="1">[12]DataAct!#REF!</definedName>
    <definedName name="Z_86D17A4F_67AF_11D4_BE9F_0010A4C47286_.wvu.FilterData" localSheetId="8" hidden="1">[12]DataAct!#REF!</definedName>
    <definedName name="Z_86D17A4F_67AF_11D4_BE9F_0010A4C47286_.wvu.FilterData" hidden="1">[12]DataAct!#REF!</definedName>
    <definedName name="Z_954171C1_B0CF_11D4_9586_C4C4470EA652_.wvu.FilterData" localSheetId="0" hidden="1">[12]DataAct!#REF!</definedName>
    <definedName name="Z_954171C1_B0CF_11D4_9586_C4C4470EA652_.wvu.FilterData" localSheetId="8" hidden="1">[12]DataAct!#REF!</definedName>
    <definedName name="Z_954171C1_B0CF_11D4_9586_C4C4470EA652_.wvu.FilterData" hidden="1">[12]DataAct!#REF!</definedName>
    <definedName name="Z_954171C6_B0CF_11D4_9586_C4C4470EA652_.wvu.FilterData" localSheetId="0" hidden="1">[12]DataAct!#REF!</definedName>
    <definedName name="Z_954171C6_B0CF_11D4_9586_C4C4470EA652_.wvu.FilterData" localSheetId="8" hidden="1">[12]DataAct!#REF!</definedName>
    <definedName name="Z_954171C6_B0CF_11D4_9586_C4C4470EA652_.wvu.FilterData" hidden="1">[12]DataAct!#REF!</definedName>
    <definedName name="Z_B353C461_E47E_11D3_9F17_9F7735ADF445_.wvu.PrintArea" localSheetId="0" hidden="1">#REF!</definedName>
    <definedName name="Z_B353C461_E47E_11D3_9F17_9F7735ADF445_.wvu.PrintArea" localSheetId="8" hidden="1">#REF!</definedName>
    <definedName name="Z_B353C461_E47E_11D3_9F17_9F7735ADF445_.wvu.PrintArea" hidden="1">#REF!</definedName>
    <definedName name="Z_B6615E22_B0C4_11D4_9586_D4E81DC95A44_.wvu.FilterData" localSheetId="0" hidden="1">[12]DataAct!#REF!</definedName>
    <definedName name="Z_B6615E22_B0C4_11D4_9586_D4E81DC95A44_.wvu.FilterData" localSheetId="8" hidden="1">[12]DataAct!#REF!</definedName>
    <definedName name="Z_B6615E22_B0C4_11D4_9586_D4E81DC95A44_.wvu.FilterData" hidden="1">[12]DataAct!#REF!</definedName>
    <definedName name="Z_CFB7B7F4_1D0A_11D5_9586_DD7024B77949_.wvu.FilterData" localSheetId="0" hidden="1">[12]DataAct!#REF!</definedName>
    <definedName name="Z_CFB7B7F4_1D0A_11D5_9586_DD7024B77949_.wvu.FilterData" localSheetId="8" hidden="1">[12]DataAct!#REF!</definedName>
    <definedName name="Z_CFB7B7F4_1D0A_11D5_9586_DD7024B77949_.wvu.FilterData" hidden="1">[12]DataAct!#REF!</definedName>
    <definedName name="za">[21]Criteria1!$P$3</definedName>
    <definedName name="ZCXCXZXZXzx">[20]Criteria2!$B$34</definedName>
    <definedName name="zfzffz">[20]Criteria2!$B$21</definedName>
    <definedName name="zx" localSheetId="1" hidden="1">{#N/A,#N/A,FALSE,"Group P&amp;L";#N/A,#N/A,FALSE,"Group Balance Sheet"}</definedName>
    <definedName name="zx" localSheetId="0" hidden="1">{#N/A,#N/A,FALSE,"Group P&amp;L";#N/A,#N/A,FALSE,"Group Balance Sheet"}</definedName>
    <definedName name="zx" localSheetId="8" hidden="1">{#N/A,#N/A,FALSE,"Group P&amp;L";#N/A,#N/A,FALSE,"Group Balance Sheet"}</definedName>
    <definedName name="zx" hidden="1">{#N/A,#N/A,FALSE,"Group P&amp;L";#N/A,#N/A,FALSE,"Group Balance Sheet"}</definedName>
    <definedName name="zxc" localSheetId="1" hidden="1">{#N/A,#N/A,FALSE,"Group P&amp;L";#N/A,#N/A,FALSE,"Group Balance Sheet"}</definedName>
    <definedName name="zxc" localSheetId="0" hidden="1">{#N/A,#N/A,FALSE,"Group P&amp;L";#N/A,#N/A,FALSE,"Group Balance Sheet"}</definedName>
    <definedName name="zxc" localSheetId="8" hidden="1">{#N/A,#N/A,FALSE,"Group P&amp;L";#N/A,#N/A,FALSE,"Group Balance Sheet"}</definedName>
    <definedName name="zxc" hidden="1">{#N/A,#N/A,FALSE,"Group P&amp;L";#N/A,#N/A,FALSE,"Group Balance Sheet"}</definedName>
    <definedName name="zxcccccccccccccccccccccC">[20]Criteria3!$B$37</definedName>
    <definedName name="zxccz">[20]Criteria1!$B$23</definedName>
    <definedName name="zxcv" localSheetId="1" hidden="1">{#N/A,#N/A,FALSE,"Group P&amp;L";#N/A,#N/A,FALSE,"Group Balance Sheet"}</definedName>
    <definedName name="zxcv" localSheetId="0" hidden="1">{#N/A,#N/A,FALSE,"Group P&amp;L";#N/A,#N/A,FALSE,"Group Balance Sheet"}</definedName>
    <definedName name="zxcv" localSheetId="8" hidden="1">{#N/A,#N/A,FALSE,"Group P&amp;L";#N/A,#N/A,FALSE,"Group Balance Sheet"}</definedName>
    <definedName name="zxcv" hidden="1">{#N/A,#N/A,FALSE,"Group P&amp;L";#N/A,#N/A,FALSE,"Group Balance Sheet"}</definedName>
    <definedName name="zxCzxCzXCzc" localSheetId="1">'[110]Combined P&amp;L'!$I$1:$J$14</definedName>
    <definedName name="zxCzxCzXCzc" localSheetId="0">'[110]Combined P&amp;L'!$I$1:$J$14</definedName>
    <definedName name="zxCzxCzXCzc">'[111]Combined P&amp;L'!$I$1:$J$14</definedName>
    <definedName name="zxvb" localSheetId="1" hidden="1">{#N/A,#N/A,FALSE,"Group P&amp;L";#N/A,#N/A,FALSE,"Group Balance Sheet"}</definedName>
    <definedName name="zxvb" localSheetId="0" hidden="1">{#N/A,#N/A,FALSE,"Group P&amp;L";#N/A,#N/A,FALSE,"Group Balance Sheet"}</definedName>
    <definedName name="zxvb" localSheetId="8" hidden="1">{#N/A,#N/A,FALSE,"Group P&amp;L";#N/A,#N/A,FALSE,"Group Balance Sheet"}</definedName>
    <definedName name="zxvb" hidden="1">{#N/A,#N/A,FALSE,"Group P&amp;L";#N/A,#N/A,FALSE,"Group Balance Sheet"}</definedName>
    <definedName name="ZXVCCCCCCCCCCCCC">[20]Criteria2!$B$37</definedName>
    <definedName name="zxxxzxx">[20]Criteria3!$B$23</definedName>
    <definedName name="zzzzz">[20]Criteria3!$P$2</definedName>
    <definedName name="zzzzzzzzzzzz">[20]Criteria1!$J$5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10" l="1"/>
  <c r="H33" i="16"/>
  <c r="I33" i="16"/>
  <c r="J33" i="16"/>
  <c r="K33" i="16"/>
  <c r="L33" i="16"/>
  <c r="I8" i="16"/>
  <c r="J8" i="16"/>
  <c r="K8" i="16"/>
  <c r="L8" i="16"/>
  <c r="H8" i="16"/>
  <c r="N7" i="16"/>
  <c r="O7" i="16"/>
  <c r="P7" i="16"/>
  <c r="Q7" i="16"/>
  <c r="M7" i="16"/>
  <c r="I6" i="16"/>
  <c r="J6" i="16"/>
  <c r="K6" i="16"/>
  <c r="L6" i="16"/>
  <c r="H6" i="16"/>
  <c r="H15" i="16"/>
  <c r="H9" i="16"/>
  <c r="H16" i="16"/>
  <c r="L10" i="16"/>
  <c r="K24" i="16"/>
  <c r="K10" i="16"/>
  <c r="J24" i="16"/>
  <c r="J10" i="16"/>
  <c r="I24" i="16"/>
  <c r="I10" i="16"/>
  <c r="H24" i="16"/>
  <c r="H25" i="16"/>
  <c r="I15" i="16"/>
  <c r="I9" i="16"/>
  <c r="I16" i="16"/>
  <c r="I25" i="16"/>
  <c r="J15" i="16"/>
  <c r="J9" i="16"/>
  <c r="J16" i="16"/>
  <c r="J25" i="16"/>
  <c r="K15" i="16"/>
  <c r="K9" i="16"/>
  <c r="K16" i="16"/>
  <c r="K25" i="16"/>
  <c r="L15" i="16"/>
  <c r="L9" i="16"/>
  <c r="L16" i="16"/>
  <c r="L25" i="16"/>
  <c r="H22" i="16"/>
  <c r="H26" i="16"/>
  <c r="I17" i="16"/>
  <c r="I22" i="16"/>
  <c r="I26" i="16"/>
  <c r="J17" i="16"/>
  <c r="J18" i="16"/>
  <c r="J22" i="16"/>
  <c r="J26" i="16"/>
  <c r="K17" i="16"/>
  <c r="K18" i="16"/>
  <c r="K19" i="16"/>
  <c r="K22" i="16"/>
  <c r="K26" i="16"/>
  <c r="L17" i="16"/>
  <c r="L18" i="16"/>
  <c r="L19" i="16"/>
  <c r="L20" i="16"/>
  <c r="L22" i="16"/>
  <c r="L26" i="16"/>
  <c r="L27" i="16"/>
  <c r="H31" i="16"/>
  <c r="I31" i="16"/>
  <c r="J31" i="16"/>
  <c r="K31" i="16"/>
  <c r="L31" i="16"/>
  <c r="M33" i="16"/>
  <c r="H10" i="16"/>
  <c r="L22" i="13"/>
  <c r="D25" i="4"/>
  <c r="D27" i="4"/>
  <c r="M9" i="13"/>
  <c r="N9" i="13"/>
  <c r="O9" i="13"/>
  <c r="P9" i="13"/>
  <c r="M14" i="13"/>
  <c r="M22" i="13"/>
  <c r="E25" i="4"/>
  <c r="E27" i="4"/>
  <c r="N14" i="13"/>
  <c r="N22" i="13"/>
  <c r="F25" i="4"/>
  <c r="F27" i="4"/>
  <c r="C8" i="14" a="1"/>
  <c r="C8" i="14"/>
  <c r="J8" i="14"/>
  <c r="F7" i="14"/>
  <c r="F117" i="14"/>
  <c r="G7" i="14"/>
  <c r="G117" i="14"/>
  <c r="H7" i="14"/>
  <c r="H117" i="14"/>
  <c r="I7" i="14"/>
  <c r="I117" i="14"/>
  <c r="J7" i="14"/>
  <c r="C9" i="14" a="1"/>
  <c r="C9" i="14"/>
  <c r="C10" i="14" a="1"/>
  <c r="C10" i="14"/>
  <c r="G10" i="14"/>
  <c r="G10" i="15"/>
  <c r="C11" i="14" a="1"/>
  <c r="C11" i="14"/>
  <c r="G11" i="14"/>
  <c r="C12" i="14" a="1"/>
  <c r="C12" i="14"/>
  <c r="C13" i="14" a="1"/>
  <c r="C13" i="14"/>
  <c r="C14" i="14" a="1"/>
  <c r="C14" i="14"/>
  <c r="I14" i="14"/>
  <c r="I14" i="15"/>
  <c r="C15" i="14" a="1"/>
  <c r="C15" i="14"/>
  <c r="C16" i="14" a="1"/>
  <c r="C16" i="14"/>
  <c r="C17" i="14" a="1"/>
  <c r="C17" i="14"/>
  <c r="J17" i="14"/>
  <c r="J17" i="15"/>
  <c r="C18" i="14" a="1"/>
  <c r="C18" i="14"/>
  <c r="C19" i="14" a="1"/>
  <c r="C19" i="14"/>
  <c r="C20" i="14" a="1"/>
  <c r="C20" i="14"/>
  <c r="C21" i="14" a="1"/>
  <c r="C21" i="14"/>
  <c r="C22" i="14" a="1"/>
  <c r="C22" i="14"/>
  <c r="H22" i="14"/>
  <c r="H22" i="15"/>
  <c r="C23" i="14" a="1"/>
  <c r="C23" i="14"/>
  <c r="J23" i="14"/>
  <c r="J23" i="15"/>
  <c r="C23" i="15" a="1"/>
  <c r="C23" i="15"/>
  <c r="J7" i="15"/>
  <c r="U7" i="15"/>
  <c r="C37" i="15" a="1"/>
  <c r="C37" i="15"/>
  <c r="J37" i="15"/>
  <c r="C147" i="15"/>
  <c r="J117" i="15"/>
  <c r="J147" i="15"/>
  <c r="N37" i="15"/>
  <c r="U37" i="15"/>
  <c r="J133" i="15"/>
  <c r="C24" i="14" a="1"/>
  <c r="C24" i="14"/>
  <c r="C25" i="14" a="1"/>
  <c r="C25" i="14"/>
  <c r="C26" i="14" a="1"/>
  <c r="C26" i="14"/>
  <c r="C27" i="14" a="1"/>
  <c r="C27" i="14"/>
  <c r="C28" i="14" a="1"/>
  <c r="C28" i="14"/>
  <c r="C29" i="14" a="1"/>
  <c r="C29" i="14"/>
  <c r="C30" i="14" a="1"/>
  <c r="C30" i="14"/>
  <c r="G30" i="14"/>
  <c r="C31" i="14" a="1"/>
  <c r="C31" i="14"/>
  <c r="C32" i="14" a="1"/>
  <c r="C32" i="14"/>
  <c r="C33" i="14" a="1"/>
  <c r="C33" i="14"/>
  <c r="C34" i="14" a="1"/>
  <c r="C34" i="14"/>
  <c r="C35" i="14" a="1"/>
  <c r="C35" i="14"/>
  <c r="N35" i="14"/>
  <c r="C36" i="14" a="1"/>
  <c r="C36" i="14"/>
  <c r="C37" i="14" a="1"/>
  <c r="C37" i="14"/>
  <c r="C38" i="14" a="1"/>
  <c r="C38" i="14"/>
  <c r="C39" i="14" a="1"/>
  <c r="C39" i="14"/>
  <c r="J39" i="14"/>
  <c r="C40" i="14" a="1"/>
  <c r="C40" i="14"/>
  <c r="C41" i="14" a="1"/>
  <c r="C41" i="14"/>
  <c r="H41" i="14"/>
  <c r="C42" i="14" a="1"/>
  <c r="C42" i="14"/>
  <c r="C43" i="14" a="1"/>
  <c r="C43" i="14"/>
  <c r="C44" i="14" a="1"/>
  <c r="C44" i="14"/>
  <c r="C45" i="14" a="1"/>
  <c r="C45" i="14"/>
  <c r="C46" i="14" a="1"/>
  <c r="C46" i="14"/>
  <c r="C47" i="14" a="1"/>
  <c r="C47" i="14"/>
  <c r="C48" i="14" a="1"/>
  <c r="C48" i="14"/>
  <c r="C49" i="14" a="1"/>
  <c r="C49" i="14"/>
  <c r="C50" i="14" a="1"/>
  <c r="C50" i="14"/>
  <c r="G50" i="14"/>
  <c r="C51" i="14" a="1"/>
  <c r="C51" i="14"/>
  <c r="C52" i="14" a="1"/>
  <c r="C52" i="14"/>
  <c r="E52" i="14"/>
  <c r="C53" i="14" a="1"/>
  <c r="C53" i="14"/>
  <c r="C54" i="14" a="1"/>
  <c r="C54" i="14"/>
  <c r="F54" i="14"/>
  <c r="C55" i="14" a="1"/>
  <c r="C55" i="14"/>
  <c r="C56" i="14" a="1"/>
  <c r="C56" i="14"/>
  <c r="J56" i="14"/>
  <c r="C57" i="14" a="1"/>
  <c r="C57" i="14"/>
  <c r="E7" i="14"/>
  <c r="E172" i="14"/>
  <c r="E14" i="14"/>
  <c r="E14" i="15"/>
  <c r="D7" i="14"/>
  <c r="D117" i="14"/>
  <c r="D52" i="14"/>
  <c r="C22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I172" i="14"/>
  <c r="H172" i="14"/>
  <c r="G172" i="14"/>
  <c r="F172" i="14"/>
  <c r="C5" i="14"/>
  <c r="C60" i="14"/>
  <c r="C115" i="14"/>
  <c r="C170" i="14"/>
  <c r="N5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J62" i="14"/>
  <c r="I62" i="14"/>
  <c r="H62" i="14"/>
  <c r="G62" i="14"/>
  <c r="F62" i="14"/>
  <c r="Q7" i="14"/>
  <c r="R7" i="14"/>
  <c r="S7" i="14"/>
  <c r="T7" i="14"/>
  <c r="N52" i="14"/>
  <c r="O7" i="14"/>
  <c r="C58" i="14" a="1"/>
  <c r="C5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C3" i="14"/>
  <c r="G2" i="14"/>
  <c r="E2" i="14"/>
  <c r="C2" i="14"/>
  <c r="A1" i="14"/>
  <c r="C22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19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64" i="15"/>
  <c r="B65" i="15"/>
  <c r="C58" i="15" a="1"/>
  <c r="C58" i="15"/>
  <c r="C57" i="15" a="1"/>
  <c r="C57" i="15"/>
  <c r="C56" i="15" a="1"/>
  <c r="C56" i="15"/>
  <c r="C55" i="15" a="1"/>
  <c r="C55" i="15"/>
  <c r="C54" i="15" a="1"/>
  <c r="C54" i="15"/>
  <c r="C53" i="15" a="1"/>
  <c r="C53" i="15"/>
  <c r="C52" i="15" a="1"/>
  <c r="C52" i="15"/>
  <c r="C51" i="15" a="1"/>
  <c r="C51" i="15"/>
  <c r="C50" i="15" a="1"/>
  <c r="C50" i="15"/>
  <c r="C49" i="15" a="1"/>
  <c r="C49" i="15"/>
  <c r="C48" i="15" a="1"/>
  <c r="C48" i="15"/>
  <c r="N48" i="15"/>
  <c r="C47" i="15" a="1"/>
  <c r="C47" i="15"/>
  <c r="H47" i="15"/>
  <c r="C46" i="15" a="1"/>
  <c r="C46" i="15"/>
  <c r="C45" i="15" a="1"/>
  <c r="C45" i="15"/>
  <c r="C100" i="15"/>
  <c r="C44" i="15" a="1"/>
  <c r="C44" i="15"/>
  <c r="C43" i="15" a="1"/>
  <c r="C43" i="15"/>
  <c r="C42" i="15" a="1"/>
  <c r="C42" i="15"/>
  <c r="C41" i="15" a="1"/>
  <c r="C41" i="15"/>
  <c r="C40" i="15" a="1"/>
  <c r="C40" i="15"/>
  <c r="C39" i="15" a="1"/>
  <c r="C39" i="15"/>
  <c r="C38" i="15" a="1"/>
  <c r="C38" i="15"/>
  <c r="G37" i="15"/>
  <c r="C36" i="15" a="1"/>
  <c r="C36" i="15"/>
  <c r="C35" i="15" a="1"/>
  <c r="C35" i="15"/>
  <c r="C34" i="15" a="1"/>
  <c r="C34" i="15"/>
  <c r="C33" i="15" a="1"/>
  <c r="C33" i="15"/>
  <c r="C32" i="15" a="1"/>
  <c r="C32" i="15"/>
  <c r="C31" i="15" a="1"/>
  <c r="C31" i="15"/>
  <c r="C30" i="15" a="1"/>
  <c r="C30" i="15"/>
  <c r="C29" i="15" a="1"/>
  <c r="C29" i="15"/>
  <c r="C28" i="15" a="1"/>
  <c r="C28" i="15"/>
  <c r="C27" i="15" a="1"/>
  <c r="C27" i="15"/>
  <c r="C26" i="15" a="1"/>
  <c r="C26" i="15"/>
  <c r="C136" i="15"/>
  <c r="C191" i="15"/>
  <c r="C25" i="15" a="1"/>
  <c r="C25" i="15"/>
  <c r="C24" i="15" a="1"/>
  <c r="C24" i="15"/>
  <c r="C22" i="15" a="1"/>
  <c r="C22" i="15"/>
  <c r="C21" i="15" a="1"/>
  <c r="C21" i="15"/>
  <c r="C20" i="15" a="1"/>
  <c r="C20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9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I7" i="15"/>
  <c r="I62" i="15"/>
  <c r="H7" i="15"/>
  <c r="S7" i="15"/>
  <c r="G7" i="15"/>
  <c r="F7" i="15"/>
  <c r="Q7" i="15"/>
  <c r="E7" i="15"/>
  <c r="E62" i="15"/>
  <c r="D7" i="15"/>
  <c r="D117" i="15"/>
  <c r="C5" i="15"/>
  <c r="C60" i="15"/>
  <c r="C115" i="15"/>
  <c r="C170" i="15"/>
  <c r="N5" i="15"/>
  <c r="C3" i="15"/>
  <c r="G2" i="15"/>
  <c r="E2" i="15"/>
  <c r="C2" i="15"/>
  <c r="A1" i="15"/>
  <c r="E30" i="15"/>
  <c r="I117" i="15"/>
  <c r="C95" i="15"/>
  <c r="G95" i="15"/>
  <c r="J40" i="15"/>
  <c r="H40" i="15"/>
  <c r="H45" i="15"/>
  <c r="G45" i="15"/>
  <c r="F45" i="15"/>
  <c r="C163" i="15"/>
  <c r="I163" i="15"/>
  <c r="I53" i="15"/>
  <c r="E40" i="15"/>
  <c r="J172" i="15"/>
  <c r="F40" i="15"/>
  <c r="E45" i="15"/>
  <c r="C103" i="15"/>
  <c r="F103" i="15"/>
  <c r="G103" i="15"/>
  <c r="H103" i="15"/>
  <c r="I103" i="15"/>
  <c r="J103" i="15"/>
  <c r="K103" i="15"/>
  <c r="I48" i="15"/>
  <c r="E53" i="15"/>
  <c r="F172" i="15"/>
  <c r="F62" i="15"/>
  <c r="F117" i="15"/>
  <c r="F163" i="15"/>
  <c r="C162" i="15"/>
  <c r="F52" i="15"/>
  <c r="E52" i="15"/>
  <c r="H52" i="15"/>
  <c r="H172" i="15"/>
  <c r="H117" i="15"/>
  <c r="H163" i="15"/>
  <c r="H62" i="15"/>
  <c r="H147" i="15"/>
  <c r="H37" i="15"/>
  <c r="S37" i="15"/>
  <c r="C218" i="15"/>
  <c r="J163" i="15"/>
  <c r="F95" i="15"/>
  <c r="H95" i="15"/>
  <c r="I95" i="15"/>
  <c r="J95" i="15"/>
  <c r="K95" i="15"/>
  <c r="I40" i="15"/>
  <c r="C150" i="15"/>
  <c r="I150" i="15"/>
  <c r="I205" i="15"/>
  <c r="I100" i="15"/>
  <c r="C202" i="15"/>
  <c r="F147" i="15"/>
  <c r="H13" i="2"/>
  <c r="G13" i="2"/>
  <c r="F13" i="2"/>
  <c r="E13" i="2"/>
  <c r="D13" i="2"/>
  <c r="D18" i="2"/>
  <c r="E18" i="2"/>
  <c r="F18" i="2"/>
  <c r="G18" i="2"/>
  <c r="H18" i="2"/>
  <c r="G7" i="13"/>
  <c r="F7" i="13"/>
  <c r="F10" i="3"/>
  <c r="F9" i="3"/>
  <c r="F12" i="3"/>
  <c r="F8" i="3"/>
  <c r="M7" i="13"/>
  <c r="N7" i="13"/>
  <c r="O7" i="13"/>
  <c r="P7" i="13"/>
  <c r="L7" i="13"/>
  <c r="H7" i="13"/>
  <c r="I7" i="13"/>
  <c r="J7" i="13"/>
  <c r="K7" i="13"/>
  <c r="D41" i="4"/>
  <c r="E41" i="4"/>
  <c r="F41" i="4"/>
  <c r="G41" i="4"/>
  <c r="H41" i="4"/>
  <c r="D18" i="4"/>
  <c r="D8" i="4"/>
  <c r="E7" i="4"/>
  <c r="F7" i="4"/>
  <c r="G7" i="4"/>
  <c r="H7" i="4"/>
  <c r="D7" i="4"/>
  <c r="I6" i="3"/>
  <c r="J6" i="3"/>
  <c r="K6" i="3"/>
  <c r="L6" i="3"/>
  <c r="H6" i="3"/>
  <c r="L19" i="13"/>
  <c r="M19" i="13"/>
  <c r="P19" i="13"/>
  <c r="G19" i="13"/>
  <c r="N19" i="13"/>
  <c r="O19" i="13"/>
  <c r="H19" i="13"/>
  <c r="I19" i="13"/>
  <c r="J19" i="13"/>
  <c r="K19" i="13"/>
  <c r="H16" i="3"/>
  <c r="H12" i="3"/>
  <c r="I16" i="3"/>
  <c r="I12" i="3"/>
  <c r="L16" i="3"/>
  <c r="L12" i="3"/>
  <c r="K16" i="3"/>
  <c r="K12" i="3"/>
  <c r="J16" i="3"/>
  <c r="J12" i="3"/>
  <c r="G22" i="13"/>
  <c r="D9" i="4"/>
  <c r="H22" i="13"/>
  <c r="E9" i="4"/>
  <c r="I22" i="13"/>
  <c r="F9" i="4"/>
  <c r="J22" i="13"/>
  <c r="K22" i="13"/>
  <c r="H9" i="4"/>
  <c r="H8" i="4"/>
  <c r="C15" i="13"/>
  <c r="G15" i="13"/>
  <c r="H15" i="13"/>
  <c r="C10" i="13"/>
  <c r="G8" i="4"/>
  <c r="F8" i="4"/>
  <c r="E8" i="4"/>
  <c r="B1" i="2"/>
  <c r="B1" i="10"/>
  <c r="G9" i="4"/>
  <c r="D40" i="4"/>
  <c r="J6" i="10"/>
  <c r="F8" i="10"/>
  <c r="E40" i="4"/>
  <c r="K6" i="10"/>
  <c r="F40" i="4"/>
  <c r="L6" i="10"/>
  <c r="G40" i="4"/>
  <c r="M6" i="10"/>
  <c r="H40" i="4"/>
  <c r="N6" i="10"/>
  <c r="H24" i="4"/>
  <c r="G24" i="4"/>
  <c r="F24" i="4"/>
  <c r="E24" i="4"/>
  <c r="D24" i="4"/>
  <c r="H27" i="3"/>
  <c r="I27" i="3"/>
  <c r="J27" i="3"/>
  <c r="K27" i="3"/>
  <c r="L27" i="3"/>
  <c r="C42" i="4"/>
  <c r="C44" i="4"/>
  <c r="G10" i="13"/>
  <c r="H10" i="13"/>
  <c r="I10" i="13"/>
  <c r="J10" i="13"/>
  <c r="K10" i="13"/>
  <c r="B1" i="5"/>
  <c r="B1" i="3"/>
  <c r="B1" i="13"/>
  <c r="B1" i="4"/>
  <c r="E80" i="15"/>
  <c r="J80" i="15"/>
  <c r="E130" i="15"/>
  <c r="J130" i="15"/>
  <c r="J134" i="15"/>
  <c r="E135" i="15"/>
  <c r="I77" i="15"/>
  <c r="E132" i="15"/>
  <c r="J135" i="15"/>
  <c r="F75" i="15"/>
  <c r="G77" i="15"/>
  <c r="F190" i="15"/>
  <c r="J77" i="15"/>
  <c r="E134" i="15"/>
  <c r="J132" i="15"/>
  <c r="F80" i="15"/>
  <c r="H77" i="15"/>
  <c r="I135" i="15"/>
  <c r="F79" i="15"/>
  <c r="F77" i="15"/>
  <c r="I80" i="15"/>
  <c r="I75" i="15"/>
  <c r="E79" i="15"/>
  <c r="E136" i="15"/>
  <c r="F134" i="15"/>
  <c r="F130" i="15"/>
  <c r="H79" i="15"/>
  <c r="E75" i="15"/>
  <c r="F132" i="15"/>
  <c r="I79" i="15"/>
  <c r="H75" i="15"/>
  <c r="E77" i="15"/>
  <c r="G80" i="15"/>
  <c r="J79" i="15"/>
  <c r="J75" i="15"/>
  <c r="F136" i="15"/>
  <c r="G79" i="15"/>
  <c r="G75" i="15"/>
  <c r="F135" i="15"/>
  <c r="H80" i="15"/>
  <c r="J136" i="15"/>
  <c r="I137" i="15"/>
  <c r="I130" i="15"/>
  <c r="F189" i="15"/>
  <c r="K79" i="15"/>
  <c r="I131" i="15"/>
  <c r="I136" i="15"/>
  <c r="K77" i="15"/>
  <c r="J190" i="15"/>
  <c r="I190" i="15"/>
  <c r="E185" i="15"/>
  <c r="F185" i="15"/>
  <c r="J189" i="15"/>
  <c r="I132" i="15"/>
  <c r="K75" i="15"/>
  <c r="E189" i="15"/>
  <c r="F187" i="15"/>
  <c r="I134" i="15"/>
  <c r="E187" i="15"/>
  <c r="E190" i="15"/>
  <c r="K80" i="15"/>
  <c r="F78" i="15"/>
  <c r="I78" i="15"/>
  <c r="J78" i="15"/>
  <c r="I133" i="15"/>
  <c r="G191" i="15"/>
  <c r="H131" i="15"/>
  <c r="H132" i="15"/>
  <c r="H135" i="15"/>
  <c r="H130" i="15"/>
  <c r="H137" i="15"/>
  <c r="H134" i="15"/>
  <c r="J186" i="15"/>
  <c r="G186" i="15"/>
  <c r="F186" i="15"/>
  <c r="D116" i="15"/>
  <c r="F137" i="15"/>
  <c r="G136" i="15"/>
  <c r="I187" i="15"/>
  <c r="F133" i="15"/>
  <c r="G78" i="15"/>
  <c r="G131" i="15"/>
  <c r="G137" i="15"/>
  <c r="I81" i="15"/>
  <c r="E133" i="15"/>
  <c r="F81" i="15"/>
  <c r="E82" i="15"/>
  <c r="H76" i="15"/>
  <c r="G81" i="15"/>
  <c r="I82" i="15"/>
  <c r="E76" i="15"/>
  <c r="I185" i="15"/>
  <c r="G130" i="15"/>
  <c r="G132" i="15"/>
  <c r="I186" i="15"/>
  <c r="J82" i="15"/>
  <c r="E186" i="15"/>
  <c r="E78" i="15"/>
  <c r="J81" i="15"/>
  <c r="G189" i="15"/>
  <c r="F131" i="15"/>
  <c r="F76" i="15"/>
  <c r="J185" i="15"/>
  <c r="J187" i="15"/>
  <c r="G133" i="15"/>
  <c r="H78" i="15"/>
  <c r="K78" i="15"/>
  <c r="H82" i="15"/>
  <c r="G76" i="15"/>
  <c r="H133" i="15"/>
  <c r="E131" i="15"/>
  <c r="H136" i="15"/>
  <c r="E81" i="15"/>
  <c r="F82" i="15"/>
  <c r="J131" i="15"/>
  <c r="J76" i="15"/>
  <c r="E137" i="15"/>
  <c r="G135" i="15"/>
  <c r="I189" i="15"/>
  <c r="H81" i="15"/>
  <c r="G82" i="15"/>
  <c r="I76" i="15"/>
  <c r="J137" i="15"/>
  <c r="G134" i="15"/>
  <c r="K134" i="15"/>
  <c r="F188" i="15"/>
  <c r="H189" i="15"/>
  <c r="H187" i="15"/>
  <c r="H192" i="15"/>
  <c r="H185" i="15"/>
  <c r="H190" i="15"/>
  <c r="G190" i="15"/>
  <c r="K190" i="15"/>
  <c r="E192" i="15"/>
  <c r="E188" i="15"/>
  <c r="K130" i="15"/>
  <c r="K133" i="15"/>
  <c r="K137" i="15"/>
  <c r="F192" i="15"/>
  <c r="K76" i="15"/>
  <c r="G185" i="15"/>
  <c r="F191" i="15"/>
  <c r="J188" i="15"/>
  <c r="K135" i="15"/>
  <c r="K82" i="15"/>
  <c r="G187" i="15"/>
  <c r="K187" i="15"/>
  <c r="K81" i="15"/>
  <c r="H188" i="15"/>
  <c r="J192" i="15"/>
  <c r="K132" i="15"/>
  <c r="E191" i="15"/>
  <c r="K131" i="15"/>
  <c r="H191" i="15"/>
  <c r="H186" i="15"/>
  <c r="K186" i="15"/>
  <c r="I188" i="15"/>
  <c r="G188" i="15"/>
  <c r="K188" i="15"/>
  <c r="J191" i="15"/>
  <c r="K136" i="15"/>
  <c r="G192" i="15"/>
  <c r="I191" i="15"/>
  <c r="K189" i="15"/>
  <c r="I192" i="15"/>
  <c r="K191" i="15"/>
  <c r="K192" i="15"/>
  <c r="K185" i="15"/>
  <c r="D171" i="15"/>
  <c r="D61" i="15"/>
  <c r="C14" i="15"/>
  <c r="N14" i="15"/>
  <c r="F28" i="14"/>
  <c r="D62" i="14"/>
  <c r="I46" i="14"/>
  <c r="C151" i="15"/>
  <c r="H151" i="15"/>
  <c r="F41" i="15"/>
  <c r="I41" i="15"/>
  <c r="G172" i="15"/>
  <c r="R7" i="15"/>
  <c r="G117" i="15"/>
  <c r="G162" i="15"/>
  <c r="G62" i="15"/>
  <c r="J28" i="15"/>
  <c r="I28" i="15"/>
  <c r="G28" i="15"/>
  <c r="H28" i="15"/>
  <c r="C83" i="15"/>
  <c r="N28" i="15"/>
  <c r="C138" i="15"/>
  <c r="G138" i="15"/>
  <c r="R28" i="15"/>
  <c r="F28" i="15"/>
  <c r="N34" i="15"/>
  <c r="I34" i="15"/>
  <c r="F34" i="15"/>
  <c r="H34" i="15"/>
  <c r="J34" i="15"/>
  <c r="C89" i="15"/>
  <c r="I89" i="15"/>
  <c r="C144" i="15"/>
  <c r="I144" i="15"/>
  <c r="I199" i="15"/>
  <c r="E34" i="15"/>
  <c r="G34" i="15"/>
  <c r="C94" i="15"/>
  <c r="E39" i="15"/>
  <c r="N50" i="15"/>
  <c r="I162" i="15"/>
  <c r="I52" i="15"/>
  <c r="C107" i="15"/>
  <c r="I107" i="15"/>
  <c r="I217" i="15"/>
  <c r="J162" i="15"/>
  <c r="H162" i="15"/>
  <c r="C217" i="15"/>
  <c r="E28" i="15"/>
  <c r="N21" i="15"/>
  <c r="C137" i="15"/>
  <c r="C192" i="15"/>
  <c r="C82" i="15"/>
  <c r="F33" i="15"/>
  <c r="F56" i="15"/>
  <c r="E95" i="15"/>
  <c r="G40" i="15"/>
  <c r="N40" i="15"/>
  <c r="E51" i="15"/>
  <c r="N52" i="15"/>
  <c r="J62" i="15"/>
  <c r="H36" i="15"/>
  <c r="H53" i="15"/>
  <c r="F53" i="15"/>
  <c r="N53" i="15"/>
  <c r="C108" i="15"/>
  <c r="F108" i="15"/>
  <c r="F218" i="15"/>
  <c r="N27" i="15"/>
  <c r="I30" i="15"/>
  <c r="N30" i="15"/>
  <c r="G30" i="15"/>
  <c r="F30" i="15"/>
  <c r="H30" i="15"/>
  <c r="C140" i="15"/>
  <c r="E117" i="15"/>
  <c r="E140" i="15"/>
  <c r="C102" i="15"/>
  <c r="J102" i="15"/>
  <c r="G47" i="15"/>
  <c r="F47" i="15"/>
  <c r="E47" i="15"/>
  <c r="I47" i="15"/>
  <c r="N54" i="15"/>
  <c r="N31" i="15"/>
  <c r="C92" i="15"/>
  <c r="I92" i="15"/>
  <c r="E37" i="15"/>
  <c r="G48" i="15"/>
  <c r="F48" i="15"/>
  <c r="C158" i="15"/>
  <c r="E48" i="15"/>
  <c r="J48" i="15"/>
  <c r="E172" i="15"/>
  <c r="P7" i="15"/>
  <c r="N26" i="15"/>
  <c r="C81" i="15"/>
  <c r="N41" i="15"/>
  <c r="N24" i="15"/>
  <c r="C96" i="15"/>
  <c r="H96" i="15"/>
  <c r="I52" i="14"/>
  <c r="G52" i="14"/>
  <c r="C107" i="14"/>
  <c r="F107" i="14"/>
  <c r="H52" i="14"/>
  <c r="C162" i="14"/>
  <c r="F52" i="14"/>
  <c r="J52" i="14"/>
  <c r="C109" i="14"/>
  <c r="I45" i="14"/>
  <c r="C110" i="14"/>
  <c r="F46" i="14"/>
  <c r="C156" i="14"/>
  <c r="I39" i="14"/>
  <c r="C102" i="14"/>
  <c r="F47" i="14"/>
  <c r="F102" i="14"/>
  <c r="C157" i="14"/>
  <c r="F157" i="14"/>
  <c r="F212" i="14"/>
  <c r="I47" i="14"/>
  <c r="G47" i="14"/>
  <c r="F40" i="14"/>
  <c r="C150" i="14"/>
  <c r="J40" i="14"/>
  <c r="G40" i="14"/>
  <c r="I40" i="14"/>
  <c r="G38" i="14"/>
  <c r="F38" i="14"/>
  <c r="H30" i="14"/>
  <c r="F22" i="14"/>
  <c r="F22" i="15"/>
  <c r="C132" i="14"/>
  <c r="I22" i="14"/>
  <c r="G22" i="14"/>
  <c r="J22" i="14"/>
  <c r="C84" i="14"/>
  <c r="C139" i="14"/>
  <c r="H139" i="14"/>
  <c r="F29" i="14"/>
  <c r="F84" i="14"/>
  <c r="F139" i="14"/>
  <c r="F194" i="14"/>
  <c r="J29" i="14"/>
  <c r="C105" i="14"/>
  <c r="J50" i="14"/>
  <c r="F50" i="14"/>
  <c r="F13" i="14"/>
  <c r="C68" i="14"/>
  <c r="C123" i="14"/>
  <c r="H123" i="14"/>
  <c r="H123" i="15"/>
  <c r="G13" i="14"/>
  <c r="G13" i="15"/>
  <c r="H13" i="14"/>
  <c r="H68" i="14"/>
  <c r="H178" i="14"/>
  <c r="H178" i="15"/>
  <c r="J9" i="14"/>
  <c r="J9" i="15"/>
  <c r="G42" i="14"/>
  <c r="I42" i="14"/>
  <c r="C97" i="14"/>
  <c r="F18" i="14"/>
  <c r="C73" i="14"/>
  <c r="H14" i="14"/>
  <c r="C69" i="14"/>
  <c r="C69" i="15"/>
  <c r="H11" i="14"/>
  <c r="C121" i="14"/>
  <c r="H121" i="14"/>
  <c r="H121" i="15"/>
  <c r="C67" i="14"/>
  <c r="J12" i="14"/>
  <c r="J12" i="15"/>
  <c r="G12" i="14"/>
  <c r="G12" i="15"/>
  <c r="I12" i="14"/>
  <c r="H28" i="14"/>
  <c r="J28" i="14"/>
  <c r="G24" i="14"/>
  <c r="I24" i="14"/>
  <c r="I24" i="15"/>
  <c r="C79" i="14"/>
  <c r="H79" i="14"/>
  <c r="F79" i="14"/>
  <c r="G79" i="14"/>
  <c r="I79" i="14"/>
  <c r="J79" i="14"/>
  <c r="K79" i="14"/>
  <c r="H24" i="14"/>
  <c r="J24" i="14"/>
  <c r="H20" i="14"/>
  <c r="H20" i="15"/>
  <c r="J20" i="14"/>
  <c r="G20" i="14"/>
  <c r="I20" i="14"/>
  <c r="H16" i="14"/>
  <c r="H16" i="15"/>
  <c r="J16" i="14"/>
  <c r="J15" i="14"/>
  <c r="C125" i="14"/>
  <c r="G8" i="14"/>
  <c r="C63" i="14"/>
  <c r="C118" i="14"/>
  <c r="I8" i="14"/>
  <c r="C206" i="15"/>
  <c r="F151" i="15"/>
  <c r="J151" i="15"/>
  <c r="I151" i="15"/>
  <c r="K34" i="15"/>
  <c r="F94" i="15"/>
  <c r="E94" i="15"/>
  <c r="G92" i="15"/>
  <c r="J92" i="15"/>
  <c r="J202" i="15"/>
  <c r="G140" i="15"/>
  <c r="R30" i="15"/>
  <c r="F140" i="15"/>
  <c r="C195" i="15"/>
  <c r="I140" i="15"/>
  <c r="J140" i="15"/>
  <c r="H140" i="15"/>
  <c r="E107" i="15"/>
  <c r="J107" i="15"/>
  <c r="F107" i="15"/>
  <c r="G107" i="15"/>
  <c r="H107" i="15"/>
  <c r="H217" i="15"/>
  <c r="Q41" i="15"/>
  <c r="C199" i="15"/>
  <c r="J144" i="15"/>
  <c r="G144" i="15"/>
  <c r="R34" i="15"/>
  <c r="F144" i="15"/>
  <c r="Q34" i="15"/>
  <c r="E144" i="15"/>
  <c r="H144" i="15"/>
  <c r="H89" i="15"/>
  <c r="H199" i="15"/>
  <c r="H138" i="15"/>
  <c r="F138" i="15"/>
  <c r="C193" i="15"/>
  <c r="E138" i="15"/>
  <c r="J138" i="15"/>
  <c r="U28" i="15"/>
  <c r="I138" i="15"/>
  <c r="I96" i="15"/>
  <c r="F96" i="15"/>
  <c r="E96" i="15"/>
  <c r="G96" i="15"/>
  <c r="J96" i="15"/>
  <c r="Q53" i="15"/>
  <c r="C213" i="15"/>
  <c r="F158" i="15"/>
  <c r="F213" i="15"/>
  <c r="E158" i="15"/>
  <c r="I158" i="15"/>
  <c r="H158" i="15"/>
  <c r="G158" i="15"/>
  <c r="J158" i="15"/>
  <c r="K158" i="15"/>
  <c r="J213" i="15"/>
  <c r="U48" i="15"/>
  <c r="I102" i="15"/>
  <c r="G102" i="15"/>
  <c r="H102" i="15"/>
  <c r="F102" i="15"/>
  <c r="E102" i="15"/>
  <c r="S52" i="15"/>
  <c r="J89" i="15"/>
  <c r="J199" i="15"/>
  <c r="G89" i="15"/>
  <c r="G199" i="15"/>
  <c r="F89" i="15"/>
  <c r="F199" i="15"/>
  <c r="K199" i="15"/>
  <c r="E89" i="15"/>
  <c r="E199" i="15"/>
  <c r="J108" i="15"/>
  <c r="H108" i="15"/>
  <c r="H218" i="15"/>
  <c r="G108" i="15"/>
  <c r="I108" i="15"/>
  <c r="K108" i="15"/>
  <c r="E108" i="15"/>
  <c r="E163" i="15"/>
  <c r="E218" i="15"/>
  <c r="I218" i="15"/>
  <c r="K40" i="15"/>
  <c r="U34" i="15"/>
  <c r="G83" i="15"/>
  <c r="G193" i="15"/>
  <c r="J83" i="15"/>
  <c r="J193" i="15"/>
  <c r="H83" i="15"/>
  <c r="H193" i="15"/>
  <c r="F83" i="15"/>
  <c r="F193" i="15"/>
  <c r="I83" i="15"/>
  <c r="I193" i="15"/>
  <c r="K193" i="15"/>
  <c r="K83" i="15"/>
  <c r="E83" i="15"/>
  <c r="E193" i="15"/>
  <c r="E162" i="15"/>
  <c r="P52" i="15"/>
  <c r="E151" i="15"/>
  <c r="E147" i="15"/>
  <c r="P37" i="15"/>
  <c r="G150" i="15"/>
  <c r="R40" i="15"/>
  <c r="G205" i="15"/>
  <c r="C205" i="15"/>
  <c r="J150" i="15"/>
  <c r="U40" i="15"/>
  <c r="F150" i="15"/>
  <c r="Q40" i="15"/>
  <c r="H150" i="15"/>
  <c r="S40" i="15"/>
  <c r="T7" i="15"/>
  <c r="T40" i="15"/>
  <c r="V40" i="15"/>
  <c r="H205" i="15"/>
  <c r="F205" i="15"/>
  <c r="E150" i="15"/>
  <c r="E205" i="15"/>
  <c r="G151" i="15"/>
  <c r="K151" i="15"/>
  <c r="G163" i="15"/>
  <c r="K163" i="15"/>
  <c r="G147" i="15"/>
  <c r="G202" i="15"/>
  <c r="F123" i="14"/>
  <c r="H84" i="14"/>
  <c r="I84" i="14"/>
  <c r="J84" i="14"/>
  <c r="G84" i="14"/>
  <c r="E84" i="14"/>
  <c r="D84" i="14"/>
  <c r="H24" i="15"/>
  <c r="S24" i="15"/>
  <c r="F73" i="14"/>
  <c r="H73" i="14"/>
  <c r="E73" i="14"/>
  <c r="G22" i="15"/>
  <c r="D157" i="14"/>
  <c r="G157" i="14"/>
  <c r="H157" i="14"/>
  <c r="C212" i="14"/>
  <c r="I110" i="14"/>
  <c r="F110" i="14"/>
  <c r="H107" i="14"/>
  <c r="H162" i="14"/>
  <c r="H217" i="14"/>
  <c r="D79" i="14"/>
  <c r="E79" i="14"/>
  <c r="F67" i="14"/>
  <c r="H67" i="14"/>
  <c r="H67" i="15"/>
  <c r="I67" i="14"/>
  <c r="I67" i="15"/>
  <c r="J67" i="14"/>
  <c r="J67" i="15"/>
  <c r="G67" i="14"/>
  <c r="G67" i="15"/>
  <c r="E67" i="14"/>
  <c r="C67" i="15"/>
  <c r="D67" i="14"/>
  <c r="F18" i="15"/>
  <c r="F68" i="14"/>
  <c r="F178" i="14"/>
  <c r="J68" i="14"/>
  <c r="J68" i="15"/>
  <c r="H68" i="15"/>
  <c r="G68" i="14"/>
  <c r="G68" i="15"/>
  <c r="I68" i="14"/>
  <c r="I68" i="15"/>
  <c r="E68" i="14"/>
  <c r="D68" i="14"/>
  <c r="C68" i="15"/>
  <c r="I22" i="15"/>
  <c r="H118" i="14"/>
  <c r="H118" i="15"/>
  <c r="G118" i="14"/>
  <c r="F118" i="14"/>
  <c r="D118" i="14"/>
  <c r="C173" i="14"/>
  <c r="C173" i="15"/>
  <c r="C118" i="15"/>
  <c r="F63" i="14"/>
  <c r="F63" i="15"/>
  <c r="J63" i="14"/>
  <c r="E63" i="14"/>
  <c r="D63" i="14"/>
  <c r="E69" i="14"/>
  <c r="E69" i="15"/>
  <c r="H97" i="14"/>
  <c r="F97" i="14"/>
  <c r="G97" i="14"/>
  <c r="I97" i="14"/>
  <c r="J97" i="14"/>
  <c r="E97" i="14"/>
  <c r="D97" i="14"/>
  <c r="F13" i="15"/>
  <c r="G132" i="14"/>
  <c r="F132" i="14"/>
  <c r="C187" i="14"/>
  <c r="G8" i="15"/>
  <c r="H125" i="14"/>
  <c r="G125" i="14"/>
  <c r="D125" i="14"/>
  <c r="C180" i="14"/>
  <c r="C180" i="15"/>
  <c r="C125" i="15"/>
  <c r="I20" i="15"/>
  <c r="G24" i="15"/>
  <c r="R24" i="15"/>
  <c r="G150" i="14"/>
  <c r="F150" i="14"/>
  <c r="H150" i="14"/>
  <c r="D150" i="14"/>
  <c r="C205" i="14"/>
  <c r="J15" i="15"/>
  <c r="G20" i="15"/>
  <c r="J22" i="15"/>
  <c r="J20" i="15"/>
  <c r="I12" i="15"/>
  <c r="J105" i="14"/>
  <c r="I105" i="14"/>
  <c r="G105" i="14"/>
  <c r="H105" i="14"/>
  <c r="E105" i="14"/>
  <c r="F105" i="14"/>
  <c r="D105" i="14"/>
  <c r="J102" i="14"/>
  <c r="I102" i="14"/>
  <c r="H102" i="14"/>
  <c r="G102" i="14"/>
  <c r="K102" i="14"/>
  <c r="G212" i="14"/>
  <c r="D102" i="14"/>
  <c r="E102" i="14"/>
  <c r="G156" i="14"/>
  <c r="H156" i="14"/>
  <c r="C211" i="14"/>
  <c r="D156" i="14"/>
  <c r="J109" i="14"/>
  <c r="H109" i="14"/>
  <c r="I109" i="14"/>
  <c r="D109" i="14"/>
  <c r="E109" i="14"/>
  <c r="K52" i="14"/>
  <c r="J16" i="15"/>
  <c r="G11" i="15"/>
  <c r="G139" i="14"/>
  <c r="D139" i="14"/>
  <c r="C194" i="14"/>
  <c r="F162" i="14"/>
  <c r="S52" i="14"/>
  <c r="G162" i="14"/>
  <c r="C217" i="14"/>
  <c r="D162" i="14"/>
  <c r="K84" i="14"/>
  <c r="I206" i="15"/>
  <c r="S34" i="15"/>
  <c r="S30" i="15"/>
  <c r="K138" i="15"/>
  <c r="E217" i="15"/>
  <c r="Q48" i="15"/>
  <c r="F206" i="15"/>
  <c r="K96" i="15"/>
  <c r="Q28" i="15"/>
  <c r="K144" i="15"/>
  <c r="P30" i="15"/>
  <c r="I213" i="15"/>
  <c r="K140" i="15"/>
  <c r="F178" i="15"/>
  <c r="E63" i="15"/>
  <c r="E68" i="15"/>
  <c r="E67" i="15"/>
  <c r="J63" i="15"/>
  <c r="G125" i="15"/>
  <c r="E73" i="15"/>
  <c r="F123" i="15"/>
  <c r="F68" i="15"/>
  <c r="F67" i="15"/>
  <c r="K97" i="14"/>
  <c r="F118" i="15"/>
  <c r="H73" i="15"/>
  <c r="G118" i="15"/>
  <c r="F73" i="15"/>
  <c r="F32" i="14"/>
  <c r="G32" i="14"/>
  <c r="H32" i="14"/>
  <c r="I32" i="14"/>
  <c r="J32" i="14"/>
  <c r="K32" i="14"/>
  <c r="C87" i="14"/>
  <c r="J36" i="14"/>
  <c r="F36" i="14"/>
  <c r="G36" i="14"/>
  <c r="H36" i="14"/>
  <c r="I36" i="14"/>
  <c r="K36" i="14"/>
  <c r="E36" i="14"/>
  <c r="N36" i="14"/>
  <c r="C146" i="14"/>
  <c r="D36" i="14"/>
  <c r="C91" i="14"/>
  <c r="C167" i="14"/>
  <c r="N57" i="14"/>
  <c r="G57" i="14"/>
  <c r="I57" i="14"/>
  <c r="H57" i="14"/>
  <c r="J57" i="14"/>
  <c r="G107" i="14"/>
  <c r="I107" i="14"/>
  <c r="J107" i="14"/>
  <c r="K107" i="14"/>
  <c r="E33" i="14"/>
  <c r="F33" i="14"/>
  <c r="J33" i="14"/>
  <c r="H33" i="14"/>
  <c r="C143" i="14"/>
  <c r="I33" i="14"/>
  <c r="D33" i="14"/>
  <c r="C88" i="14"/>
  <c r="H19" i="14"/>
  <c r="H19" i="15"/>
  <c r="F19" i="14"/>
  <c r="F19" i="15"/>
  <c r="I19" i="14"/>
  <c r="I19" i="15"/>
  <c r="E19" i="14"/>
  <c r="E19" i="15"/>
  <c r="C129" i="14"/>
  <c r="G19" i="14"/>
  <c r="G19" i="15"/>
  <c r="H35" i="14"/>
  <c r="E35" i="14"/>
  <c r="I10" i="14"/>
  <c r="I10" i="15"/>
  <c r="F69" i="14"/>
  <c r="F69" i="15"/>
  <c r="H13" i="15"/>
  <c r="F35" i="14"/>
  <c r="I56" i="14"/>
  <c r="J35" i="14"/>
  <c r="F217" i="14"/>
  <c r="H69" i="14"/>
  <c r="H69" i="15"/>
  <c r="I69" i="14"/>
  <c r="I69" i="15"/>
  <c r="I23" i="14"/>
  <c r="I23" i="15"/>
  <c r="I143" i="14"/>
  <c r="G23" i="14"/>
  <c r="G23" i="15"/>
  <c r="C72" i="14"/>
  <c r="G35" i="14"/>
  <c r="F23" i="14"/>
  <c r="F23" i="15"/>
  <c r="K68" i="14"/>
  <c r="K68" i="15"/>
  <c r="K22" i="14"/>
  <c r="K22" i="15"/>
  <c r="F17" i="14"/>
  <c r="F17" i="15"/>
  <c r="C133" i="14"/>
  <c r="R52" i="14"/>
  <c r="C159" i="14"/>
  <c r="N49" i="14"/>
  <c r="E49" i="14"/>
  <c r="G49" i="14"/>
  <c r="H49" i="14"/>
  <c r="C104" i="14"/>
  <c r="D49" i="14"/>
  <c r="J49" i="14"/>
  <c r="H14" i="15"/>
  <c r="J21" i="14"/>
  <c r="C76" i="14"/>
  <c r="N21" i="14"/>
  <c r="C131" i="14"/>
  <c r="G21" i="14"/>
  <c r="H21" i="14"/>
  <c r="I21" i="14"/>
  <c r="D21" i="14"/>
  <c r="D31" i="14"/>
  <c r="H31" i="14"/>
  <c r="J31" i="14"/>
  <c r="C141" i="14"/>
  <c r="F31" i="14"/>
  <c r="N31" i="14"/>
  <c r="C86" i="14"/>
  <c r="I31" i="14"/>
  <c r="G31" i="14"/>
  <c r="D132" i="14"/>
  <c r="H132" i="14"/>
  <c r="N46" i="14"/>
  <c r="C101" i="14"/>
  <c r="D46" i="14"/>
  <c r="H46" i="14"/>
  <c r="J46" i="14"/>
  <c r="G46" i="14"/>
  <c r="D38" i="14"/>
  <c r="C93" i="14"/>
  <c r="I38" i="14"/>
  <c r="C148" i="14"/>
  <c r="H38" i="14"/>
  <c r="J38" i="14"/>
  <c r="C138" i="14"/>
  <c r="C83" i="14"/>
  <c r="G28" i="14"/>
  <c r="I28" i="14"/>
  <c r="K28" i="14"/>
  <c r="N28" i="14"/>
  <c r="E28" i="14"/>
  <c r="F9" i="14"/>
  <c r="C64" i="14"/>
  <c r="C119" i="14"/>
  <c r="G9" i="14"/>
  <c r="I9" i="14"/>
  <c r="N39" i="14"/>
  <c r="C149" i="14"/>
  <c r="C94" i="14"/>
  <c r="F39" i="14"/>
  <c r="G39" i="14"/>
  <c r="E34" i="14"/>
  <c r="H34" i="14"/>
  <c r="F34" i="14"/>
  <c r="C144" i="14"/>
  <c r="N34" i="14"/>
  <c r="I34" i="14"/>
  <c r="F156" i="14"/>
  <c r="I156" i="14"/>
  <c r="C147" i="14"/>
  <c r="G37" i="14"/>
  <c r="I37" i="14"/>
  <c r="N27" i="14"/>
  <c r="E27" i="14"/>
  <c r="C137" i="14"/>
  <c r="G27" i="14"/>
  <c r="I27" i="14"/>
  <c r="J27" i="14"/>
  <c r="J27" i="15"/>
  <c r="U27" i="15"/>
  <c r="F27" i="14"/>
  <c r="H27" i="14"/>
  <c r="I15" i="14"/>
  <c r="C70" i="14"/>
  <c r="H15" i="14"/>
  <c r="H15" i="15"/>
  <c r="J117" i="14"/>
  <c r="U7" i="14"/>
  <c r="J172" i="14"/>
  <c r="D26" i="14"/>
  <c r="E26" i="14"/>
  <c r="N26" i="14"/>
  <c r="F26" i="14"/>
  <c r="C81" i="14"/>
  <c r="K46" i="14"/>
  <c r="F125" i="14"/>
  <c r="J125" i="14"/>
  <c r="J125" i="15"/>
  <c r="H26" i="14"/>
  <c r="C136" i="14"/>
  <c r="G34" i="14"/>
  <c r="J110" i="14"/>
  <c r="E110" i="14"/>
  <c r="D110" i="14"/>
  <c r="G110" i="14"/>
  <c r="H110" i="14"/>
  <c r="K110" i="14"/>
  <c r="G217" i="14"/>
  <c r="D107" i="14"/>
  <c r="E107" i="14"/>
  <c r="F43" i="14"/>
  <c r="G43" i="14"/>
  <c r="J43" i="14"/>
  <c r="G14" i="14"/>
  <c r="N14" i="14"/>
  <c r="J14" i="14"/>
  <c r="D14" i="14"/>
  <c r="F14" i="14"/>
  <c r="C124" i="14"/>
  <c r="I118" i="14"/>
  <c r="I146" i="14"/>
  <c r="T36" i="14"/>
  <c r="I157" i="14"/>
  <c r="I133" i="14"/>
  <c r="K67" i="14"/>
  <c r="K67" i="15"/>
  <c r="I150" i="14"/>
  <c r="I167" i="14"/>
  <c r="J26" i="14"/>
  <c r="J34" i="14"/>
  <c r="F109" i="14"/>
  <c r="G109" i="14"/>
  <c r="K109" i="14"/>
  <c r="D34" i="14"/>
  <c r="D51" i="14"/>
  <c r="E51" i="14"/>
  <c r="C161" i="14"/>
  <c r="F51" i="14"/>
  <c r="Q52" i="14"/>
  <c r="I51" i="14"/>
  <c r="N55" i="14"/>
  <c r="C165" i="14"/>
  <c r="J55" i="14"/>
  <c r="D55" i="14"/>
  <c r="C90" i="14"/>
  <c r="D35" i="14"/>
  <c r="I35" i="14"/>
  <c r="C145" i="14"/>
  <c r="I125" i="14"/>
  <c r="I125" i="15"/>
  <c r="I162" i="14"/>
  <c r="I139" i="14"/>
  <c r="I132" i="14"/>
  <c r="G69" i="14"/>
  <c r="D69" i="14"/>
  <c r="J69" i="14"/>
  <c r="J69" i="15"/>
  <c r="J51" i="14"/>
  <c r="D48" i="14"/>
  <c r="F48" i="14"/>
  <c r="C158" i="14"/>
  <c r="H48" i="14"/>
  <c r="C103" i="14"/>
  <c r="G48" i="14"/>
  <c r="N30" i="14"/>
  <c r="F30" i="14"/>
  <c r="C140" i="14"/>
  <c r="C85" i="14"/>
  <c r="J30" i="14"/>
  <c r="I30" i="14"/>
  <c r="F121" i="14"/>
  <c r="F121" i="15"/>
  <c r="E32" i="14"/>
  <c r="E117" i="14"/>
  <c r="E119" i="14"/>
  <c r="D32" i="14"/>
  <c r="N32" i="14"/>
  <c r="C142" i="14"/>
  <c r="E62" i="14"/>
  <c r="P7" i="14"/>
  <c r="F138" i="14"/>
  <c r="R37" i="15"/>
  <c r="J30" i="15"/>
  <c r="C85" i="15"/>
  <c r="F85" i="15"/>
  <c r="C86" i="15"/>
  <c r="G86" i="15"/>
  <c r="E31" i="15"/>
  <c r="E43" i="15"/>
  <c r="F43" i="15"/>
  <c r="G43" i="15"/>
  <c r="I43" i="15"/>
  <c r="H32" i="15"/>
  <c r="C142" i="15"/>
  <c r="C197" i="15"/>
  <c r="G38" i="15"/>
  <c r="I49" i="15"/>
  <c r="F57" i="15"/>
  <c r="C112" i="15"/>
  <c r="H57" i="15"/>
  <c r="I35" i="15"/>
  <c r="E35" i="15"/>
  <c r="G52" i="15"/>
  <c r="J52" i="15"/>
  <c r="U52" i="15"/>
  <c r="C134" i="15"/>
  <c r="C189" i="15"/>
  <c r="C79" i="15"/>
  <c r="N36" i="15"/>
  <c r="J36" i="15"/>
  <c r="J53" i="15"/>
  <c r="J218" i="15"/>
  <c r="G53" i="15"/>
  <c r="C84" i="15"/>
  <c r="H29" i="15"/>
  <c r="N29" i="15"/>
  <c r="G29" i="15"/>
  <c r="F29" i="15"/>
  <c r="I29" i="15"/>
  <c r="C139" i="15"/>
  <c r="J41" i="15"/>
  <c r="G41" i="15"/>
  <c r="H41" i="15"/>
  <c r="K41" i="15"/>
  <c r="E41" i="15"/>
  <c r="P41" i="15"/>
  <c r="C157" i="15"/>
  <c r="N47" i="15"/>
  <c r="J47" i="15"/>
  <c r="K47" i="15"/>
  <c r="I172" i="15"/>
  <c r="D172" i="15"/>
  <c r="D62" i="15"/>
  <c r="T48" i="15"/>
  <c r="O14" i="13"/>
  <c r="D10" i="4"/>
  <c r="E10" i="4"/>
  <c r="I15" i="13"/>
  <c r="G19" i="4"/>
  <c r="F19" i="4"/>
  <c r="E19" i="4"/>
  <c r="D19" i="4"/>
  <c r="D21" i="4"/>
  <c r="L10" i="13"/>
  <c r="H30" i="3"/>
  <c r="D217" i="14"/>
  <c r="O52" i="14"/>
  <c r="K105" i="14"/>
  <c r="H125" i="15"/>
  <c r="H11" i="15"/>
  <c r="C63" i="15"/>
  <c r="H63" i="14"/>
  <c r="G63" i="14"/>
  <c r="I63" i="14"/>
  <c r="C176" i="14"/>
  <c r="C176" i="15"/>
  <c r="C121" i="15"/>
  <c r="G121" i="14"/>
  <c r="I121" i="14"/>
  <c r="I121" i="15"/>
  <c r="I41" i="14"/>
  <c r="F41" i="14"/>
  <c r="D41" i="14"/>
  <c r="N41" i="14"/>
  <c r="C96" i="14"/>
  <c r="E41" i="14"/>
  <c r="C151" i="14"/>
  <c r="G41" i="14"/>
  <c r="J41" i="14"/>
  <c r="J25" i="14"/>
  <c r="C135" i="14"/>
  <c r="E25" i="14"/>
  <c r="N25" i="14"/>
  <c r="D25" i="14"/>
  <c r="G25" i="14"/>
  <c r="F25" i="14"/>
  <c r="C80" i="14"/>
  <c r="H25" i="14"/>
  <c r="F26" i="15"/>
  <c r="Q26" i="15"/>
  <c r="I25" i="14"/>
  <c r="J24" i="15"/>
  <c r="U24" i="15"/>
  <c r="G123" i="14"/>
  <c r="E123" i="14"/>
  <c r="E123" i="15"/>
  <c r="D123" i="14"/>
  <c r="I123" i="14"/>
  <c r="I123" i="15"/>
  <c r="C178" i="14"/>
  <c r="C178" i="15"/>
  <c r="J8" i="15"/>
  <c r="E72" i="14"/>
  <c r="E72" i="15"/>
  <c r="D72" i="14"/>
  <c r="G72" i="14"/>
  <c r="G72" i="15"/>
  <c r="F72" i="14"/>
  <c r="E103" i="14"/>
  <c r="D103" i="14"/>
  <c r="J103" i="14"/>
  <c r="G103" i="14"/>
  <c r="C123" i="15"/>
  <c r="D121" i="14"/>
  <c r="I8" i="15"/>
  <c r="D73" i="14"/>
  <c r="G73" i="14"/>
  <c r="I73" i="14"/>
  <c r="I73" i="15"/>
  <c r="C73" i="15"/>
  <c r="J73" i="14"/>
  <c r="J73" i="15"/>
  <c r="H119" i="14"/>
  <c r="D119" i="14"/>
  <c r="C174" i="14"/>
  <c r="C174" i="15"/>
  <c r="I11" i="14"/>
  <c r="I50" i="14"/>
  <c r="J47" i="14"/>
  <c r="E47" i="14"/>
  <c r="H47" i="14"/>
  <c r="N47" i="14"/>
  <c r="D47" i="14"/>
  <c r="N40" i="14"/>
  <c r="T40" i="14"/>
  <c r="C95" i="14"/>
  <c r="H40" i="14"/>
  <c r="D40" i="14"/>
  <c r="E40" i="14"/>
  <c r="I29" i="14"/>
  <c r="N29" i="14"/>
  <c r="E29" i="14"/>
  <c r="H29" i="14"/>
  <c r="D29" i="14"/>
  <c r="G29" i="14"/>
  <c r="N24" i="14"/>
  <c r="F24" i="14"/>
  <c r="C134" i="14"/>
  <c r="E24" i="14"/>
  <c r="D24" i="14"/>
  <c r="D13" i="14"/>
  <c r="J13" i="14"/>
  <c r="N13" i="14"/>
  <c r="S13" i="14"/>
  <c r="S13" i="15"/>
  <c r="E13" i="14"/>
  <c r="C13" i="15"/>
  <c r="N13" i="15"/>
  <c r="I13" i="14"/>
  <c r="C78" i="14"/>
  <c r="H23" i="14"/>
  <c r="E23" i="14"/>
  <c r="N23" i="14"/>
  <c r="D23" i="14"/>
  <c r="G18" i="14"/>
  <c r="D18" i="14"/>
  <c r="H18" i="14"/>
  <c r="N18" i="14"/>
  <c r="J18" i="14"/>
  <c r="I18" i="14"/>
  <c r="E18" i="14"/>
  <c r="C128" i="14"/>
  <c r="C18" i="15"/>
  <c r="N18" i="15"/>
  <c r="C12" i="15"/>
  <c r="N12" i="15"/>
  <c r="H12" i="14"/>
  <c r="E12" i="14"/>
  <c r="F12" i="14"/>
  <c r="C122" i="14"/>
  <c r="D12" i="14"/>
  <c r="N12" i="14"/>
  <c r="D56" i="14"/>
  <c r="E56" i="14"/>
  <c r="G56" i="14"/>
  <c r="H56" i="14"/>
  <c r="N56" i="14"/>
  <c r="C111" i="14"/>
  <c r="N17" i="14"/>
  <c r="H17" i="14"/>
  <c r="C127" i="14"/>
  <c r="E17" i="14"/>
  <c r="C17" i="15"/>
  <c r="N17" i="15"/>
  <c r="I17" i="14"/>
  <c r="D17" i="14"/>
  <c r="G17" i="14"/>
  <c r="C66" i="14"/>
  <c r="E11" i="14"/>
  <c r="J11" i="14"/>
  <c r="D11" i="14"/>
  <c r="F11" i="14"/>
  <c r="N11" i="14"/>
  <c r="S11" i="14"/>
  <c r="S11" i="15"/>
  <c r="C11" i="15"/>
  <c r="N11" i="15"/>
  <c r="C160" i="14"/>
  <c r="H50" i="14"/>
  <c r="E50" i="14"/>
  <c r="D50" i="14"/>
  <c r="N50" i="14"/>
  <c r="F45" i="14"/>
  <c r="H45" i="14"/>
  <c r="C155" i="14"/>
  <c r="G45" i="14"/>
  <c r="E45" i="14"/>
  <c r="C100" i="14"/>
  <c r="D45" i="14"/>
  <c r="N45" i="14"/>
  <c r="D16" i="14"/>
  <c r="F16" i="14"/>
  <c r="C16" i="15"/>
  <c r="N16" i="15"/>
  <c r="C126" i="14"/>
  <c r="N16" i="14"/>
  <c r="E16" i="14"/>
  <c r="E10" i="14"/>
  <c r="C10" i="15"/>
  <c r="N10" i="15"/>
  <c r="D10" i="14"/>
  <c r="N10" i="14"/>
  <c r="H10" i="14"/>
  <c r="J10" i="14"/>
  <c r="E8" i="14"/>
  <c r="N8" i="14"/>
  <c r="C8" i="15"/>
  <c r="N8" i="15"/>
  <c r="H8" i="14"/>
  <c r="D8" i="14"/>
  <c r="F8" i="14"/>
  <c r="C71" i="14"/>
  <c r="F56" i="14"/>
  <c r="C65" i="14"/>
  <c r="F159" i="14"/>
  <c r="H44" i="14"/>
  <c r="I44" i="14"/>
  <c r="J44" i="14"/>
  <c r="N44" i="14"/>
  <c r="C154" i="14"/>
  <c r="D44" i="14"/>
  <c r="F44" i="14"/>
  <c r="C99" i="14"/>
  <c r="E44" i="14"/>
  <c r="G44" i="14"/>
  <c r="G15" i="14"/>
  <c r="C15" i="15"/>
  <c r="N15" i="15"/>
  <c r="E15" i="14"/>
  <c r="F15" i="14"/>
  <c r="D15" i="14"/>
  <c r="N15" i="14"/>
  <c r="S15" i="14"/>
  <c r="S15" i="15"/>
  <c r="D9" i="14"/>
  <c r="H9" i="14"/>
  <c r="N9" i="14"/>
  <c r="E9" i="14"/>
  <c r="C9" i="15"/>
  <c r="N9" i="15"/>
  <c r="F10" i="14"/>
  <c r="I16" i="14"/>
  <c r="F146" i="14"/>
  <c r="D142" i="14"/>
  <c r="C164" i="14"/>
  <c r="I54" i="14"/>
  <c r="H54" i="14"/>
  <c r="D54" i="14"/>
  <c r="J54" i="14"/>
  <c r="E54" i="14"/>
  <c r="G54" i="14"/>
  <c r="N54" i="14"/>
  <c r="H43" i="14"/>
  <c r="C153" i="14"/>
  <c r="N43" i="14"/>
  <c r="I43" i="14"/>
  <c r="C98" i="14"/>
  <c r="D43" i="14"/>
  <c r="E43" i="14"/>
  <c r="N37" i="14"/>
  <c r="J37" i="14"/>
  <c r="C92" i="14"/>
  <c r="H37" i="14"/>
  <c r="F37" i="14"/>
  <c r="E37" i="14"/>
  <c r="D37" i="14"/>
  <c r="F148" i="14"/>
  <c r="C120" i="14"/>
  <c r="G16" i="14"/>
  <c r="C166" i="14"/>
  <c r="J45" i="14"/>
  <c r="D53" i="14"/>
  <c r="N53" i="14"/>
  <c r="I53" i="14"/>
  <c r="C108" i="14"/>
  <c r="C163" i="14"/>
  <c r="J53" i="14"/>
  <c r="G53" i="14"/>
  <c r="F53" i="14"/>
  <c r="H53" i="14"/>
  <c r="E53" i="14"/>
  <c r="J42" i="14"/>
  <c r="N42" i="14"/>
  <c r="D42" i="14"/>
  <c r="C152" i="14"/>
  <c r="F42" i="14"/>
  <c r="H42" i="14"/>
  <c r="E42" i="14"/>
  <c r="F20" i="14"/>
  <c r="N20" i="14"/>
  <c r="C75" i="14"/>
  <c r="C130" i="14"/>
  <c r="D20" i="14"/>
  <c r="E20" i="14"/>
  <c r="C112" i="14"/>
  <c r="N51" i="14"/>
  <c r="I55" i="14"/>
  <c r="I49" i="14"/>
  <c r="H39" i="14"/>
  <c r="C89" i="14"/>
  <c r="E31" i="14"/>
  <c r="G26" i="14"/>
  <c r="I26" i="14"/>
  <c r="K26" i="14"/>
  <c r="K26" i="15"/>
  <c r="F21" i="14"/>
  <c r="H51" i="14"/>
  <c r="F57" i="14"/>
  <c r="H55" i="14"/>
  <c r="C74" i="14"/>
  <c r="C106" i="14"/>
  <c r="N38" i="14"/>
  <c r="E57" i="14"/>
  <c r="N48" i="14"/>
  <c r="E55" i="14"/>
  <c r="G55" i="14"/>
  <c r="D28" i="14"/>
  <c r="D57" i="14"/>
  <c r="J48" i="14"/>
  <c r="C19" i="15"/>
  <c r="N19" i="15"/>
  <c r="N33" i="14"/>
  <c r="N22" i="14"/>
  <c r="D30" i="14"/>
  <c r="D22" i="14"/>
  <c r="E39" i="14"/>
  <c r="F55" i="14"/>
  <c r="I48" i="14"/>
  <c r="E38" i="14"/>
  <c r="G33" i="14"/>
  <c r="E30" i="14"/>
  <c r="C82" i="14"/>
  <c r="C77" i="14"/>
  <c r="J19" i="14"/>
  <c r="N19" i="14"/>
  <c r="D39" i="14"/>
  <c r="E48" i="14"/>
  <c r="E22" i="14"/>
  <c r="G51" i="14"/>
  <c r="E46" i="14"/>
  <c r="D27" i="14"/>
  <c r="D19" i="14"/>
  <c r="E21" i="14"/>
  <c r="F49" i="14"/>
  <c r="D172" i="14"/>
  <c r="G91" i="14"/>
  <c r="G146" i="14"/>
  <c r="G201" i="14"/>
  <c r="I91" i="14"/>
  <c r="D91" i="14"/>
  <c r="F91" i="14"/>
  <c r="E91" i="14"/>
  <c r="H91" i="14"/>
  <c r="J91" i="14"/>
  <c r="J88" i="14"/>
  <c r="I88" i="14"/>
  <c r="I198" i="14"/>
  <c r="F88" i="14"/>
  <c r="E88" i="14"/>
  <c r="D88" i="14"/>
  <c r="D143" i="14"/>
  <c r="D198" i="14"/>
  <c r="G88" i="14"/>
  <c r="H88" i="14"/>
  <c r="H72" i="14"/>
  <c r="H72" i="15"/>
  <c r="I72" i="14"/>
  <c r="I72" i="15"/>
  <c r="J72" i="14"/>
  <c r="J72" i="15"/>
  <c r="C72" i="15"/>
  <c r="H146" i="14"/>
  <c r="S36" i="14"/>
  <c r="D146" i="14"/>
  <c r="O36" i="14"/>
  <c r="C201" i="14"/>
  <c r="K35" i="14"/>
  <c r="H129" i="14"/>
  <c r="H129" i="15"/>
  <c r="F129" i="14"/>
  <c r="F129" i="15"/>
  <c r="C129" i="15"/>
  <c r="G129" i="14"/>
  <c r="G129" i="15"/>
  <c r="I129" i="14"/>
  <c r="I129" i="15"/>
  <c r="D129" i="14"/>
  <c r="C184" i="14"/>
  <c r="C184" i="15"/>
  <c r="G143" i="14"/>
  <c r="H143" i="14"/>
  <c r="F143" i="14"/>
  <c r="C198" i="14"/>
  <c r="R36" i="14"/>
  <c r="Q46" i="14"/>
  <c r="K38" i="14"/>
  <c r="D133" i="14"/>
  <c r="C188" i="14"/>
  <c r="H133" i="14"/>
  <c r="G133" i="14"/>
  <c r="F133" i="14"/>
  <c r="J133" i="14"/>
  <c r="K133" i="14"/>
  <c r="G87" i="14"/>
  <c r="I87" i="14"/>
  <c r="J87" i="14"/>
  <c r="D87" i="14"/>
  <c r="E87" i="14"/>
  <c r="F87" i="14"/>
  <c r="H87" i="14"/>
  <c r="K34" i="14"/>
  <c r="D167" i="14"/>
  <c r="C222" i="14"/>
  <c r="F167" i="14"/>
  <c r="G167" i="14"/>
  <c r="R57" i="14"/>
  <c r="H167" i="14"/>
  <c r="S57" i="14"/>
  <c r="H165" i="14"/>
  <c r="G165" i="14"/>
  <c r="R55" i="14"/>
  <c r="E165" i="14"/>
  <c r="D165" i="14"/>
  <c r="I165" i="14"/>
  <c r="T55" i="14"/>
  <c r="J165" i="14"/>
  <c r="C220" i="14"/>
  <c r="J26" i="15"/>
  <c r="U26" i="15"/>
  <c r="J85" i="14"/>
  <c r="J140" i="14"/>
  <c r="J195" i="14"/>
  <c r="I158" i="14"/>
  <c r="H158" i="14"/>
  <c r="F158" i="14"/>
  <c r="C213" i="14"/>
  <c r="G158" i="14"/>
  <c r="R48" i="14"/>
  <c r="J158" i="14"/>
  <c r="E158" i="14"/>
  <c r="D158" i="14"/>
  <c r="O48" i="14"/>
  <c r="T57" i="14"/>
  <c r="I118" i="15"/>
  <c r="K125" i="14"/>
  <c r="K125" i="15"/>
  <c r="F125" i="15"/>
  <c r="D147" i="14"/>
  <c r="E147" i="14"/>
  <c r="P37" i="14"/>
  <c r="G147" i="14"/>
  <c r="I147" i="14"/>
  <c r="T37" i="14"/>
  <c r="J147" i="14"/>
  <c r="F147" i="14"/>
  <c r="H147" i="14"/>
  <c r="S37" i="14"/>
  <c r="C202" i="14"/>
  <c r="F9" i="15"/>
  <c r="O46" i="14"/>
  <c r="I21" i="15"/>
  <c r="H104" i="14"/>
  <c r="H159" i="14"/>
  <c r="H214" i="14"/>
  <c r="E104" i="14"/>
  <c r="D104" i="14"/>
  <c r="I104" i="14"/>
  <c r="F104" i="14"/>
  <c r="J104" i="14"/>
  <c r="G104" i="14"/>
  <c r="F27" i="15"/>
  <c r="Q27" i="15"/>
  <c r="K27" i="14"/>
  <c r="K27" i="15"/>
  <c r="F64" i="14"/>
  <c r="J64" i="14"/>
  <c r="J64" i="15"/>
  <c r="E64" i="14"/>
  <c r="E64" i="15"/>
  <c r="C64" i="15"/>
  <c r="D64" i="14"/>
  <c r="G64" i="14"/>
  <c r="G64" i="15"/>
  <c r="I64" i="14"/>
  <c r="I64" i="15"/>
  <c r="H64" i="14"/>
  <c r="H64" i="15"/>
  <c r="S46" i="14"/>
  <c r="G86" i="14"/>
  <c r="I86" i="14"/>
  <c r="F86" i="14"/>
  <c r="H86" i="14"/>
  <c r="J86" i="14"/>
  <c r="E86" i="14"/>
  <c r="E141" i="14"/>
  <c r="E196" i="14"/>
  <c r="D86" i="14"/>
  <c r="F165" i="14"/>
  <c r="O32" i="14"/>
  <c r="I142" i="14"/>
  <c r="H142" i="14"/>
  <c r="C197" i="14"/>
  <c r="J142" i="14"/>
  <c r="G142" i="14"/>
  <c r="F142" i="14"/>
  <c r="E142" i="14"/>
  <c r="E197" i="14"/>
  <c r="H85" i="14"/>
  <c r="I85" i="14"/>
  <c r="F85" i="14"/>
  <c r="G85" i="14"/>
  <c r="E85" i="14"/>
  <c r="D85" i="14"/>
  <c r="K69" i="14"/>
  <c r="K69" i="15"/>
  <c r="G69" i="15"/>
  <c r="H145" i="14"/>
  <c r="S35" i="14"/>
  <c r="I145" i="14"/>
  <c r="T35" i="14"/>
  <c r="C200" i="14"/>
  <c r="F145" i="14"/>
  <c r="E145" i="14"/>
  <c r="P35" i="14"/>
  <c r="G145" i="14"/>
  <c r="J145" i="14"/>
  <c r="U35" i="14"/>
  <c r="D145" i="14"/>
  <c r="O35" i="14"/>
  <c r="F124" i="14"/>
  <c r="Q14" i="14"/>
  <c r="C124" i="15"/>
  <c r="C179" i="14"/>
  <c r="C179" i="15"/>
  <c r="D124" i="14"/>
  <c r="O14" i="14"/>
  <c r="O14" i="15"/>
  <c r="G124" i="14"/>
  <c r="G124" i="15"/>
  <c r="I124" i="14"/>
  <c r="H124" i="14"/>
  <c r="J124" i="14"/>
  <c r="J124" i="15"/>
  <c r="E124" i="14"/>
  <c r="I27" i="15"/>
  <c r="E94" i="14"/>
  <c r="E149" i="14"/>
  <c r="E204" i="14"/>
  <c r="D94" i="14"/>
  <c r="H94" i="14"/>
  <c r="J94" i="14"/>
  <c r="G94" i="14"/>
  <c r="F94" i="14"/>
  <c r="I94" i="14"/>
  <c r="C203" i="14"/>
  <c r="E148" i="14"/>
  <c r="P38" i="14"/>
  <c r="D148" i="14"/>
  <c r="G148" i="14"/>
  <c r="H148" i="14"/>
  <c r="I148" i="14"/>
  <c r="J148" i="14"/>
  <c r="K148" i="14"/>
  <c r="F101" i="14"/>
  <c r="I101" i="14"/>
  <c r="I211" i="14"/>
  <c r="G101" i="14"/>
  <c r="G211" i="14"/>
  <c r="E101" i="14"/>
  <c r="J101" i="14"/>
  <c r="D101" i="14"/>
  <c r="D211" i="14"/>
  <c r="H101" i="14"/>
  <c r="H211" i="14"/>
  <c r="H21" i="15"/>
  <c r="S21" i="15"/>
  <c r="C195" i="14"/>
  <c r="E140" i="14"/>
  <c r="G140" i="14"/>
  <c r="R30" i="14"/>
  <c r="D140" i="14"/>
  <c r="O30" i="14"/>
  <c r="I140" i="14"/>
  <c r="T30" i="14"/>
  <c r="F140" i="14"/>
  <c r="F195" i="14"/>
  <c r="H140" i="14"/>
  <c r="S30" i="14"/>
  <c r="U30" i="14"/>
  <c r="I90" i="14"/>
  <c r="I200" i="14"/>
  <c r="F14" i="15"/>
  <c r="K14" i="14"/>
  <c r="K14" i="15"/>
  <c r="J167" i="14"/>
  <c r="U57" i="14"/>
  <c r="J157" i="14"/>
  <c r="J129" i="14"/>
  <c r="U19" i="14"/>
  <c r="U19" i="15"/>
  <c r="J146" i="14"/>
  <c r="J118" i="14"/>
  <c r="U8" i="14"/>
  <c r="U8" i="15"/>
  <c r="J150" i="14"/>
  <c r="K150" i="14"/>
  <c r="J132" i="14"/>
  <c r="K132" i="14"/>
  <c r="J139" i="14"/>
  <c r="J194" i="14"/>
  <c r="J143" i="14"/>
  <c r="J162" i="14"/>
  <c r="G27" i="15"/>
  <c r="R27" i="15"/>
  <c r="F149" i="14"/>
  <c r="C204" i="14"/>
  <c r="H149" i="14"/>
  <c r="I149" i="14"/>
  <c r="T39" i="14"/>
  <c r="G149" i="14"/>
  <c r="R39" i="14"/>
  <c r="J149" i="14"/>
  <c r="U39" i="14"/>
  <c r="D149" i="14"/>
  <c r="H141" i="14"/>
  <c r="H196" i="14"/>
  <c r="F141" i="14"/>
  <c r="Q31" i="14"/>
  <c r="D141" i="14"/>
  <c r="O31" i="14"/>
  <c r="C196" i="14"/>
  <c r="J141" i="14"/>
  <c r="J196" i="14"/>
  <c r="I141" i="14"/>
  <c r="T31" i="14"/>
  <c r="G141" i="14"/>
  <c r="R31" i="14"/>
  <c r="G21" i="15"/>
  <c r="R21" i="15"/>
  <c r="J121" i="14"/>
  <c r="J121" i="15"/>
  <c r="K30" i="14"/>
  <c r="I201" i="14"/>
  <c r="D179" i="14"/>
  <c r="D81" i="14"/>
  <c r="G81" i="14"/>
  <c r="I81" i="14"/>
  <c r="H81" i="14"/>
  <c r="F81" i="14"/>
  <c r="J81" i="14"/>
  <c r="E81" i="14"/>
  <c r="F137" i="14"/>
  <c r="J137" i="14"/>
  <c r="U27" i="14"/>
  <c r="E137" i="14"/>
  <c r="G137" i="14"/>
  <c r="R27" i="14"/>
  <c r="I137" i="14"/>
  <c r="T27" i="14"/>
  <c r="H137" i="14"/>
  <c r="D137" i="14"/>
  <c r="O27" i="14"/>
  <c r="C192" i="14"/>
  <c r="H144" i="14"/>
  <c r="S34" i="14"/>
  <c r="J144" i="14"/>
  <c r="U34" i="14"/>
  <c r="G144" i="14"/>
  <c r="R34" i="14"/>
  <c r="E144" i="14"/>
  <c r="I144" i="14"/>
  <c r="T34" i="14"/>
  <c r="D144" i="14"/>
  <c r="O34" i="14"/>
  <c r="C199" i="14"/>
  <c r="F144" i="14"/>
  <c r="D93" i="14"/>
  <c r="H93" i="14"/>
  <c r="H203" i="14"/>
  <c r="E93" i="14"/>
  <c r="F93" i="14"/>
  <c r="I93" i="14"/>
  <c r="I203" i="14"/>
  <c r="G93" i="14"/>
  <c r="G203" i="14"/>
  <c r="J93" i="14"/>
  <c r="J203" i="14"/>
  <c r="U31" i="14"/>
  <c r="C186" i="14"/>
  <c r="F131" i="14"/>
  <c r="G131" i="14"/>
  <c r="R21" i="14"/>
  <c r="J131" i="14"/>
  <c r="I131" i="14"/>
  <c r="T21" i="14"/>
  <c r="E131" i="14"/>
  <c r="D131" i="14"/>
  <c r="O21" i="14"/>
  <c r="H131" i="14"/>
  <c r="S21" i="14"/>
  <c r="J58" i="14"/>
  <c r="J123" i="14"/>
  <c r="J123" i="15"/>
  <c r="E146" i="14"/>
  <c r="E150" i="14"/>
  <c r="E167" i="14"/>
  <c r="P57" i="14"/>
  <c r="E121" i="14"/>
  <c r="E121" i="15"/>
  <c r="E157" i="14"/>
  <c r="E125" i="14"/>
  <c r="E125" i="15"/>
  <c r="E139" i="14"/>
  <c r="E162" i="14"/>
  <c r="E118" i="14"/>
  <c r="E118" i="15"/>
  <c r="E132" i="14"/>
  <c r="E133" i="14"/>
  <c r="E143" i="14"/>
  <c r="E198" i="14"/>
  <c r="E156" i="14"/>
  <c r="E129" i="14"/>
  <c r="E129" i="15"/>
  <c r="K139" i="14"/>
  <c r="D90" i="14"/>
  <c r="H90" i="14"/>
  <c r="H200" i="14"/>
  <c r="J90" i="14"/>
  <c r="J200" i="14"/>
  <c r="E90" i="14"/>
  <c r="E200" i="14"/>
  <c r="G90" i="14"/>
  <c r="F90" i="14"/>
  <c r="J14" i="15"/>
  <c r="U14" i="14"/>
  <c r="U14" i="15"/>
  <c r="J179" i="14"/>
  <c r="J179" i="15"/>
  <c r="I70" i="14"/>
  <c r="I70" i="15"/>
  <c r="H70" i="14"/>
  <c r="J70" i="14"/>
  <c r="G70" i="14"/>
  <c r="G70" i="15"/>
  <c r="F70" i="14"/>
  <c r="F180" i="14"/>
  <c r="E70" i="14"/>
  <c r="E70" i="15"/>
  <c r="D70" i="14"/>
  <c r="C70" i="15"/>
  <c r="E27" i="15"/>
  <c r="P27" i="15"/>
  <c r="P27" i="14"/>
  <c r="T46" i="14"/>
  <c r="Q34" i="14"/>
  <c r="I9" i="15"/>
  <c r="D220" i="14"/>
  <c r="O55" i="14"/>
  <c r="I136" i="14"/>
  <c r="J136" i="14"/>
  <c r="U26" i="14"/>
  <c r="G136" i="14"/>
  <c r="G191" i="14"/>
  <c r="E136" i="14"/>
  <c r="D136" i="14"/>
  <c r="O26" i="14"/>
  <c r="F136" i="14"/>
  <c r="C191" i="14"/>
  <c r="H136" i="14"/>
  <c r="H191" i="14"/>
  <c r="I15" i="15"/>
  <c r="G9" i="15"/>
  <c r="E83" i="14"/>
  <c r="F83" i="14"/>
  <c r="H83" i="14"/>
  <c r="J83" i="14"/>
  <c r="I83" i="14"/>
  <c r="D83" i="14"/>
  <c r="D138" i="14"/>
  <c r="D193" i="14"/>
  <c r="G83" i="14"/>
  <c r="R46" i="14"/>
  <c r="K31" i="14"/>
  <c r="G196" i="14"/>
  <c r="G76" i="14"/>
  <c r="G186" i="14"/>
  <c r="J76" i="14"/>
  <c r="D76" i="14"/>
  <c r="D186" i="14"/>
  <c r="F76" i="14"/>
  <c r="E76" i="14"/>
  <c r="H76" i="14"/>
  <c r="I76" i="14"/>
  <c r="I186" i="14"/>
  <c r="G159" i="14"/>
  <c r="G214" i="14"/>
  <c r="D159" i="14"/>
  <c r="O49" i="14"/>
  <c r="S49" i="14"/>
  <c r="C214" i="14"/>
  <c r="J159" i="14"/>
  <c r="E159" i="14"/>
  <c r="E214" i="14"/>
  <c r="I159" i="14"/>
  <c r="I214" i="14"/>
  <c r="J119" i="14"/>
  <c r="Q28" i="14"/>
  <c r="H103" i="14"/>
  <c r="H213" i="14"/>
  <c r="F103" i="14"/>
  <c r="F213" i="14"/>
  <c r="I103" i="14"/>
  <c r="K103" i="14"/>
  <c r="I217" i="14"/>
  <c r="T52" i="14"/>
  <c r="K162" i="14"/>
  <c r="U55" i="14"/>
  <c r="J220" i="14"/>
  <c r="H161" i="14"/>
  <c r="I161" i="14"/>
  <c r="D161" i="14"/>
  <c r="O51" i="14"/>
  <c r="E161" i="14"/>
  <c r="C216" i="14"/>
  <c r="G161" i="14"/>
  <c r="J161" i="14"/>
  <c r="F161" i="14"/>
  <c r="I212" i="14"/>
  <c r="K157" i="14"/>
  <c r="G14" i="15"/>
  <c r="G179" i="14"/>
  <c r="G179" i="15"/>
  <c r="H26" i="15"/>
  <c r="S26" i="15"/>
  <c r="E26" i="15"/>
  <c r="E191" i="14"/>
  <c r="P26" i="14"/>
  <c r="S27" i="14"/>
  <c r="H27" i="15"/>
  <c r="S27" i="15"/>
  <c r="J156" i="14"/>
  <c r="K156" i="14"/>
  <c r="P34" i="14"/>
  <c r="F119" i="14"/>
  <c r="F119" i="15"/>
  <c r="G119" i="14"/>
  <c r="G119" i="15"/>
  <c r="I119" i="14"/>
  <c r="I119" i="15"/>
  <c r="C119" i="15"/>
  <c r="H138" i="14"/>
  <c r="S28" i="14"/>
  <c r="I138" i="14"/>
  <c r="T28" i="14"/>
  <c r="J138" i="14"/>
  <c r="U28" i="14"/>
  <c r="E138" i="14"/>
  <c r="P28" i="14"/>
  <c r="C193" i="14"/>
  <c r="G138" i="14"/>
  <c r="R28" i="14"/>
  <c r="J21" i="15"/>
  <c r="U21" i="15"/>
  <c r="U21" i="14"/>
  <c r="J186" i="14"/>
  <c r="U49" i="14"/>
  <c r="U41" i="15"/>
  <c r="J206" i="15"/>
  <c r="J217" i="15"/>
  <c r="E112" i="15"/>
  <c r="I86" i="15"/>
  <c r="H86" i="15"/>
  <c r="T52" i="15"/>
  <c r="T53" i="15"/>
  <c r="K53" i="15"/>
  <c r="G217" i="15"/>
  <c r="K52" i="15"/>
  <c r="R52" i="15"/>
  <c r="U53" i="15"/>
  <c r="T34" i="15"/>
  <c r="V34" i="15"/>
  <c r="E206" i="15"/>
  <c r="T30" i="15"/>
  <c r="J23" i="3"/>
  <c r="F11" i="4"/>
  <c r="F139" i="15"/>
  <c r="J139" i="15"/>
  <c r="I139" i="15"/>
  <c r="T29" i="15"/>
  <c r="S41" i="15"/>
  <c r="H206" i="15"/>
  <c r="J85" i="15"/>
  <c r="J195" i="15"/>
  <c r="I85" i="15"/>
  <c r="I195" i="15"/>
  <c r="G85" i="15"/>
  <c r="G195" i="15"/>
  <c r="J157" i="15"/>
  <c r="U47" i="15"/>
  <c r="J212" i="15"/>
  <c r="H157" i="15"/>
  <c r="S47" i="15"/>
  <c r="F157" i="15"/>
  <c r="C212" i="15"/>
  <c r="E157" i="15"/>
  <c r="P47" i="15"/>
  <c r="G206" i="15"/>
  <c r="K206" i="15"/>
  <c r="R41" i="15"/>
  <c r="G84" i="15"/>
  <c r="F84" i="15"/>
  <c r="H84" i="15"/>
  <c r="I84" i="15"/>
  <c r="J84" i="15"/>
  <c r="K84" i="15"/>
  <c r="E84" i="15"/>
  <c r="E142" i="15"/>
  <c r="G142" i="15"/>
  <c r="U30" i="15"/>
  <c r="K30" i="15"/>
  <c r="P14" i="13"/>
  <c r="P22" i="13"/>
  <c r="H25" i="4"/>
  <c r="O22" i="13"/>
  <c r="G25" i="4"/>
  <c r="H27" i="4"/>
  <c r="G27" i="4"/>
  <c r="F10" i="4"/>
  <c r="J15" i="13"/>
  <c r="M10" i="13"/>
  <c r="I30" i="3"/>
  <c r="J6" i="14"/>
  <c r="I173" i="14"/>
  <c r="I63" i="15"/>
  <c r="F214" i="14"/>
  <c r="K49" i="14"/>
  <c r="Q49" i="14"/>
  <c r="P48" i="14"/>
  <c r="E213" i="14"/>
  <c r="O38" i="14"/>
  <c r="R38" i="14"/>
  <c r="S38" i="14"/>
  <c r="P31" i="14"/>
  <c r="H152" i="14"/>
  <c r="J152" i="14"/>
  <c r="U42" i="14"/>
  <c r="G152" i="14"/>
  <c r="F152" i="14"/>
  <c r="Q42" i="14"/>
  <c r="I152" i="14"/>
  <c r="E152" i="14"/>
  <c r="C207" i="14"/>
  <c r="D152" i="14"/>
  <c r="O42" i="14"/>
  <c r="G16" i="15"/>
  <c r="G92" i="14"/>
  <c r="G202" i="14"/>
  <c r="F92" i="14"/>
  <c r="I92" i="14"/>
  <c r="I202" i="14"/>
  <c r="D92" i="14"/>
  <c r="E92" i="14"/>
  <c r="J92" i="14"/>
  <c r="H92" i="14"/>
  <c r="I153" i="14"/>
  <c r="T43" i="14"/>
  <c r="J153" i="14"/>
  <c r="U43" i="14"/>
  <c r="C208" i="14"/>
  <c r="D153" i="14"/>
  <c r="O43" i="14"/>
  <c r="G153" i="14"/>
  <c r="R43" i="14"/>
  <c r="H153" i="14"/>
  <c r="F153" i="14"/>
  <c r="E153" i="14"/>
  <c r="G15" i="15"/>
  <c r="G58" i="14"/>
  <c r="R15" i="14"/>
  <c r="R15" i="15"/>
  <c r="G180" i="14"/>
  <c r="G180" i="15"/>
  <c r="D58" i="14"/>
  <c r="O8" i="14"/>
  <c r="D173" i="14"/>
  <c r="K45" i="14"/>
  <c r="F11" i="15"/>
  <c r="K11" i="14"/>
  <c r="K11" i="15"/>
  <c r="Q11" i="14"/>
  <c r="H12" i="15"/>
  <c r="H18" i="15"/>
  <c r="I13" i="15"/>
  <c r="K13" i="14"/>
  <c r="K13" i="15"/>
  <c r="I178" i="14"/>
  <c r="I178" i="15"/>
  <c r="T13" i="14"/>
  <c r="T13" i="15"/>
  <c r="C189" i="14"/>
  <c r="I134" i="14"/>
  <c r="J134" i="14"/>
  <c r="H134" i="14"/>
  <c r="F134" i="14"/>
  <c r="F189" i="14"/>
  <c r="G134" i="14"/>
  <c r="D134" i="14"/>
  <c r="E134" i="14"/>
  <c r="I194" i="14"/>
  <c r="T29" i="14"/>
  <c r="K47" i="14"/>
  <c r="S47" i="14"/>
  <c r="H212" i="14"/>
  <c r="F25" i="15"/>
  <c r="K25" i="14"/>
  <c r="K25" i="15"/>
  <c r="G173" i="14"/>
  <c r="K63" i="14"/>
  <c r="G63" i="15"/>
  <c r="R33" i="14"/>
  <c r="K33" i="14"/>
  <c r="G198" i="14"/>
  <c r="U33" i="14"/>
  <c r="S33" i="14"/>
  <c r="P33" i="14"/>
  <c r="I26" i="15"/>
  <c r="T26" i="14"/>
  <c r="I191" i="14"/>
  <c r="O39" i="14"/>
  <c r="D204" i="14"/>
  <c r="T48" i="14"/>
  <c r="K48" i="14"/>
  <c r="U48" i="14"/>
  <c r="J213" i="14"/>
  <c r="F106" i="14"/>
  <c r="D106" i="14"/>
  <c r="I106" i="14"/>
  <c r="I216" i="14"/>
  <c r="E106" i="14"/>
  <c r="H106" i="14"/>
  <c r="J106" i="14"/>
  <c r="J216" i="14"/>
  <c r="G106" i="14"/>
  <c r="D89" i="14"/>
  <c r="D199" i="14"/>
  <c r="E89" i="14"/>
  <c r="E199" i="14"/>
  <c r="I89" i="14"/>
  <c r="I199" i="14"/>
  <c r="F89" i="14"/>
  <c r="J89" i="14"/>
  <c r="G89" i="14"/>
  <c r="G199" i="14"/>
  <c r="H89" i="14"/>
  <c r="H130" i="14"/>
  <c r="S20" i="14"/>
  <c r="E130" i="14"/>
  <c r="E75" i="14"/>
  <c r="E185" i="14"/>
  <c r="F130" i="14"/>
  <c r="D130" i="14"/>
  <c r="O20" i="14"/>
  <c r="I130" i="14"/>
  <c r="T20" i="14"/>
  <c r="J130" i="14"/>
  <c r="U20" i="14"/>
  <c r="G130" i="14"/>
  <c r="R20" i="14"/>
  <c r="C185" i="14"/>
  <c r="D163" i="14"/>
  <c r="G163" i="14"/>
  <c r="R53" i="14"/>
  <c r="H163" i="14"/>
  <c r="S53" i="14"/>
  <c r="E163" i="14"/>
  <c r="J163" i="14"/>
  <c r="U53" i="14"/>
  <c r="F163" i="14"/>
  <c r="Q53" i="14"/>
  <c r="I163" i="14"/>
  <c r="C218" i="14"/>
  <c r="C175" i="14"/>
  <c r="C175" i="15"/>
  <c r="J120" i="14"/>
  <c r="J120" i="15"/>
  <c r="C120" i="15"/>
  <c r="G120" i="14"/>
  <c r="I120" i="14"/>
  <c r="F120" i="14"/>
  <c r="E120" i="14"/>
  <c r="E120" i="15"/>
  <c r="H120" i="14"/>
  <c r="H120" i="15"/>
  <c r="D120" i="14"/>
  <c r="O10" i="14"/>
  <c r="O10" i="15"/>
  <c r="U37" i="14"/>
  <c r="J202" i="14"/>
  <c r="S43" i="14"/>
  <c r="K43" i="14"/>
  <c r="J164" i="14"/>
  <c r="U54" i="14"/>
  <c r="C219" i="14"/>
  <c r="H164" i="14"/>
  <c r="S54" i="14"/>
  <c r="F164" i="14"/>
  <c r="G164" i="14"/>
  <c r="R54" i="14"/>
  <c r="E164" i="14"/>
  <c r="P54" i="14"/>
  <c r="I164" i="14"/>
  <c r="I219" i="14"/>
  <c r="D164" i="14"/>
  <c r="H9" i="15"/>
  <c r="K9" i="14"/>
  <c r="K9" i="15"/>
  <c r="S9" i="14"/>
  <c r="S9" i="15"/>
  <c r="H174" i="14"/>
  <c r="H8" i="15"/>
  <c r="H58" i="14"/>
  <c r="S8" i="14"/>
  <c r="H173" i="14"/>
  <c r="O11" i="14"/>
  <c r="O11" i="15"/>
  <c r="E17" i="15"/>
  <c r="F24" i="15"/>
  <c r="Q24" i="15"/>
  <c r="Q24" i="14"/>
  <c r="K24" i="14"/>
  <c r="K24" i="15"/>
  <c r="P40" i="14"/>
  <c r="P47" i="14"/>
  <c r="E212" i="14"/>
  <c r="K73" i="14"/>
  <c r="K73" i="15"/>
  <c r="G73" i="15"/>
  <c r="I25" i="15"/>
  <c r="G25" i="15"/>
  <c r="C206" i="14"/>
  <c r="J151" i="14"/>
  <c r="U41" i="14"/>
  <c r="D151" i="14"/>
  <c r="O41" i="14"/>
  <c r="I151" i="14"/>
  <c r="G151" i="14"/>
  <c r="R41" i="14"/>
  <c r="E151" i="14"/>
  <c r="F151" i="14"/>
  <c r="H151" i="14"/>
  <c r="S41" i="14"/>
  <c r="H63" i="15"/>
  <c r="K42" i="14"/>
  <c r="H166" i="14"/>
  <c r="S56" i="14"/>
  <c r="D166" i="14"/>
  <c r="J166" i="14"/>
  <c r="U56" i="14"/>
  <c r="E166" i="14"/>
  <c r="P56" i="14"/>
  <c r="G166" i="14"/>
  <c r="R56" i="14"/>
  <c r="C221" i="14"/>
  <c r="I166" i="14"/>
  <c r="T56" i="14"/>
  <c r="F166" i="14"/>
  <c r="Q8" i="14"/>
  <c r="K8" i="14"/>
  <c r="F58" i="14"/>
  <c r="F8" i="15"/>
  <c r="F173" i="14"/>
  <c r="E12" i="15"/>
  <c r="F78" i="14"/>
  <c r="E78" i="14"/>
  <c r="D78" i="14"/>
  <c r="D188" i="14"/>
  <c r="G78" i="14"/>
  <c r="G188" i="14"/>
  <c r="I78" i="14"/>
  <c r="I188" i="14"/>
  <c r="H78" i="14"/>
  <c r="H188" i="14"/>
  <c r="J78" i="14"/>
  <c r="J188" i="14"/>
  <c r="E21" i="15"/>
  <c r="P21" i="15"/>
  <c r="E186" i="14"/>
  <c r="P21" i="14"/>
  <c r="T19" i="14"/>
  <c r="T19" i="15"/>
  <c r="Q19" i="14"/>
  <c r="Q55" i="14"/>
  <c r="K55" i="14"/>
  <c r="O57" i="14"/>
  <c r="E74" i="14"/>
  <c r="D74" i="14"/>
  <c r="D184" i="14"/>
  <c r="F74" i="14"/>
  <c r="C74" i="15"/>
  <c r="H74" i="14"/>
  <c r="J74" i="14"/>
  <c r="J74" i="15"/>
  <c r="I74" i="14"/>
  <c r="G74" i="14"/>
  <c r="S39" i="14"/>
  <c r="H204" i="14"/>
  <c r="K39" i="14"/>
  <c r="F75" i="14"/>
  <c r="F185" i="14"/>
  <c r="G75" i="14"/>
  <c r="H75" i="14"/>
  <c r="D75" i="14"/>
  <c r="J75" i="14"/>
  <c r="I75" i="14"/>
  <c r="H108" i="14"/>
  <c r="J108" i="14"/>
  <c r="J218" i="14"/>
  <c r="G108" i="14"/>
  <c r="E108" i="14"/>
  <c r="D108" i="14"/>
  <c r="D218" i="14"/>
  <c r="F108" i="14"/>
  <c r="I108" i="14"/>
  <c r="I218" i="14"/>
  <c r="R37" i="14"/>
  <c r="O9" i="14"/>
  <c r="O9" i="15"/>
  <c r="D174" i="14"/>
  <c r="E10" i="15"/>
  <c r="P10" i="14"/>
  <c r="P10" i="15"/>
  <c r="J11" i="15"/>
  <c r="F127" i="14"/>
  <c r="F182" i="14"/>
  <c r="C127" i="15"/>
  <c r="C182" i="14"/>
  <c r="C182" i="15"/>
  <c r="D127" i="14"/>
  <c r="J127" i="14"/>
  <c r="G127" i="14"/>
  <c r="G127" i="15"/>
  <c r="I127" i="14"/>
  <c r="I127" i="15"/>
  <c r="H127" i="14"/>
  <c r="H127" i="15"/>
  <c r="E127" i="14"/>
  <c r="E127" i="15"/>
  <c r="O56" i="14"/>
  <c r="G18" i="15"/>
  <c r="K18" i="14"/>
  <c r="K18" i="15"/>
  <c r="E13" i="15"/>
  <c r="E178" i="14"/>
  <c r="E178" i="15"/>
  <c r="P13" i="14"/>
  <c r="P13" i="15"/>
  <c r="O40" i="14"/>
  <c r="U47" i="14"/>
  <c r="J212" i="14"/>
  <c r="J119" i="15"/>
  <c r="U9" i="14"/>
  <c r="U9" i="15"/>
  <c r="J174" i="14"/>
  <c r="P41" i="14"/>
  <c r="R19" i="14"/>
  <c r="R19" i="15"/>
  <c r="F16" i="15"/>
  <c r="K16" i="14"/>
  <c r="K16" i="15"/>
  <c r="T41" i="14"/>
  <c r="O19" i="14"/>
  <c r="O19" i="15"/>
  <c r="J19" i="15"/>
  <c r="K19" i="14"/>
  <c r="K19" i="15"/>
  <c r="J184" i="14"/>
  <c r="J184" i="15"/>
  <c r="P39" i="14"/>
  <c r="O28" i="14"/>
  <c r="S55" i="14"/>
  <c r="H220" i="14"/>
  <c r="T49" i="14"/>
  <c r="J207" i="14"/>
  <c r="T53" i="14"/>
  <c r="F203" i="14"/>
  <c r="Q38" i="14"/>
  <c r="P43" i="14"/>
  <c r="K54" i="14"/>
  <c r="Q36" i="14"/>
  <c r="F201" i="14"/>
  <c r="K146" i="14"/>
  <c r="U15" i="14"/>
  <c r="U15" i="15"/>
  <c r="T15" i="14"/>
  <c r="T15" i="15"/>
  <c r="E99" i="14"/>
  <c r="F99" i="14"/>
  <c r="J99" i="14"/>
  <c r="D99" i="14"/>
  <c r="G99" i="14"/>
  <c r="I99" i="14"/>
  <c r="I154" i="14"/>
  <c r="I209" i="14"/>
  <c r="H99" i="14"/>
  <c r="E16" i="15"/>
  <c r="J100" i="14"/>
  <c r="D100" i="14"/>
  <c r="I100" i="14"/>
  <c r="H100" i="14"/>
  <c r="F100" i="14"/>
  <c r="G100" i="14"/>
  <c r="E100" i="14"/>
  <c r="E11" i="15"/>
  <c r="P11" i="14"/>
  <c r="P11" i="15"/>
  <c r="H17" i="15"/>
  <c r="S17" i="14"/>
  <c r="S17" i="15"/>
  <c r="H182" i="14"/>
  <c r="H182" i="15"/>
  <c r="F128" i="14"/>
  <c r="H128" i="14"/>
  <c r="H128" i="15"/>
  <c r="J128" i="14"/>
  <c r="J128" i="15"/>
  <c r="E128" i="14"/>
  <c r="E128" i="15"/>
  <c r="D128" i="14"/>
  <c r="O18" i="14"/>
  <c r="O18" i="15"/>
  <c r="C128" i="15"/>
  <c r="G128" i="14"/>
  <c r="G128" i="15"/>
  <c r="I128" i="14"/>
  <c r="I128" i="15"/>
  <c r="C183" i="14"/>
  <c r="C183" i="15"/>
  <c r="O23" i="14"/>
  <c r="K29" i="14"/>
  <c r="R29" i="14"/>
  <c r="G194" i="14"/>
  <c r="S40" i="14"/>
  <c r="K40" i="14"/>
  <c r="T8" i="14"/>
  <c r="F72" i="15"/>
  <c r="K72" i="14"/>
  <c r="K72" i="15"/>
  <c r="J96" i="14"/>
  <c r="J206" i="14"/>
  <c r="H96" i="14"/>
  <c r="E96" i="14"/>
  <c r="E206" i="14"/>
  <c r="I96" i="14"/>
  <c r="I206" i="14"/>
  <c r="F96" i="14"/>
  <c r="G96" i="14"/>
  <c r="G206" i="14"/>
  <c r="D96" i="14"/>
  <c r="G121" i="15"/>
  <c r="R11" i="14"/>
  <c r="R11" i="15"/>
  <c r="D197" i="14"/>
  <c r="R8" i="14"/>
  <c r="E22" i="15"/>
  <c r="P22" i="14"/>
  <c r="E20" i="15"/>
  <c r="E9" i="15"/>
  <c r="E174" i="14"/>
  <c r="E174" i="15"/>
  <c r="P9" i="14"/>
  <c r="P9" i="15"/>
  <c r="F77" i="14"/>
  <c r="G77" i="14"/>
  <c r="G187" i="14"/>
  <c r="E77" i="14"/>
  <c r="E187" i="14"/>
  <c r="I77" i="14"/>
  <c r="I187" i="14"/>
  <c r="D77" i="14"/>
  <c r="D187" i="14"/>
  <c r="H77" i="14"/>
  <c r="H187" i="14"/>
  <c r="J77" i="14"/>
  <c r="J187" i="14"/>
  <c r="O22" i="14"/>
  <c r="Q57" i="14"/>
  <c r="K57" i="14"/>
  <c r="I220" i="14"/>
  <c r="F20" i="15"/>
  <c r="Q20" i="14"/>
  <c r="K20" i="14"/>
  <c r="K20" i="15"/>
  <c r="P53" i="14"/>
  <c r="E218" i="14"/>
  <c r="D202" i="14"/>
  <c r="O37" i="14"/>
  <c r="I16" i="15"/>
  <c r="O15" i="14"/>
  <c r="O15" i="15"/>
  <c r="D180" i="14"/>
  <c r="K44" i="14"/>
  <c r="J65" i="14"/>
  <c r="C65" i="15"/>
  <c r="G65" i="14"/>
  <c r="E65" i="14"/>
  <c r="E175" i="14"/>
  <c r="E175" i="15"/>
  <c r="F65" i="14"/>
  <c r="I65" i="14"/>
  <c r="D65" i="14"/>
  <c r="H65" i="14"/>
  <c r="H65" i="15"/>
  <c r="E8" i="15"/>
  <c r="P8" i="14"/>
  <c r="E58" i="14"/>
  <c r="E173" i="14"/>
  <c r="K50" i="14"/>
  <c r="C66" i="15"/>
  <c r="H66" i="14"/>
  <c r="D66" i="14"/>
  <c r="D176" i="14"/>
  <c r="E66" i="14"/>
  <c r="E66" i="15"/>
  <c r="F66" i="14"/>
  <c r="F176" i="14"/>
  <c r="J66" i="14"/>
  <c r="J66" i="15"/>
  <c r="I66" i="14"/>
  <c r="I66" i="15"/>
  <c r="G66" i="14"/>
  <c r="E18" i="15"/>
  <c r="E183" i="14"/>
  <c r="E183" i="15"/>
  <c r="U23" i="14"/>
  <c r="T23" i="14"/>
  <c r="R23" i="14"/>
  <c r="J13" i="15"/>
  <c r="O29" i="14"/>
  <c r="D194" i="14"/>
  <c r="F95" i="14"/>
  <c r="D95" i="14"/>
  <c r="D205" i="14"/>
  <c r="E95" i="14"/>
  <c r="E205" i="14"/>
  <c r="J95" i="14"/>
  <c r="J205" i="14"/>
  <c r="G95" i="14"/>
  <c r="G205" i="14"/>
  <c r="H95" i="14"/>
  <c r="H205" i="14"/>
  <c r="I95" i="14"/>
  <c r="I205" i="14"/>
  <c r="I58" i="14"/>
  <c r="T11" i="14"/>
  <c r="T11" i="15"/>
  <c r="I11" i="15"/>
  <c r="E119" i="15"/>
  <c r="Q13" i="14"/>
  <c r="E25" i="15"/>
  <c r="U38" i="14"/>
  <c r="G26" i="15"/>
  <c r="R26" i="15"/>
  <c r="R26" i="14"/>
  <c r="G213" i="14"/>
  <c r="E80" i="14"/>
  <c r="H80" i="14"/>
  <c r="I80" i="14"/>
  <c r="I135" i="14"/>
  <c r="I190" i="14"/>
  <c r="F80" i="14"/>
  <c r="G80" i="14"/>
  <c r="J80" i="14"/>
  <c r="D80" i="14"/>
  <c r="P46" i="14"/>
  <c r="E211" i="14"/>
  <c r="E82" i="14"/>
  <c r="E192" i="14"/>
  <c r="F82" i="14"/>
  <c r="D82" i="14"/>
  <c r="G82" i="14"/>
  <c r="G192" i="14"/>
  <c r="I82" i="14"/>
  <c r="I192" i="14"/>
  <c r="H82" i="14"/>
  <c r="H192" i="14"/>
  <c r="J82" i="14"/>
  <c r="J192" i="14"/>
  <c r="D195" i="14"/>
  <c r="E220" i="14"/>
  <c r="P55" i="14"/>
  <c r="S51" i="14"/>
  <c r="P51" i="14"/>
  <c r="U51" i="14"/>
  <c r="T51" i="14"/>
  <c r="P42" i="14"/>
  <c r="E207" i="14"/>
  <c r="H218" i="14"/>
  <c r="O53" i="14"/>
  <c r="E202" i="14"/>
  <c r="G98" i="14"/>
  <c r="G208" i="14"/>
  <c r="E98" i="14"/>
  <c r="E208" i="14"/>
  <c r="H98" i="14"/>
  <c r="H208" i="14"/>
  <c r="J98" i="14"/>
  <c r="J208" i="14"/>
  <c r="I98" i="14"/>
  <c r="F98" i="14"/>
  <c r="D98" i="14"/>
  <c r="J219" i="14"/>
  <c r="K10" i="14"/>
  <c r="K10" i="15"/>
  <c r="F10" i="15"/>
  <c r="Q10" i="14"/>
  <c r="F15" i="15"/>
  <c r="Q15" i="14"/>
  <c r="K15" i="14"/>
  <c r="K15" i="15"/>
  <c r="K56" i="14"/>
  <c r="Q56" i="14"/>
  <c r="J10" i="15"/>
  <c r="D126" i="14"/>
  <c r="O16" i="14"/>
  <c r="O16" i="15"/>
  <c r="C126" i="15"/>
  <c r="G126" i="14"/>
  <c r="G126" i="15"/>
  <c r="C181" i="14"/>
  <c r="C181" i="15"/>
  <c r="I126" i="14"/>
  <c r="I126" i="15"/>
  <c r="J126" i="14"/>
  <c r="H126" i="14"/>
  <c r="F126" i="14"/>
  <c r="Q16" i="14"/>
  <c r="E126" i="14"/>
  <c r="E126" i="15"/>
  <c r="G160" i="14"/>
  <c r="E160" i="14"/>
  <c r="P50" i="14"/>
  <c r="D160" i="14"/>
  <c r="O50" i="14"/>
  <c r="C215" i="14"/>
  <c r="F160" i="14"/>
  <c r="J160" i="14"/>
  <c r="H160" i="14"/>
  <c r="H215" i="14"/>
  <c r="I160" i="14"/>
  <c r="T50" i="14"/>
  <c r="G17" i="15"/>
  <c r="R17" i="14"/>
  <c r="R17" i="15"/>
  <c r="K17" i="14"/>
  <c r="K17" i="15"/>
  <c r="G182" i="14"/>
  <c r="G182" i="15"/>
  <c r="F111" i="14"/>
  <c r="H111" i="14"/>
  <c r="H221" i="14"/>
  <c r="G111" i="14"/>
  <c r="D111" i="14"/>
  <c r="D221" i="14"/>
  <c r="I111" i="14"/>
  <c r="E111" i="14"/>
  <c r="E221" i="14"/>
  <c r="J111" i="14"/>
  <c r="J221" i="14"/>
  <c r="H122" i="14"/>
  <c r="H122" i="15"/>
  <c r="I122" i="14"/>
  <c r="G122" i="14"/>
  <c r="D122" i="14"/>
  <c r="O12" i="14"/>
  <c r="O12" i="15"/>
  <c r="C122" i="15"/>
  <c r="C177" i="14"/>
  <c r="C177" i="15"/>
  <c r="E122" i="14"/>
  <c r="E122" i="15"/>
  <c r="J122" i="14"/>
  <c r="F122" i="14"/>
  <c r="I18" i="15"/>
  <c r="E23" i="15"/>
  <c r="P23" i="14"/>
  <c r="E188" i="14"/>
  <c r="O13" i="14"/>
  <c r="O13" i="15"/>
  <c r="D178" i="14"/>
  <c r="S29" i="14"/>
  <c r="H194" i="14"/>
  <c r="R40" i="14"/>
  <c r="H119" i="15"/>
  <c r="K119" i="14"/>
  <c r="G123" i="15"/>
  <c r="G178" i="14"/>
  <c r="K123" i="14"/>
  <c r="K123" i="15"/>
  <c r="R13" i="14"/>
  <c r="R13" i="15"/>
  <c r="T38" i="14"/>
  <c r="C190" i="14"/>
  <c r="F135" i="14"/>
  <c r="J135" i="14"/>
  <c r="U25" i="14"/>
  <c r="T25" i="14"/>
  <c r="E135" i="14"/>
  <c r="D135" i="14"/>
  <c r="O25" i="14"/>
  <c r="G135" i="14"/>
  <c r="R25" i="14"/>
  <c r="H135" i="14"/>
  <c r="Q33" i="14"/>
  <c r="I17" i="15"/>
  <c r="E24" i="15"/>
  <c r="P24" i="15"/>
  <c r="P24" i="14"/>
  <c r="E189" i="14"/>
  <c r="U29" i="14"/>
  <c r="Q29" i="14"/>
  <c r="R47" i="14"/>
  <c r="T47" i="14"/>
  <c r="Q47" i="14"/>
  <c r="O33" i="14"/>
  <c r="R51" i="14"/>
  <c r="K51" i="14"/>
  <c r="G216" i="14"/>
  <c r="P30" i="14"/>
  <c r="E195" i="14"/>
  <c r="R22" i="14"/>
  <c r="S22" i="14"/>
  <c r="U22" i="14"/>
  <c r="Q22" i="14"/>
  <c r="T22" i="14"/>
  <c r="Q48" i="14"/>
  <c r="S48" i="14"/>
  <c r="F21" i="15"/>
  <c r="Q21" i="15"/>
  <c r="K21" i="14"/>
  <c r="K21" i="15"/>
  <c r="F186" i="14"/>
  <c r="Q21" i="14"/>
  <c r="E112" i="14"/>
  <c r="E222" i="14"/>
  <c r="D112" i="14"/>
  <c r="D222" i="14"/>
  <c r="H112" i="14"/>
  <c r="H222" i="14"/>
  <c r="I112" i="14"/>
  <c r="I222" i="14"/>
  <c r="J112" i="14"/>
  <c r="J222" i="14"/>
  <c r="G112" i="14"/>
  <c r="G222" i="14"/>
  <c r="F112" i="14"/>
  <c r="H207" i="14"/>
  <c r="S42" i="14"/>
  <c r="K53" i="14"/>
  <c r="K37" i="14"/>
  <c r="Q37" i="14"/>
  <c r="F202" i="14"/>
  <c r="O54" i="14"/>
  <c r="D219" i="14"/>
  <c r="E15" i="15"/>
  <c r="H154" i="14"/>
  <c r="S44" i="14"/>
  <c r="C209" i="14"/>
  <c r="T44" i="14"/>
  <c r="E154" i="14"/>
  <c r="P44" i="14"/>
  <c r="G154" i="14"/>
  <c r="R44" i="14"/>
  <c r="D154" i="14"/>
  <c r="D209" i="14"/>
  <c r="F154" i="14"/>
  <c r="J154" i="14"/>
  <c r="U44" i="14"/>
  <c r="F71" i="14"/>
  <c r="F181" i="14"/>
  <c r="H71" i="14"/>
  <c r="E71" i="14"/>
  <c r="E71" i="15"/>
  <c r="D71" i="14"/>
  <c r="J71" i="14"/>
  <c r="G71" i="14"/>
  <c r="G71" i="15"/>
  <c r="C71" i="15"/>
  <c r="I71" i="14"/>
  <c r="I71" i="15"/>
  <c r="H10" i="15"/>
  <c r="H175" i="14"/>
  <c r="H175" i="15"/>
  <c r="S10" i="14"/>
  <c r="S10" i="15"/>
  <c r="H155" i="14"/>
  <c r="S45" i="14"/>
  <c r="J155" i="14"/>
  <c r="U45" i="14"/>
  <c r="E155" i="14"/>
  <c r="E210" i="14"/>
  <c r="I155" i="14"/>
  <c r="T45" i="14"/>
  <c r="D155" i="14"/>
  <c r="O45" i="14"/>
  <c r="C210" i="14"/>
  <c r="G155" i="14"/>
  <c r="R45" i="14"/>
  <c r="F155" i="14"/>
  <c r="O17" i="14"/>
  <c r="O17" i="15"/>
  <c r="D182" i="14"/>
  <c r="F12" i="15"/>
  <c r="K12" i="14"/>
  <c r="K12" i="15"/>
  <c r="F177" i="14"/>
  <c r="J18" i="15"/>
  <c r="U18" i="14"/>
  <c r="U18" i="15"/>
  <c r="J183" i="14"/>
  <c r="J183" i="15"/>
  <c r="K23" i="14"/>
  <c r="K23" i="15"/>
  <c r="S23" i="14"/>
  <c r="H23" i="15"/>
  <c r="D189" i="14"/>
  <c r="O24" i="14"/>
  <c r="E194" i="14"/>
  <c r="P29" i="14"/>
  <c r="O47" i="14"/>
  <c r="D212" i="14"/>
  <c r="S25" i="14"/>
  <c r="H25" i="15"/>
  <c r="J25" i="15"/>
  <c r="K41" i="14"/>
  <c r="Q41" i="14"/>
  <c r="Q40" i="14"/>
  <c r="T33" i="14"/>
  <c r="F12" i="4"/>
  <c r="T17" i="14"/>
  <c r="T17" i="15"/>
  <c r="P20" i="14"/>
  <c r="K108" i="14"/>
  <c r="J185" i="14"/>
  <c r="K76" i="14"/>
  <c r="G193" i="14"/>
  <c r="I174" i="14"/>
  <c r="I174" i="15"/>
  <c r="D191" i="14"/>
  <c r="D196" i="14"/>
  <c r="H201" i="14"/>
  <c r="H190" i="14"/>
  <c r="Q23" i="14"/>
  <c r="G220" i="14"/>
  <c r="K96" i="14"/>
  <c r="K92" i="14"/>
  <c r="E203" i="14"/>
  <c r="I193" i="14"/>
  <c r="G195" i="14"/>
  <c r="K87" i="14"/>
  <c r="K91" i="14"/>
  <c r="G221" i="14"/>
  <c r="U10" i="14"/>
  <c r="U10" i="15"/>
  <c r="J175" i="14"/>
  <c r="J175" i="15"/>
  <c r="G218" i="14"/>
  <c r="H199" i="14"/>
  <c r="I213" i="14"/>
  <c r="U46" i="14"/>
  <c r="J191" i="14"/>
  <c r="K85" i="14"/>
  <c r="F198" i="14"/>
  <c r="K88" i="14"/>
  <c r="D201" i="14"/>
  <c r="I183" i="14"/>
  <c r="I183" i="15"/>
  <c r="T18" i="14"/>
  <c r="T18" i="15"/>
  <c r="E176" i="14"/>
  <c r="E176" i="15"/>
  <c r="T9" i="14"/>
  <c r="T9" i="15"/>
  <c r="J211" i="14"/>
  <c r="K161" i="14"/>
  <c r="K81" i="14"/>
  <c r="J214" i="14"/>
  <c r="G219" i="14"/>
  <c r="P19" i="14"/>
  <c r="P19" i="15"/>
  <c r="F175" i="14"/>
  <c r="I196" i="14"/>
  <c r="K104" i="14"/>
  <c r="P15" i="14"/>
  <c r="P15" i="15"/>
  <c r="K111" i="14"/>
  <c r="F207" i="14"/>
  <c r="H186" i="14"/>
  <c r="E193" i="14"/>
  <c r="S31" i="14"/>
  <c r="V31" i="14"/>
  <c r="K93" i="14"/>
  <c r="S19" i="14"/>
  <c r="S19" i="15"/>
  <c r="V57" i="14"/>
  <c r="K112" i="14"/>
  <c r="I182" i="14"/>
  <c r="I182" i="15"/>
  <c r="D216" i="14"/>
  <c r="R49" i="14"/>
  <c r="V49" i="14"/>
  <c r="H198" i="14"/>
  <c r="E219" i="14"/>
  <c r="S26" i="14"/>
  <c r="K138" i="14"/>
  <c r="G200" i="14"/>
  <c r="R35" i="14"/>
  <c r="K165" i="14"/>
  <c r="E180" i="14"/>
  <c r="E180" i="15"/>
  <c r="E190" i="14"/>
  <c r="G190" i="14"/>
  <c r="I176" i="14"/>
  <c r="I176" i="15"/>
  <c r="E209" i="14"/>
  <c r="D185" i="14"/>
  <c r="F220" i="14"/>
  <c r="H216" i="14"/>
  <c r="V28" i="14"/>
  <c r="J193" i="14"/>
  <c r="I180" i="14"/>
  <c r="I180" i="15"/>
  <c r="F191" i="14"/>
  <c r="K191" i="14"/>
  <c r="D203" i="14"/>
  <c r="K137" i="14"/>
  <c r="K149" i="14"/>
  <c r="J173" i="14"/>
  <c r="J173" i="15"/>
  <c r="J118" i="15"/>
  <c r="K101" i="14"/>
  <c r="F211" i="14"/>
  <c r="K211" i="14"/>
  <c r="Q32" i="14"/>
  <c r="K142" i="14"/>
  <c r="F197" i="14"/>
  <c r="D214" i="14"/>
  <c r="Q39" i="14"/>
  <c r="K154" i="14"/>
  <c r="D192" i="14"/>
  <c r="F190" i="14"/>
  <c r="H185" i="14"/>
  <c r="J199" i="14"/>
  <c r="E216" i="14"/>
  <c r="H193" i="14"/>
  <c r="P36" i="14"/>
  <c r="E201" i="14"/>
  <c r="K144" i="14"/>
  <c r="J201" i="14"/>
  <c r="U36" i="14"/>
  <c r="I204" i="14"/>
  <c r="Q35" i="14"/>
  <c r="K145" i="14"/>
  <c r="R32" i="14"/>
  <c r="G197" i="14"/>
  <c r="J129" i="15"/>
  <c r="K129" i="14"/>
  <c r="K129" i="15"/>
  <c r="F204" i="14"/>
  <c r="K94" i="14"/>
  <c r="U32" i="14"/>
  <c r="J197" i="14"/>
  <c r="K64" i="14"/>
  <c r="K64" i="15"/>
  <c r="F64" i="15"/>
  <c r="K83" i="14"/>
  <c r="F193" i="14"/>
  <c r="I221" i="14"/>
  <c r="J178" i="14"/>
  <c r="J178" i="15"/>
  <c r="P18" i="14"/>
  <c r="P18" i="15"/>
  <c r="F210" i="14"/>
  <c r="H202" i="14"/>
  <c r="K202" i="14"/>
  <c r="R9" i="14"/>
  <c r="R9" i="15"/>
  <c r="R14" i="14"/>
  <c r="R14" i="15"/>
  <c r="V46" i="14"/>
  <c r="F70" i="15"/>
  <c r="K70" i="14"/>
  <c r="K70" i="15"/>
  <c r="D213" i="14"/>
  <c r="K141" i="14"/>
  <c r="J217" i="14"/>
  <c r="K217" i="14"/>
  <c r="U52" i="14"/>
  <c r="V52" i="14"/>
  <c r="K159" i="14"/>
  <c r="G204" i="14"/>
  <c r="E124" i="15"/>
  <c r="P14" i="14"/>
  <c r="P14" i="15"/>
  <c r="E179" i="14"/>
  <c r="E179" i="15"/>
  <c r="F179" i="14"/>
  <c r="K124" i="14"/>
  <c r="K124" i="15"/>
  <c r="F124" i="15"/>
  <c r="K147" i="14"/>
  <c r="H209" i="14"/>
  <c r="E217" i="14"/>
  <c r="P52" i="14"/>
  <c r="V21" i="14"/>
  <c r="D206" i="14"/>
  <c r="D181" i="14"/>
  <c r="K186" i="14"/>
  <c r="U40" i="14"/>
  <c r="D208" i="14"/>
  <c r="Q51" i="14"/>
  <c r="V51" i="14"/>
  <c r="H210" i="14"/>
  <c r="G209" i="14"/>
  <c r="K201" i="14"/>
  <c r="K203" i="14"/>
  <c r="U11" i="14"/>
  <c r="U11" i="15"/>
  <c r="H183" i="14"/>
  <c r="H183" i="15"/>
  <c r="Q9" i="14"/>
  <c r="G174" i="14"/>
  <c r="G174" i="15"/>
  <c r="Q26" i="14"/>
  <c r="V26" i="14"/>
  <c r="K136" i="14"/>
  <c r="V34" i="14"/>
  <c r="K90" i="14"/>
  <c r="F200" i="14"/>
  <c r="K143" i="14"/>
  <c r="J198" i="14"/>
  <c r="K198" i="14"/>
  <c r="J204" i="14"/>
  <c r="K204" i="14"/>
  <c r="I195" i="14"/>
  <c r="S32" i="14"/>
  <c r="H197" i="14"/>
  <c r="K118" i="14"/>
  <c r="K118" i="15"/>
  <c r="K158" i="14"/>
  <c r="U13" i="14"/>
  <c r="U13" i="15"/>
  <c r="S50" i="14"/>
  <c r="K121" i="14"/>
  <c r="K121" i="15"/>
  <c r="H206" i="14"/>
  <c r="V36" i="14"/>
  <c r="I185" i="14"/>
  <c r="D207" i="14"/>
  <c r="G181" i="14"/>
  <c r="G181" i="15"/>
  <c r="P32" i="14"/>
  <c r="J70" i="15"/>
  <c r="J180" i="14"/>
  <c r="J180" i="15"/>
  <c r="P49" i="14"/>
  <c r="K131" i="14"/>
  <c r="K140" i="14"/>
  <c r="H124" i="15"/>
  <c r="H179" i="14"/>
  <c r="H179" i="15"/>
  <c r="S14" i="14"/>
  <c r="S14" i="15"/>
  <c r="D200" i="14"/>
  <c r="I197" i="14"/>
  <c r="T32" i="14"/>
  <c r="K167" i="14"/>
  <c r="G210" i="14"/>
  <c r="V37" i="14"/>
  <c r="D190" i="14"/>
  <c r="K213" i="14"/>
  <c r="D210" i="14"/>
  <c r="J209" i="14"/>
  <c r="D215" i="14"/>
  <c r="V39" i="14"/>
  <c r="H70" i="15"/>
  <c r="H180" i="14"/>
  <c r="H180" i="15"/>
  <c r="Q30" i="14"/>
  <c r="V30" i="14"/>
  <c r="Q14" i="15"/>
  <c r="I124" i="15"/>
  <c r="I179" i="14"/>
  <c r="I179" i="15"/>
  <c r="T14" i="14"/>
  <c r="T14" i="15"/>
  <c r="V35" i="14"/>
  <c r="H195" i="14"/>
  <c r="K195" i="14"/>
  <c r="F196" i="14"/>
  <c r="K196" i="14"/>
  <c r="K86" i="14"/>
  <c r="Q27" i="14"/>
  <c r="V27" i="14"/>
  <c r="F174" i="14"/>
  <c r="F174" i="15"/>
  <c r="E212" i="15"/>
  <c r="I23" i="3"/>
  <c r="E11" i="4"/>
  <c r="E12" i="4"/>
  <c r="Q29" i="15"/>
  <c r="F195" i="15"/>
  <c r="H23" i="3"/>
  <c r="D11" i="4"/>
  <c r="D12" i="4"/>
  <c r="Q47" i="15"/>
  <c r="H212" i="15"/>
  <c r="L23" i="3"/>
  <c r="H11" i="4"/>
  <c r="G10" i="4"/>
  <c r="K15" i="13"/>
  <c r="F20" i="4"/>
  <c r="G15" i="4"/>
  <c r="H15" i="4"/>
  <c r="J30" i="3"/>
  <c r="N10" i="13"/>
  <c r="Q16" i="15"/>
  <c r="F176" i="15"/>
  <c r="F181" i="15"/>
  <c r="K160" i="14"/>
  <c r="F215" i="14"/>
  <c r="Q50" i="14"/>
  <c r="F180" i="15"/>
  <c r="H189" i="14"/>
  <c r="S24" i="14"/>
  <c r="Q11" i="15"/>
  <c r="V11" i="14"/>
  <c r="V11" i="15"/>
  <c r="T54" i="14"/>
  <c r="T42" i="14"/>
  <c r="I207" i="14"/>
  <c r="J210" i="14"/>
  <c r="V47" i="14"/>
  <c r="K122" i="14"/>
  <c r="K122" i="15"/>
  <c r="F122" i="15"/>
  <c r="H126" i="15"/>
  <c r="S16" i="14"/>
  <c r="S16" i="15"/>
  <c r="F192" i="14"/>
  <c r="K192" i="14"/>
  <c r="K82" i="14"/>
  <c r="P25" i="14"/>
  <c r="K95" i="14"/>
  <c r="F205" i="14"/>
  <c r="K205" i="14"/>
  <c r="Q44" i="14"/>
  <c r="V44" i="14"/>
  <c r="R8" i="15"/>
  <c r="D168" i="14"/>
  <c r="I210" i="14"/>
  <c r="I74" i="15"/>
  <c r="I184" i="14"/>
  <c r="I184" i="15"/>
  <c r="H113" i="14"/>
  <c r="H61" i="14"/>
  <c r="G120" i="15"/>
  <c r="R10" i="14"/>
  <c r="R10" i="15"/>
  <c r="G168" i="14"/>
  <c r="G116" i="14"/>
  <c r="J189" i="14"/>
  <c r="U24" i="14"/>
  <c r="S18" i="14"/>
  <c r="S18" i="15"/>
  <c r="R16" i="14"/>
  <c r="R16" i="15"/>
  <c r="K152" i="14"/>
  <c r="J127" i="15"/>
  <c r="U17" i="14"/>
  <c r="U17" i="15"/>
  <c r="J182" i="14"/>
  <c r="J182" i="15"/>
  <c r="J71" i="15"/>
  <c r="J181" i="14"/>
  <c r="J181" i="15"/>
  <c r="V33" i="14"/>
  <c r="K119" i="15"/>
  <c r="J122" i="15"/>
  <c r="J177" i="14"/>
  <c r="J177" i="15"/>
  <c r="U12" i="14"/>
  <c r="U12" i="15"/>
  <c r="U16" i="14"/>
  <c r="U16" i="15"/>
  <c r="J126" i="15"/>
  <c r="Q15" i="15"/>
  <c r="V15" i="14"/>
  <c r="V15" i="15"/>
  <c r="I6" i="14"/>
  <c r="D113" i="14"/>
  <c r="D61" i="14"/>
  <c r="F209" i="14"/>
  <c r="V20" i="14"/>
  <c r="I215" i="14"/>
  <c r="V38" i="14"/>
  <c r="K220" i="14"/>
  <c r="F6" i="14"/>
  <c r="D183" i="14"/>
  <c r="K89" i="14"/>
  <c r="F199" i="14"/>
  <c r="K199" i="14"/>
  <c r="T24" i="14"/>
  <c r="I189" i="14"/>
  <c r="D175" i="14"/>
  <c r="G6" i="14"/>
  <c r="Q43" i="14"/>
  <c r="V43" i="14"/>
  <c r="K153" i="14"/>
  <c r="G207" i="14"/>
  <c r="R42" i="14"/>
  <c r="K214" i="14"/>
  <c r="I122" i="15"/>
  <c r="T12" i="14"/>
  <c r="T12" i="15"/>
  <c r="I177" i="14"/>
  <c r="I177" i="15"/>
  <c r="F126" i="15"/>
  <c r="K126" i="14"/>
  <c r="K126" i="15"/>
  <c r="J65" i="15"/>
  <c r="J113" i="14"/>
  <c r="J61" i="14"/>
  <c r="F218" i="14"/>
  <c r="K218" i="14"/>
  <c r="K135" i="14"/>
  <c r="H168" i="14"/>
  <c r="H116" i="14"/>
  <c r="V56" i="14"/>
  <c r="F208" i="14"/>
  <c r="K98" i="14"/>
  <c r="K80" i="14"/>
  <c r="Q13" i="15"/>
  <c r="V13" i="14"/>
  <c r="V13" i="15"/>
  <c r="K66" i="14"/>
  <c r="K66" i="15"/>
  <c r="F66" i="15"/>
  <c r="P45" i="14"/>
  <c r="I175" i="14"/>
  <c r="I175" i="15"/>
  <c r="I65" i="15"/>
  <c r="G185" i="14"/>
  <c r="K185" i="14"/>
  <c r="E215" i="14"/>
  <c r="J174" i="15"/>
  <c r="H184" i="14"/>
  <c r="H184" i="15"/>
  <c r="H74" i="15"/>
  <c r="K58" i="14"/>
  <c r="K8" i="15"/>
  <c r="K151" i="14"/>
  <c r="H173" i="15"/>
  <c r="H174" i="15"/>
  <c r="K174" i="14"/>
  <c r="K174" i="15"/>
  <c r="K164" i="14"/>
  <c r="F219" i="14"/>
  <c r="Q54" i="14"/>
  <c r="H177" i="14"/>
  <c r="H177" i="15"/>
  <c r="J190" i="14"/>
  <c r="K190" i="14"/>
  <c r="K155" i="14"/>
  <c r="I208" i="14"/>
  <c r="V29" i="14"/>
  <c r="G215" i="14"/>
  <c r="R50" i="14"/>
  <c r="F221" i="14"/>
  <c r="K221" i="14"/>
  <c r="F175" i="15"/>
  <c r="F65" i="15"/>
  <c r="F113" i="14"/>
  <c r="F61" i="14"/>
  <c r="K65" i="14"/>
  <c r="K65" i="15"/>
  <c r="K77" i="14"/>
  <c r="F187" i="14"/>
  <c r="K187" i="14"/>
  <c r="F128" i="15"/>
  <c r="K128" i="14"/>
  <c r="K128" i="15"/>
  <c r="F183" i="14"/>
  <c r="Q18" i="14"/>
  <c r="E181" i="14"/>
  <c r="E181" i="15"/>
  <c r="J168" i="14"/>
  <c r="K127" i="14"/>
  <c r="K127" i="15"/>
  <c r="F127" i="15"/>
  <c r="Q17" i="14"/>
  <c r="K75" i="14"/>
  <c r="V55" i="14"/>
  <c r="K78" i="14"/>
  <c r="F188" i="14"/>
  <c r="K188" i="14"/>
  <c r="Q8" i="15"/>
  <c r="V8" i="14"/>
  <c r="S8" i="15"/>
  <c r="K130" i="14"/>
  <c r="K106" i="14"/>
  <c r="F216" i="14"/>
  <c r="K216" i="14"/>
  <c r="O8" i="15"/>
  <c r="I113" i="14"/>
  <c r="I61" i="14"/>
  <c r="T8" i="15"/>
  <c r="F206" i="14"/>
  <c r="V53" i="14"/>
  <c r="H71" i="15"/>
  <c r="H181" i="14"/>
  <c r="H181" i="15"/>
  <c r="V48" i="14"/>
  <c r="Q10" i="15"/>
  <c r="E168" i="14"/>
  <c r="E116" i="14"/>
  <c r="E173" i="15"/>
  <c r="E65" i="15"/>
  <c r="E113" i="14"/>
  <c r="E61" i="14"/>
  <c r="P16" i="14"/>
  <c r="P16" i="15"/>
  <c r="J176" i="14"/>
  <c r="J176" i="15"/>
  <c r="F74" i="15"/>
  <c r="K74" i="14"/>
  <c r="K74" i="15"/>
  <c r="F184" i="14"/>
  <c r="Q19" i="15"/>
  <c r="V19" i="14"/>
  <c r="V19" i="15"/>
  <c r="E177" i="14"/>
  <c r="E177" i="15"/>
  <c r="K166" i="14"/>
  <c r="K207" i="14"/>
  <c r="H6" i="14"/>
  <c r="H219" i="14"/>
  <c r="K63" i="15"/>
  <c r="Q25" i="14"/>
  <c r="V25" i="14"/>
  <c r="S12" i="14"/>
  <c r="S12" i="15"/>
  <c r="Q45" i="14"/>
  <c r="V45" i="14"/>
  <c r="D6" i="14"/>
  <c r="D59" i="15"/>
  <c r="Q9" i="15"/>
  <c r="V9" i="14"/>
  <c r="V9" i="15"/>
  <c r="I173" i="15"/>
  <c r="V41" i="14"/>
  <c r="G178" i="15"/>
  <c r="K178" i="14"/>
  <c r="K178" i="15"/>
  <c r="G66" i="15"/>
  <c r="G176" i="14"/>
  <c r="G176" i="15"/>
  <c r="G74" i="15"/>
  <c r="G184" i="14"/>
  <c r="G184" i="15"/>
  <c r="F71" i="15"/>
  <c r="K71" i="14"/>
  <c r="K71" i="15"/>
  <c r="O44" i="14"/>
  <c r="O58" i="14"/>
  <c r="O6" i="14"/>
  <c r="D177" i="14"/>
  <c r="H66" i="15"/>
  <c r="H176" i="14"/>
  <c r="H176" i="15"/>
  <c r="E6" i="14"/>
  <c r="G65" i="15"/>
  <c r="G175" i="14"/>
  <c r="G175" i="15"/>
  <c r="I181" i="14"/>
  <c r="I181" i="15"/>
  <c r="F182" i="15"/>
  <c r="K182" i="14"/>
  <c r="K182" i="15"/>
  <c r="K99" i="14"/>
  <c r="G183" i="14"/>
  <c r="G183" i="15"/>
  <c r="P12" i="14"/>
  <c r="P12" i="15"/>
  <c r="V42" i="14"/>
  <c r="E182" i="14"/>
  <c r="E182" i="15"/>
  <c r="G113" i="14"/>
  <c r="G61" i="14"/>
  <c r="G189" i="14"/>
  <c r="K189" i="14"/>
  <c r="R24" i="14"/>
  <c r="V23" i="14"/>
  <c r="F173" i="15"/>
  <c r="K173" i="14"/>
  <c r="I168" i="14"/>
  <c r="I116" i="14"/>
  <c r="I120" i="15"/>
  <c r="T10" i="14"/>
  <c r="T10" i="15"/>
  <c r="F177" i="15"/>
  <c r="V40" i="14"/>
  <c r="Q12" i="14"/>
  <c r="V22" i="14"/>
  <c r="G122" i="15"/>
  <c r="G177" i="14"/>
  <c r="G177" i="15"/>
  <c r="R12" i="14"/>
  <c r="R12" i="15"/>
  <c r="U50" i="14"/>
  <c r="U58" i="14"/>
  <c r="U6" i="14"/>
  <c r="J215" i="14"/>
  <c r="P8" i="15"/>
  <c r="T16" i="14"/>
  <c r="T16" i="15"/>
  <c r="F222" i="14"/>
  <c r="K222" i="14"/>
  <c r="K194" i="14"/>
  <c r="K100" i="14"/>
  <c r="R18" i="14"/>
  <c r="R18" i="15"/>
  <c r="E74" i="15"/>
  <c r="E184" i="14"/>
  <c r="E184" i="15"/>
  <c r="P17" i="14"/>
  <c r="P17" i="15"/>
  <c r="F168" i="14"/>
  <c r="F116" i="14"/>
  <c r="F120" i="15"/>
  <c r="K120" i="14"/>
  <c r="K120" i="15"/>
  <c r="K163" i="14"/>
  <c r="G173" i="15"/>
  <c r="K212" i="14"/>
  <c r="K134" i="14"/>
  <c r="V24" i="14"/>
  <c r="K210" i="14"/>
  <c r="K209" i="14"/>
  <c r="K206" i="14"/>
  <c r="V54" i="14"/>
  <c r="K200" i="14"/>
  <c r="K193" i="14"/>
  <c r="F223" i="14"/>
  <c r="K180" i="14"/>
  <c r="K180" i="15"/>
  <c r="V14" i="14"/>
  <c r="V14" i="15"/>
  <c r="D223" i="14"/>
  <c r="D171" i="14"/>
  <c r="V32" i="14"/>
  <c r="K197" i="14"/>
  <c r="F179" i="15"/>
  <c r="K179" i="14"/>
  <c r="K179" i="15"/>
  <c r="F14" i="4"/>
  <c r="G14" i="4"/>
  <c r="E20" i="4"/>
  <c r="H14" i="4"/>
  <c r="E13" i="4"/>
  <c r="E18" i="4"/>
  <c r="E21" i="4"/>
  <c r="G13" i="4"/>
  <c r="G18" i="4"/>
  <c r="G21" i="4"/>
  <c r="H13" i="4"/>
  <c r="D20" i="4"/>
  <c r="F13" i="4"/>
  <c r="F18" i="4"/>
  <c r="F21" i="4"/>
  <c r="L15" i="13"/>
  <c r="H10" i="4"/>
  <c r="H12" i="4"/>
  <c r="H20" i="4"/>
  <c r="H31" i="3"/>
  <c r="D26" i="4"/>
  <c r="D28" i="4"/>
  <c r="K30" i="3"/>
  <c r="O10" i="13"/>
  <c r="D224" i="15"/>
  <c r="K177" i="14"/>
  <c r="K177" i="15"/>
  <c r="E223" i="14"/>
  <c r="E171" i="14"/>
  <c r="F183" i="15"/>
  <c r="K183" i="14"/>
  <c r="K183" i="15"/>
  <c r="K181" i="14"/>
  <c r="K181" i="15"/>
  <c r="H223" i="14"/>
  <c r="H171" i="14"/>
  <c r="K175" i="14"/>
  <c r="K175" i="15"/>
  <c r="D169" i="15"/>
  <c r="D116" i="14"/>
  <c r="I223" i="14"/>
  <c r="T58" i="14"/>
  <c r="T6" i="14"/>
  <c r="V17" i="14"/>
  <c r="V17" i="15"/>
  <c r="Q17" i="15"/>
  <c r="K219" i="14"/>
  <c r="R58" i="14"/>
  <c r="R6" i="14"/>
  <c r="K176" i="14"/>
  <c r="K176" i="15"/>
  <c r="K173" i="15"/>
  <c r="P58" i="14"/>
  <c r="P6" i="14"/>
  <c r="K113" i="14"/>
  <c r="V10" i="14"/>
  <c r="V10" i="15"/>
  <c r="V8" i="15"/>
  <c r="K208" i="14"/>
  <c r="G223" i="14"/>
  <c r="G171" i="14"/>
  <c r="Q12" i="15"/>
  <c r="V12" i="14"/>
  <c r="V12" i="15"/>
  <c r="S58" i="14"/>
  <c r="S6" i="14"/>
  <c r="Q58" i="14"/>
  <c r="Q6" i="14"/>
  <c r="V50" i="14"/>
  <c r="V16" i="14"/>
  <c r="V16" i="15"/>
  <c r="Q18" i="15"/>
  <c r="V18" i="14"/>
  <c r="V18" i="15"/>
  <c r="J116" i="14"/>
  <c r="F171" i="14"/>
  <c r="K215" i="14"/>
  <c r="F184" i="15"/>
  <c r="K184" i="14"/>
  <c r="K184" i="15"/>
  <c r="J223" i="14"/>
  <c r="J171" i="14"/>
  <c r="I171" i="14"/>
  <c r="K168" i="14"/>
  <c r="M15" i="13"/>
  <c r="I31" i="3"/>
  <c r="E26" i="4"/>
  <c r="E28" i="4"/>
  <c r="P10" i="13"/>
  <c r="L30" i="3"/>
  <c r="V58" i="14"/>
  <c r="K223" i="14"/>
  <c r="K171" i="14"/>
  <c r="N15" i="13"/>
  <c r="J31" i="3"/>
  <c r="F26" i="4"/>
  <c r="F28" i="4"/>
  <c r="O15" i="13"/>
  <c r="K31" i="3"/>
  <c r="G26" i="4"/>
  <c r="G28" i="4"/>
  <c r="P15" i="13"/>
  <c r="L31" i="3"/>
  <c r="H26" i="4"/>
  <c r="H28" i="4"/>
  <c r="K23" i="3"/>
  <c r="G11" i="4"/>
  <c r="G12" i="4"/>
  <c r="H16" i="4"/>
  <c r="H18" i="4"/>
  <c r="H21" i="4"/>
  <c r="D35" i="4"/>
  <c r="G20" i="4"/>
  <c r="D31" i="4"/>
  <c r="D33" i="4"/>
  <c r="D34" i="4"/>
  <c r="D36" i="4"/>
  <c r="D42" i="4"/>
  <c r="E42" i="4"/>
  <c r="K8" i="10"/>
  <c r="F42" i="4"/>
  <c r="L8" i="10"/>
  <c r="G42" i="4"/>
  <c r="M8" i="10"/>
  <c r="H42" i="4"/>
  <c r="N8" i="10"/>
  <c r="O8" i="10"/>
  <c r="D44" i="4"/>
  <c r="T24" i="15"/>
  <c r="V24" i="15"/>
  <c r="I157" i="15"/>
  <c r="I212" i="15"/>
  <c r="T41" i="15"/>
  <c r="V41" i="15"/>
  <c r="J112" i="15"/>
  <c r="H112" i="15"/>
  <c r="P40" i="15"/>
  <c r="P48" i="15"/>
  <c r="P28" i="15"/>
  <c r="N20" i="15"/>
  <c r="C130" i="15"/>
  <c r="C185" i="15"/>
  <c r="C75" i="15"/>
  <c r="J32" i="15"/>
  <c r="E32" i="15"/>
  <c r="G32" i="15"/>
  <c r="N32" i="15"/>
  <c r="C87" i="15"/>
  <c r="F32" i="15"/>
  <c r="C148" i="15"/>
  <c r="C93" i="15"/>
  <c r="N38" i="15"/>
  <c r="H38" i="15"/>
  <c r="E38" i="15"/>
  <c r="F38" i="15"/>
  <c r="I38" i="15"/>
  <c r="G44" i="15"/>
  <c r="N44" i="15"/>
  <c r="J44" i="15"/>
  <c r="F44" i="15"/>
  <c r="C154" i="15"/>
  <c r="E44" i="15"/>
  <c r="H44" i="15"/>
  <c r="I44" i="15"/>
  <c r="C99" i="15"/>
  <c r="C104" i="15"/>
  <c r="E49" i="15"/>
  <c r="N49" i="15"/>
  <c r="G49" i="15"/>
  <c r="F49" i="15"/>
  <c r="H49" i="15"/>
  <c r="I55" i="15"/>
  <c r="C165" i="15"/>
  <c r="J55" i="15"/>
  <c r="H55" i="15"/>
  <c r="G55" i="15"/>
  <c r="F55" i="15"/>
  <c r="N55" i="15"/>
  <c r="E55" i="15"/>
  <c r="C110" i="15"/>
  <c r="J142" i="15"/>
  <c r="G112" i="15"/>
  <c r="H139" i="15"/>
  <c r="C194" i="15"/>
  <c r="H85" i="15"/>
  <c r="H195" i="15"/>
  <c r="K195" i="15"/>
  <c r="R53" i="15"/>
  <c r="F86" i="15"/>
  <c r="I112" i="15"/>
  <c r="I194" i="15"/>
  <c r="G218" i="15"/>
  <c r="K218" i="15"/>
  <c r="J49" i="15"/>
  <c r="J205" i="15"/>
  <c r="K205" i="15"/>
  <c r="K150" i="15"/>
  <c r="P53" i="15"/>
  <c r="O7" i="15"/>
  <c r="O24" i="15"/>
  <c r="N46" i="15"/>
  <c r="J46" i="15"/>
  <c r="I46" i="15"/>
  <c r="F46" i="15"/>
  <c r="C101" i="15"/>
  <c r="G46" i="15"/>
  <c r="C156" i="15"/>
  <c r="E46" i="15"/>
  <c r="H46" i="15"/>
  <c r="T26" i="15"/>
  <c r="V26" i="15"/>
  <c r="H142" i="15"/>
  <c r="S32" i="15"/>
  <c r="F194" i="15"/>
  <c r="G139" i="15"/>
  <c r="F112" i="15"/>
  <c r="K112" i="15"/>
  <c r="T21" i="15"/>
  <c r="V21" i="15"/>
  <c r="C159" i="15"/>
  <c r="O31" i="15"/>
  <c r="E85" i="15"/>
  <c r="E139" i="15"/>
  <c r="P26" i="15"/>
  <c r="T47" i="15"/>
  <c r="G157" i="15"/>
  <c r="R29" i="15"/>
  <c r="G194" i="15"/>
  <c r="J38" i="15"/>
  <c r="K107" i="15"/>
  <c r="I32" i="15"/>
  <c r="T27" i="15"/>
  <c r="V27" i="15"/>
  <c r="T28" i="15"/>
  <c r="K102" i="15"/>
  <c r="F212" i="15"/>
  <c r="F142" i="15"/>
  <c r="I142" i="15"/>
  <c r="K142" i="15"/>
  <c r="E86" i="15"/>
  <c r="J86" i="15"/>
  <c r="K89" i="15"/>
  <c r="P34" i="15"/>
  <c r="G213" i="15"/>
  <c r="R48" i="15"/>
  <c r="O34" i="15"/>
  <c r="C131" i="15"/>
  <c r="C186" i="15"/>
  <c r="C76" i="15"/>
  <c r="G33" i="15"/>
  <c r="H33" i="15"/>
  <c r="I33" i="15"/>
  <c r="J33" i="15"/>
  <c r="K33" i="15"/>
  <c r="N33" i="15"/>
  <c r="C88" i="15"/>
  <c r="E33" i="15"/>
  <c r="C143" i="15"/>
  <c r="C149" i="15"/>
  <c r="I39" i="15"/>
  <c r="H39" i="15"/>
  <c r="F39" i="15"/>
  <c r="N39" i="15"/>
  <c r="J39" i="15"/>
  <c r="G39" i="15"/>
  <c r="H100" i="15"/>
  <c r="G100" i="15"/>
  <c r="E100" i="15"/>
  <c r="F100" i="15"/>
  <c r="J100" i="15"/>
  <c r="E50" i="15"/>
  <c r="J50" i="15"/>
  <c r="I50" i="15"/>
  <c r="G50" i="15"/>
  <c r="C160" i="15"/>
  <c r="C105" i="15"/>
  <c r="H50" i="15"/>
  <c r="F50" i="15"/>
  <c r="I56" i="15"/>
  <c r="G56" i="15"/>
  <c r="J56" i="15"/>
  <c r="N56" i="15"/>
  <c r="E56" i="15"/>
  <c r="C111" i="15"/>
  <c r="H56" i="15"/>
  <c r="C166" i="15"/>
  <c r="S53" i="15"/>
  <c r="C77" i="15"/>
  <c r="N22" i="15"/>
  <c r="C132" i="15"/>
  <c r="C187" i="15"/>
  <c r="G51" i="15"/>
  <c r="C161" i="15"/>
  <c r="F51" i="15"/>
  <c r="C106" i="15"/>
  <c r="J51" i="15"/>
  <c r="H51" i="15"/>
  <c r="N51" i="15"/>
  <c r="I51" i="15"/>
  <c r="C167" i="15"/>
  <c r="I57" i="15"/>
  <c r="E57" i="15"/>
  <c r="N57" i="15"/>
  <c r="G57" i="15"/>
  <c r="J57" i="15"/>
  <c r="Q30" i="15"/>
  <c r="V30" i="15"/>
  <c r="E29" i="15"/>
  <c r="J29" i="15"/>
  <c r="N35" i="15"/>
  <c r="F35" i="15"/>
  <c r="H35" i="15"/>
  <c r="C145" i="15"/>
  <c r="G35" i="15"/>
  <c r="J35" i="15"/>
  <c r="C90" i="15"/>
  <c r="O50" i="15"/>
  <c r="K28" i="15"/>
  <c r="S28" i="15"/>
  <c r="V28" i="15"/>
  <c r="N25" i="15"/>
  <c r="C80" i="15"/>
  <c r="C135" i="15"/>
  <c r="C190" i="15"/>
  <c r="I36" i="15"/>
  <c r="C146" i="15"/>
  <c r="G36" i="15"/>
  <c r="C91" i="15"/>
  <c r="F36" i="15"/>
  <c r="E36" i="15"/>
  <c r="C97" i="15"/>
  <c r="H42" i="15"/>
  <c r="N42" i="15"/>
  <c r="I42" i="15"/>
  <c r="G42" i="15"/>
  <c r="F42" i="15"/>
  <c r="E42" i="15"/>
  <c r="C152" i="15"/>
  <c r="J42" i="15"/>
  <c r="O21" i="15"/>
  <c r="I94" i="15"/>
  <c r="J94" i="15"/>
  <c r="H94" i="15"/>
  <c r="G94" i="15"/>
  <c r="J31" i="15"/>
  <c r="I31" i="15"/>
  <c r="H31" i="15"/>
  <c r="C141" i="15"/>
  <c r="G31" i="15"/>
  <c r="F31" i="15"/>
  <c r="H43" i="15"/>
  <c r="J43" i="15"/>
  <c r="N43" i="15"/>
  <c r="O43" i="15"/>
  <c r="C153" i="15"/>
  <c r="C98" i="15"/>
  <c r="J54" i="15"/>
  <c r="F54" i="15"/>
  <c r="I54" i="15"/>
  <c r="G54" i="15"/>
  <c r="H54" i="15"/>
  <c r="C109" i="15"/>
  <c r="E54" i="15"/>
  <c r="C164" i="15"/>
  <c r="C78" i="15"/>
  <c r="N23" i="15"/>
  <c r="C133" i="15"/>
  <c r="C188" i="15"/>
  <c r="F92" i="15"/>
  <c r="F162" i="15"/>
  <c r="I37" i="15"/>
  <c r="H48" i="15"/>
  <c r="N45" i="15"/>
  <c r="O45" i="15"/>
  <c r="C155" i="15"/>
  <c r="F37" i="15"/>
  <c r="H92" i="15"/>
  <c r="H202" i="15"/>
  <c r="E92" i="15"/>
  <c r="E202" i="15"/>
  <c r="E103" i="15"/>
  <c r="E213" i="15"/>
  <c r="I147" i="15"/>
  <c r="K147" i="15"/>
  <c r="I45" i="15"/>
  <c r="J45" i="15"/>
  <c r="Q37" i="15"/>
  <c r="K37" i="15"/>
  <c r="F202" i="15"/>
  <c r="I109" i="15"/>
  <c r="I164" i="15"/>
  <c r="I219" i="15"/>
  <c r="K31" i="15"/>
  <c r="F58" i="15"/>
  <c r="K42" i="15"/>
  <c r="G167" i="15"/>
  <c r="R57" i="15"/>
  <c r="K139" i="15"/>
  <c r="K86" i="15"/>
  <c r="S29" i="15"/>
  <c r="U29" i="15"/>
  <c r="V29" i="15"/>
  <c r="G110" i="15"/>
  <c r="G165" i="15"/>
  <c r="G220" i="15"/>
  <c r="O49" i="15"/>
  <c r="K44" i="15"/>
  <c r="F154" i="15"/>
  <c r="Q44" i="15"/>
  <c r="O38" i="15"/>
  <c r="U32" i="15"/>
  <c r="H194" i="15"/>
  <c r="K92" i="15"/>
  <c r="G159" i="15"/>
  <c r="R49" i="15"/>
  <c r="C209" i="15"/>
  <c r="I154" i="15"/>
  <c r="E154" i="15"/>
  <c r="H154" i="15"/>
  <c r="J154" i="15"/>
  <c r="G154" i="15"/>
  <c r="K36" i="15"/>
  <c r="K35" i="15"/>
  <c r="K56" i="15"/>
  <c r="G166" i="15"/>
  <c r="R56" i="15"/>
  <c r="I143" i="15"/>
  <c r="C198" i="15"/>
  <c r="G143" i="15"/>
  <c r="E143" i="15"/>
  <c r="J143" i="15"/>
  <c r="H143" i="15"/>
  <c r="H88" i="15"/>
  <c r="H198" i="15"/>
  <c r="F143" i="15"/>
  <c r="O41" i="15"/>
  <c r="O26" i="15"/>
  <c r="O27" i="15"/>
  <c r="O29" i="15"/>
  <c r="O36" i="15"/>
  <c r="O47" i="15"/>
  <c r="O53" i="15"/>
  <c r="C210" i="15"/>
  <c r="H155" i="15"/>
  <c r="S45" i="15"/>
  <c r="J155" i="15"/>
  <c r="I155" i="15"/>
  <c r="G155" i="15"/>
  <c r="R45" i="15"/>
  <c r="F155" i="15"/>
  <c r="E155" i="15"/>
  <c r="P45" i="15"/>
  <c r="O23" i="15"/>
  <c r="U23" i="15"/>
  <c r="T23" i="15"/>
  <c r="S23" i="15"/>
  <c r="Q23" i="15"/>
  <c r="P23" i="15"/>
  <c r="R23" i="15"/>
  <c r="K54" i="15"/>
  <c r="F164" i="15"/>
  <c r="Q54" i="15"/>
  <c r="G58" i="15"/>
  <c r="G91" i="15"/>
  <c r="E91" i="15"/>
  <c r="E146" i="15"/>
  <c r="E201" i="15"/>
  <c r="I91" i="15"/>
  <c r="H91" i="15"/>
  <c r="F91" i="15"/>
  <c r="J91" i="15"/>
  <c r="O35" i="15"/>
  <c r="O57" i="15"/>
  <c r="I106" i="15"/>
  <c r="I161" i="15"/>
  <c r="I216" i="15"/>
  <c r="J106" i="15"/>
  <c r="J161" i="15"/>
  <c r="J216" i="15"/>
  <c r="H106" i="15"/>
  <c r="F106" i="15"/>
  <c r="E106" i="15"/>
  <c r="G106" i="15"/>
  <c r="E105" i="15"/>
  <c r="E160" i="15"/>
  <c r="E215" i="15"/>
  <c r="O39" i="15"/>
  <c r="P33" i="15"/>
  <c r="O54" i="15"/>
  <c r="R47" i="15"/>
  <c r="V47" i="15"/>
  <c r="K157" i="15"/>
  <c r="G212" i="15"/>
  <c r="K212" i="15"/>
  <c r="F101" i="15"/>
  <c r="G101" i="15"/>
  <c r="H101" i="15"/>
  <c r="I101" i="15"/>
  <c r="J101" i="15"/>
  <c r="K101" i="15"/>
  <c r="G156" i="15"/>
  <c r="G211" i="15"/>
  <c r="E101" i="15"/>
  <c r="E156" i="15"/>
  <c r="E211" i="15"/>
  <c r="V53" i="15"/>
  <c r="U44" i="15"/>
  <c r="F93" i="15"/>
  <c r="G93" i="15"/>
  <c r="H93" i="15"/>
  <c r="I93" i="15"/>
  <c r="J93" i="15"/>
  <c r="K93" i="15"/>
  <c r="E93" i="15"/>
  <c r="K43" i="15"/>
  <c r="K55" i="15"/>
  <c r="H141" i="15"/>
  <c r="H145" i="15"/>
  <c r="H146" i="15"/>
  <c r="H148" i="15"/>
  <c r="H149" i="15"/>
  <c r="H152" i="15"/>
  <c r="H153" i="15"/>
  <c r="H156" i="15"/>
  <c r="H159" i="15"/>
  <c r="H160" i="15"/>
  <c r="H161" i="15"/>
  <c r="H164" i="15"/>
  <c r="H165" i="15"/>
  <c r="H166" i="15"/>
  <c r="H167" i="15"/>
  <c r="H168" i="15"/>
  <c r="J141" i="15"/>
  <c r="C196" i="15"/>
  <c r="E141" i="15"/>
  <c r="P31" i="15"/>
  <c r="F141" i="15"/>
  <c r="I141" i="15"/>
  <c r="G141" i="15"/>
  <c r="R31" i="15"/>
  <c r="J194" i="15"/>
  <c r="J58" i="15"/>
  <c r="I210" i="15"/>
  <c r="T45" i="15"/>
  <c r="H213" i="15"/>
  <c r="K213" i="15"/>
  <c r="S48" i="15"/>
  <c r="V48" i="15"/>
  <c r="C219" i="15"/>
  <c r="T54" i="15"/>
  <c r="J164" i="15"/>
  <c r="U54" i="15"/>
  <c r="G164" i="15"/>
  <c r="E164" i="15"/>
  <c r="P54" i="15"/>
  <c r="F98" i="15"/>
  <c r="I98" i="15"/>
  <c r="J98" i="15"/>
  <c r="H98" i="15"/>
  <c r="H208" i="15"/>
  <c r="E98" i="15"/>
  <c r="G98" i="15"/>
  <c r="S31" i="15"/>
  <c r="O37" i="15"/>
  <c r="O42" i="15"/>
  <c r="C201" i="15"/>
  <c r="S36" i="15"/>
  <c r="G146" i="15"/>
  <c r="I146" i="15"/>
  <c r="J146" i="15"/>
  <c r="U36" i="15"/>
  <c r="F146" i="15"/>
  <c r="F90" i="15"/>
  <c r="F145" i="15"/>
  <c r="F200" i="15"/>
  <c r="J90" i="15"/>
  <c r="E90" i="15"/>
  <c r="I90" i="15"/>
  <c r="H90" i="15"/>
  <c r="H200" i="15"/>
  <c r="G90" i="15"/>
  <c r="P29" i="15"/>
  <c r="E58" i="15"/>
  <c r="E194" i="15"/>
  <c r="C216" i="15"/>
  <c r="S51" i="15"/>
  <c r="U51" i="15"/>
  <c r="G161" i="15"/>
  <c r="E161" i="15"/>
  <c r="P51" i="15"/>
  <c r="F161" i="15"/>
  <c r="F210" i="15"/>
  <c r="K100" i="15"/>
  <c r="T33" i="15"/>
  <c r="K57" i="15"/>
  <c r="I156" i="15"/>
  <c r="I211" i="15"/>
  <c r="O28" i="15"/>
  <c r="S55" i="15"/>
  <c r="C220" i="15"/>
  <c r="F165" i="15"/>
  <c r="I165" i="15"/>
  <c r="J165" i="15"/>
  <c r="K165" i="15"/>
  <c r="E165" i="15"/>
  <c r="R55" i="15"/>
  <c r="F99" i="15"/>
  <c r="G99" i="15"/>
  <c r="H99" i="15"/>
  <c r="I99" i="15"/>
  <c r="I209" i="15"/>
  <c r="J99" i="15"/>
  <c r="J209" i="15"/>
  <c r="E99" i="15"/>
  <c r="R44" i="15"/>
  <c r="G209" i="15"/>
  <c r="K32" i="15"/>
  <c r="Q32" i="15"/>
  <c r="S20" i="15"/>
  <c r="O20" i="15"/>
  <c r="R20" i="15"/>
  <c r="T20" i="15"/>
  <c r="P20" i="15"/>
  <c r="Q20" i="15"/>
  <c r="U20" i="15"/>
  <c r="K85" i="15"/>
  <c r="G109" i="15"/>
  <c r="G219" i="15"/>
  <c r="R54" i="15"/>
  <c r="E195" i="15"/>
  <c r="P32" i="15"/>
  <c r="G201" i="15"/>
  <c r="R36" i="15"/>
  <c r="K51" i="15"/>
  <c r="Q51" i="15"/>
  <c r="F216" i="15"/>
  <c r="C221" i="15"/>
  <c r="F166" i="15"/>
  <c r="E166" i="15"/>
  <c r="P56" i="15"/>
  <c r="I166" i="15"/>
  <c r="T56" i="15"/>
  <c r="J166" i="15"/>
  <c r="U56" i="15"/>
  <c r="S56" i="15"/>
  <c r="K50" i="15"/>
  <c r="K39" i="15"/>
  <c r="F149" i="15"/>
  <c r="Q39" i="15"/>
  <c r="E88" i="15"/>
  <c r="E198" i="15"/>
  <c r="J88" i="15"/>
  <c r="I88" i="15"/>
  <c r="I198" i="15"/>
  <c r="F88" i="15"/>
  <c r="G88" i="15"/>
  <c r="K46" i="15"/>
  <c r="U55" i="15"/>
  <c r="J104" i="15"/>
  <c r="J159" i="15"/>
  <c r="J214" i="15"/>
  <c r="F104" i="15"/>
  <c r="I104" i="15"/>
  <c r="H104" i="15"/>
  <c r="H214" i="15"/>
  <c r="G104" i="15"/>
  <c r="G214" i="15"/>
  <c r="E104" i="15"/>
  <c r="E159" i="15"/>
  <c r="E214" i="15"/>
  <c r="O44" i="15"/>
  <c r="J148" i="15"/>
  <c r="I148" i="15"/>
  <c r="G148" i="15"/>
  <c r="R38" i="15"/>
  <c r="C203" i="15"/>
  <c r="F148" i="15"/>
  <c r="E148" i="15"/>
  <c r="I202" i="15"/>
  <c r="T37" i="15"/>
  <c r="J153" i="15"/>
  <c r="I153" i="15"/>
  <c r="T43" i="15"/>
  <c r="S43" i="15"/>
  <c r="C208" i="15"/>
  <c r="F153" i="15"/>
  <c r="E153" i="15"/>
  <c r="P43" i="15"/>
  <c r="G153" i="15"/>
  <c r="R43" i="15"/>
  <c r="I196" i="15"/>
  <c r="T31" i="15"/>
  <c r="I58" i="15"/>
  <c r="O48" i="15"/>
  <c r="I201" i="15"/>
  <c r="T36" i="15"/>
  <c r="O40" i="15"/>
  <c r="J167" i="15"/>
  <c r="U57" i="15"/>
  <c r="C222" i="15"/>
  <c r="F167" i="15"/>
  <c r="F222" i="15"/>
  <c r="I167" i="15"/>
  <c r="I222" i="15"/>
  <c r="G222" i="15"/>
  <c r="E167" i="15"/>
  <c r="R51" i="15"/>
  <c r="G216" i="15"/>
  <c r="I111" i="15"/>
  <c r="I221" i="15"/>
  <c r="H111" i="15"/>
  <c r="H221" i="15"/>
  <c r="E111" i="15"/>
  <c r="G111" i="15"/>
  <c r="G221" i="15"/>
  <c r="F111" i="15"/>
  <c r="J111" i="15"/>
  <c r="J221" i="15"/>
  <c r="J105" i="15"/>
  <c r="J160" i="15"/>
  <c r="J215" i="15"/>
  <c r="I105" i="15"/>
  <c r="G105" i="15"/>
  <c r="H105" i="15"/>
  <c r="H215" i="15"/>
  <c r="F105" i="15"/>
  <c r="F160" i="15"/>
  <c r="F215" i="15"/>
  <c r="E210" i="15"/>
  <c r="I149" i="15"/>
  <c r="I204" i="15"/>
  <c r="O33" i="15"/>
  <c r="T32" i="15"/>
  <c r="U49" i="15"/>
  <c r="F159" i="15"/>
  <c r="I159" i="15"/>
  <c r="K159" i="15"/>
  <c r="P49" i="15"/>
  <c r="T49" i="15"/>
  <c r="C214" i="15"/>
  <c r="H58" i="15"/>
  <c r="I110" i="15"/>
  <c r="H110" i="15"/>
  <c r="H220" i="15"/>
  <c r="F110" i="15"/>
  <c r="F220" i="15"/>
  <c r="E110" i="15"/>
  <c r="J110" i="15"/>
  <c r="J220" i="15"/>
  <c r="I220" i="15"/>
  <c r="T55" i="15"/>
  <c r="T44" i="15"/>
  <c r="I203" i="15"/>
  <c r="T38" i="15"/>
  <c r="G87" i="15"/>
  <c r="I87" i="15"/>
  <c r="H87" i="15"/>
  <c r="H197" i="15"/>
  <c r="F87" i="15"/>
  <c r="F197" i="15"/>
  <c r="E87" i="15"/>
  <c r="E97" i="15"/>
  <c r="E109" i="15"/>
  <c r="E113" i="15"/>
  <c r="J87" i="15"/>
  <c r="J97" i="15"/>
  <c r="J109" i="15"/>
  <c r="J113" i="15"/>
  <c r="T46" i="15"/>
  <c r="J156" i="15"/>
  <c r="J211" i="15"/>
  <c r="S46" i="15"/>
  <c r="R46" i="15"/>
  <c r="C211" i="15"/>
  <c r="F156" i="15"/>
  <c r="K156" i="15"/>
  <c r="J210" i="15"/>
  <c r="U45" i="15"/>
  <c r="K45" i="15"/>
  <c r="J219" i="15"/>
  <c r="H109" i="15"/>
  <c r="F109" i="15"/>
  <c r="K109" i="15"/>
  <c r="E219" i="15"/>
  <c r="T51" i="15"/>
  <c r="C215" i="15"/>
  <c r="I160" i="15"/>
  <c r="U50" i="15"/>
  <c r="S50" i="15"/>
  <c r="G160" i="15"/>
  <c r="K160" i="15"/>
  <c r="P50" i="15"/>
  <c r="G210" i="15"/>
  <c r="E149" i="15"/>
  <c r="J149" i="15"/>
  <c r="J204" i="15"/>
  <c r="T39" i="15"/>
  <c r="H204" i="15"/>
  <c r="G149" i="15"/>
  <c r="G204" i="15"/>
  <c r="C204" i="15"/>
  <c r="G198" i="15"/>
  <c r="R33" i="15"/>
  <c r="K29" i="15"/>
  <c r="K38" i="15"/>
  <c r="K48" i="15"/>
  <c r="K49" i="15"/>
  <c r="K58" i="15"/>
  <c r="H211" i="15"/>
  <c r="O46" i="15"/>
  <c r="O52" i="15"/>
  <c r="E220" i="15"/>
  <c r="P55" i="15"/>
  <c r="S49" i="15"/>
  <c r="S44" i="15"/>
  <c r="H209" i="15"/>
  <c r="Q38" i="15"/>
  <c r="O32" i="15"/>
  <c r="P36" i="15"/>
  <c r="O25" i="15"/>
  <c r="P25" i="15"/>
  <c r="T25" i="15"/>
  <c r="U25" i="15"/>
  <c r="R25" i="15"/>
  <c r="S25" i="15"/>
  <c r="Q25" i="15"/>
  <c r="T50" i="15"/>
  <c r="I215" i="15"/>
  <c r="S38" i="15"/>
  <c r="H203" i="15"/>
  <c r="P57" i="15"/>
  <c r="E222" i="15"/>
  <c r="U31" i="15"/>
  <c r="J196" i="15"/>
  <c r="J152" i="15"/>
  <c r="U42" i="15"/>
  <c r="E152" i="15"/>
  <c r="E207" i="15"/>
  <c r="J207" i="15"/>
  <c r="I97" i="15"/>
  <c r="I152" i="15"/>
  <c r="I207" i="15"/>
  <c r="G97" i="15"/>
  <c r="G152" i="15"/>
  <c r="G207" i="15"/>
  <c r="F97" i="15"/>
  <c r="F152" i="15"/>
  <c r="F207" i="15"/>
  <c r="H97" i="15"/>
  <c r="H207" i="15"/>
  <c r="K162" i="15"/>
  <c r="Q52" i="15"/>
  <c r="V52" i="15"/>
  <c r="F217" i="15"/>
  <c r="K217" i="15"/>
  <c r="H219" i="15"/>
  <c r="S54" i="15"/>
  <c r="U43" i="15"/>
  <c r="J208" i="15"/>
  <c r="K94" i="15"/>
  <c r="C207" i="15"/>
  <c r="S42" i="15"/>
  <c r="P42" i="15"/>
  <c r="T42" i="15"/>
  <c r="Q42" i="15"/>
  <c r="R42" i="15"/>
  <c r="J145" i="15"/>
  <c r="J200" i="15"/>
  <c r="S35" i="15"/>
  <c r="C200" i="15"/>
  <c r="I145" i="15"/>
  <c r="T35" i="15"/>
  <c r="E145" i="15"/>
  <c r="P35" i="15"/>
  <c r="G145" i="15"/>
  <c r="G200" i="15"/>
  <c r="O30" i="15"/>
  <c r="O51" i="15"/>
  <c r="S22" i="15"/>
  <c r="O22" i="15"/>
  <c r="Q22" i="15"/>
  <c r="R22" i="15"/>
  <c r="U22" i="15"/>
  <c r="T22" i="15"/>
  <c r="P22" i="15"/>
  <c r="O56" i="15"/>
  <c r="R50" i="15"/>
  <c r="G215" i="15"/>
  <c r="J198" i="15"/>
  <c r="U33" i="15"/>
  <c r="U38" i="15"/>
  <c r="J203" i="15"/>
  <c r="P46" i="15"/>
  <c r="O55" i="15"/>
  <c r="P44" i="15"/>
  <c r="E209" i="15"/>
  <c r="E203" i="15"/>
  <c r="P38" i="15"/>
  <c r="G197" i="15"/>
  <c r="R32" i="15"/>
  <c r="K207" i="15"/>
  <c r="K220" i="15"/>
  <c r="H169" i="15"/>
  <c r="H116" i="15"/>
  <c r="K215" i="15"/>
  <c r="V42" i="15"/>
  <c r="J61" i="15"/>
  <c r="J114" i="15"/>
  <c r="I197" i="15"/>
  <c r="J197" i="15"/>
  <c r="K197" i="15"/>
  <c r="K59" i="15"/>
  <c r="E61" i="15"/>
  <c r="E114" i="15"/>
  <c r="I200" i="15"/>
  <c r="K200" i="15"/>
  <c r="K141" i="15"/>
  <c r="K143" i="15"/>
  <c r="K145" i="15"/>
  <c r="K146" i="15"/>
  <c r="K148" i="15"/>
  <c r="K149" i="15"/>
  <c r="K152" i="15"/>
  <c r="K153" i="15"/>
  <c r="K154" i="15"/>
  <c r="K155" i="15"/>
  <c r="K161" i="15"/>
  <c r="K164" i="15"/>
  <c r="K166" i="15"/>
  <c r="K167" i="15"/>
  <c r="K168" i="15"/>
  <c r="F168" i="15"/>
  <c r="Q55" i="15"/>
  <c r="V55" i="15"/>
  <c r="V54" i="15"/>
  <c r="G168" i="15"/>
  <c r="F203" i="15"/>
  <c r="G203" i="15"/>
  <c r="K203" i="15"/>
  <c r="E221" i="15"/>
  <c r="U35" i="15"/>
  <c r="I214" i="15"/>
  <c r="Q56" i="15"/>
  <c r="V56" i="15"/>
  <c r="H196" i="15"/>
  <c r="P39" i="15"/>
  <c r="P58" i="15"/>
  <c r="P6" i="15"/>
  <c r="E204" i="15"/>
  <c r="S33" i="15"/>
  <c r="S39" i="15"/>
  <c r="S57" i="15"/>
  <c r="S58" i="15"/>
  <c r="S6" i="15"/>
  <c r="V38" i="15"/>
  <c r="K87" i="15"/>
  <c r="K88" i="15"/>
  <c r="K90" i="15"/>
  <c r="K91" i="15"/>
  <c r="K97" i="15"/>
  <c r="K98" i="15"/>
  <c r="K99" i="15"/>
  <c r="K104" i="15"/>
  <c r="K105" i="15"/>
  <c r="K106" i="15"/>
  <c r="K110" i="15"/>
  <c r="K111" i="15"/>
  <c r="K113" i="15"/>
  <c r="K114" i="15"/>
  <c r="U46" i="15"/>
  <c r="F221" i="15"/>
  <c r="K221" i="15"/>
  <c r="E197" i="15"/>
  <c r="E196" i="15"/>
  <c r="E200" i="15"/>
  <c r="E208" i="15"/>
  <c r="E216" i="15"/>
  <c r="E223" i="15"/>
  <c r="E224" i="15"/>
  <c r="U39" i="15"/>
  <c r="U58" i="15"/>
  <c r="U6" i="15"/>
  <c r="V32" i="15"/>
  <c r="G208" i="15"/>
  <c r="R39" i="15"/>
  <c r="V39" i="15"/>
  <c r="Q45" i="15"/>
  <c r="V45" i="15"/>
  <c r="K202" i="15"/>
  <c r="E168" i="15"/>
  <c r="F198" i="15"/>
  <c r="K198" i="15"/>
  <c r="V20" i="15"/>
  <c r="J168" i="15"/>
  <c r="J201" i="15"/>
  <c r="J222" i="15"/>
  <c r="J223" i="15"/>
  <c r="J171" i="15"/>
  <c r="F209" i="15"/>
  <c r="K209" i="15"/>
  <c r="F113" i="15"/>
  <c r="I6" i="15"/>
  <c r="I59" i="15"/>
  <c r="I113" i="15"/>
  <c r="H6" i="15"/>
  <c r="H59" i="15"/>
  <c r="Q57" i="15"/>
  <c r="T57" i="15"/>
  <c r="V57" i="15"/>
  <c r="Q50" i="15"/>
  <c r="V50" i="15"/>
  <c r="J59" i="15"/>
  <c r="J6" i="15"/>
  <c r="J224" i="15"/>
  <c r="G59" i="15"/>
  <c r="G6" i="15"/>
  <c r="V23" i="15"/>
  <c r="Q35" i="15"/>
  <c r="R35" i="15"/>
  <c r="V35" i="15"/>
  <c r="V44" i="15"/>
  <c r="F6" i="15"/>
  <c r="F59" i="15"/>
  <c r="V37" i="15"/>
  <c r="G113" i="15"/>
  <c r="Q43" i="15"/>
  <c r="V43" i="15"/>
  <c r="V51" i="15"/>
  <c r="T58" i="15"/>
  <c r="T6" i="15"/>
  <c r="G196" i="15"/>
  <c r="G223" i="15"/>
  <c r="G224" i="15"/>
  <c r="F196" i="15"/>
  <c r="F214" i="15"/>
  <c r="R58" i="15"/>
  <c r="R6" i="15"/>
  <c r="H222" i="15"/>
  <c r="K222" i="15"/>
  <c r="F211" i="15"/>
  <c r="K211" i="15"/>
  <c r="I208" i="15"/>
  <c r="H216" i="15"/>
  <c r="K216" i="15"/>
  <c r="K194" i="15"/>
  <c r="H201" i="15"/>
  <c r="H210" i="15"/>
  <c r="H223" i="15"/>
  <c r="F201" i="15"/>
  <c r="K201" i="15"/>
  <c r="Q31" i="15"/>
  <c r="V31" i="15"/>
  <c r="V25" i="15"/>
  <c r="Q49" i="15"/>
  <c r="V49" i="15"/>
  <c r="V22" i="15"/>
  <c r="H113" i="15"/>
  <c r="Q46" i="15"/>
  <c r="V46" i="15"/>
  <c r="F204" i="15"/>
  <c r="K204" i="15"/>
  <c r="O58" i="15"/>
  <c r="O6" i="15"/>
  <c r="E59" i="15"/>
  <c r="E6" i="15"/>
  <c r="F208" i="15"/>
  <c r="I168" i="15"/>
  <c r="F219" i="15"/>
  <c r="K219" i="15"/>
  <c r="Q33" i="15"/>
  <c r="Q36" i="15"/>
  <c r="V36" i="15"/>
  <c r="K210" i="15"/>
  <c r="K169" i="15"/>
  <c r="H224" i="15"/>
  <c r="H171" i="15"/>
  <c r="G61" i="15"/>
  <c r="G114" i="15"/>
  <c r="I223" i="15"/>
  <c r="I169" i="15"/>
  <c r="I116" i="15"/>
  <c r="F114" i="15"/>
  <c r="F61" i="15"/>
  <c r="G171" i="15"/>
  <c r="G116" i="15"/>
  <c r="G169" i="15"/>
  <c r="V33" i="15"/>
  <c r="V58" i="15"/>
  <c r="K214" i="15"/>
  <c r="K208" i="15"/>
  <c r="K196" i="15"/>
  <c r="K223" i="15"/>
  <c r="F223" i="15"/>
  <c r="F224" i="15"/>
  <c r="J169" i="15"/>
  <c r="J116" i="15"/>
  <c r="Q58" i="15"/>
  <c r="Q6" i="15"/>
  <c r="H114" i="15"/>
  <c r="H61" i="15"/>
  <c r="I61" i="15"/>
  <c r="I114" i="15"/>
  <c r="E116" i="15"/>
  <c r="E169" i="15"/>
  <c r="F169" i="15"/>
  <c r="F116" i="15"/>
  <c r="E171" i="15"/>
  <c r="K224" i="15"/>
  <c r="K171" i="15"/>
  <c r="F171" i="15"/>
  <c r="I224" i="15"/>
  <c r="I171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tc={3CCAFFF2-5424-4DC4-B931-E3EB0BB80BB5}</author>
  </authors>
  <commentList>
    <comment ref="D7" authorId="0" shapeId="0" xr:uid="{3CCAFFF2-5424-4DC4-B931-E3EB0BB80BB5}">
      <text>
        <t>[Threaded comment]
Your version of Excel allows you to read this threaded comment; however, any edits to it will get removed if the file is opened in a newer version of Excel. Learn more: https://go.microsoft.com/fwlink/?linkid=870924
Comment:
    Hardcoded from SCS model with Jun-23 as output year instead of Jun-24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<sst xmlns="http://schemas.openxmlformats.org/spreadsheetml/2006/main" count="303" uniqueCount="136">
  <si>
    <t>Key:</t>
  </si>
  <si>
    <t>Input</t>
  </si>
  <si>
    <t>Year</t>
  </si>
  <si>
    <t>2024-25</t>
  </si>
  <si>
    <t>Index</t>
  </si>
  <si>
    <t>Total</t>
  </si>
  <si>
    <t>Yes</t>
  </si>
  <si>
    <t>Real Vanilla WACC</t>
  </si>
  <si>
    <t>Sheet Validation</t>
  </si>
  <si>
    <t>PTRM asset class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</si>
  <si>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</si>
  <si>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</si>
  <si>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</si>
  <si>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</si>
  <si>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</si>
  <si>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 and Disc Rate</t>
  </si>
  <si>
    <t>Inputs the inflation and discount rate</t>
  </si>
  <si>
    <t>Input | Reported Capex</t>
  </si>
  <si>
    <t>Inputs the reported capital expenditure from the prior regulatory control period as well as the AER's forecast etc.</t>
  </si>
  <si>
    <t>Calc | CESS Revenue Increments</t>
  </si>
  <si>
    <t>Calculates the CESS payments from the prior regulatory control period</t>
  </si>
  <si>
    <t>Output | Models</t>
  </si>
  <si>
    <t>Outputs the CESS revenue increments needed as a post tax revenue model input</t>
  </si>
  <si>
    <t>End</t>
  </si>
  <si>
    <t>Internal Link</t>
  </si>
  <si>
    <t>NSP Name</t>
  </si>
  <si>
    <t>Evoenergy</t>
  </si>
  <si>
    <t>Determination stage</t>
  </si>
  <si>
    <t>Final Decision</t>
  </si>
  <si>
    <t>Determination years</t>
  </si>
  <si>
    <t>2024-29</t>
  </si>
  <si>
    <t>Base regulatory year</t>
  </si>
  <si>
    <t>Regulatory control period details</t>
  </si>
  <si>
    <t>Year 1</t>
  </si>
  <si>
    <t>Year 2</t>
  </si>
  <si>
    <t>Year 3</t>
  </si>
  <si>
    <t>Year 4</t>
  </si>
  <si>
    <t>Year 5</t>
  </si>
  <si>
    <t>Regulatory control period CESS applied in (regulatory years)</t>
  </si>
  <si>
    <t>CESS to apply to this year's expenditure (Yes/No)</t>
  </si>
  <si>
    <t>Actual or estimate year</t>
  </si>
  <si>
    <t>Actual</t>
  </si>
  <si>
    <t>Estimate</t>
  </si>
  <si>
    <t>Regulatory control period CESS revenue increment applied in (regulatory years)</t>
  </si>
  <si>
    <t>Input | Inflation and Discount rate</t>
  </si>
  <si>
    <t>Input | Inflation</t>
  </si>
  <si>
    <t>Source</t>
  </si>
  <si>
    <t>Unit</t>
  </si>
  <si>
    <t>Actual CPI Inflation Rate</t>
  </si>
  <si>
    <t>DNSP</t>
  </si>
  <si>
    <t>Per cent</t>
  </si>
  <si>
    <t>Forecast CPI Inflation Rate</t>
  </si>
  <si>
    <t>AER</t>
  </si>
  <si>
    <t>Input | Discount rate</t>
  </si>
  <si>
    <t>Forecast Real Vanilla WACC</t>
  </si>
  <si>
    <t>Nominal Vanilla WACC (fixed, real, time varying)</t>
  </si>
  <si>
    <t>Calculated</t>
  </si>
  <si>
    <t>Input | Capex</t>
  </si>
  <si>
    <t>Input | Capex Allowance</t>
  </si>
  <si>
    <t>Basis</t>
  </si>
  <si>
    <t>Total capex allowance</t>
  </si>
  <si>
    <t>$millions</t>
  </si>
  <si>
    <t>Customer Contributions</t>
  </si>
  <si>
    <t>Asset Disposals</t>
  </si>
  <si>
    <t>Total capex allowance applicable to CESS</t>
  </si>
  <si>
    <t>Input | Actual / Estimate Capex</t>
  </si>
  <si>
    <t>Total capex</t>
  </si>
  <si>
    <t>nominal</t>
  </si>
  <si>
    <t>Other excludable capex</t>
  </si>
  <si>
    <t>Total actual capex applicable to CESS</t>
  </si>
  <si>
    <t>Input | Capex Deferred to following regulatory period</t>
  </si>
  <si>
    <t>Capex deferred and re-proposed</t>
  </si>
  <si>
    <t>$ nominal, mid year</t>
  </si>
  <si>
    <t>$ real, Jun 2019</t>
  </si>
  <si>
    <t>Input | CESS Payments</t>
  </si>
  <si>
    <t>Calc | NPV of CESS payments</t>
  </si>
  <si>
    <t>Regulatory period 1</t>
  </si>
  <si>
    <t>Discount rate (Real WACC)</t>
  </si>
  <si>
    <t>Discount rate (Nominal, fixed real WACC)</t>
  </si>
  <si>
    <t>Capex allowance</t>
  </si>
  <si>
    <t>Actual capex</t>
  </si>
  <si>
    <t>Underspend</t>
  </si>
  <si>
    <t>Year 1 benefit</t>
  </si>
  <si>
    <t>Year 2 benefit</t>
  </si>
  <si>
    <t>Year 3 benefit</t>
  </si>
  <si>
    <t>Year 4 benefit</t>
  </si>
  <si>
    <t>Year 5 benefit</t>
  </si>
  <si>
    <t>Total financing benefit</t>
  </si>
  <si>
    <t>Discount factor (end of year)</t>
  </si>
  <si>
    <t>NPV underspend</t>
  </si>
  <si>
    <t>NPV financing benefit</t>
  </si>
  <si>
    <t>Regulatory period 2</t>
  </si>
  <si>
    <t>Discount rate:</t>
  </si>
  <si>
    <t>Increase in forecast capex in regulatory period 2 attributable to capex deferred in regulatory period 1</t>
  </si>
  <si>
    <t>Discount factor (middle of year 5)</t>
  </si>
  <si>
    <t>NPV of increase in forecast capex from deferred capex</t>
  </si>
  <si>
    <t>CESS calculation (post-adjustment)</t>
  </si>
  <si>
    <t>Total underspend (NPV) adjusted for deferrals</t>
  </si>
  <si>
    <t>Relevant sharing ratio</t>
  </si>
  <si>
    <t>Consumer share</t>
  </si>
  <si>
    <t>NSP share</t>
  </si>
  <si>
    <t>Total NSP financing benefit (NPV)</t>
  </si>
  <si>
    <t>NPV of CESS payments (post-adjustment)</t>
  </si>
  <si>
    <t>Calc | Total CESS Payments</t>
  </si>
  <si>
    <t>Discount factor</t>
  </si>
  <si>
    <t>Inputs for Post Tax Revenue Model</t>
  </si>
  <si>
    <t>Note. The dollar base should be consistent with the post tax revenue model</t>
  </si>
  <si>
    <t>Revenue Adjustments</t>
  </si>
  <si>
    <t>CESS increments as per NER 6A.5.4(a)(5)</t>
  </si>
  <si>
    <t>CESS - Previous Period True-up</t>
  </si>
  <si>
    <t>Modelling team update/reviewed</t>
  </si>
  <si>
    <t>Calc | NPV of CESS adjustments</t>
  </si>
  <si>
    <t>2019-20</t>
  </si>
  <si>
    <t>2020–21</t>
  </si>
  <si>
    <t>2021–22</t>
  </si>
  <si>
    <t>2022–23</t>
  </si>
  <si>
    <t>2023–24</t>
  </si>
  <si>
    <t>2025–26</t>
  </si>
  <si>
    <t>2026–27</t>
  </si>
  <si>
    <t>2027–28</t>
  </si>
  <si>
    <t>2028–29</t>
  </si>
  <si>
    <t>Real vanilla WACC</t>
  </si>
  <si>
    <t>AER FD PTRM 2019-24, 2023-24 RoD Update</t>
  </si>
  <si>
    <t>Forecast real vanilla WACC</t>
  </si>
  <si>
    <t xml:space="preserve">Actual CPI </t>
  </si>
  <si>
    <t>Actual/estimated inflation from 2024–29 RFM</t>
  </si>
  <si>
    <t xml:space="preserve">Cumulative Actual CPI </t>
  </si>
  <si>
    <t>Nominal vanilla WACC (fixed real time varying)</t>
  </si>
  <si>
    <t>AER Final Decision (FY19 Forecast Capex)</t>
  </si>
  <si>
    <t>2018–19</t>
  </si>
  <si>
    <t>Adjusted for FY19 Actual Capex</t>
  </si>
  <si>
    <t>Difference in CESS increment amounts</t>
  </si>
  <si>
    <t>NPV Difference in CESS increment amounts</t>
  </si>
  <si>
    <t>NPV of CESS payment adjustments</t>
  </si>
  <si>
    <t>Calc | Total FY19 CESS Payment Adjustments</t>
  </si>
  <si>
    <t>CESS Payment Per Year ($2023–24 million)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</si>
</sst>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.00"/>
    <numFmt numFmtId="169" formatCode="_-* #,##0_-;\-* #,##0_-;_-* &quot;-&quot;??_-;_-@_-"/>
    <numFmt numFmtId="170" formatCode="_-* #,##0.00_-;[Red]\(#,##0.00\)_-;_-* &quot;-&quot;??_-;_-@_-"/>
    <numFmt numFmtId="171" formatCode="_(#,##0_);\(#,##0\);_(&quot;-&quot;_)"/>
    <numFmt numFmtId="172" formatCode="&quot;Warning&quot;;&quot;Warning&quot;;&quot;OK&quot;"/>
    <numFmt numFmtId="173" formatCode="mm/dd/yy"/>
    <numFmt numFmtId="174" formatCode="_([$€-2]* #,##0.00_);_([$€-2]* \(#,##0.00\);_([$€-2]* &quot;-&quot;??_)"/>
    <numFmt numFmtId="175" formatCode="0_);[Red]\(0\)"/>
    <numFmt numFmtId="176" formatCode="0.0%"/>
    <numFmt numFmtId="177" formatCode="dd/mmm"/>
    <numFmt numFmtId="178" formatCode="_(* #,##0_);_(* \(#,##0\);_(* &quot;-&quot;?_);_(@_)"/>
    <numFmt numFmtId="179" formatCode="#,##0.0_);\(#,##0.0\)"/>
    <numFmt numFmtId="180" formatCode="#,##0_ ;\-#,##0\ "/>
    <numFmt numFmtId="181" formatCode="#,##0;[Red]\(#,##0.0\)"/>
    <numFmt numFmtId="182" formatCode="#,##0_ ;[Red]\(#,##0\)\ "/>
    <numFmt numFmtId="183" formatCode="#,##0.00;\(#,##0.00\)"/>
    <numFmt numFmtId="184" formatCode="_)d\-mmm\-yy_)"/>
    <numFmt numFmtId="185" formatCode="_(#,##0.0_);\(#,##0.0\);_(&quot;-&quot;_)"/>
    <numFmt numFmtId="186" formatCode="_(###0_);\(###0\);_(###0_)"/>
    <numFmt numFmtId="187" formatCode="#,##0.0000_);[Red]\(#,##0.0000\)"/>
    <numFmt numFmtId="188" formatCode="_(#\ ##0.00_);\(#\ ##0.00\);_(&quot;-&quot;_)"/>
    <numFmt numFmtId="189" formatCode="_-* #,##0.0000_-;\-* #,##0.0000_-;_-* &quot;-&quot;??_-;_-@_-"/>
    <numFmt numFmtId="190" formatCode="#,##0.000"/>
    <numFmt numFmtId="191" formatCode="0.000"/>
    <numFmt numFmtId="192" formatCode="_(* #,##0.0_);_(* \(#,##0.0\);_(* &quot;-&quot;?_);_(@_)"/>
    <numFmt numFmtId="193" formatCode="_-* #,##0.00000_-;\-* #,##0.00000_-;_-* &quot;-&quot;??_-;_-@_-"/>
    <numFmt numFmtId="194" formatCode="[Red]\●;[Red]\●;[Color10]\●"/>
    <numFmt numFmtId="195" formatCode="0_ ;[Red]\-0;\-"/>
    <numFmt numFmtId="196" formatCode="0.00_ ;[Red]\-0.00;\-;"/>
    <numFmt numFmtId="197" formatCode="0.00_ ;[Red]\-0.00;\-"/>
    <numFmt numFmtId="198" formatCode="_-* #,##0.000_-;\-* #,##0.000_-;_-* &quot;-&quot;??_-;_-@_-"/>
    <numFmt numFmtId="199" formatCode="&quot;$&quot;#,##0.00_);[Red]\(&quot;$&quot;#,##0.00\)"/>
  </numFmts>
  <fonts count="114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i/>
      <u/>
      <sz val="8"/>
      <color theme="10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i/>
      <sz val="8"/>
      <color indexed="8"/>
      <name val="Arial"/>
      <family val="2"/>
    </font>
    <font>
      <b/>
      <sz val="8"/>
      <name val="Arial"/>
      <family val="2"/>
    </font>
    <font>
      <b/>
      <i/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3"/>
      <color indexed="9"/>
      <name val="Arial"/>
      <family val="2"/>
    </font>
    <font>
      <b/>
      <sz val="11"/>
      <color indexed="52"/>
      <name val="Calibri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0"/>
      <color indexed="16"/>
      <name val="Arial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0"/>
      <color theme="5" tint="-0.499984740745262"/>
      <name val="Arial"/>
      <family val="2"/>
    </font>
    <font>
      <sz val="11"/>
      <color indexed="10"/>
      <name val="Calibri"/>
      <family val="2"/>
    </font>
    <font>
      <u/>
      <sz val="8"/>
      <color theme="1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12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u/>
      <sz val="7"/>
      <color theme="10"/>
      <name val="Arial"/>
      <family val="2"/>
    </font>
    <font>
      <sz val="7"/>
      <color theme="1"/>
      <name val="Arial"/>
      <family val="2"/>
    </font>
    <font>
      <sz val="7"/>
      <color indexed="8"/>
      <name val="Arial"/>
      <family val="2"/>
    </font>
    <font>
      <strike/>
      <sz val="8"/>
      <color rgb="FFFF0000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i/>
      <sz val="10"/>
      <color theme="9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Helvetica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5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3"/>
        <bgColor auto="1"/>
      </patternFill>
    </fill>
    <fill>
      <patternFill patternType="solid">
        <fgColor indexed="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342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4" fillId="0" borderId="0"/>
    <xf numFmtId="170" fontId="24" fillId="0" borderId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22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0" borderId="0"/>
    <xf numFmtId="171" fontId="24" fillId="0" borderId="7">
      <alignment horizontal="right" vertical="center"/>
      <protection locked="0"/>
    </xf>
    <xf numFmtId="164" fontId="28" fillId="0" borderId="0" applyFont="0" applyFill="0" applyBorder="0" applyAlignment="0" applyProtection="0"/>
    <xf numFmtId="0" fontId="29" fillId="27" borderId="0" applyNumberFormat="0" applyBorder="0" applyAlignment="0" applyProtection="0"/>
    <xf numFmtId="0" fontId="30" fillId="0" borderId="0" applyNumberFormat="0" applyFill="0" applyBorder="0" applyAlignment="0"/>
    <xf numFmtId="165" fontId="23" fillId="28" borderId="0" applyNumberFormat="0" applyFont="0" applyBorder="0" applyAlignment="0">
      <alignment horizontal="right"/>
    </xf>
    <xf numFmtId="165" fontId="23" fillId="28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29" borderId="0"/>
    <xf numFmtId="0" fontId="33" fillId="11" borderId="8" applyNumberFormat="0" applyAlignment="0" applyProtection="0"/>
    <xf numFmtId="172" fontId="34" fillId="0" borderId="9">
      <alignment horizontal="center"/>
    </xf>
    <xf numFmtId="0" fontId="35" fillId="30" borderId="10" applyNumberFormat="0" applyAlignment="0" applyProtection="0"/>
    <xf numFmtId="0" fontId="36" fillId="31" borderId="6">
      <alignment horizontal="center" vertical="center"/>
    </xf>
    <xf numFmtId="165" fontId="23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" fontId="39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23" fillId="35" borderId="8"/>
    <xf numFmtId="174" fontId="2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42" fillId="0" borderId="0"/>
    <xf numFmtId="0" fontId="43" fillId="0" borderId="0"/>
    <xf numFmtId="0" fontId="44" fillId="36" borderId="0" applyNumberFormat="0" applyBorder="0" applyAlignment="0" applyProtection="0"/>
    <xf numFmtId="0" fontId="45" fillId="0" borderId="0" applyFill="0" applyBorder="0"/>
    <xf numFmtId="0" fontId="46" fillId="0" borderId="0" applyNumberFormat="0" applyFill="0"/>
    <xf numFmtId="0" fontId="47" fillId="0" borderId="0" applyFill="0"/>
    <xf numFmtId="0" fontId="48" fillId="0" borderId="0" applyFill="0"/>
    <xf numFmtId="0" fontId="49" fillId="0" borderId="0" applyFill="0"/>
    <xf numFmtId="0" fontId="18" fillId="0" borderId="0" applyFill="0" applyBorder="0">
      <alignment vertical="center"/>
    </xf>
    <xf numFmtId="0" fontId="50" fillId="0" borderId="11" applyNumberFormat="0" applyFill="0" applyAlignment="0" applyProtection="0"/>
    <xf numFmtId="0" fontId="18" fillId="0" borderId="0" applyFill="0" applyBorder="0">
      <alignment vertical="center"/>
    </xf>
    <xf numFmtId="0" fontId="51" fillId="0" borderId="0" applyFill="0" applyBorder="0">
      <alignment vertical="center"/>
    </xf>
    <xf numFmtId="0" fontId="52" fillId="0" borderId="12" applyNumberFormat="0" applyFill="0" applyAlignment="0" applyProtection="0"/>
    <xf numFmtId="0" fontId="51" fillId="0" borderId="0" applyFill="0" applyBorder="0">
      <alignment vertical="center"/>
    </xf>
    <xf numFmtId="0" fontId="20" fillId="0" borderId="0" applyFill="0" applyBorder="0">
      <alignment vertical="center"/>
    </xf>
    <xf numFmtId="0" fontId="53" fillId="0" borderId="13" applyNumberFormat="0" applyFill="0" applyAlignment="0" applyProtection="0"/>
    <xf numFmtId="0" fontId="20" fillId="0" borderId="0" applyFill="0" applyBorder="0">
      <alignment vertical="center"/>
    </xf>
    <xf numFmtId="0" fontId="24" fillId="0" borderId="0" applyFill="0" applyBorder="0">
      <alignment vertical="center"/>
    </xf>
    <xf numFmtId="0" fontId="53" fillId="0" borderId="0" applyNumberFormat="0" applyFill="0" applyBorder="0" applyAlignment="0" applyProtection="0"/>
    <xf numFmtId="0" fontId="24" fillId="0" borderId="0" applyFill="0" applyBorder="0">
      <alignment vertical="center"/>
    </xf>
    <xf numFmtId="176" fontId="54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Fill="0" applyBorder="0">
      <alignment horizontal="center" vertical="center"/>
      <protection locked="0"/>
    </xf>
    <xf numFmtId="0" fontId="57" fillId="0" borderId="0" applyFill="0" applyBorder="0">
      <alignment horizontal="left" vertical="center"/>
      <protection locked="0"/>
    </xf>
    <xf numFmtId="0" fontId="58" fillId="9" borderId="8" applyNumberFormat="0" applyAlignment="0" applyProtection="0"/>
    <xf numFmtId="177" fontId="17" fillId="37" borderId="0" applyProtection="0"/>
    <xf numFmtId="165" fontId="23" fillId="38" borderId="0" applyFont="0" applyBorder="0" applyAlignment="0">
      <alignment horizontal="right"/>
      <protection locked="0"/>
    </xf>
    <xf numFmtId="165" fontId="23" fillId="38" borderId="0" applyFont="0" applyBorder="0" applyAlignment="0">
      <alignment horizontal="right"/>
      <protection locked="0"/>
    </xf>
    <xf numFmtId="178" fontId="23" fillId="5" borderId="0" applyFont="0" applyBorder="0">
      <alignment horizontal="right"/>
      <protection locked="0"/>
    </xf>
    <xf numFmtId="178" fontId="23" fillId="5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0" fontId="32" fillId="40" borderId="0"/>
    <xf numFmtId="0" fontId="23" fillId="3" borderId="14" applyNumberFormat="0" applyFont="0" applyAlignment="0"/>
    <xf numFmtId="0" fontId="24" fillId="28" borderId="0"/>
    <xf numFmtId="0" fontId="59" fillId="0" borderId="15" applyNumberFormat="0" applyFill="0" applyAlignment="0" applyProtection="0"/>
    <xf numFmtId="179" fontId="60" fillId="0" borderId="0"/>
    <xf numFmtId="0" fontId="61" fillId="0" borderId="0" applyFill="0" applyBorder="0">
      <alignment horizontal="left" vertical="center"/>
    </xf>
    <xf numFmtId="0" fontId="62" fillId="12" borderId="0" applyNumberFormat="0" applyBorder="0" applyAlignment="0" applyProtection="0"/>
    <xf numFmtId="180" fontId="6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8" fillId="0" borderId="0"/>
    <xf numFmtId="0" fontId="23" fillId="7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10" borderId="16" applyNumberFormat="0" applyFont="0" applyAlignment="0" applyProtection="0"/>
    <xf numFmtId="0" fontId="64" fillId="37" borderId="17" applyNumberFormat="0"/>
    <xf numFmtId="0" fontId="65" fillId="11" borderId="18" applyNumberFormat="0" applyAlignment="0" applyProtection="0"/>
    <xf numFmtId="181" fontId="23" fillId="0" borderId="0" applyFill="0" applyBorder="0"/>
    <xf numFmtId="181" fontId="23" fillId="0" borderId="0" applyFill="0" applyBorder="0"/>
    <xf numFmtId="181" fontId="23" fillId="0" borderId="0" applyFill="0" applyBorder="0"/>
    <xf numFmtId="9" fontId="6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176" fontId="67" fillId="0" borderId="0"/>
    <xf numFmtId="0" fontId="20" fillId="0" borderId="0" applyFill="0" applyBorder="0">
      <alignment vertical="center"/>
    </xf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182" fontId="68" fillId="0" borderId="4"/>
    <xf numFmtId="0" fontId="69" fillId="0" borderId="3">
      <alignment horizontal="center"/>
    </xf>
    <xf numFmtId="3" fontId="37" fillId="0" borderId="0" applyFont="0" applyFill="0" applyBorder="0" applyAlignment="0" applyProtection="0"/>
    <xf numFmtId="0" fontId="37" fillId="41" borderId="0" applyNumberFormat="0" applyFont="0" applyBorder="0" applyAlignment="0" applyProtection="0"/>
    <xf numFmtId="183" fontId="23" fillId="0" borderId="0"/>
    <xf numFmtId="183" fontId="23" fillId="0" borderId="0"/>
    <xf numFmtId="183" fontId="23" fillId="0" borderId="0"/>
    <xf numFmtId="184" fontId="24" fillId="0" borderId="0" applyFill="0" applyBorder="0">
      <alignment horizontal="right" vertical="center"/>
    </xf>
    <xf numFmtId="185" fontId="24" fillId="0" borderId="0" applyFill="0" applyBorder="0">
      <alignment horizontal="right" vertical="center"/>
    </xf>
    <xf numFmtId="186" fontId="24" fillId="0" borderId="0" applyFill="0" applyBorder="0">
      <alignment horizontal="right" vertical="center"/>
    </xf>
    <xf numFmtId="0" fontId="23" fillId="10" borderId="0" applyNumberFormat="0" applyFont="0" applyBorder="0" applyAlignment="0" applyProtection="0"/>
    <xf numFmtId="0" fontId="23" fillId="10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1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Border="0" applyAlignment="0" applyProtection="0"/>
    <xf numFmtId="0" fontId="23" fillId="0" borderId="0" applyNumberFormat="0" applyFont="0" applyBorder="0" applyAlignment="0" applyProtection="0"/>
    <xf numFmtId="0" fontId="70" fillId="0" borderId="0" applyNumberFormat="0" applyFill="0" applyBorder="0" applyAlignment="0" applyProtection="0"/>
    <xf numFmtId="0" fontId="71" fillId="42" borderId="0"/>
    <xf numFmtId="0" fontId="72" fillId="42" borderId="0" applyNumberFormat="0"/>
    <xf numFmtId="0" fontId="73" fillId="42" borderId="0"/>
    <xf numFmtId="0" fontId="23" fillId="0" borderId="0"/>
    <xf numFmtId="0" fontId="23" fillId="0" borderId="0"/>
    <xf numFmtId="0" fontId="23" fillId="0" borderId="0"/>
    <xf numFmtId="0" fontId="61" fillId="0" borderId="0"/>
    <xf numFmtId="0" fontId="74" fillId="0" borderId="0"/>
    <xf numFmtId="15" fontId="23" fillId="0" borderId="0"/>
    <xf numFmtId="15" fontId="23" fillId="0" borderId="0"/>
    <xf numFmtId="15" fontId="23" fillId="0" borderId="0"/>
    <xf numFmtId="10" fontId="23" fillId="0" borderId="0"/>
    <xf numFmtId="10" fontId="23" fillId="0" borderId="0"/>
    <xf numFmtId="10" fontId="23" fillId="0" borderId="0"/>
    <xf numFmtId="0" fontId="75" fillId="43" borderId="19" applyBorder="0" applyProtection="0">
      <alignment horizontal="centerContinuous" vertical="center"/>
    </xf>
    <xf numFmtId="0" fontId="76" fillId="0" borderId="0" applyBorder="0" applyProtection="0">
      <alignment vertical="center"/>
    </xf>
    <xf numFmtId="0" fontId="77" fillId="0" borderId="0">
      <alignment horizontal="left"/>
    </xf>
    <xf numFmtId="0" fontId="77" fillId="0" borderId="5" applyFill="0" applyBorder="0" applyProtection="0">
      <alignment horizontal="left" vertical="top"/>
    </xf>
    <xf numFmtId="0" fontId="78" fillId="44" borderId="6" applyNumberFormat="0">
      <alignment horizontal="center" vertical="center"/>
    </xf>
    <xf numFmtId="0" fontId="79" fillId="45" borderId="8" applyNumberFormat="0" applyAlignment="0">
      <alignment horizontal="right"/>
    </xf>
    <xf numFmtId="49" fontId="23" fillId="0" borderId="0" applyFont="0" applyFill="0" applyBorder="0" applyAlignment="0" applyProtection="0"/>
    <xf numFmtId="0" fontId="80" fillId="0" borderId="0"/>
    <xf numFmtId="49" fontId="23" fillId="0" borderId="0" applyFont="0" applyFill="0" applyBorder="0" applyAlignment="0" applyProtection="0"/>
    <xf numFmtId="0" fontId="81" fillId="0" borderId="0"/>
    <xf numFmtId="0" fontId="81" fillId="0" borderId="0"/>
    <xf numFmtId="0" fontId="80" fillId="0" borderId="0"/>
    <xf numFmtId="179" fontId="82" fillId="0" borderId="0"/>
    <xf numFmtId="0" fontId="70" fillId="0" borderId="0" applyNumberFormat="0" applyFill="0" applyBorder="0" applyAlignment="0" applyProtection="0"/>
    <xf numFmtId="0" fontId="83" fillId="0" borderId="0" applyFill="0" applyBorder="0">
      <alignment horizontal="left" vertical="center"/>
      <protection locked="0"/>
    </xf>
    <xf numFmtId="0" fontId="80" fillId="0" borderId="0"/>
    <xf numFmtId="0" fontId="84" fillId="0" borderId="0" applyFill="0" applyBorder="0">
      <alignment horizontal="left" vertical="center"/>
      <protection locked="0"/>
    </xf>
    <xf numFmtId="0" fontId="40" fillId="0" borderId="20" applyNumberFormat="0" applyFill="0" applyAlignment="0" applyProtection="0"/>
    <xf numFmtId="0" fontId="18" fillId="3" borderId="14" applyNumberFormat="0" applyAlignment="0"/>
    <xf numFmtId="0" fontId="34" fillId="0" borderId="0" applyNumberFormat="0" applyFill="0" applyBorder="0"/>
    <xf numFmtId="0" fontId="85" fillId="46" borderId="14" applyNumberFormat="0">
      <protection locked="0"/>
    </xf>
    <xf numFmtId="0" fontId="86" fillId="0" borderId="0" applyNumberFormat="0" applyFill="0" applyBorder="0" applyAlignment="0" applyProtection="0"/>
    <xf numFmtId="187" fontId="23" fillId="0" borderId="19" applyBorder="0" applyProtection="0">
      <alignment horizontal="right"/>
    </xf>
    <xf numFmtId="187" fontId="23" fillId="0" borderId="19" applyBorder="0" applyProtection="0">
      <alignment horizontal="right"/>
    </xf>
    <xf numFmtId="187" fontId="23" fillId="0" borderId="19" applyBorder="0" applyProtection="0">
      <alignment horizontal="right"/>
    </xf>
    <xf numFmtId="0" fontId="8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15" fillId="0" borderId="0"/>
    <xf numFmtId="9" fontId="15" fillId="0" borderId="0" applyFont="0" applyFill="0" applyBorder="0" applyAlignment="0" applyProtection="0"/>
    <xf numFmtId="171" fontId="24" fillId="0" borderId="26">
      <alignment horizontal="right" vertical="center"/>
      <protection locked="0"/>
    </xf>
    <xf numFmtId="167" fontId="15" fillId="0" borderId="0" applyFont="0" applyFill="0" applyBorder="0" applyAlignment="0" applyProtection="0"/>
    <xf numFmtId="0" fontId="33" fillId="11" borderId="27" applyNumberFormat="0" applyAlignment="0" applyProtection="0"/>
    <xf numFmtId="0" fontId="58" fillId="9" borderId="27" applyNumberFormat="0" applyAlignment="0" applyProtection="0"/>
    <xf numFmtId="0" fontId="23" fillId="10" borderId="28" applyNumberFormat="0" applyFont="0" applyAlignment="0" applyProtection="0"/>
    <xf numFmtId="0" fontId="65" fillId="11" borderId="29" applyNumberFormat="0" applyAlignment="0" applyProtection="0"/>
    <xf numFmtId="0" fontId="40" fillId="0" borderId="30" applyNumberFormat="0" applyFill="0" applyAlignment="0" applyProtection="0"/>
    <xf numFmtId="172" fontId="34" fillId="0" borderId="31">
      <alignment horizontal="center"/>
    </xf>
    <xf numFmtId="0" fontId="11" fillId="0" borderId="0"/>
    <xf numFmtId="0" fontId="2" fillId="0" borderId="0" applyNumberFormat="0" applyFill="0" applyBorder="0" applyAlignment="0" applyProtection="0"/>
    <xf numFmtId="0" fontId="15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11" fillId="47" borderId="0" applyNumberFormat="0" applyBorder="0" applyAlignment="0" applyProtection="0"/>
    <xf numFmtId="192" fontId="23" fillId="39" borderId="0" applyFont="0" applyBorder="0">
      <alignment horizontal="right"/>
    </xf>
    <xf numFmtId="176" fontId="23" fillId="39" borderId="0" applyFont="0" applyBorder="0" applyAlignment="0"/>
    <xf numFmtId="192" fontId="23" fillId="39" borderId="0" applyFont="0" applyBorder="0">
      <alignment horizontal="right"/>
    </xf>
    <xf numFmtId="165" fontId="23" fillId="48" borderId="0" applyFont="0" applyBorder="0" applyAlignment="0">
      <alignment horizontal="right"/>
      <protection locked="0"/>
    </xf>
    <xf numFmtId="10" fontId="23" fillId="48" borderId="0" applyFont="0" applyBorder="0">
      <alignment horizontal="right"/>
      <protection locked="0"/>
    </xf>
    <xf numFmtId="165" fontId="23" fillId="48" borderId="0" applyFont="0" applyBorder="0" applyAlignment="0">
      <alignment horizontal="right"/>
      <protection locked="0"/>
    </xf>
    <xf numFmtId="3" fontId="23" fillId="49" borderId="0" applyFont="0" applyBorder="0">
      <protection locked="0"/>
    </xf>
    <xf numFmtId="176" fontId="51" fillId="49" borderId="0" applyBorder="0" applyAlignment="0">
      <protection locked="0"/>
    </xf>
    <xf numFmtId="176" fontId="95" fillId="50" borderId="0" applyBorder="0" applyAlignment="0"/>
    <xf numFmtId="192" fontId="96" fillId="28" borderId="34" applyFont="0" applyBorder="0" applyAlignment="0"/>
    <xf numFmtId="176" fontId="51" fillId="28" borderId="0" applyFont="0" applyBorder="0" applyAlignment="0"/>
    <xf numFmtId="167" fontId="11" fillId="0" borderId="0" applyFont="0" applyFill="0" applyBorder="0" applyAlignment="0" applyProtection="0"/>
    <xf numFmtId="165" fontId="23" fillId="28" borderId="0" applyNumberFormat="0" applyFont="0" applyBorder="0" applyAlignment="0">
      <alignment horizontal="right"/>
    </xf>
    <xf numFmtId="165" fontId="23" fillId="28" borderId="0" applyNumberFormat="0" applyFont="0" applyBorder="0" applyAlignment="0">
      <alignment horizontal="right"/>
    </xf>
    <xf numFmtId="167" fontId="23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23" fillId="38" borderId="0" applyFont="0" applyBorder="0" applyAlignment="0">
      <alignment horizontal="right"/>
      <protection locked="0"/>
    </xf>
    <xf numFmtId="165" fontId="23" fillId="38" borderId="0" applyFont="0" applyBorder="0" applyAlignment="0">
      <alignment horizontal="right"/>
      <protection locked="0"/>
    </xf>
    <xf numFmtId="165" fontId="23" fillId="39" borderId="0" applyFont="0" applyBorder="0">
      <alignment horizontal="right"/>
      <protection locked="0"/>
    </xf>
    <xf numFmtId="165" fontId="23" fillId="39" borderId="0" applyFont="0" applyBorder="0">
      <alignment horizontal="right"/>
      <protection locked="0"/>
    </xf>
    <xf numFmtId="167" fontId="1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23" fillId="48" borderId="0" applyFont="0" applyBorder="0" applyAlignment="0">
      <alignment horizontal="right"/>
      <protection locked="0"/>
    </xf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94" fontId="108" fillId="0" borderId="0">
      <alignment horizontal="center" vertical="center"/>
    </xf>
    <xf numFmtId="166" fontId="23" fillId="0" borderId="0" applyFont="0" applyFill="0" applyBorder="0" applyAlignment="0" applyProtection="0"/>
    <xf numFmtId="167" fontId="79" fillId="0" borderId="0" applyFont="0" applyFill="0" applyBorder="0" applyAlignment="0" applyProtection="0"/>
  </cellStyleXfs>
  <cellXfs count="276">
    <xf numFmtId="0" fontId="0" fillId="0" borderId="0" xfId="0"/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horizontal="center" vertical="center"/>
    </xf>
    <xf numFmtId="10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/>
    <xf numFmtId="168" fontId="7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/>
    </xf>
    <xf numFmtId="0" fontId="16" fillId="3" borderId="0" xfId="0" applyFont="1" applyFill="1" applyAlignment="1">
      <alignment horizontal="left" vertical="center"/>
    </xf>
    <xf numFmtId="0" fontId="15" fillId="3" borderId="0" xfId="3" applyFill="1"/>
    <xf numFmtId="0" fontId="4" fillId="3" borderId="0" xfId="3" applyFont="1" applyFill="1" applyAlignment="1">
      <alignment horizontal="left" vertical="center"/>
    </xf>
    <xf numFmtId="0" fontId="4" fillId="3" borderId="0" xfId="3" applyFont="1" applyFill="1" applyAlignment="1">
      <alignment horizontal="left" indent="9"/>
    </xf>
    <xf numFmtId="0" fontId="15" fillId="3" borderId="21" xfId="3" applyFill="1" applyBorder="1"/>
    <xf numFmtId="0" fontId="16" fillId="3" borderId="21" xfId="3" applyFont="1" applyFill="1" applyBorder="1" applyAlignment="1">
      <alignment horizontal="left"/>
    </xf>
    <xf numFmtId="0" fontId="16" fillId="3" borderId="21" xfId="3" applyFont="1" applyFill="1" applyBorder="1" applyAlignment="1">
      <alignment horizontal="left" indent="9"/>
    </xf>
    <xf numFmtId="0" fontId="12" fillId="3" borderId="22" xfId="3" applyFont="1" applyFill="1" applyBorder="1"/>
    <xf numFmtId="0" fontId="88" fillId="3" borderId="22" xfId="3" applyFont="1" applyFill="1" applyBorder="1" applyAlignment="1">
      <alignment horizontal="center"/>
    </xf>
    <xf numFmtId="0" fontId="88" fillId="3" borderId="22" xfId="3" applyFont="1" applyFill="1" applyBorder="1"/>
    <xf numFmtId="0" fontId="15" fillId="0" borderId="0" xfId="3"/>
    <xf numFmtId="169" fontId="17" fillId="0" borderId="0" xfId="3" applyNumberFormat="1" applyFont="1"/>
    <xf numFmtId="169" fontId="19" fillId="0" borderId="0" xfId="3" applyNumberFormat="1" applyFont="1" applyAlignment="1">
      <alignment horizontal="center"/>
    </xf>
    <xf numFmtId="169" fontId="17" fillId="0" borderId="0" xfId="3" applyNumberFormat="1" applyFont="1" applyAlignment="1">
      <alignment horizontal="center"/>
    </xf>
    <xf numFmtId="169" fontId="22" fillId="0" borderId="0" xfId="3" applyNumberFormat="1" applyFont="1"/>
    <xf numFmtId="169" fontId="21" fillId="0" borderId="0" xfId="3" applyNumberFormat="1" applyFont="1" applyAlignment="1">
      <alignment horizontal="center"/>
    </xf>
    <xf numFmtId="169" fontId="22" fillId="0" borderId="19" xfId="3" applyNumberFormat="1" applyFont="1" applyBorder="1" applyAlignment="1">
      <alignment horizontal="center"/>
    </xf>
    <xf numFmtId="169" fontId="17" fillId="0" borderId="0" xfId="3" applyNumberFormat="1" applyFont="1" applyAlignment="1">
      <alignment horizontal="left" indent="1"/>
    </xf>
    <xf numFmtId="169" fontId="13" fillId="0" borderId="0" xfId="263" applyNumberFormat="1" applyFont="1" applyAlignment="1" applyProtection="1">
      <alignment horizontal="center"/>
    </xf>
    <xf numFmtId="189" fontId="17" fillId="0" borderId="0" xfId="3" applyNumberFormat="1" applyFont="1"/>
    <xf numFmtId="0" fontId="8" fillId="4" borderId="2" xfId="0" applyFont="1" applyFill="1" applyBorder="1" applyAlignment="1">
      <alignment horizontal="center" vertical="center"/>
    </xf>
    <xf numFmtId="0" fontId="90" fillId="3" borderId="0" xfId="0" applyFont="1" applyFill="1" applyAlignment="1">
      <alignment horizontal="center" vertical="center"/>
    </xf>
    <xf numFmtId="169" fontId="19" fillId="3" borderId="0" xfId="0" applyNumberFormat="1" applyFont="1" applyFill="1" applyAlignment="1">
      <alignment horizontal="center" vertical="center"/>
    </xf>
    <xf numFmtId="0" fontId="9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24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89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0" fillId="3" borderId="0" xfId="0" applyFill="1"/>
    <xf numFmtId="49" fontId="17" fillId="3" borderId="0" xfId="0" applyNumberFormat="1" applyFont="1" applyFill="1" applyAlignment="1" applyProtection="1">
      <alignment horizontal="left" vertical="center"/>
      <protection locked="0"/>
    </xf>
    <xf numFmtId="0" fontId="92" fillId="4" borderId="2" xfId="0" applyFont="1" applyFill="1" applyBorder="1" applyAlignment="1">
      <alignment horizontal="center" vertical="center"/>
    </xf>
    <xf numFmtId="49" fontId="17" fillId="3" borderId="0" xfId="0" applyNumberFormat="1" applyFont="1" applyFill="1" applyAlignment="1" applyProtection="1">
      <alignment horizontal="left" vertical="center" wrapText="1"/>
      <protection locked="0"/>
    </xf>
    <xf numFmtId="190" fontId="3" fillId="3" borderId="0" xfId="0" applyNumberFormat="1" applyFont="1" applyFill="1" applyAlignment="1">
      <alignment horizontal="center" vertical="center"/>
    </xf>
    <xf numFmtId="10" fontId="15" fillId="3" borderId="0" xfId="0" applyNumberFormat="1" applyFont="1" applyFill="1" applyAlignment="1">
      <alignment horizontal="center" vertical="center"/>
    </xf>
    <xf numFmtId="2" fontId="15" fillId="0" borderId="5" xfId="0" applyNumberFormat="1" applyFont="1" applyBorder="1" applyAlignment="1">
      <alignment horizontal="right"/>
    </xf>
    <xf numFmtId="2" fontId="15" fillId="0" borderId="32" xfId="0" applyNumberFormat="1" applyFont="1" applyBorder="1" applyAlignment="1">
      <alignment horizontal="right"/>
    </xf>
    <xf numFmtId="2" fontId="15" fillId="0" borderId="19" xfId="0" applyNumberFormat="1" applyFont="1" applyBorder="1" applyAlignment="1">
      <alignment horizontal="right"/>
    </xf>
    <xf numFmtId="2" fontId="15" fillId="0" borderId="35" xfId="0" applyNumberFormat="1" applyFont="1" applyBorder="1" applyAlignment="1">
      <alignment horizontal="right"/>
    </xf>
    <xf numFmtId="0" fontId="20" fillId="3" borderId="0" xfId="0" applyFont="1" applyFill="1" applyAlignment="1">
      <alignment horizontal="left" vertical="center"/>
    </xf>
    <xf numFmtId="0" fontId="94" fillId="3" borderId="0" xfId="0" applyFont="1" applyFill="1" applyAlignment="1">
      <alignment horizontal="left"/>
    </xf>
    <xf numFmtId="0" fontId="15" fillId="3" borderId="0" xfId="0" applyFont="1" applyFill="1"/>
    <xf numFmtId="0" fontId="91" fillId="3" borderId="0" xfId="0" applyFont="1" applyFill="1"/>
    <xf numFmtId="2" fontId="15" fillId="3" borderId="0" xfId="0" applyNumberFormat="1" applyFont="1" applyFill="1"/>
    <xf numFmtId="168" fontId="24" fillId="3" borderId="0" xfId="0" applyNumberFormat="1" applyFont="1" applyFill="1" applyAlignment="1">
      <alignment horizontal="center" vertical="center"/>
    </xf>
    <xf numFmtId="0" fontId="24" fillId="3" borderId="6" xfId="0" applyFont="1" applyFill="1" applyBorder="1" applyAlignment="1">
      <alignment horizontal="left" vertical="center"/>
    </xf>
    <xf numFmtId="9" fontId="15" fillId="0" borderId="4" xfId="0" applyNumberFormat="1" applyFont="1" applyBorder="1"/>
    <xf numFmtId="2" fontId="15" fillId="0" borderId="4" xfId="0" applyNumberFormat="1" applyFont="1" applyBorder="1"/>
    <xf numFmtId="2" fontId="15" fillId="0" borderId="37" xfId="0" applyNumberFormat="1" applyFont="1" applyBorder="1"/>
    <xf numFmtId="0" fontId="15" fillId="3" borderId="0" xfId="0" applyFont="1" applyFill="1" applyAlignment="1">
      <alignment horizontal="left" vertical="center" wrapText="1"/>
    </xf>
    <xf numFmtId="0" fontId="98" fillId="3" borderId="0" xfId="2" applyFont="1" applyFill="1" applyBorder="1" applyAlignment="1" applyProtection="1">
      <alignment vertical="center"/>
    </xf>
    <xf numFmtId="0" fontId="99" fillId="3" borderId="0" xfId="265" applyFont="1" applyFill="1" applyAlignment="1">
      <alignment horizontal="right" vertical="center"/>
    </xf>
    <xf numFmtId="0" fontId="99" fillId="3" borderId="0" xfId="0" applyFont="1" applyFill="1" applyAlignment="1">
      <alignment horizontal="center" vertical="center"/>
    </xf>
    <xf numFmtId="0" fontId="13" fillId="3" borderId="0" xfId="2" quotePrefix="1" applyFont="1" applyFill="1" applyBorder="1" applyAlignment="1">
      <alignment horizontal="left"/>
    </xf>
    <xf numFmtId="0" fontId="12" fillId="0" borderId="33" xfId="0" applyFont="1" applyBorder="1"/>
    <xf numFmtId="0" fontId="15" fillId="0" borderId="37" xfId="0" applyFont="1" applyBorder="1" applyAlignment="1">
      <alignment horizontal="left" indent="1"/>
    </xf>
    <xf numFmtId="0" fontId="15" fillId="0" borderId="5" xfId="0" applyFont="1" applyBorder="1" applyAlignment="1">
      <alignment horizontal="left" indent="1"/>
    </xf>
    <xf numFmtId="0" fontId="15" fillId="0" borderId="32" xfId="0" applyFont="1" applyBorder="1" applyAlignment="1">
      <alignment horizontal="left" indent="1"/>
    </xf>
    <xf numFmtId="0" fontId="15" fillId="0" borderId="33" xfId="0" applyFont="1" applyBorder="1" applyAlignment="1">
      <alignment horizontal="left" indent="1"/>
    </xf>
    <xf numFmtId="0" fontId="15" fillId="0" borderId="4" xfId="0" applyFont="1" applyBorder="1" applyAlignment="1">
      <alignment horizontal="left" indent="1"/>
    </xf>
    <xf numFmtId="0" fontId="12" fillId="3" borderId="33" xfId="0" applyFont="1" applyFill="1" applyBorder="1"/>
    <xf numFmtId="0" fontId="97" fillId="3" borderId="32" xfId="0" applyFont="1" applyFill="1" applyBorder="1"/>
    <xf numFmtId="0" fontId="97" fillId="3" borderId="19" xfId="0" applyFont="1" applyFill="1" applyBorder="1"/>
    <xf numFmtId="0" fontId="12" fillId="0" borderId="36" xfId="0" applyFont="1" applyBorder="1"/>
    <xf numFmtId="0" fontId="98" fillId="3" borderId="0" xfId="2" applyFont="1" applyFill="1" applyBorder="1" applyAlignment="1" applyProtection="1">
      <alignment horizontal="left" vertical="center"/>
    </xf>
    <xf numFmtId="2" fontId="15" fillId="3" borderId="0" xfId="0" applyNumberFormat="1" applyFont="1" applyFill="1" applyAlignment="1">
      <alignment horizontal="right"/>
    </xf>
    <xf numFmtId="2" fontId="15" fillId="3" borderId="34" xfId="0" applyNumberFormat="1" applyFont="1" applyFill="1" applyBorder="1" applyAlignment="1">
      <alignment horizontal="right"/>
    </xf>
    <xf numFmtId="10" fontId="15" fillId="3" borderId="38" xfId="0" applyNumberFormat="1" applyFont="1" applyFill="1" applyBorder="1" applyAlignment="1">
      <alignment horizontal="center" vertical="center"/>
    </xf>
    <xf numFmtId="10" fontId="15" fillId="3" borderId="39" xfId="0" applyNumberFormat="1" applyFont="1" applyFill="1" applyBorder="1" applyAlignment="1">
      <alignment horizontal="center" vertical="center"/>
    </xf>
    <xf numFmtId="10" fontId="24" fillId="3" borderId="0" xfId="0" applyNumberFormat="1" applyFont="1" applyFill="1" applyAlignment="1">
      <alignment horizontal="center" vertical="center"/>
    </xf>
    <xf numFmtId="193" fontId="17" fillId="0" borderId="0" xfId="3" applyNumberFormat="1" applyFont="1"/>
    <xf numFmtId="169" fontId="22" fillId="0" borderId="0" xfId="3" applyNumberFormat="1" applyFont="1" applyAlignment="1">
      <alignment horizontal="center"/>
    </xf>
    <xf numFmtId="188" fontId="20" fillId="0" borderId="0" xfId="55" applyNumberFormat="1" applyFont="1" applyBorder="1" applyAlignment="1" applyProtection="1">
      <alignment horizontal="center" vertical="center"/>
    </xf>
    <xf numFmtId="167" fontId="3" fillId="3" borderId="0" xfId="304" applyFont="1" applyFill="1" applyBorder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49" fontId="102" fillId="51" borderId="0" xfId="0" applyNumberFormat="1" applyFont="1" applyFill="1" applyAlignment="1" applyProtection="1">
      <alignment horizontal="left" vertical="center"/>
      <protection locked="0"/>
    </xf>
    <xf numFmtId="0" fontId="103" fillId="51" borderId="0" xfId="0" applyFont="1" applyFill="1" applyAlignment="1">
      <alignment vertical="center"/>
    </xf>
    <xf numFmtId="2" fontId="15" fillId="0" borderId="0" xfId="0" applyNumberFormat="1" applyFont="1" applyAlignment="1">
      <alignment horizontal="right"/>
    </xf>
    <xf numFmtId="2" fontId="101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left" indent="1"/>
    </xf>
    <xf numFmtId="168" fontId="24" fillId="0" borderId="36" xfId="0" applyNumberFormat="1" applyFont="1" applyBorder="1" applyAlignment="1">
      <alignment horizontal="right" vertical="center"/>
    </xf>
    <xf numFmtId="2" fontId="15" fillId="0" borderId="34" xfId="0" applyNumberFormat="1" applyFont="1" applyBorder="1" applyAlignment="1">
      <alignment horizontal="right"/>
    </xf>
    <xf numFmtId="2" fontId="15" fillId="0" borderId="36" xfId="0" applyNumberFormat="1" applyFont="1" applyBorder="1" applyAlignment="1">
      <alignment horizontal="right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00" fillId="0" borderId="0" xfId="265" applyFont="1" applyAlignment="1">
      <alignment horizontal="center" vertical="center"/>
    </xf>
    <xf numFmtId="49" fontId="102" fillId="52" borderId="0" xfId="0" applyNumberFormat="1" applyFont="1" applyFill="1" applyAlignment="1" applyProtection="1">
      <alignment horizontal="left" vertical="center"/>
      <protection locked="0"/>
    </xf>
    <xf numFmtId="168" fontId="24" fillId="3" borderId="6" xfId="0" applyNumberFormat="1" applyFont="1" applyFill="1" applyBorder="1" applyAlignment="1">
      <alignment horizontal="right" vertical="center"/>
    </xf>
    <xf numFmtId="0" fontId="100" fillId="53" borderId="0" xfId="265" applyFont="1" applyFill="1" applyAlignment="1">
      <alignment horizontal="center" vertical="center"/>
    </xf>
    <xf numFmtId="0" fontId="24" fillId="53" borderId="23" xfId="1" applyFont="1" applyFill="1" applyBorder="1" applyAlignment="1">
      <alignment horizontal="center" vertical="center"/>
    </xf>
    <xf numFmtId="2" fontId="24" fillId="53" borderId="23" xfId="1" applyNumberFormat="1" applyFont="1" applyFill="1" applyBorder="1" applyAlignment="1">
      <alignment horizontal="center" vertical="center"/>
    </xf>
    <xf numFmtId="0" fontId="100" fillId="54" borderId="0" xfId="265" applyFont="1" applyFill="1" applyAlignment="1">
      <alignment horizontal="center" vertical="center"/>
    </xf>
    <xf numFmtId="10" fontId="17" fillId="54" borderId="33" xfId="268" applyNumberFormat="1" applyFont="1" applyFill="1" applyBorder="1" applyAlignment="1" applyProtection="1">
      <alignment horizontal="right" vertical="center"/>
    </xf>
    <xf numFmtId="10" fontId="17" fillId="54" borderId="36" xfId="268" applyNumberFormat="1" applyFont="1" applyFill="1" applyBorder="1" applyAlignment="1" applyProtection="1">
      <alignment horizontal="right" vertical="center"/>
    </xf>
    <xf numFmtId="2" fontId="17" fillId="54" borderId="0" xfId="265" applyNumberFormat="1" applyFont="1" applyFill="1" applyAlignment="1">
      <alignment horizontal="right" vertical="center"/>
    </xf>
    <xf numFmtId="2" fontId="17" fillId="54" borderId="34" xfId="265" applyNumberFormat="1" applyFont="1" applyFill="1" applyBorder="1" applyAlignment="1">
      <alignment horizontal="right" vertical="center"/>
    </xf>
    <xf numFmtId="2" fontId="17" fillId="54" borderId="5" xfId="265" applyNumberFormat="1" applyFont="1" applyFill="1" applyBorder="1" applyAlignment="1">
      <alignment horizontal="right" vertical="center"/>
    </xf>
    <xf numFmtId="167" fontId="24" fillId="0" borderId="36" xfId="304" applyFont="1" applyFill="1" applyBorder="1" applyAlignment="1">
      <alignment horizontal="right" vertical="center"/>
    </xf>
    <xf numFmtId="0" fontId="22" fillId="3" borderId="0" xfId="304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19" fillId="0" borderId="24" xfId="0" applyFont="1" applyBorder="1" applyAlignment="1" applyProtection="1">
      <alignment horizontal="center" vertical="center"/>
      <protection locked="0"/>
    </xf>
    <xf numFmtId="49" fontId="19" fillId="0" borderId="24" xfId="0" applyNumberFormat="1" applyFont="1" applyBorder="1" applyAlignment="1" applyProtection="1">
      <alignment horizontal="center" vertical="center"/>
      <protection locked="0"/>
    </xf>
    <xf numFmtId="0" fontId="22" fillId="3" borderId="36" xfId="0" applyFont="1" applyFill="1" applyBorder="1" applyAlignment="1">
      <alignment horizontal="center" vertical="center"/>
    </xf>
    <xf numFmtId="0" fontId="22" fillId="3" borderId="19" xfId="0" applyFont="1" applyFill="1" applyBorder="1" applyAlignment="1">
      <alignment horizontal="right" vertical="center"/>
    </xf>
    <xf numFmtId="0" fontId="22" fillId="3" borderId="35" xfId="0" applyFont="1" applyFill="1" applyBorder="1" applyAlignment="1">
      <alignment horizontal="right" vertical="center"/>
    </xf>
    <xf numFmtId="0" fontId="22" fillId="3" borderId="0" xfId="0" applyFont="1" applyFill="1" applyAlignment="1">
      <alignment horizontal="right" vertical="center"/>
    </xf>
    <xf numFmtId="0" fontId="22" fillId="0" borderId="19" xfId="3" applyFont="1" applyBorder="1" applyAlignment="1">
      <alignment horizontal="center"/>
    </xf>
    <xf numFmtId="0" fontId="19" fillId="0" borderId="0" xfId="3" applyFont="1" applyAlignment="1">
      <alignment horizontal="center"/>
    </xf>
    <xf numFmtId="0" fontId="13" fillId="0" borderId="0" xfId="2" applyFont="1" applyFill="1" applyBorder="1" applyAlignment="1">
      <alignment horizontal="left"/>
    </xf>
    <xf numFmtId="0" fontId="24" fillId="0" borderId="23" xfId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10" fontId="24" fillId="3" borderId="38" xfId="0" applyNumberFormat="1" applyFont="1" applyFill="1" applyBorder="1" applyAlignment="1">
      <alignment horizontal="center" vertical="center"/>
    </xf>
    <xf numFmtId="10" fontId="24" fillId="3" borderId="39" xfId="0" applyNumberFormat="1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/>
    <xf numFmtId="0" fontId="20" fillId="3" borderId="0" xfId="304" applyNumberFormat="1" applyFont="1" applyFill="1" applyBorder="1" applyAlignment="1" applyProtection="1">
      <alignment horizontal="center" vertical="center"/>
    </xf>
    <xf numFmtId="0" fontId="104" fillId="3" borderId="0" xfId="0" applyFont="1" applyFill="1"/>
    <xf numFmtId="10" fontId="24" fillId="53" borderId="25" xfId="0" applyNumberFormat="1" applyFont="1" applyFill="1" applyBorder="1" applyAlignment="1">
      <alignment horizontal="center" vertical="center"/>
    </xf>
    <xf numFmtId="0" fontId="24" fillId="54" borderId="23" xfId="1" applyFont="1" applyFill="1" applyBorder="1" applyAlignment="1">
      <alignment horizontal="center" vertical="center"/>
    </xf>
    <xf numFmtId="191" fontId="24" fillId="54" borderId="25" xfId="0" applyNumberFormat="1" applyFont="1" applyFill="1" applyBorder="1" applyAlignment="1">
      <alignment horizontal="center" vertical="center"/>
    </xf>
    <xf numFmtId="191" fontId="15" fillId="54" borderId="25" xfId="268" applyNumberFormat="1" applyFont="1" applyFill="1" applyBorder="1" applyAlignment="1">
      <alignment horizontal="center" vertical="center"/>
    </xf>
    <xf numFmtId="10" fontId="24" fillId="54" borderId="25" xfId="0" applyNumberFormat="1" applyFont="1" applyFill="1" applyBorder="1" applyAlignment="1">
      <alignment horizontal="center" vertical="center"/>
    </xf>
    <xf numFmtId="191" fontId="24" fillId="54" borderId="25" xfId="268" applyNumberFormat="1" applyFont="1" applyFill="1" applyBorder="1" applyAlignment="1">
      <alignment horizontal="center" vertical="center"/>
    </xf>
    <xf numFmtId="10" fontId="15" fillId="54" borderId="25" xfId="0" applyNumberFormat="1" applyFont="1" applyFill="1" applyBorder="1" applyAlignment="1">
      <alignment horizontal="center" vertical="center"/>
    </xf>
    <xf numFmtId="2" fontId="24" fillId="54" borderId="23" xfId="1" applyNumberFormat="1" applyFont="1" applyFill="1" applyBorder="1" applyAlignment="1">
      <alignment horizontal="center" vertical="center"/>
    </xf>
    <xf numFmtId="188" fontId="20" fillId="54" borderId="23" xfId="55" applyNumberFormat="1" applyFont="1" applyFill="1" applyBorder="1" applyAlignment="1" applyProtection="1">
      <alignment horizontal="center" vertical="center"/>
    </xf>
    <xf numFmtId="0" fontId="19" fillId="54" borderId="24" xfId="0" applyFont="1" applyFill="1" applyBorder="1" applyAlignment="1">
      <alignment horizontal="center" vertical="center"/>
    </xf>
    <xf numFmtId="0" fontId="105" fillId="0" borderId="0" xfId="290" applyFont="1"/>
    <xf numFmtId="0" fontId="79" fillId="0" borderId="0" xfId="290"/>
    <xf numFmtId="0" fontId="79" fillId="0" borderId="0" xfId="290" applyAlignment="1">
      <alignment horizontal="center" vertical="center"/>
    </xf>
    <xf numFmtId="0" fontId="79" fillId="55" borderId="0" xfId="290" applyFill="1"/>
    <xf numFmtId="169" fontId="106" fillId="55" borderId="0" xfId="290" applyNumberFormat="1" applyFont="1" applyFill="1"/>
    <xf numFmtId="0" fontId="107" fillId="55" borderId="0" xfId="290" applyFont="1" applyFill="1" applyAlignment="1">
      <alignment horizontal="center"/>
    </xf>
    <xf numFmtId="194" fontId="109" fillId="56" borderId="0" xfId="339" applyFont="1" applyFill="1">
      <alignment horizontal="center" vertical="center"/>
    </xf>
    <xf numFmtId="0" fontId="23" fillId="55" borderId="0" xfId="290" applyFont="1" applyFill="1" applyAlignment="1">
      <alignment horizontal="center"/>
    </xf>
    <xf numFmtId="194" fontId="79" fillId="58" borderId="0" xfId="290" applyNumberFormat="1" applyFill="1" applyAlignment="1">
      <alignment horizontal="center" vertical="center"/>
    </xf>
    <xf numFmtId="0" fontId="20" fillId="59" borderId="40" xfId="290" applyFont="1" applyFill="1" applyBorder="1" applyAlignment="1">
      <alignment horizontal="center" vertical="center"/>
    </xf>
    <xf numFmtId="195" fontId="15" fillId="58" borderId="41" xfId="290" applyNumberFormat="1" applyFont="1" applyFill="1" applyBorder="1" applyAlignment="1">
      <alignment horizontal="center"/>
    </xf>
    <xf numFmtId="0" fontId="17" fillId="58" borderId="41" xfId="290" applyFont="1" applyFill="1" applyBorder="1" applyAlignment="1">
      <alignment horizontal="left" vertical="center"/>
    </xf>
    <xf numFmtId="196" fontId="79" fillId="58" borderId="41" xfId="290" applyNumberFormat="1" applyFill="1" applyBorder="1" applyAlignment="1">
      <alignment horizontal="center"/>
    </xf>
    <xf numFmtId="4" fontId="79" fillId="0" borderId="0" xfId="290" applyNumberFormat="1" applyAlignment="1">
      <alignment horizontal="center" vertical="center"/>
    </xf>
    <xf numFmtId="197" fontId="36" fillId="60" borderId="41" xfId="290" applyNumberFormat="1" applyFont="1" applyFill="1" applyBorder="1" applyAlignment="1">
      <alignment horizontal="center"/>
    </xf>
    <xf numFmtId="0" fontId="23" fillId="0" borderId="0" xfId="290" applyFont="1" applyAlignment="1">
      <alignment horizontal="center" vertical="center"/>
    </xf>
    <xf numFmtId="194" fontId="23" fillId="0" borderId="0" xfId="290" applyNumberFormat="1" applyFont="1" applyAlignment="1">
      <alignment horizontal="center" vertical="center"/>
    </xf>
    <xf numFmtId="0" fontId="18" fillId="0" borderId="0" xfId="290" applyFont="1" applyAlignment="1">
      <alignment horizontal="center" vertical="center"/>
    </xf>
    <xf numFmtId="194" fontId="110" fillId="0" borderId="0" xfId="339" applyFont="1">
      <alignment horizontal="center" vertical="center"/>
    </xf>
    <xf numFmtId="0" fontId="23" fillId="3" borderId="0" xfId="290" applyFont="1" applyFill="1" applyAlignment="1">
      <alignment horizontal="center" vertical="center"/>
    </xf>
    <xf numFmtId="169" fontId="23" fillId="0" borderId="0" xfId="290" applyNumberFormat="1" applyFont="1" applyAlignment="1">
      <alignment horizontal="center" vertical="center"/>
    </xf>
    <xf numFmtId="0" fontId="23" fillId="0" borderId="0" xfId="290" applyFont="1" applyAlignment="1">
      <alignment horizontal="left" vertical="center"/>
    </xf>
    <xf numFmtId="0" fontId="36" fillId="0" borderId="0" xfId="290" applyFont="1"/>
    <xf numFmtId="194" fontId="79" fillId="0" borderId="0" xfId="290" applyNumberFormat="1"/>
    <xf numFmtId="0" fontId="111" fillId="0" borderId="0" xfId="290" applyFont="1" applyAlignment="1">
      <alignment horizontal="center" vertical="center"/>
    </xf>
    <xf numFmtId="0" fontId="20" fillId="61" borderId="40" xfId="290" applyFont="1" applyFill="1" applyBorder="1" applyAlignment="1">
      <alignment horizontal="center" vertical="center"/>
    </xf>
    <xf numFmtId="196" fontId="79" fillId="61" borderId="41" xfId="290" applyNumberFormat="1" applyFill="1" applyBorder="1" applyAlignment="1">
      <alignment horizontal="center"/>
    </xf>
    <xf numFmtId="196" fontId="0" fillId="58" borderId="41" xfId="0" applyNumberFormat="1" applyFill="1" applyBorder="1" applyAlignment="1">
      <alignment horizontal="center"/>
    </xf>
    <xf numFmtId="197" fontId="36" fillId="61" borderId="41" xfId="290" applyNumberFormat="1" applyFont="1" applyFill="1" applyBorder="1" applyAlignment="1">
      <alignment horizontal="center"/>
    </xf>
    <xf numFmtId="0" fontId="105" fillId="0" borderId="0" xfId="0" applyFont="1"/>
    <xf numFmtId="0" fontId="0" fillId="0" borderId="0" xfId="0" applyAlignment="1">
      <alignment horizontal="center" vertical="center"/>
    </xf>
    <xf numFmtId="0" fontId="0" fillId="55" borderId="0" xfId="0" applyFill="1"/>
    <xf numFmtId="169" fontId="106" fillId="55" borderId="0" xfId="0" applyNumberFormat="1" applyFont="1" applyFill="1"/>
    <xf numFmtId="0" fontId="107" fillId="55" borderId="0" xfId="0" applyFont="1" applyFill="1" applyAlignment="1">
      <alignment horizontal="center"/>
    </xf>
    <xf numFmtId="0" fontId="23" fillId="55" borderId="0" xfId="0" applyFont="1" applyFill="1" applyAlignment="1">
      <alignment horizontal="center"/>
    </xf>
    <xf numFmtId="194" fontId="0" fillId="58" borderId="0" xfId="0" applyNumberFormat="1" applyFill="1" applyAlignment="1">
      <alignment horizontal="center" vertical="center"/>
    </xf>
    <xf numFmtId="0" fontId="20" fillId="59" borderId="40" xfId="0" applyFont="1" applyFill="1" applyBorder="1" applyAlignment="1">
      <alignment horizontal="center" vertical="center"/>
    </xf>
    <xf numFmtId="195" fontId="15" fillId="58" borderId="41" xfId="0" applyNumberFormat="1" applyFont="1" applyFill="1" applyBorder="1" applyAlignment="1">
      <alignment horizontal="center"/>
    </xf>
    <xf numFmtId="0" fontId="17" fillId="58" borderId="41" xfId="0" applyFont="1" applyFill="1" applyBorder="1" applyAlignment="1">
      <alignment horizontal="left" vertical="center"/>
    </xf>
    <xf numFmtId="4" fontId="0" fillId="0" borderId="0" xfId="0" applyNumberFormat="1" applyAlignment="1">
      <alignment horizontal="center" vertical="center"/>
    </xf>
    <xf numFmtId="197" fontId="36" fillId="60" borderId="41" xfId="0" applyNumberFormat="1" applyFont="1" applyFill="1" applyBorder="1" applyAlignment="1">
      <alignment horizontal="center"/>
    </xf>
    <xf numFmtId="0" fontId="23" fillId="0" borderId="0" xfId="0" applyFont="1" applyAlignment="1">
      <alignment horizontal="center" vertical="center"/>
    </xf>
    <xf numFmtId="194" fontId="23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16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6" fillId="0" borderId="0" xfId="0" applyFont="1"/>
    <xf numFmtId="194" fontId="0" fillId="0" borderId="0" xfId="0" applyNumberFormat="1"/>
    <xf numFmtId="167" fontId="36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12" fillId="4" borderId="43" xfId="0" applyFont="1" applyFill="1" applyBorder="1" applyAlignment="1">
      <alignment horizontal="left" vertical="center"/>
    </xf>
    <xf numFmtId="0" fontId="3" fillId="4" borderId="43" xfId="0" applyFont="1" applyFill="1" applyBorder="1" applyAlignment="1">
      <alignment horizontal="left" vertical="center"/>
    </xf>
    <xf numFmtId="0" fontId="8" fillId="4" borderId="43" xfId="0" applyFont="1" applyFill="1" applyBorder="1" applyAlignment="1">
      <alignment horizontal="center" vertical="center"/>
    </xf>
    <xf numFmtId="0" fontId="92" fillId="4" borderId="43" xfId="0" applyFont="1" applyFill="1" applyBorder="1" applyAlignment="1">
      <alignment horizontal="center" vertical="center"/>
    </xf>
    <xf numFmtId="0" fontId="93" fillId="4" borderId="43" xfId="0" applyFont="1" applyFill="1" applyBorder="1" applyAlignment="1">
      <alignment horizontal="left" vertical="center"/>
    </xf>
    <xf numFmtId="0" fontId="92" fillId="4" borderId="43" xfId="0" applyFont="1" applyFill="1" applyBorder="1" applyAlignment="1">
      <alignment vertical="center"/>
    </xf>
    <xf numFmtId="0" fontId="96" fillId="4" borderId="43" xfId="0" applyFont="1" applyFill="1" applyBorder="1" applyAlignment="1">
      <alignment horizontal="center" vertical="center"/>
    </xf>
    <xf numFmtId="0" fontId="96" fillId="4" borderId="43" xfId="0" applyFont="1" applyFill="1" applyBorder="1" applyAlignment="1">
      <alignment vertical="center"/>
    </xf>
    <xf numFmtId="0" fontId="90" fillId="4" borderId="43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left" vertical="center"/>
    </xf>
    <xf numFmtId="169" fontId="22" fillId="3" borderId="43" xfId="0" applyNumberFormat="1" applyFont="1" applyFill="1" applyBorder="1" applyAlignment="1">
      <alignment horizontal="left" vertical="center"/>
    </xf>
    <xf numFmtId="169" fontId="19" fillId="3" borderId="43" xfId="0" applyNumberFormat="1" applyFont="1" applyFill="1" applyBorder="1" applyAlignment="1">
      <alignment horizontal="center" vertical="center"/>
    </xf>
    <xf numFmtId="2" fontId="24" fillId="54" borderId="43" xfId="1" applyNumberFormat="1" applyFont="1" applyFill="1" applyBorder="1" applyAlignment="1">
      <alignment horizontal="center" vertical="center"/>
    </xf>
    <xf numFmtId="0" fontId="12" fillId="4" borderId="43" xfId="0" applyFont="1" applyFill="1" applyBorder="1" applyAlignment="1">
      <alignment vertical="center"/>
    </xf>
    <xf numFmtId="0" fontId="7" fillId="4" borderId="43" xfId="0" applyFont="1" applyFill="1" applyBorder="1" applyAlignment="1">
      <alignment vertical="center"/>
    </xf>
    <xf numFmtId="0" fontId="3" fillId="4" borderId="43" xfId="0" applyFont="1" applyFill="1" applyBorder="1" applyAlignment="1">
      <alignment vertical="center"/>
    </xf>
    <xf numFmtId="10" fontId="17" fillId="54" borderId="43" xfId="268" applyNumberFormat="1" applyFont="1" applyFill="1" applyBorder="1" applyAlignment="1" applyProtection="1">
      <alignment horizontal="right" vertical="center"/>
    </xf>
    <xf numFmtId="2" fontId="17" fillId="54" borderId="44" xfId="265" applyNumberFormat="1" applyFont="1" applyFill="1" applyBorder="1" applyAlignment="1">
      <alignment horizontal="right" vertical="center"/>
    </xf>
    <xf numFmtId="0" fontId="15" fillId="0" borderId="45" xfId="0" applyFont="1" applyBorder="1" applyAlignment="1">
      <alignment horizontal="left" indent="1"/>
    </xf>
    <xf numFmtId="10" fontId="17" fillId="54" borderId="42" xfId="268" applyNumberFormat="1" applyFont="1" applyFill="1" applyBorder="1" applyAlignment="1" applyProtection="1">
      <alignment horizontal="right" vertical="center"/>
    </xf>
    <xf numFmtId="10" fontId="17" fillId="54" borderId="46" xfId="268" applyNumberFormat="1" applyFont="1" applyFill="1" applyBorder="1" applyAlignment="1" applyProtection="1">
      <alignment horizontal="right" vertical="center"/>
    </xf>
    <xf numFmtId="167" fontId="24" fillId="0" borderId="43" xfId="304" applyFont="1" applyFill="1" applyBorder="1" applyAlignment="1">
      <alignment horizontal="right" vertical="center"/>
    </xf>
    <xf numFmtId="168" fontId="24" fillId="0" borderId="43" xfId="0" applyNumberFormat="1" applyFont="1" applyBorder="1" applyAlignment="1">
      <alignment horizontal="right" vertical="center"/>
    </xf>
    <xf numFmtId="0" fontId="15" fillId="6" borderId="43" xfId="3" applyFill="1" applyBorder="1"/>
    <xf numFmtId="0" fontId="12" fillId="6" borderId="43" xfId="3" applyFont="1" applyFill="1" applyBorder="1"/>
    <xf numFmtId="0" fontId="18" fillId="6" borderId="43" xfId="3" applyFont="1" applyFill="1" applyBorder="1" applyAlignment="1">
      <alignment vertical="center"/>
    </xf>
    <xf numFmtId="0" fontId="14" fillId="6" borderId="43" xfId="3" applyFont="1" applyFill="1" applyBorder="1"/>
    <xf numFmtId="166" fontId="18" fillId="6" borderId="43" xfId="3" applyNumberFormat="1" applyFont="1" applyFill="1" applyBorder="1" applyAlignment="1">
      <alignment horizontal="center" wrapText="1"/>
    </xf>
    <xf numFmtId="0" fontId="15" fillId="6" borderId="43" xfId="3" applyFill="1" applyBorder="1" applyAlignment="1">
      <alignment wrapText="1"/>
    </xf>
    <xf numFmtId="0" fontId="24" fillId="0" borderId="0" xfId="0" applyFont="1" applyAlignment="1">
      <alignment horizontal="center" vertical="center"/>
    </xf>
    <xf numFmtId="0" fontId="100" fillId="62" borderId="0" xfId="265" applyFont="1" applyFill="1" applyAlignment="1">
      <alignment horizontal="center" vertical="center" wrapText="1"/>
    </xf>
    <xf numFmtId="0" fontId="12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vertical="center"/>
    </xf>
    <xf numFmtId="0" fontId="112" fillId="3" borderId="0" xfId="0" applyFont="1" applyFill="1"/>
    <xf numFmtId="0" fontId="0" fillId="3" borderId="0" xfId="0" applyFill="1" applyAlignment="1">
      <alignment horizontal="right"/>
    </xf>
    <xf numFmtId="169" fontId="22" fillId="3" borderId="0" xfId="3" applyNumberFormat="1" applyFont="1" applyFill="1"/>
    <xf numFmtId="169" fontId="17" fillId="3" borderId="0" xfId="3" applyNumberFormat="1" applyFont="1" applyFill="1" applyAlignment="1">
      <alignment horizontal="left" indent="1"/>
    </xf>
    <xf numFmtId="10" fontId="0" fillId="62" borderId="47" xfId="268" applyNumberFormat="1" applyFont="1" applyFill="1" applyBorder="1"/>
    <xf numFmtId="0" fontId="0" fillId="0" borderId="47" xfId="0" applyBorder="1"/>
    <xf numFmtId="10" fontId="0" fillId="3" borderId="0" xfId="268" applyNumberFormat="1" applyFont="1" applyFill="1"/>
    <xf numFmtId="10" fontId="0" fillId="0" borderId="47" xfId="268" applyNumberFormat="1" applyFont="1" applyFill="1" applyBorder="1"/>
    <xf numFmtId="191" fontId="0" fillId="3" borderId="0" xfId="0" applyNumberFormat="1" applyFill="1"/>
    <xf numFmtId="198" fontId="0" fillId="0" borderId="47" xfId="304" applyNumberFormat="1" applyFont="1" applyBorder="1"/>
    <xf numFmtId="10" fontId="0" fillId="0" borderId="47" xfId="268" applyNumberFormat="1" applyFont="1" applyBorder="1"/>
    <xf numFmtId="167" fontId="0" fillId="53" borderId="47" xfId="304" applyFont="1" applyFill="1" applyBorder="1"/>
    <xf numFmtId="167" fontId="0" fillId="3" borderId="47" xfId="304" applyFont="1" applyFill="1" applyBorder="1"/>
    <xf numFmtId="169" fontId="19" fillId="3" borderId="0" xfId="3" applyNumberFormat="1" applyFont="1" applyFill="1" applyAlignment="1">
      <alignment horizontal="center"/>
    </xf>
    <xf numFmtId="0" fontId="0" fillId="3" borderId="47" xfId="0" applyFill="1" applyBorder="1"/>
    <xf numFmtId="167" fontId="104" fillId="3" borderId="47" xfId="304" applyFont="1" applyFill="1" applyBorder="1"/>
    <xf numFmtId="167" fontId="0" fillId="3" borderId="48" xfId="304" applyFont="1" applyFill="1" applyBorder="1"/>
    <xf numFmtId="169" fontId="22" fillId="3" borderId="2" xfId="0" applyNumberFormat="1" applyFont="1" applyFill="1" applyBorder="1" applyAlignment="1">
      <alignment horizontal="left" vertical="center"/>
    </xf>
    <xf numFmtId="0" fontId="19" fillId="3" borderId="24" xfId="0" applyFont="1" applyFill="1" applyBorder="1" applyAlignment="1" applyProtection="1">
      <alignment horizontal="center" vertical="center"/>
      <protection locked="0"/>
    </xf>
    <xf numFmtId="0" fontId="19" fillId="3" borderId="24" xfId="0" applyFont="1" applyFill="1" applyBorder="1" applyAlignment="1">
      <alignment horizontal="center" vertical="center"/>
    </xf>
    <xf numFmtId="169" fontId="22" fillId="3" borderId="0" xfId="0" applyNumberFormat="1" applyFont="1" applyFill="1" applyAlignment="1">
      <alignment horizontal="left" vertical="center"/>
    </xf>
    <xf numFmtId="167" fontId="113" fillId="3" borderId="2" xfId="304" applyFont="1" applyFill="1" applyBorder="1" applyAlignment="1" applyProtection="1">
      <alignment horizontal="left" vertical="center"/>
    </xf>
    <xf numFmtId="167" fontId="112" fillId="3" borderId="2" xfId="304" applyFont="1" applyFill="1" applyBorder="1"/>
    <xf numFmtId="199" fontId="0" fillId="3" borderId="0" xfId="0" applyNumberFormat="1" applyFill="1"/>
    <xf numFmtId="167" fontId="0" fillId="3" borderId="0" xfId="0" applyNumberFormat="1" applyFill="1"/>
    <xf numFmtId="0" fontId="15" fillId="4" borderId="2" xfId="3" applyFill="1" applyBorder="1"/>
    <xf numFmtId="0" fontId="12" fillId="4" borderId="2" xfId="3" applyFont="1" applyFill="1" applyBorder="1"/>
    <xf numFmtId="166" fontId="18" fillId="4" borderId="2" xfId="3" applyNumberFormat="1" applyFont="1" applyFill="1" applyBorder="1" applyAlignment="1">
      <alignment horizontal="center" wrapText="1"/>
    </xf>
    <xf numFmtId="0" fontId="14" fillId="4" borderId="2" xfId="3" applyFont="1" applyFill="1" applyBorder="1"/>
    <xf numFmtId="0" fontId="18" fillId="4" borderId="2" xfId="3" applyFont="1" applyFill="1" applyBorder="1" applyAlignment="1">
      <alignment vertical="center"/>
    </xf>
    <xf numFmtId="0" fontId="15" fillId="4" borderId="2" xfId="3" applyFill="1" applyBorder="1" applyAlignment="1">
      <alignment wrapText="1"/>
    </xf>
    <xf numFmtId="169" fontId="22" fillId="3" borderId="0" xfId="3" applyNumberFormat="1" applyFont="1" applyFill="1" applyAlignment="1">
      <alignment horizontal="left" indent="1"/>
    </xf>
    <xf numFmtId="167" fontId="0" fillId="3" borderId="0" xfId="304" applyFont="1" applyFill="1" applyBorder="1"/>
    <xf numFmtId="0" fontId="90" fillId="4" borderId="2" xfId="0" applyFont="1" applyFill="1" applyBorder="1" applyAlignment="1">
      <alignment horizontal="center" vertical="center"/>
    </xf>
    <xf numFmtId="43" fontId="0" fillId="3" borderId="0" xfId="0" applyNumberFormat="1" applyFill="1"/>
    <xf numFmtId="0" fontId="106" fillId="57" borderId="0" xfId="290" applyFont="1" applyFill="1" applyAlignment="1">
      <alignment horizontal="center"/>
    </xf>
    <xf numFmtId="0" fontId="106" fillId="57" borderId="0" xfId="0" applyFont="1" applyFill="1" applyAlignment="1">
      <alignment horizontal="center"/>
    </xf>
    <xf numFmtId="0" fontId="88" fillId="3" borderId="22" xfId="3" applyFont="1" applyFill="1" applyBorder="1" applyAlignment="1">
      <alignment horizontal="center"/>
    </xf>
  </cellXfs>
  <cellStyles count="342">
    <cellStyle name=" 1" xfId="4" xr:uid="{00000000-0005-0000-0000-000000000000}"/>
    <cellStyle name=" 1 2" xfId="5" xr:uid="{00000000-0005-0000-0000-000001000000}"/>
    <cellStyle name=" 1_29(d) - Gas extensions -tariffs" xfId="6" xr:uid="{00000000-0005-0000-0000-000002000000}"/>
    <cellStyle name="_Capex" xfId="7" xr:uid="{00000000-0005-0000-0000-000003000000}"/>
    <cellStyle name="_Capex 2" xfId="8" xr:uid="{00000000-0005-0000-0000-000004000000}"/>
    <cellStyle name="_Capex_29(d) - Gas extensions -tariffs" xfId="9" xr:uid="{00000000-0005-0000-0000-000005000000}"/>
    <cellStyle name="_UED AMP 2009-14 Final 250309 Less PU" xfId="10" xr:uid="{00000000-0005-0000-0000-000006000000}"/>
    <cellStyle name="_UED AMP 2009-14 Final 250309 Less PU_1011 monthly" xfId="11" xr:uid="{00000000-0005-0000-0000-000007000000}"/>
    <cellStyle name="20% - Accent1 2" xfId="12" xr:uid="{00000000-0005-0000-0000-000008000000}"/>
    <cellStyle name="20% - Accent1 2 2" xfId="292" xr:uid="{00000000-0005-0000-0000-000009000000}"/>
    <cellStyle name="20% - Accent2 2" xfId="13" xr:uid="{00000000-0005-0000-0000-00000A000000}"/>
    <cellStyle name="20% - Accent3 2" xfId="14" xr:uid="{00000000-0005-0000-0000-00000B000000}"/>
    <cellStyle name="20% - Accent4 2" xfId="15" xr:uid="{00000000-0005-0000-0000-00000C000000}"/>
    <cellStyle name="20% - Accent5 2" xfId="16" xr:uid="{00000000-0005-0000-0000-00000D000000}"/>
    <cellStyle name="20% - Accent6 2" xfId="17" xr:uid="{00000000-0005-0000-0000-00000E000000}"/>
    <cellStyle name="40% - Accent1 2" xfId="18" xr:uid="{00000000-0005-0000-0000-00000F000000}"/>
    <cellStyle name="40% - Accent2 2" xfId="19" xr:uid="{00000000-0005-0000-0000-000010000000}"/>
    <cellStyle name="40% - Accent3 2" xfId="20" xr:uid="{00000000-0005-0000-0000-000011000000}"/>
    <cellStyle name="40% - Accent4 2" xfId="21" xr:uid="{00000000-0005-0000-0000-000012000000}"/>
    <cellStyle name="40% - Accent5 2" xfId="22" xr:uid="{00000000-0005-0000-0000-000013000000}"/>
    <cellStyle name="40% - Accent6 2" xfId="23" xr:uid="{00000000-0005-0000-0000-000014000000}"/>
    <cellStyle name="60% - Accent1 2" xfId="24" xr:uid="{00000000-0005-0000-0000-000015000000}"/>
    <cellStyle name="60% - Accent2 2" xfId="25" xr:uid="{00000000-0005-0000-0000-000016000000}"/>
    <cellStyle name="60% - Accent3 2" xfId="26" xr:uid="{00000000-0005-0000-0000-000017000000}"/>
    <cellStyle name="60% - Accent4 2" xfId="27" xr:uid="{00000000-0005-0000-0000-000018000000}"/>
    <cellStyle name="60% - Accent5 2" xfId="28" xr:uid="{00000000-0005-0000-0000-000019000000}"/>
    <cellStyle name="60% - Accent6 2" xfId="29" xr:uid="{00000000-0005-0000-0000-00001A000000}"/>
    <cellStyle name="Accent1 - 20%" xfId="30" xr:uid="{00000000-0005-0000-0000-00001B000000}"/>
    <cellStyle name="Accent1 - 40%" xfId="31" xr:uid="{00000000-0005-0000-0000-00001C000000}"/>
    <cellStyle name="Accent1 - 60%" xfId="32" xr:uid="{00000000-0005-0000-0000-00001D000000}"/>
    <cellStyle name="Accent1 2" xfId="33" xr:uid="{00000000-0005-0000-0000-00001E000000}"/>
    <cellStyle name="Accent2 - 20%" xfId="34" xr:uid="{00000000-0005-0000-0000-00001F000000}"/>
    <cellStyle name="Accent2 - 40%" xfId="35" xr:uid="{00000000-0005-0000-0000-000020000000}"/>
    <cellStyle name="Accent2 - 60%" xfId="36" xr:uid="{00000000-0005-0000-0000-000021000000}"/>
    <cellStyle name="Accent2 2" xfId="37" xr:uid="{00000000-0005-0000-0000-000022000000}"/>
    <cellStyle name="Accent3 - 20%" xfId="38" xr:uid="{00000000-0005-0000-0000-000023000000}"/>
    <cellStyle name="Accent3 - 40%" xfId="39" xr:uid="{00000000-0005-0000-0000-000024000000}"/>
    <cellStyle name="Accent3 - 60%" xfId="40" xr:uid="{00000000-0005-0000-0000-000025000000}"/>
    <cellStyle name="Accent3 2" xfId="41" xr:uid="{00000000-0005-0000-0000-000026000000}"/>
    <cellStyle name="Accent4 - 20%" xfId="42" xr:uid="{00000000-0005-0000-0000-000027000000}"/>
    <cellStyle name="Accent4 - 40%" xfId="43" xr:uid="{00000000-0005-0000-0000-000028000000}"/>
    <cellStyle name="Accent4 - 60%" xfId="44" xr:uid="{00000000-0005-0000-0000-000029000000}"/>
    <cellStyle name="Accent4 2" xfId="45" xr:uid="{00000000-0005-0000-0000-00002A000000}"/>
    <cellStyle name="Accent5 - 20%" xfId="46" xr:uid="{00000000-0005-0000-0000-00002B000000}"/>
    <cellStyle name="Accent5 - 40%" xfId="47" xr:uid="{00000000-0005-0000-0000-00002C000000}"/>
    <cellStyle name="Accent5 - 60%" xfId="48" xr:uid="{00000000-0005-0000-0000-00002D000000}"/>
    <cellStyle name="Accent5 2" xfId="49" xr:uid="{00000000-0005-0000-0000-00002E000000}"/>
    <cellStyle name="Accent6 - 20%" xfId="50" xr:uid="{00000000-0005-0000-0000-00002F000000}"/>
    <cellStyle name="Accent6 - 40%" xfId="51" xr:uid="{00000000-0005-0000-0000-000030000000}"/>
    <cellStyle name="Accent6 - 60%" xfId="52" xr:uid="{00000000-0005-0000-0000-000031000000}"/>
    <cellStyle name="Accent6 2" xfId="53" xr:uid="{00000000-0005-0000-0000-000032000000}"/>
    <cellStyle name="Agara" xfId="54" xr:uid="{00000000-0005-0000-0000-000033000000}"/>
    <cellStyle name="Assumptions Right Number" xfId="55" xr:uid="{00000000-0005-0000-0000-000034000000}"/>
    <cellStyle name="Assumptions Right Number 2" xfId="273" xr:uid="{00000000-0005-0000-0000-000035000000}"/>
    <cellStyle name="B79812_.wvu.PrintTitlest" xfId="56" xr:uid="{00000000-0005-0000-0000-000036000000}"/>
    <cellStyle name="Bad 2" xfId="57" xr:uid="{00000000-0005-0000-0000-000037000000}"/>
    <cellStyle name="Black" xfId="58" xr:uid="{00000000-0005-0000-0000-000038000000}"/>
    <cellStyle name="Blockout" xfId="59" xr:uid="{00000000-0005-0000-0000-000039000000}"/>
    <cellStyle name="Blockout 2" xfId="60" xr:uid="{00000000-0005-0000-0000-00003A000000}"/>
    <cellStyle name="Blockout 2 2" xfId="306" xr:uid="{00000000-0005-0000-0000-00003B000000}"/>
    <cellStyle name="Blockout 3" xfId="305" xr:uid="{00000000-0005-0000-0000-00003C000000}"/>
    <cellStyle name="Blue" xfId="61" xr:uid="{00000000-0005-0000-0000-00003D000000}"/>
    <cellStyle name="Calcs_Divider" xfId="62" xr:uid="{00000000-0005-0000-0000-00003E000000}"/>
    <cellStyle name="Calculation 2" xfId="63" xr:uid="{00000000-0005-0000-0000-00003F000000}"/>
    <cellStyle name="Calculation 2 2" xfId="275" xr:uid="{00000000-0005-0000-0000-000040000000}"/>
    <cellStyle name="Check" xfId="64" xr:uid="{00000000-0005-0000-0000-000041000000}"/>
    <cellStyle name="Check 2" xfId="280" xr:uid="{00000000-0005-0000-0000-000042000000}"/>
    <cellStyle name="Check Cell 2" xfId="65" xr:uid="{00000000-0005-0000-0000-000043000000}"/>
    <cellStyle name="Check RedRedGreen" xfId="339" xr:uid="{B56E8EC4-9A19-4ECF-83D1-23C6B7C5C342}"/>
    <cellStyle name="Column_Heading_1" xfId="66" xr:uid="{00000000-0005-0000-0000-000044000000}"/>
    <cellStyle name="Comma" xfId="304" builtinId="3"/>
    <cellStyle name="Comma [0]7Z_87C" xfId="67" xr:uid="{00000000-0005-0000-0000-000046000000}"/>
    <cellStyle name="Comma 0" xfId="68" xr:uid="{00000000-0005-0000-0000-000047000000}"/>
    <cellStyle name="Comma 1" xfId="69" xr:uid="{00000000-0005-0000-0000-000048000000}"/>
    <cellStyle name="Comma 1 2" xfId="70" xr:uid="{00000000-0005-0000-0000-000049000000}"/>
    <cellStyle name="Comma 10" xfId="274" xr:uid="{00000000-0005-0000-0000-00004A000000}"/>
    <cellStyle name="Comma 10 2" xfId="334" xr:uid="{00000000-0005-0000-0000-00004B000000}"/>
    <cellStyle name="Comma 11" xfId="269" xr:uid="{00000000-0005-0000-0000-00004C000000}"/>
    <cellStyle name="Comma 11 2" xfId="333" xr:uid="{00000000-0005-0000-0000-00004D000000}"/>
    <cellStyle name="Comma 12" xfId="337" xr:uid="{00000000-0005-0000-0000-00004E000000}"/>
    <cellStyle name="Comma 13" xfId="338" xr:uid="{00000000-0005-0000-0000-00004F000000}"/>
    <cellStyle name="Comma 15" xfId="341" xr:uid="{A05867C5-BFCB-4935-9F5E-129CBBE2472E}"/>
    <cellStyle name="Comma 2" xfId="71" xr:uid="{00000000-0005-0000-0000-000050000000}"/>
    <cellStyle name="Comma 2 2" xfId="72" xr:uid="{00000000-0005-0000-0000-000051000000}"/>
    <cellStyle name="Comma 2 2 2" xfId="308" xr:uid="{00000000-0005-0000-0000-000052000000}"/>
    <cellStyle name="Comma 2 3" xfId="73" xr:uid="{00000000-0005-0000-0000-000053000000}"/>
    <cellStyle name="Comma 2 3 2" xfId="74" xr:uid="{00000000-0005-0000-0000-000054000000}"/>
    <cellStyle name="Comma 2 3 2 2" xfId="310" xr:uid="{00000000-0005-0000-0000-000055000000}"/>
    <cellStyle name="Comma 2 3 3" xfId="309" xr:uid="{00000000-0005-0000-0000-000056000000}"/>
    <cellStyle name="Comma 2 4" xfId="75" xr:uid="{00000000-0005-0000-0000-000057000000}"/>
    <cellStyle name="Comma 2 4 2" xfId="311" xr:uid="{00000000-0005-0000-0000-000058000000}"/>
    <cellStyle name="Comma 2 5" xfId="76" xr:uid="{00000000-0005-0000-0000-000059000000}"/>
    <cellStyle name="Comma 2 5 2" xfId="312" xr:uid="{00000000-0005-0000-0000-00005A000000}"/>
    <cellStyle name="Comma 2 6" xfId="307" xr:uid="{00000000-0005-0000-0000-00005B000000}"/>
    <cellStyle name="Comma 3" xfId="77" xr:uid="{00000000-0005-0000-0000-00005C000000}"/>
    <cellStyle name="Comma 3 2" xfId="78" xr:uid="{00000000-0005-0000-0000-00005D000000}"/>
    <cellStyle name="Comma 3 3" xfId="79" xr:uid="{00000000-0005-0000-0000-00005E000000}"/>
    <cellStyle name="Comma 3 3 2" xfId="313" xr:uid="{00000000-0005-0000-0000-00005F000000}"/>
    <cellStyle name="Comma 4" xfId="80" xr:uid="{00000000-0005-0000-0000-000060000000}"/>
    <cellStyle name="Comma 4 2" xfId="314" xr:uid="{00000000-0005-0000-0000-000061000000}"/>
    <cellStyle name="Comma 5" xfId="81" xr:uid="{00000000-0005-0000-0000-000062000000}"/>
    <cellStyle name="Comma 5 2" xfId="315" xr:uid="{00000000-0005-0000-0000-000063000000}"/>
    <cellStyle name="Comma 6" xfId="82" xr:uid="{00000000-0005-0000-0000-000064000000}"/>
    <cellStyle name="Comma 6 2" xfId="316" xr:uid="{00000000-0005-0000-0000-000065000000}"/>
    <cellStyle name="Comma 7" xfId="83" xr:uid="{00000000-0005-0000-0000-000066000000}"/>
    <cellStyle name="Comma 7 2" xfId="317" xr:uid="{00000000-0005-0000-0000-000067000000}"/>
    <cellStyle name="Comma 8" xfId="84" xr:uid="{00000000-0005-0000-0000-000068000000}"/>
    <cellStyle name="Comma 8 2" xfId="318" xr:uid="{00000000-0005-0000-0000-000069000000}"/>
    <cellStyle name="Comma 9" xfId="267" xr:uid="{00000000-0005-0000-0000-00006A000000}"/>
    <cellStyle name="Comma 9 2" xfId="332" xr:uid="{00000000-0005-0000-0000-00006B000000}"/>
    <cellStyle name="Comma0" xfId="85" xr:uid="{00000000-0005-0000-0000-00006C000000}"/>
    <cellStyle name="Currency 11" xfId="86" xr:uid="{00000000-0005-0000-0000-00006D000000}"/>
    <cellStyle name="Currency 11 2" xfId="87" xr:uid="{00000000-0005-0000-0000-00006E000000}"/>
    <cellStyle name="Currency 11 2 2" xfId="320" xr:uid="{00000000-0005-0000-0000-00006F000000}"/>
    <cellStyle name="Currency 11 3" xfId="319" xr:uid="{00000000-0005-0000-0000-000070000000}"/>
    <cellStyle name="Currency 2" xfId="88" xr:uid="{00000000-0005-0000-0000-000071000000}"/>
    <cellStyle name="Currency 2 2" xfId="89" xr:uid="{00000000-0005-0000-0000-000072000000}"/>
    <cellStyle name="Currency 2 2 2" xfId="322" xr:uid="{00000000-0005-0000-0000-000073000000}"/>
    <cellStyle name="Currency 2 3" xfId="321" xr:uid="{00000000-0005-0000-0000-000074000000}"/>
    <cellStyle name="Currency 3" xfId="90" xr:uid="{00000000-0005-0000-0000-000075000000}"/>
    <cellStyle name="Currency 3 2" xfId="91" xr:uid="{00000000-0005-0000-0000-000076000000}"/>
    <cellStyle name="Currency 3 2 2" xfId="324" xr:uid="{00000000-0005-0000-0000-000077000000}"/>
    <cellStyle name="Currency 3 3" xfId="323" xr:uid="{00000000-0005-0000-0000-000078000000}"/>
    <cellStyle name="Currency 4" xfId="92" xr:uid="{00000000-0005-0000-0000-000079000000}"/>
    <cellStyle name="Currency 4 2" xfId="93" xr:uid="{00000000-0005-0000-0000-00007A000000}"/>
    <cellStyle name="Currency 4 2 2" xfId="326" xr:uid="{00000000-0005-0000-0000-00007B000000}"/>
    <cellStyle name="Currency 4 3" xfId="325" xr:uid="{00000000-0005-0000-0000-00007C000000}"/>
    <cellStyle name="Currency 5" xfId="94" xr:uid="{00000000-0005-0000-0000-00007D000000}"/>
    <cellStyle name="Currency 5 2" xfId="284" xr:uid="{00000000-0005-0000-0000-00007E000000}"/>
    <cellStyle name="Currency 5 2 2" xfId="335" xr:uid="{00000000-0005-0000-0000-00007F000000}"/>
    <cellStyle name="Currency 5 3" xfId="327" xr:uid="{00000000-0005-0000-0000-000080000000}"/>
    <cellStyle name="Currency 6" xfId="340" xr:uid="{3727287A-FA80-4D8D-BEC3-EC190661A025}"/>
    <cellStyle name="D4_B8B1_005004B79812_.wvu.PrintTitlest" xfId="95" xr:uid="{00000000-0005-0000-0000-000081000000}"/>
    <cellStyle name="Date" xfId="96" xr:uid="{00000000-0005-0000-0000-000082000000}"/>
    <cellStyle name="Date 2" xfId="97" xr:uid="{00000000-0005-0000-0000-000083000000}"/>
    <cellStyle name="Emphasis 1" xfId="98" xr:uid="{00000000-0005-0000-0000-000084000000}"/>
    <cellStyle name="Emphasis 2" xfId="99" xr:uid="{00000000-0005-0000-0000-000085000000}"/>
    <cellStyle name="Emphasis 3" xfId="100" xr:uid="{00000000-0005-0000-0000-000086000000}"/>
    <cellStyle name="Empty_Cell" xfId="101" xr:uid="{00000000-0005-0000-0000-000087000000}"/>
    <cellStyle name="Euro" xfId="102" xr:uid="{00000000-0005-0000-0000-000088000000}"/>
    <cellStyle name="Explanatory Text 2" xfId="103" xr:uid="{00000000-0005-0000-0000-000089000000}"/>
    <cellStyle name="Fixed" xfId="104" xr:uid="{00000000-0005-0000-0000-00008A000000}"/>
    <cellStyle name="Fixed 2" xfId="105" xr:uid="{00000000-0005-0000-0000-00008B000000}"/>
    <cellStyle name="Gilsans" xfId="106" xr:uid="{00000000-0005-0000-0000-00008C000000}"/>
    <cellStyle name="Gilsansl" xfId="107" xr:uid="{00000000-0005-0000-0000-00008D000000}"/>
    <cellStyle name="Good 2" xfId="108" xr:uid="{00000000-0005-0000-0000-00008E000000}"/>
    <cellStyle name="Header1" xfId="109" xr:uid="{00000000-0005-0000-0000-00008F000000}"/>
    <cellStyle name="Header2" xfId="110" xr:uid="{00000000-0005-0000-0000-000090000000}"/>
    <cellStyle name="Header3" xfId="111" xr:uid="{00000000-0005-0000-0000-000091000000}"/>
    <cellStyle name="Header4" xfId="112" xr:uid="{00000000-0005-0000-0000-000092000000}"/>
    <cellStyle name="Header5" xfId="113" xr:uid="{00000000-0005-0000-0000-000093000000}"/>
    <cellStyle name="Heading 1 2" xfId="114" xr:uid="{00000000-0005-0000-0000-000094000000}"/>
    <cellStyle name="Heading 1 2 2" xfId="115" xr:uid="{00000000-0005-0000-0000-000095000000}"/>
    <cellStyle name="Heading 1 3" xfId="116" xr:uid="{00000000-0005-0000-0000-000096000000}"/>
    <cellStyle name="Heading 2 2" xfId="117" xr:uid="{00000000-0005-0000-0000-000097000000}"/>
    <cellStyle name="Heading 2 2 2" xfId="118" xr:uid="{00000000-0005-0000-0000-000098000000}"/>
    <cellStyle name="Heading 2 3" xfId="119" xr:uid="{00000000-0005-0000-0000-000099000000}"/>
    <cellStyle name="Heading 3 2" xfId="120" xr:uid="{00000000-0005-0000-0000-00009A000000}"/>
    <cellStyle name="Heading 3 2 2" xfId="121" xr:uid="{00000000-0005-0000-0000-00009B000000}"/>
    <cellStyle name="Heading 3 3" xfId="122" xr:uid="{00000000-0005-0000-0000-00009C000000}"/>
    <cellStyle name="Heading 4 2" xfId="123" xr:uid="{00000000-0005-0000-0000-00009D000000}"/>
    <cellStyle name="Heading 4 2 2" xfId="124" xr:uid="{00000000-0005-0000-0000-00009E000000}"/>
    <cellStyle name="Heading 4 3" xfId="125" xr:uid="{00000000-0005-0000-0000-00009F000000}"/>
    <cellStyle name="Heading(4)" xfId="126" xr:uid="{00000000-0005-0000-0000-0000A0000000}"/>
    <cellStyle name="Hyperlink" xfId="2" builtinId="8"/>
    <cellStyle name="Hyperlink 2" xfId="127" xr:uid="{00000000-0005-0000-0000-0000A2000000}"/>
    <cellStyle name="Hyperlink 3" xfId="263" xr:uid="{00000000-0005-0000-0000-0000A3000000}"/>
    <cellStyle name="Hyperlink 4" xfId="282" xr:uid="{00000000-0005-0000-0000-0000A4000000}"/>
    <cellStyle name="Hyperlink Arrow" xfId="128" xr:uid="{00000000-0005-0000-0000-0000A5000000}"/>
    <cellStyle name="Hyperlink Text" xfId="129" xr:uid="{00000000-0005-0000-0000-0000A6000000}"/>
    <cellStyle name="import" xfId="293" xr:uid="{00000000-0005-0000-0000-0000A7000000}"/>
    <cellStyle name="import%" xfId="294" xr:uid="{00000000-0005-0000-0000-0000A8000000}"/>
    <cellStyle name="import_ICRC Electricity model 1-1  (1 Feb 2003) " xfId="295" xr:uid="{00000000-0005-0000-0000-0000A9000000}"/>
    <cellStyle name="Input" xfId="1" builtinId="20"/>
    <cellStyle name="Input 2" xfId="130" xr:uid="{00000000-0005-0000-0000-0000AB000000}"/>
    <cellStyle name="Input 2 2" xfId="276" xr:uid="{00000000-0005-0000-0000-0000AC000000}"/>
    <cellStyle name="Input|Date" xfId="131" xr:uid="{00000000-0005-0000-0000-0000AD000000}"/>
    <cellStyle name="Input1" xfId="132" xr:uid="{00000000-0005-0000-0000-0000AE000000}"/>
    <cellStyle name="Input1 2" xfId="133" xr:uid="{00000000-0005-0000-0000-0000AF000000}"/>
    <cellStyle name="Input1 2 2" xfId="329" xr:uid="{00000000-0005-0000-0000-0000B0000000}"/>
    <cellStyle name="Input1 3" xfId="296" xr:uid="{00000000-0005-0000-0000-0000B1000000}"/>
    <cellStyle name="Input1 3 2" xfId="336" xr:uid="{00000000-0005-0000-0000-0000B2000000}"/>
    <cellStyle name="Input1 4" xfId="328" xr:uid="{00000000-0005-0000-0000-0000B3000000}"/>
    <cellStyle name="Input1%" xfId="297" xr:uid="{00000000-0005-0000-0000-0000B4000000}"/>
    <cellStyle name="Input1_ICRC Electricity model 1-1  (1 Feb 2003) " xfId="298" xr:uid="{00000000-0005-0000-0000-0000B5000000}"/>
    <cellStyle name="Input1default" xfId="299" xr:uid="{00000000-0005-0000-0000-0000B6000000}"/>
    <cellStyle name="Input1default%" xfId="300" xr:uid="{00000000-0005-0000-0000-0000B7000000}"/>
    <cellStyle name="Input2" xfId="134" xr:uid="{00000000-0005-0000-0000-0000B8000000}"/>
    <cellStyle name="Input2 2" xfId="135" xr:uid="{00000000-0005-0000-0000-0000B9000000}"/>
    <cellStyle name="Input3" xfId="136" xr:uid="{00000000-0005-0000-0000-0000BA000000}"/>
    <cellStyle name="Input3 2" xfId="137" xr:uid="{00000000-0005-0000-0000-0000BB000000}"/>
    <cellStyle name="Input3 2 2" xfId="331" xr:uid="{00000000-0005-0000-0000-0000BC000000}"/>
    <cellStyle name="Input3 3" xfId="330" xr:uid="{00000000-0005-0000-0000-0000BD000000}"/>
    <cellStyle name="Inputs_Divider" xfId="138" xr:uid="{00000000-0005-0000-0000-0000BE000000}"/>
    <cellStyle name="InSheet" xfId="139" xr:uid="{00000000-0005-0000-0000-0000BF000000}"/>
    <cellStyle name="key result" xfId="301" xr:uid="{00000000-0005-0000-0000-0000C0000000}"/>
    <cellStyle name="Lines" xfId="140" xr:uid="{00000000-0005-0000-0000-0000C1000000}"/>
    <cellStyle name="Linked Cell 2" xfId="141" xr:uid="{00000000-0005-0000-0000-0000C2000000}"/>
    <cellStyle name="Local import" xfId="302" xr:uid="{00000000-0005-0000-0000-0000C3000000}"/>
    <cellStyle name="Local import %" xfId="303" xr:uid="{00000000-0005-0000-0000-0000C4000000}"/>
    <cellStyle name="Mine" xfId="142" xr:uid="{00000000-0005-0000-0000-0000C5000000}"/>
    <cellStyle name="Model Name" xfId="143" xr:uid="{00000000-0005-0000-0000-0000C6000000}"/>
    <cellStyle name="Neutral 2" xfId="144" xr:uid="{00000000-0005-0000-0000-0000C7000000}"/>
    <cellStyle name="Normal" xfId="0" builtinId="0"/>
    <cellStyle name="Normal - Style1" xfId="145" xr:uid="{00000000-0005-0000-0000-0000C9000000}"/>
    <cellStyle name="Normal 10" xfId="146" xr:uid="{00000000-0005-0000-0000-0000CA000000}"/>
    <cellStyle name="Normal 10 2" xfId="285" xr:uid="{00000000-0005-0000-0000-0000CB000000}"/>
    <cellStyle name="Normal 11" xfId="265" xr:uid="{00000000-0005-0000-0000-0000CC000000}"/>
    <cellStyle name="Normal 12" xfId="281" xr:uid="{00000000-0005-0000-0000-0000CD000000}"/>
    <cellStyle name="Normal 13" xfId="147" xr:uid="{00000000-0005-0000-0000-0000CE000000}"/>
    <cellStyle name="Normal 13 2" xfId="148" xr:uid="{00000000-0005-0000-0000-0000CF000000}"/>
    <cellStyle name="Normal 13_29(d) - Gas extensions -tariffs" xfId="149" xr:uid="{00000000-0005-0000-0000-0000D0000000}"/>
    <cellStyle name="Normal 14" xfId="271" xr:uid="{00000000-0005-0000-0000-0000D1000000}"/>
    <cellStyle name="Normal 15" xfId="150" xr:uid="{00000000-0005-0000-0000-0000D2000000}"/>
    <cellStyle name="Normal 16" xfId="151" xr:uid="{00000000-0005-0000-0000-0000D3000000}"/>
    <cellStyle name="Normal 2" xfId="3" xr:uid="{00000000-0005-0000-0000-0000D4000000}"/>
    <cellStyle name="Normal 2 2" xfId="152" xr:uid="{00000000-0005-0000-0000-0000D5000000}"/>
    <cellStyle name="Normal 2 2 2" xfId="153" xr:uid="{00000000-0005-0000-0000-0000D6000000}"/>
    <cellStyle name="Normal 2 3" xfId="154" xr:uid="{00000000-0005-0000-0000-0000D7000000}"/>
    <cellStyle name="Normal 2 3 2" xfId="155" xr:uid="{00000000-0005-0000-0000-0000D8000000}"/>
    <cellStyle name="Normal 2 3_29(d) - Gas extensions -tariffs" xfId="156" xr:uid="{00000000-0005-0000-0000-0000D9000000}"/>
    <cellStyle name="Normal 2 4" xfId="157" xr:uid="{00000000-0005-0000-0000-0000DA000000}"/>
    <cellStyle name="Normal 2 5" xfId="158" xr:uid="{00000000-0005-0000-0000-0000DB000000}"/>
    <cellStyle name="Normal 2 6" xfId="283" xr:uid="{00000000-0005-0000-0000-0000DC000000}"/>
    <cellStyle name="Normal 2_29(d) - Gas extensions -tariffs" xfId="159" xr:uid="{00000000-0005-0000-0000-0000DD000000}"/>
    <cellStyle name="Normal 3" xfId="160" xr:uid="{00000000-0005-0000-0000-0000DE000000}"/>
    <cellStyle name="Normal 3 2" xfId="161" xr:uid="{00000000-0005-0000-0000-0000DF000000}"/>
    <cellStyle name="Normal 3 3" xfId="290" xr:uid="{00000000-0005-0000-0000-0000E0000000}"/>
    <cellStyle name="Normal 3_29(d) - Gas extensions -tariffs" xfId="162" xr:uid="{00000000-0005-0000-0000-0000E1000000}"/>
    <cellStyle name="Normal 34" xfId="270" xr:uid="{00000000-0005-0000-0000-0000E2000000}"/>
    <cellStyle name="Normal 38" xfId="163" xr:uid="{00000000-0005-0000-0000-0000E3000000}"/>
    <cellStyle name="Normal 38 2" xfId="164" xr:uid="{00000000-0005-0000-0000-0000E4000000}"/>
    <cellStyle name="Normal 38_29(d) - Gas extensions -tariffs" xfId="165" xr:uid="{00000000-0005-0000-0000-0000E5000000}"/>
    <cellStyle name="Normal 4" xfId="166" xr:uid="{00000000-0005-0000-0000-0000E6000000}"/>
    <cellStyle name="Normal 4 2" xfId="167" xr:uid="{00000000-0005-0000-0000-0000E7000000}"/>
    <cellStyle name="Normal 4 3" xfId="168" xr:uid="{00000000-0005-0000-0000-0000E8000000}"/>
    <cellStyle name="Normal 4 3 2" xfId="286" xr:uid="{00000000-0005-0000-0000-0000E9000000}"/>
    <cellStyle name="Normal 4_29(d) - Gas extensions -tariffs" xfId="169" xr:uid="{00000000-0005-0000-0000-0000EA000000}"/>
    <cellStyle name="Normal 40" xfId="170" xr:uid="{00000000-0005-0000-0000-0000EB000000}"/>
    <cellStyle name="Normal 40 2" xfId="171" xr:uid="{00000000-0005-0000-0000-0000EC000000}"/>
    <cellStyle name="Normal 40_29(d) - Gas extensions -tariffs" xfId="172" xr:uid="{00000000-0005-0000-0000-0000ED000000}"/>
    <cellStyle name="Normal 5" xfId="173" xr:uid="{00000000-0005-0000-0000-0000EE000000}"/>
    <cellStyle name="Normal 5 2" xfId="174" xr:uid="{00000000-0005-0000-0000-0000EF000000}"/>
    <cellStyle name="Normal 6" xfId="175" xr:uid="{00000000-0005-0000-0000-0000F0000000}"/>
    <cellStyle name="Normal 6 2" xfId="176" xr:uid="{00000000-0005-0000-0000-0000F1000000}"/>
    <cellStyle name="Normal 7" xfId="177" xr:uid="{00000000-0005-0000-0000-0000F2000000}"/>
    <cellStyle name="Normal 7 2" xfId="178" xr:uid="{00000000-0005-0000-0000-0000F3000000}"/>
    <cellStyle name="Normal 7 2 2" xfId="287" xr:uid="{00000000-0005-0000-0000-0000F4000000}"/>
    <cellStyle name="Normal 8" xfId="179" xr:uid="{00000000-0005-0000-0000-0000F5000000}"/>
    <cellStyle name="Normal 9" xfId="180" xr:uid="{00000000-0005-0000-0000-0000F6000000}"/>
    <cellStyle name="Note 2" xfId="181" xr:uid="{00000000-0005-0000-0000-0000F7000000}"/>
    <cellStyle name="Note 2 2" xfId="277" xr:uid="{00000000-0005-0000-0000-0000F8000000}"/>
    <cellStyle name="OffSheet" xfId="182" xr:uid="{00000000-0005-0000-0000-0000F9000000}"/>
    <cellStyle name="Output 2" xfId="183" xr:uid="{00000000-0005-0000-0000-0000FA000000}"/>
    <cellStyle name="Output 2 2" xfId="278" xr:uid="{00000000-0005-0000-0000-0000FB000000}"/>
    <cellStyle name="Percent" xfId="268" builtinId="5"/>
    <cellStyle name="Percent [2]" xfId="184" xr:uid="{00000000-0005-0000-0000-0000FD000000}"/>
    <cellStyle name="Percent [2] 2" xfId="185" xr:uid="{00000000-0005-0000-0000-0000FE000000}"/>
    <cellStyle name="Percent [2]_29(d) - Gas extensions -tariffs" xfId="186" xr:uid="{00000000-0005-0000-0000-0000FF000000}"/>
    <cellStyle name="Percent 10" xfId="272" xr:uid="{00000000-0005-0000-0000-000000010000}"/>
    <cellStyle name="Percent 2" xfId="187" xr:uid="{00000000-0005-0000-0000-000001010000}"/>
    <cellStyle name="Percent 2 2" xfId="188" xr:uid="{00000000-0005-0000-0000-000002010000}"/>
    <cellStyle name="Percent 2 3" xfId="291" xr:uid="{00000000-0005-0000-0000-000003010000}"/>
    <cellStyle name="Percent 3" xfId="189" xr:uid="{00000000-0005-0000-0000-000004010000}"/>
    <cellStyle name="Percent 3 2" xfId="190" xr:uid="{00000000-0005-0000-0000-000005010000}"/>
    <cellStyle name="Percent 4" xfId="191" xr:uid="{00000000-0005-0000-0000-000006010000}"/>
    <cellStyle name="Percent 5" xfId="192" xr:uid="{00000000-0005-0000-0000-000007010000}"/>
    <cellStyle name="Percent 5 2" xfId="288" xr:uid="{00000000-0005-0000-0000-000008010000}"/>
    <cellStyle name="Percent 6" xfId="264" xr:uid="{00000000-0005-0000-0000-000009010000}"/>
    <cellStyle name="Percent 7" xfId="193" xr:uid="{00000000-0005-0000-0000-00000A010000}"/>
    <cellStyle name="Percent 8" xfId="266" xr:uid="{00000000-0005-0000-0000-00000B010000}"/>
    <cellStyle name="Percent 9" xfId="289" xr:uid="{00000000-0005-0000-0000-00000C010000}"/>
    <cellStyle name="Percentage" xfId="194" xr:uid="{00000000-0005-0000-0000-00000D010000}"/>
    <cellStyle name="Period Title" xfId="195" xr:uid="{00000000-0005-0000-0000-00000E010000}"/>
    <cellStyle name="PSChar" xfId="196" xr:uid="{00000000-0005-0000-0000-00000F010000}"/>
    <cellStyle name="PSDate" xfId="197" xr:uid="{00000000-0005-0000-0000-000010010000}"/>
    <cellStyle name="PSDec" xfId="198" xr:uid="{00000000-0005-0000-0000-000011010000}"/>
    <cellStyle name="PSDetail" xfId="199" xr:uid="{00000000-0005-0000-0000-000012010000}"/>
    <cellStyle name="PSHeading" xfId="200" xr:uid="{00000000-0005-0000-0000-000013010000}"/>
    <cellStyle name="PSInt" xfId="201" xr:uid="{00000000-0005-0000-0000-000014010000}"/>
    <cellStyle name="PSSpacer" xfId="202" xr:uid="{00000000-0005-0000-0000-000015010000}"/>
    <cellStyle name="Ratio" xfId="203" xr:uid="{00000000-0005-0000-0000-000016010000}"/>
    <cellStyle name="Ratio 2" xfId="204" xr:uid="{00000000-0005-0000-0000-000017010000}"/>
    <cellStyle name="Ratio_29(d) - Gas extensions -tariffs" xfId="205" xr:uid="{00000000-0005-0000-0000-000018010000}"/>
    <cellStyle name="Right Date" xfId="206" xr:uid="{00000000-0005-0000-0000-000019010000}"/>
    <cellStyle name="Right Number" xfId="207" xr:uid="{00000000-0005-0000-0000-00001A010000}"/>
    <cellStyle name="Right Year" xfId="208" xr:uid="{00000000-0005-0000-0000-00001B010000}"/>
    <cellStyle name="SAPError" xfId="209" xr:uid="{00000000-0005-0000-0000-00001C010000}"/>
    <cellStyle name="SAPError 2" xfId="210" xr:uid="{00000000-0005-0000-0000-00001D010000}"/>
    <cellStyle name="SAPKey" xfId="211" xr:uid="{00000000-0005-0000-0000-00001E010000}"/>
    <cellStyle name="SAPKey 2" xfId="212" xr:uid="{00000000-0005-0000-0000-00001F010000}"/>
    <cellStyle name="SAPLocked" xfId="213" xr:uid="{00000000-0005-0000-0000-000020010000}"/>
    <cellStyle name="SAPLocked 2" xfId="214" xr:uid="{00000000-0005-0000-0000-000021010000}"/>
    <cellStyle name="SAPOutput" xfId="215" xr:uid="{00000000-0005-0000-0000-000022010000}"/>
    <cellStyle name="SAPOutput 2" xfId="216" xr:uid="{00000000-0005-0000-0000-000023010000}"/>
    <cellStyle name="SAPSpace" xfId="217" xr:uid="{00000000-0005-0000-0000-000024010000}"/>
    <cellStyle name="SAPSpace 2" xfId="218" xr:uid="{00000000-0005-0000-0000-000025010000}"/>
    <cellStyle name="SAPText" xfId="219" xr:uid="{00000000-0005-0000-0000-000026010000}"/>
    <cellStyle name="SAPText 2" xfId="220" xr:uid="{00000000-0005-0000-0000-000027010000}"/>
    <cellStyle name="SAPUnLocked" xfId="221" xr:uid="{00000000-0005-0000-0000-000028010000}"/>
    <cellStyle name="SAPUnLocked 2" xfId="222" xr:uid="{00000000-0005-0000-0000-000029010000}"/>
    <cellStyle name="Sheet Title" xfId="223" xr:uid="{00000000-0005-0000-0000-00002A010000}"/>
    <cellStyle name="SheetHeader1" xfId="224" xr:uid="{00000000-0005-0000-0000-00002B010000}"/>
    <cellStyle name="SheetHeader2" xfId="225" xr:uid="{00000000-0005-0000-0000-00002C010000}"/>
    <cellStyle name="SheetHeader3" xfId="226" xr:uid="{00000000-0005-0000-0000-00002D010000}"/>
    <cellStyle name="Style 1" xfId="227" xr:uid="{00000000-0005-0000-0000-00002E010000}"/>
    <cellStyle name="Style 1 2" xfId="228" xr:uid="{00000000-0005-0000-0000-00002F010000}"/>
    <cellStyle name="Style 1_29(d) - Gas extensions -tariffs" xfId="229" xr:uid="{00000000-0005-0000-0000-000030010000}"/>
    <cellStyle name="Style2" xfId="230" xr:uid="{00000000-0005-0000-0000-000031010000}"/>
    <cellStyle name="Style3" xfId="231" xr:uid="{00000000-0005-0000-0000-000032010000}"/>
    <cellStyle name="Style4" xfId="232" xr:uid="{00000000-0005-0000-0000-000033010000}"/>
    <cellStyle name="Style4 2" xfId="233" xr:uid="{00000000-0005-0000-0000-000034010000}"/>
    <cellStyle name="Style4_29(d) - Gas extensions -tariffs" xfId="234" xr:uid="{00000000-0005-0000-0000-000035010000}"/>
    <cellStyle name="Style5" xfId="235" xr:uid="{00000000-0005-0000-0000-000036010000}"/>
    <cellStyle name="Style5 2" xfId="236" xr:uid="{00000000-0005-0000-0000-000037010000}"/>
    <cellStyle name="Style5_29(d) - Gas extensions -tariffs" xfId="237" xr:uid="{00000000-0005-0000-0000-000038010000}"/>
    <cellStyle name="Table Head Green" xfId="238" xr:uid="{00000000-0005-0000-0000-000039010000}"/>
    <cellStyle name="Table Head_pldt" xfId="239" xr:uid="{00000000-0005-0000-0000-00003A010000}"/>
    <cellStyle name="Table Source" xfId="240" xr:uid="{00000000-0005-0000-0000-00003B010000}"/>
    <cellStyle name="Table Units" xfId="241" xr:uid="{00000000-0005-0000-0000-00003C010000}"/>
    <cellStyle name="Table_Heading" xfId="242" xr:uid="{00000000-0005-0000-0000-00003D010000}"/>
    <cellStyle name="Technical_Input" xfId="243" xr:uid="{00000000-0005-0000-0000-00003E010000}"/>
    <cellStyle name="Text" xfId="244" xr:uid="{00000000-0005-0000-0000-00003F010000}"/>
    <cellStyle name="Text 2" xfId="245" xr:uid="{00000000-0005-0000-0000-000040010000}"/>
    <cellStyle name="Text 3" xfId="246" xr:uid="{00000000-0005-0000-0000-000041010000}"/>
    <cellStyle name="Text Head 1" xfId="247" xr:uid="{00000000-0005-0000-0000-000042010000}"/>
    <cellStyle name="Text Head 2" xfId="248" xr:uid="{00000000-0005-0000-0000-000043010000}"/>
    <cellStyle name="Text Indent 2" xfId="249" xr:uid="{00000000-0005-0000-0000-000044010000}"/>
    <cellStyle name="Theirs" xfId="250" xr:uid="{00000000-0005-0000-0000-000045010000}"/>
    <cellStyle name="Title 2" xfId="251" xr:uid="{00000000-0005-0000-0000-000046010000}"/>
    <cellStyle name="TOC 1" xfId="252" xr:uid="{00000000-0005-0000-0000-000047010000}"/>
    <cellStyle name="TOC 2" xfId="253" xr:uid="{00000000-0005-0000-0000-000048010000}"/>
    <cellStyle name="TOC 3" xfId="254" xr:uid="{00000000-0005-0000-0000-000049010000}"/>
    <cellStyle name="Total 2" xfId="255" xr:uid="{00000000-0005-0000-0000-00004A010000}"/>
    <cellStyle name="Total 2 2" xfId="279" xr:uid="{00000000-0005-0000-0000-00004B010000}"/>
    <cellStyle name="Totals" xfId="256" xr:uid="{00000000-0005-0000-0000-00004C010000}"/>
    <cellStyle name="unit" xfId="257" xr:uid="{00000000-0005-0000-0000-00004D010000}"/>
    <cellStyle name="User_Input" xfId="258" xr:uid="{00000000-0005-0000-0000-00004E010000}"/>
    <cellStyle name="Warning Text 2" xfId="259" xr:uid="{00000000-0005-0000-0000-00004F010000}"/>
    <cellStyle name="year" xfId="260" xr:uid="{00000000-0005-0000-0000-000050010000}"/>
    <cellStyle name="year 2" xfId="261" xr:uid="{00000000-0005-0000-0000-000051010000}"/>
    <cellStyle name="year_29(d) - Gas extensions -tariffs" xfId="262" xr:uid="{00000000-0005-0000-0000-000052010000}"/>
  </cellStyles>
  <dxfs count="14"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FF"/>
      <color rgb="FFFFFF99"/>
      <color rgb="FFDAEEF3"/>
      <color rgb="FFFF00FF"/>
      <color rgb="FF0000FF"/>
      <color rgb="FF006100"/>
      <color rgb="FFC6EFCE"/>
      <color rgb="FFFFCC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theme" Target="theme/theme1.xml"/><Relationship Id="rId12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24" Type="http://schemas.openxmlformats.org/officeDocument/2006/relationships/styles" Target="styles.xml"/><Relationship Id="rId129" Type="http://schemas.openxmlformats.org/officeDocument/2006/relationships/customXml" Target="../customXml/item2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130" Type="http://schemas.openxmlformats.org/officeDocument/2006/relationships/customXml" Target="../customXml/item3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FC\GPSECTO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ECA\WD4-FC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69258\Local%20Settings\Temporary%20Internet%20Files\OLK5D\Substations%20Budget%2017%20Aug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69258/Local%20Settings/Temporary%20Internet%20Files/OLK5D/Substations%20Budget%2017%20Aug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netfinance\Accounts%20Receivable\Reports\Investigations%20&amp;%20Requests\7514208%20Damage%20to%20Network%20Asset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LEIGH\Model\NetPrice09Update07081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m%20Real%20Tax%20WACC\PTRM1000ipart%20(nom%20real%20Bee's%20copy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Nom%20Real%20Tax%20WACC/PTRM1000ipart%20(nom%20real%20Bee's%20copy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en%20year%20forecasts\LTFIM\Input%20files\AER%20-%20Evoenergy%20distribution%202019-24%20-%20Final%20decision%20-%20Post-tax%20revenue%20model%20-%20April%202019.XLSM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_brazier\Desktop\Retail%20Volumes%20and%20Customer%20Numbers%20-%202012-13%20Budget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_brazier/Desktop/Retail%20Volumes%20and%20Customer%20Numbers%20-%202012-13%20Budget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anAcc04\Budget\5am\Mods\Alinta34em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ECA/WD4-FC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Reports\Electricity%20Networks\2002-2003\Management%20Reports\1%20July%202002%20Financial%20Management%20Report%20-%20nuked%20versio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%20Reports\Electricity%20Networks\2002-2003\Management%20Reports\1%20July%202002%20Financial%20Management%20Report%20-%20nuked%20versio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_ponsonby\AppData\Local\Microsoft\Windows\INetCache\Content.Outlook\AESRV0E1\AER%20-%20Standardised%20SCS%20Capex%20Model%20-%20Evoenergy%20Proposal%20Tx%20Dx%20Evoenergy.xlsb" TargetMode="External"/></Relationships>
</file>

<file path=xl/externalLinks/_rels/externalLink11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actewagl.sharepoint.com/teams/EN24/Shared%20Documents/Capex/REVISED%20PROPOSAL/Models/AER%20-%20Standardised%20SCS%20Capex%20Model%20-%20Evoenergy%20Proposal%20Tx%20Dx%20Evoenergy.xlsb" TargetMode="External"/><Relationship Id="rId2" Type="http://schemas.microsoft.com/office/2019/04/relationships/externalLinkLongPath" Target="AER%20-%20Standardised%20SCS%20Capex%20Model%20-%20Evoenergy%20Proposal%20Tx%20Dx%20Evoenergy.xlsb?02A6F001" TargetMode="External"/><Relationship Id="rId1" Type="http://schemas.openxmlformats.org/officeDocument/2006/relationships/externalLinkPath" Target="file:///\\02A6F001\AER%20-%20Standardised%20SCS%20Capex%20Model%20-%20Evoenergy%20Proposal%20Tx%20Dx%20Evoenergy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anAcc02\Snapshot%20YE31Dec01\Reports\E02_CON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jusli/AppData/Local/Microsoft/Windows/Temporary%20Internet%20Files/Content.Outlook/EKQWP3XN/Analysis/AA15%20-%20JGN%20Opex%20Forecast%20Model%20-%20v18%20-%2010%20Jan%2014%20-%20Reg%20Analysis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%20Affairs\Electricity%20Network%20Price%20Review%202014\Modelling\PTRM\Transmission\PTRM_Transmission_may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er.gov.au/AER/NRS/Distribution/price%20regulation/Guidelines/NSW%20ACT/final%20versions/as%20sent%20to%20DNSPs%2021%20Jan/20070608%20-%20draft%20distribution%20PTRM_inter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_ponsonby\AppData\Local\Microsoft\Windows\INetCache\Content.Outlook\6DILACLB\RIN%20Model%202020-21%20-%20UPDATED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_ponsonby/AppData/Local/Microsoft/Windows/INetCache/Content.Outlook/6DILACLB/RIN%20Model%202020-21%20-%20UPDATED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eves\FIN_COMMON\Electricity%20Network%20Price%20Review%202019\Modelling\RFM%20and%20PTRM\171106%20Distribution%20RF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FC/GPSECTO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BPR%202000\BPR%20October%201999%20Final%20approv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FS\BPR%202000\BPR%20October%201999%20Final%20approv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FS\BPR%202000\BPR%20May%202000%20Final%20Approv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FS/BPR%202000/BPR%20May%202000%20Final%20Approv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FS\BPR%202000\BPR%20October%201999%20Final%20approv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\Model%20Analysis\Credit%20Rating%20Model\ActewAGL%20Credit%20Rating%20Model%20Fina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PA/Model%20Analysis/Credit%20Rating%20Model/ActewAGL%20Credit%20Rating%20Model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iwalker\AppData\Local\Microsoft\Windows\Temporary%20Internet%20Files\Content.Outlook\REUD2E1J\JGN%20submission%20and%20draft%20decision\Appendix%2007.1%20-%20JGN%20opex%20forecast%20model%20(1).xlsb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iwalker/AppData/Local/Microsoft/Windows/Temporary%20Internet%20Files/Content.Outlook/REUD2E1J/JGN%20submission%20and%20draft%20decision/Appendix%2007.1%20-%20JGN%20opex%20forecast%20model%20(1).xlsb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aer.gov.au/system/files/AER%20Final%20decision%20ActewAGL%20distribution%20determination%20-%20ActewAGL%202015%20-%20SCS%20PTRM%20-%20Transmissio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%20Reports\Electricity%20Networks\2005-2006\Network%20Sales%20Spreadshee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IMDATA\TRIM\TEMP\HPTRIM.284\t0MZHKP9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egulation\2019-2024%20EN%20Price%20Path%20Submission\Final%20Decision\Models\AER%20-%20Final%20decision%20-%20Evoenergy%202019-24%20-%20Opex%20model%20-%20Public%20-%20April%202019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ion\2019-2024%20EN%20Price%20Path%20Submission\Final%20Decision\Models\AER%20-%20Final%20decision%20-%20Evoenergy%202019-24%20-%20Opex%20model%20-%20Public%20-%20April%20201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g%20Affairs\Gas%20Distribution%20AA%20revisions%202010\Financials\Modelling\Final%20decision%20models%20-%20after%20appeal%20decision\PTRM_Final-updated%20for%20Tribunal%20outcom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5-2019%20EN%20Price%20Path%20Submission\Electricity%20Networks%20Reg%20Model%202014\10%20Year%20Forecast\EN%20Model%20Regulatory%2010%20Year%20Submission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Electricity%20Networks%20Reg%20Model%202014/10%20Year%20Forecast/EN%20Model%20Regulatory%2010%20Year%20Submission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&amp;%20Forecasts\Budget%202014-2015%20Electricity\Costings\Final\Payroll%20Charge-Out-Rates%20for%20Combined%20Electricity%20Networks%20Payroll%202014-15%2031102014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s%20&amp;%20Forecasts/Budget%202014-2015%20Electricity/Costings/Final/Payroll%20Charge-Out-Rates%20for%20Combined%20Electricity%20Networks%20Payroll%202014-15%2031102014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RIMDATA\TRIM\TEMP\HPTRIM.1380\D13%20149663%20%20FINAL%20-%20United%20Energy%20STPIS%20Compliance%20Model%202012%20including%20amended%20telephone%20answering%20data%20-%2020131025(2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\daniel_wotherspoon_aer_gov_au\Documents\dwoth%20temporary\AER%20-%20Transgrid%202023-28%20-%20Draft%20Decision%20-%20Capex%20Model%20-%20September%202022%20-%20PUBLI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Reports\Electricity%20Networks\2006-2007\Other%20Reports\Network%20Sales%20Spreadshe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c6a0291241ba5c5/Documents/ActewAGL%20files/Network%20pricing%20model/New%20Model_AH/ElectDistPriceModel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_duncan\Desktop\EOM%20Pack%20Corporate%20Master%202009%20Feb-10%20TM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eves\fin_common\Reg%20Affairs\RIN\Electricity\Economic%20Benchmarking%20RIN\2021-22\Evoenergy%20FD%20TX%20PTRM%20-%202022-23%20RoD%20Update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eves\fin_common\Reg%20Affairs\RIN\Electricity\Economic%20Benchmarking%20RIN\2021-22\Evoenergy%20FD%20DX%20PTRM%20-%202022-23%20RoD%20Update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IN%20-%20Regulatory%20Reset%20(5%20year)\EN%202019-24%20Reset%20RIN\1.%20Workbook%201%20&#8211;%20Regulatory%20determination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bution%20Strategy%20&amp;%20Compliance\AER\REPORTS%20-%20RIN\RIN%20-%20Category%20Analysis\2014-15%20CA%20RIN\1%20Package%20sent%20to%20AER%20(30-10-2015)%20CA%20RIN\2.%20AAD%20-%20CA%20RIN%20report%202014-15%20(Actual)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0-2015%20EN%20Price%20Path%20Submission\Water%20AMP\Final%20AMP%20Repor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0-2015%20EN%20Price%20Path%20Submission/Water%20AMP/Final%20AMP%20Repor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tewagl-my.sharepoint.com/GFS/Monthend%20and%20quarterly%20forecasting/Monthend%202017/a.%20July/Active%20Month%20end%20workpapers/Group%20Planning/A3%20Financial%20Analysi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FS\Monthend%20and%20quarterly%20forecasting\Monthend%202017\a.%20July\Active%20Month%20end%20workpapers\Group%20Planning\A3%20Financial%20Analysi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%20Reports\Electricity%20Networks\2006-2007\Other%20Reports\Network%20Sales%20Spreadshe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ce%20Reports\Electricity%20Networks\2014-2015\Project%20Reports\10%20Apr%2015\EN%20CAPEX%20APR15.xlsb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BPR%202000\BPR%20July%201999%20Final%20approve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udgets%20&amp;%20Forecasts\Budget%202019-2020%20Electricity\Board%20Paper\Overs-Unders%20reconciliation%20FiT%20TUoS%20Model%20Budget%20Paper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Reset%20RIN/20112012%20Capex%20Breakdown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Reports\Electricity%20Networks\2014-2015\Board%20Papers\04%20Oct%2014\04%20Business%20Performance%20Report%20for%20Networks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Reports/Electricity%20Networks/2014-2015/Board%20Papers/04%20Oct%2014/04%20Business%20Performance%20Report%20for%20Networks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FS\BPR%202000\BPR%20December%201999%20Final%20approve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5-2019%20EN%20Price%20Path%20Submission\Unit%20Costing\Estimating%20Template%20FY13-14%20v2.73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Unit%20Costing/Estimating%20Template%20FY13-14%20v2.73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STATEFC\STCONST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bution%20Strategy%20&amp;%20Compliance\AER\REPORTS%20-%20RIN\RIN%20-%20Annual\RIN%202016-17\AAD%20-%20Annual%20RIN%20-%202016-17%20-%20Actual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3%20Sustained%20interruptions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stribution%20Strategy%20&amp;%20Compliance\AER\REPORTS%20-%20RIN\RIN%20-%20Category%20Analysis\2016-17%20CA%20RIN\Package%20Sent%20to%20AER%2031%20Oct%202017%20for%202016-17\2.%20AAD%20-%20Category%20Analysis%20RIN%20-%202016-17%20-%20Actual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lectricity%20Network%20Price%20Review%202019\Opex\Models\20180108%20EN19-24%20opex%20model%20draft%20v0.13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CCC\Network%20Asset%20Replacement\Substations\6%20oct%2004%20Working%20Substations%20Budge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CCC/Network%20Asset%20Replacement/Substations/6%20oct%2004%20Working%20Substations%20Budg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10%20Year%20Forecasts\13-14%20to%2022-23\Presentation%20and%20tables%20-%20Distribution\RAT%20Master%20v11%20networks%20analysis%20nuked%20v3.Jemena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lectricity%20Network%20Price%20Review%202014\Modelling\RIN\economic%20benchmarking%20RIN\2016-17\Karonny\Distribution%20RFM%20and%20PTRM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_fok\Desktop\AER%20Final%20decision%20ActewAGL%20distribution%20determination%20-%20ActewAGL%202015%20-%20SCS%20PTRM%20-%20Transmission%20-%20name%20range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STATEFC/STCONST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_fok/Desktop/AER%20Final%20decision%20ActewAGL%20distribution%20determination%20-%20ActewAGL%202015%20-%20SCS%20PTRM%20-%20Transmission%20-%20name%20ranges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Reports\Electricity%20Networks\2001-2002\Project%20Reports\June\Capital%20Electricity%20Networks%20Jun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Reports/Electricity%20Networks/2001-2002/Project%20Reports/June/Capital%20Electricity%20Networks%20Jun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eg%20Affairs\Electricity%20Network%20Price%20Review%202014\Modelling\Ten%20year%20forecast\2013\20130513_PTRM_Revenue%20forecast_until_FY24_Std%20services.xls" TargetMode="External"/></Relationships>
</file>

<file path=xl/externalLinks/_rels/externalLink74.xml.rels><?xml version="1.0" encoding="UTF-8" standalone="yes"?>
<Relationships xmlns="http://schemas.openxmlformats.org/package/2006/relationships"><Relationship Id="rId2" Type="http://schemas.microsoft.com/office/2019/04/relationships/externalLinkLongPath" Target="DNSP%202024-2029%20-%20Reset%20RIN%20-%20Workbook%204%20-%20CESS%20-%20TXnov7.xlsx?02A6F001" TargetMode="External"/><Relationship Id="rId1" Type="http://schemas.openxmlformats.org/officeDocument/2006/relationships/externalLinkPath" Target="file:///\\02A6F001\DNSP%202024-2029%20-%20Reset%20RIN%20-%20Workbook%204%20-%20CESS%20-%20TXnov7.xlsx" TargetMode="External"/></Relationships>
</file>

<file path=xl/externalLinks/_rels/externalLink75.xml.rels><?xml version="1.0" encoding="UTF-8" standalone="yes"?>
<Relationships xmlns="http://schemas.openxmlformats.org/package/2006/relationships"><Relationship Id="rId2" Type="http://schemas.microsoft.com/office/2019/04/relationships/externalLinkLongPath" Target="Pre-draft%20-%20Reset%20RIN%20-%20workbook%204%20-%20CESS%20-%20TX%20-%20New.xlsx?02A6F001" TargetMode="External"/><Relationship Id="rId1" Type="http://schemas.openxmlformats.org/officeDocument/2006/relationships/externalLinkPath" Target="file:///\\02A6F001\Pre-draft%20-%20Reset%20RIN%20-%20workbook%204%20-%20CESS%20-%20TX%20-%20New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FS\Executive%20Reports%202000-01\Networks%20-%20Augus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udgets%20&amp;%20Forecasts\Budget%202019-2020%20Electricity\Board%20Paper\Overs-Unders%20reconciliation%20FiT%20TUoS%20Model%20Budget%20Paper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UE%20DILIGENCE\AA%20Reports\ACTEWAGL%20-%20PShi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conomic\Private%20Clients\EnergyAustralia\EnergyAustDat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FS\BPR%202000\BPR%20August%201999%20Final%20approv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GFS/BPR%202000/BPR%20August%201999%20Final%20approve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2015-2019%20EN%20Price%20Path%20Submission\Escalation\Current%20Work\Final\ActewAGL%20Model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2015-2019%20EN%20Price%20Path%20Submission/Escalation/Current%20Work/Final/ActewAGL%20Model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\Model%20Analysis\Credit%20Rating%20Model\ActewAGL%20Credit%20Rating%20Model%20-%20WATER%20v3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FPA/Model%20Analysis/Credit%20Rating%20Model/ActewAGL%20Credit%20Rating%20Model%20-%20WATER%20v3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ion\Determination%202016-2021\OPEX%20Model\GN%20OPEX%20Model%202015%20V17%2001052015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Determination%202016-2021/OPEX%20Model/GN%20OPEX%20Model%202015%20V17%2001052015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mbo_000\Documents\AAaAER\eaAER%20Transgrid%202018-23\Capex\aexAER\20170814\AER%20-%20AusNet%20Services%202017-22%20-%20Opex%20model%20-%20April%202017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mbo_000/Documents/AAaAER/eaAER%20Transgrid%202018-23/Capex/aexAER/20170814/AER%20-%20AusNet%20Services%202017-22%20-%20Opex%20model%20-%20April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Private%20Clients/EnergyAustralia/EnergyAustDat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FS\BPR%202000\BPR%20December%201999%20Final%20approved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lectricity%20Network%20Price%20Review%202014\Modelling\RIN\economic%20benchmarking%20RIN\2016-17\Karonny\AER%20Final%20decision%20ActewAGL%20distribution%20determination%20-%20ActewAGL%202015%20-%20SCS%20PTRM%20-%20Distribution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eg%20Affairs\Electricity%20Network%20Price%20Review%202009\Modelling\Standard%20Control%20(Reticulation)\1.%20Final%20Models\Tax%20Roll%20Forward%20Model\TaxAssetBase_RollForward_mar0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%20Affairs\Electricity%20Network%20Price%20Review%202014\Modelling\PTRM\Transmission\PTRM_Transmission_may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Finance%20Reports\Electricity%20Networks\2018-2019\Board%20Papers\10%20Apr%202019\Energy%20Networks%20Business%20Performance%20Report%20for%20Networks%20Apr%2019.xlsb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%20Reports\Electricity%20Networks\2018-2019\Board%20Papers\10%20Apr%202019\Energy%20Networks%20Business%20Performance%20Report%20for%20Networks%20Apr%2019.xlsb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ject%20Managemen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roject%20Manag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LMCRO~1\AppData\Local\Temp\TM1B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LMCRO~1/AppData/Local/Temp/TM1B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</sheetNames>
    <sheetDataSet>
      <sheetData sheetId="0"/>
      <sheetData sheetId="1"/>
      <sheetData sheetId="2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H33">
            <v>4.7828823159219658</v>
          </cell>
        </row>
        <row r="34">
          <cell r="A34" t="str">
            <v>1994</v>
          </cell>
          <cell r="CH34">
            <v>2.3185685685685575</v>
          </cell>
        </row>
        <row r="35">
          <cell r="A35" t="str">
            <v>1995</v>
          </cell>
          <cell r="CH35">
            <v>2.4250058087632809</v>
          </cell>
        </row>
        <row r="36">
          <cell r="A36" t="str">
            <v>1996</v>
          </cell>
          <cell r="CH36">
            <v>3.8576340799465036</v>
          </cell>
        </row>
        <row r="37">
          <cell r="A37" t="str">
            <v>1997</v>
          </cell>
          <cell r="CH37">
            <v>3.080920137491816</v>
          </cell>
        </row>
        <row r="38">
          <cell r="CH38">
            <v>2.8728517737852233</v>
          </cell>
        </row>
        <row r="39">
          <cell r="CH39">
            <v>3.1221881335169011</v>
          </cell>
        </row>
        <row r="40">
          <cell r="CH40">
            <v>2.9866593778581363</v>
          </cell>
        </row>
        <row r="41">
          <cell r="CH41">
            <v>3.1756563635621182</v>
          </cell>
        </row>
        <row r="42">
          <cell r="CH42">
            <v>3.6725204056393679</v>
          </cell>
        </row>
        <row r="43">
          <cell r="CH43">
            <v>3.1063013541756224</v>
          </cell>
        </row>
        <row r="44">
          <cell r="CH44">
            <v>2.8516687954684317</v>
          </cell>
        </row>
        <row r="45">
          <cell r="CH45">
            <v>2.7177092051150487</v>
          </cell>
        </row>
        <row r="46">
          <cell r="CH46">
            <v>3.3790946444372416</v>
          </cell>
        </row>
        <row r="47">
          <cell r="CH47">
            <v>3.042372881355937</v>
          </cell>
        </row>
        <row r="48">
          <cell r="CH48">
            <v>3.6762891685171439</v>
          </cell>
        </row>
        <row r="49">
          <cell r="CH49">
            <v>4.48437252102174</v>
          </cell>
        </row>
        <row r="50">
          <cell r="CH50">
            <v>4.2653344772345836</v>
          </cell>
        </row>
        <row r="51">
          <cell r="CH51">
            <v>1.8815853667416782</v>
          </cell>
        </row>
        <row r="52">
          <cell r="CH52">
            <v>4.3304863667226634</v>
          </cell>
        </row>
        <row r="53">
          <cell r="CH53">
            <v>3.4181963911381619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</sheetNames>
    <sheetDataSet>
      <sheetData sheetId="0">
        <row r="19">
          <cell r="N19">
            <v>102.84399812785576</v>
          </cell>
        </row>
      </sheetData>
      <sheetData sheetId="1"/>
      <sheetData sheetId="2"/>
      <sheetData sheetId="3"/>
      <sheetData sheetId="4">
        <row r="19">
          <cell r="N19">
            <v>792.82318225485358</v>
          </cell>
        </row>
      </sheetData>
      <sheetData sheetId="5">
        <row r="12">
          <cell r="B12">
            <v>373.08562295849754</v>
          </cell>
        </row>
      </sheetData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Check These"/>
      <sheetName val="Summary by Location"/>
      <sheetName val="Summary by Strategy"/>
      <sheetName val="Projects"/>
      <sheetName val="Strategies"/>
      <sheetName val="Comment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B7">
            <v>0</v>
          </cell>
          <cell r="C7" t="str">
            <v>Transformers</v>
          </cell>
          <cell r="D7" t="str">
            <v>Condition Assessment</v>
          </cell>
          <cell r="E7" t="str">
            <v>Other</v>
          </cell>
          <cell r="F7" t="str">
            <v>Life Assessment</v>
          </cell>
          <cell r="G7" t="str">
            <v>O</v>
          </cell>
          <cell r="H7" t="str">
            <v>I</v>
          </cell>
          <cell r="I7">
            <v>1994</v>
          </cell>
          <cell r="J7" t="str">
            <v>Asset Managers</v>
          </cell>
          <cell r="K7" t="str">
            <v>Recurrent</v>
          </cell>
          <cell r="M7" t="str">
            <v>RM</v>
          </cell>
          <cell r="Q7">
            <v>3</v>
          </cell>
        </row>
        <row r="8">
          <cell r="B8">
            <v>0.1</v>
          </cell>
          <cell r="C8" t="str">
            <v>Transformers</v>
          </cell>
          <cell r="D8" t="str">
            <v>Transformer/Reactor Refurbishment</v>
          </cell>
          <cell r="E8" t="str">
            <v>Life Extension</v>
          </cell>
          <cell r="F8" t="str">
            <v>Refurbish Transformers</v>
          </cell>
          <cell r="G8" t="str">
            <v>M</v>
          </cell>
          <cell r="H8" t="str">
            <v>C</v>
          </cell>
          <cell r="I8">
            <v>1994</v>
          </cell>
          <cell r="J8" t="str">
            <v>Asset Managers</v>
          </cell>
          <cell r="K8" t="str">
            <v>Recurrent</v>
          </cell>
          <cell r="L8" t="str">
            <v>Need to separate oil leaks and oil treatment and also to include all txs in Attach A</v>
          </cell>
          <cell r="M8" t="str">
            <v>Assess indivually</v>
          </cell>
          <cell r="Q8" t="str">
            <v>3i</v>
          </cell>
        </row>
        <row r="9">
          <cell r="B9">
            <v>1</v>
          </cell>
          <cell r="C9" t="str">
            <v>Transformers</v>
          </cell>
          <cell r="D9" t="str">
            <v>Transformer/Reactor Life Extension</v>
          </cell>
          <cell r="E9" t="str">
            <v>Life Extension</v>
          </cell>
          <cell r="F9" t="str">
            <v>Life Extension Works</v>
          </cell>
          <cell r="G9" t="str">
            <v>C</v>
          </cell>
        </row>
        <row r="10">
          <cell r="B10">
            <v>1.1000000000000001</v>
          </cell>
          <cell r="C10" t="str">
            <v>Transformers</v>
          </cell>
          <cell r="D10" t="str">
            <v>Transformer/Reactor Replacement</v>
          </cell>
          <cell r="E10" t="str">
            <v>Replacement</v>
          </cell>
          <cell r="F10" t="str">
            <v>Replace Transformers (planned)</v>
          </cell>
          <cell r="G10" t="str">
            <v>C</v>
          </cell>
          <cell r="H10" t="str">
            <v>C</v>
          </cell>
          <cell r="I10">
            <v>2002</v>
          </cell>
          <cell r="J10" t="str">
            <v>Asset Managers</v>
          </cell>
          <cell r="K10" t="str">
            <v>Recurrent</v>
          </cell>
          <cell r="M10" t="str">
            <v>Assess indivually</v>
          </cell>
          <cell r="Q10" t="str">
            <v>2i</v>
          </cell>
        </row>
        <row r="11">
          <cell r="B11">
            <v>2</v>
          </cell>
          <cell r="C11" t="str">
            <v>Transformers</v>
          </cell>
          <cell r="D11" t="str">
            <v>Transformer/Reactor Failure</v>
          </cell>
          <cell r="E11" t="str">
            <v>Replacement</v>
          </cell>
          <cell r="F11" t="str">
            <v>Replace Transformers (unplanned)</v>
          </cell>
          <cell r="G11" t="str">
            <v>C</v>
          </cell>
          <cell r="H11" t="str">
            <v>C</v>
          </cell>
          <cell r="I11">
            <v>2002</v>
          </cell>
          <cell r="J11" t="str">
            <v>SSE</v>
          </cell>
          <cell r="K11" t="str">
            <v>Recurrent</v>
          </cell>
          <cell r="M11">
            <v>0</v>
          </cell>
          <cell r="N11">
            <v>0</v>
          </cell>
          <cell r="O11">
            <v>10</v>
          </cell>
          <cell r="P11">
            <v>0</v>
          </cell>
          <cell r="Q11">
            <v>1</v>
          </cell>
        </row>
        <row r="12">
          <cell r="B12">
            <v>3</v>
          </cell>
          <cell r="C12" t="str">
            <v>Transformers</v>
          </cell>
          <cell r="D12" t="str">
            <v>Conservator Bags</v>
          </cell>
          <cell r="E12" t="str">
            <v>Conservator Bags</v>
          </cell>
          <cell r="F12" t="str">
            <v>Install bags on Txs manufactured &gt;1975</v>
          </cell>
          <cell r="G12" t="str">
            <v>C</v>
          </cell>
          <cell r="H12" t="str">
            <v>R</v>
          </cell>
          <cell r="I12">
            <v>1994</v>
          </cell>
          <cell r="J12" t="str">
            <v>Asset Managers</v>
          </cell>
          <cell r="K12" t="str">
            <v>Deferred (no date)</v>
          </cell>
          <cell r="L12" t="str">
            <v>Need to split Strategy a1 into pre 1975 and post1975</v>
          </cell>
          <cell r="M12">
            <v>0</v>
          </cell>
          <cell r="N12">
            <v>0</v>
          </cell>
          <cell r="O12">
            <v>0</v>
          </cell>
          <cell r="P12">
            <v>10</v>
          </cell>
          <cell r="Q12">
            <v>3</v>
          </cell>
        </row>
        <row r="13">
          <cell r="B13">
            <v>3</v>
          </cell>
          <cell r="C13" t="str">
            <v>Transformers</v>
          </cell>
          <cell r="D13" t="str">
            <v>Conservator Bags</v>
          </cell>
          <cell r="E13" t="str">
            <v>Conservator Bags</v>
          </cell>
          <cell r="F13" t="str">
            <v>Install bags on Txs manufactured &lt;1975</v>
          </cell>
          <cell r="G13" t="str">
            <v>C</v>
          </cell>
          <cell r="H13" t="str">
            <v>R</v>
          </cell>
          <cell r="I13">
            <v>1994</v>
          </cell>
          <cell r="J13" t="str">
            <v>Asset Managers</v>
          </cell>
          <cell r="K13" t="str">
            <v>Deferred (2003)</v>
          </cell>
          <cell r="L13" t="str">
            <v>Reason for difference between pre 1975 and post 1975 not clear</v>
          </cell>
          <cell r="M13">
            <v>0</v>
          </cell>
          <cell r="N13">
            <v>0</v>
          </cell>
          <cell r="O13">
            <v>0</v>
          </cell>
          <cell r="P13">
            <v>8</v>
          </cell>
          <cell r="Q13">
            <v>3</v>
          </cell>
        </row>
        <row r="14">
          <cell r="B14">
            <v>3</v>
          </cell>
          <cell r="C14" t="str">
            <v>Transformers</v>
          </cell>
          <cell r="D14" t="str">
            <v>Conservator Bags</v>
          </cell>
          <cell r="E14" t="str">
            <v>Conservator Bags</v>
          </cell>
          <cell r="F14" t="str">
            <v>Review effectiveness of air/oil separation systems and investigate alternative methods</v>
          </cell>
          <cell r="G14" t="str">
            <v>O</v>
          </cell>
          <cell r="H14" t="str">
            <v>I</v>
          </cell>
          <cell r="I14">
            <v>2002</v>
          </cell>
          <cell r="J14" t="str">
            <v>AM/Central</v>
          </cell>
          <cell r="K14">
            <v>38352</v>
          </cell>
          <cell r="M14">
            <v>0</v>
          </cell>
          <cell r="N14">
            <v>0</v>
          </cell>
          <cell r="O14">
            <v>0</v>
          </cell>
          <cell r="P14">
            <v>8</v>
          </cell>
          <cell r="Q14">
            <v>3</v>
          </cell>
        </row>
        <row r="15">
          <cell r="B15">
            <v>4</v>
          </cell>
          <cell r="C15" t="str">
            <v>Transformers</v>
          </cell>
          <cell r="D15" t="str">
            <v>Sealing of On Load Tapchanger Diverter Compartments</v>
          </cell>
          <cell r="E15" t="str">
            <v>Other</v>
          </cell>
          <cell r="F15" t="str">
            <v>Review effectiveness of existing condition monitoring where oil leaks from diverter into the main tank and examine alternative techniques</v>
          </cell>
          <cell r="G15" t="str">
            <v>O</v>
          </cell>
          <cell r="H15" t="str">
            <v>I</v>
          </cell>
          <cell r="I15">
            <v>2002</v>
          </cell>
          <cell r="J15" t="str">
            <v>SSE</v>
          </cell>
          <cell r="K15">
            <v>38504</v>
          </cell>
          <cell r="L15" t="str">
            <v>Target dates required</v>
          </cell>
          <cell r="M15">
            <v>0</v>
          </cell>
          <cell r="N15">
            <v>0</v>
          </cell>
          <cell r="O15">
            <v>0</v>
          </cell>
          <cell r="P15">
            <v>8</v>
          </cell>
          <cell r="Q15">
            <v>3</v>
          </cell>
        </row>
        <row r="16">
          <cell r="B16">
            <v>5</v>
          </cell>
          <cell r="C16" t="str">
            <v>Transformers</v>
          </cell>
          <cell r="D16" t="str">
            <v>Ageing of On Load Tapchangers</v>
          </cell>
          <cell r="E16" t="str">
            <v>Other</v>
          </cell>
          <cell r="F16" t="str">
            <v>Review all tapchangers that operate more than 15,000 times per year and assess suitability for an on-line filter unit to be installed, or other methods of controlling diverter switch wear</v>
          </cell>
          <cell r="G16" t="str">
            <v>O</v>
          </cell>
          <cell r="H16" t="str">
            <v>I</v>
          </cell>
          <cell r="I16">
            <v>1998</v>
          </cell>
          <cell r="J16" t="str">
            <v>Asset Managers</v>
          </cell>
          <cell r="K16">
            <v>38504</v>
          </cell>
          <cell r="L16" t="str">
            <v>Target dates required</v>
          </cell>
          <cell r="M16">
            <v>2</v>
          </cell>
          <cell r="N16">
            <v>2</v>
          </cell>
          <cell r="O16">
            <v>10</v>
          </cell>
          <cell r="P16">
            <v>8</v>
          </cell>
          <cell r="Q16">
            <v>3</v>
          </cell>
        </row>
        <row r="17">
          <cell r="B17">
            <v>5</v>
          </cell>
          <cell r="C17" t="str">
            <v>Transformers</v>
          </cell>
          <cell r="D17" t="str">
            <v>Ageing of On Load Tapchangers</v>
          </cell>
          <cell r="E17" t="str">
            <v>Other</v>
          </cell>
          <cell r="F17" t="str">
            <v>Install on-line oil filter units as determined by the investigation</v>
          </cell>
          <cell r="G17" t="str">
            <v>C</v>
          </cell>
          <cell r="H17" t="str">
            <v>C</v>
          </cell>
          <cell r="I17">
            <v>1998</v>
          </cell>
          <cell r="J17" t="str">
            <v>Asset Managers</v>
          </cell>
          <cell r="K17" t="str">
            <v>To be determined by investigation</v>
          </cell>
          <cell r="M17">
            <v>2</v>
          </cell>
          <cell r="N17">
            <v>2</v>
          </cell>
          <cell r="O17">
            <v>10</v>
          </cell>
          <cell r="P17">
            <v>8</v>
          </cell>
          <cell r="Q17">
            <v>3</v>
          </cell>
        </row>
        <row r="18">
          <cell r="B18">
            <v>6</v>
          </cell>
          <cell r="C18" t="str">
            <v>Transformers</v>
          </cell>
          <cell r="D18" t="str">
            <v>Ageing of On Load Tapchangers</v>
          </cell>
          <cell r="E18" t="str">
            <v>Other</v>
          </cell>
          <cell r="F18" t="str">
            <v>Develop a schedule for the inspection of all Reinhausen tapchangers with greater than 300,000 operations (500,000 operations for transformers loaded between 30%  and 50% of rating)</v>
          </cell>
          <cell r="G18" t="str">
            <v>O</v>
          </cell>
          <cell r="H18" t="str">
            <v>I</v>
          </cell>
          <cell r="I18">
            <v>2002</v>
          </cell>
          <cell r="J18" t="str">
            <v>SSE</v>
          </cell>
          <cell r="K18">
            <v>38322</v>
          </cell>
          <cell r="L18" t="str">
            <v>If it hasn't been done need to renew target date.  Also need to split strategy it List and Maintenance Actions</v>
          </cell>
          <cell r="M18">
            <v>2</v>
          </cell>
          <cell r="N18">
            <v>2</v>
          </cell>
          <cell r="O18">
            <v>10</v>
          </cell>
          <cell r="P18">
            <v>10</v>
          </cell>
          <cell r="Q18">
            <v>3</v>
          </cell>
        </row>
        <row r="19">
          <cell r="B19">
            <v>6</v>
          </cell>
          <cell r="C19" t="str">
            <v>Transformers</v>
          </cell>
          <cell r="D19" t="str">
            <v>Ageing of On Load Tapchangers</v>
          </cell>
          <cell r="E19" t="str">
            <v>Other</v>
          </cell>
          <cell r="F19" t="str">
            <v>Inspect Reinhausen type diverters in conjunction with suitably trained persons as per operational schedule</v>
          </cell>
          <cell r="G19" t="str">
            <v>O</v>
          </cell>
          <cell r="H19" t="str">
            <v>I</v>
          </cell>
          <cell r="I19">
            <v>2002</v>
          </cell>
          <cell r="J19" t="str">
            <v>Asset Managers</v>
          </cell>
          <cell r="K19">
            <v>38533</v>
          </cell>
          <cell r="M19">
            <v>2</v>
          </cell>
          <cell r="N19">
            <v>2</v>
          </cell>
          <cell r="O19">
            <v>10</v>
          </cell>
          <cell r="P19">
            <v>10</v>
          </cell>
          <cell r="Q19">
            <v>3</v>
          </cell>
        </row>
        <row r="20">
          <cell r="B20">
            <v>6</v>
          </cell>
          <cell r="C20" t="str">
            <v>Transformers</v>
          </cell>
          <cell r="D20" t="str">
            <v>Ageing of On Load Tapchangers</v>
          </cell>
          <cell r="E20" t="str">
            <v>Replacement</v>
          </cell>
          <cell r="F20" t="str">
            <v>Replace Reinhausen diverter switches dependent on assessment</v>
          </cell>
          <cell r="G20" t="str">
            <v>C</v>
          </cell>
          <cell r="H20" t="str">
            <v>C</v>
          </cell>
          <cell r="I20">
            <v>1998</v>
          </cell>
          <cell r="J20" t="str">
            <v>Asset Managers</v>
          </cell>
          <cell r="K20" t="str">
            <v>To be determined by investigation</v>
          </cell>
          <cell r="L20" t="str">
            <v>This strategy will need to be defined better so it can be costed.</v>
          </cell>
          <cell r="M20">
            <v>2</v>
          </cell>
          <cell r="N20">
            <v>2</v>
          </cell>
          <cell r="O20">
            <v>10</v>
          </cell>
          <cell r="P20">
            <v>10</v>
          </cell>
          <cell r="Q20">
            <v>3</v>
          </cell>
        </row>
        <row r="21">
          <cell r="B21">
            <v>7</v>
          </cell>
          <cell r="C21" t="str">
            <v>Transformers</v>
          </cell>
          <cell r="D21" t="str">
            <v>Ageing of On Load Tapchangers</v>
          </cell>
          <cell r="E21" t="str">
            <v>Other</v>
          </cell>
          <cell r="F21" t="str">
            <v>Identify F&amp;D Type diverters where there is no mechanical stop</v>
          </cell>
          <cell r="G21" t="str">
            <v>O</v>
          </cell>
          <cell r="H21" t="str">
            <v>I</v>
          </cell>
          <cell r="I21">
            <v>2003</v>
          </cell>
          <cell r="J21" t="str">
            <v>Asset Managers</v>
          </cell>
          <cell r="L21" t="str">
            <v xml:space="preserve">This strategy needs to be split into I &amp; M and target date added to I </v>
          </cell>
          <cell r="M21">
            <v>2</v>
          </cell>
          <cell r="N21">
            <v>2</v>
          </cell>
          <cell r="O21">
            <v>10</v>
          </cell>
          <cell r="P21">
            <v>10</v>
          </cell>
          <cell r="Q21">
            <v>3</v>
          </cell>
        </row>
        <row r="22">
          <cell r="B22">
            <v>7.1</v>
          </cell>
          <cell r="C22" t="str">
            <v>Transformers</v>
          </cell>
          <cell r="D22" t="str">
            <v>Ageing of On Load Tapchangers</v>
          </cell>
          <cell r="E22" t="str">
            <v>Other</v>
          </cell>
          <cell r="F22" t="str">
            <v>Fit new end stops to F &amp; D types</v>
          </cell>
          <cell r="G22" t="str">
            <v>O</v>
          </cell>
          <cell r="H22" t="str">
            <v>M</v>
          </cell>
          <cell r="I22">
            <v>2003</v>
          </cell>
          <cell r="J22" t="str">
            <v>Asset Managers</v>
          </cell>
          <cell r="K22">
            <v>38168</v>
          </cell>
          <cell r="L22" t="str">
            <v>If not done renew target dates.</v>
          </cell>
          <cell r="M22">
            <v>2</v>
          </cell>
          <cell r="N22">
            <v>2</v>
          </cell>
          <cell r="O22">
            <v>10</v>
          </cell>
          <cell r="P22">
            <v>10</v>
          </cell>
          <cell r="Q22">
            <v>3</v>
          </cell>
        </row>
        <row r="23">
          <cell r="B23">
            <v>8</v>
          </cell>
          <cell r="C23" t="str">
            <v>Transformers</v>
          </cell>
          <cell r="D23" t="str">
            <v>Ageing of On Load Tapchangers</v>
          </cell>
          <cell r="E23" t="str">
            <v>Other</v>
          </cell>
          <cell r="F23" t="str">
            <v>Investigate comparison methods to verify alignment in tapchangers</v>
          </cell>
          <cell r="G23" t="str">
            <v>O</v>
          </cell>
          <cell r="H23" t="str">
            <v>I</v>
          </cell>
          <cell r="I23">
            <v>2003</v>
          </cell>
          <cell r="J23" t="str">
            <v>SSE</v>
          </cell>
          <cell r="K23">
            <v>38533</v>
          </cell>
          <cell r="M23">
            <v>2</v>
          </cell>
          <cell r="N23">
            <v>2</v>
          </cell>
          <cell r="O23">
            <v>10</v>
          </cell>
          <cell r="P23">
            <v>10</v>
          </cell>
          <cell r="Q23">
            <v>3</v>
          </cell>
        </row>
        <row r="24">
          <cell r="B24">
            <v>9</v>
          </cell>
          <cell r="C24" t="str">
            <v>Transformers</v>
          </cell>
          <cell r="D24" t="str">
            <v>Ageing of On Load Tapchangers</v>
          </cell>
          <cell r="E24" t="str">
            <v>Other</v>
          </cell>
          <cell r="F24" t="str">
            <v>Set up program of inspection and life assessment of at risk and aged tapchangers</v>
          </cell>
          <cell r="G24" t="str">
            <v>O</v>
          </cell>
          <cell r="H24" t="str">
            <v>I</v>
          </cell>
          <cell r="I24">
            <v>2003</v>
          </cell>
          <cell r="J24" t="str">
            <v>SSE</v>
          </cell>
          <cell r="K24">
            <v>37741</v>
          </cell>
          <cell r="L24" t="str">
            <v>Needs to be split into I &amp; M strategies and really needs more specific targets clarifying types of tapchangers referred to</v>
          </cell>
          <cell r="M24">
            <v>2</v>
          </cell>
          <cell r="N24">
            <v>2</v>
          </cell>
          <cell r="O24">
            <v>10</v>
          </cell>
          <cell r="P24">
            <v>10</v>
          </cell>
          <cell r="Q24">
            <v>3</v>
          </cell>
        </row>
        <row r="25">
          <cell r="B25">
            <v>9</v>
          </cell>
          <cell r="C25" t="str">
            <v>Transformers</v>
          </cell>
          <cell r="D25" t="str">
            <v>Ageing of On Load Tapchangers</v>
          </cell>
          <cell r="E25" t="str">
            <v>Other</v>
          </cell>
          <cell r="F25" t="str">
            <v>Suitably trained staff to Inspect tapchangers determine life assessment</v>
          </cell>
          <cell r="G25" t="str">
            <v>O</v>
          </cell>
          <cell r="H25" t="str">
            <v>I</v>
          </cell>
          <cell r="I25">
            <v>2003</v>
          </cell>
          <cell r="J25" t="str">
            <v>Asset Managers</v>
          </cell>
          <cell r="K25">
            <v>39263</v>
          </cell>
          <cell r="M25">
            <v>2</v>
          </cell>
          <cell r="N25">
            <v>2</v>
          </cell>
          <cell r="O25">
            <v>10</v>
          </cell>
          <cell r="P25">
            <v>10</v>
          </cell>
          <cell r="Q25">
            <v>3</v>
          </cell>
        </row>
        <row r="26">
          <cell r="B26">
            <v>10</v>
          </cell>
          <cell r="C26" t="str">
            <v>Transformers</v>
          </cell>
          <cell r="D26" t="str">
            <v>Ageing of On Load Tapchangers</v>
          </cell>
          <cell r="E26" t="str">
            <v>Other</v>
          </cell>
          <cell r="F26" t="str">
            <v>Report and investigate AVR to reduce no. taps/day</v>
          </cell>
          <cell r="G26" t="str">
            <v>O</v>
          </cell>
          <cell r="H26" t="str">
            <v>I</v>
          </cell>
          <cell r="I26">
            <v>2003</v>
          </cell>
          <cell r="J26" t="str">
            <v>Asset Managers</v>
          </cell>
          <cell r="K26">
            <v>38168</v>
          </cell>
          <cell r="M26">
            <v>2</v>
          </cell>
          <cell r="N26">
            <v>2</v>
          </cell>
          <cell r="O26">
            <v>10</v>
          </cell>
          <cell r="P26">
            <v>8</v>
          </cell>
          <cell r="Q26">
            <v>3</v>
          </cell>
        </row>
        <row r="27">
          <cell r="B27">
            <v>11</v>
          </cell>
          <cell r="C27" t="str">
            <v>Transformers</v>
          </cell>
          <cell r="D27" t="str">
            <v>Bushings</v>
          </cell>
          <cell r="E27" t="str">
            <v>Replacement</v>
          </cell>
          <cell r="F27" t="str">
            <v>Replace all condenser bushings with no DDF point</v>
          </cell>
          <cell r="G27" t="str">
            <v>M</v>
          </cell>
          <cell r="H27" t="str">
            <v>R</v>
          </cell>
          <cell r="I27">
            <v>2000</v>
          </cell>
          <cell r="J27" t="str">
            <v>Asset Managers</v>
          </cell>
          <cell r="K27" t="str">
            <v xml:space="preserve"> Dec 2004</v>
          </cell>
          <cell r="L27" t="str">
            <v>Need to identify which transformers have condenser bushings with no DDF point</v>
          </cell>
          <cell r="M27">
            <v>10</v>
          </cell>
          <cell r="N27">
            <v>5</v>
          </cell>
          <cell r="O27">
            <v>10</v>
          </cell>
          <cell r="P27">
            <v>10</v>
          </cell>
          <cell r="Q27">
            <v>3</v>
          </cell>
        </row>
        <row r="28">
          <cell r="B28">
            <v>12</v>
          </cell>
          <cell r="C28" t="str">
            <v>Transformers</v>
          </cell>
          <cell r="D28" t="str">
            <v>Bushings</v>
          </cell>
          <cell r="E28" t="str">
            <v>Replacement</v>
          </cell>
          <cell r="F28" t="str">
            <v>Replace all condenser type SRBP bushings</v>
          </cell>
          <cell r="G28" t="str">
            <v>M</v>
          </cell>
          <cell r="H28" t="str">
            <v>R</v>
          </cell>
          <cell r="I28">
            <v>2003</v>
          </cell>
          <cell r="J28" t="str">
            <v>Asset Managers</v>
          </cell>
          <cell r="K28">
            <v>39629</v>
          </cell>
          <cell r="L28" t="str">
            <v>Identify bushings</v>
          </cell>
          <cell r="M28">
            <v>10</v>
          </cell>
          <cell r="N28">
            <v>5</v>
          </cell>
          <cell r="O28">
            <v>10</v>
          </cell>
          <cell r="P28">
            <v>10</v>
          </cell>
          <cell r="Q28">
            <v>3</v>
          </cell>
        </row>
        <row r="29">
          <cell r="B29">
            <v>13</v>
          </cell>
          <cell r="C29" t="str">
            <v>Transformers</v>
          </cell>
          <cell r="D29" t="str">
            <v>DGA Techniques</v>
          </cell>
          <cell r="E29" t="str">
            <v>Other</v>
          </cell>
          <cell r="F29" t="str">
            <v>Provide Specialist Training in DGA assessment techniques for selected staff</v>
          </cell>
          <cell r="G29" t="str">
            <v>O</v>
          </cell>
          <cell r="H29" t="str">
            <v>I</v>
          </cell>
          <cell r="I29">
            <v>2003</v>
          </cell>
          <cell r="J29" t="str">
            <v>SSE</v>
          </cell>
          <cell r="K29">
            <v>38322</v>
          </cell>
          <cell r="M29">
            <v>0</v>
          </cell>
          <cell r="N29">
            <v>0</v>
          </cell>
          <cell r="O29">
            <v>0</v>
          </cell>
          <cell r="P29">
            <v>8</v>
          </cell>
          <cell r="Q29">
            <v>3</v>
          </cell>
        </row>
        <row r="30">
          <cell r="B30">
            <v>13</v>
          </cell>
          <cell r="C30" t="str">
            <v>Transformers</v>
          </cell>
          <cell r="D30" t="str">
            <v>DGA Techniques</v>
          </cell>
          <cell r="E30" t="str">
            <v>Other</v>
          </cell>
          <cell r="F30" t="str">
            <v>Acquire DGA Assessment tools and implement supporting processes</v>
          </cell>
          <cell r="G30" t="str">
            <v>O</v>
          </cell>
          <cell r="H30" t="str">
            <v>I</v>
          </cell>
          <cell r="I30">
            <v>2003</v>
          </cell>
          <cell r="J30" t="str">
            <v>SSE</v>
          </cell>
          <cell r="K30">
            <v>38504</v>
          </cell>
          <cell r="M30">
            <v>0</v>
          </cell>
          <cell r="N30">
            <v>0</v>
          </cell>
          <cell r="O30">
            <v>0</v>
          </cell>
          <cell r="P30">
            <v>8</v>
          </cell>
          <cell r="Q30">
            <v>3</v>
          </cell>
        </row>
        <row r="31">
          <cell r="B31">
            <v>14</v>
          </cell>
          <cell r="C31" t="str">
            <v>Transformers</v>
          </cell>
          <cell r="D31" t="str">
            <v>Aged Transformers</v>
          </cell>
          <cell r="E31" t="str">
            <v>Other</v>
          </cell>
          <cell r="F31" t="str">
            <v>Review available DGA Data to identify transformers of concern</v>
          </cell>
          <cell r="G31" t="str">
            <v>O</v>
          </cell>
          <cell r="H31" t="str">
            <v>I</v>
          </cell>
          <cell r="I31">
            <v>2003</v>
          </cell>
          <cell r="J31" t="str">
            <v>Asset Managers</v>
          </cell>
          <cell r="K31">
            <v>38322</v>
          </cell>
          <cell r="M31">
            <v>0</v>
          </cell>
          <cell r="N31">
            <v>0</v>
          </cell>
          <cell r="O31">
            <v>0</v>
          </cell>
          <cell r="P31">
            <v>8</v>
          </cell>
          <cell r="Q31">
            <v>3</v>
          </cell>
        </row>
        <row r="32">
          <cell r="B32">
            <v>14</v>
          </cell>
          <cell r="C32" t="str">
            <v>Transformers</v>
          </cell>
          <cell r="D32" t="str">
            <v>Aged Transformers</v>
          </cell>
          <cell r="E32" t="str">
            <v>Other</v>
          </cell>
          <cell r="F32" t="str">
            <v>Develop an Aged transformer management policy supported by a decision making model</v>
          </cell>
          <cell r="G32" t="str">
            <v>O</v>
          </cell>
          <cell r="H32" t="str">
            <v>I</v>
          </cell>
          <cell r="I32">
            <v>2003</v>
          </cell>
          <cell r="J32" t="str">
            <v>SSE</v>
          </cell>
          <cell r="K32">
            <v>38322</v>
          </cell>
          <cell r="M32">
            <v>0</v>
          </cell>
          <cell r="N32">
            <v>0</v>
          </cell>
          <cell r="O32">
            <v>0</v>
          </cell>
          <cell r="P32">
            <v>8</v>
          </cell>
          <cell r="Q32">
            <v>3</v>
          </cell>
        </row>
        <row r="33">
          <cell r="B33">
            <v>14</v>
          </cell>
          <cell r="C33" t="str">
            <v>Transformers</v>
          </cell>
          <cell r="D33" t="str">
            <v>Aged Transformers</v>
          </cell>
          <cell r="E33" t="str">
            <v>Other</v>
          </cell>
          <cell r="F33" t="str">
            <v>Apply the Aged Transformer model to all transformers to prioritise at risk transformers for replacement or refurbishment</v>
          </cell>
          <cell r="G33" t="str">
            <v>O</v>
          </cell>
          <cell r="H33" t="str">
            <v>I</v>
          </cell>
          <cell r="I33">
            <v>2003</v>
          </cell>
          <cell r="J33" t="str">
            <v>Asset Managers</v>
          </cell>
          <cell r="K33">
            <v>38504</v>
          </cell>
          <cell r="M33">
            <v>0</v>
          </cell>
          <cell r="N33">
            <v>0</v>
          </cell>
          <cell r="O33">
            <v>0</v>
          </cell>
          <cell r="P33">
            <v>8</v>
          </cell>
          <cell r="Q33">
            <v>3</v>
          </cell>
        </row>
        <row r="34">
          <cell r="B34">
            <v>15</v>
          </cell>
          <cell r="C34" t="str">
            <v>Transformers</v>
          </cell>
          <cell r="D34" t="str">
            <v>Operational Recommendations</v>
          </cell>
          <cell r="E34" t="str">
            <v>Other</v>
          </cell>
          <cell r="F34" t="str">
            <v>Implement operating procedures to minimise risk of loss of supply when taking tapchangers out of service by taking transformers to new tap before switching</v>
          </cell>
          <cell r="G34" t="str">
            <v>O</v>
          </cell>
          <cell r="H34" t="str">
            <v>I</v>
          </cell>
          <cell r="I34">
            <v>2003</v>
          </cell>
          <cell r="J34" t="str">
            <v>SSE</v>
          </cell>
          <cell r="K34">
            <v>38322</v>
          </cell>
          <cell r="M34">
            <v>2</v>
          </cell>
          <cell r="N34">
            <v>2</v>
          </cell>
          <cell r="O34">
            <v>10</v>
          </cell>
          <cell r="P34">
            <v>8</v>
          </cell>
          <cell r="Q34">
            <v>3</v>
          </cell>
        </row>
        <row r="35">
          <cell r="B35">
            <v>16</v>
          </cell>
          <cell r="C35" t="str">
            <v>Circuit Breakers</v>
          </cell>
          <cell r="D35" t="str">
            <v>AEI GA 11 W8 CBs</v>
          </cell>
          <cell r="E35" t="str">
            <v>Replacement</v>
          </cell>
          <cell r="F35" t="str">
            <v>Replace all of this type</v>
          </cell>
          <cell r="G35" t="str">
            <v>C</v>
          </cell>
          <cell r="H35" t="str">
            <v>R</v>
          </cell>
          <cell r="I35">
            <v>1995</v>
          </cell>
          <cell r="J35" t="str">
            <v>Asset Managers</v>
          </cell>
          <cell r="K35" t="str">
            <v>June, 2008</v>
          </cell>
          <cell r="L35" t="str">
            <v>Strategy shouldn't identify rate of change</v>
          </cell>
          <cell r="M35">
            <v>8</v>
          </cell>
          <cell r="N35">
            <v>0</v>
          </cell>
          <cell r="O35">
            <v>10</v>
          </cell>
          <cell r="P35">
            <v>10</v>
          </cell>
          <cell r="Q35">
            <v>2</v>
          </cell>
        </row>
        <row r="36">
          <cell r="B36">
            <v>17</v>
          </cell>
          <cell r="C36" t="str">
            <v>Circuit Breakers</v>
          </cell>
          <cell r="D36" t="str">
            <v>132 kV (OBR30) Reyrolle CBs</v>
          </cell>
          <cell r="E36" t="str">
            <v>Replacement</v>
          </cell>
          <cell r="F36" t="str">
            <v>Replace all of this type</v>
          </cell>
          <cell r="G36" t="str">
            <v>C</v>
          </cell>
          <cell r="H36" t="str">
            <v>R</v>
          </cell>
          <cell r="I36">
            <v>1995</v>
          </cell>
          <cell r="J36" t="str">
            <v>Asset Managers</v>
          </cell>
          <cell r="K36" t="str">
            <v>June, 2004</v>
          </cell>
          <cell r="M36">
            <v>5</v>
          </cell>
          <cell r="N36">
            <v>0</v>
          </cell>
          <cell r="O36">
            <v>10</v>
          </cell>
          <cell r="P36">
            <v>10</v>
          </cell>
          <cell r="Q36">
            <v>3</v>
          </cell>
        </row>
        <row r="37">
          <cell r="B37">
            <v>18</v>
          </cell>
          <cell r="C37" t="str">
            <v>Circuit Breakers</v>
          </cell>
          <cell r="D37" t="str">
            <v>132 kV AEG WM5077</v>
          </cell>
          <cell r="E37" t="str">
            <v>Replacement</v>
          </cell>
          <cell r="F37" t="str">
            <v>Replace all of this type</v>
          </cell>
          <cell r="G37" t="str">
            <v>C</v>
          </cell>
          <cell r="H37" t="str">
            <v>R</v>
          </cell>
          <cell r="I37">
            <v>1995</v>
          </cell>
          <cell r="J37" t="str">
            <v>Asset Managers</v>
          </cell>
          <cell r="K37" t="str">
            <v>June, 2005</v>
          </cell>
          <cell r="M37">
            <v>0</v>
          </cell>
          <cell r="N37">
            <v>0</v>
          </cell>
          <cell r="O37">
            <v>8</v>
          </cell>
          <cell r="P37">
            <v>8</v>
          </cell>
          <cell r="Q37">
            <v>3</v>
          </cell>
        </row>
        <row r="38">
          <cell r="B38">
            <v>19</v>
          </cell>
          <cell r="C38" t="str">
            <v>Circuit Breakers</v>
          </cell>
          <cell r="D38" t="str">
            <v>66kV Oerlikon TOF60.6</v>
          </cell>
          <cell r="E38" t="str">
            <v>Replacement</v>
          </cell>
          <cell r="F38" t="str">
            <v>Replace all of this type</v>
          </cell>
          <cell r="G38" t="str">
            <v>C</v>
          </cell>
          <cell r="H38" t="str">
            <v>R</v>
          </cell>
          <cell r="I38">
            <v>1995</v>
          </cell>
          <cell r="J38" t="str">
            <v>Asset Managers</v>
          </cell>
          <cell r="K38">
            <v>38139</v>
          </cell>
          <cell r="M38">
            <v>0</v>
          </cell>
          <cell r="N38">
            <v>0</v>
          </cell>
          <cell r="O38">
            <v>8</v>
          </cell>
          <cell r="P38">
            <v>8</v>
          </cell>
          <cell r="Q38">
            <v>3</v>
          </cell>
        </row>
        <row r="39">
          <cell r="B39">
            <v>20</v>
          </cell>
          <cell r="C39" t="str">
            <v>Circuit Breakers</v>
          </cell>
          <cell r="D39" t="str">
            <v xml:space="preserve">33kV Westinghouse GC </v>
          </cell>
          <cell r="E39" t="str">
            <v>Replacement</v>
          </cell>
          <cell r="F39" t="str">
            <v>Replace if no DDF Point</v>
          </cell>
          <cell r="G39" t="str">
            <v>C</v>
          </cell>
          <cell r="H39" t="str">
            <v>R</v>
          </cell>
          <cell r="I39">
            <v>2001</v>
          </cell>
          <cell r="J39" t="str">
            <v>Asset Managers</v>
          </cell>
          <cell r="K39">
            <v>38504</v>
          </cell>
          <cell r="L39" t="str">
            <v>No completion date</v>
          </cell>
          <cell r="M39">
            <v>8</v>
          </cell>
          <cell r="N39">
            <v>2</v>
          </cell>
          <cell r="O39">
            <v>8</v>
          </cell>
          <cell r="P39">
            <v>5</v>
          </cell>
          <cell r="Q39">
            <v>2</v>
          </cell>
        </row>
        <row r="40">
          <cell r="B40">
            <v>20.100000000000001</v>
          </cell>
          <cell r="C40" t="str">
            <v>Circuit Breakers</v>
          </cell>
          <cell r="D40" t="str">
            <v xml:space="preserve">33kV Westinghouse GC </v>
          </cell>
          <cell r="E40" t="str">
            <v>Replacement</v>
          </cell>
          <cell r="F40" t="str">
            <v>Replace all of this type</v>
          </cell>
          <cell r="G40" t="str">
            <v>C</v>
          </cell>
          <cell r="H40" t="str">
            <v>R</v>
          </cell>
          <cell r="I40">
            <v>2004</v>
          </cell>
          <cell r="J40" t="str">
            <v>Asset Managers</v>
          </cell>
          <cell r="K40" t="str">
            <v>June, 2007</v>
          </cell>
          <cell r="M40">
            <v>5</v>
          </cell>
          <cell r="N40">
            <v>2</v>
          </cell>
          <cell r="O40">
            <v>8</v>
          </cell>
          <cell r="P40">
            <v>5</v>
          </cell>
          <cell r="Q40">
            <v>2</v>
          </cell>
        </row>
        <row r="41">
          <cell r="B41">
            <v>21</v>
          </cell>
          <cell r="C41" t="str">
            <v>Circuit Breakers</v>
          </cell>
          <cell r="D41" t="str">
            <v>22kv Sace</v>
          </cell>
          <cell r="E41" t="str">
            <v>Replacement</v>
          </cell>
          <cell r="F41" t="str">
            <v>Replace all of this type</v>
          </cell>
          <cell r="G41" t="str">
            <v>C</v>
          </cell>
          <cell r="H41" t="str">
            <v>R</v>
          </cell>
          <cell r="I41">
            <v>1998</v>
          </cell>
          <cell r="J41" t="str">
            <v>Asset Managers</v>
          </cell>
          <cell r="K41" t="str">
            <v>June, 2005</v>
          </cell>
          <cell r="M41">
            <v>0</v>
          </cell>
          <cell r="N41">
            <v>0</v>
          </cell>
          <cell r="O41">
            <v>8</v>
          </cell>
          <cell r="P41">
            <v>8</v>
          </cell>
          <cell r="Q41">
            <v>3</v>
          </cell>
        </row>
        <row r="42">
          <cell r="B42">
            <v>22</v>
          </cell>
          <cell r="C42" t="str">
            <v>Circuit Breakers</v>
          </cell>
          <cell r="D42" t="str">
            <v>132kV Galileo OCERD 150</v>
          </cell>
          <cell r="E42" t="str">
            <v>Replacement</v>
          </cell>
          <cell r="F42" t="str">
            <v>Replace all of this type</v>
          </cell>
          <cell r="G42" t="str">
            <v>C</v>
          </cell>
          <cell r="H42" t="str">
            <v>R</v>
          </cell>
          <cell r="I42">
            <v>1998</v>
          </cell>
          <cell r="J42" t="str">
            <v>Asset Managers</v>
          </cell>
          <cell r="K42" t="str">
            <v>June, 2005</v>
          </cell>
          <cell r="M42">
            <v>0</v>
          </cell>
          <cell r="N42">
            <v>10</v>
          </cell>
          <cell r="O42">
            <v>5</v>
          </cell>
          <cell r="P42">
            <v>5</v>
          </cell>
          <cell r="Q42">
            <v>3</v>
          </cell>
        </row>
        <row r="43">
          <cell r="B43">
            <v>23</v>
          </cell>
          <cell r="C43" t="str">
            <v>Circuit Breakers</v>
          </cell>
          <cell r="D43" t="str">
            <v>Oerlikon FS13C3.1 &amp; FR</v>
          </cell>
          <cell r="E43" t="str">
            <v>Replacement</v>
          </cell>
          <cell r="F43" t="str">
            <v>Replace all of this type</v>
          </cell>
          <cell r="G43" t="str">
            <v>C</v>
          </cell>
          <cell r="H43" t="str">
            <v>R</v>
          </cell>
          <cell r="I43">
            <v>1995</v>
          </cell>
          <cell r="J43" t="str">
            <v>Asset Managers</v>
          </cell>
          <cell r="K43" t="str">
            <v>June, 2005</v>
          </cell>
          <cell r="M43">
            <v>0</v>
          </cell>
          <cell r="N43">
            <v>0</v>
          </cell>
          <cell r="O43">
            <v>8</v>
          </cell>
          <cell r="P43">
            <v>8</v>
          </cell>
          <cell r="Q43">
            <v>3</v>
          </cell>
        </row>
        <row r="44">
          <cell r="B44">
            <v>24</v>
          </cell>
          <cell r="C44" t="str">
            <v>Circuit Breakers</v>
          </cell>
          <cell r="D44" t="str">
            <v xml:space="preserve">BTH 66kV </v>
          </cell>
          <cell r="E44" t="str">
            <v>Replacement</v>
          </cell>
          <cell r="F44" t="str">
            <v>Replace all of this type</v>
          </cell>
          <cell r="G44" t="str">
            <v>C</v>
          </cell>
          <cell r="H44" t="str">
            <v>R</v>
          </cell>
          <cell r="I44">
            <v>2000</v>
          </cell>
          <cell r="J44" t="str">
            <v>Asset Managers</v>
          </cell>
          <cell r="K44" t="str">
            <v>June, 2005</v>
          </cell>
          <cell r="M44">
            <v>5</v>
          </cell>
          <cell r="N44">
            <v>2</v>
          </cell>
          <cell r="O44">
            <v>8</v>
          </cell>
          <cell r="P44">
            <v>5</v>
          </cell>
          <cell r="Q44">
            <v>3</v>
          </cell>
        </row>
        <row r="45">
          <cell r="B45">
            <v>25</v>
          </cell>
          <cell r="C45" t="str">
            <v>Circuit Breakers</v>
          </cell>
          <cell r="D45" t="str">
            <v>Reyrolle 132kV OS</v>
          </cell>
          <cell r="E45" t="str">
            <v>Replacement</v>
          </cell>
          <cell r="F45" t="str">
            <v>Replace all of this type</v>
          </cell>
          <cell r="G45" t="str">
            <v>C</v>
          </cell>
          <cell r="H45" t="str">
            <v>R</v>
          </cell>
          <cell r="I45">
            <v>2000</v>
          </cell>
          <cell r="J45" t="str">
            <v>Asset Managers</v>
          </cell>
          <cell r="K45" t="str">
            <v>June,2005</v>
          </cell>
          <cell r="M45">
            <v>0</v>
          </cell>
          <cell r="N45">
            <v>0</v>
          </cell>
          <cell r="O45">
            <v>8</v>
          </cell>
          <cell r="P45">
            <v>8</v>
          </cell>
          <cell r="Q45">
            <v>2</v>
          </cell>
        </row>
        <row r="46">
          <cell r="B46">
            <v>26</v>
          </cell>
          <cell r="C46" t="str">
            <v>Circuit Breakers</v>
          </cell>
          <cell r="D46" t="str">
            <v>ASEA 132kV HKEY</v>
          </cell>
          <cell r="E46" t="str">
            <v>Replacement</v>
          </cell>
          <cell r="F46" t="str">
            <v>Replace all of this type</v>
          </cell>
          <cell r="G46" t="str">
            <v>C</v>
          </cell>
          <cell r="H46" t="str">
            <v>R</v>
          </cell>
          <cell r="I46">
            <v>2000</v>
          </cell>
          <cell r="J46" t="str">
            <v>Asset Managers</v>
          </cell>
          <cell r="K46" t="str">
            <v>June, 2011</v>
          </cell>
          <cell r="M46">
            <v>0</v>
          </cell>
          <cell r="N46">
            <v>0</v>
          </cell>
          <cell r="O46">
            <v>8</v>
          </cell>
          <cell r="P46">
            <v>8</v>
          </cell>
          <cell r="Q46">
            <v>2</v>
          </cell>
        </row>
        <row r="47">
          <cell r="B47">
            <v>27</v>
          </cell>
          <cell r="C47" t="str">
            <v>Circuit Breakers</v>
          </cell>
          <cell r="D47" t="str">
            <v>ASEA 66kV HKEY</v>
          </cell>
          <cell r="E47" t="str">
            <v>Replacement</v>
          </cell>
          <cell r="F47" t="str">
            <v>Replace all of this type</v>
          </cell>
          <cell r="G47" t="str">
            <v>C</v>
          </cell>
          <cell r="H47" t="str">
            <v>R</v>
          </cell>
          <cell r="I47">
            <v>2000</v>
          </cell>
          <cell r="J47" t="str">
            <v>Asset Managers</v>
          </cell>
          <cell r="K47" t="str">
            <v>June, 2007</v>
          </cell>
          <cell r="M47">
            <v>0</v>
          </cell>
          <cell r="N47">
            <v>0</v>
          </cell>
          <cell r="O47">
            <v>8</v>
          </cell>
          <cell r="P47">
            <v>8</v>
          </cell>
          <cell r="Q47">
            <v>1</v>
          </cell>
        </row>
        <row r="48">
          <cell r="B48">
            <v>28</v>
          </cell>
          <cell r="C48" t="str">
            <v>Circuit Breakers</v>
          </cell>
          <cell r="D48" t="str">
            <v>Brown Boveri 66kV ELF</v>
          </cell>
          <cell r="E48" t="str">
            <v>Replacement</v>
          </cell>
          <cell r="F48" t="str">
            <v>Replace all of this type</v>
          </cell>
          <cell r="G48" t="str">
            <v>C</v>
          </cell>
          <cell r="H48" t="str">
            <v>R</v>
          </cell>
          <cell r="I48">
            <v>2000</v>
          </cell>
          <cell r="J48" t="str">
            <v>Asset Managers</v>
          </cell>
          <cell r="K48" t="str">
            <v>June, 2013</v>
          </cell>
          <cell r="M48">
            <v>0</v>
          </cell>
          <cell r="N48">
            <v>0</v>
          </cell>
          <cell r="O48">
            <v>8</v>
          </cell>
          <cell r="P48">
            <v>8</v>
          </cell>
          <cell r="Q48">
            <v>3</v>
          </cell>
        </row>
        <row r="49">
          <cell r="B49">
            <v>29</v>
          </cell>
          <cell r="C49" t="str">
            <v>Circuit Breakers</v>
          </cell>
          <cell r="D49" t="str">
            <v>SF6 CBs</v>
          </cell>
          <cell r="E49" t="str">
            <v>Other</v>
          </cell>
          <cell r="F49" t="str">
            <v>Inspection of Nominated CBs</v>
          </cell>
          <cell r="G49" t="str">
            <v>O</v>
          </cell>
          <cell r="H49" t="str">
            <v>I</v>
          </cell>
          <cell r="I49">
            <v>2000</v>
          </cell>
          <cell r="J49" t="str">
            <v>SSE</v>
          </cell>
          <cell r="K49" t="str">
            <v>Recurrent Each April</v>
          </cell>
          <cell r="M49">
            <v>0</v>
          </cell>
          <cell r="N49">
            <v>0</v>
          </cell>
          <cell r="O49">
            <v>8</v>
          </cell>
          <cell r="P49">
            <v>0</v>
          </cell>
          <cell r="Q49">
            <v>3</v>
          </cell>
        </row>
        <row r="50">
          <cell r="B50">
            <v>30</v>
          </cell>
          <cell r="C50" t="str">
            <v>Circuit Breakers</v>
          </cell>
          <cell r="D50" t="str">
            <v>AEI 33kV Bulk Oil</v>
          </cell>
          <cell r="E50" t="str">
            <v>Replacement</v>
          </cell>
          <cell r="F50" t="str">
            <v>Replace all of this type</v>
          </cell>
          <cell r="G50" t="str">
            <v>C</v>
          </cell>
          <cell r="H50" t="str">
            <v>R</v>
          </cell>
          <cell r="I50">
            <v>2001</v>
          </cell>
          <cell r="J50" t="str">
            <v>Asset Managers</v>
          </cell>
          <cell r="K50">
            <v>39417</v>
          </cell>
          <cell r="M50">
            <v>5</v>
          </cell>
          <cell r="N50">
            <v>2</v>
          </cell>
          <cell r="O50">
            <v>8</v>
          </cell>
          <cell r="P50">
            <v>5</v>
          </cell>
          <cell r="Q50">
            <v>2</v>
          </cell>
        </row>
        <row r="51">
          <cell r="B51">
            <v>31</v>
          </cell>
          <cell r="C51" t="str">
            <v>Circuit Breakers</v>
          </cell>
          <cell r="D51" t="str">
            <v>ABB 132kV HLD</v>
          </cell>
          <cell r="E51" t="str">
            <v>Replacement</v>
          </cell>
          <cell r="F51" t="str">
            <v>Replace all of this type</v>
          </cell>
          <cell r="G51" t="str">
            <v>C</v>
          </cell>
          <cell r="H51" t="str">
            <v>R</v>
          </cell>
          <cell r="I51">
            <v>2004</v>
          </cell>
          <cell r="J51" t="str">
            <v>Asset Managers</v>
          </cell>
          <cell r="K51">
            <v>42887</v>
          </cell>
          <cell r="M51">
            <v>0</v>
          </cell>
          <cell r="N51">
            <v>0</v>
          </cell>
          <cell r="O51">
            <v>8</v>
          </cell>
          <cell r="P51">
            <v>8</v>
          </cell>
          <cell r="Q51">
            <v>1</v>
          </cell>
        </row>
        <row r="52">
          <cell r="B52">
            <v>32</v>
          </cell>
          <cell r="C52" t="str">
            <v>Circuit Breakers</v>
          </cell>
          <cell r="D52" t="str">
            <v>DELLE 66kV HPGE</v>
          </cell>
          <cell r="E52" t="str">
            <v>Replacement</v>
          </cell>
          <cell r="F52" t="str">
            <v>Replace all of this type</v>
          </cell>
          <cell r="G52" t="str">
            <v>C</v>
          </cell>
          <cell r="H52" t="str">
            <v>R</v>
          </cell>
          <cell r="I52">
            <v>2004</v>
          </cell>
          <cell r="J52" t="str">
            <v>Asset Managers</v>
          </cell>
          <cell r="K52">
            <v>42887</v>
          </cell>
          <cell r="M52">
            <v>0</v>
          </cell>
          <cell r="N52">
            <v>0</v>
          </cell>
          <cell r="O52">
            <v>8</v>
          </cell>
          <cell r="P52">
            <v>8</v>
          </cell>
          <cell r="Q52">
            <v>1</v>
          </cell>
        </row>
        <row r="53">
          <cell r="B53">
            <v>33</v>
          </cell>
          <cell r="C53" t="str">
            <v>Circuit Breakers</v>
          </cell>
          <cell r="D53" t="str">
            <v>Merlin Gerin FA1</v>
          </cell>
          <cell r="E53" t="str">
            <v>Replacement</v>
          </cell>
          <cell r="F53" t="str">
            <v>Assess for Replacement Strategy</v>
          </cell>
          <cell r="G53" t="str">
            <v>O</v>
          </cell>
          <cell r="H53" t="str">
            <v>I</v>
          </cell>
          <cell r="I53">
            <v>2002</v>
          </cell>
          <cell r="J53" t="str">
            <v>SSE</v>
          </cell>
          <cell r="K53">
            <v>39052</v>
          </cell>
          <cell r="M53">
            <v>0</v>
          </cell>
          <cell r="N53">
            <v>0</v>
          </cell>
          <cell r="O53">
            <v>8</v>
          </cell>
          <cell r="P53">
            <v>8</v>
          </cell>
          <cell r="Q53">
            <v>3</v>
          </cell>
        </row>
        <row r="54">
          <cell r="B54">
            <v>34</v>
          </cell>
          <cell r="C54" t="str">
            <v>Circuit Breakers</v>
          </cell>
          <cell r="D54" t="str">
            <v>Merlin Gerin FA2</v>
          </cell>
          <cell r="E54" t="str">
            <v>Replacement</v>
          </cell>
          <cell r="F54" t="str">
            <v>Assess for Replacement Strategy</v>
          </cell>
          <cell r="G54" t="str">
            <v>O</v>
          </cell>
          <cell r="H54" t="str">
            <v>I</v>
          </cell>
          <cell r="I54">
            <v>2002</v>
          </cell>
          <cell r="J54" t="str">
            <v>SSE</v>
          </cell>
          <cell r="K54">
            <v>38687</v>
          </cell>
          <cell r="M54">
            <v>0</v>
          </cell>
          <cell r="N54">
            <v>0</v>
          </cell>
          <cell r="O54">
            <v>8</v>
          </cell>
          <cell r="P54">
            <v>8</v>
          </cell>
          <cell r="Q54">
            <v>3</v>
          </cell>
        </row>
        <row r="55">
          <cell r="B55">
            <v>35</v>
          </cell>
          <cell r="C55" t="str">
            <v>Circuit Breakers</v>
          </cell>
          <cell r="D55" t="str">
            <v>Merlin Gerin FA4</v>
          </cell>
          <cell r="E55" t="str">
            <v>Replacement</v>
          </cell>
          <cell r="F55" t="str">
            <v>Assess for Replacement Strategy</v>
          </cell>
          <cell r="G55" t="str">
            <v>O</v>
          </cell>
          <cell r="H55" t="str">
            <v>I</v>
          </cell>
          <cell r="I55">
            <v>2002</v>
          </cell>
          <cell r="J55" t="str">
            <v>SSE</v>
          </cell>
          <cell r="K55">
            <v>38687</v>
          </cell>
          <cell r="M55">
            <v>0</v>
          </cell>
          <cell r="N55">
            <v>0</v>
          </cell>
          <cell r="O55">
            <v>8</v>
          </cell>
          <cell r="P55">
            <v>8</v>
          </cell>
          <cell r="Q55">
            <v>3</v>
          </cell>
        </row>
        <row r="56">
          <cell r="B56">
            <v>36</v>
          </cell>
          <cell r="C56" t="str">
            <v>Circuit Breakers</v>
          </cell>
          <cell r="D56" t="str">
            <v>Merlin Gerin PFA</v>
          </cell>
          <cell r="E56" t="str">
            <v>Replacement</v>
          </cell>
          <cell r="F56" t="str">
            <v>Assess for Replacement Strategy</v>
          </cell>
          <cell r="G56" t="str">
            <v>O</v>
          </cell>
          <cell r="H56" t="str">
            <v>I</v>
          </cell>
          <cell r="I56">
            <v>2002</v>
          </cell>
          <cell r="J56" t="str">
            <v>SSE</v>
          </cell>
          <cell r="K56">
            <v>39052</v>
          </cell>
          <cell r="M56">
            <v>0</v>
          </cell>
          <cell r="N56">
            <v>0</v>
          </cell>
          <cell r="O56">
            <v>8</v>
          </cell>
          <cell r="P56">
            <v>8</v>
          </cell>
          <cell r="Q56">
            <v>3</v>
          </cell>
        </row>
        <row r="57">
          <cell r="B57">
            <v>37</v>
          </cell>
          <cell r="C57" t="str">
            <v>Circuit Breakers</v>
          </cell>
          <cell r="D57" t="str">
            <v>330kv Sprecher HPF515Q6</v>
          </cell>
          <cell r="E57" t="str">
            <v>Replacement</v>
          </cell>
          <cell r="F57" t="str">
            <v>Assess for Replacement Strategy</v>
          </cell>
          <cell r="G57" t="str">
            <v>O</v>
          </cell>
          <cell r="H57" t="str">
            <v>I</v>
          </cell>
          <cell r="I57">
            <v>2002</v>
          </cell>
          <cell r="J57" t="str">
            <v>SSE</v>
          </cell>
          <cell r="K57">
            <v>38687</v>
          </cell>
          <cell r="M57">
            <v>0</v>
          </cell>
          <cell r="N57">
            <v>0</v>
          </cell>
          <cell r="O57">
            <v>8</v>
          </cell>
          <cell r="P57">
            <v>8</v>
          </cell>
          <cell r="Q57">
            <v>3</v>
          </cell>
        </row>
        <row r="58">
          <cell r="B58">
            <v>38</v>
          </cell>
          <cell r="C58" t="str">
            <v>Instrument Transformers</v>
          </cell>
          <cell r="D58" t="str">
            <v>Its that cannot be sampled</v>
          </cell>
          <cell r="E58" t="str">
            <v>Replacement</v>
          </cell>
          <cell r="F58" t="str">
            <v>Replace all instrument transformers that cannot be sampled to meet the requirements of the maintenance policy</v>
          </cell>
          <cell r="G58" t="str">
            <v>C</v>
          </cell>
          <cell r="H58" t="str">
            <v>R</v>
          </cell>
          <cell r="I58">
            <v>1994</v>
          </cell>
          <cell r="J58" t="str">
            <v>Asset Managers</v>
          </cell>
          <cell r="K58" t="str">
            <v xml:space="preserve"> dec2008</v>
          </cell>
          <cell r="M58">
            <v>8</v>
          </cell>
          <cell r="N58">
            <v>5</v>
          </cell>
          <cell r="O58">
            <v>8</v>
          </cell>
          <cell r="P58">
            <v>5</v>
          </cell>
          <cell r="Q58">
            <v>3</v>
          </cell>
        </row>
        <row r="59">
          <cell r="B59">
            <v>39</v>
          </cell>
          <cell r="C59" t="str">
            <v>Instrument Transformers</v>
          </cell>
          <cell r="D59" t="str">
            <v>High DGA ITs - 220kV and above</v>
          </cell>
          <cell r="E59" t="str">
            <v>Replacement</v>
          </cell>
          <cell r="F59" t="str">
            <v>Assess and Replace as required</v>
          </cell>
          <cell r="G59" t="str">
            <v>C</v>
          </cell>
          <cell r="H59" t="str">
            <v>C</v>
          </cell>
          <cell r="I59">
            <v>1994</v>
          </cell>
          <cell r="J59" t="str">
            <v>Asset Managers</v>
          </cell>
          <cell r="K59" t="str">
            <v>Recurrent</v>
          </cell>
          <cell r="M59">
            <v>10</v>
          </cell>
          <cell r="N59">
            <v>5</v>
          </cell>
          <cell r="O59">
            <v>8</v>
          </cell>
          <cell r="P59">
            <v>5</v>
          </cell>
          <cell r="Q59" t="str">
            <v>1           (one business case for these strategies)</v>
          </cell>
        </row>
        <row r="60">
          <cell r="B60">
            <v>39</v>
          </cell>
          <cell r="C60" t="str">
            <v>Instrument Transformers</v>
          </cell>
          <cell r="D60" t="str">
            <v>High DGA ITs - 220kV and above</v>
          </cell>
          <cell r="E60" t="str">
            <v>Replacement</v>
          </cell>
          <cell r="F60" t="str">
            <v>Make budget provision for unidentified replacements based on historical replacement rates</v>
          </cell>
          <cell r="G60" t="str">
            <v>C</v>
          </cell>
          <cell r="H60" t="str">
            <v>C</v>
          </cell>
          <cell r="J60" t="str">
            <v>SSE</v>
          </cell>
          <cell r="K60" t="str">
            <v>Recurrent</v>
          </cell>
          <cell r="M60">
            <v>10</v>
          </cell>
          <cell r="N60">
            <v>5</v>
          </cell>
          <cell r="O60">
            <v>8</v>
          </cell>
          <cell r="P60">
            <v>5</v>
          </cell>
          <cell r="Q60" t="str">
            <v>2           (one business case for these strategies)</v>
          </cell>
        </row>
        <row r="61">
          <cell r="B61">
            <v>40</v>
          </cell>
          <cell r="C61" t="str">
            <v>Instrument Transformers</v>
          </cell>
          <cell r="D61" t="str">
            <v xml:space="preserve">High DGA ITs - 132kV </v>
          </cell>
          <cell r="E61" t="str">
            <v>Replacement</v>
          </cell>
          <cell r="F61" t="str">
            <v>Assess and Replace as required</v>
          </cell>
          <cell r="G61" t="str">
            <v>C</v>
          </cell>
          <cell r="H61" t="str">
            <v>C</v>
          </cell>
          <cell r="I61">
            <v>1994</v>
          </cell>
          <cell r="J61" t="str">
            <v>Asset Managers</v>
          </cell>
          <cell r="K61" t="str">
            <v>Recurrent</v>
          </cell>
          <cell r="M61">
            <v>10</v>
          </cell>
          <cell r="N61">
            <v>5</v>
          </cell>
          <cell r="O61">
            <v>8</v>
          </cell>
          <cell r="P61">
            <v>5</v>
          </cell>
          <cell r="Q61" t="str">
            <v>3           (one business case for these strategies)</v>
          </cell>
        </row>
        <row r="62">
          <cell r="B62">
            <v>40</v>
          </cell>
          <cell r="C62" t="str">
            <v>Instrument Transformers</v>
          </cell>
          <cell r="D62" t="str">
            <v xml:space="preserve">High DGA ITs - 132kV </v>
          </cell>
          <cell r="E62" t="str">
            <v>Replacement</v>
          </cell>
          <cell r="F62" t="str">
            <v>Make budget provision for unidentified replacements based on historical replacement rates</v>
          </cell>
          <cell r="G62" t="str">
            <v>C</v>
          </cell>
          <cell r="H62" t="str">
            <v>C</v>
          </cell>
          <cell r="J62" t="str">
            <v>SSE</v>
          </cell>
          <cell r="K62" t="str">
            <v>Recurrent</v>
          </cell>
          <cell r="M62">
            <v>10</v>
          </cell>
          <cell r="N62">
            <v>5</v>
          </cell>
          <cell r="O62">
            <v>8</v>
          </cell>
          <cell r="P62">
            <v>5</v>
          </cell>
          <cell r="Q62" t="str">
            <v>4           (one business case for these strategies)</v>
          </cell>
        </row>
        <row r="63">
          <cell r="B63">
            <v>41</v>
          </cell>
          <cell r="C63" t="str">
            <v>Instrument Transformers</v>
          </cell>
          <cell r="D63" t="str">
            <v>High DGA ITs - 66kV and below</v>
          </cell>
          <cell r="E63" t="str">
            <v>Replacement</v>
          </cell>
          <cell r="F63" t="str">
            <v>Assess and Replace as required</v>
          </cell>
          <cell r="G63" t="str">
            <v>C</v>
          </cell>
          <cell r="H63" t="str">
            <v>C</v>
          </cell>
          <cell r="I63">
            <v>1994</v>
          </cell>
          <cell r="J63" t="str">
            <v>Asset Managers</v>
          </cell>
          <cell r="K63" t="str">
            <v>Recurrent</v>
          </cell>
          <cell r="M63">
            <v>10</v>
          </cell>
          <cell r="N63">
            <v>5</v>
          </cell>
          <cell r="O63">
            <v>8</v>
          </cell>
          <cell r="P63">
            <v>5</v>
          </cell>
          <cell r="Q63" t="str">
            <v>5           (one business case for these strategies)</v>
          </cell>
        </row>
        <row r="64">
          <cell r="B64">
            <v>41</v>
          </cell>
          <cell r="C64" t="str">
            <v>Instrument Transformers</v>
          </cell>
          <cell r="D64" t="str">
            <v>High DGA ITs - 66kV and below</v>
          </cell>
          <cell r="E64" t="str">
            <v>Replacement</v>
          </cell>
          <cell r="F64" t="str">
            <v>Make budget provision for unidentified replacements based on historical replacement rates</v>
          </cell>
          <cell r="G64" t="str">
            <v>C</v>
          </cell>
          <cell r="H64" t="str">
            <v>C</v>
          </cell>
          <cell r="J64" t="str">
            <v>SSE</v>
          </cell>
          <cell r="K64" t="str">
            <v>Recurrent</v>
          </cell>
          <cell r="M64">
            <v>10</v>
          </cell>
          <cell r="N64">
            <v>5</v>
          </cell>
          <cell r="O64">
            <v>8</v>
          </cell>
          <cell r="P64">
            <v>5</v>
          </cell>
          <cell r="Q64" t="str">
            <v>6           (one business case for these strategies)</v>
          </cell>
        </row>
        <row r="65">
          <cell r="B65">
            <v>42</v>
          </cell>
          <cell r="C65" t="str">
            <v>Instrument Transformers</v>
          </cell>
          <cell r="D65" t="str">
            <v>Tyree Contract 2794 (with on-line monitoring)</v>
          </cell>
          <cell r="E65" t="str">
            <v>Other</v>
          </cell>
          <cell r="F65" t="str">
            <v>Assess effectiveness and reliability of OLM</v>
          </cell>
          <cell r="G65" t="str">
            <v>C</v>
          </cell>
          <cell r="H65" t="str">
            <v>I</v>
          </cell>
          <cell r="I65">
            <v>2000</v>
          </cell>
          <cell r="J65" t="str">
            <v>AM/Central, AM/Northern</v>
          </cell>
          <cell r="K65" t="str">
            <v>Recurrent</v>
          </cell>
          <cell r="M65">
            <v>8</v>
          </cell>
          <cell r="N65">
            <v>5</v>
          </cell>
          <cell r="O65">
            <v>8</v>
          </cell>
          <cell r="P65">
            <v>5</v>
          </cell>
          <cell r="Q65" t="str">
            <v>NB</v>
          </cell>
        </row>
        <row r="66">
          <cell r="B66">
            <v>42</v>
          </cell>
          <cell r="C66" t="str">
            <v>Instrument Transformers</v>
          </cell>
          <cell r="D66" t="str">
            <v>Tyree Contract 2794 (without on-line monitoring)</v>
          </cell>
          <cell r="E66" t="str">
            <v>Replacement</v>
          </cell>
          <cell r="F66" t="str">
            <v>Replace all of this type without on-line monitoring</v>
          </cell>
          <cell r="G66" t="str">
            <v>C</v>
          </cell>
          <cell r="H66" t="str">
            <v>R</v>
          </cell>
          <cell r="I66">
            <v>2000</v>
          </cell>
          <cell r="J66" t="str">
            <v>Asset Managers</v>
          </cell>
          <cell r="M66">
            <v>8</v>
          </cell>
          <cell r="N66">
            <v>5</v>
          </cell>
          <cell r="O66">
            <v>8</v>
          </cell>
          <cell r="P66">
            <v>5</v>
          </cell>
          <cell r="Q66" t="str">
            <v>NB</v>
          </cell>
        </row>
        <row r="67">
          <cell r="B67">
            <v>43</v>
          </cell>
          <cell r="C67" t="str">
            <v>Instrument Transformers</v>
          </cell>
          <cell r="D67" t="str">
            <v>Tyree Contract 3113 (without OLM)</v>
          </cell>
          <cell r="E67" t="str">
            <v>Other</v>
          </cell>
          <cell r="F67" t="str">
            <v>Carry out 6-monthly oil sampling</v>
          </cell>
          <cell r="G67" t="str">
            <v>C</v>
          </cell>
          <cell r="H67" t="str">
            <v>M</v>
          </cell>
          <cell r="I67">
            <v>2000</v>
          </cell>
          <cell r="J67" t="str">
            <v>Asset Managers</v>
          </cell>
          <cell r="K67" t="str">
            <v>Ongoing</v>
          </cell>
          <cell r="M67">
            <v>8</v>
          </cell>
          <cell r="N67">
            <v>5</v>
          </cell>
          <cell r="O67">
            <v>8</v>
          </cell>
          <cell r="P67">
            <v>5</v>
          </cell>
          <cell r="Q67" t="str">
            <v>NB</v>
          </cell>
        </row>
        <row r="68">
          <cell r="B68">
            <v>43</v>
          </cell>
          <cell r="C68" t="str">
            <v>Instrument Transformers</v>
          </cell>
          <cell r="D68" t="str">
            <v>Tyree Contract 3113 (without OLM)</v>
          </cell>
          <cell r="E68" t="str">
            <v>Replacement</v>
          </cell>
          <cell r="F68" t="str">
            <v>Replace</v>
          </cell>
          <cell r="G68" t="str">
            <v>C</v>
          </cell>
          <cell r="H68" t="str">
            <v>R</v>
          </cell>
          <cell r="I68">
            <v>2000</v>
          </cell>
          <cell r="J68" t="str">
            <v>Asset Managers</v>
          </cell>
          <cell r="K68">
            <v>38139</v>
          </cell>
          <cell r="M68">
            <v>8</v>
          </cell>
          <cell r="N68">
            <v>5</v>
          </cell>
          <cell r="O68">
            <v>8</v>
          </cell>
          <cell r="P68">
            <v>5</v>
          </cell>
          <cell r="Q68" t="str">
            <v>NB</v>
          </cell>
        </row>
        <row r="69">
          <cell r="B69">
            <v>43</v>
          </cell>
          <cell r="C69" t="str">
            <v>Instrument Transformers</v>
          </cell>
          <cell r="D69" t="str">
            <v>Tyree Contract 3113 (with OLM)</v>
          </cell>
          <cell r="E69" t="str">
            <v>Other</v>
          </cell>
          <cell r="F69" t="str">
            <v>Assess effectiveness and reliability of OLM</v>
          </cell>
          <cell r="G69" t="str">
            <v>C</v>
          </cell>
          <cell r="H69" t="str">
            <v>I</v>
          </cell>
          <cell r="I69">
            <v>2000</v>
          </cell>
          <cell r="J69" t="str">
            <v>AM/Central</v>
          </cell>
          <cell r="M69">
            <v>8</v>
          </cell>
          <cell r="N69">
            <v>5</v>
          </cell>
          <cell r="O69">
            <v>8</v>
          </cell>
          <cell r="P69">
            <v>5</v>
          </cell>
          <cell r="Q69" t="str">
            <v>NB</v>
          </cell>
        </row>
        <row r="70">
          <cell r="B70">
            <v>43</v>
          </cell>
          <cell r="C70" t="str">
            <v>Instrument Transformers</v>
          </cell>
          <cell r="D70" t="str">
            <v>Tyree Contract 3113 (with OLM)</v>
          </cell>
          <cell r="E70" t="str">
            <v>Other</v>
          </cell>
          <cell r="F70" t="str">
            <v>Annual DGA testing?</v>
          </cell>
          <cell r="G70" t="str">
            <v>C</v>
          </cell>
          <cell r="H70" t="str">
            <v>I</v>
          </cell>
          <cell r="I70">
            <v>2000</v>
          </cell>
          <cell r="J70" t="str">
            <v>AM/Central</v>
          </cell>
          <cell r="M70">
            <v>8</v>
          </cell>
          <cell r="N70">
            <v>5</v>
          </cell>
          <cell r="O70">
            <v>8</v>
          </cell>
          <cell r="P70">
            <v>5</v>
          </cell>
          <cell r="Q70" t="str">
            <v>NB</v>
          </cell>
        </row>
        <row r="71">
          <cell r="B71">
            <v>44</v>
          </cell>
          <cell r="C71" t="str">
            <v>Instrument Transformers</v>
          </cell>
          <cell r="D71" t="str">
            <v>Tyree Contract 2909 (without OLM)</v>
          </cell>
          <cell r="E71" t="str">
            <v>Other</v>
          </cell>
          <cell r="F71" t="str">
            <v>Assess effectiveness and reliability of OLM</v>
          </cell>
          <cell r="G71" t="str">
            <v>C</v>
          </cell>
          <cell r="M71">
            <v>8</v>
          </cell>
          <cell r="N71">
            <v>5</v>
          </cell>
          <cell r="O71">
            <v>8</v>
          </cell>
          <cell r="P71">
            <v>5</v>
          </cell>
          <cell r="Q71" t="str">
            <v>NB</v>
          </cell>
        </row>
        <row r="72">
          <cell r="B72">
            <v>44.1</v>
          </cell>
          <cell r="C72" t="str">
            <v>Instrument Transformers</v>
          </cell>
          <cell r="D72" t="str">
            <v>Tyree Contract 2909 (without OLM)</v>
          </cell>
          <cell r="E72" t="str">
            <v>Replacement</v>
          </cell>
          <cell r="F72" t="str">
            <v>Replace all of this type without on-line monitoring</v>
          </cell>
          <cell r="G72" t="str">
            <v>C</v>
          </cell>
          <cell r="H72" t="str">
            <v>R</v>
          </cell>
          <cell r="I72">
            <v>2001</v>
          </cell>
          <cell r="J72" t="str">
            <v>Asset Managers</v>
          </cell>
          <cell r="K72" t="str">
            <v>June, 2006</v>
          </cell>
          <cell r="M72">
            <v>8</v>
          </cell>
          <cell r="N72">
            <v>5</v>
          </cell>
          <cell r="O72">
            <v>8</v>
          </cell>
          <cell r="P72">
            <v>5</v>
          </cell>
          <cell r="Q72" t="str">
            <v>NB</v>
          </cell>
        </row>
        <row r="73">
          <cell r="B73">
            <v>45</v>
          </cell>
          <cell r="C73" t="str">
            <v>Instrument Transformers</v>
          </cell>
          <cell r="D73" t="str">
            <v>ASEA CUEA (X-mas Tree) CVT</v>
          </cell>
          <cell r="E73" t="str">
            <v>Replacement</v>
          </cell>
          <cell r="F73" t="str">
            <v>Replace all of this type</v>
          </cell>
          <cell r="G73" t="str">
            <v>C</v>
          </cell>
          <cell r="H73" t="str">
            <v>R</v>
          </cell>
          <cell r="I73">
            <v>1995</v>
          </cell>
          <cell r="J73" t="str">
            <v>Asset Managers</v>
          </cell>
          <cell r="K73">
            <v>38504</v>
          </cell>
          <cell r="M73">
            <v>8</v>
          </cell>
          <cell r="N73">
            <v>5</v>
          </cell>
          <cell r="O73">
            <v>8</v>
          </cell>
          <cell r="P73">
            <v>8</v>
          </cell>
          <cell r="Q73">
            <v>3</v>
          </cell>
        </row>
        <row r="74">
          <cell r="B74">
            <v>45</v>
          </cell>
          <cell r="C74" t="str">
            <v>Instrument Transformers</v>
          </cell>
          <cell r="D74" t="str">
            <v>Coupling Capacitors for X-mas Tress CVTs</v>
          </cell>
          <cell r="E74" t="str">
            <v>Replacement</v>
          </cell>
          <cell r="F74" t="str">
            <v>Replace all of this type</v>
          </cell>
          <cell r="G74" t="str">
            <v>C</v>
          </cell>
          <cell r="H74" t="str">
            <v>R</v>
          </cell>
          <cell r="I74">
            <v>1998</v>
          </cell>
          <cell r="J74" t="str">
            <v>Asset Managers</v>
          </cell>
          <cell r="K74" t="str">
            <v>June, 2005</v>
          </cell>
          <cell r="M74">
            <v>8</v>
          </cell>
          <cell r="N74">
            <v>5</v>
          </cell>
          <cell r="O74">
            <v>8</v>
          </cell>
          <cell r="P74">
            <v>8</v>
          </cell>
          <cell r="Q74">
            <v>3</v>
          </cell>
        </row>
        <row r="75">
          <cell r="B75">
            <v>46</v>
          </cell>
          <cell r="C75" t="str">
            <v>Instrument Transformers</v>
          </cell>
          <cell r="D75" t="str">
            <v>Under rated NUB CTs for in capacitor banks</v>
          </cell>
          <cell r="E75" t="str">
            <v>Replacement</v>
          </cell>
          <cell r="F75" t="str">
            <v>Replace with fully rated CT</v>
          </cell>
          <cell r="G75" t="str">
            <v>C</v>
          </cell>
          <cell r="H75" t="str">
            <v>R</v>
          </cell>
          <cell r="I75">
            <v>1995</v>
          </cell>
          <cell r="J75" t="str">
            <v>Asset Managers</v>
          </cell>
          <cell r="K75">
            <v>38504</v>
          </cell>
          <cell r="L75" t="str">
            <v>Not defined</v>
          </cell>
          <cell r="M75">
            <v>8</v>
          </cell>
          <cell r="N75">
            <v>2</v>
          </cell>
          <cell r="O75">
            <v>8</v>
          </cell>
          <cell r="P75">
            <v>0</v>
          </cell>
          <cell r="Q75">
            <v>3</v>
          </cell>
        </row>
        <row r="76">
          <cell r="B76">
            <v>47</v>
          </cell>
          <cell r="C76" t="str">
            <v>Other Equipment</v>
          </cell>
          <cell r="D76" t="str">
            <v>Provide alternate auxiliary supply to Avon SS</v>
          </cell>
          <cell r="E76" t="str">
            <v>Replacement</v>
          </cell>
          <cell r="F76" t="str">
            <v>Install power rated MVTs at Avon to Provide auxiliary supply</v>
          </cell>
          <cell r="G76" t="str">
            <v>C</v>
          </cell>
          <cell r="H76" t="str">
            <v>R</v>
          </cell>
          <cell r="I76">
            <v>2003</v>
          </cell>
          <cell r="J76" t="str">
            <v>AM/Central</v>
          </cell>
          <cell r="K76">
            <v>38504</v>
          </cell>
          <cell r="M76">
            <v>0</v>
          </cell>
          <cell r="N76">
            <v>0</v>
          </cell>
          <cell r="O76">
            <v>10</v>
          </cell>
          <cell r="P76">
            <v>8</v>
          </cell>
          <cell r="Q76" t="str">
            <v>CD</v>
          </cell>
        </row>
        <row r="77">
          <cell r="B77">
            <v>48</v>
          </cell>
          <cell r="C77" t="str">
            <v>Ancillary Systems</v>
          </cell>
          <cell r="D77" t="str">
            <v xml:space="preserve">VT Secondary Boxes </v>
          </cell>
          <cell r="E77" t="str">
            <v>Replacement</v>
          </cell>
          <cell r="F77" t="str">
            <v>Replace De-ion CBs</v>
          </cell>
          <cell r="G77" t="str">
            <v>M</v>
          </cell>
          <cell r="H77" t="str">
            <v>R</v>
          </cell>
          <cell r="I77">
            <v>2004</v>
          </cell>
          <cell r="J77" t="str">
            <v>Asset Managers</v>
          </cell>
          <cell r="K77">
            <v>38504</v>
          </cell>
          <cell r="M77">
            <v>0</v>
          </cell>
          <cell r="N77">
            <v>0</v>
          </cell>
          <cell r="O77">
            <v>5</v>
          </cell>
          <cell r="P77">
            <v>8</v>
          </cell>
          <cell r="Q77">
            <v>3</v>
          </cell>
        </row>
        <row r="78">
          <cell r="B78">
            <v>49</v>
          </cell>
          <cell r="C78" t="str">
            <v>Instrument Transformers</v>
          </cell>
          <cell r="D78" t="str">
            <v>Non-Standard CTs</v>
          </cell>
          <cell r="E78" t="str">
            <v>Replacement</v>
          </cell>
          <cell r="F78" t="str">
            <v>Where non-standard CTs are in service, replace if there is no reasonable contingency available</v>
          </cell>
          <cell r="G78" t="str">
            <v>C</v>
          </cell>
          <cell r="H78" t="str">
            <v>R</v>
          </cell>
          <cell r="I78">
            <v>1994</v>
          </cell>
          <cell r="J78" t="str">
            <v>Asset Managers</v>
          </cell>
          <cell r="K78">
            <v>38869</v>
          </cell>
          <cell r="L78" t="str">
            <v>Not defined, split</v>
          </cell>
          <cell r="M78">
            <v>0</v>
          </cell>
          <cell r="N78">
            <v>0</v>
          </cell>
          <cell r="O78">
            <v>8</v>
          </cell>
          <cell r="P78">
            <v>5</v>
          </cell>
          <cell r="Q78">
            <v>3</v>
          </cell>
        </row>
        <row r="79">
          <cell r="B79">
            <v>50</v>
          </cell>
          <cell r="C79" t="str">
            <v>DC Systems</v>
          </cell>
          <cell r="D79" t="str">
            <v>Substation Batteries - 50V</v>
          </cell>
          <cell r="E79" t="str">
            <v>Replacement</v>
          </cell>
          <cell r="F79" t="str">
            <v>Monitor and replace as required</v>
          </cell>
          <cell r="G79" t="str">
            <v>C</v>
          </cell>
          <cell r="H79" t="str">
            <v>C</v>
          </cell>
          <cell r="I79">
            <v>1994</v>
          </cell>
          <cell r="J79" t="str">
            <v>Asset Managers</v>
          </cell>
          <cell r="K79" t="str">
            <v>Recurrent</v>
          </cell>
          <cell r="M79">
            <v>0</v>
          </cell>
          <cell r="N79">
            <v>0</v>
          </cell>
          <cell r="O79">
            <v>10</v>
          </cell>
          <cell r="P79">
            <v>2</v>
          </cell>
          <cell r="Q79" t="str">
            <v>2 (one business case for these strategies</v>
          </cell>
        </row>
        <row r="80">
          <cell r="B80">
            <v>51</v>
          </cell>
          <cell r="C80" t="str">
            <v>DC Systems</v>
          </cell>
          <cell r="D80" t="str">
            <v>Substation Batteries - 110V</v>
          </cell>
          <cell r="E80" t="str">
            <v>Replacement</v>
          </cell>
          <cell r="F80" t="str">
            <v>Monitor and replace as required</v>
          </cell>
          <cell r="G80" t="str">
            <v>C</v>
          </cell>
          <cell r="H80" t="str">
            <v>C</v>
          </cell>
          <cell r="I80">
            <v>1994</v>
          </cell>
          <cell r="J80" t="str">
            <v>Asset Managers</v>
          </cell>
          <cell r="K80" t="str">
            <v>Recurrent</v>
          </cell>
          <cell r="M80">
            <v>0</v>
          </cell>
          <cell r="N80">
            <v>0</v>
          </cell>
          <cell r="O80">
            <v>8</v>
          </cell>
          <cell r="P80">
            <v>2</v>
          </cell>
        </row>
        <row r="81">
          <cell r="B81">
            <v>52</v>
          </cell>
          <cell r="C81" t="str">
            <v>DC Systems</v>
          </cell>
          <cell r="D81" t="str">
            <v>Substation Batteries - 240V</v>
          </cell>
          <cell r="E81" t="str">
            <v>Replacement</v>
          </cell>
          <cell r="F81" t="str">
            <v>Monitor and replace as required</v>
          </cell>
          <cell r="G81" t="str">
            <v>C</v>
          </cell>
          <cell r="H81" t="str">
            <v>C</v>
          </cell>
          <cell r="J81" t="str">
            <v>Asset Managers</v>
          </cell>
          <cell r="K81" t="str">
            <v>Recurrent</v>
          </cell>
          <cell r="M81">
            <v>0</v>
          </cell>
          <cell r="N81">
            <v>0</v>
          </cell>
          <cell r="O81">
            <v>8</v>
          </cell>
          <cell r="P81">
            <v>2</v>
          </cell>
        </row>
        <row r="82">
          <cell r="B82">
            <v>53</v>
          </cell>
          <cell r="C82" t="str">
            <v>DC Systems</v>
          </cell>
          <cell r="D82" t="str">
            <v>Substation Battery chargers - 50V</v>
          </cell>
          <cell r="E82" t="str">
            <v>Replacement</v>
          </cell>
          <cell r="F82" t="str">
            <v>Monitor and replace as required</v>
          </cell>
          <cell r="G82" t="str">
            <v>C</v>
          </cell>
          <cell r="H82" t="str">
            <v>C</v>
          </cell>
          <cell r="I82">
            <v>1998</v>
          </cell>
          <cell r="J82" t="str">
            <v>Asset Managers</v>
          </cell>
          <cell r="K82" t="str">
            <v>Recurrent</v>
          </cell>
          <cell r="M82">
            <v>0</v>
          </cell>
          <cell r="N82">
            <v>0</v>
          </cell>
          <cell r="O82">
            <v>8</v>
          </cell>
          <cell r="P82">
            <v>2</v>
          </cell>
          <cell r="Q82" t="str">
            <v>3 (one business case for these strategies</v>
          </cell>
        </row>
        <row r="83">
          <cell r="B83">
            <v>54</v>
          </cell>
          <cell r="C83" t="str">
            <v>DC Systems</v>
          </cell>
          <cell r="D83" t="str">
            <v>Substation Battery chargers - 110V</v>
          </cell>
          <cell r="E83" t="str">
            <v>Replacement</v>
          </cell>
          <cell r="F83" t="str">
            <v>Monitor and replace as required</v>
          </cell>
          <cell r="G83" t="str">
            <v>C</v>
          </cell>
          <cell r="H83" t="str">
            <v>C</v>
          </cell>
          <cell r="I83">
            <v>1998</v>
          </cell>
          <cell r="J83" t="str">
            <v>Asset Managers</v>
          </cell>
          <cell r="K83" t="str">
            <v>Recurrent</v>
          </cell>
          <cell r="M83">
            <v>0</v>
          </cell>
          <cell r="N83">
            <v>0</v>
          </cell>
          <cell r="O83">
            <v>8</v>
          </cell>
          <cell r="P83">
            <v>2</v>
          </cell>
        </row>
        <row r="84">
          <cell r="B84">
            <v>55</v>
          </cell>
          <cell r="C84" t="str">
            <v>DC Systems</v>
          </cell>
          <cell r="D84" t="str">
            <v>Substation Battery chargers - 240V</v>
          </cell>
          <cell r="E84" t="str">
            <v>Replacement</v>
          </cell>
          <cell r="F84" t="str">
            <v>Monitor and replace as required</v>
          </cell>
          <cell r="G84" t="str">
            <v>C</v>
          </cell>
          <cell r="H84" t="str">
            <v>C</v>
          </cell>
          <cell r="J84" t="str">
            <v>Asset Managers</v>
          </cell>
          <cell r="K84" t="str">
            <v>Recurrent</v>
          </cell>
          <cell r="M84">
            <v>0</v>
          </cell>
          <cell r="N84">
            <v>0</v>
          </cell>
          <cell r="O84">
            <v>8</v>
          </cell>
          <cell r="P84">
            <v>2</v>
          </cell>
        </row>
        <row r="85">
          <cell r="B85">
            <v>56</v>
          </cell>
          <cell r="C85" t="str">
            <v>Disconnectors and Earth Switches</v>
          </cell>
          <cell r="D85" t="str">
            <v>220kV and above</v>
          </cell>
          <cell r="E85" t="str">
            <v>Replacement</v>
          </cell>
          <cell r="F85" t="str">
            <v>Monitor and replace as required</v>
          </cell>
          <cell r="G85" t="str">
            <v>C</v>
          </cell>
          <cell r="H85" t="str">
            <v>C</v>
          </cell>
          <cell r="I85">
            <v>1997</v>
          </cell>
          <cell r="J85" t="str">
            <v>Asset Managers</v>
          </cell>
          <cell r="K85" t="str">
            <v>Recurrent</v>
          </cell>
          <cell r="M85">
            <v>5</v>
          </cell>
          <cell r="N85">
            <v>0</v>
          </cell>
          <cell r="O85">
            <v>10</v>
          </cell>
          <cell r="P85">
            <v>5</v>
          </cell>
          <cell r="Q85" t="str">
            <v>2i</v>
          </cell>
        </row>
        <row r="86">
          <cell r="B86">
            <v>57</v>
          </cell>
          <cell r="C86" t="str">
            <v>Disconnectors and Earth Switches</v>
          </cell>
          <cell r="D86" t="str">
            <v>132kV</v>
          </cell>
          <cell r="E86" t="str">
            <v>Replacement</v>
          </cell>
          <cell r="F86" t="str">
            <v>Monitor and replace as required</v>
          </cell>
          <cell r="G86" t="str">
            <v>C</v>
          </cell>
          <cell r="H86" t="str">
            <v>C</v>
          </cell>
          <cell r="I86">
            <v>1997</v>
          </cell>
          <cell r="J86" t="str">
            <v>Asset Managers</v>
          </cell>
          <cell r="K86" t="str">
            <v>Recurrent</v>
          </cell>
          <cell r="M86">
            <v>5</v>
          </cell>
          <cell r="N86">
            <v>0</v>
          </cell>
          <cell r="O86">
            <v>10</v>
          </cell>
          <cell r="P86">
            <v>5</v>
          </cell>
          <cell r="Q86" t="str">
            <v>3i</v>
          </cell>
        </row>
        <row r="87">
          <cell r="B87">
            <v>58</v>
          </cell>
          <cell r="C87" t="str">
            <v>Disconnectors and Earth Switches</v>
          </cell>
          <cell r="D87" t="str">
            <v>66kV and below</v>
          </cell>
          <cell r="E87" t="str">
            <v>Replacement</v>
          </cell>
          <cell r="F87" t="str">
            <v>Monitor and replace as required</v>
          </cell>
          <cell r="G87" t="str">
            <v>C</v>
          </cell>
          <cell r="H87" t="str">
            <v>C</v>
          </cell>
          <cell r="I87">
            <v>1997</v>
          </cell>
          <cell r="J87" t="str">
            <v>Asset Managers</v>
          </cell>
          <cell r="K87" t="str">
            <v>Recurrent</v>
          </cell>
          <cell r="M87">
            <v>5</v>
          </cell>
          <cell r="N87">
            <v>0</v>
          </cell>
          <cell r="O87">
            <v>10</v>
          </cell>
          <cell r="P87">
            <v>5</v>
          </cell>
          <cell r="Q87" t="str">
            <v>3i</v>
          </cell>
        </row>
        <row r="88">
          <cell r="B88">
            <v>59</v>
          </cell>
          <cell r="C88" t="str">
            <v>GIS</v>
          </cell>
          <cell r="D88" t="str">
            <v>Beaconsfield</v>
          </cell>
          <cell r="E88" t="str">
            <v>Other</v>
          </cell>
          <cell r="F88" t="str">
            <v>Review options beyond 2006</v>
          </cell>
          <cell r="G88" t="str">
            <v>O</v>
          </cell>
          <cell r="H88" t="str">
            <v>I</v>
          </cell>
          <cell r="I88">
            <v>2003</v>
          </cell>
          <cell r="J88" t="str">
            <v>M/AP</v>
          </cell>
          <cell r="K88">
            <v>38687</v>
          </cell>
          <cell r="M88">
            <v>0</v>
          </cell>
          <cell r="N88">
            <v>0</v>
          </cell>
          <cell r="O88">
            <v>8</v>
          </cell>
          <cell r="P88">
            <v>10</v>
          </cell>
          <cell r="Q88">
            <v>3</v>
          </cell>
        </row>
        <row r="89">
          <cell r="B89">
            <v>60</v>
          </cell>
          <cell r="C89" t="str">
            <v>GIS</v>
          </cell>
          <cell r="D89" t="str">
            <v>Beaconsfield</v>
          </cell>
          <cell r="E89" t="str">
            <v>Replacement</v>
          </cell>
          <cell r="F89" t="str">
            <v>Install conventional CB on No.1 Reactor</v>
          </cell>
          <cell r="G89" t="str">
            <v>C</v>
          </cell>
          <cell r="H89" t="str">
            <v>R</v>
          </cell>
          <cell r="I89">
            <v>2004</v>
          </cell>
          <cell r="J89" t="str">
            <v>AM/Central</v>
          </cell>
          <cell r="K89">
            <v>38504</v>
          </cell>
          <cell r="M89">
            <v>0</v>
          </cell>
          <cell r="N89">
            <v>2</v>
          </cell>
          <cell r="O89">
            <v>10</v>
          </cell>
          <cell r="P89">
            <v>10</v>
          </cell>
          <cell r="Q89">
            <v>3</v>
          </cell>
        </row>
        <row r="90">
          <cell r="B90">
            <v>61</v>
          </cell>
          <cell r="C90" t="str">
            <v>Environment</v>
          </cell>
          <cell r="D90" t="str">
            <v>PCB Disposal</v>
          </cell>
          <cell r="E90" t="str">
            <v>Replacement</v>
          </cell>
          <cell r="F90" t="str">
            <v>Remove all scheduled PCB contaminated from in-service equipment</v>
          </cell>
          <cell r="G90" t="str">
            <v>C</v>
          </cell>
          <cell r="H90" t="str">
            <v>R</v>
          </cell>
          <cell r="I90">
            <v>2003</v>
          </cell>
          <cell r="J90" t="str">
            <v>Asset Managers</v>
          </cell>
          <cell r="K90">
            <v>40179</v>
          </cell>
          <cell r="M90">
            <v>2</v>
          </cell>
          <cell r="N90">
            <v>10</v>
          </cell>
          <cell r="O90">
            <v>0</v>
          </cell>
          <cell r="P90">
            <v>8</v>
          </cell>
          <cell r="Q90">
            <v>2</v>
          </cell>
        </row>
        <row r="91">
          <cell r="B91">
            <v>62</v>
          </cell>
          <cell r="C91" t="str">
            <v>Surge Diverters</v>
          </cell>
          <cell r="D91" t="str">
            <v>Gapped Type (pre 1965) - 220kV and above</v>
          </cell>
          <cell r="E91" t="str">
            <v>Replacement</v>
          </cell>
          <cell r="F91" t="str">
            <v>Replace</v>
          </cell>
          <cell r="G91" t="str">
            <v>M</v>
          </cell>
          <cell r="H91" t="str">
            <v>R</v>
          </cell>
          <cell r="I91">
            <v>2000</v>
          </cell>
          <cell r="J91" t="str">
            <v>Asset Managers</v>
          </cell>
          <cell r="K91" t="str">
            <v>June, 2005</v>
          </cell>
          <cell r="M91">
            <v>8</v>
          </cell>
          <cell r="N91">
            <v>0</v>
          </cell>
          <cell r="O91">
            <v>8</v>
          </cell>
          <cell r="P91">
            <v>0</v>
          </cell>
          <cell r="Q91" t="str">
            <v>2 (one business case for these strategies)</v>
          </cell>
        </row>
        <row r="92">
          <cell r="B92">
            <v>63</v>
          </cell>
          <cell r="C92" t="str">
            <v>Surge Diverters</v>
          </cell>
          <cell r="D92" t="str">
            <v>Gapped Type (pre 1965) - 132kV</v>
          </cell>
          <cell r="E92" t="str">
            <v>Replacement</v>
          </cell>
          <cell r="F92" t="str">
            <v>Replace</v>
          </cell>
          <cell r="G92" t="str">
            <v>M</v>
          </cell>
          <cell r="H92" t="str">
            <v>R</v>
          </cell>
          <cell r="I92">
            <v>2000</v>
          </cell>
          <cell r="J92" t="str">
            <v>Asset Managers</v>
          </cell>
          <cell r="K92" t="str">
            <v>June, 2005</v>
          </cell>
          <cell r="M92">
            <v>8</v>
          </cell>
          <cell r="N92">
            <v>0</v>
          </cell>
          <cell r="O92">
            <v>8</v>
          </cell>
          <cell r="P92">
            <v>0</v>
          </cell>
        </row>
        <row r="93">
          <cell r="B93">
            <v>64</v>
          </cell>
          <cell r="C93" t="str">
            <v>Surge Diverters</v>
          </cell>
          <cell r="D93" t="str">
            <v>Gapped Type (pre 1965) - 66kV</v>
          </cell>
          <cell r="E93" t="str">
            <v>Replacement</v>
          </cell>
          <cell r="F93" t="str">
            <v>Replace</v>
          </cell>
          <cell r="G93" t="str">
            <v>M</v>
          </cell>
          <cell r="H93" t="str">
            <v>R</v>
          </cell>
          <cell r="I93">
            <v>2000</v>
          </cell>
          <cell r="J93" t="str">
            <v>Asset Managers</v>
          </cell>
          <cell r="K93" t="str">
            <v>June, 2005</v>
          </cell>
          <cell r="M93">
            <v>8</v>
          </cell>
          <cell r="N93">
            <v>0</v>
          </cell>
          <cell r="O93">
            <v>8</v>
          </cell>
          <cell r="P93">
            <v>0</v>
          </cell>
        </row>
        <row r="94">
          <cell r="B94">
            <v>65</v>
          </cell>
          <cell r="C94" t="str">
            <v>Surge Diverters</v>
          </cell>
          <cell r="D94" t="str">
            <v>Gapped Type (post 1965) - 220kV and above</v>
          </cell>
          <cell r="E94" t="str">
            <v>Replacement</v>
          </cell>
          <cell r="F94" t="str">
            <v>Replace</v>
          </cell>
          <cell r="G94" t="str">
            <v>M</v>
          </cell>
          <cell r="H94" t="str">
            <v>R</v>
          </cell>
          <cell r="I94">
            <v>2002</v>
          </cell>
          <cell r="J94" t="str">
            <v>Asset Managers</v>
          </cell>
          <cell r="K94">
            <v>40330</v>
          </cell>
          <cell r="M94">
            <v>8</v>
          </cell>
          <cell r="N94">
            <v>0</v>
          </cell>
          <cell r="O94">
            <v>8</v>
          </cell>
          <cell r="P94">
            <v>0</v>
          </cell>
        </row>
        <row r="95">
          <cell r="B95">
            <v>66</v>
          </cell>
          <cell r="C95" t="str">
            <v>Surge Diverters</v>
          </cell>
          <cell r="D95" t="str">
            <v>Gapped Type (post 1965) - 132kV</v>
          </cell>
          <cell r="E95" t="str">
            <v>Replacement</v>
          </cell>
          <cell r="F95" t="str">
            <v>Replace</v>
          </cell>
          <cell r="G95" t="str">
            <v>M</v>
          </cell>
          <cell r="H95" t="str">
            <v>R</v>
          </cell>
          <cell r="I95">
            <v>2002</v>
          </cell>
          <cell r="J95" t="str">
            <v>Asset Managers</v>
          </cell>
          <cell r="K95">
            <v>40330</v>
          </cell>
          <cell r="M95">
            <v>8</v>
          </cell>
          <cell r="N95">
            <v>0</v>
          </cell>
          <cell r="O95">
            <v>8</v>
          </cell>
          <cell r="P95">
            <v>0</v>
          </cell>
        </row>
        <row r="96">
          <cell r="B96">
            <v>67</v>
          </cell>
          <cell r="C96" t="str">
            <v>Surge Diverters</v>
          </cell>
          <cell r="D96" t="str">
            <v>Gapped Type (post 1965) - 66kV and below</v>
          </cell>
          <cell r="E96" t="str">
            <v>Replacement</v>
          </cell>
          <cell r="F96" t="str">
            <v>Replace</v>
          </cell>
          <cell r="G96" t="str">
            <v>M</v>
          </cell>
          <cell r="H96" t="str">
            <v>R</v>
          </cell>
          <cell r="I96">
            <v>2002</v>
          </cell>
          <cell r="J96" t="str">
            <v>Asset Managers</v>
          </cell>
          <cell r="K96">
            <v>40330</v>
          </cell>
          <cell r="M96">
            <v>8</v>
          </cell>
          <cell r="N96">
            <v>0</v>
          </cell>
          <cell r="O96">
            <v>8</v>
          </cell>
          <cell r="P96">
            <v>0</v>
          </cell>
        </row>
        <row r="97">
          <cell r="B97">
            <v>68</v>
          </cell>
          <cell r="C97" t="str">
            <v>Reactive Plant</v>
          </cell>
          <cell r="D97" t="str">
            <v>Capacitor</v>
          </cell>
          <cell r="E97" t="str">
            <v>Replacement</v>
          </cell>
          <cell r="F97" t="str">
            <v>Monitor and replace as required</v>
          </cell>
          <cell r="G97" t="str">
            <v>C</v>
          </cell>
          <cell r="H97" t="str">
            <v>C</v>
          </cell>
          <cell r="I97">
            <v>2000</v>
          </cell>
          <cell r="J97" t="str">
            <v>Asset Managers</v>
          </cell>
          <cell r="K97" t="str">
            <v>Recurrent</v>
          </cell>
          <cell r="M97">
            <v>2</v>
          </cell>
          <cell r="N97">
            <v>2</v>
          </cell>
          <cell r="O97">
            <v>8</v>
          </cell>
          <cell r="P97">
            <v>10</v>
          </cell>
          <cell r="Q97" t="str">
            <v>3i</v>
          </cell>
        </row>
        <row r="98">
          <cell r="B98">
            <v>69</v>
          </cell>
          <cell r="C98" t="str">
            <v>Buildings</v>
          </cell>
          <cell r="D98" t="str">
            <v>Pre- 1975 Buildings</v>
          </cell>
          <cell r="E98" t="str">
            <v>Other</v>
          </cell>
          <cell r="F98" t="str">
            <v>Formal building inspection to be carried out since 1990</v>
          </cell>
          <cell r="G98" t="str">
            <v>O</v>
          </cell>
          <cell r="H98" t="str">
            <v>I</v>
          </cell>
          <cell r="I98">
            <v>1998</v>
          </cell>
          <cell r="J98" t="str">
            <v>Asset Managers</v>
          </cell>
          <cell r="K98">
            <v>38322</v>
          </cell>
          <cell r="Q98" t="str">
            <v>NB</v>
          </cell>
        </row>
        <row r="99">
          <cell r="B99">
            <v>69</v>
          </cell>
          <cell r="C99" t="str">
            <v>Buildings</v>
          </cell>
          <cell r="D99" t="str">
            <v>Building Defects</v>
          </cell>
          <cell r="E99" t="str">
            <v>Other</v>
          </cell>
          <cell r="F99" t="str">
            <v>Regional Business plans to make provision for maintenance</v>
          </cell>
          <cell r="G99" t="str">
            <v>M</v>
          </cell>
          <cell r="H99" t="str">
            <v>c</v>
          </cell>
          <cell r="I99">
            <v>1998</v>
          </cell>
          <cell r="J99" t="str">
            <v>Asset Managers</v>
          </cell>
          <cell r="K99" t="str">
            <v>Recurrent</v>
          </cell>
          <cell r="M99">
            <v>5</v>
          </cell>
          <cell r="N99">
            <v>2</v>
          </cell>
          <cell r="O99">
            <v>0</v>
          </cell>
          <cell r="P99">
            <v>2</v>
          </cell>
          <cell r="Q99" t="str">
            <v>3i</v>
          </cell>
        </row>
        <row r="100">
          <cell r="B100">
            <v>70</v>
          </cell>
          <cell r="C100" t="str">
            <v>Buildings</v>
          </cell>
          <cell r="D100" t="str">
            <v>Energy Efficiency (220kV sites and above)</v>
          </cell>
          <cell r="E100" t="str">
            <v>Other</v>
          </cell>
          <cell r="F100" t="str">
            <v>Carry out energy audit and implement approved recommendations</v>
          </cell>
          <cell r="G100" t="str">
            <v>O</v>
          </cell>
          <cell r="H100" t="str">
            <v>I,A</v>
          </cell>
          <cell r="I100">
            <v>2003</v>
          </cell>
          <cell r="J100" t="str">
            <v>Asset Managers</v>
          </cell>
          <cell r="K100" t="str">
            <v>December, 2003, June 2004</v>
          </cell>
          <cell r="L100" t="str">
            <v>Split</v>
          </cell>
          <cell r="Q100" t="str">
            <v>NB</v>
          </cell>
        </row>
        <row r="101">
          <cell r="B101">
            <v>70</v>
          </cell>
          <cell r="C101" t="str">
            <v>Buildings</v>
          </cell>
          <cell r="D101" t="str">
            <v>Energy Efficiency (sites 132kV and below)</v>
          </cell>
          <cell r="E101" t="str">
            <v>Other</v>
          </cell>
          <cell r="F101" t="str">
            <v>Carry out energy audit and implement approved recommendations</v>
          </cell>
          <cell r="G101" t="str">
            <v>O</v>
          </cell>
          <cell r="H101" t="str">
            <v>I,A</v>
          </cell>
          <cell r="I101">
            <v>2003</v>
          </cell>
          <cell r="J101" t="str">
            <v>Asset Managers</v>
          </cell>
          <cell r="K101" t="str">
            <v>June, 2004, December 2004</v>
          </cell>
          <cell r="L101" t="str">
            <v>Split</v>
          </cell>
          <cell r="M101" t="str">
            <v>Assess indivually</v>
          </cell>
          <cell r="Q101" t="str">
            <v>3i</v>
          </cell>
        </row>
        <row r="102">
          <cell r="B102">
            <v>71</v>
          </cell>
          <cell r="C102" t="str">
            <v>Fire</v>
          </cell>
          <cell r="D102" t="str">
            <v>Fire Detection and Protection Systems</v>
          </cell>
          <cell r="E102" t="str">
            <v>Other</v>
          </cell>
          <cell r="F102" t="str">
            <v>Regional Business plans to make provision for any installation or replacement to fire detection and protection systems in accordance with the Fire Protection Policies and procedures manual</v>
          </cell>
          <cell r="G102" t="str">
            <v>M</v>
          </cell>
          <cell r="H102" t="str">
            <v>C</v>
          </cell>
          <cell r="I102">
            <v>1998</v>
          </cell>
          <cell r="J102" t="str">
            <v>Asset Managers</v>
          </cell>
          <cell r="K102" t="str">
            <v>Recurrent</v>
          </cell>
          <cell r="M102" t="str">
            <v>Assess indivually</v>
          </cell>
          <cell r="Q102" t="str">
            <v>3i</v>
          </cell>
        </row>
        <row r="103">
          <cell r="B103">
            <v>72</v>
          </cell>
          <cell r="C103" t="str">
            <v>Fire</v>
          </cell>
          <cell r="D103" t="str">
            <v>Automatic Fire Protection Schemes for Power transformers</v>
          </cell>
          <cell r="E103" t="str">
            <v>Other</v>
          </cell>
          <cell r="F103" t="str">
            <v>Regional Business plans to make provision for any installation or replacement to fire detection and protection systems in accordance with the Fire Protection Policies and procedures manual</v>
          </cell>
          <cell r="G103" t="str">
            <v>M</v>
          </cell>
          <cell r="H103" t="str">
            <v>C</v>
          </cell>
          <cell r="I103">
            <v>1998</v>
          </cell>
          <cell r="J103" t="str">
            <v>Asset Managers</v>
          </cell>
          <cell r="K103">
            <v>38504</v>
          </cell>
          <cell r="M103" t="str">
            <v>Assess indivually</v>
          </cell>
          <cell r="Q103" t="str">
            <v>3i</v>
          </cell>
        </row>
        <row r="104">
          <cell r="B104">
            <v>72</v>
          </cell>
          <cell r="C104" t="str">
            <v>Fire</v>
          </cell>
          <cell r="D104" t="str">
            <v>Automatic Fire Protection Schemes for Power transformers</v>
          </cell>
          <cell r="E104" t="str">
            <v>Other</v>
          </cell>
          <cell r="F104" t="str">
            <v>Decommission deluge systems not required as and when maintenance costs become significant.</v>
          </cell>
          <cell r="G104" t="str">
            <v>O</v>
          </cell>
          <cell r="H104" t="str">
            <v>C</v>
          </cell>
          <cell r="I104">
            <v>1998</v>
          </cell>
          <cell r="J104" t="str">
            <v>Asset Managers</v>
          </cell>
          <cell r="K104">
            <v>38504</v>
          </cell>
          <cell r="M104">
            <v>0</v>
          </cell>
          <cell r="N104">
            <v>0</v>
          </cell>
          <cell r="O104">
            <v>0</v>
          </cell>
          <cell r="P104">
            <v>10</v>
          </cell>
          <cell r="Q104">
            <v>3</v>
          </cell>
        </row>
        <row r="105">
          <cell r="B105">
            <v>73</v>
          </cell>
          <cell r="C105" t="str">
            <v>Other Equipment</v>
          </cell>
          <cell r="D105" t="str">
            <v>General</v>
          </cell>
          <cell r="E105" t="str">
            <v>Other</v>
          </cell>
          <cell r="F105" t="str">
            <v>Monitor and replace as required</v>
          </cell>
          <cell r="G105" t="str">
            <v>M</v>
          </cell>
          <cell r="H105" t="str">
            <v>C</v>
          </cell>
          <cell r="I105">
            <v>1998</v>
          </cell>
          <cell r="J105" t="str">
            <v>Asset Managers</v>
          </cell>
          <cell r="K105" t="str">
            <v>recurrent</v>
          </cell>
          <cell r="M105" t="str">
            <v>Assess indivually</v>
          </cell>
          <cell r="Q105">
            <v>3</v>
          </cell>
        </row>
        <row r="106">
          <cell r="B106">
            <v>74</v>
          </cell>
          <cell r="C106" t="str">
            <v>Environment</v>
          </cell>
          <cell r="D106" t="str">
            <v>Transformer Bunds</v>
          </cell>
          <cell r="E106" t="str">
            <v>Other</v>
          </cell>
          <cell r="F106" t="str">
            <v>Inspect and reseal all bunds where sealing is not satisfactory</v>
          </cell>
          <cell r="G106" t="str">
            <v>M</v>
          </cell>
          <cell r="H106" t="str">
            <v>C</v>
          </cell>
          <cell r="I106">
            <v>2004</v>
          </cell>
          <cell r="J106" t="str">
            <v>Asset Managers</v>
          </cell>
          <cell r="K106">
            <v>38869</v>
          </cell>
          <cell r="M106">
            <v>0</v>
          </cell>
          <cell r="N106">
            <v>10</v>
          </cell>
          <cell r="O106">
            <v>0</v>
          </cell>
          <cell r="P106">
            <v>10</v>
          </cell>
          <cell r="Q106">
            <v>3</v>
          </cell>
        </row>
        <row r="107">
          <cell r="B107">
            <v>75</v>
          </cell>
          <cell r="C107" t="str">
            <v>Circuit Breakers</v>
          </cell>
          <cell r="D107" t="str">
            <v>POW Circuit Breakers</v>
          </cell>
          <cell r="E107" t="str">
            <v>Replacement</v>
          </cell>
          <cell r="F107" t="str">
            <v>Install Point on Wave CBs</v>
          </cell>
          <cell r="G107" t="str">
            <v>C</v>
          </cell>
          <cell r="H107" t="str">
            <v>A</v>
          </cell>
          <cell r="I107">
            <v>1998</v>
          </cell>
          <cell r="J107" t="str">
            <v>Asset Managers</v>
          </cell>
          <cell r="K107" t="str">
            <v>June , 2005</v>
          </cell>
          <cell r="M107">
            <v>0</v>
          </cell>
          <cell r="N107">
            <v>0</v>
          </cell>
          <cell r="O107">
            <v>8</v>
          </cell>
          <cell r="P107">
            <v>10</v>
          </cell>
          <cell r="Q107">
            <v>2</v>
          </cell>
        </row>
        <row r="108">
          <cell r="B108">
            <v>76</v>
          </cell>
          <cell r="C108" t="str">
            <v>Reactive Plant</v>
          </cell>
          <cell r="D108" t="str">
            <v>Sydney South Syn Cons</v>
          </cell>
          <cell r="E108" t="str">
            <v>Other</v>
          </cell>
          <cell r="F108" t="str">
            <v>Retire on commissioning of Sydney South SVC</v>
          </cell>
          <cell r="G108" t="str">
            <v>O</v>
          </cell>
          <cell r="H108" t="str">
            <v>C</v>
          </cell>
          <cell r="I108">
            <v>1998</v>
          </cell>
          <cell r="J108" t="str">
            <v>Asset Managers</v>
          </cell>
          <cell r="K108" t="str">
            <v>within 12 months of SYW SVC</v>
          </cell>
          <cell r="M108">
            <v>5</v>
          </cell>
          <cell r="N108">
            <v>2</v>
          </cell>
          <cell r="O108">
            <v>10</v>
          </cell>
          <cell r="P108">
            <v>10</v>
          </cell>
          <cell r="Q108">
            <v>3</v>
          </cell>
        </row>
        <row r="109">
          <cell r="B109">
            <v>77</v>
          </cell>
          <cell r="C109" t="str">
            <v>Shunt Capacitor Banks</v>
          </cell>
          <cell r="D109" t="str">
            <v>Concrete Pads</v>
          </cell>
          <cell r="E109" t="str">
            <v>Other</v>
          </cell>
          <cell r="F109" t="str">
            <v xml:space="preserve">Identify Capacitor banks with excessive weed growth </v>
          </cell>
          <cell r="G109" t="str">
            <v>O</v>
          </cell>
          <cell r="H109" t="str">
            <v>I</v>
          </cell>
          <cell r="I109">
            <v>2001</v>
          </cell>
          <cell r="J109" t="str">
            <v>Asset Managers</v>
          </cell>
          <cell r="K109">
            <v>38504</v>
          </cell>
          <cell r="M109">
            <v>2</v>
          </cell>
          <cell r="N109">
            <v>2</v>
          </cell>
          <cell r="O109">
            <v>8</v>
          </cell>
          <cell r="P109">
            <v>5</v>
          </cell>
          <cell r="Q109">
            <v>3</v>
          </cell>
        </row>
        <row r="110">
          <cell r="B110">
            <v>77.099999999999994</v>
          </cell>
          <cell r="C110" t="str">
            <v>Shunt Capacitor Banks</v>
          </cell>
          <cell r="D110" t="str">
            <v>Concrete Pads</v>
          </cell>
          <cell r="E110" t="str">
            <v>Replacement</v>
          </cell>
          <cell r="F110" t="str">
            <v>Re-surface capacitor banks as required</v>
          </cell>
          <cell r="G110" t="str">
            <v>M</v>
          </cell>
          <cell r="H110" t="str">
            <v>C</v>
          </cell>
          <cell r="I110">
            <v>2001</v>
          </cell>
          <cell r="J110" t="str">
            <v>Asset Managers</v>
          </cell>
          <cell r="K110">
            <v>39965</v>
          </cell>
          <cell r="M110">
            <v>2</v>
          </cell>
          <cell r="N110">
            <v>2</v>
          </cell>
          <cell r="O110">
            <v>8</v>
          </cell>
          <cell r="P110">
            <v>8</v>
          </cell>
          <cell r="Q110">
            <v>3</v>
          </cell>
        </row>
        <row r="111">
          <cell r="B111">
            <v>78</v>
          </cell>
          <cell r="C111" t="str">
            <v>Condition Monitoring</v>
          </cell>
          <cell r="D111" t="str">
            <v>Dissolved Gas in Oil</v>
          </cell>
          <cell r="E111" t="str">
            <v>Other</v>
          </cell>
          <cell r="F111" t="str">
            <v>Install DGA monitors on transformers nominated in the Condition Monitoring Working Group Report (Recommendation 5.)</v>
          </cell>
          <cell r="G111" t="str">
            <v>C</v>
          </cell>
          <cell r="H111" t="str">
            <v>A</v>
          </cell>
          <cell r="I111">
            <v>2003</v>
          </cell>
          <cell r="J111" t="str">
            <v>Asset Managers</v>
          </cell>
          <cell r="K111">
            <v>38504</v>
          </cell>
          <cell r="L111" t="str">
            <v>List in Doc, - 3 categories</v>
          </cell>
          <cell r="M111">
            <v>0</v>
          </cell>
          <cell r="N111">
            <v>0</v>
          </cell>
          <cell r="O111">
            <v>10</v>
          </cell>
          <cell r="P111">
            <v>10</v>
          </cell>
          <cell r="Q111">
            <v>3</v>
          </cell>
        </row>
        <row r="112">
          <cell r="B112">
            <v>79</v>
          </cell>
          <cell r="C112" t="str">
            <v>Condition Monitoring</v>
          </cell>
          <cell r="D112" t="str">
            <v>Dissolved Gas in Oil</v>
          </cell>
          <cell r="E112" t="str">
            <v>Other</v>
          </cell>
          <cell r="F112" t="str">
            <v>Upgrade  to Calisto type</v>
          </cell>
          <cell r="G112" t="str">
            <v>C</v>
          </cell>
          <cell r="I112">
            <v>2003</v>
          </cell>
          <cell r="J112" t="str">
            <v>Asset Managers</v>
          </cell>
          <cell r="K112">
            <v>38504</v>
          </cell>
          <cell r="M112">
            <v>0</v>
          </cell>
          <cell r="N112">
            <v>0</v>
          </cell>
          <cell r="O112">
            <v>10</v>
          </cell>
          <cell r="P112">
            <v>10</v>
          </cell>
          <cell r="Q112">
            <v>3</v>
          </cell>
        </row>
        <row r="113">
          <cell r="B113">
            <v>80</v>
          </cell>
          <cell r="C113" t="str">
            <v>Condition Monitoring</v>
          </cell>
          <cell r="D113" t="str">
            <v>Dissolved Gas in Oil</v>
          </cell>
          <cell r="E113" t="str">
            <v>Other</v>
          </cell>
          <cell r="F113" t="str">
            <v>Move to Oil circulation path</v>
          </cell>
          <cell r="G113" t="str">
            <v>M</v>
          </cell>
          <cell r="I113">
            <v>2003</v>
          </cell>
          <cell r="J113" t="str">
            <v>Asset Managers</v>
          </cell>
          <cell r="K113">
            <v>38869</v>
          </cell>
          <cell r="M113">
            <v>0</v>
          </cell>
          <cell r="N113">
            <v>0</v>
          </cell>
          <cell r="O113">
            <v>10</v>
          </cell>
          <cell r="P113">
            <v>10</v>
          </cell>
          <cell r="Q113">
            <v>3</v>
          </cell>
        </row>
        <row r="114">
          <cell r="B114">
            <v>81</v>
          </cell>
          <cell r="C114" t="str">
            <v>Condition Monitoring</v>
          </cell>
          <cell r="D114" t="str">
            <v>Moisture in Oil</v>
          </cell>
          <cell r="E114" t="str">
            <v>Other</v>
          </cell>
          <cell r="F114" t="str">
            <v>Install online moisture monitors to  transformers nominated in the Condition Monitoring working group Report (Recommendation 10)</v>
          </cell>
          <cell r="G114" t="str">
            <v>C</v>
          </cell>
          <cell r="H114" t="str">
            <v>R</v>
          </cell>
          <cell r="I114">
            <v>2003</v>
          </cell>
          <cell r="J114" t="str">
            <v>Asset Managers</v>
          </cell>
          <cell r="K114">
            <v>38504</v>
          </cell>
          <cell r="M114">
            <v>0</v>
          </cell>
          <cell r="N114">
            <v>0</v>
          </cell>
          <cell r="O114">
            <v>10</v>
          </cell>
          <cell r="P114">
            <v>10</v>
          </cell>
          <cell r="Q114">
            <v>3</v>
          </cell>
        </row>
        <row r="115">
          <cell r="B115">
            <v>82</v>
          </cell>
          <cell r="C115" t="str">
            <v>Condition Monitoring</v>
          </cell>
          <cell r="D115" t="str">
            <v>Tapchanger Monitors</v>
          </cell>
          <cell r="E115" t="str">
            <v>Other</v>
          </cell>
          <cell r="F115" t="str">
            <v>Install tapchanger monitors to specific Reinhausen Tapchangers nominated in the Condition Monitoring Working Group Report (Recommendation 13)</v>
          </cell>
          <cell r="G115" t="str">
            <v>C</v>
          </cell>
          <cell r="H115" t="str">
            <v>R</v>
          </cell>
          <cell r="I115">
            <v>2003</v>
          </cell>
          <cell r="J115" t="str">
            <v>Asset Managers</v>
          </cell>
          <cell r="K115">
            <v>39234</v>
          </cell>
          <cell r="M115">
            <v>2</v>
          </cell>
          <cell r="N115">
            <v>2</v>
          </cell>
          <cell r="O115">
            <v>10</v>
          </cell>
          <cell r="P115">
            <v>8</v>
          </cell>
          <cell r="Q115">
            <v>3</v>
          </cell>
        </row>
        <row r="116">
          <cell r="B116">
            <v>82</v>
          </cell>
          <cell r="C116" t="str">
            <v>Condition Monitoring</v>
          </cell>
          <cell r="D116" t="str">
            <v>Tapchanger Monitors</v>
          </cell>
          <cell r="E116" t="str">
            <v>Other</v>
          </cell>
          <cell r="F116" t="str">
            <v>Review effectiveness of existing tapchanger monitors and consider further installation of tapchanger monitors on transformers identified in the Condition Working Group Report (Recommendation 13)</v>
          </cell>
          <cell r="G116" t="str">
            <v>O</v>
          </cell>
          <cell r="H116" t="str">
            <v>I</v>
          </cell>
          <cell r="I116">
            <v>2003</v>
          </cell>
          <cell r="J116" t="str">
            <v>SSE</v>
          </cell>
          <cell r="K116">
            <v>38322</v>
          </cell>
          <cell r="M116">
            <v>2</v>
          </cell>
          <cell r="N116">
            <v>2</v>
          </cell>
          <cell r="O116">
            <v>10</v>
          </cell>
          <cell r="P116">
            <v>8</v>
          </cell>
          <cell r="Q116">
            <v>3</v>
          </cell>
        </row>
        <row r="117">
          <cell r="B117">
            <v>82</v>
          </cell>
          <cell r="C117" t="str">
            <v>Condition Monitoring</v>
          </cell>
          <cell r="D117" t="str">
            <v>Tapchanger Monitors</v>
          </cell>
          <cell r="E117" t="str">
            <v>Other</v>
          </cell>
          <cell r="F117" t="str">
            <v>Install Reinhausen Tapchanger Monitors to transformers identified above</v>
          </cell>
          <cell r="G117" t="str">
            <v>C</v>
          </cell>
          <cell r="H117" t="str">
            <v>C</v>
          </cell>
          <cell r="I117">
            <v>2003</v>
          </cell>
          <cell r="J117" t="str">
            <v>Asset Managers</v>
          </cell>
          <cell r="K117">
            <v>39965</v>
          </cell>
          <cell r="M117">
            <v>2</v>
          </cell>
          <cell r="N117">
            <v>2</v>
          </cell>
          <cell r="O117">
            <v>10</v>
          </cell>
          <cell r="P117">
            <v>8</v>
          </cell>
          <cell r="Q117">
            <v>3</v>
          </cell>
        </row>
        <row r="118">
          <cell r="B118">
            <v>83</v>
          </cell>
          <cell r="C118" t="str">
            <v>Condition Monitoring</v>
          </cell>
          <cell r="D118" t="str">
            <v>CT  DDF Monitors</v>
          </cell>
          <cell r="E118" t="str">
            <v>Other</v>
          </cell>
          <cell r="F118" t="str">
            <v>Resolve Reliability Concerns for Powerlink DDF monitoring system</v>
          </cell>
          <cell r="G118" t="str">
            <v>O</v>
          </cell>
          <cell r="H118" t="str">
            <v>I</v>
          </cell>
          <cell r="I118">
            <v>2003</v>
          </cell>
          <cell r="J118" t="str">
            <v>AM/Northern</v>
          </cell>
          <cell r="K118">
            <v>38504</v>
          </cell>
          <cell r="L118" t="str">
            <v>No date</v>
          </cell>
          <cell r="M118">
            <v>0</v>
          </cell>
          <cell r="N118">
            <v>0</v>
          </cell>
          <cell r="O118">
            <v>10</v>
          </cell>
          <cell r="P118">
            <v>10</v>
          </cell>
          <cell r="Q118">
            <v>3</v>
          </cell>
        </row>
        <row r="119">
          <cell r="B119">
            <v>84</v>
          </cell>
          <cell r="C119" t="str">
            <v>Condition Monitoring</v>
          </cell>
          <cell r="D119" t="str">
            <v>CT  DDF Monitors</v>
          </cell>
          <cell r="E119" t="str">
            <v>Other</v>
          </cell>
          <cell r="F119" t="str">
            <v>Purchase, install AVO SOS system</v>
          </cell>
          <cell r="G119" t="str">
            <v>C</v>
          </cell>
          <cell r="H119" t="str">
            <v>I</v>
          </cell>
          <cell r="I119">
            <v>2003</v>
          </cell>
          <cell r="J119" t="str">
            <v>AM/Central</v>
          </cell>
          <cell r="K119">
            <v>38139</v>
          </cell>
          <cell r="M119">
            <v>0</v>
          </cell>
          <cell r="N119">
            <v>0</v>
          </cell>
          <cell r="O119">
            <v>10</v>
          </cell>
          <cell r="P119">
            <v>10</v>
          </cell>
          <cell r="Q119">
            <v>3</v>
          </cell>
        </row>
        <row r="120">
          <cell r="B120">
            <v>84</v>
          </cell>
          <cell r="C120" t="str">
            <v>Condition Monitoring</v>
          </cell>
          <cell r="D120" t="str">
            <v>CT  DDF Monitors</v>
          </cell>
          <cell r="E120" t="str">
            <v>Other</v>
          </cell>
          <cell r="F120" t="str">
            <v>Evaluate performance of AVO SOS system</v>
          </cell>
          <cell r="G120" t="str">
            <v>O</v>
          </cell>
          <cell r="H120" t="str">
            <v>I</v>
          </cell>
          <cell r="I120">
            <v>2003</v>
          </cell>
          <cell r="J120" t="str">
            <v>AM/Central</v>
          </cell>
          <cell r="K120">
            <v>38687</v>
          </cell>
          <cell r="M120">
            <v>0</v>
          </cell>
          <cell r="N120">
            <v>0</v>
          </cell>
          <cell r="O120">
            <v>10</v>
          </cell>
          <cell r="P120">
            <v>10</v>
          </cell>
          <cell r="Q120">
            <v>3</v>
          </cell>
        </row>
        <row r="121">
          <cell r="B121">
            <v>85</v>
          </cell>
          <cell r="C121" t="str">
            <v>Condition Monitoring</v>
          </cell>
          <cell r="D121" t="str">
            <v>CT  DDF Monitors</v>
          </cell>
          <cell r="E121" t="str">
            <v>Other</v>
          </cell>
          <cell r="F121" t="str">
            <v>Purchase and install Connel Wagner Intellinode system</v>
          </cell>
          <cell r="G121" t="str">
            <v>C</v>
          </cell>
          <cell r="H121" t="str">
            <v>I</v>
          </cell>
          <cell r="I121">
            <v>2003</v>
          </cell>
          <cell r="J121" t="str">
            <v>AM/Northern</v>
          </cell>
          <cell r="K121" t="str">
            <v>When System is in production</v>
          </cell>
          <cell r="L121" t="str">
            <v>No Date</v>
          </cell>
          <cell r="M121">
            <v>0</v>
          </cell>
          <cell r="N121">
            <v>0</v>
          </cell>
          <cell r="O121">
            <v>10</v>
          </cell>
          <cell r="P121">
            <v>10</v>
          </cell>
          <cell r="Q121">
            <v>3</v>
          </cell>
        </row>
        <row r="122">
          <cell r="B122">
            <v>85</v>
          </cell>
          <cell r="C122" t="str">
            <v>Condition Monitoring</v>
          </cell>
          <cell r="D122" t="str">
            <v>CT  DDF Monitors</v>
          </cell>
          <cell r="E122" t="str">
            <v>Other</v>
          </cell>
          <cell r="F122" t="str">
            <v>Evaluate performance of Connel Wagner Intellinode system</v>
          </cell>
          <cell r="G122" t="str">
            <v>O</v>
          </cell>
          <cell r="H122" t="str">
            <v>I</v>
          </cell>
          <cell r="I122">
            <v>2003</v>
          </cell>
          <cell r="J122" t="str">
            <v>AM/Northern</v>
          </cell>
          <cell r="K122" t="str">
            <v>TBA</v>
          </cell>
          <cell r="L122" t="str">
            <v>No Date</v>
          </cell>
          <cell r="M122">
            <v>0</v>
          </cell>
          <cell r="N122">
            <v>0</v>
          </cell>
          <cell r="O122">
            <v>10</v>
          </cell>
          <cell r="P122">
            <v>10</v>
          </cell>
          <cell r="Q122">
            <v>3</v>
          </cell>
        </row>
        <row r="123">
          <cell r="B123">
            <v>86</v>
          </cell>
          <cell r="C123" t="str">
            <v>Condition Monitoring</v>
          </cell>
          <cell r="D123" t="str">
            <v>Bushin DDF Monitors</v>
          </cell>
          <cell r="E123" t="str">
            <v>Other</v>
          </cell>
          <cell r="F123" t="str">
            <v>Install bushing monitor on system critical transformers with no system spares - Lismore</v>
          </cell>
          <cell r="G123" t="str">
            <v>C</v>
          </cell>
          <cell r="H123" t="str">
            <v>A</v>
          </cell>
          <cell r="I123">
            <v>2003</v>
          </cell>
          <cell r="J123" t="str">
            <v>AM/Northern</v>
          </cell>
          <cell r="K123">
            <v>38869</v>
          </cell>
          <cell r="L123" t="str">
            <v>No Date</v>
          </cell>
          <cell r="M123">
            <v>0</v>
          </cell>
          <cell r="N123">
            <v>0</v>
          </cell>
          <cell r="O123">
            <v>10</v>
          </cell>
          <cell r="P123">
            <v>10</v>
          </cell>
          <cell r="Q123">
            <v>3</v>
          </cell>
        </row>
        <row r="124">
          <cell r="B124">
            <v>87</v>
          </cell>
          <cell r="C124" t="str">
            <v>Condition Monitoring</v>
          </cell>
          <cell r="D124" t="str">
            <v>Portable Tx On line Monitor</v>
          </cell>
          <cell r="E124" t="str">
            <v>Other</v>
          </cell>
          <cell r="F124" t="str">
            <v>Establish portable on-line monitoring unit for short-term monitoring or nursing of transformers</v>
          </cell>
          <cell r="G124" t="str">
            <v>C</v>
          </cell>
          <cell r="H124" t="str">
            <v>A</v>
          </cell>
          <cell r="I124">
            <v>2003</v>
          </cell>
          <cell r="J124" t="str">
            <v>SSE</v>
          </cell>
          <cell r="K124">
            <v>38322</v>
          </cell>
          <cell r="M124">
            <v>0</v>
          </cell>
          <cell r="N124">
            <v>0</v>
          </cell>
          <cell r="O124">
            <v>10</v>
          </cell>
          <cell r="P124">
            <v>10</v>
          </cell>
          <cell r="Q124">
            <v>3</v>
          </cell>
        </row>
        <row r="125">
          <cell r="B125">
            <v>88</v>
          </cell>
          <cell r="C125" t="str">
            <v>Circuit Breakers</v>
          </cell>
          <cell r="D125" t="str">
            <v>Circuit Breakers Testing</v>
          </cell>
          <cell r="E125" t="str">
            <v>Other</v>
          </cell>
          <cell r="F125" t="str">
            <v>Investigate and Report on circuit breaker test procedures and methods by December 2004</v>
          </cell>
          <cell r="G125" t="str">
            <v>O</v>
          </cell>
          <cell r="H125" t="str">
            <v>I</v>
          </cell>
          <cell r="I125">
            <v>2003</v>
          </cell>
          <cell r="J125" t="str">
            <v>SSE</v>
          </cell>
          <cell r="K125">
            <v>38322</v>
          </cell>
          <cell r="M125">
            <v>0</v>
          </cell>
          <cell r="N125">
            <v>0</v>
          </cell>
          <cell r="O125">
            <v>10</v>
          </cell>
          <cell r="P125">
            <v>10</v>
          </cell>
          <cell r="Q125">
            <v>3</v>
          </cell>
        </row>
        <row r="126">
          <cell r="B126">
            <v>89</v>
          </cell>
          <cell r="C126" t="str">
            <v>Spare Equipment</v>
          </cell>
          <cell r="D126" t="str">
            <v>Spare Equipment</v>
          </cell>
          <cell r="E126" t="str">
            <v>Other</v>
          </cell>
          <cell r="F126" t="str">
            <v>Develop and issue general policy for the management of spare plant and parts to be held for substations</v>
          </cell>
          <cell r="G126" t="str">
            <v>O</v>
          </cell>
          <cell r="H126" t="str">
            <v>I</v>
          </cell>
          <cell r="I126">
            <v>2004</v>
          </cell>
          <cell r="J126" t="str">
            <v>SSE</v>
          </cell>
          <cell r="K126">
            <v>38504</v>
          </cell>
          <cell r="M126">
            <v>0</v>
          </cell>
          <cell r="N126">
            <v>0</v>
          </cell>
          <cell r="O126">
            <v>8</v>
          </cell>
          <cell r="P126">
            <v>0</v>
          </cell>
          <cell r="Q126">
            <v>3</v>
          </cell>
        </row>
        <row r="127">
          <cell r="B127">
            <v>90</v>
          </cell>
          <cell r="C127" t="str">
            <v>Instrument Transformers</v>
          </cell>
          <cell r="D127" t="str">
            <v xml:space="preserve">Other Condition </v>
          </cell>
          <cell r="E127" t="str">
            <v>Other</v>
          </cell>
          <cell r="F127" t="str">
            <v>Replace</v>
          </cell>
          <cell r="G127" t="str">
            <v>C</v>
          </cell>
          <cell r="H127" t="str">
            <v>C</v>
          </cell>
          <cell r="I127" t="str">
            <v>XX</v>
          </cell>
          <cell r="J127" t="str">
            <v>Asset Managers</v>
          </cell>
          <cell r="K127" t="str">
            <v>Recurrent</v>
          </cell>
          <cell r="M127" t="str">
            <v>Assess</v>
          </cell>
        </row>
        <row r="128">
          <cell r="B128">
            <v>91</v>
          </cell>
          <cell r="C128" t="str">
            <v>Instrument Transformers</v>
          </cell>
          <cell r="D128" t="str">
            <v>Ducon CTs and CVTs</v>
          </cell>
          <cell r="E128" t="str">
            <v>Other</v>
          </cell>
          <cell r="F128" t="str">
            <v>Replace</v>
          </cell>
          <cell r="G128" t="str">
            <v>C</v>
          </cell>
          <cell r="H128" t="str">
            <v>C</v>
          </cell>
          <cell r="I128" t="str">
            <v>XX</v>
          </cell>
          <cell r="J128" t="str">
            <v>Asset Managers</v>
          </cell>
          <cell r="K128" t="str">
            <v>Recurrent</v>
          </cell>
        </row>
        <row r="129">
          <cell r="B129">
            <v>92</v>
          </cell>
          <cell r="C129" t="str">
            <v>Reactive Plant</v>
          </cell>
          <cell r="D129" t="str">
            <v>SVC</v>
          </cell>
          <cell r="E129" t="str">
            <v>Other</v>
          </cell>
          <cell r="F129" t="str">
            <v>Site Specific</v>
          </cell>
          <cell r="G129" t="str">
            <v>c</v>
          </cell>
          <cell r="H129" t="str">
            <v>c</v>
          </cell>
          <cell r="J129" t="str">
            <v>Asset Managers</v>
          </cell>
          <cell r="M129" t="str">
            <v>Assess</v>
          </cell>
        </row>
        <row r="130">
          <cell r="B130">
            <v>200</v>
          </cell>
          <cell r="C130" t="str">
            <v>Security</v>
          </cell>
          <cell r="D130" t="str">
            <v>Network Security Plan 2004 - 2009</v>
          </cell>
          <cell r="E130" t="str">
            <v>Replacement</v>
          </cell>
          <cell r="F130" t="str">
            <v>T1 - Security Perimeter Delineation Fence</v>
          </cell>
          <cell r="G130" t="str">
            <v>C</v>
          </cell>
          <cell r="H130" t="str">
            <v>R</v>
          </cell>
          <cell r="I130">
            <v>2004</v>
          </cell>
          <cell r="J130" t="str">
            <v>Asset Managers</v>
          </cell>
          <cell r="K130">
            <v>39965</v>
          </cell>
          <cell r="M130">
            <v>8</v>
          </cell>
          <cell r="N130">
            <v>0</v>
          </cell>
          <cell r="O130">
            <v>5</v>
          </cell>
          <cell r="P130">
            <v>2</v>
          </cell>
        </row>
        <row r="131">
          <cell r="B131">
            <v>201</v>
          </cell>
          <cell r="C131" t="str">
            <v>Security</v>
          </cell>
          <cell r="D131" t="str">
            <v>Network Security Plan 2004 - 2009</v>
          </cell>
          <cell r="E131" t="str">
            <v>Replacement</v>
          </cell>
          <cell r="F131" t="str">
            <v>T2 - Security Perimeter Fence</v>
          </cell>
          <cell r="G131" t="str">
            <v>C</v>
          </cell>
          <cell r="H131" t="str">
            <v>R</v>
          </cell>
          <cell r="I131">
            <v>2004</v>
          </cell>
          <cell r="J131" t="str">
            <v>Asset Managers</v>
          </cell>
          <cell r="K131">
            <v>39965</v>
          </cell>
          <cell r="M131">
            <v>8</v>
          </cell>
          <cell r="N131">
            <v>0</v>
          </cell>
          <cell r="O131">
            <v>5</v>
          </cell>
          <cell r="P131">
            <v>2</v>
          </cell>
        </row>
        <row r="132">
          <cell r="B132">
            <v>202</v>
          </cell>
          <cell r="C132" t="str">
            <v>Security</v>
          </cell>
          <cell r="D132" t="str">
            <v>Network Security Plan 2004 - 2009</v>
          </cell>
          <cell r="E132" t="str">
            <v>Other</v>
          </cell>
          <cell r="F132" t="str">
            <v>T3 - CCTV/PA</v>
          </cell>
          <cell r="G132" t="str">
            <v>C</v>
          </cell>
          <cell r="H132" t="str">
            <v>R</v>
          </cell>
          <cell r="I132">
            <v>2004</v>
          </cell>
          <cell r="J132" t="str">
            <v>Asset Managers</v>
          </cell>
          <cell r="K132">
            <v>39965</v>
          </cell>
          <cell r="M132">
            <v>8</v>
          </cell>
          <cell r="N132">
            <v>0</v>
          </cell>
          <cell r="O132">
            <v>5</v>
          </cell>
          <cell r="P132">
            <v>2</v>
          </cell>
        </row>
        <row r="133">
          <cell r="B133">
            <v>203</v>
          </cell>
          <cell r="C133" t="str">
            <v>Security</v>
          </cell>
          <cell r="D133" t="str">
            <v>Network Security Plan 2004 - 2009</v>
          </cell>
          <cell r="E133" t="str">
            <v>Other</v>
          </cell>
          <cell r="F133" t="str">
            <v>T4 - Monitored intrusion detection</v>
          </cell>
          <cell r="G133" t="str">
            <v>C</v>
          </cell>
          <cell r="H133" t="str">
            <v>R</v>
          </cell>
          <cell r="I133">
            <v>2004</v>
          </cell>
          <cell r="J133" t="str">
            <v>Asset Managers</v>
          </cell>
          <cell r="K133">
            <v>39965</v>
          </cell>
          <cell r="M133">
            <v>8</v>
          </cell>
          <cell r="N133">
            <v>0</v>
          </cell>
          <cell r="O133">
            <v>5</v>
          </cell>
          <cell r="P133">
            <v>2</v>
          </cell>
        </row>
        <row r="134">
          <cell r="B134">
            <v>204</v>
          </cell>
          <cell r="C134" t="str">
            <v>Security</v>
          </cell>
          <cell r="D134" t="str">
            <v>Network Security Plan 2004 - 2009</v>
          </cell>
          <cell r="E134" t="str">
            <v>Other</v>
          </cell>
          <cell r="F134" t="str">
            <v>T5 - Access Control</v>
          </cell>
          <cell r="G134" t="str">
            <v>C</v>
          </cell>
          <cell r="H134" t="str">
            <v>R</v>
          </cell>
          <cell r="I134">
            <v>2004</v>
          </cell>
          <cell r="J134" t="str">
            <v>Asset Managers</v>
          </cell>
          <cell r="K134">
            <v>39965</v>
          </cell>
          <cell r="M134">
            <v>8</v>
          </cell>
          <cell r="N134">
            <v>0</v>
          </cell>
          <cell r="O134">
            <v>5</v>
          </cell>
          <cell r="P134">
            <v>2</v>
          </cell>
        </row>
        <row r="135">
          <cell r="B135">
            <v>205</v>
          </cell>
          <cell r="C135" t="str">
            <v>Security</v>
          </cell>
          <cell r="D135" t="str">
            <v>Network Security Plan 2004 - 2009</v>
          </cell>
          <cell r="E135" t="str">
            <v>Other</v>
          </cell>
          <cell r="F135" t="str">
            <v>T6 - Movement activated lighting</v>
          </cell>
          <cell r="G135" t="str">
            <v>C</v>
          </cell>
          <cell r="H135" t="str">
            <v>R</v>
          </cell>
          <cell r="I135">
            <v>2004</v>
          </cell>
          <cell r="J135" t="str">
            <v>Asset Managers</v>
          </cell>
          <cell r="K135">
            <v>39965</v>
          </cell>
          <cell r="M135">
            <v>8</v>
          </cell>
          <cell r="N135">
            <v>0</v>
          </cell>
          <cell r="O135">
            <v>5</v>
          </cell>
          <cell r="P135">
            <v>2</v>
          </cell>
        </row>
        <row r="136">
          <cell r="B136">
            <v>206</v>
          </cell>
          <cell r="C136" t="str">
            <v>Security</v>
          </cell>
          <cell r="D136" t="str">
            <v>Network Security Plan 2004 - 2009</v>
          </cell>
          <cell r="E136" t="str">
            <v>Other</v>
          </cell>
          <cell r="F136" t="str">
            <v>T7 - Restricted locking and keying</v>
          </cell>
          <cell r="G136" t="str">
            <v>C</v>
          </cell>
          <cell r="H136" t="str">
            <v>R</v>
          </cell>
          <cell r="I136">
            <v>2004</v>
          </cell>
          <cell r="J136" t="str">
            <v>Asset Managers</v>
          </cell>
          <cell r="K136">
            <v>39965</v>
          </cell>
          <cell r="M136">
            <v>8</v>
          </cell>
          <cell r="N136">
            <v>0</v>
          </cell>
          <cell r="O136">
            <v>5</v>
          </cell>
          <cell r="P136">
            <v>2</v>
          </cell>
        </row>
        <row r="137">
          <cell r="B137">
            <v>207</v>
          </cell>
          <cell r="C137" t="str">
            <v>Security</v>
          </cell>
          <cell r="D137" t="str">
            <v>Network Security Plan 2004 - 2009</v>
          </cell>
          <cell r="E137" t="str">
            <v>Other</v>
          </cell>
          <cell r="F137" t="str">
            <v>T8 - Sinage</v>
          </cell>
          <cell r="G137" t="str">
            <v>C</v>
          </cell>
          <cell r="H137" t="str">
            <v>R</v>
          </cell>
          <cell r="I137">
            <v>2004</v>
          </cell>
          <cell r="J137" t="str">
            <v>Asset Managers</v>
          </cell>
          <cell r="K137">
            <v>39965</v>
          </cell>
          <cell r="M137">
            <v>8</v>
          </cell>
          <cell r="N137">
            <v>0</v>
          </cell>
          <cell r="O137">
            <v>5</v>
          </cell>
          <cell r="P137">
            <v>2</v>
          </cell>
        </row>
        <row r="138">
          <cell r="B138">
            <v>208</v>
          </cell>
          <cell r="C138" t="str">
            <v>Security</v>
          </cell>
          <cell r="D138" t="str">
            <v>Network Security Plan 2004 - 2009</v>
          </cell>
          <cell r="E138" t="str">
            <v>Other</v>
          </cell>
          <cell r="F138" t="str">
            <v>T9 - Community awareness</v>
          </cell>
          <cell r="G138" t="str">
            <v>C</v>
          </cell>
          <cell r="H138" t="str">
            <v>R</v>
          </cell>
          <cell r="I138">
            <v>2004</v>
          </cell>
          <cell r="J138" t="str">
            <v>Asset Managers</v>
          </cell>
          <cell r="K138">
            <v>39965</v>
          </cell>
          <cell r="M138">
            <v>8</v>
          </cell>
          <cell r="N138">
            <v>0</v>
          </cell>
          <cell r="O138">
            <v>5</v>
          </cell>
          <cell r="P138">
            <v>2</v>
          </cell>
        </row>
        <row r="139">
          <cell r="B139">
            <v>209</v>
          </cell>
          <cell r="C139" t="str">
            <v>Security</v>
          </cell>
          <cell r="D139" t="str">
            <v>Network Security Plan 2004 - 2009</v>
          </cell>
          <cell r="E139" t="str">
            <v>Other</v>
          </cell>
          <cell r="F139" t="str">
            <v>T10 - Staff awareness</v>
          </cell>
          <cell r="G139" t="str">
            <v>C</v>
          </cell>
          <cell r="H139" t="str">
            <v>R</v>
          </cell>
          <cell r="I139">
            <v>2004</v>
          </cell>
          <cell r="J139" t="str">
            <v>Asset Managers</v>
          </cell>
          <cell r="K139">
            <v>39965</v>
          </cell>
          <cell r="M139">
            <v>8</v>
          </cell>
          <cell r="N139">
            <v>0</v>
          </cell>
          <cell r="O139">
            <v>5</v>
          </cell>
          <cell r="P139">
            <v>2</v>
          </cell>
        </row>
        <row r="140">
          <cell r="B140">
            <v>300</v>
          </cell>
          <cell r="C140" t="str">
            <v>To Be confirmed</v>
          </cell>
          <cell r="D140" t="str">
            <v>To Be confirmed</v>
          </cell>
          <cell r="E140" t="str">
            <v>Other</v>
          </cell>
          <cell r="F140" t="str">
            <v>To Be confirmed</v>
          </cell>
        </row>
        <row r="141">
          <cell r="B141">
            <v>301</v>
          </cell>
          <cell r="C141" t="str">
            <v>Condition Monitoring</v>
          </cell>
          <cell r="D141" t="str">
            <v>Site Infrastructure</v>
          </cell>
          <cell r="E141" t="str">
            <v>Other</v>
          </cell>
          <cell r="F141" t="str">
            <v xml:space="preserve">Installation of infrastructure to support CM equipment </v>
          </cell>
          <cell r="G141" t="str">
            <v>C</v>
          </cell>
          <cell r="H141" t="str">
            <v>R</v>
          </cell>
          <cell r="I141">
            <v>3004</v>
          </cell>
          <cell r="J141" t="str">
            <v>Asset Managers</v>
          </cell>
          <cell r="K141">
            <v>39965</v>
          </cell>
          <cell r="M141">
            <v>0</v>
          </cell>
          <cell r="N141">
            <v>0</v>
          </cell>
          <cell r="O141">
            <v>0</v>
          </cell>
          <cell r="P141">
            <v>8</v>
          </cell>
        </row>
      </sheetData>
      <sheetData sheetId="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Check These"/>
      <sheetName val="Summary by Location"/>
      <sheetName val="Summary by Strategy"/>
      <sheetName val="Projects"/>
      <sheetName val="Strategies"/>
      <sheetName val="Co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UES"/>
      <sheetName val="Summary"/>
      <sheetName val="Non Recoverable"/>
      <sheetName val="Invoicing"/>
      <sheetName val="Costs 251103"/>
      <sheetName val="Costs"/>
      <sheetName val="OPA cost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>
        <row r="1">
          <cell r="A1" t="str">
            <v>Task</v>
          </cell>
          <cell r="B1" t="str">
            <v>Quantity</v>
          </cell>
          <cell r="C1" t="str">
            <v>Burdened Cost</v>
          </cell>
        </row>
        <row r="2">
          <cell r="A2">
            <v>1.1000000000000001</v>
          </cell>
          <cell r="B2">
            <v>848.48000000000093</v>
          </cell>
          <cell r="C2">
            <v>1163.5999999999999</v>
          </cell>
        </row>
        <row r="3">
          <cell r="A3">
            <v>2.1</v>
          </cell>
          <cell r="B3">
            <v>1576.66</v>
          </cell>
          <cell r="C3">
            <v>5484.75</v>
          </cell>
        </row>
        <row r="4">
          <cell r="A4">
            <v>3.1</v>
          </cell>
          <cell r="B4">
            <v>31614.29</v>
          </cell>
          <cell r="C4">
            <v>37824.300000000003</v>
          </cell>
        </row>
        <row r="5">
          <cell r="A5">
            <v>4.0999999999999996</v>
          </cell>
          <cell r="B5">
            <v>5052.8900000000003</v>
          </cell>
          <cell r="C5">
            <v>39739.75</v>
          </cell>
        </row>
        <row r="6">
          <cell r="A6">
            <v>5.0999999999999996</v>
          </cell>
          <cell r="B6">
            <v>1583.49</v>
          </cell>
          <cell r="C6">
            <v>7558.07</v>
          </cell>
        </row>
        <row r="7">
          <cell r="A7">
            <v>6.1</v>
          </cell>
          <cell r="B7">
            <v>66.260000000000005</v>
          </cell>
          <cell r="C7">
            <v>235.2</v>
          </cell>
        </row>
        <row r="8">
          <cell r="A8">
            <v>7.1</v>
          </cell>
          <cell r="B8">
            <v>49.69</v>
          </cell>
          <cell r="C8">
            <v>266.76</v>
          </cell>
        </row>
        <row r="9">
          <cell r="A9">
            <v>8.1</v>
          </cell>
          <cell r="B9">
            <v>759.07</v>
          </cell>
          <cell r="C9">
            <v>1998.91</v>
          </cell>
        </row>
        <row r="10">
          <cell r="A10">
            <v>9.1</v>
          </cell>
          <cell r="B10">
            <v>11.89</v>
          </cell>
          <cell r="C10">
            <v>135.97</v>
          </cell>
        </row>
        <row r="11">
          <cell r="A11">
            <v>10.1</v>
          </cell>
          <cell r="B11">
            <v>109.61</v>
          </cell>
          <cell r="C11">
            <v>858.79</v>
          </cell>
        </row>
        <row r="12">
          <cell r="A12">
            <v>12.1</v>
          </cell>
          <cell r="B12">
            <v>113.08</v>
          </cell>
          <cell r="C12">
            <v>401.58</v>
          </cell>
        </row>
        <row r="13">
          <cell r="A13">
            <v>13.1</v>
          </cell>
          <cell r="B13">
            <v>5555.03</v>
          </cell>
          <cell r="C13">
            <v>15192.5</v>
          </cell>
        </row>
        <row r="14">
          <cell r="A14">
            <v>15.1</v>
          </cell>
          <cell r="B14">
            <v>12</v>
          </cell>
          <cell r="C14">
            <v>918</v>
          </cell>
        </row>
        <row r="15">
          <cell r="A15">
            <v>16.100000000000001</v>
          </cell>
          <cell r="B15">
            <v>641.42999999999995</v>
          </cell>
          <cell r="C15">
            <v>3154.78</v>
          </cell>
        </row>
        <row r="16">
          <cell r="A16">
            <v>17.100000000000001</v>
          </cell>
          <cell r="B16">
            <v>184.88</v>
          </cell>
          <cell r="C16">
            <v>692.04</v>
          </cell>
        </row>
        <row r="17">
          <cell r="A17">
            <v>18.100000000000001</v>
          </cell>
          <cell r="B17">
            <v>4345.8999999999996</v>
          </cell>
          <cell r="C17">
            <v>9752.2199999999993</v>
          </cell>
        </row>
        <row r="18">
          <cell r="A18">
            <v>19.100000000000001</v>
          </cell>
          <cell r="B18">
            <v>170.34</v>
          </cell>
          <cell r="C18">
            <v>693.1</v>
          </cell>
        </row>
        <row r="19">
          <cell r="A19">
            <v>20.100000000000001</v>
          </cell>
          <cell r="B19">
            <v>84</v>
          </cell>
          <cell r="C19">
            <v>84</v>
          </cell>
        </row>
        <row r="20">
          <cell r="A20">
            <v>21.1</v>
          </cell>
          <cell r="B20">
            <v>10.41</v>
          </cell>
          <cell r="C20">
            <v>10.41</v>
          </cell>
        </row>
        <row r="21">
          <cell r="A21">
            <v>22.1</v>
          </cell>
          <cell r="B21">
            <v>74.03</v>
          </cell>
          <cell r="C21">
            <v>397.21</v>
          </cell>
        </row>
        <row r="22">
          <cell r="A22">
            <v>24.1</v>
          </cell>
          <cell r="B22">
            <v>12.34</v>
          </cell>
          <cell r="C22">
            <v>66.22</v>
          </cell>
        </row>
        <row r="23">
          <cell r="A23">
            <v>25.1</v>
          </cell>
          <cell r="B23">
            <v>33.18</v>
          </cell>
          <cell r="C23">
            <v>1825.01</v>
          </cell>
        </row>
        <row r="24">
          <cell r="A24">
            <v>26.1</v>
          </cell>
          <cell r="B24">
            <v>568.92999999999995</v>
          </cell>
          <cell r="C24">
            <v>2394.58</v>
          </cell>
        </row>
        <row r="25">
          <cell r="A25">
            <v>27.1</v>
          </cell>
          <cell r="B25">
            <v>16.649999999999999</v>
          </cell>
          <cell r="C25">
            <v>89.37</v>
          </cell>
        </row>
        <row r="26">
          <cell r="A26">
            <v>28.1</v>
          </cell>
          <cell r="B26">
            <v>221.71</v>
          </cell>
          <cell r="C26">
            <v>857.46</v>
          </cell>
        </row>
        <row r="27">
          <cell r="A27">
            <v>29.1</v>
          </cell>
          <cell r="B27">
            <v>145.04</v>
          </cell>
          <cell r="C27">
            <v>583.11</v>
          </cell>
        </row>
        <row r="28">
          <cell r="A28">
            <v>30.1</v>
          </cell>
          <cell r="B28">
            <v>-90546.78</v>
          </cell>
          <cell r="C28">
            <v>-80112.399999999994</v>
          </cell>
        </row>
        <row r="29">
          <cell r="A29">
            <v>31.1</v>
          </cell>
          <cell r="B29">
            <v>77.319999999999993</v>
          </cell>
          <cell r="C29">
            <v>277</v>
          </cell>
        </row>
        <row r="30">
          <cell r="A30">
            <v>32.1</v>
          </cell>
          <cell r="B30">
            <v>242.74</v>
          </cell>
          <cell r="C30">
            <v>863.67</v>
          </cell>
        </row>
        <row r="31">
          <cell r="A31">
            <v>33.1</v>
          </cell>
          <cell r="B31">
            <v>95.7</v>
          </cell>
          <cell r="C31">
            <v>339.95</v>
          </cell>
        </row>
        <row r="32">
          <cell r="A32">
            <v>34.1</v>
          </cell>
          <cell r="B32">
            <v>260.39999999999998</v>
          </cell>
          <cell r="C32">
            <v>930.26</v>
          </cell>
        </row>
        <row r="33">
          <cell r="A33">
            <v>35.1</v>
          </cell>
          <cell r="B33">
            <v>801.33</v>
          </cell>
          <cell r="C33">
            <v>4079.77</v>
          </cell>
        </row>
        <row r="34">
          <cell r="A34">
            <v>36.1</v>
          </cell>
          <cell r="B34">
            <v>2902.29</v>
          </cell>
          <cell r="C34">
            <v>16388.810000000001</v>
          </cell>
        </row>
        <row r="35">
          <cell r="A35">
            <v>37.1</v>
          </cell>
          <cell r="B35">
            <v>415.68</v>
          </cell>
          <cell r="C35">
            <v>2975.98</v>
          </cell>
        </row>
        <row r="36">
          <cell r="A36">
            <v>38.1</v>
          </cell>
          <cell r="B36">
            <v>74.849999999999937</v>
          </cell>
          <cell r="C36">
            <v>3860.62</v>
          </cell>
        </row>
        <row r="37">
          <cell r="A37">
            <v>39.1</v>
          </cell>
          <cell r="B37">
            <v>158.19999999999999</v>
          </cell>
          <cell r="C37">
            <v>397.67</v>
          </cell>
        </row>
        <row r="38">
          <cell r="A38">
            <v>40.1</v>
          </cell>
          <cell r="B38">
            <v>338.24</v>
          </cell>
          <cell r="C38">
            <v>2836.37</v>
          </cell>
        </row>
        <row r="39">
          <cell r="A39">
            <v>41.1</v>
          </cell>
          <cell r="B39">
            <v>1.5</v>
          </cell>
          <cell r="C39">
            <v>93.77</v>
          </cell>
        </row>
        <row r="40">
          <cell r="A40">
            <v>42.1</v>
          </cell>
          <cell r="B40">
            <v>19.170000000000002</v>
          </cell>
          <cell r="C40">
            <v>1714.29</v>
          </cell>
        </row>
        <row r="41">
          <cell r="A41">
            <v>43.1</v>
          </cell>
          <cell r="B41">
            <v>2937.04</v>
          </cell>
          <cell r="C41">
            <v>8132.92</v>
          </cell>
        </row>
        <row r="42">
          <cell r="A42">
            <v>44.1</v>
          </cell>
          <cell r="B42">
            <v>2.66</v>
          </cell>
          <cell r="C42">
            <v>240.57</v>
          </cell>
        </row>
        <row r="43">
          <cell r="A43">
            <v>46.1</v>
          </cell>
          <cell r="B43">
            <v>5.91</v>
          </cell>
          <cell r="C43">
            <v>551.27</v>
          </cell>
        </row>
        <row r="44">
          <cell r="A44">
            <v>47.1</v>
          </cell>
          <cell r="B44">
            <v>8</v>
          </cell>
          <cell r="C44">
            <v>695.95</v>
          </cell>
        </row>
        <row r="45">
          <cell r="A45">
            <v>49.1</v>
          </cell>
          <cell r="B45">
            <v>1.17</v>
          </cell>
          <cell r="C45">
            <v>73.7</v>
          </cell>
        </row>
        <row r="46">
          <cell r="A46">
            <v>50.1</v>
          </cell>
          <cell r="B46">
            <v>653.64</v>
          </cell>
          <cell r="C46">
            <v>2075.0700000000002</v>
          </cell>
        </row>
        <row r="47">
          <cell r="A47">
            <v>52.1</v>
          </cell>
          <cell r="B47">
            <v>2</v>
          </cell>
          <cell r="C47">
            <v>180.88</v>
          </cell>
        </row>
        <row r="48">
          <cell r="A48">
            <v>53.1</v>
          </cell>
          <cell r="B48">
            <v>2347.5300000000002</v>
          </cell>
          <cell r="C48">
            <v>10783.71</v>
          </cell>
        </row>
        <row r="49">
          <cell r="A49">
            <v>55.1</v>
          </cell>
          <cell r="B49">
            <v>1.33</v>
          </cell>
          <cell r="C49">
            <v>128.47999999999999</v>
          </cell>
        </row>
        <row r="50">
          <cell r="A50">
            <v>56.1</v>
          </cell>
          <cell r="B50">
            <v>42.85</v>
          </cell>
          <cell r="C50">
            <v>1210.95</v>
          </cell>
        </row>
        <row r="51">
          <cell r="A51">
            <v>57.1</v>
          </cell>
          <cell r="B51">
            <v>195.69</v>
          </cell>
          <cell r="C51">
            <v>1229.29</v>
          </cell>
        </row>
        <row r="52">
          <cell r="A52">
            <v>59.1</v>
          </cell>
          <cell r="B52">
            <v>640.30999999999995</v>
          </cell>
          <cell r="C52">
            <v>3508.26</v>
          </cell>
        </row>
        <row r="53">
          <cell r="A53">
            <v>60.1</v>
          </cell>
          <cell r="B53">
            <v>3460.22</v>
          </cell>
          <cell r="C53">
            <v>14684.28</v>
          </cell>
        </row>
        <row r="54">
          <cell r="A54">
            <v>62.1</v>
          </cell>
          <cell r="B54">
            <v>11</v>
          </cell>
          <cell r="C54">
            <v>838.3</v>
          </cell>
        </row>
        <row r="55">
          <cell r="A55">
            <v>63.1</v>
          </cell>
          <cell r="B55">
            <v>7163.39</v>
          </cell>
          <cell r="C55">
            <v>18998.099999999999</v>
          </cell>
        </row>
        <row r="56">
          <cell r="A56">
            <v>66.099999999999994</v>
          </cell>
          <cell r="B56">
            <v>1640.08</v>
          </cell>
          <cell r="C56">
            <v>5492.67</v>
          </cell>
        </row>
        <row r="57">
          <cell r="A57">
            <v>69.099999999999994</v>
          </cell>
          <cell r="B57">
            <v>1949.68</v>
          </cell>
          <cell r="C57">
            <v>4280.1400000000003</v>
          </cell>
        </row>
        <row r="58">
          <cell r="A58">
            <v>70.099999999999994</v>
          </cell>
          <cell r="B58">
            <v>3</v>
          </cell>
          <cell r="C58">
            <v>233.81</v>
          </cell>
        </row>
        <row r="59">
          <cell r="A59">
            <v>71.099999999999994</v>
          </cell>
          <cell r="B59">
            <v>4</v>
          </cell>
          <cell r="C59">
            <v>361.75</v>
          </cell>
        </row>
        <row r="60">
          <cell r="A60">
            <v>72.099999999999994</v>
          </cell>
          <cell r="B60">
            <v>13.34</v>
          </cell>
          <cell r="C60">
            <v>1171.25</v>
          </cell>
        </row>
        <row r="61">
          <cell r="A61">
            <v>73.099999999999994</v>
          </cell>
          <cell r="B61">
            <v>2.08</v>
          </cell>
          <cell r="C61">
            <v>188.09</v>
          </cell>
        </row>
        <row r="62">
          <cell r="A62">
            <v>74.099999999999994</v>
          </cell>
          <cell r="B62">
            <v>8.5</v>
          </cell>
          <cell r="C62">
            <v>697.47</v>
          </cell>
        </row>
        <row r="63">
          <cell r="A63">
            <v>75.099999999999994</v>
          </cell>
          <cell r="B63">
            <v>12</v>
          </cell>
          <cell r="C63">
            <v>566.11</v>
          </cell>
        </row>
        <row r="64">
          <cell r="A64">
            <v>76.099999999999994</v>
          </cell>
          <cell r="B64">
            <v>456.49</v>
          </cell>
          <cell r="C64">
            <v>1622.65</v>
          </cell>
        </row>
        <row r="65">
          <cell r="A65">
            <v>77.099999999999994</v>
          </cell>
          <cell r="B65">
            <v>8</v>
          </cell>
          <cell r="C65">
            <v>621.08000000000004</v>
          </cell>
        </row>
        <row r="66">
          <cell r="A66">
            <v>78.099999999999994</v>
          </cell>
          <cell r="B66">
            <v>4</v>
          </cell>
          <cell r="C66">
            <v>248.43</v>
          </cell>
        </row>
        <row r="67">
          <cell r="A67">
            <v>79.099999999999994</v>
          </cell>
          <cell r="B67">
            <v>4.17</v>
          </cell>
          <cell r="C67">
            <v>281.62</v>
          </cell>
        </row>
        <row r="68">
          <cell r="A68">
            <v>80.099999999999994</v>
          </cell>
          <cell r="B68">
            <v>10.34</v>
          </cell>
          <cell r="C68">
            <v>614.54999999999995</v>
          </cell>
        </row>
        <row r="69">
          <cell r="A69">
            <v>81.099999999999994</v>
          </cell>
          <cell r="B69">
            <v>6</v>
          </cell>
          <cell r="C69">
            <v>404.55</v>
          </cell>
        </row>
        <row r="70">
          <cell r="A70">
            <v>82.1</v>
          </cell>
          <cell r="B70">
            <v>1526.32</v>
          </cell>
          <cell r="C70">
            <v>4686.58</v>
          </cell>
        </row>
        <row r="71">
          <cell r="A71">
            <v>83.1</v>
          </cell>
          <cell r="B71">
            <v>5</v>
          </cell>
          <cell r="C71">
            <v>296.17</v>
          </cell>
        </row>
        <row r="72">
          <cell r="A72">
            <v>88.1</v>
          </cell>
          <cell r="B72">
            <v>4.5</v>
          </cell>
          <cell r="C72">
            <v>393.91</v>
          </cell>
        </row>
        <row r="73">
          <cell r="A73">
            <v>90.1</v>
          </cell>
          <cell r="B73">
            <v>3.639999999998238</v>
          </cell>
          <cell r="C73">
            <v>3.639999999998238</v>
          </cell>
        </row>
        <row r="74">
          <cell r="A74">
            <v>91.1</v>
          </cell>
          <cell r="B74">
            <v>-6552</v>
          </cell>
          <cell r="C74">
            <v>-6552</v>
          </cell>
        </row>
        <row r="75">
          <cell r="A75">
            <v>92.1</v>
          </cell>
          <cell r="B75">
            <v>3</v>
          </cell>
          <cell r="C75">
            <v>419.55</v>
          </cell>
        </row>
        <row r="76">
          <cell r="A76">
            <v>93.1</v>
          </cell>
          <cell r="B76">
            <v>320.57</v>
          </cell>
          <cell r="C76">
            <v>2800.89</v>
          </cell>
        </row>
        <row r="77">
          <cell r="A77">
            <v>94.1</v>
          </cell>
          <cell r="B77">
            <v>3</v>
          </cell>
          <cell r="C77">
            <v>183.49</v>
          </cell>
        </row>
        <row r="78">
          <cell r="A78">
            <v>95.1</v>
          </cell>
          <cell r="B78">
            <v>3</v>
          </cell>
          <cell r="C78">
            <v>183.49</v>
          </cell>
        </row>
        <row r="79">
          <cell r="A79">
            <v>96.1</v>
          </cell>
          <cell r="B79">
            <v>2</v>
          </cell>
          <cell r="C79">
            <v>174.21</v>
          </cell>
        </row>
        <row r="80">
          <cell r="A80" t="str">
            <v xml:space="preserve">Grand </v>
          </cell>
          <cell r="B80">
            <v>-14384.630000000068</v>
          </cell>
          <cell r="C80">
            <v>169729.28000000058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rchIN"/>
      <sheetName val="NetworkBillings"/>
      <sheetName val="Franchise No"/>
      <sheetName val="NetCustNo"/>
      <sheetName val="Contract"/>
      <sheetName val="CustNo"/>
      <sheetName val="FranchiseUnits"/>
      <sheetName val="FrachiseDollars"/>
      <sheetName val="Net2ndT"/>
      <sheetName val="NetworkTFT"/>
      <sheetName val="Net1stT"/>
      <sheetName val="BillSummary"/>
      <sheetName val="BillAlloc"/>
      <sheetName val="SalesForcastKWh"/>
      <sheetName val="SumSalesCY"/>
      <sheetName val="SumSalesFY"/>
      <sheetName val="Network Prices"/>
      <sheetName val="Net Rev"/>
      <sheetName val="Intercept"/>
      <sheetName val="ResIntercept"/>
      <sheetName val="ComIntercept"/>
      <sheetName val="AssetCost"/>
      <sheetName val="OpCosts"/>
    </sheetNames>
    <sheetDataSet>
      <sheetData sheetId="0">
        <row r="12">
          <cell r="A12">
            <v>30</v>
          </cell>
        </row>
      </sheetData>
      <sheetData sheetId="1"/>
      <sheetData sheetId="2"/>
      <sheetData sheetId="3"/>
      <sheetData sheetId="4"/>
      <sheetData sheetId="5"/>
      <sheetData sheetId="6">
        <row r="374">
          <cell r="C374">
            <v>115685</v>
          </cell>
        </row>
      </sheetData>
      <sheetData sheetId="7">
        <row r="245">
          <cell r="Q245">
            <v>1300</v>
          </cell>
        </row>
        <row r="455">
          <cell r="A455" t="str">
            <v>Energy - Step 3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66">
          <cell r="B166">
            <v>222170414.67209592</v>
          </cell>
        </row>
      </sheetData>
      <sheetData sheetId="15">
        <row r="111">
          <cell r="B111">
            <v>942677560.43898284</v>
          </cell>
        </row>
      </sheetData>
      <sheetData sheetId="16">
        <row r="111">
          <cell r="B111">
            <v>919720069.81832898</v>
          </cell>
        </row>
      </sheetData>
      <sheetData sheetId="17"/>
      <sheetData sheetId="18">
        <row r="4">
          <cell r="B4">
            <v>9469573.8731189463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WACC"/>
      <sheetName val="ASSETS"/>
      <sheetName val="BldgBlks"/>
      <sheetName val="Analysis"/>
      <sheetName val="Real"/>
      <sheetName val="Real2"/>
      <sheetName val="pretaxnom"/>
      <sheetName val="Normalisation"/>
      <sheetName val="Smoothing"/>
      <sheetName val="Pricepath"/>
      <sheetName val="PPCashFlow"/>
      <sheetName val="Ch1-RevReq"/>
      <sheetName val="Ch2-BldgBlks"/>
      <sheetName val="Ch3-NormRev"/>
      <sheetName val="Ch4-RevCom"/>
    </sheetNames>
    <sheetDataSet>
      <sheetData sheetId="0" refreshError="1">
        <row r="5">
          <cell r="C5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WACC"/>
      <sheetName val="ASSETS"/>
      <sheetName val="BldgBlks"/>
      <sheetName val="Analysis"/>
      <sheetName val="Real"/>
      <sheetName val="Real2"/>
      <sheetName val="pretaxnom"/>
      <sheetName val="Normalisation"/>
      <sheetName val="Smoothing"/>
      <sheetName val="Pricepath"/>
      <sheetName val="PPCashFlow"/>
      <sheetName val="Ch1-RevReq"/>
      <sheetName val="Ch2-BldgBlks"/>
      <sheetName val="Ch3-NormRev"/>
      <sheetName val="Ch4-RevCom"/>
    </sheetNames>
    <sheetDataSet>
      <sheetData sheetId="0" refreshError="1">
        <row r="5">
          <cell r="C5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- Evoenergy distribution 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0">
          <cell r="K60">
            <v>150.45715809039902</v>
          </cell>
        </row>
        <row r="63">
          <cell r="K63">
            <v>-6.0000000000000001E-3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 3"/>
      <sheetName val="Cover Page 2"/>
      <sheetName val="Cover Page"/>
      <sheetName val="Elec data for Ntwks"/>
      <sheetName val="Electricity"/>
      <sheetName val="Electricity Run Rates"/>
      <sheetName val="Gas data for Ntwks"/>
      <sheetName val="Gas"/>
      <sheetName val="MAA Customers"/>
      <sheetName val="Gas Run Rates"/>
      <sheetName val="Temperatures - Canberra"/>
      <sheetName val="Annual Degree Days"/>
    </sheetNames>
    <sheetDataSet>
      <sheetData sheetId="0"/>
      <sheetData sheetId="1"/>
      <sheetData sheetId="2"/>
      <sheetData sheetId="3"/>
      <sheetData sheetId="4">
        <row r="104">
          <cell r="B104" t="str">
            <v>Graph ER3</v>
          </cell>
        </row>
      </sheetData>
      <sheetData sheetId="5">
        <row r="3">
          <cell r="I3">
            <v>8</v>
          </cell>
        </row>
        <row r="4">
          <cell r="I4">
            <v>4</v>
          </cell>
        </row>
      </sheetData>
      <sheetData sheetId="6"/>
      <sheetData sheetId="7"/>
      <sheetData sheetId="8"/>
      <sheetData sheetId="9">
        <row r="3">
          <cell r="H3">
            <v>7</v>
          </cell>
        </row>
        <row r="4">
          <cell r="H4">
            <v>5</v>
          </cell>
        </row>
      </sheetData>
      <sheetData sheetId="10"/>
      <sheetData sheetId="1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 3"/>
      <sheetName val="Cover Page 2"/>
      <sheetName val="Cover Page"/>
      <sheetName val="Elec data for Ntwks"/>
      <sheetName val="Electricity"/>
      <sheetName val="Electricity Run Rates"/>
      <sheetName val="Gas data for Ntwks"/>
      <sheetName val="Gas"/>
      <sheetName val="MAA Customers"/>
      <sheetName val="Gas Run Rates"/>
      <sheetName val="Temperatures - Canberra"/>
      <sheetName val="Annual Degree D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Reported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"/>
      <sheetName val="PB"/>
      <sheetName val="DAY"/>
      <sheetName val="TP"/>
      <sheetName val="TB"/>
      <sheetName val="TOTAL"/>
      <sheetName val="M&amp;HI"/>
      <sheetName val="PROP"/>
      <sheetName val="Contribution"/>
      <sheetName val="Contrib chart"/>
      <sheetName val="TOTAL Metro"/>
      <sheetName val="TOTAL Rural"/>
      <sheetName val="charts"/>
      <sheetName val="Summ Charts"/>
      <sheetName val="Sheet1"/>
      <sheetName val="MACROS"/>
      <sheetName val="Sectors"/>
      <sheetName val="WD Chart"/>
      <sheetName val="TOTAL (SAPN)"/>
      <sheetName val="PP Min%"/>
      <sheetName val="PP MinTot"/>
      <sheetName val="TB Min%"/>
      <sheetName val="TB MinTot"/>
      <sheetName val="TOTAL Min"/>
      <sheetName val="TOTAL NonMin"/>
      <sheetName val="WD4-FC"/>
      <sheetName val="PP NonMin"/>
      <sheetName val="TB NonMin"/>
    </sheetNames>
    <sheetDataSet>
      <sheetData sheetId="0">
        <row r="19">
          <cell r="N19">
            <v>102.84399812785576</v>
          </cell>
        </row>
      </sheetData>
      <sheetData sheetId="1"/>
      <sheetData sheetId="2"/>
      <sheetData sheetId="3"/>
      <sheetData sheetId="4">
        <row r="19">
          <cell r="N19">
            <v>792.82318225485358</v>
          </cell>
        </row>
      </sheetData>
      <sheetData sheetId="5">
        <row r="12">
          <cell r="B12">
            <v>373.08562295849754</v>
          </cell>
        </row>
      </sheetData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mbined P&amp;L"/>
      <sheetName val=" Graph of $'s x user class"/>
      <sheetName val="Combined Balance Sheet"/>
      <sheetName val="Group Cash Flow"/>
      <sheetName val="Activity Report"/>
      <sheetName val="Unallocated Costs"/>
      <sheetName val="Productivity Labour - Jul"/>
      <sheetName val="Plant Productivity YTD"/>
      <sheetName val="Energy Anillry P&amp;L x Activity"/>
      <sheetName val="Directly Controllable Costs"/>
      <sheetName val="Capital 1 "/>
      <sheetName val="Pole Replacements"/>
      <sheetName val="Capital 2"/>
      <sheetName val="Overtime Graphs"/>
      <sheetName val="Overtime Analysis Mth"/>
      <sheetName val="Analysis"/>
      <sheetName val="Debtors"/>
      <sheetName val="ISSUES"/>
      <sheetName val="Workings"/>
    </sheetNames>
    <sheetDataSet>
      <sheetData sheetId="0"/>
      <sheetData sheetId="1">
        <row r="1">
          <cell r="I1" t="str">
            <v>Jul YTD</v>
          </cell>
          <cell r="J1" t="str">
            <v>31 July 2001</v>
          </cell>
        </row>
        <row r="2">
          <cell r="I2" t="str">
            <v>Aug YTD</v>
          </cell>
          <cell r="J2" t="str">
            <v>31 August 2001</v>
          </cell>
        </row>
        <row r="3">
          <cell r="I3" t="str">
            <v>Sep YTD</v>
          </cell>
          <cell r="J3" t="str">
            <v>30 September 2001</v>
          </cell>
        </row>
        <row r="4">
          <cell r="I4" t="str">
            <v>Oct YTD</v>
          </cell>
          <cell r="J4" t="str">
            <v>31 October 2001</v>
          </cell>
        </row>
        <row r="5">
          <cell r="I5" t="str">
            <v>Nov YTD</v>
          </cell>
          <cell r="J5" t="str">
            <v>30 November 2001</v>
          </cell>
        </row>
        <row r="6">
          <cell r="I6" t="str">
            <v>Dec YTD</v>
          </cell>
          <cell r="J6" t="str">
            <v>31 December 2001</v>
          </cell>
        </row>
        <row r="7">
          <cell r="I7" t="str">
            <v>Jan YTD</v>
          </cell>
          <cell r="J7" t="str">
            <v>31 January 2002</v>
          </cell>
        </row>
        <row r="8">
          <cell r="I8">
            <v>3.7885527529985523E-2</v>
          </cell>
          <cell r="J8" t="str">
            <v>28 February 2002</v>
          </cell>
        </row>
        <row r="9">
          <cell r="J9" t="str">
            <v>31 March 2002</v>
          </cell>
        </row>
        <row r="10">
          <cell r="J10" t="str">
            <v>31 March 2002</v>
          </cell>
        </row>
        <row r="11">
          <cell r="I11">
            <v>9.5216146536008503E-2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mbined P&amp;L"/>
      <sheetName val=" Graph of $'s x user class"/>
      <sheetName val="Combined Balance Sheet"/>
      <sheetName val="Group Cash Flow"/>
      <sheetName val="Activity Report"/>
      <sheetName val="Unallocated Costs"/>
      <sheetName val="Productivity Labour - Jul"/>
      <sheetName val="Plant Productivity YTD"/>
      <sheetName val="Energy Anillry P&amp;L x Activity"/>
      <sheetName val="Directly Controllable Costs"/>
      <sheetName val="Capital 1 "/>
      <sheetName val="Pole Replacements"/>
      <sheetName val="Capital 2"/>
      <sheetName val="Overtime Graphs"/>
      <sheetName val="Overtime Analysis Mth"/>
      <sheetName val="Analysis"/>
      <sheetName val="Debtors"/>
      <sheetName val="ISSUES"/>
      <sheetName val="Working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ch"/>
      <sheetName val="Capex Revenue"/>
      <sheetName val="Capex Expenditure"/>
      <sheetName val="Index"/>
      <sheetName val="Input| Setup"/>
      <sheetName val="Input| Escalations"/>
      <sheetName val="Input| Projects"/>
      <sheetName val="Input| Disposals"/>
      <sheetName val="Input| Type 2 capcons"/>
      <sheetName val="Input| Expensing"/>
      <sheetName val="Input| Overheads"/>
      <sheetName val="Calc| Overheads Allocation"/>
      <sheetName val="Calc| Project Costs"/>
      <sheetName val="Output| PTRM (D)"/>
      <sheetName val="Output| PTRM (T)"/>
      <sheetName val="Output| RIN"/>
      <sheetName val="Output| AER"/>
      <sheetName val="Output| EVO"/>
      <sheetName val="Model Validation"/>
    </sheetNames>
    <sheetDataSet>
      <sheetData sheetId="0"/>
      <sheetData sheetId="1"/>
      <sheetData sheetId="2"/>
      <sheetData sheetId="3">
        <row r="2">
          <cell r="B2" t="str">
            <v>AER Capex Forecast Model</v>
          </cell>
        </row>
      </sheetData>
      <sheetData sheetId="4">
        <row r="5">
          <cell r="E5" t="str">
            <v>Enter DNSP name</v>
          </cell>
        </row>
        <row r="8">
          <cell r="E8" t="str">
            <v>Opening Distribution Assets</v>
          </cell>
          <cell r="F8" t="str">
            <v>Dx</v>
          </cell>
        </row>
        <row r="9">
          <cell r="E9" t="str">
            <v>Zone Substation</v>
          </cell>
          <cell r="F9" t="str">
            <v>Tx</v>
          </cell>
        </row>
        <row r="10">
          <cell r="E10" t="str">
            <v>Sub-transmission Overhead</v>
          </cell>
          <cell r="F10" t="str">
            <v>Tx</v>
          </cell>
        </row>
        <row r="11">
          <cell r="E11" t="str">
            <v>Sub-transmission Underground</v>
          </cell>
          <cell r="F11" t="str">
            <v>Tx</v>
          </cell>
        </row>
        <row r="12">
          <cell r="E12" t="str">
            <v>Distribution Substations</v>
          </cell>
          <cell r="F12" t="str">
            <v>Dx</v>
          </cell>
        </row>
        <row r="13">
          <cell r="E13" t="str">
            <v>Distribution Overhead Lines</v>
          </cell>
          <cell r="F13" t="str">
            <v>Dx</v>
          </cell>
        </row>
        <row r="14">
          <cell r="E14" t="str">
            <v>Distribution Underground Lines</v>
          </cell>
          <cell r="F14" t="str">
            <v>Dx</v>
          </cell>
        </row>
        <row r="15">
          <cell r="E15" t="str">
            <v>IT &amp; Communication Systems (Networks)</v>
          </cell>
          <cell r="F15" t="str">
            <v>Dx</v>
          </cell>
        </row>
        <row r="16">
          <cell r="E16" t="str">
            <v>Motor Vehicles</v>
          </cell>
          <cell r="F16" t="str">
            <v>Dx</v>
          </cell>
        </row>
        <row r="17">
          <cell r="E17" t="str">
            <v>Other Non-System Assets (Networks)</v>
          </cell>
          <cell r="F17" t="str">
            <v>Dx</v>
          </cell>
        </row>
        <row r="18">
          <cell r="E18" t="str">
            <v>IT Systems (Corporate)</v>
          </cell>
          <cell r="F18" t="str">
            <v>Dx</v>
          </cell>
        </row>
        <row r="19">
          <cell r="E19" t="str">
            <v>Telecommunications (Corporate)</v>
          </cell>
          <cell r="F19" t="str">
            <v>Dx</v>
          </cell>
        </row>
        <row r="20">
          <cell r="E20" t="str">
            <v>Other Non-System Assets (Corporate)</v>
          </cell>
          <cell r="F20" t="str">
            <v>Dx</v>
          </cell>
        </row>
        <row r="21">
          <cell r="E21" t="str">
            <v>Land</v>
          </cell>
          <cell r="F21" t="str">
            <v>Dx</v>
          </cell>
        </row>
        <row r="22">
          <cell r="E22" t="str">
            <v>Buildings</v>
          </cell>
          <cell r="F22" t="str">
            <v>Dx</v>
          </cell>
        </row>
        <row r="23">
          <cell r="E23" t="str">
            <v>Zone Substation Tx</v>
          </cell>
          <cell r="F23" t="str">
            <v>Tx</v>
          </cell>
        </row>
        <row r="24">
          <cell r="E24" t="str">
            <v>IT &amp; Communication Systems (Networks) Tx</v>
          </cell>
          <cell r="F24" t="str">
            <v>Tx</v>
          </cell>
        </row>
        <row r="25">
          <cell r="E25" t="str">
            <v>Motor Vehicles Tx</v>
          </cell>
          <cell r="F25" t="str">
            <v>Tx</v>
          </cell>
        </row>
        <row r="26">
          <cell r="E26" t="str">
            <v>Other Non-System Assets (Networks) Tx</v>
          </cell>
          <cell r="F26" t="str">
            <v>Tx</v>
          </cell>
        </row>
        <row r="27">
          <cell r="E27" t="str">
            <v>IT Systems (Corporate) Tx</v>
          </cell>
          <cell r="F27" t="str">
            <v>Tx</v>
          </cell>
        </row>
        <row r="28">
          <cell r="E28" t="str">
            <v>Telecommunications (Corporate) Tx</v>
          </cell>
          <cell r="F28" t="str">
            <v>Tx</v>
          </cell>
        </row>
        <row r="29">
          <cell r="E29" t="str">
            <v>Other Non-System Assets (Corporate) Tx</v>
          </cell>
          <cell r="F29" t="str">
            <v>Tx</v>
          </cell>
        </row>
        <row r="30">
          <cell r="E30" t="str">
            <v>Land Tx</v>
          </cell>
          <cell r="F30" t="str">
            <v>Tx</v>
          </cell>
        </row>
        <row r="31">
          <cell r="E31" t="str">
            <v>Buildings Tx</v>
          </cell>
          <cell r="F31" t="str">
            <v>Tx</v>
          </cell>
        </row>
        <row r="32">
          <cell r="E32"/>
          <cell r="F32"/>
        </row>
        <row r="33">
          <cell r="E33"/>
          <cell r="F33"/>
        </row>
        <row r="34">
          <cell r="E34"/>
          <cell r="F34"/>
        </row>
        <row r="35">
          <cell r="E35"/>
          <cell r="F35"/>
        </row>
        <row r="36">
          <cell r="E36"/>
          <cell r="F36"/>
        </row>
        <row r="37">
          <cell r="E37"/>
          <cell r="F37"/>
        </row>
        <row r="38">
          <cell r="F38"/>
        </row>
        <row r="39">
          <cell r="F39"/>
        </row>
        <row r="40">
          <cell r="F40"/>
        </row>
        <row r="41">
          <cell r="F41"/>
        </row>
        <row r="42">
          <cell r="F42"/>
        </row>
        <row r="43">
          <cell r="F43"/>
        </row>
        <row r="44">
          <cell r="F44"/>
        </row>
        <row r="45">
          <cell r="F45"/>
        </row>
        <row r="46">
          <cell r="F46"/>
        </row>
        <row r="47">
          <cell r="F47"/>
        </row>
        <row r="48">
          <cell r="F48"/>
        </row>
        <row r="49">
          <cell r="F49"/>
        </row>
        <row r="50">
          <cell r="F50"/>
        </row>
        <row r="51">
          <cell r="F51"/>
        </row>
        <row r="52">
          <cell r="F52"/>
        </row>
        <row r="53">
          <cell r="F53"/>
        </row>
        <row r="54">
          <cell r="F54"/>
        </row>
        <row r="55">
          <cell r="F55"/>
        </row>
        <row r="56">
          <cell r="F56"/>
        </row>
        <row r="57">
          <cell r="F57"/>
        </row>
      </sheetData>
      <sheetData sheetId="5">
        <row r="8">
          <cell r="D8" t="str">
            <v>2024-25</v>
          </cell>
        </row>
        <row r="10">
          <cell r="D10" t="str">
            <v>2024</v>
          </cell>
          <cell r="E10" t="str">
            <v>June</v>
          </cell>
        </row>
        <row r="23">
          <cell r="H23" t="str">
            <v>2022-23</v>
          </cell>
          <cell r="I23" t="str">
            <v>2023-24</v>
          </cell>
          <cell r="J23" t="str">
            <v>2024-25</v>
          </cell>
          <cell r="K23" t="str">
            <v>2025-26</v>
          </cell>
          <cell r="L23" t="str">
            <v>2026-27</v>
          </cell>
          <cell r="M23" t="str">
            <v>2027-28</v>
          </cell>
          <cell r="N23" t="str">
            <v>2028-29</v>
          </cell>
        </row>
      </sheetData>
      <sheetData sheetId="6">
        <row r="9">
          <cell r="AR9" t="str">
            <v>Opening Distribution Assets</v>
          </cell>
          <cell r="AS9" t="str">
            <v>Zone Substation</v>
          </cell>
          <cell r="AT9" t="str">
            <v>Sub-transmission Overhead</v>
          </cell>
          <cell r="AU9" t="str">
            <v>Sub-transmission Underground</v>
          </cell>
          <cell r="AV9" t="str">
            <v>Distribution Substations</v>
          </cell>
          <cell r="AW9" t="str">
            <v>Distribution Overhead Lines</v>
          </cell>
          <cell r="AX9" t="str">
            <v>Distribution Underground Lines</v>
          </cell>
          <cell r="AY9" t="str">
            <v>IT &amp; Communication Systems (Networks)</v>
          </cell>
          <cell r="AZ9" t="str">
            <v>Motor Vehicles</v>
          </cell>
          <cell r="BA9" t="str">
            <v>Other Non-System Assets (Networks)</v>
          </cell>
          <cell r="BB9" t="str">
            <v>IT Systems (Corporate)</v>
          </cell>
          <cell r="BC9" t="str">
            <v>Telecommunications (Corporate)</v>
          </cell>
          <cell r="BD9" t="str">
            <v>Other Non-System Assets (Corporate)</v>
          </cell>
          <cell r="BE9" t="str">
            <v>Land</v>
          </cell>
          <cell r="BF9" t="str">
            <v>Buildings</v>
          </cell>
          <cell r="BG9" t="str">
            <v>Zone Substation Tx</v>
          </cell>
          <cell r="BH9" t="str">
            <v>IT &amp; Communication Systems (Networks) Tx</v>
          </cell>
          <cell r="BI9" t="str">
            <v>Motor Vehicles Tx</v>
          </cell>
          <cell r="BJ9" t="str">
            <v>Other Non-System Assets (Networks) Tx</v>
          </cell>
          <cell r="BK9" t="str">
            <v>IT Systems (Corporate) Tx</v>
          </cell>
          <cell r="BL9" t="str">
            <v>Telecommunications (Corporate) Tx</v>
          </cell>
          <cell r="BM9" t="str">
            <v>Other Non-System Assets (Corporate) Tx</v>
          </cell>
          <cell r="BN9" t="str">
            <v>Land Tx</v>
          </cell>
          <cell r="BO9" t="str">
            <v>Buildings Tx</v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  <cell r="CA9" t="str">
            <v/>
          </cell>
          <cell r="CB9" t="str">
            <v/>
          </cell>
          <cell r="CC9" t="str">
            <v/>
          </cell>
          <cell r="CD9" t="str">
            <v/>
          </cell>
          <cell r="CE9" t="str">
            <v/>
          </cell>
          <cell r="CF9" t="str">
            <v/>
          </cell>
          <cell r="CG9" t="str">
            <v/>
          </cell>
          <cell r="CH9" t="str">
            <v/>
          </cell>
          <cell r="CI9" t="str">
            <v/>
          </cell>
          <cell r="CJ9" t="str">
            <v/>
          </cell>
          <cell r="CK9" t="str">
            <v/>
          </cell>
          <cell r="CL9" t="str">
            <v/>
          </cell>
          <cell r="CM9" t="str">
            <v/>
          </cell>
          <cell r="CN9" t="str">
            <v/>
          </cell>
          <cell r="CO9" t="str">
            <v/>
          </cell>
        </row>
        <row r="10"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0.6333438117994018</v>
          </cell>
          <cell r="AW10">
            <v>1.6138303250719473E-2</v>
          </cell>
          <cell r="AX10">
            <v>0.30996625683300327</v>
          </cell>
          <cell r="AY10">
            <v>4.0551628116875509E-2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0.6333438117994018</v>
          </cell>
          <cell r="AW11">
            <v>1.6138303250719473E-2</v>
          </cell>
          <cell r="AX11">
            <v>0.30996625683300327</v>
          </cell>
          <cell r="AY11">
            <v>4.0551628116875509E-2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0.6333438117994018</v>
          </cell>
          <cell r="AW12">
            <v>1.6138303250719473E-2</v>
          </cell>
          <cell r="AX12">
            <v>0.30996625683300327</v>
          </cell>
          <cell r="AY12">
            <v>4.0551628116875509E-2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0.6333438117994018</v>
          </cell>
          <cell r="AW13">
            <v>1.6138303250719473E-2</v>
          </cell>
          <cell r="AX13">
            <v>0.30996625683300327</v>
          </cell>
          <cell r="AY13">
            <v>4.0551628116875509E-2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0.6333438117994018</v>
          </cell>
          <cell r="AW14">
            <v>1.6138303250719473E-2</v>
          </cell>
          <cell r="AX14">
            <v>0.30996625683300327</v>
          </cell>
          <cell r="AY14">
            <v>4.0551628116875509E-2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AR15">
            <v>0</v>
          </cell>
          <cell r="AS15">
            <v>0.6733911709478384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0.14134539174256547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1.7349912567976279E-2</v>
          </cell>
          <cell r="BF15">
            <v>0</v>
          </cell>
          <cell r="BG15">
            <v>0.16410500734864936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3.8085173929704027E-3</v>
          </cell>
          <cell r="BO15">
            <v>0</v>
          </cell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0.6333438117994018</v>
          </cell>
          <cell r="AW16">
            <v>1.6138303250719473E-2</v>
          </cell>
          <cell r="AX16">
            <v>0.30996625683300327</v>
          </cell>
          <cell r="AY16">
            <v>4.0551628116875509E-2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0.6333438117994018</v>
          </cell>
          <cell r="AW17">
            <v>1.6138303250719473E-2</v>
          </cell>
          <cell r="AX17">
            <v>0.30996625683300327</v>
          </cell>
          <cell r="AY17">
            <v>4.0551628116875509E-2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0.6333438117994018</v>
          </cell>
          <cell r="AW18">
            <v>1.6138303250719473E-2</v>
          </cell>
          <cell r="AX18">
            <v>0.30996625683300327</v>
          </cell>
          <cell r="AY18">
            <v>4.0551628116875509E-2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0.52661686425195642</v>
          </cell>
          <cell r="AW19">
            <v>3.3984651428353885E-2</v>
          </cell>
          <cell r="AX19">
            <v>0.41022309042788052</v>
          </cell>
          <cell r="AY19">
            <v>2.9175393891809242E-2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9.3673148856511457E-2</v>
          </cell>
          <cell r="AW20">
            <v>0.18778455643303121</v>
          </cell>
          <cell r="AX20">
            <v>0.71854229471045794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AR21">
            <v>0</v>
          </cell>
          <cell r="AS21">
            <v>0</v>
          </cell>
          <cell r="AT21">
            <v>0.12975426081670161</v>
          </cell>
          <cell r="AU21">
            <v>0</v>
          </cell>
          <cell r="AV21">
            <v>0.50083574585348622</v>
          </cell>
          <cell r="AW21">
            <v>3.6889834506134006E-2</v>
          </cell>
          <cell r="AX21">
            <v>0.16208683301847085</v>
          </cell>
          <cell r="AY21">
            <v>0.17043332580520729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AR22">
            <v>0</v>
          </cell>
          <cell r="AS22">
            <v>0</v>
          </cell>
          <cell r="AT22">
            <v>0.12975426081670161</v>
          </cell>
          <cell r="AU22">
            <v>0</v>
          </cell>
          <cell r="AV22">
            <v>0.50083574585348622</v>
          </cell>
          <cell r="AW22">
            <v>3.6889834506134006E-2</v>
          </cell>
          <cell r="AX22">
            <v>0.16208683301847085</v>
          </cell>
          <cell r="AY22">
            <v>0.17043332580520729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AR23">
            <v>0</v>
          </cell>
          <cell r="AS23">
            <v>0</v>
          </cell>
          <cell r="AT23">
            <v>0.12975426081670161</v>
          </cell>
          <cell r="AU23">
            <v>0</v>
          </cell>
          <cell r="AV23">
            <v>0.50083574585348622</v>
          </cell>
          <cell r="AW23">
            <v>3.6889834506134006E-2</v>
          </cell>
          <cell r="AX23">
            <v>0.16208683301847085</v>
          </cell>
          <cell r="AY23">
            <v>0.17043332580520729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0.10247115277771392</v>
          </cell>
          <cell r="AW24">
            <v>0.11435534592064522</v>
          </cell>
          <cell r="AX24">
            <v>0.78317350130164076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0.46914408670968427</v>
          </cell>
          <cell r="AW25">
            <v>0.14229165950833766</v>
          </cell>
          <cell r="AX25">
            <v>0.38856425378197801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0.30755852452466859</v>
          </cell>
          <cell r="AW26">
            <v>0.34463231008622985</v>
          </cell>
          <cell r="AX26">
            <v>0.34780916538910145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0.62203147647029533</v>
          </cell>
          <cell r="AW28">
            <v>0</v>
          </cell>
          <cell r="AX28">
            <v>0.31104563417267844</v>
          </cell>
          <cell r="AY28">
            <v>6.6922889357026255E-2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0.62203147647029533</v>
          </cell>
          <cell r="AW29">
            <v>0</v>
          </cell>
          <cell r="AX29">
            <v>0.31104563417267844</v>
          </cell>
          <cell r="AY29">
            <v>6.6922889357026255E-2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0.62203147647029533</v>
          </cell>
          <cell r="AW30">
            <v>0</v>
          </cell>
          <cell r="AX30">
            <v>0.31104563417267844</v>
          </cell>
          <cell r="AY30">
            <v>6.6922889357026255E-2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0.62203147647029533</v>
          </cell>
          <cell r="AW31">
            <v>0</v>
          </cell>
          <cell r="AX31">
            <v>0.31104563417267844</v>
          </cell>
          <cell r="AY31">
            <v>6.6922889357026255E-2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0.62203147647029533</v>
          </cell>
          <cell r="AW32">
            <v>0</v>
          </cell>
          <cell r="AX32">
            <v>0.31104563417267844</v>
          </cell>
          <cell r="AY32">
            <v>6.6922889357026255E-2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0.3111733108914384</v>
          </cell>
          <cell r="AW33">
            <v>2.0615726189266881E-2</v>
          </cell>
          <cell r="AX33">
            <v>0.66144885189176306</v>
          </cell>
          <cell r="AY33">
            <v>6.7621110275316622E-3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0.17621404257893064</v>
          </cell>
          <cell r="AW34">
            <v>3.3500845374849258E-4</v>
          </cell>
          <cell r="AX34">
            <v>0.82345094896732085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0.17621404257893064</v>
          </cell>
          <cell r="AW35">
            <v>3.3500845374849258E-4</v>
          </cell>
          <cell r="AX35">
            <v>0.82345094896732085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0.17621404257893064</v>
          </cell>
          <cell r="AW36">
            <v>3.3500845374849258E-4</v>
          </cell>
          <cell r="AX36">
            <v>0.82345094896732085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</row>
        <row r="37"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0.17621404257893064</v>
          </cell>
          <cell r="AW37">
            <v>3.3500845374849258E-4</v>
          </cell>
          <cell r="AX37">
            <v>0.82345094896732085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0.17621404257893064</v>
          </cell>
          <cell r="AW38">
            <v>3.3500845374849258E-4</v>
          </cell>
          <cell r="AX38">
            <v>0.82345094896732085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0.17621404257893064</v>
          </cell>
          <cell r="AW39">
            <v>3.3500845374849258E-4</v>
          </cell>
          <cell r="AX39">
            <v>0.82345094896732085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AR40">
            <v>0</v>
          </cell>
          <cell r="AS40">
            <v>0.82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0.18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AR41">
            <v>0</v>
          </cell>
          <cell r="AS41">
            <v>0.82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0.18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AR42">
            <v>0</v>
          </cell>
          <cell r="AS42">
            <v>0.803362514791227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3.5858482350567362E-3</v>
          </cell>
          <cell r="AY42">
            <v>1.6703767873203115E-2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0.17634786910051323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AR43">
            <v>0</v>
          </cell>
          <cell r="AS43">
            <v>0.78540733856916867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4.2186172476623443E-2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0.17240648895420776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AR44">
            <v>0</v>
          </cell>
          <cell r="AS44">
            <v>0.78540733856916867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4.2186172476623443E-2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0.17240648895420776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AR45">
            <v>0</v>
          </cell>
          <cell r="AS45">
            <v>0.78540733856916867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4.2186172476623443E-2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0.17240648895420776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AR46">
            <v>0</v>
          </cell>
          <cell r="AS46">
            <v>0.77178767877483789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5.5131030212743147E-2</v>
          </cell>
          <cell r="AY46">
            <v>3.6644834764789601E-3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0.16941680753594002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AR47">
            <v>0</v>
          </cell>
          <cell r="AS47">
            <v>0.82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0.18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49">
          <cell r="AR49">
            <v>0</v>
          </cell>
          <cell r="AS49">
            <v>0.77050801309808259</v>
          </cell>
          <cell r="AT49">
            <v>0</v>
          </cell>
          <cell r="AU49">
            <v>0</v>
          </cell>
          <cell r="AV49">
            <v>3.2228758748765206E-2</v>
          </cell>
          <cell r="AW49">
            <v>0</v>
          </cell>
          <cell r="AX49">
            <v>4.1855558711609122E-3</v>
          </cell>
          <cell r="AY49">
            <v>2.3941766967778062E-2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0.16913590531421324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</row>
        <row r="50"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</row>
        <row r="51"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1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2.2639243596705522E-2</v>
          </cell>
          <cell r="AW54">
            <v>1.3218495268265324E-3</v>
          </cell>
          <cell r="AX54">
            <v>0.97603890687646799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2.2639243596705522E-2</v>
          </cell>
          <cell r="AW55">
            <v>1.3218495268265324E-3</v>
          </cell>
          <cell r="AX55">
            <v>0.97603890687646799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2.8760674253099593E-2</v>
          </cell>
          <cell r="AX56">
            <v>0.97123932574690031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2.8760674253099593E-2</v>
          </cell>
          <cell r="AX57">
            <v>0.97123932574690031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2.6975647585899109E-3</v>
          </cell>
          <cell r="AW58">
            <v>7.1070817744142187E-2</v>
          </cell>
          <cell r="AX58">
            <v>0.9262316174972679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0.13005000107088563</v>
          </cell>
          <cell r="AW59">
            <v>0</v>
          </cell>
          <cell r="AX59">
            <v>0.8699499989291144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0.13005000107088563</v>
          </cell>
          <cell r="AW60">
            <v>0</v>
          </cell>
          <cell r="AX60">
            <v>0.8699499989291144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0.88267821549174696</v>
          </cell>
          <cell r="AW63">
            <v>4.5627579813848082E-3</v>
          </cell>
          <cell r="AX63">
            <v>0.11275902652686816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0.43910015708978639</v>
          </cell>
          <cell r="AW64">
            <v>0.21502475148122613</v>
          </cell>
          <cell r="AX64">
            <v>0.34587509142898742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AR65">
            <v>0</v>
          </cell>
          <cell r="AS65">
            <v>0.15818519291385166</v>
          </cell>
          <cell r="AT65">
            <v>0</v>
          </cell>
          <cell r="AU65">
            <v>0</v>
          </cell>
          <cell r="AV65">
            <v>0.74362634232991254</v>
          </cell>
          <cell r="AW65">
            <v>0</v>
          </cell>
          <cell r="AX65">
            <v>6.3464885823926828E-2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3.4723578932308909E-2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0.57825722902983434</v>
          </cell>
          <cell r="AW66">
            <v>5.4408007227559202E-2</v>
          </cell>
          <cell r="AX66">
            <v>0.32403830296641595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4.3296460776190614E-2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AR67">
            <v>0</v>
          </cell>
          <cell r="AS67">
            <v>9.1095609230057759E-2</v>
          </cell>
          <cell r="AT67">
            <v>0</v>
          </cell>
          <cell r="AU67">
            <v>0</v>
          </cell>
          <cell r="AV67">
            <v>0.77096464196292347</v>
          </cell>
          <cell r="AW67">
            <v>4.428800980386529E-2</v>
          </cell>
          <cell r="AX67">
            <v>1.0856892940589134E-2</v>
          </cell>
          <cell r="AY67">
            <v>6.2798248914502849E-2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1.999659714806146E-2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AR69">
            <v>0</v>
          </cell>
          <cell r="AS69">
            <v>0</v>
          </cell>
          <cell r="AT69">
            <v>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1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AR74">
            <v>0</v>
          </cell>
          <cell r="AS74">
            <v>0</v>
          </cell>
          <cell r="AT74">
            <v>1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AR75">
            <v>0</v>
          </cell>
          <cell r="AS75">
            <v>0.6733911709478384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0.14134539174256547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1.7349912567976279E-2</v>
          </cell>
          <cell r="BF75">
            <v>0</v>
          </cell>
          <cell r="BG75">
            <v>0.16410500734864936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3.8085173929704027E-3</v>
          </cell>
          <cell r="BO75">
            <v>0</v>
          </cell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AR76">
            <v>0</v>
          </cell>
          <cell r="AS76">
            <v>0.6733911709478384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0.14134539174256547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1.7349912567976279E-2</v>
          </cell>
          <cell r="BF76">
            <v>0</v>
          </cell>
          <cell r="BG76">
            <v>0.16410500734864936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3.8085173929704027E-3</v>
          </cell>
          <cell r="BO76">
            <v>0</v>
          </cell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AR77">
            <v>0</v>
          </cell>
          <cell r="AS77">
            <v>0.6733911709478384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0.14134539174256547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1.7349912567976279E-2</v>
          </cell>
          <cell r="BF77">
            <v>0</v>
          </cell>
          <cell r="BG77">
            <v>0.16410500734864936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3.8085173929704027E-3</v>
          </cell>
          <cell r="BO77">
            <v>0</v>
          </cell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AR78">
            <v>0</v>
          </cell>
          <cell r="AS78">
            <v>0.6733911709478384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0.14134539174256547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1.7349912567976279E-2</v>
          </cell>
          <cell r="BF78">
            <v>0</v>
          </cell>
          <cell r="BG78">
            <v>0.16410500734864936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3.8085173929704027E-3</v>
          </cell>
          <cell r="BO78">
            <v>0</v>
          </cell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AR79">
            <v>0</v>
          </cell>
          <cell r="AS79">
            <v>0.6733911709478384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0.14134539174256547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1.7349912567976279E-2</v>
          </cell>
          <cell r="BF79">
            <v>0</v>
          </cell>
          <cell r="BG79">
            <v>0.16410500734864936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3.8085173929704027E-3</v>
          </cell>
          <cell r="BO79">
            <v>0</v>
          </cell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AR80">
            <v>0</v>
          </cell>
          <cell r="AS80">
            <v>0.6733911709478384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0.14134539174256547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1.7349912567976279E-2</v>
          </cell>
          <cell r="BF80">
            <v>0</v>
          </cell>
          <cell r="BG80">
            <v>0.16410500734864936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3.8085173929704027E-3</v>
          </cell>
          <cell r="BO80">
            <v>0</v>
          </cell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AR81">
            <v>0</v>
          </cell>
          <cell r="AS81">
            <v>0</v>
          </cell>
          <cell r="AT81">
            <v>0.27733470949212613</v>
          </cell>
          <cell r="AU81">
            <v>0</v>
          </cell>
          <cell r="AV81">
            <v>0</v>
          </cell>
          <cell r="AW81">
            <v>0</v>
          </cell>
          <cell r="AX81">
            <v>6.4253988365312704E-4</v>
          </cell>
          <cell r="AY81">
            <v>0.72202275062422072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AR82">
            <v>0</v>
          </cell>
          <cell r="AS82">
            <v>0</v>
          </cell>
          <cell r="AT82">
            <v>0.27733470949212613</v>
          </cell>
          <cell r="AU82">
            <v>0</v>
          </cell>
          <cell r="AV82">
            <v>0</v>
          </cell>
          <cell r="AW82">
            <v>0</v>
          </cell>
          <cell r="AX82">
            <v>6.4253988365312704E-4</v>
          </cell>
          <cell r="AY82">
            <v>0.72202275062422072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AR83">
            <v>0</v>
          </cell>
          <cell r="AS83">
            <v>0</v>
          </cell>
          <cell r="AT83">
            <v>0.27733470949212613</v>
          </cell>
          <cell r="AU83">
            <v>0</v>
          </cell>
          <cell r="AV83">
            <v>0</v>
          </cell>
          <cell r="AW83">
            <v>0</v>
          </cell>
          <cell r="AX83">
            <v>6.4253988365312704E-4</v>
          </cell>
          <cell r="AY83">
            <v>0.72202275062422072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AR84">
            <v>0</v>
          </cell>
          <cell r="AS84">
            <v>0</v>
          </cell>
          <cell r="AT84">
            <v>0.27733470949212613</v>
          </cell>
          <cell r="AU84">
            <v>0</v>
          </cell>
          <cell r="AV84">
            <v>0</v>
          </cell>
          <cell r="AW84">
            <v>0</v>
          </cell>
          <cell r="AX84">
            <v>6.4253988365312704E-4</v>
          </cell>
          <cell r="AY84">
            <v>0.72202275062422072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AR85">
            <v>0</v>
          </cell>
          <cell r="AS85">
            <v>0</v>
          </cell>
          <cell r="AT85">
            <v>0.27733470949212613</v>
          </cell>
          <cell r="AU85">
            <v>0</v>
          </cell>
          <cell r="AV85">
            <v>0</v>
          </cell>
          <cell r="AW85">
            <v>0</v>
          </cell>
          <cell r="AX85">
            <v>6.4253988365312704E-4</v>
          </cell>
          <cell r="AY85">
            <v>0.72202275062422072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AR86">
            <v>0</v>
          </cell>
          <cell r="AS86">
            <v>0</v>
          </cell>
          <cell r="AT86">
            <v>0.27733470949212613</v>
          </cell>
          <cell r="AU86">
            <v>0</v>
          </cell>
          <cell r="AV86">
            <v>0</v>
          </cell>
          <cell r="AW86">
            <v>0</v>
          </cell>
          <cell r="AX86">
            <v>6.4253988365312704E-4</v>
          </cell>
          <cell r="AY86">
            <v>0.72202275062422072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</row>
        <row r="87">
          <cell r="AR87">
            <v>0</v>
          </cell>
          <cell r="AS87">
            <v>0</v>
          </cell>
          <cell r="AT87">
            <v>0.27733470949212613</v>
          </cell>
          <cell r="AU87">
            <v>0</v>
          </cell>
          <cell r="AV87">
            <v>0</v>
          </cell>
          <cell r="AW87">
            <v>0</v>
          </cell>
          <cell r="AX87">
            <v>6.4253988365312704E-4</v>
          </cell>
          <cell r="AY87">
            <v>0.72202275062422072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AR88">
            <v>0</v>
          </cell>
          <cell r="AS88">
            <v>0</v>
          </cell>
          <cell r="AT88">
            <v>0.27733470949212613</v>
          </cell>
          <cell r="AU88">
            <v>0</v>
          </cell>
          <cell r="AV88">
            <v>0</v>
          </cell>
          <cell r="AW88">
            <v>0</v>
          </cell>
          <cell r="AX88">
            <v>6.4253988365312704E-4</v>
          </cell>
          <cell r="AY88">
            <v>0.72202275062422072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AR89">
            <v>0</v>
          </cell>
          <cell r="AS89">
            <v>0</v>
          </cell>
          <cell r="AT89">
            <v>0.27733470949212613</v>
          </cell>
          <cell r="AU89">
            <v>0</v>
          </cell>
          <cell r="AV89">
            <v>0</v>
          </cell>
          <cell r="AW89">
            <v>0</v>
          </cell>
          <cell r="AX89">
            <v>6.4253988365312704E-4</v>
          </cell>
          <cell r="AY89">
            <v>0.72202275062422072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AR90">
            <v>0</v>
          </cell>
          <cell r="AS90">
            <v>0</v>
          </cell>
          <cell r="AT90">
            <v>0.27733470949212613</v>
          </cell>
          <cell r="AU90">
            <v>0</v>
          </cell>
          <cell r="AV90">
            <v>0</v>
          </cell>
          <cell r="AW90">
            <v>0</v>
          </cell>
          <cell r="AX90">
            <v>6.4253988365312704E-4</v>
          </cell>
          <cell r="AY90">
            <v>0.72202275062422072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AR91">
            <v>0</v>
          </cell>
          <cell r="AS91">
            <v>0</v>
          </cell>
          <cell r="AT91">
            <v>0.27733470949212613</v>
          </cell>
          <cell r="AU91">
            <v>0</v>
          </cell>
          <cell r="AV91">
            <v>0</v>
          </cell>
          <cell r="AW91">
            <v>0</v>
          </cell>
          <cell r="AX91">
            <v>6.4253988365312704E-4</v>
          </cell>
          <cell r="AY91">
            <v>0.72202275062422072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AR92">
            <v>0</v>
          </cell>
          <cell r="AS92">
            <v>0</v>
          </cell>
          <cell r="AT92">
            <v>0.27733470949212613</v>
          </cell>
          <cell r="AU92">
            <v>0</v>
          </cell>
          <cell r="AV92">
            <v>0</v>
          </cell>
          <cell r="AW92">
            <v>0</v>
          </cell>
          <cell r="AX92">
            <v>6.4253988365312704E-4</v>
          </cell>
          <cell r="AY92">
            <v>0.72202275062422072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AR93">
            <v>0</v>
          </cell>
          <cell r="AS93">
            <v>0</v>
          </cell>
          <cell r="AT93">
            <v>0.27733470949212613</v>
          </cell>
          <cell r="AU93">
            <v>0</v>
          </cell>
          <cell r="AV93">
            <v>0</v>
          </cell>
          <cell r="AW93">
            <v>0</v>
          </cell>
          <cell r="AX93">
            <v>6.4253988365312704E-4</v>
          </cell>
          <cell r="AY93">
            <v>0.72202275062422072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AR94">
            <v>0</v>
          </cell>
          <cell r="AS94">
            <v>0</v>
          </cell>
          <cell r="AT94">
            <v>0.27733470949212613</v>
          </cell>
          <cell r="AU94">
            <v>0</v>
          </cell>
          <cell r="AV94">
            <v>0</v>
          </cell>
          <cell r="AW94">
            <v>0</v>
          </cell>
          <cell r="AX94">
            <v>6.4253988365312704E-4</v>
          </cell>
          <cell r="AY94">
            <v>0.72202275062422072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AR95">
            <v>0</v>
          </cell>
          <cell r="AS95">
            <v>0</v>
          </cell>
          <cell r="AT95">
            <v>0.27733470949212613</v>
          </cell>
          <cell r="AU95">
            <v>0</v>
          </cell>
          <cell r="AV95">
            <v>0</v>
          </cell>
          <cell r="AW95">
            <v>0</v>
          </cell>
          <cell r="AX95">
            <v>6.4253988365312704E-4</v>
          </cell>
          <cell r="AY95">
            <v>0.72202275062422072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AR96">
            <v>0</v>
          </cell>
          <cell r="AS96">
            <v>0</v>
          </cell>
          <cell r="AT96">
            <v>0.27733470949212613</v>
          </cell>
          <cell r="AU96">
            <v>0</v>
          </cell>
          <cell r="AV96">
            <v>0</v>
          </cell>
          <cell r="AW96">
            <v>0</v>
          </cell>
          <cell r="AX96">
            <v>6.4253988365312704E-4</v>
          </cell>
          <cell r="AY96">
            <v>0.72202275062422072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AR97">
            <v>0</v>
          </cell>
          <cell r="AS97">
            <v>0</v>
          </cell>
          <cell r="AT97">
            <v>0.27733470949212613</v>
          </cell>
          <cell r="AU97">
            <v>0</v>
          </cell>
          <cell r="AV97">
            <v>0</v>
          </cell>
          <cell r="AW97">
            <v>0</v>
          </cell>
          <cell r="AX97">
            <v>6.4253988365312704E-4</v>
          </cell>
          <cell r="AY97">
            <v>0.72202275062422072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AR98">
            <v>0</v>
          </cell>
          <cell r="AS98">
            <v>0</v>
          </cell>
          <cell r="AT98">
            <v>0.27733470949212613</v>
          </cell>
          <cell r="AU98">
            <v>0</v>
          </cell>
          <cell r="AV98">
            <v>0</v>
          </cell>
          <cell r="AW98">
            <v>0</v>
          </cell>
          <cell r="AX98">
            <v>6.4253988365312704E-4</v>
          </cell>
          <cell r="AY98">
            <v>0.72202275062422072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AR99">
            <v>0</v>
          </cell>
          <cell r="AS99">
            <v>0</v>
          </cell>
          <cell r="AT99">
            <v>0.27733470949212613</v>
          </cell>
          <cell r="AU99">
            <v>0</v>
          </cell>
          <cell r="AV99">
            <v>0</v>
          </cell>
          <cell r="AW99">
            <v>0</v>
          </cell>
          <cell r="AX99">
            <v>6.4253988365312704E-4</v>
          </cell>
          <cell r="AY99">
            <v>0.72202275062422072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AR100">
            <v>0</v>
          </cell>
          <cell r="AS100">
            <v>0</v>
          </cell>
          <cell r="AT100">
            <v>0.27733470949212613</v>
          </cell>
          <cell r="AU100">
            <v>0</v>
          </cell>
          <cell r="AV100">
            <v>0</v>
          </cell>
          <cell r="AW100">
            <v>0</v>
          </cell>
          <cell r="AX100">
            <v>6.4253988365312704E-4</v>
          </cell>
          <cell r="AY100">
            <v>0.72202275062422072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AR101">
            <v>0</v>
          </cell>
          <cell r="AS101">
            <v>0</v>
          </cell>
          <cell r="AT101">
            <v>0.27733470949212613</v>
          </cell>
          <cell r="AU101">
            <v>0</v>
          </cell>
          <cell r="AV101">
            <v>0</v>
          </cell>
          <cell r="AW101">
            <v>0</v>
          </cell>
          <cell r="AX101">
            <v>6.4253988365312704E-4</v>
          </cell>
          <cell r="AY101">
            <v>0.72202275062422072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AR102">
            <v>0</v>
          </cell>
          <cell r="AS102">
            <v>0</v>
          </cell>
          <cell r="AT102">
            <v>0.27733470949212613</v>
          </cell>
          <cell r="AU102">
            <v>0</v>
          </cell>
          <cell r="AV102">
            <v>0</v>
          </cell>
          <cell r="AW102">
            <v>0</v>
          </cell>
          <cell r="AX102">
            <v>6.4253988365312704E-4</v>
          </cell>
          <cell r="AY102">
            <v>0.72202275062422072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AR103">
            <v>0</v>
          </cell>
          <cell r="AS103">
            <v>0</v>
          </cell>
          <cell r="AT103">
            <v>0.27733470949212613</v>
          </cell>
          <cell r="AU103">
            <v>0</v>
          </cell>
          <cell r="AV103">
            <v>0</v>
          </cell>
          <cell r="AW103">
            <v>0</v>
          </cell>
          <cell r="AX103">
            <v>6.4253988365312704E-4</v>
          </cell>
          <cell r="AY103">
            <v>0.72202275062422072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AR104">
            <v>0</v>
          </cell>
          <cell r="AS104">
            <v>0</v>
          </cell>
          <cell r="AT104">
            <v>0.27733470949212613</v>
          </cell>
          <cell r="AU104">
            <v>0</v>
          </cell>
          <cell r="AV104">
            <v>0</v>
          </cell>
          <cell r="AW104">
            <v>0</v>
          </cell>
          <cell r="AX104">
            <v>6.4253988365312704E-4</v>
          </cell>
          <cell r="AY104">
            <v>0.72202275062422072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AR105">
            <v>0</v>
          </cell>
          <cell r="AS105">
            <v>0</v>
          </cell>
          <cell r="AT105">
            <v>0.27733470949212613</v>
          </cell>
          <cell r="AU105">
            <v>0</v>
          </cell>
          <cell r="AV105">
            <v>0</v>
          </cell>
          <cell r="AW105">
            <v>0</v>
          </cell>
          <cell r="AX105">
            <v>6.4253988365312704E-4</v>
          </cell>
          <cell r="AY105">
            <v>0.72202275062422072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AR106">
            <v>0</v>
          </cell>
          <cell r="AS106">
            <v>0</v>
          </cell>
          <cell r="AT106">
            <v>0.27733470949212613</v>
          </cell>
          <cell r="AU106">
            <v>0</v>
          </cell>
          <cell r="AV106">
            <v>0</v>
          </cell>
          <cell r="AW106">
            <v>0</v>
          </cell>
          <cell r="AX106">
            <v>6.4253988365312704E-4</v>
          </cell>
          <cell r="AY106">
            <v>0.72202275062422072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AR107">
            <v>0</v>
          </cell>
          <cell r="AS107">
            <v>0</v>
          </cell>
          <cell r="AT107">
            <v>0.27733470949212613</v>
          </cell>
          <cell r="AU107">
            <v>0</v>
          </cell>
          <cell r="AV107">
            <v>0</v>
          </cell>
          <cell r="AW107">
            <v>0</v>
          </cell>
          <cell r="AX107">
            <v>6.4253988365312704E-4</v>
          </cell>
          <cell r="AY107">
            <v>0.72202275062422072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AR108">
            <v>0</v>
          </cell>
          <cell r="AS108">
            <v>0</v>
          </cell>
          <cell r="AT108">
            <v>0.27733470949212613</v>
          </cell>
          <cell r="AU108">
            <v>0</v>
          </cell>
          <cell r="AV108">
            <v>0</v>
          </cell>
          <cell r="AW108">
            <v>0</v>
          </cell>
          <cell r="AX108">
            <v>6.4253988365312704E-4</v>
          </cell>
          <cell r="AY108">
            <v>0.72202275062422072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AR109">
            <v>0</v>
          </cell>
          <cell r="AS109">
            <v>0</v>
          </cell>
          <cell r="AT109">
            <v>0.27733470949212613</v>
          </cell>
          <cell r="AU109">
            <v>0</v>
          </cell>
          <cell r="AV109">
            <v>0</v>
          </cell>
          <cell r="AW109">
            <v>0</v>
          </cell>
          <cell r="AX109">
            <v>6.4253988365312704E-4</v>
          </cell>
          <cell r="AY109">
            <v>0.72202275062422072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AR110">
            <v>0</v>
          </cell>
          <cell r="AS110">
            <v>0</v>
          </cell>
          <cell r="AT110">
            <v>0.27733470949212613</v>
          </cell>
          <cell r="AU110">
            <v>0</v>
          </cell>
          <cell r="AV110">
            <v>0</v>
          </cell>
          <cell r="AW110">
            <v>0</v>
          </cell>
          <cell r="AX110">
            <v>6.4253988365312704E-4</v>
          </cell>
          <cell r="AY110">
            <v>0.72202275062422072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AR111">
            <v>0</v>
          </cell>
          <cell r="AS111">
            <v>0</v>
          </cell>
          <cell r="AT111">
            <v>0.27733470949212613</v>
          </cell>
          <cell r="AU111">
            <v>0</v>
          </cell>
          <cell r="AV111">
            <v>0</v>
          </cell>
          <cell r="AW111">
            <v>0</v>
          </cell>
          <cell r="AX111">
            <v>6.4253988365312704E-4</v>
          </cell>
          <cell r="AY111">
            <v>0.72202275062422072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AR112">
            <v>0</v>
          </cell>
          <cell r="AS112">
            <v>0</v>
          </cell>
          <cell r="AT112">
            <v>0.27733470949212613</v>
          </cell>
          <cell r="AU112">
            <v>0</v>
          </cell>
          <cell r="AV112">
            <v>0</v>
          </cell>
          <cell r="AW112">
            <v>0</v>
          </cell>
          <cell r="AX112">
            <v>6.4253988365312704E-4</v>
          </cell>
          <cell r="AY112">
            <v>0.72202275062422072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AR113">
            <v>0</v>
          </cell>
          <cell r="AS113">
            <v>0</v>
          </cell>
          <cell r="AT113">
            <v>0.27733470949212613</v>
          </cell>
          <cell r="AU113">
            <v>0</v>
          </cell>
          <cell r="AV113">
            <v>0</v>
          </cell>
          <cell r="AW113">
            <v>0</v>
          </cell>
          <cell r="AX113">
            <v>6.4253988365312704E-4</v>
          </cell>
          <cell r="AY113">
            <v>0.72202275062422072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AR114">
            <v>0</v>
          </cell>
          <cell r="AS114">
            <v>0</v>
          </cell>
          <cell r="AT114">
            <v>0.27733470949212613</v>
          </cell>
          <cell r="AU114">
            <v>0</v>
          </cell>
          <cell r="AV114">
            <v>0</v>
          </cell>
          <cell r="AW114">
            <v>0</v>
          </cell>
          <cell r="AX114">
            <v>6.4253988365312704E-4</v>
          </cell>
          <cell r="AY114">
            <v>0.72202275062422072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AR115">
            <v>0</v>
          </cell>
          <cell r="AS115">
            <v>0</v>
          </cell>
          <cell r="AT115">
            <v>0.27733470949212613</v>
          </cell>
          <cell r="AU115">
            <v>0</v>
          </cell>
          <cell r="AV115">
            <v>0</v>
          </cell>
          <cell r="AW115">
            <v>0</v>
          </cell>
          <cell r="AX115">
            <v>6.4253988365312704E-4</v>
          </cell>
          <cell r="AY115">
            <v>0.72202275062422072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3.2488892957163286E-3</v>
          </cell>
          <cell r="AW116">
            <v>0.27598254444494336</v>
          </cell>
          <cell r="AX116">
            <v>0.72076856625934027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3.2488892957163286E-3</v>
          </cell>
          <cell r="AW117">
            <v>0.27598254444494336</v>
          </cell>
          <cell r="AX117">
            <v>0.72076856625934027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3.2488892957163286E-3</v>
          </cell>
          <cell r="AW118">
            <v>0.27598254444494336</v>
          </cell>
          <cell r="AX118">
            <v>0.72076856625934027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3.2488892957163286E-3</v>
          </cell>
          <cell r="AW119">
            <v>0.27598254444494336</v>
          </cell>
          <cell r="AX119">
            <v>0.72076856625934027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3.2488892957163286E-3</v>
          </cell>
          <cell r="AW120">
            <v>0.27598254444494336</v>
          </cell>
          <cell r="AX120">
            <v>0.72076856625934027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3.2488892957163286E-3</v>
          </cell>
          <cell r="AW121">
            <v>0.27598254444494336</v>
          </cell>
          <cell r="AX121">
            <v>0.72076856625934027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3.2488892957163286E-3</v>
          </cell>
          <cell r="AW122">
            <v>0.27598254444494336</v>
          </cell>
          <cell r="AX122">
            <v>0.72076856625934027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</row>
        <row r="123"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3.2488892957163286E-3</v>
          </cell>
          <cell r="AW123">
            <v>0.27598254444494336</v>
          </cell>
          <cell r="AX123">
            <v>0.72076856625934027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3.2488892957163286E-3</v>
          </cell>
          <cell r="AW124">
            <v>0.27598254444494336</v>
          </cell>
          <cell r="AX124">
            <v>0.72076856625934027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3.2488892957163286E-3</v>
          </cell>
          <cell r="AW125">
            <v>0.27598254444494336</v>
          </cell>
          <cell r="AX125">
            <v>0.72076856625934027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3.2488892957163286E-3</v>
          </cell>
          <cell r="AW126">
            <v>0.27598254444494336</v>
          </cell>
          <cell r="AX126">
            <v>0.72076856625934027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3.2488892957163286E-3</v>
          </cell>
          <cell r="AW127">
            <v>0.27598254444494336</v>
          </cell>
          <cell r="AX127">
            <v>0.72076856625934027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3.2488892957163286E-3</v>
          </cell>
          <cell r="AW128">
            <v>0.27598254444494336</v>
          </cell>
          <cell r="AX128">
            <v>0.72076856625934027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3.2488892957163286E-3</v>
          </cell>
          <cell r="AW129">
            <v>0.27598254444494336</v>
          </cell>
          <cell r="AX129">
            <v>0.72076856625934027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3.2488892957163286E-3</v>
          </cell>
          <cell r="AW130">
            <v>0.27598254444494336</v>
          </cell>
          <cell r="AX130">
            <v>0.72076856625934027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3.2488892957163286E-3</v>
          </cell>
          <cell r="AW131">
            <v>0.27598254444494336</v>
          </cell>
          <cell r="AX131">
            <v>0.72076856625934027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3.2488892957163286E-3</v>
          </cell>
          <cell r="AW132">
            <v>0.27598254444494336</v>
          </cell>
          <cell r="AX132">
            <v>0.72076856625934027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3.2488892957163286E-3</v>
          </cell>
          <cell r="AW133">
            <v>0.27598254444494336</v>
          </cell>
          <cell r="AX133">
            <v>0.72076856625934027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3.2488892957163286E-3</v>
          </cell>
          <cell r="AW134">
            <v>0.27598254444494336</v>
          </cell>
          <cell r="AX134">
            <v>0.72076856625934027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3.2488892957163286E-3</v>
          </cell>
          <cell r="AW135">
            <v>0.27598254444494336</v>
          </cell>
          <cell r="AX135">
            <v>0.72076856625934027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3.2488892957163286E-3</v>
          </cell>
          <cell r="AW136">
            <v>0.27598254444494336</v>
          </cell>
          <cell r="AX136">
            <v>0.72076856625934027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3.2488892957163286E-3</v>
          </cell>
          <cell r="AW137">
            <v>0.27598254444494336</v>
          </cell>
          <cell r="AX137">
            <v>0.72076856625934027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3.2488892957163286E-3</v>
          </cell>
          <cell r="AW138">
            <v>0.27598254444494336</v>
          </cell>
          <cell r="AX138">
            <v>0.72076856625934027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3.2488892957163286E-3</v>
          </cell>
          <cell r="AW139">
            <v>0.27598254444494336</v>
          </cell>
          <cell r="AX139">
            <v>0.72076856625934027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3.2488892957163286E-3</v>
          </cell>
          <cell r="AW140">
            <v>0.27598254444494336</v>
          </cell>
          <cell r="AX140">
            <v>0.72076856625934027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3.2488892957163286E-3</v>
          </cell>
          <cell r="AW141">
            <v>0.27598254444494336</v>
          </cell>
          <cell r="AX141">
            <v>0.72076856625934027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3.2488892957163286E-3</v>
          </cell>
          <cell r="AW142">
            <v>0.27598254444494336</v>
          </cell>
          <cell r="AX142">
            <v>0.72076856625934027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3.2488892957163286E-3</v>
          </cell>
          <cell r="AW143">
            <v>0.27598254444494336</v>
          </cell>
          <cell r="AX143">
            <v>0.72076856625934027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3.2488892957163286E-3</v>
          </cell>
          <cell r="AW144">
            <v>0.27598254444494336</v>
          </cell>
          <cell r="AX144">
            <v>0.72076856625934027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3.2488892957163286E-3</v>
          </cell>
          <cell r="AW145">
            <v>0.27598254444494336</v>
          </cell>
          <cell r="AX145">
            <v>0.72076856625934027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3.2488892957163286E-3</v>
          </cell>
          <cell r="AW146">
            <v>0.27598254444494336</v>
          </cell>
          <cell r="AX146">
            <v>0.72076856625934027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3.2488892957163286E-3</v>
          </cell>
          <cell r="AW147">
            <v>0.27598254444494336</v>
          </cell>
          <cell r="AX147">
            <v>0.72076856625934027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3.2488892957163286E-3</v>
          </cell>
          <cell r="AW148">
            <v>0.27598254444494336</v>
          </cell>
          <cell r="AX148">
            <v>0.72076856625934027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3.2488892957163286E-3</v>
          </cell>
          <cell r="AW149">
            <v>0.27598254444494336</v>
          </cell>
          <cell r="AX149">
            <v>0.72076856625934027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3.2488892957163286E-3</v>
          </cell>
          <cell r="AW150">
            <v>0.27598254444494336</v>
          </cell>
          <cell r="AX150">
            <v>0.72076856625934027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3.2488892957163286E-3</v>
          </cell>
          <cell r="AW151">
            <v>0.27598254444494336</v>
          </cell>
          <cell r="AX151">
            <v>0.72076856625934027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R152">
            <v>0</v>
          </cell>
          <cell r="AS152">
            <v>2.6603752449505667E-2</v>
          </cell>
          <cell r="AT152">
            <v>0.50255066660242154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0.46500573284940094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5.8398480986719759E-3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0.82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0.18</v>
          </cell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0.82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0.18</v>
          </cell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0.82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0.18</v>
          </cell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0.82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0.18</v>
          </cell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0.82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0.18</v>
          </cell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R158">
            <v>0</v>
          </cell>
          <cell r="AS158">
            <v>0.59834412830755401</v>
          </cell>
          <cell r="AT158">
            <v>0</v>
          </cell>
          <cell r="AU158">
            <v>0</v>
          </cell>
          <cell r="AV158">
            <v>0.11332932981312167</v>
          </cell>
          <cell r="AW158">
            <v>0</v>
          </cell>
          <cell r="AX158">
            <v>0</v>
          </cell>
          <cell r="AY158">
            <v>0.1038779605747271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5.3104748261475418E-2</v>
          </cell>
          <cell r="BG158">
            <v>0.13134383304312161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R159">
            <v>0</v>
          </cell>
          <cell r="AS159">
            <v>0.59834412830755401</v>
          </cell>
          <cell r="AT159">
            <v>0</v>
          </cell>
          <cell r="AU159">
            <v>0</v>
          </cell>
          <cell r="AV159">
            <v>0.11332932981312167</v>
          </cell>
          <cell r="AW159">
            <v>0</v>
          </cell>
          <cell r="AX159">
            <v>0</v>
          </cell>
          <cell r="AY159">
            <v>0.1038779605747271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5.3104748261475418E-2</v>
          </cell>
          <cell r="BG159">
            <v>0.13134383304312161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0.82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0.18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0.82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0.18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0.82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0.18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0.82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0.18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0.82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0.18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65"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0.82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0.18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  <cell r="CN165"/>
          <cell r="CO165"/>
        </row>
        <row r="166"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0.82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0.18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  <cell r="CN166"/>
          <cell r="CO166"/>
        </row>
        <row r="167"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0.82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0.18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/>
          <cell r="CH167"/>
          <cell r="CI167"/>
          <cell r="CJ167"/>
          <cell r="CK167"/>
          <cell r="CL167"/>
          <cell r="CM167"/>
          <cell r="CN167"/>
          <cell r="CO167"/>
        </row>
        <row r="168"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0.82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0.18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/>
          <cell r="CM168"/>
          <cell r="CN168"/>
          <cell r="CO168"/>
        </row>
        <row r="169"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0.82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0.18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/>
          <cell r="CH169"/>
          <cell r="CI169"/>
          <cell r="CJ169"/>
          <cell r="CK169"/>
          <cell r="CL169"/>
          <cell r="CM169"/>
          <cell r="CN169"/>
          <cell r="CO169"/>
        </row>
        <row r="170"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0.82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0.18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</row>
        <row r="171"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0.82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0.18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0.82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0.18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0.82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0.18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0.82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0.18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0.82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0.18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0.82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0.18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R177">
            <v>0</v>
          </cell>
          <cell r="AS177">
            <v>0.20782626695437359</v>
          </cell>
          <cell r="AT177">
            <v>0</v>
          </cell>
          <cell r="AU177">
            <v>0</v>
          </cell>
          <cell r="AV177">
            <v>0.74655333298247128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4.5620400063155174E-2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2.178716982375397E-2</v>
          </cell>
          <cell r="AW178">
            <v>0</v>
          </cell>
          <cell r="AX178">
            <v>0.97821283017624605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2.178716982375397E-2</v>
          </cell>
          <cell r="AW179">
            <v>0</v>
          </cell>
          <cell r="AX179">
            <v>0.97821283017624605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2.178716982375397E-2</v>
          </cell>
          <cell r="AW180">
            <v>0</v>
          </cell>
          <cell r="AX180">
            <v>0.97821283017624605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2.178716982375397E-2</v>
          </cell>
          <cell r="AW181">
            <v>0</v>
          </cell>
          <cell r="AX181">
            <v>0.97821283017624605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2.178716982375397E-2</v>
          </cell>
          <cell r="AW182">
            <v>0</v>
          </cell>
          <cell r="AX182">
            <v>0.97821283017624605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2.178716982375397E-2</v>
          </cell>
          <cell r="AW183">
            <v>0</v>
          </cell>
          <cell r="AX183">
            <v>0.97821283017624605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2.178716982375397E-2</v>
          </cell>
          <cell r="AW184">
            <v>0</v>
          </cell>
          <cell r="AX184">
            <v>0.97821283017624605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2.178716982375397E-2</v>
          </cell>
          <cell r="AW185">
            <v>0</v>
          </cell>
          <cell r="AX185">
            <v>0.97821283017624605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2.178716982375397E-2</v>
          </cell>
          <cell r="AW186">
            <v>0</v>
          </cell>
          <cell r="AX186">
            <v>0.97821283017624605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2.178716982375397E-2</v>
          </cell>
          <cell r="AW187">
            <v>0</v>
          </cell>
          <cell r="AX187">
            <v>0.97821283017624605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2.178716982375397E-2</v>
          </cell>
          <cell r="AW188">
            <v>0</v>
          </cell>
          <cell r="AX188">
            <v>0.97821283017624605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2.178716982375397E-2</v>
          </cell>
          <cell r="AW189">
            <v>0</v>
          </cell>
          <cell r="AX189">
            <v>0.97821283017624605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2.178716982375397E-2</v>
          </cell>
          <cell r="AW190">
            <v>0</v>
          </cell>
          <cell r="AX190">
            <v>0.97821283017624605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2.178716982375397E-2</v>
          </cell>
          <cell r="AW191">
            <v>0</v>
          </cell>
          <cell r="AX191">
            <v>0.97821283017624605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/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1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/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1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/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1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/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1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1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/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1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/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/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1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1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0.82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0.18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0.82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0.18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0.82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0.18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0.82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0.18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/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0.82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0.18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0.82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0.18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0.82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0.18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0.82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0.18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0.82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0.18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/>
          <cell r="CH219"/>
          <cell r="CI219"/>
          <cell r="CJ219"/>
          <cell r="CK219"/>
          <cell r="CL219"/>
          <cell r="CM219"/>
          <cell r="CN219"/>
          <cell r="CO219"/>
        </row>
        <row r="220"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  <cell r="CO220"/>
        </row>
        <row r="221"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/>
          <cell r="CH221"/>
          <cell r="CI221"/>
          <cell r="CJ221"/>
          <cell r="CK221"/>
          <cell r="CL221"/>
          <cell r="CM221"/>
          <cell r="CN221"/>
          <cell r="CO221"/>
        </row>
        <row r="222"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/>
          <cell r="CH222"/>
          <cell r="CI222"/>
          <cell r="CJ222"/>
          <cell r="CK222"/>
          <cell r="CL222"/>
          <cell r="CM222"/>
          <cell r="CN222"/>
          <cell r="CO222"/>
        </row>
        <row r="223"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/>
          <cell r="CI223"/>
          <cell r="CJ223"/>
          <cell r="CK223"/>
          <cell r="CL223"/>
          <cell r="CM223"/>
          <cell r="CN223"/>
          <cell r="CO223"/>
        </row>
        <row r="224"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/>
          <cell r="CI224"/>
          <cell r="CJ224"/>
          <cell r="CK224"/>
          <cell r="CL224"/>
          <cell r="CM224"/>
          <cell r="CN224"/>
          <cell r="CO224"/>
        </row>
        <row r="225"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/>
          <cell r="CI225"/>
          <cell r="CJ225"/>
          <cell r="CK225"/>
          <cell r="CL225"/>
          <cell r="CM225"/>
          <cell r="CN225"/>
          <cell r="CO225"/>
        </row>
        <row r="226"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/>
          <cell r="CI226"/>
          <cell r="CJ226"/>
          <cell r="CK226"/>
          <cell r="CL226"/>
          <cell r="CM226"/>
          <cell r="CN226"/>
          <cell r="CO226"/>
        </row>
        <row r="227"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/>
          <cell r="CH227"/>
          <cell r="CI227"/>
          <cell r="CJ227"/>
          <cell r="CK227"/>
          <cell r="CL227"/>
          <cell r="CM227"/>
          <cell r="CN227"/>
          <cell r="CO227"/>
        </row>
        <row r="228"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</row>
        <row r="229"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</row>
        <row r="230"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/>
          <cell r="CM230"/>
          <cell r="CN230"/>
          <cell r="CO230"/>
        </row>
        <row r="231"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/>
          <cell r="CI231"/>
          <cell r="CJ231"/>
          <cell r="CK231"/>
          <cell r="CL231"/>
          <cell r="CM231"/>
          <cell r="CN231"/>
          <cell r="CO231"/>
        </row>
        <row r="232"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/>
          <cell r="CM232"/>
          <cell r="CN232"/>
          <cell r="CO232"/>
        </row>
        <row r="233"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/>
          <cell r="CH233"/>
          <cell r="CI233"/>
          <cell r="CJ233"/>
          <cell r="CK233"/>
          <cell r="CL233"/>
          <cell r="CM233"/>
          <cell r="CN233"/>
          <cell r="CO233"/>
        </row>
        <row r="234"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/>
          <cell r="CI234"/>
          <cell r="CJ234"/>
          <cell r="CK234"/>
          <cell r="CL234"/>
          <cell r="CM234"/>
          <cell r="CN234"/>
          <cell r="CO234"/>
        </row>
        <row r="235"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/>
          <cell r="CM235"/>
          <cell r="CN235"/>
          <cell r="CO235"/>
        </row>
        <row r="236"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/>
          <cell r="CM236"/>
          <cell r="CN236"/>
          <cell r="CO236"/>
        </row>
        <row r="237"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/>
          <cell r="CM237"/>
          <cell r="CN237"/>
          <cell r="CO237"/>
        </row>
        <row r="238"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/>
          <cell r="CH238"/>
          <cell r="CI238"/>
          <cell r="CJ238"/>
          <cell r="CK238"/>
          <cell r="CL238"/>
          <cell r="CM238"/>
          <cell r="CN238"/>
          <cell r="CO238"/>
        </row>
        <row r="239"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/>
          <cell r="CM239"/>
          <cell r="CN239"/>
          <cell r="CO239"/>
        </row>
        <row r="240"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/>
          <cell r="CM240"/>
          <cell r="CN240"/>
          <cell r="CO240"/>
        </row>
        <row r="241"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/>
          <cell r="CH241"/>
          <cell r="CI241"/>
          <cell r="CJ241"/>
          <cell r="CK241"/>
          <cell r="CL241"/>
          <cell r="CM241"/>
          <cell r="CN241"/>
          <cell r="CO241"/>
        </row>
        <row r="242"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/>
          <cell r="CI242"/>
          <cell r="CJ242"/>
          <cell r="CK242"/>
          <cell r="CL242"/>
          <cell r="CM242"/>
          <cell r="CN242"/>
          <cell r="CO242"/>
        </row>
        <row r="243"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/>
          <cell r="CI243"/>
          <cell r="CJ243"/>
          <cell r="CK243"/>
          <cell r="CL243"/>
          <cell r="CM243"/>
          <cell r="CN243"/>
          <cell r="CO243"/>
        </row>
        <row r="244"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/>
          <cell r="CM244"/>
          <cell r="CN244"/>
          <cell r="CO244"/>
        </row>
        <row r="245"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/>
          <cell r="CM245"/>
          <cell r="CN245"/>
          <cell r="CO245"/>
        </row>
        <row r="246"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/>
          <cell r="CI246"/>
          <cell r="CJ246"/>
          <cell r="CK246"/>
          <cell r="CL246"/>
          <cell r="CM246"/>
          <cell r="CN246"/>
          <cell r="CO246"/>
        </row>
        <row r="247"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/>
          <cell r="CH247"/>
          <cell r="CI247"/>
          <cell r="CJ247"/>
          <cell r="CK247"/>
          <cell r="CL247"/>
          <cell r="CM247"/>
          <cell r="CN247"/>
          <cell r="CO247"/>
        </row>
        <row r="248"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/>
          <cell r="CH248"/>
          <cell r="CI248"/>
          <cell r="CJ248"/>
          <cell r="CK248"/>
          <cell r="CL248"/>
          <cell r="CM248"/>
          <cell r="CN248"/>
          <cell r="CO248"/>
        </row>
        <row r="249"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</row>
        <row r="250"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</row>
        <row r="251"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/>
          <cell r="CH251"/>
          <cell r="CI251"/>
          <cell r="CJ251"/>
          <cell r="CK251"/>
          <cell r="CL251"/>
          <cell r="CM251"/>
          <cell r="CN251"/>
          <cell r="CO251"/>
        </row>
        <row r="252"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/>
          <cell r="CI252"/>
          <cell r="CJ252"/>
          <cell r="CK252"/>
          <cell r="CL252"/>
          <cell r="CM252"/>
          <cell r="CN252"/>
          <cell r="CO252"/>
        </row>
        <row r="253"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/>
          <cell r="CM253"/>
          <cell r="CN253"/>
          <cell r="CO253"/>
        </row>
        <row r="254"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/>
          <cell r="CJ254"/>
          <cell r="CK254"/>
          <cell r="CL254"/>
          <cell r="CM254"/>
          <cell r="CN254"/>
          <cell r="CO254"/>
        </row>
        <row r="255"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/>
          <cell r="CJ255"/>
          <cell r="CK255"/>
          <cell r="CL255"/>
          <cell r="CM255"/>
          <cell r="CN255"/>
          <cell r="CO255"/>
        </row>
        <row r="256"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/>
          <cell r="CN256"/>
          <cell r="CO256"/>
        </row>
        <row r="257"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</row>
        <row r="258"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/>
          <cell r="CH258"/>
          <cell r="CI258"/>
          <cell r="CJ258"/>
          <cell r="CK258"/>
          <cell r="CL258"/>
          <cell r="CM258"/>
          <cell r="CN258"/>
          <cell r="CO258"/>
        </row>
        <row r="259"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/>
          <cell r="CJ259"/>
          <cell r="CK259"/>
          <cell r="CL259"/>
          <cell r="CM259"/>
          <cell r="CN259"/>
          <cell r="CO259"/>
        </row>
        <row r="260"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/>
          <cell r="CJ260"/>
          <cell r="CK260"/>
          <cell r="CL260"/>
          <cell r="CM260"/>
          <cell r="CN260"/>
          <cell r="CO260"/>
        </row>
        <row r="261"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/>
          <cell r="CJ261"/>
          <cell r="CK261"/>
          <cell r="CL261"/>
          <cell r="CM261"/>
          <cell r="CN261"/>
          <cell r="CO261"/>
        </row>
        <row r="262"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/>
          <cell r="CN262"/>
          <cell r="CO262"/>
        </row>
        <row r="263"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/>
          <cell r="CN263"/>
          <cell r="CO263"/>
        </row>
        <row r="264"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</row>
        <row r="265"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</row>
        <row r="266"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/>
          <cell r="CH266"/>
          <cell r="CI266"/>
          <cell r="CJ266"/>
          <cell r="CK266"/>
          <cell r="CL266"/>
          <cell r="CM266"/>
          <cell r="CN266"/>
          <cell r="CO266"/>
        </row>
        <row r="267"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/>
          <cell r="CH267"/>
          <cell r="CI267"/>
          <cell r="CJ267"/>
          <cell r="CK267"/>
          <cell r="CL267"/>
          <cell r="CM267"/>
          <cell r="CN267"/>
          <cell r="CO267"/>
        </row>
        <row r="268"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/>
          <cell r="CI268"/>
          <cell r="CJ268"/>
          <cell r="CK268"/>
          <cell r="CL268"/>
          <cell r="CM268"/>
          <cell r="CN268"/>
          <cell r="CO268"/>
        </row>
        <row r="269"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/>
          <cell r="CM269"/>
          <cell r="CN269"/>
          <cell r="CO269"/>
        </row>
        <row r="270"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</row>
        <row r="271"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/>
          <cell r="CM271"/>
          <cell r="CN271"/>
          <cell r="CO271"/>
        </row>
        <row r="272"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/>
          <cell r="CM272"/>
          <cell r="CN272"/>
          <cell r="CO272"/>
        </row>
        <row r="273"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/>
          <cell r="CI273"/>
          <cell r="CJ273"/>
          <cell r="CK273"/>
          <cell r="CL273"/>
          <cell r="CM273"/>
          <cell r="CN273"/>
          <cell r="CO273"/>
        </row>
        <row r="274"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/>
          <cell r="CI274"/>
          <cell r="CJ274"/>
          <cell r="CK274"/>
          <cell r="CL274"/>
          <cell r="CM274"/>
          <cell r="CN274"/>
          <cell r="CO274"/>
        </row>
        <row r="275"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/>
          <cell r="CH275"/>
          <cell r="CI275"/>
          <cell r="CJ275"/>
          <cell r="CK275"/>
          <cell r="CL275"/>
          <cell r="CM275"/>
          <cell r="CN275"/>
          <cell r="CO275"/>
        </row>
        <row r="276"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/>
          <cell r="CH276"/>
          <cell r="CI276"/>
          <cell r="CJ276"/>
          <cell r="CK276"/>
          <cell r="CL276"/>
          <cell r="CM276"/>
          <cell r="CN276"/>
          <cell r="CO276"/>
        </row>
        <row r="277"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/>
          <cell r="CH277"/>
          <cell r="CI277"/>
          <cell r="CJ277"/>
          <cell r="CK277"/>
          <cell r="CL277"/>
          <cell r="CM277"/>
          <cell r="CN277"/>
          <cell r="CO277"/>
        </row>
        <row r="278"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/>
          <cell r="CH278"/>
          <cell r="CI278"/>
          <cell r="CJ278"/>
          <cell r="CK278"/>
          <cell r="CL278"/>
          <cell r="CM278"/>
          <cell r="CN278"/>
          <cell r="CO278"/>
        </row>
        <row r="279"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/>
          <cell r="CH279"/>
          <cell r="CI279"/>
          <cell r="CJ279"/>
          <cell r="CK279"/>
          <cell r="CL279"/>
          <cell r="CM279"/>
          <cell r="CN279"/>
          <cell r="CO279"/>
        </row>
        <row r="280"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/>
          <cell r="CM280"/>
          <cell r="CN280"/>
          <cell r="CO280"/>
        </row>
        <row r="281"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/>
          <cell r="CH281"/>
          <cell r="CI281"/>
          <cell r="CJ281"/>
          <cell r="CK281"/>
          <cell r="CL281"/>
          <cell r="CM281"/>
          <cell r="CN281"/>
          <cell r="CO281"/>
        </row>
        <row r="282"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/>
          <cell r="CM282"/>
          <cell r="CN282"/>
          <cell r="CO282"/>
        </row>
        <row r="283"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/>
          <cell r="CH283"/>
          <cell r="CI283"/>
          <cell r="CJ283"/>
          <cell r="CK283"/>
          <cell r="CL283"/>
          <cell r="CM283"/>
          <cell r="CN283"/>
          <cell r="CO283"/>
        </row>
        <row r="284"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/>
          <cell r="CH284"/>
          <cell r="CI284"/>
          <cell r="CJ284"/>
          <cell r="CK284"/>
          <cell r="CL284"/>
          <cell r="CM284"/>
          <cell r="CN284"/>
          <cell r="CO284"/>
        </row>
        <row r="285"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/>
          <cell r="CH285"/>
          <cell r="CI285"/>
          <cell r="CJ285"/>
          <cell r="CK285"/>
          <cell r="CL285"/>
          <cell r="CM285"/>
          <cell r="CN285"/>
          <cell r="CO285"/>
        </row>
        <row r="286"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/>
          <cell r="CH286"/>
          <cell r="CI286"/>
          <cell r="CJ286"/>
          <cell r="CK286"/>
          <cell r="CL286"/>
          <cell r="CM286"/>
          <cell r="CN286"/>
          <cell r="CO286"/>
        </row>
        <row r="287"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/>
          <cell r="CM287"/>
          <cell r="CN287"/>
          <cell r="CO287"/>
        </row>
        <row r="288"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/>
          <cell r="CM288"/>
          <cell r="CN288"/>
          <cell r="CO288"/>
        </row>
        <row r="289"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/>
          <cell r="CH289"/>
          <cell r="CI289"/>
          <cell r="CJ289"/>
          <cell r="CK289"/>
          <cell r="CL289"/>
          <cell r="CM289"/>
          <cell r="CN289"/>
          <cell r="CO289"/>
        </row>
        <row r="290"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/>
          <cell r="CI290"/>
          <cell r="CJ290"/>
          <cell r="CK290"/>
          <cell r="CL290"/>
          <cell r="CM290"/>
          <cell r="CN290"/>
          <cell r="CO290"/>
        </row>
        <row r="291"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/>
          <cell r="CH291"/>
          <cell r="CI291"/>
          <cell r="CJ291"/>
          <cell r="CK291"/>
          <cell r="CL291"/>
          <cell r="CM291"/>
          <cell r="CN291"/>
          <cell r="CO291"/>
        </row>
        <row r="292"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/>
          <cell r="CH292"/>
          <cell r="CI292"/>
          <cell r="CJ292"/>
          <cell r="CK292"/>
          <cell r="CL292"/>
          <cell r="CM292"/>
          <cell r="CN292"/>
          <cell r="CO292"/>
        </row>
        <row r="293"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/>
          <cell r="CM293"/>
          <cell r="CN293"/>
          <cell r="CO293"/>
        </row>
        <row r="294"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/>
          <cell r="CI294"/>
          <cell r="CJ294"/>
          <cell r="CK294"/>
          <cell r="CL294"/>
          <cell r="CM294"/>
          <cell r="CN294"/>
          <cell r="CO294"/>
        </row>
        <row r="295"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/>
          <cell r="CH295"/>
          <cell r="CI295"/>
          <cell r="CJ295"/>
          <cell r="CK295"/>
          <cell r="CL295"/>
          <cell r="CM295"/>
          <cell r="CN295"/>
          <cell r="CO295"/>
        </row>
        <row r="296"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/>
          <cell r="CH296"/>
          <cell r="CI296"/>
          <cell r="CJ296"/>
          <cell r="CK296"/>
          <cell r="CL296"/>
          <cell r="CM296"/>
          <cell r="CN296"/>
          <cell r="CO296"/>
        </row>
        <row r="297"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/>
          <cell r="CH297"/>
          <cell r="CI297"/>
          <cell r="CJ297"/>
          <cell r="CK297"/>
          <cell r="CL297"/>
          <cell r="CM297"/>
          <cell r="CN297"/>
          <cell r="CO297"/>
        </row>
        <row r="298"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/>
          <cell r="CH298"/>
          <cell r="CI298"/>
          <cell r="CJ298"/>
          <cell r="CK298"/>
          <cell r="CL298"/>
          <cell r="CM298"/>
          <cell r="CN298"/>
          <cell r="CO298"/>
        </row>
        <row r="299"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/>
          <cell r="CM299"/>
          <cell r="CN299"/>
          <cell r="CO299"/>
        </row>
        <row r="300"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/>
          <cell r="CH300"/>
          <cell r="CI300"/>
          <cell r="CJ300"/>
          <cell r="CK300"/>
          <cell r="CL300"/>
          <cell r="CM300"/>
          <cell r="CN300"/>
          <cell r="CO300"/>
        </row>
        <row r="301"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/>
          <cell r="CH301"/>
          <cell r="CI301"/>
          <cell r="CJ301"/>
          <cell r="CK301"/>
          <cell r="CL301"/>
          <cell r="CM301"/>
          <cell r="CN301"/>
          <cell r="CO301"/>
        </row>
        <row r="302"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/>
          <cell r="CH302"/>
          <cell r="CI302"/>
          <cell r="CJ302"/>
          <cell r="CK302"/>
          <cell r="CL302"/>
          <cell r="CM302"/>
          <cell r="CN302"/>
          <cell r="CO302"/>
        </row>
        <row r="303"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/>
          <cell r="CH303"/>
          <cell r="CI303"/>
          <cell r="CJ303"/>
          <cell r="CK303"/>
          <cell r="CL303"/>
          <cell r="CM303"/>
          <cell r="CN303"/>
          <cell r="CO303"/>
        </row>
        <row r="304"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/>
          <cell r="CH304"/>
          <cell r="CI304"/>
          <cell r="CJ304"/>
          <cell r="CK304"/>
          <cell r="CL304"/>
          <cell r="CM304"/>
          <cell r="CN304"/>
          <cell r="CO304"/>
        </row>
        <row r="305"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/>
          <cell r="CH305"/>
          <cell r="CI305"/>
          <cell r="CJ305"/>
          <cell r="CK305"/>
          <cell r="CL305"/>
          <cell r="CM305"/>
          <cell r="CN305"/>
          <cell r="CO305"/>
        </row>
        <row r="306"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/>
          <cell r="CM306"/>
          <cell r="CN306"/>
          <cell r="CO306"/>
        </row>
        <row r="307"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/>
          <cell r="CH307"/>
          <cell r="CI307"/>
          <cell r="CJ307"/>
          <cell r="CK307"/>
          <cell r="CL307"/>
          <cell r="CM307"/>
          <cell r="CN307"/>
          <cell r="CO307"/>
        </row>
        <row r="308"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/>
          <cell r="CH308"/>
          <cell r="CI308"/>
          <cell r="CJ308"/>
          <cell r="CK308"/>
          <cell r="CL308"/>
          <cell r="CM308"/>
          <cell r="CN308"/>
          <cell r="CO308"/>
        </row>
        <row r="309"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/>
          <cell r="CM309"/>
          <cell r="CN309"/>
          <cell r="CO309"/>
        </row>
        <row r="310"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/>
          <cell r="CM310"/>
          <cell r="CN310"/>
          <cell r="CO310"/>
        </row>
        <row r="311"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/>
          <cell r="CH311"/>
          <cell r="CI311"/>
          <cell r="CJ311"/>
          <cell r="CK311"/>
          <cell r="CL311"/>
          <cell r="CM311"/>
          <cell r="CN311"/>
          <cell r="CO311"/>
        </row>
        <row r="312"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/>
          <cell r="CH312"/>
          <cell r="CI312"/>
          <cell r="CJ312"/>
          <cell r="CK312"/>
          <cell r="CL312"/>
          <cell r="CM312"/>
          <cell r="CN312"/>
          <cell r="CO312"/>
        </row>
        <row r="313"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/>
          <cell r="CM313"/>
          <cell r="CN313"/>
          <cell r="CO313"/>
        </row>
        <row r="314"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/>
          <cell r="CM314"/>
          <cell r="CN314"/>
          <cell r="CO314"/>
        </row>
        <row r="315"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/>
          <cell r="CM315"/>
          <cell r="CN315"/>
          <cell r="CO315"/>
        </row>
        <row r="316"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/>
          <cell r="CM316"/>
          <cell r="CN316"/>
          <cell r="CO316"/>
        </row>
        <row r="317"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/>
          <cell r="CI317"/>
          <cell r="CJ317"/>
          <cell r="CK317"/>
          <cell r="CL317"/>
          <cell r="CM317"/>
          <cell r="CN317"/>
          <cell r="CO317"/>
        </row>
        <row r="318"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/>
          <cell r="CH318"/>
          <cell r="CI318"/>
          <cell r="CJ318"/>
          <cell r="CK318"/>
          <cell r="CL318"/>
          <cell r="CM318"/>
          <cell r="CN318"/>
          <cell r="CO318"/>
        </row>
        <row r="319"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/>
          <cell r="CM319"/>
          <cell r="CN319"/>
          <cell r="CO319"/>
        </row>
        <row r="320"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/>
          <cell r="CH320"/>
          <cell r="CI320"/>
          <cell r="CJ320"/>
          <cell r="CK320"/>
          <cell r="CL320"/>
          <cell r="CM320"/>
          <cell r="CN320"/>
          <cell r="CO320"/>
        </row>
        <row r="321"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/>
          <cell r="CH321"/>
          <cell r="CI321"/>
          <cell r="CJ321"/>
          <cell r="CK321"/>
          <cell r="CL321"/>
          <cell r="CM321"/>
          <cell r="CN321"/>
          <cell r="CO321"/>
        </row>
        <row r="322"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/>
          <cell r="CH322"/>
          <cell r="CI322"/>
          <cell r="CJ322"/>
          <cell r="CK322"/>
          <cell r="CL322"/>
          <cell r="CM322"/>
          <cell r="CN322"/>
          <cell r="CO322"/>
        </row>
        <row r="323"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/>
          <cell r="CH323"/>
          <cell r="CI323"/>
          <cell r="CJ323"/>
          <cell r="CK323"/>
          <cell r="CL323"/>
          <cell r="CM323"/>
          <cell r="CN323"/>
          <cell r="CO323"/>
        </row>
        <row r="324"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/>
          <cell r="CH324"/>
          <cell r="CI324"/>
          <cell r="CJ324"/>
          <cell r="CK324"/>
          <cell r="CL324"/>
          <cell r="CM324"/>
          <cell r="CN324"/>
          <cell r="CO324"/>
        </row>
        <row r="325"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/>
          <cell r="CM325"/>
          <cell r="CN325"/>
          <cell r="CO325"/>
        </row>
        <row r="326"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/>
          <cell r="CM326"/>
          <cell r="CN326"/>
          <cell r="CO326"/>
        </row>
        <row r="327"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/>
          <cell r="CI327"/>
          <cell r="CJ327"/>
          <cell r="CK327"/>
          <cell r="CL327"/>
          <cell r="CM327"/>
          <cell r="CN327"/>
          <cell r="CO327"/>
        </row>
        <row r="328"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/>
          <cell r="CI328"/>
          <cell r="CJ328"/>
          <cell r="CK328"/>
          <cell r="CL328"/>
          <cell r="CM328"/>
          <cell r="CN328"/>
          <cell r="CO328"/>
        </row>
        <row r="329"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/>
          <cell r="CI329"/>
          <cell r="CJ329"/>
          <cell r="CK329"/>
          <cell r="CL329"/>
          <cell r="CM329"/>
          <cell r="CN329"/>
          <cell r="CO329"/>
        </row>
        <row r="330"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/>
          <cell r="CM330"/>
          <cell r="CN330"/>
          <cell r="CO330"/>
        </row>
        <row r="331"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/>
          <cell r="CM331"/>
          <cell r="CN331"/>
          <cell r="CO331"/>
        </row>
        <row r="332"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/>
          <cell r="CI332"/>
          <cell r="CJ332"/>
          <cell r="CK332"/>
          <cell r="CL332"/>
          <cell r="CM332"/>
          <cell r="CN332"/>
          <cell r="CO332"/>
        </row>
        <row r="333"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/>
          <cell r="CI333"/>
          <cell r="CJ333"/>
          <cell r="CK333"/>
          <cell r="CL333"/>
          <cell r="CM333"/>
          <cell r="CN333"/>
          <cell r="CO333"/>
        </row>
        <row r="334"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/>
          <cell r="CI334"/>
          <cell r="CJ334"/>
          <cell r="CK334"/>
          <cell r="CL334"/>
          <cell r="CM334"/>
          <cell r="CN334"/>
          <cell r="CO334"/>
        </row>
        <row r="335"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/>
          <cell r="CH335"/>
          <cell r="CI335"/>
          <cell r="CJ335"/>
          <cell r="CK335"/>
          <cell r="CL335"/>
          <cell r="CM335"/>
          <cell r="CN335"/>
          <cell r="CO335"/>
        </row>
        <row r="336"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/>
          <cell r="CH336"/>
          <cell r="CI336"/>
          <cell r="CJ336"/>
          <cell r="CK336"/>
          <cell r="CL336"/>
          <cell r="CM336"/>
          <cell r="CN336"/>
          <cell r="CO336"/>
        </row>
        <row r="337"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/>
          <cell r="CM337"/>
          <cell r="CN337"/>
          <cell r="CO337"/>
        </row>
        <row r="338"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/>
          <cell r="CI338"/>
          <cell r="CJ338"/>
          <cell r="CK338"/>
          <cell r="CL338"/>
          <cell r="CM338"/>
          <cell r="CN338"/>
          <cell r="CO338"/>
        </row>
        <row r="339"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/>
          <cell r="CH339"/>
          <cell r="CI339"/>
          <cell r="CJ339"/>
          <cell r="CK339"/>
          <cell r="CL339"/>
          <cell r="CM339"/>
          <cell r="CN339"/>
          <cell r="CO339"/>
        </row>
        <row r="340"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/>
          <cell r="CH340"/>
          <cell r="CI340"/>
          <cell r="CJ340"/>
          <cell r="CK340"/>
          <cell r="CL340"/>
          <cell r="CM340"/>
          <cell r="CN340"/>
          <cell r="CO340"/>
        </row>
        <row r="341"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/>
          <cell r="CI341"/>
          <cell r="CJ341"/>
          <cell r="CK341"/>
          <cell r="CL341"/>
          <cell r="CM341"/>
          <cell r="CN341"/>
          <cell r="CO341"/>
        </row>
        <row r="342"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/>
          <cell r="CH342"/>
          <cell r="CI342"/>
          <cell r="CJ342"/>
          <cell r="CK342"/>
          <cell r="CL342"/>
          <cell r="CM342"/>
          <cell r="CN342"/>
          <cell r="CO342"/>
        </row>
        <row r="343"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/>
          <cell r="CI343"/>
          <cell r="CJ343"/>
          <cell r="CK343"/>
          <cell r="CL343"/>
          <cell r="CM343"/>
          <cell r="CN343"/>
          <cell r="CO343"/>
        </row>
        <row r="344"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/>
          <cell r="CH344"/>
          <cell r="CI344"/>
          <cell r="CJ344"/>
          <cell r="CK344"/>
          <cell r="CL344"/>
          <cell r="CM344"/>
          <cell r="CN344"/>
          <cell r="CO344"/>
        </row>
        <row r="345"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/>
          <cell r="CI345"/>
          <cell r="CJ345"/>
          <cell r="CK345"/>
          <cell r="CL345"/>
          <cell r="CM345"/>
          <cell r="CN345"/>
          <cell r="CO345"/>
        </row>
        <row r="346"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/>
          <cell r="CI346"/>
          <cell r="CJ346"/>
          <cell r="CK346"/>
          <cell r="CL346"/>
          <cell r="CM346"/>
          <cell r="CN346"/>
          <cell r="CO346"/>
        </row>
        <row r="347"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/>
          <cell r="CH347"/>
          <cell r="CI347"/>
          <cell r="CJ347"/>
          <cell r="CK347"/>
          <cell r="CL347"/>
          <cell r="CM347"/>
          <cell r="CN347"/>
          <cell r="CO347"/>
        </row>
        <row r="348"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/>
          <cell r="CH348"/>
          <cell r="CI348"/>
          <cell r="CJ348"/>
          <cell r="CK348"/>
          <cell r="CL348"/>
          <cell r="CM348"/>
          <cell r="CN348"/>
          <cell r="CO348"/>
        </row>
        <row r="349"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/>
          <cell r="CH349"/>
          <cell r="CI349"/>
          <cell r="CJ349"/>
          <cell r="CK349"/>
          <cell r="CL349"/>
          <cell r="CM349"/>
          <cell r="CN349"/>
          <cell r="CO349"/>
        </row>
        <row r="350"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/>
          <cell r="CH350"/>
          <cell r="CI350"/>
          <cell r="CJ350"/>
          <cell r="CK350"/>
          <cell r="CL350"/>
          <cell r="CM350"/>
          <cell r="CN350"/>
          <cell r="CO350"/>
        </row>
        <row r="351"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/>
          <cell r="CH351"/>
          <cell r="CI351"/>
          <cell r="CJ351"/>
          <cell r="CK351"/>
          <cell r="CL351"/>
          <cell r="CM351"/>
          <cell r="CN351"/>
          <cell r="CO351"/>
        </row>
        <row r="352"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/>
          <cell r="CI352"/>
          <cell r="CJ352"/>
          <cell r="CK352"/>
          <cell r="CL352"/>
          <cell r="CM352"/>
          <cell r="CN352"/>
          <cell r="CO352"/>
        </row>
        <row r="353"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/>
          <cell r="CH353"/>
          <cell r="CI353"/>
          <cell r="CJ353"/>
          <cell r="CK353"/>
          <cell r="CL353"/>
          <cell r="CM353"/>
          <cell r="CN353"/>
          <cell r="CO353"/>
        </row>
        <row r="354"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/>
          <cell r="CM354"/>
          <cell r="CN354"/>
          <cell r="CO354"/>
        </row>
        <row r="355"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/>
          <cell r="CM355"/>
          <cell r="CN355"/>
          <cell r="CO355"/>
        </row>
        <row r="356"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/>
          <cell r="CH356"/>
          <cell r="CI356"/>
          <cell r="CJ356"/>
          <cell r="CK356"/>
          <cell r="CL356"/>
          <cell r="CM356"/>
          <cell r="CN356"/>
          <cell r="CO356"/>
        </row>
        <row r="357"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/>
          <cell r="CH357"/>
          <cell r="CI357"/>
          <cell r="CJ357"/>
          <cell r="CK357"/>
          <cell r="CL357"/>
          <cell r="CM357"/>
          <cell r="CN357"/>
          <cell r="CO357"/>
        </row>
        <row r="358"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/>
          <cell r="CI358"/>
          <cell r="CJ358"/>
          <cell r="CK358"/>
          <cell r="CL358"/>
          <cell r="CM358"/>
          <cell r="CN358"/>
          <cell r="CO358"/>
        </row>
        <row r="359"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/>
          <cell r="CH359"/>
          <cell r="CI359"/>
          <cell r="CJ359"/>
          <cell r="CK359"/>
          <cell r="CL359"/>
          <cell r="CM359"/>
          <cell r="CN359"/>
          <cell r="CO359"/>
        </row>
        <row r="360"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/>
          <cell r="CH360"/>
          <cell r="CI360"/>
          <cell r="CJ360"/>
          <cell r="CK360"/>
          <cell r="CL360"/>
          <cell r="CM360"/>
          <cell r="CN360"/>
          <cell r="CO360"/>
        </row>
        <row r="361"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/>
          <cell r="CH361"/>
          <cell r="CI361"/>
          <cell r="CJ361"/>
          <cell r="CK361"/>
          <cell r="CL361"/>
          <cell r="CM361"/>
          <cell r="CN361"/>
          <cell r="CO361"/>
        </row>
        <row r="362"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/>
          <cell r="CH362"/>
          <cell r="CI362"/>
          <cell r="CJ362"/>
          <cell r="CK362"/>
          <cell r="CL362"/>
          <cell r="CM362"/>
          <cell r="CN362"/>
          <cell r="CO362"/>
        </row>
        <row r="363"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/>
          <cell r="CH363"/>
          <cell r="CI363"/>
          <cell r="CJ363"/>
          <cell r="CK363"/>
          <cell r="CL363"/>
          <cell r="CM363"/>
          <cell r="CN363"/>
          <cell r="CO363"/>
        </row>
        <row r="364"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/>
          <cell r="CI364"/>
          <cell r="CJ364"/>
          <cell r="CK364"/>
          <cell r="CL364"/>
          <cell r="CM364"/>
          <cell r="CN364"/>
          <cell r="CO364"/>
        </row>
        <row r="365"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/>
          <cell r="CH365"/>
          <cell r="CI365"/>
          <cell r="CJ365"/>
          <cell r="CK365"/>
          <cell r="CL365"/>
          <cell r="CM365"/>
          <cell r="CN365"/>
          <cell r="CO365"/>
        </row>
        <row r="366"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/>
          <cell r="CH366"/>
          <cell r="CI366"/>
          <cell r="CJ366"/>
          <cell r="CK366"/>
          <cell r="CL366"/>
          <cell r="CM366"/>
          <cell r="CN366"/>
          <cell r="CO366"/>
        </row>
        <row r="367"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</row>
        <row r="368"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/>
          <cell r="CH368"/>
          <cell r="CI368"/>
          <cell r="CJ368"/>
          <cell r="CK368"/>
          <cell r="CL368"/>
          <cell r="CM368"/>
          <cell r="CN368"/>
          <cell r="CO368"/>
        </row>
        <row r="369"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/>
          <cell r="CH369"/>
          <cell r="CI369"/>
          <cell r="CJ369"/>
          <cell r="CK369"/>
          <cell r="CL369"/>
          <cell r="CM369"/>
          <cell r="CN369"/>
          <cell r="CO369"/>
        </row>
        <row r="370"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/>
          <cell r="CH370"/>
          <cell r="CI370"/>
          <cell r="CJ370"/>
          <cell r="CK370"/>
          <cell r="CL370"/>
          <cell r="CM370"/>
          <cell r="CN370"/>
          <cell r="CO370"/>
        </row>
        <row r="371"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/>
          <cell r="CH371"/>
          <cell r="CI371"/>
          <cell r="CJ371"/>
          <cell r="CK371"/>
          <cell r="CL371"/>
          <cell r="CM371"/>
          <cell r="CN371"/>
          <cell r="CO371"/>
        </row>
        <row r="372"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/>
          <cell r="CM372"/>
          <cell r="CN372"/>
          <cell r="CO372"/>
        </row>
        <row r="373"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/>
          <cell r="CH373"/>
          <cell r="CI373"/>
          <cell r="CJ373"/>
          <cell r="CK373"/>
          <cell r="CL373"/>
          <cell r="CM373"/>
          <cell r="CN373"/>
          <cell r="CO373"/>
        </row>
        <row r="374"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/>
          <cell r="CH374"/>
          <cell r="CI374"/>
          <cell r="CJ374"/>
          <cell r="CK374"/>
          <cell r="CL374"/>
          <cell r="CM374"/>
          <cell r="CN374"/>
          <cell r="CO374"/>
        </row>
        <row r="375"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/>
          <cell r="CH375"/>
          <cell r="CI375"/>
          <cell r="CJ375"/>
          <cell r="CK375"/>
          <cell r="CL375"/>
          <cell r="CM375"/>
          <cell r="CN375"/>
          <cell r="CO375"/>
        </row>
        <row r="376"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/>
          <cell r="CH376"/>
          <cell r="CI376"/>
          <cell r="CJ376"/>
          <cell r="CK376"/>
          <cell r="CL376"/>
          <cell r="CM376"/>
          <cell r="CN376"/>
          <cell r="CO376"/>
        </row>
        <row r="377"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/>
          <cell r="CH377"/>
          <cell r="CI377"/>
          <cell r="CJ377"/>
          <cell r="CK377"/>
          <cell r="CL377"/>
          <cell r="CM377"/>
          <cell r="CN377"/>
          <cell r="CO377"/>
        </row>
        <row r="378"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/>
          <cell r="CH378"/>
          <cell r="CI378"/>
          <cell r="CJ378"/>
          <cell r="CK378"/>
          <cell r="CL378"/>
          <cell r="CM378"/>
          <cell r="CN378"/>
          <cell r="CO378"/>
        </row>
        <row r="379"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/>
          <cell r="CI379"/>
          <cell r="CJ379"/>
          <cell r="CK379"/>
          <cell r="CL379"/>
          <cell r="CM379"/>
          <cell r="CN379"/>
          <cell r="CO379"/>
        </row>
        <row r="380"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/>
          <cell r="CH380"/>
          <cell r="CI380"/>
          <cell r="CJ380"/>
          <cell r="CK380"/>
          <cell r="CL380"/>
          <cell r="CM380"/>
          <cell r="CN380"/>
          <cell r="CO380"/>
        </row>
        <row r="381"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/>
          <cell r="CH381"/>
          <cell r="CI381"/>
          <cell r="CJ381"/>
          <cell r="CK381"/>
          <cell r="CL381"/>
          <cell r="CM381"/>
          <cell r="CN381"/>
          <cell r="CO381"/>
        </row>
        <row r="382"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/>
          <cell r="CH382"/>
          <cell r="CI382"/>
          <cell r="CJ382"/>
          <cell r="CK382"/>
          <cell r="CL382"/>
          <cell r="CM382"/>
          <cell r="CN382"/>
          <cell r="CO382"/>
        </row>
        <row r="383"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/>
          <cell r="CI383"/>
          <cell r="CJ383"/>
          <cell r="CK383"/>
          <cell r="CL383"/>
          <cell r="CM383"/>
          <cell r="CN383"/>
          <cell r="CO383"/>
        </row>
        <row r="384"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/>
          <cell r="CI384"/>
          <cell r="CJ384"/>
          <cell r="CK384"/>
          <cell r="CL384"/>
          <cell r="CM384"/>
          <cell r="CN384"/>
          <cell r="CO384"/>
        </row>
        <row r="385"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/>
          <cell r="CH385"/>
          <cell r="CI385"/>
          <cell r="CJ385"/>
          <cell r="CK385"/>
          <cell r="CL385"/>
          <cell r="CM385"/>
          <cell r="CN385"/>
          <cell r="CO385"/>
        </row>
        <row r="386"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/>
          <cell r="CH386"/>
          <cell r="CI386"/>
          <cell r="CJ386"/>
          <cell r="CK386"/>
          <cell r="CL386"/>
          <cell r="CM386"/>
          <cell r="CN386"/>
          <cell r="CO386"/>
        </row>
        <row r="387"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/>
          <cell r="CI387"/>
          <cell r="CJ387"/>
          <cell r="CK387"/>
          <cell r="CL387"/>
          <cell r="CM387"/>
          <cell r="CN387"/>
          <cell r="CO387"/>
        </row>
        <row r="388"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/>
          <cell r="CI388"/>
          <cell r="CJ388"/>
          <cell r="CK388"/>
          <cell r="CL388"/>
          <cell r="CM388"/>
          <cell r="CN388"/>
          <cell r="CO388"/>
        </row>
        <row r="389"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/>
          <cell r="CH389"/>
          <cell r="CI389"/>
          <cell r="CJ389"/>
          <cell r="CK389"/>
          <cell r="CL389"/>
          <cell r="CM389"/>
          <cell r="CN389"/>
          <cell r="CO389"/>
        </row>
        <row r="390"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/>
          <cell r="CH390"/>
          <cell r="CI390"/>
          <cell r="CJ390"/>
          <cell r="CK390"/>
          <cell r="CL390"/>
          <cell r="CM390"/>
          <cell r="CN390"/>
          <cell r="CO390"/>
        </row>
        <row r="391"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/>
          <cell r="CH391"/>
          <cell r="CI391"/>
          <cell r="CJ391"/>
          <cell r="CK391"/>
          <cell r="CL391"/>
          <cell r="CM391"/>
          <cell r="CN391"/>
          <cell r="CO391"/>
        </row>
        <row r="392"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/>
          <cell r="CH392"/>
          <cell r="CI392"/>
          <cell r="CJ392"/>
          <cell r="CK392"/>
          <cell r="CL392"/>
          <cell r="CM392"/>
          <cell r="CN392"/>
          <cell r="CO392"/>
        </row>
        <row r="393"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/>
          <cell r="CH393"/>
          <cell r="CI393"/>
          <cell r="CJ393"/>
          <cell r="CK393"/>
          <cell r="CL393"/>
          <cell r="CM393"/>
          <cell r="CN393"/>
          <cell r="CO393"/>
        </row>
        <row r="394"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/>
          <cell r="CH394"/>
          <cell r="CI394"/>
          <cell r="CJ394"/>
          <cell r="CK394"/>
          <cell r="CL394"/>
          <cell r="CM394"/>
          <cell r="CN394"/>
          <cell r="CO394"/>
        </row>
        <row r="395"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/>
          <cell r="CH395"/>
          <cell r="CI395"/>
          <cell r="CJ395"/>
          <cell r="CK395"/>
          <cell r="CL395"/>
          <cell r="CM395"/>
          <cell r="CN395"/>
          <cell r="CO395"/>
        </row>
        <row r="396"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/>
          <cell r="CH396"/>
          <cell r="CI396"/>
          <cell r="CJ396"/>
          <cell r="CK396"/>
          <cell r="CL396"/>
          <cell r="CM396"/>
          <cell r="CN396"/>
          <cell r="CO396"/>
        </row>
        <row r="397"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/>
          <cell r="CH397"/>
          <cell r="CI397"/>
          <cell r="CJ397"/>
          <cell r="CK397"/>
          <cell r="CL397"/>
          <cell r="CM397"/>
          <cell r="CN397"/>
          <cell r="CO397"/>
        </row>
        <row r="398"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/>
          <cell r="CH398"/>
          <cell r="CI398"/>
          <cell r="CJ398"/>
          <cell r="CK398"/>
          <cell r="CL398"/>
          <cell r="CM398"/>
          <cell r="CN398"/>
          <cell r="CO398"/>
        </row>
        <row r="399"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/>
          <cell r="CH399"/>
          <cell r="CI399"/>
          <cell r="CJ399"/>
          <cell r="CK399"/>
          <cell r="CL399"/>
          <cell r="CM399"/>
          <cell r="CN399"/>
          <cell r="CO399"/>
        </row>
        <row r="400">
          <cell r="AR400"/>
          <cell r="AS400"/>
          <cell r="AT400"/>
          <cell r="AU400"/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  <cell r="BY400"/>
          <cell r="BZ400"/>
          <cell r="CA400"/>
          <cell r="CB400"/>
          <cell r="CC400"/>
          <cell r="CD400"/>
          <cell r="CE400"/>
          <cell r="CF400"/>
          <cell r="CG400"/>
          <cell r="CH400"/>
          <cell r="CI400"/>
          <cell r="CJ400"/>
          <cell r="CK400"/>
          <cell r="CL400"/>
          <cell r="CM400"/>
          <cell r="CN400"/>
          <cell r="CO400"/>
        </row>
        <row r="401">
          <cell r="AR401"/>
          <cell r="AS401"/>
          <cell r="AT401"/>
          <cell r="AU401"/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  <cell r="BY401"/>
          <cell r="BZ401"/>
          <cell r="CA401"/>
          <cell r="CB401"/>
          <cell r="CC401"/>
          <cell r="CD401"/>
          <cell r="CE401"/>
          <cell r="CF401"/>
          <cell r="CG401"/>
          <cell r="CH401"/>
          <cell r="CI401"/>
          <cell r="CJ401"/>
          <cell r="CK401"/>
          <cell r="CL401"/>
          <cell r="CM401"/>
          <cell r="CN401"/>
          <cell r="CO401"/>
        </row>
        <row r="402">
          <cell r="AR402"/>
          <cell r="AS402"/>
          <cell r="AT402"/>
          <cell r="AU402"/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  <cell r="BY402"/>
          <cell r="BZ402"/>
          <cell r="CA402"/>
          <cell r="CB402"/>
          <cell r="CC402"/>
          <cell r="CD402"/>
          <cell r="CE402"/>
          <cell r="CF402"/>
          <cell r="CG402"/>
          <cell r="CH402"/>
          <cell r="CI402"/>
          <cell r="CJ402"/>
          <cell r="CK402"/>
          <cell r="CL402"/>
          <cell r="CM402"/>
          <cell r="CN402"/>
          <cell r="CO402"/>
        </row>
        <row r="403">
          <cell r="AR403"/>
          <cell r="AS403"/>
          <cell r="AT403"/>
          <cell r="AU403"/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  <cell r="BY403"/>
          <cell r="BZ403"/>
          <cell r="CA403"/>
          <cell r="CB403"/>
          <cell r="CC403"/>
          <cell r="CD403"/>
          <cell r="CE403"/>
          <cell r="CF403"/>
          <cell r="CG403"/>
          <cell r="CH403"/>
          <cell r="CI403"/>
          <cell r="CJ403"/>
          <cell r="CK403"/>
          <cell r="CL403"/>
          <cell r="CM403"/>
          <cell r="CN403"/>
          <cell r="CO403"/>
        </row>
        <row r="404">
          <cell r="AR404"/>
          <cell r="AS404"/>
          <cell r="AT404"/>
          <cell r="AU404"/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/>
          <cell r="CH404"/>
          <cell r="CI404"/>
          <cell r="CJ404"/>
          <cell r="CK404"/>
          <cell r="CL404"/>
          <cell r="CM404"/>
          <cell r="CN404"/>
          <cell r="CO404"/>
        </row>
        <row r="405"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  <cell r="BY405"/>
          <cell r="BZ405"/>
          <cell r="CA405"/>
          <cell r="CB405"/>
          <cell r="CC405"/>
          <cell r="CD405"/>
          <cell r="CE405"/>
          <cell r="CF405"/>
          <cell r="CG405"/>
          <cell r="CH405"/>
          <cell r="CI405"/>
          <cell r="CJ405"/>
          <cell r="CK405"/>
          <cell r="CL405"/>
          <cell r="CM405"/>
          <cell r="CN405"/>
          <cell r="CO405"/>
        </row>
        <row r="406">
          <cell r="AR406"/>
          <cell r="AS406"/>
          <cell r="AT406"/>
          <cell r="AU406"/>
          <cell r="AV406"/>
          <cell r="AW406"/>
          <cell r="AX406"/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  <cell r="BX406"/>
          <cell r="BY406"/>
          <cell r="BZ406"/>
          <cell r="CA406"/>
          <cell r="CB406"/>
          <cell r="CC406"/>
          <cell r="CD406"/>
          <cell r="CE406"/>
          <cell r="CF406"/>
          <cell r="CG406"/>
          <cell r="CH406"/>
          <cell r="CI406"/>
          <cell r="CJ406"/>
          <cell r="CK406"/>
          <cell r="CL406"/>
          <cell r="CM406"/>
          <cell r="CN406"/>
          <cell r="CO406"/>
        </row>
        <row r="407">
          <cell r="AR407"/>
          <cell r="AS407"/>
          <cell r="AT407"/>
          <cell r="AU407"/>
          <cell r="AV407"/>
          <cell r="AW407"/>
          <cell r="AX407"/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  <cell r="BX407"/>
          <cell r="BY407"/>
          <cell r="BZ407"/>
          <cell r="CA407"/>
          <cell r="CB407"/>
          <cell r="CC407"/>
          <cell r="CD407"/>
          <cell r="CE407"/>
          <cell r="CF407"/>
          <cell r="CG407"/>
          <cell r="CH407"/>
          <cell r="CI407"/>
          <cell r="CJ407"/>
          <cell r="CK407"/>
          <cell r="CL407"/>
          <cell r="CM407"/>
          <cell r="CN407"/>
          <cell r="CO407"/>
        </row>
        <row r="408">
          <cell r="AR408"/>
          <cell r="AS408"/>
          <cell r="AT408"/>
          <cell r="AU408"/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  <cell r="BX408"/>
          <cell r="BY408"/>
          <cell r="BZ408"/>
          <cell r="CA408"/>
          <cell r="CB408"/>
          <cell r="CC408"/>
          <cell r="CD408"/>
          <cell r="CE408"/>
          <cell r="CF408"/>
          <cell r="CG408"/>
          <cell r="CH408"/>
          <cell r="CI408"/>
          <cell r="CJ408"/>
          <cell r="CK408"/>
          <cell r="CL408"/>
          <cell r="CM408"/>
          <cell r="CN408"/>
          <cell r="CO408"/>
        </row>
        <row r="409">
          <cell r="AR409"/>
          <cell r="AS409"/>
          <cell r="AT409"/>
          <cell r="AU409"/>
          <cell r="AV409"/>
          <cell r="AW409"/>
          <cell r="AX409"/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  <cell r="BX409"/>
          <cell r="BY409"/>
          <cell r="BZ409"/>
          <cell r="CA409"/>
          <cell r="CB409"/>
          <cell r="CC409"/>
          <cell r="CD409"/>
          <cell r="CE409"/>
          <cell r="CF409"/>
          <cell r="CG409"/>
          <cell r="CH409"/>
          <cell r="CI409"/>
          <cell r="CJ409"/>
          <cell r="CK409"/>
          <cell r="CL409"/>
          <cell r="CM409"/>
          <cell r="CN409"/>
          <cell r="CO409"/>
        </row>
        <row r="410">
          <cell r="AR410"/>
          <cell r="AS410"/>
          <cell r="AT410"/>
          <cell r="AU410"/>
          <cell r="AV410"/>
          <cell r="AW410"/>
          <cell r="AX410"/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  <cell r="BX410"/>
          <cell r="BY410"/>
          <cell r="BZ410"/>
          <cell r="CA410"/>
          <cell r="CB410"/>
          <cell r="CC410"/>
          <cell r="CD410"/>
          <cell r="CE410"/>
          <cell r="CF410"/>
          <cell r="CG410"/>
          <cell r="CH410"/>
          <cell r="CI410"/>
          <cell r="CJ410"/>
          <cell r="CK410"/>
          <cell r="CL410"/>
          <cell r="CM410"/>
          <cell r="CN410"/>
          <cell r="CO410"/>
        </row>
        <row r="411">
          <cell r="AR411"/>
          <cell r="AS411"/>
          <cell r="AT411"/>
          <cell r="AU411"/>
          <cell r="AV411"/>
          <cell r="AW411"/>
          <cell r="AX411"/>
          <cell r="AY411"/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  <cell r="BX411"/>
          <cell r="BY411"/>
          <cell r="BZ411"/>
          <cell r="CA411"/>
          <cell r="CB411"/>
          <cell r="CC411"/>
          <cell r="CD411"/>
          <cell r="CE411"/>
          <cell r="CF411"/>
          <cell r="CG411"/>
          <cell r="CH411"/>
          <cell r="CI411"/>
          <cell r="CJ411"/>
          <cell r="CK411"/>
          <cell r="CL411"/>
          <cell r="CM411"/>
          <cell r="CN411"/>
          <cell r="CO411"/>
        </row>
        <row r="412">
          <cell r="AR412"/>
          <cell r="AS412"/>
          <cell r="AT412"/>
          <cell r="AU412"/>
          <cell r="AV412"/>
          <cell r="AW412"/>
          <cell r="AX412"/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  <cell r="BX412"/>
          <cell r="BY412"/>
          <cell r="BZ412"/>
          <cell r="CA412"/>
          <cell r="CB412"/>
          <cell r="CC412"/>
          <cell r="CD412"/>
          <cell r="CE412"/>
          <cell r="CF412"/>
          <cell r="CG412"/>
          <cell r="CH412"/>
          <cell r="CI412"/>
          <cell r="CJ412"/>
          <cell r="CK412"/>
          <cell r="CL412"/>
          <cell r="CM412"/>
          <cell r="CN412"/>
          <cell r="CO412"/>
        </row>
        <row r="413">
          <cell r="AR413"/>
          <cell r="AS413"/>
          <cell r="AT413"/>
          <cell r="AU413"/>
          <cell r="AV413"/>
          <cell r="AW413"/>
          <cell r="AX413"/>
          <cell r="AY413"/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  <cell r="BX413"/>
          <cell r="BY413"/>
          <cell r="BZ413"/>
          <cell r="CA413"/>
          <cell r="CB413"/>
          <cell r="CC413"/>
          <cell r="CD413"/>
          <cell r="CE413"/>
          <cell r="CF413"/>
          <cell r="CG413"/>
          <cell r="CH413"/>
          <cell r="CI413"/>
          <cell r="CJ413"/>
          <cell r="CK413"/>
          <cell r="CL413"/>
          <cell r="CM413"/>
          <cell r="CN413"/>
          <cell r="CO413"/>
        </row>
        <row r="414">
          <cell r="AR414"/>
          <cell r="AS414"/>
          <cell r="AT414"/>
          <cell r="AU414"/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  <cell r="BX414"/>
          <cell r="BY414"/>
          <cell r="BZ414"/>
          <cell r="CA414"/>
          <cell r="CB414"/>
          <cell r="CC414"/>
          <cell r="CD414"/>
          <cell r="CE414"/>
          <cell r="CF414"/>
          <cell r="CG414"/>
          <cell r="CH414"/>
          <cell r="CI414"/>
          <cell r="CJ414"/>
          <cell r="CK414"/>
          <cell r="CL414"/>
          <cell r="CM414"/>
          <cell r="CN414"/>
          <cell r="CO414"/>
        </row>
        <row r="415">
          <cell r="AR415"/>
          <cell r="AS415"/>
          <cell r="AT415"/>
          <cell r="AU415"/>
          <cell r="AV415"/>
          <cell r="AW415"/>
          <cell r="AX415"/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  <cell r="BX415"/>
          <cell r="BY415"/>
          <cell r="BZ415"/>
          <cell r="CA415"/>
          <cell r="CB415"/>
          <cell r="CC415"/>
          <cell r="CD415"/>
          <cell r="CE415"/>
          <cell r="CF415"/>
          <cell r="CG415"/>
          <cell r="CH415"/>
          <cell r="CI415"/>
          <cell r="CJ415"/>
          <cell r="CK415"/>
          <cell r="CL415"/>
          <cell r="CM415"/>
          <cell r="CN415"/>
          <cell r="CO415"/>
        </row>
        <row r="416">
          <cell r="AR416"/>
          <cell r="AS416"/>
          <cell r="AT416"/>
          <cell r="AU416"/>
          <cell r="AV416"/>
          <cell r="AW416"/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  <cell r="BX416"/>
          <cell r="BY416"/>
          <cell r="BZ416"/>
          <cell r="CA416"/>
          <cell r="CB416"/>
          <cell r="CC416"/>
          <cell r="CD416"/>
          <cell r="CE416"/>
          <cell r="CF416"/>
          <cell r="CG416"/>
          <cell r="CH416"/>
          <cell r="CI416"/>
          <cell r="CJ416"/>
          <cell r="CK416"/>
          <cell r="CL416"/>
          <cell r="CM416"/>
          <cell r="CN416"/>
          <cell r="CO416"/>
        </row>
        <row r="417">
          <cell r="AR417"/>
          <cell r="AS417"/>
          <cell r="AT417"/>
          <cell r="AU417"/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  <cell r="BX417"/>
          <cell r="BY417"/>
          <cell r="BZ417"/>
          <cell r="CA417"/>
          <cell r="CB417"/>
          <cell r="CC417"/>
          <cell r="CD417"/>
          <cell r="CE417"/>
          <cell r="CF417"/>
          <cell r="CG417"/>
          <cell r="CH417"/>
          <cell r="CI417"/>
          <cell r="CJ417"/>
          <cell r="CK417"/>
          <cell r="CL417"/>
          <cell r="CM417"/>
          <cell r="CN417"/>
          <cell r="CO417"/>
        </row>
        <row r="418">
          <cell r="AR418"/>
          <cell r="AS418"/>
          <cell r="AT418"/>
          <cell r="AU418"/>
          <cell r="AV418"/>
          <cell r="AW418"/>
          <cell r="AX418"/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  <cell r="BX418"/>
          <cell r="BY418"/>
          <cell r="BZ418"/>
          <cell r="CA418"/>
          <cell r="CB418"/>
          <cell r="CC418"/>
          <cell r="CD418"/>
          <cell r="CE418"/>
          <cell r="CF418"/>
          <cell r="CG418"/>
          <cell r="CH418"/>
          <cell r="CI418"/>
          <cell r="CJ418"/>
          <cell r="CK418"/>
          <cell r="CL418"/>
          <cell r="CM418"/>
          <cell r="CN418"/>
          <cell r="CO418"/>
        </row>
        <row r="419">
          <cell r="AR419"/>
          <cell r="AS419"/>
          <cell r="AT419"/>
          <cell r="AU419"/>
          <cell r="AV419"/>
          <cell r="AW419"/>
          <cell r="AX419"/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  <cell r="BX419"/>
          <cell r="BY419"/>
          <cell r="BZ419"/>
          <cell r="CA419"/>
          <cell r="CB419"/>
          <cell r="CC419"/>
          <cell r="CD419"/>
          <cell r="CE419"/>
          <cell r="CF419"/>
          <cell r="CG419"/>
          <cell r="CH419"/>
          <cell r="CI419"/>
          <cell r="CJ419"/>
          <cell r="CK419"/>
          <cell r="CL419"/>
          <cell r="CM419"/>
          <cell r="CN419"/>
          <cell r="CO419"/>
        </row>
        <row r="420">
          <cell r="AR420"/>
          <cell r="AS420"/>
          <cell r="AT420"/>
          <cell r="AU420"/>
          <cell r="AV420"/>
          <cell r="AW420"/>
          <cell r="AX420"/>
          <cell r="AY420"/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  <cell r="BX420"/>
          <cell r="BY420"/>
          <cell r="BZ420"/>
          <cell r="CA420"/>
          <cell r="CB420"/>
          <cell r="CC420"/>
          <cell r="CD420"/>
          <cell r="CE420"/>
          <cell r="CF420"/>
          <cell r="CG420"/>
          <cell r="CH420"/>
          <cell r="CI420"/>
          <cell r="CJ420"/>
          <cell r="CK420"/>
          <cell r="CL420"/>
          <cell r="CM420"/>
          <cell r="CN420"/>
          <cell r="CO420"/>
        </row>
        <row r="421">
          <cell r="AR421"/>
          <cell r="AS421"/>
          <cell r="AT421"/>
          <cell r="AU421"/>
          <cell r="AV421"/>
          <cell r="AW421"/>
          <cell r="AX421"/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  <cell r="BX421"/>
          <cell r="BY421"/>
          <cell r="BZ421"/>
          <cell r="CA421"/>
          <cell r="CB421"/>
          <cell r="CC421"/>
          <cell r="CD421"/>
          <cell r="CE421"/>
          <cell r="CF421"/>
          <cell r="CG421"/>
          <cell r="CH421"/>
          <cell r="CI421"/>
          <cell r="CJ421"/>
          <cell r="CK421"/>
          <cell r="CL421"/>
          <cell r="CM421"/>
          <cell r="CN421"/>
          <cell r="CO421"/>
        </row>
        <row r="422">
          <cell r="AR422"/>
          <cell r="AS422"/>
          <cell r="AT422"/>
          <cell r="AU422"/>
          <cell r="AV422"/>
          <cell r="AW422"/>
          <cell r="AX422"/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  <cell r="BX422"/>
          <cell r="BY422"/>
          <cell r="BZ422"/>
          <cell r="CA422"/>
          <cell r="CB422"/>
          <cell r="CC422"/>
          <cell r="CD422"/>
          <cell r="CE422"/>
          <cell r="CF422"/>
          <cell r="CG422"/>
          <cell r="CH422"/>
          <cell r="CI422"/>
          <cell r="CJ422"/>
          <cell r="CK422"/>
          <cell r="CL422"/>
          <cell r="CM422"/>
          <cell r="CN422"/>
          <cell r="CO422"/>
        </row>
        <row r="423">
          <cell r="AR423"/>
          <cell r="AS423"/>
          <cell r="AT423"/>
          <cell r="AU423"/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  <cell r="BX423"/>
          <cell r="BY423"/>
          <cell r="BZ423"/>
          <cell r="CA423"/>
          <cell r="CB423"/>
          <cell r="CC423"/>
          <cell r="CD423"/>
          <cell r="CE423"/>
          <cell r="CF423"/>
          <cell r="CG423"/>
          <cell r="CH423"/>
          <cell r="CI423"/>
          <cell r="CJ423"/>
          <cell r="CK423"/>
          <cell r="CL423"/>
          <cell r="CM423"/>
          <cell r="CN423"/>
          <cell r="CO423"/>
        </row>
        <row r="424">
          <cell r="AR424"/>
          <cell r="AS424"/>
          <cell r="AT424"/>
          <cell r="AU424"/>
          <cell r="AV424"/>
          <cell r="AW424"/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  <cell r="BX424"/>
          <cell r="BY424"/>
          <cell r="BZ424"/>
          <cell r="CA424"/>
          <cell r="CB424"/>
          <cell r="CC424"/>
          <cell r="CD424"/>
          <cell r="CE424"/>
          <cell r="CF424"/>
          <cell r="CG424"/>
          <cell r="CH424"/>
          <cell r="CI424"/>
          <cell r="CJ424"/>
          <cell r="CK424"/>
          <cell r="CL424"/>
          <cell r="CM424"/>
          <cell r="CN424"/>
          <cell r="CO424"/>
        </row>
        <row r="425">
          <cell r="AR425"/>
          <cell r="AS425"/>
          <cell r="AT425"/>
          <cell r="AU425"/>
          <cell r="AV425"/>
          <cell r="AW425"/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  <cell r="BX425"/>
          <cell r="BY425"/>
          <cell r="BZ425"/>
          <cell r="CA425"/>
          <cell r="CB425"/>
          <cell r="CC425"/>
          <cell r="CD425"/>
          <cell r="CE425"/>
          <cell r="CF425"/>
          <cell r="CG425"/>
          <cell r="CH425"/>
          <cell r="CI425"/>
          <cell r="CJ425"/>
          <cell r="CK425"/>
          <cell r="CL425"/>
          <cell r="CM425"/>
          <cell r="CN425"/>
          <cell r="CO425"/>
        </row>
        <row r="426">
          <cell r="AR426"/>
          <cell r="AS426"/>
          <cell r="AT426"/>
          <cell r="AU426"/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  <cell r="BX426"/>
          <cell r="BY426"/>
          <cell r="BZ426"/>
          <cell r="CA426"/>
          <cell r="CB426"/>
          <cell r="CC426"/>
          <cell r="CD426"/>
          <cell r="CE426"/>
          <cell r="CF426"/>
          <cell r="CG426"/>
          <cell r="CH426"/>
          <cell r="CI426"/>
          <cell r="CJ426"/>
          <cell r="CK426"/>
          <cell r="CL426"/>
          <cell r="CM426"/>
          <cell r="CN426"/>
          <cell r="CO426"/>
        </row>
        <row r="427">
          <cell r="AR427"/>
          <cell r="AS427"/>
          <cell r="AT427"/>
          <cell r="AU427"/>
          <cell r="AV427"/>
          <cell r="AW427"/>
          <cell r="AX427"/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  <cell r="BX427"/>
          <cell r="BY427"/>
          <cell r="BZ427"/>
          <cell r="CA427"/>
          <cell r="CB427"/>
          <cell r="CC427"/>
          <cell r="CD427"/>
          <cell r="CE427"/>
          <cell r="CF427"/>
          <cell r="CG427"/>
          <cell r="CH427"/>
          <cell r="CI427"/>
          <cell r="CJ427"/>
          <cell r="CK427"/>
          <cell r="CL427"/>
          <cell r="CM427"/>
          <cell r="CN427"/>
          <cell r="CO427"/>
        </row>
        <row r="428">
          <cell r="AR428"/>
          <cell r="AS428"/>
          <cell r="AT428"/>
          <cell r="AU428"/>
          <cell r="AV428"/>
          <cell r="AW428"/>
          <cell r="AX428"/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  <cell r="BX428"/>
          <cell r="BY428"/>
          <cell r="BZ428"/>
          <cell r="CA428"/>
          <cell r="CB428"/>
          <cell r="CC428"/>
          <cell r="CD428"/>
          <cell r="CE428"/>
          <cell r="CF428"/>
          <cell r="CG428"/>
          <cell r="CH428"/>
          <cell r="CI428"/>
          <cell r="CJ428"/>
          <cell r="CK428"/>
          <cell r="CL428"/>
          <cell r="CM428"/>
          <cell r="CN428"/>
          <cell r="CO428"/>
        </row>
        <row r="429">
          <cell r="AR429"/>
          <cell r="AS429"/>
          <cell r="AT429"/>
          <cell r="AU429"/>
          <cell r="AV429"/>
          <cell r="AW429"/>
          <cell r="AX429"/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  <cell r="BX429"/>
          <cell r="BY429"/>
          <cell r="BZ429"/>
          <cell r="CA429"/>
          <cell r="CB429"/>
          <cell r="CC429"/>
          <cell r="CD429"/>
          <cell r="CE429"/>
          <cell r="CF429"/>
          <cell r="CG429"/>
          <cell r="CH429"/>
          <cell r="CI429"/>
          <cell r="CJ429"/>
          <cell r="CK429"/>
          <cell r="CL429"/>
          <cell r="CM429"/>
          <cell r="CN429"/>
          <cell r="CO429"/>
        </row>
        <row r="430">
          <cell r="AR430"/>
          <cell r="AS430"/>
          <cell r="AT430"/>
          <cell r="AU430"/>
          <cell r="AV430"/>
          <cell r="AW430"/>
          <cell r="AX430"/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  <cell r="BX430"/>
          <cell r="BY430"/>
          <cell r="BZ430"/>
          <cell r="CA430"/>
          <cell r="CB430"/>
          <cell r="CC430"/>
          <cell r="CD430"/>
          <cell r="CE430"/>
          <cell r="CF430"/>
          <cell r="CG430"/>
          <cell r="CH430"/>
          <cell r="CI430"/>
          <cell r="CJ430"/>
          <cell r="CK430"/>
          <cell r="CL430"/>
          <cell r="CM430"/>
          <cell r="CN430"/>
          <cell r="CO430"/>
        </row>
        <row r="431">
          <cell r="AR431"/>
          <cell r="AS431"/>
          <cell r="AT431"/>
          <cell r="AU431"/>
          <cell r="AV431"/>
          <cell r="AW431"/>
          <cell r="AX431"/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  <cell r="BX431"/>
          <cell r="BY431"/>
          <cell r="BZ431"/>
          <cell r="CA431"/>
          <cell r="CB431"/>
          <cell r="CC431"/>
          <cell r="CD431"/>
          <cell r="CE431"/>
          <cell r="CF431"/>
          <cell r="CG431"/>
          <cell r="CH431"/>
          <cell r="CI431"/>
          <cell r="CJ431"/>
          <cell r="CK431"/>
          <cell r="CL431"/>
          <cell r="CM431"/>
          <cell r="CN431"/>
          <cell r="CO431"/>
        </row>
        <row r="432">
          <cell r="AR432"/>
          <cell r="AS432"/>
          <cell r="AT432"/>
          <cell r="AU432"/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  <cell r="BX432"/>
          <cell r="BY432"/>
          <cell r="BZ432"/>
          <cell r="CA432"/>
          <cell r="CB432"/>
          <cell r="CC432"/>
          <cell r="CD432"/>
          <cell r="CE432"/>
          <cell r="CF432"/>
          <cell r="CG432"/>
          <cell r="CH432"/>
          <cell r="CI432"/>
          <cell r="CJ432"/>
          <cell r="CK432"/>
          <cell r="CL432"/>
          <cell r="CM432"/>
          <cell r="CN432"/>
          <cell r="CO432"/>
        </row>
        <row r="433">
          <cell r="AR433"/>
          <cell r="AS433"/>
          <cell r="AT433"/>
          <cell r="AU433"/>
          <cell r="AV433"/>
          <cell r="AW433"/>
          <cell r="AX433"/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  <cell r="BX433"/>
          <cell r="BY433"/>
          <cell r="BZ433"/>
          <cell r="CA433"/>
          <cell r="CB433"/>
          <cell r="CC433"/>
          <cell r="CD433"/>
          <cell r="CE433"/>
          <cell r="CF433"/>
          <cell r="CG433"/>
          <cell r="CH433"/>
          <cell r="CI433"/>
          <cell r="CJ433"/>
          <cell r="CK433"/>
          <cell r="CL433"/>
          <cell r="CM433"/>
          <cell r="CN433"/>
          <cell r="CO433"/>
        </row>
        <row r="434">
          <cell r="AR434"/>
          <cell r="AS434"/>
          <cell r="AT434"/>
          <cell r="AU434"/>
          <cell r="AV434"/>
          <cell r="AW434"/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  <cell r="BX434"/>
          <cell r="BY434"/>
          <cell r="BZ434"/>
          <cell r="CA434"/>
          <cell r="CB434"/>
          <cell r="CC434"/>
          <cell r="CD434"/>
          <cell r="CE434"/>
          <cell r="CF434"/>
          <cell r="CG434"/>
          <cell r="CH434"/>
          <cell r="CI434"/>
          <cell r="CJ434"/>
          <cell r="CK434"/>
          <cell r="CL434"/>
          <cell r="CM434"/>
          <cell r="CN434"/>
          <cell r="CO434"/>
        </row>
        <row r="435">
          <cell r="AR435"/>
          <cell r="AS435"/>
          <cell r="AT435"/>
          <cell r="AU435"/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  <cell r="BX435"/>
          <cell r="BY435"/>
          <cell r="BZ435"/>
          <cell r="CA435"/>
          <cell r="CB435"/>
          <cell r="CC435"/>
          <cell r="CD435"/>
          <cell r="CE435"/>
          <cell r="CF435"/>
          <cell r="CG435"/>
          <cell r="CH435"/>
          <cell r="CI435"/>
          <cell r="CJ435"/>
          <cell r="CK435"/>
          <cell r="CL435"/>
          <cell r="CM435"/>
          <cell r="CN435"/>
          <cell r="CO435"/>
        </row>
        <row r="436">
          <cell r="AR436"/>
          <cell r="AS436"/>
          <cell r="AT436"/>
          <cell r="AU436"/>
          <cell r="AV436"/>
          <cell r="AW436"/>
          <cell r="AX436"/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  <cell r="BX436"/>
          <cell r="BY436"/>
          <cell r="BZ436"/>
          <cell r="CA436"/>
          <cell r="CB436"/>
          <cell r="CC436"/>
          <cell r="CD436"/>
          <cell r="CE436"/>
          <cell r="CF436"/>
          <cell r="CG436"/>
          <cell r="CH436"/>
          <cell r="CI436"/>
          <cell r="CJ436"/>
          <cell r="CK436"/>
          <cell r="CL436"/>
          <cell r="CM436"/>
          <cell r="CN436"/>
          <cell r="CO436"/>
        </row>
        <row r="437">
          <cell r="AR437"/>
          <cell r="AS437"/>
          <cell r="AT437"/>
          <cell r="AU437"/>
          <cell r="AV437"/>
          <cell r="AW437"/>
          <cell r="AX437"/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  <cell r="BX437"/>
          <cell r="BY437"/>
          <cell r="BZ437"/>
          <cell r="CA437"/>
          <cell r="CB437"/>
          <cell r="CC437"/>
          <cell r="CD437"/>
          <cell r="CE437"/>
          <cell r="CF437"/>
          <cell r="CG437"/>
          <cell r="CH437"/>
          <cell r="CI437"/>
          <cell r="CJ437"/>
          <cell r="CK437"/>
          <cell r="CL437"/>
          <cell r="CM437"/>
          <cell r="CN437"/>
          <cell r="CO437"/>
        </row>
        <row r="438">
          <cell r="AR438"/>
          <cell r="AS438"/>
          <cell r="AT438"/>
          <cell r="AU438"/>
          <cell r="AV438"/>
          <cell r="AW438"/>
          <cell r="AX438"/>
          <cell r="AY438"/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  <cell r="BX438"/>
          <cell r="BY438"/>
          <cell r="BZ438"/>
          <cell r="CA438"/>
          <cell r="CB438"/>
          <cell r="CC438"/>
          <cell r="CD438"/>
          <cell r="CE438"/>
          <cell r="CF438"/>
          <cell r="CG438"/>
          <cell r="CH438"/>
          <cell r="CI438"/>
          <cell r="CJ438"/>
          <cell r="CK438"/>
          <cell r="CL438"/>
          <cell r="CM438"/>
          <cell r="CN438"/>
          <cell r="CO438"/>
        </row>
        <row r="439">
          <cell r="AR439"/>
          <cell r="AS439"/>
          <cell r="AT439"/>
          <cell r="AU439"/>
          <cell r="AV439"/>
          <cell r="AW439"/>
          <cell r="AX439"/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  <cell r="BX439"/>
          <cell r="BY439"/>
          <cell r="BZ439"/>
          <cell r="CA439"/>
          <cell r="CB439"/>
          <cell r="CC439"/>
          <cell r="CD439"/>
          <cell r="CE439"/>
          <cell r="CF439"/>
          <cell r="CG439"/>
          <cell r="CH439"/>
          <cell r="CI439"/>
          <cell r="CJ439"/>
          <cell r="CK439"/>
          <cell r="CL439"/>
          <cell r="CM439"/>
          <cell r="CN439"/>
          <cell r="CO439"/>
        </row>
        <row r="440">
          <cell r="AR440"/>
          <cell r="AS440"/>
          <cell r="AT440"/>
          <cell r="AU440"/>
          <cell r="AV440"/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  <cell r="BX440"/>
          <cell r="BY440"/>
          <cell r="BZ440"/>
          <cell r="CA440"/>
          <cell r="CB440"/>
          <cell r="CC440"/>
          <cell r="CD440"/>
          <cell r="CE440"/>
          <cell r="CF440"/>
          <cell r="CG440"/>
          <cell r="CH440"/>
          <cell r="CI440"/>
          <cell r="CJ440"/>
          <cell r="CK440"/>
          <cell r="CL440"/>
          <cell r="CM440"/>
          <cell r="CN440"/>
          <cell r="CO440"/>
        </row>
        <row r="441">
          <cell r="AR441"/>
          <cell r="AS441"/>
          <cell r="AT441"/>
          <cell r="AU441"/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  <cell r="BX441"/>
          <cell r="BY441"/>
          <cell r="BZ441"/>
          <cell r="CA441"/>
          <cell r="CB441"/>
          <cell r="CC441"/>
          <cell r="CD441"/>
          <cell r="CE441"/>
          <cell r="CF441"/>
          <cell r="CG441"/>
          <cell r="CH441"/>
          <cell r="CI441"/>
          <cell r="CJ441"/>
          <cell r="CK441"/>
          <cell r="CL441"/>
          <cell r="CM441"/>
          <cell r="CN441"/>
          <cell r="CO441"/>
        </row>
        <row r="442">
          <cell r="AR442"/>
          <cell r="AS442"/>
          <cell r="AT442"/>
          <cell r="AU442"/>
          <cell r="AV442"/>
          <cell r="AW442"/>
          <cell r="AX442"/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  <cell r="BX442"/>
          <cell r="BY442"/>
          <cell r="BZ442"/>
          <cell r="CA442"/>
          <cell r="CB442"/>
          <cell r="CC442"/>
          <cell r="CD442"/>
          <cell r="CE442"/>
          <cell r="CF442"/>
          <cell r="CG442"/>
          <cell r="CH442"/>
          <cell r="CI442"/>
          <cell r="CJ442"/>
          <cell r="CK442"/>
          <cell r="CL442"/>
          <cell r="CM442"/>
          <cell r="CN442"/>
          <cell r="CO442"/>
        </row>
        <row r="443">
          <cell r="AR443"/>
          <cell r="AS443"/>
          <cell r="AT443"/>
          <cell r="AU443"/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  <cell r="BX443"/>
          <cell r="BY443"/>
          <cell r="BZ443"/>
          <cell r="CA443"/>
          <cell r="CB443"/>
          <cell r="CC443"/>
          <cell r="CD443"/>
          <cell r="CE443"/>
          <cell r="CF443"/>
          <cell r="CG443"/>
          <cell r="CH443"/>
          <cell r="CI443"/>
          <cell r="CJ443"/>
          <cell r="CK443"/>
          <cell r="CL443"/>
          <cell r="CM443"/>
          <cell r="CN443"/>
          <cell r="CO443"/>
        </row>
        <row r="444">
          <cell r="AR444"/>
          <cell r="AS444"/>
          <cell r="AT444"/>
          <cell r="AU444"/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  <cell r="BX444"/>
          <cell r="BY444"/>
          <cell r="BZ444"/>
          <cell r="CA444"/>
          <cell r="CB444"/>
          <cell r="CC444"/>
          <cell r="CD444"/>
          <cell r="CE444"/>
          <cell r="CF444"/>
          <cell r="CG444"/>
          <cell r="CH444"/>
          <cell r="CI444"/>
          <cell r="CJ444"/>
          <cell r="CK444"/>
          <cell r="CL444"/>
          <cell r="CM444"/>
          <cell r="CN444"/>
          <cell r="CO444"/>
        </row>
        <row r="445">
          <cell r="AR445"/>
          <cell r="AS445"/>
          <cell r="AT445"/>
          <cell r="AU445"/>
          <cell r="AV445"/>
          <cell r="AW445"/>
          <cell r="AX445"/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  <cell r="BX445"/>
          <cell r="BY445"/>
          <cell r="BZ445"/>
          <cell r="CA445"/>
          <cell r="CB445"/>
          <cell r="CC445"/>
          <cell r="CD445"/>
          <cell r="CE445"/>
          <cell r="CF445"/>
          <cell r="CG445"/>
          <cell r="CH445"/>
          <cell r="CI445"/>
          <cell r="CJ445"/>
          <cell r="CK445"/>
          <cell r="CL445"/>
          <cell r="CM445"/>
          <cell r="CN445"/>
          <cell r="CO445"/>
        </row>
        <row r="446">
          <cell r="AR446"/>
          <cell r="AS446"/>
          <cell r="AT446"/>
          <cell r="AU446"/>
          <cell r="AV446"/>
          <cell r="AW446"/>
          <cell r="AX446"/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  <cell r="BX446"/>
          <cell r="BY446"/>
          <cell r="BZ446"/>
          <cell r="CA446"/>
          <cell r="CB446"/>
          <cell r="CC446"/>
          <cell r="CD446"/>
          <cell r="CE446"/>
          <cell r="CF446"/>
          <cell r="CG446"/>
          <cell r="CH446"/>
          <cell r="CI446"/>
          <cell r="CJ446"/>
          <cell r="CK446"/>
          <cell r="CL446"/>
          <cell r="CM446"/>
          <cell r="CN446"/>
          <cell r="CO446"/>
        </row>
        <row r="447">
          <cell r="AR447"/>
          <cell r="AS447"/>
          <cell r="AT447"/>
          <cell r="AU447"/>
          <cell r="AV447"/>
          <cell r="AW447"/>
          <cell r="AX447"/>
          <cell r="AY447"/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  <cell r="BX447"/>
          <cell r="BY447"/>
          <cell r="BZ447"/>
          <cell r="CA447"/>
          <cell r="CB447"/>
          <cell r="CC447"/>
          <cell r="CD447"/>
          <cell r="CE447"/>
          <cell r="CF447"/>
          <cell r="CG447"/>
          <cell r="CH447"/>
          <cell r="CI447"/>
          <cell r="CJ447"/>
          <cell r="CK447"/>
          <cell r="CL447"/>
          <cell r="CM447"/>
          <cell r="CN447"/>
          <cell r="CO447"/>
        </row>
        <row r="448">
          <cell r="AR448"/>
          <cell r="AS448"/>
          <cell r="AT448"/>
          <cell r="AU448"/>
          <cell r="AV448"/>
          <cell r="AW448"/>
          <cell r="AX448"/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  <cell r="BX448"/>
          <cell r="BY448"/>
          <cell r="BZ448"/>
          <cell r="CA448"/>
          <cell r="CB448"/>
          <cell r="CC448"/>
          <cell r="CD448"/>
          <cell r="CE448"/>
          <cell r="CF448"/>
          <cell r="CG448"/>
          <cell r="CH448"/>
          <cell r="CI448"/>
          <cell r="CJ448"/>
          <cell r="CK448"/>
          <cell r="CL448"/>
          <cell r="CM448"/>
          <cell r="CN448"/>
          <cell r="CO448"/>
        </row>
        <row r="449">
          <cell r="AR449"/>
          <cell r="AS449"/>
          <cell r="AT449"/>
          <cell r="AU449"/>
          <cell r="AV449"/>
          <cell r="AW449"/>
          <cell r="AX449"/>
          <cell r="AY449"/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  <cell r="BX449"/>
          <cell r="BY449"/>
          <cell r="BZ449"/>
          <cell r="CA449"/>
          <cell r="CB449"/>
          <cell r="CC449"/>
          <cell r="CD449"/>
          <cell r="CE449"/>
          <cell r="CF449"/>
          <cell r="CG449"/>
          <cell r="CH449"/>
          <cell r="CI449"/>
          <cell r="CJ449"/>
          <cell r="CK449"/>
          <cell r="CL449"/>
          <cell r="CM449"/>
          <cell r="CN449"/>
          <cell r="CO449"/>
        </row>
        <row r="450">
          <cell r="AR450"/>
          <cell r="AS450"/>
          <cell r="AT450"/>
          <cell r="AU450"/>
          <cell r="AV450"/>
          <cell r="AW450"/>
          <cell r="AX450"/>
          <cell r="AY450"/>
          <cell r="AZ450"/>
          <cell r="BA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  <cell r="BX450"/>
          <cell r="BY450"/>
          <cell r="BZ450"/>
          <cell r="CA450"/>
          <cell r="CB450"/>
          <cell r="CC450"/>
          <cell r="CD450"/>
          <cell r="CE450"/>
          <cell r="CF450"/>
          <cell r="CG450"/>
          <cell r="CH450"/>
          <cell r="CI450"/>
          <cell r="CJ450"/>
          <cell r="CK450"/>
          <cell r="CL450"/>
          <cell r="CM450"/>
          <cell r="CN450"/>
          <cell r="CO450"/>
        </row>
        <row r="451">
          <cell r="AR451"/>
          <cell r="AS451"/>
          <cell r="AT451"/>
          <cell r="AU451"/>
          <cell r="AV451"/>
          <cell r="AW451"/>
          <cell r="AX451"/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  <cell r="BX451"/>
          <cell r="BY451"/>
          <cell r="BZ451"/>
          <cell r="CA451"/>
          <cell r="CB451"/>
          <cell r="CC451"/>
          <cell r="CD451"/>
          <cell r="CE451"/>
          <cell r="CF451"/>
          <cell r="CG451"/>
          <cell r="CH451"/>
          <cell r="CI451"/>
          <cell r="CJ451"/>
          <cell r="CK451"/>
          <cell r="CL451"/>
          <cell r="CM451"/>
          <cell r="CN451"/>
          <cell r="CO451"/>
        </row>
        <row r="452">
          <cell r="AR452"/>
          <cell r="AS452"/>
          <cell r="AT452"/>
          <cell r="AU452"/>
          <cell r="AV452"/>
          <cell r="AW452"/>
          <cell r="AX452"/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  <cell r="BX452"/>
          <cell r="BY452"/>
          <cell r="BZ452"/>
          <cell r="CA452"/>
          <cell r="CB452"/>
          <cell r="CC452"/>
          <cell r="CD452"/>
          <cell r="CE452"/>
          <cell r="CF452"/>
          <cell r="CG452"/>
          <cell r="CH452"/>
          <cell r="CI452"/>
          <cell r="CJ452"/>
          <cell r="CK452"/>
          <cell r="CL452"/>
          <cell r="CM452"/>
          <cell r="CN452"/>
          <cell r="CO452"/>
        </row>
        <row r="453">
          <cell r="AR453"/>
          <cell r="AS453"/>
          <cell r="AT453"/>
          <cell r="AU453"/>
          <cell r="AV453"/>
          <cell r="AW453"/>
          <cell r="AX453"/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  <cell r="BX453"/>
          <cell r="BY453"/>
          <cell r="BZ453"/>
          <cell r="CA453"/>
          <cell r="CB453"/>
          <cell r="CC453"/>
          <cell r="CD453"/>
          <cell r="CE453"/>
          <cell r="CF453"/>
          <cell r="CG453"/>
          <cell r="CH453"/>
          <cell r="CI453"/>
          <cell r="CJ453"/>
          <cell r="CK453"/>
          <cell r="CL453"/>
          <cell r="CM453"/>
          <cell r="CN453"/>
          <cell r="CO453"/>
        </row>
        <row r="454">
          <cell r="AR454"/>
          <cell r="AS454"/>
          <cell r="AT454"/>
          <cell r="AU454"/>
          <cell r="AV454"/>
          <cell r="AW454"/>
          <cell r="AX454"/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  <cell r="BX454"/>
          <cell r="BY454"/>
          <cell r="BZ454"/>
          <cell r="CA454"/>
          <cell r="CB454"/>
          <cell r="CC454"/>
          <cell r="CD454"/>
          <cell r="CE454"/>
          <cell r="CF454"/>
          <cell r="CG454"/>
          <cell r="CH454"/>
          <cell r="CI454"/>
          <cell r="CJ454"/>
          <cell r="CK454"/>
          <cell r="CL454"/>
          <cell r="CM454"/>
          <cell r="CN454"/>
          <cell r="CO454"/>
        </row>
        <row r="455">
          <cell r="AR455"/>
          <cell r="AS455"/>
          <cell r="AT455"/>
          <cell r="AU455"/>
          <cell r="AV455"/>
          <cell r="AW455"/>
          <cell r="AX455"/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  <cell r="BX455"/>
          <cell r="BY455"/>
          <cell r="BZ455"/>
          <cell r="CA455"/>
          <cell r="CB455"/>
          <cell r="CC455"/>
          <cell r="CD455"/>
          <cell r="CE455"/>
          <cell r="CF455"/>
          <cell r="CG455"/>
          <cell r="CH455"/>
          <cell r="CI455"/>
          <cell r="CJ455"/>
          <cell r="CK455"/>
          <cell r="CL455"/>
          <cell r="CM455"/>
          <cell r="CN455"/>
          <cell r="CO455"/>
        </row>
        <row r="456">
          <cell r="AR456"/>
          <cell r="AS456"/>
          <cell r="AT456"/>
          <cell r="AU456"/>
          <cell r="AV456"/>
          <cell r="AW456"/>
          <cell r="AX456"/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  <cell r="BX456"/>
          <cell r="BY456"/>
          <cell r="BZ456"/>
          <cell r="CA456"/>
          <cell r="CB456"/>
          <cell r="CC456"/>
          <cell r="CD456"/>
          <cell r="CE456"/>
          <cell r="CF456"/>
          <cell r="CG456"/>
          <cell r="CH456"/>
          <cell r="CI456"/>
          <cell r="CJ456"/>
          <cell r="CK456"/>
          <cell r="CL456"/>
          <cell r="CM456"/>
          <cell r="CN456"/>
          <cell r="CO456"/>
        </row>
        <row r="457">
          <cell r="AR457"/>
          <cell r="AS457"/>
          <cell r="AT457"/>
          <cell r="AU457"/>
          <cell r="AV457"/>
          <cell r="AW457"/>
          <cell r="AX457"/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  <cell r="BX457"/>
          <cell r="BY457"/>
          <cell r="BZ457"/>
          <cell r="CA457"/>
          <cell r="CB457"/>
          <cell r="CC457"/>
          <cell r="CD457"/>
          <cell r="CE457"/>
          <cell r="CF457"/>
          <cell r="CG457"/>
          <cell r="CH457"/>
          <cell r="CI457"/>
          <cell r="CJ457"/>
          <cell r="CK457"/>
          <cell r="CL457"/>
          <cell r="CM457"/>
          <cell r="CN457"/>
          <cell r="CO457"/>
        </row>
        <row r="458">
          <cell r="AR458"/>
          <cell r="AS458"/>
          <cell r="AT458"/>
          <cell r="AU458"/>
          <cell r="AV458"/>
          <cell r="AW458"/>
          <cell r="AX458"/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  <cell r="BX458"/>
          <cell r="BY458"/>
          <cell r="BZ458"/>
          <cell r="CA458"/>
          <cell r="CB458"/>
          <cell r="CC458"/>
          <cell r="CD458"/>
          <cell r="CE458"/>
          <cell r="CF458"/>
          <cell r="CG458"/>
          <cell r="CH458"/>
          <cell r="CI458"/>
          <cell r="CJ458"/>
          <cell r="CK458"/>
          <cell r="CL458"/>
          <cell r="CM458"/>
          <cell r="CN458"/>
          <cell r="CO458"/>
        </row>
        <row r="459">
          <cell r="AR459"/>
          <cell r="AS459"/>
          <cell r="AT459"/>
          <cell r="AU459"/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  <cell r="BX459"/>
          <cell r="BY459"/>
          <cell r="BZ459"/>
          <cell r="CA459"/>
          <cell r="CB459"/>
          <cell r="CC459"/>
          <cell r="CD459"/>
          <cell r="CE459"/>
          <cell r="CF459"/>
          <cell r="CG459"/>
          <cell r="CH459"/>
          <cell r="CI459"/>
          <cell r="CJ459"/>
          <cell r="CK459"/>
          <cell r="CL459"/>
          <cell r="CM459"/>
          <cell r="CN459"/>
          <cell r="CO459"/>
        </row>
        <row r="460">
          <cell r="AR460"/>
          <cell r="AS460"/>
          <cell r="AT460"/>
          <cell r="AU460"/>
          <cell r="AV460"/>
          <cell r="AW460"/>
          <cell r="AX460"/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  <cell r="BX460"/>
          <cell r="BY460"/>
          <cell r="BZ460"/>
          <cell r="CA460"/>
          <cell r="CB460"/>
          <cell r="CC460"/>
          <cell r="CD460"/>
          <cell r="CE460"/>
          <cell r="CF460"/>
          <cell r="CG460"/>
          <cell r="CH460"/>
          <cell r="CI460"/>
          <cell r="CJ460"/>
          <cell r="CK460"/>
          <cell r="CL460"/>
          <cell r="CM460"/>
          <cell r="CN460"/>
          <cell r="CO460"/>
        </row>
        <row r="461">
          <cell r="AR461"/>
          <cell r="AS461"/>
          <cell r="AT461"/>
          <cell r="AU461"/>
          <cell r="AV461"/>
          <cell r="AW461"/>
          <cell r="AX461"/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  <cell r="BX461"/>
          <cell r="BY461"/>
          <cell r="BZ461"/>
          <cell r="CA461"/>
          <cell r="CB461"/>
          <cell r="CC461"/>
          <cell r="CD461"/>
          <cell r="CE461"/>
          <cell r="CF461"/>
          <cell r="CG461"/>
          <cell r="CH461"/>
          <cell r="CI461"/>
          <cell r="CJ461"/>
          <cell r="CK461"/>
          <cell r="CL461"/>
          <cell r="CM461"/>
          <cell r="CN461"/>
          <cell r="CO461"/>
        </row>
        <row r="462">
          <cell r="AR462"/>
          <cell r="AS462"/>
          <cell r="AT462"/>
          <cell r="AU462"/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  <cell r="BX462"/>
          <cell r="BY462"/>
          <cell r="BZ462"/>
          <cell r="CA462"/>
          <cell r="CB462"/>
          <cell r="CC462"/>
          <cell r="CD462"/>
          <cell r="CE462"/>
          <cell r="CF462"/>
          <cell r="CG462"/>
          <cell r="CH462"/>
          <cell r="CI462"/>
          <cell r="CJ462"/>
          <cell r="CK462"/>
          <cell r="CL462"/>
          <cell r="CM462"/>
          <cell r="CN462"/>
          <cell r="CO462"/>
        </row>
        <row r="463">
          <cell r="AR463"/>
          <cell r="AS463"/>
          <cell r="AT463"/>
          <cell r="AU463"/>
          <cell r="AV463"/>
          <cell r="AW463"/>
          <cell r="AX463"/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  <cell r="BX463"/>
          <cell r="BY463"/>
          <cell r="BZ463"/>
          <cell r="CA463"/>
          <cell r="CB463"/>
          <cell r="CC463"/>
          <cell r="CD463"/>
          <cell r="CE463"/>
          <cell r="CF463"/>
          <cell r="CG463"/>
          <cell r="CH463"/>
          <cell r="CI463"/>
          <cell r="CJ463"/>
          <cell r="CK463"/>
          <cell r="CL463"/>
          <cell r="CM463"/>
          <cell r="CN463"/>
          <cell r="CO463"/>
        </row>
        <row r="464">
          <cell r="AR464"/>
          <cell r="AS464"/>
          <cell r="AT464"/>
          <cell r="AU464"/>
          <cell r="AV464"/>
          <cell r="AW464"/>
          <cell r="AX464"/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  <cell r="BX464"/>
          <cell r="BY464"/>
          <cell r="BZ464"/>
          <cell r="CA464"/>
          <cell r="CB464"/>
          <cell r="CC464"/>
          <cell r="CD464"/>
          <cell r="CE464"/>
          <cell r="CF464"/>
          <cell r="CG464"/>
          <cell r="CH464"/>
          <cell r="CI464"/>
          <cell r="CJ464"/>
          <cell r="CK464"/>
          <cell r="CL464"/>
          <cell r="CM464"/>
          <cell r="CN464"/>
          <cell r="CO464"/>
        </row>
        <row r="465">
          <cell r="AR465"/>
          <cell r="AS465"/>
          <cell r="AT465"/>
          <cell r="AU465"/>
          <cell r="AV465"/>
          <cell r="AW465"/>
          <cell r="AX465"/>
          <cell r="AY465"/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  <cell r="BX465"/>
          <cell r="BY465"/>
          <cell r="BZ465"/>
          <cell r="CA465"/>
          <cell r="CB465"/>
          <cell r="CC465"/>
          <cell r="CD465"/>
          <cell r="CE465"/>
          <cell r="CF465"/>
          <cell r="CG465"/>
          <cell r="CH465"/>
          <cell r="CI465"/>
          <cell r="CJ465"/>
          <cell r="CK465"/>
          <cell r="CL465"/>
          <cell r="CM465"/>
          <cell r="CN465"/>
          <cell r="CO465"/>
        </row>
        <row r="466">
          <cell r="AR466"/>
          <cell r="AS466"/>
          <cell r="AT466"/>
          <cell r="AU466"/>
          <cell r="AV466"/>
          <cell r="AW466"/>
          <cell r="AX466"/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  <cell r="BX466"/>
          <cell r="BY466"/>
          <cell r="BZ466"/>
          <cell r="CA466"/>
          <cell r="CB466"/>
          <cell r="CC466"/>
          <cell r="CD466"/>
          <cell r="CE466"/>
          <cell r="CF466"/>
          <cell r="CG466"/>
          <cell r="CH466"/>
          <cell r="CI466"/>
          <cell r="CJ466"/>
          <cell r="CK466"/>
          <cell r="CL466"/>
          <cell r="CM466"/>
          <cell r="CN466"/>
          <cell r="CO466"/>
        </row>
        <row r="467">
          <cell r="AR467"/>
          <cell r="AS467"/>
          <cell r="AT467"/>
          <cell r="AU467"/>
          <cell r="AV467"/>
          <cell r="AW467"/>
          <cell r="AX467"/>
          <cell r="AY467"/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  <cell r="BX467"/>
          <cell r="BY467"/>
          <cell r="BZ467"/>
          <cell r="CA467"/>
          <cell r="CB467"/>
          <cell r="CC467"/>
          <cell r="CD467"/>
          <cell r="CE467"/>
          <cell r="CF467"/>
          <cell r="CG467"/>
          <cell r="CH467"/>
          <cell r="CI467"/>
          <cell r="CJ467"/>
          <cell r="CK467"/>
          <cell r="CL467"/>
          <cell r="CM467"/>
          <cell r="CN467"/>
          <cell r="CO467"/>
        </row>
        <row r="468">
          <cell r="AR468"/>
          <cell r="AS468"/>
          <cell r="AT468"/>
          <cell r="AU468"/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  <cell r="BX468"/>
          <cell r="BY468"/>
          <cell r="BZ468"/>
          <cell r="CA468"/>
          <cell r="CB468"/>
          <cell r="CC468"/>
          <cell r="CD468"/>
          <cell r="CE468"/>
          <cell r="CF468"/>
          <cell r="CG468"/>
          <cell r="CH468"/>
          <cell r="CI468"/>
          <cell r="CJ468"/>
          <cell r="CK468"/>
          <cell r="CL468"/>
          <cell r="CM468"/>
          <cell r="CN468"/>
          <cell r="CO468"/>
        </row>
        <row r="469">
          <cell r="AR469"/>
          <cell r="AS469"/>
          <cell r="AT469"/>
          <cell r="AU469"/>
          <cell r="AV469"/>
          <cell r="AW469"/>
          <cell r="AX469"/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  <cell r="BX469"/>
          <cell r="BY469"/>
          <cell r="BZ469"/>
          <cell r="CA469"/>
          <cell r="CB469"/>
          <cell r="CC469"/>
          <cell r="CD469"/>
          <cell r="CE469"/>
          <cell r="CF469"/>
          <cell r="CG469"/>
          <cell r="CH469"/>
          <cell r="CI469"/>
          <cell r="CJ469"/>
          <cell r="CK469"/>
          <cell r="CL469"/>
          <cell r="CM469"/>
          <cell r="CN469"/>
          <cell r="CO469"/>
        </row>
        <row r="470">
          <cell r="AR470"/>
          <cell r="AS470"/>
          <cell r="AT470"/>
          <cell r="AU470"/>
          <cell r="AV470"/>
          <cell r="AW470"/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  <cell r="BX470"/>
          <cell r="BY470"/>
          <cell r="BZ470"/>
          <cell r="CA470"/>
          <cell r="CB470"/>
          <cell r="CC470"/>
          <cell r="CD470"/>
          <cell r="CE470"/>
          <cell r="CF470"/>
          <cell r="CG470"/>
          <cell r="CH470"/>
          <cell r="CI470"/>
          <cell r="CJ470"/>
          <cell r="CK470"/>
          <cell r="CL470"/>
          <cell r="CM470"/>
          <cell r="CN470"/>
          <cell r="CO470"/>
        </row>
        <row r="471">
          <cell r="AR471"/>
          <cell r="AS471"/>
          <cell r="AT471"/>
          <cell r="AU471"/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  <cell r="BX471"/>
          <cell r="BY471"/>
          <cell r="BZ471"/>
          <cell r="CA471"/>
          <cell r="CB471"/>
          <cell r="CC471"/>
          <cell r="CD471"/>
          <cell r="CE471"/>
          <cell r="CF471"/>
          <cell r="CG471"/>
          <cell r="CH471"/>
          <cell r="CI471"/>
          <cell r="CJ471"/>
          <cell r="CK471"/>
          <cell r="CL471"/>
          <cell r="CM471"/>
          <cell r="CN471"/>
          <cell r="CO471"/>
        </row>
        <row r="472">
          <cell r="AR472"/>
          <cell r="AS472"/>
          <cell r="AT472"/>
          <cell r="AU472"/>
          <cell r="AV472"/>
          <cell r="AW472"/>
          <cell r="AX472"/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  <cell r="BX472"/>
          <cell r="BY472"/>
          <cell r="BZ472"/>
          <cell r="CA472"/>
          <cell r="CB472"/>
          <cell r="CC472"/>
          <cell r="CD472"/>
          <cell r="CE472"/>
          <cell r="CF472"/>
          <cell r="CG472"/>
          <cell r="CH472"/>
          <cell r="CI472"/>
          <cell r="CJ472"/>
          <cell r="CK472"/>
          <cell r="CL472"/>
          <cell r="CM472"/>
          <cell r="CN472"/>
          <cell r="CO472"/>
        </row>
        <row r="473">
          <cell r="AR473"/>
          <cell r="AS473"/>
          <cell r="AT473"/>
          <cell r="AU473"/>
          <cell r="AV473"/>
          <cell r="AW473"/>
          <cell r="AX473"/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  <cell r="BX473"/>
          <cell r="BY473"/>
          <cell r="BZ473"/>
          <cell r="CA473"/>
          <cell r="CB473"/>
          <cell r="CC473"/>
          <cell r="CD473"/>
          <cell r="CE473"/>
          <cell r="CF473"/>
          <cell r="CG473"/>
          <cell r="CH473"/>
          <cell r="CI473"/>
          <cell r="CJ473"/>
          <cell r="CK473"/>
          <cell r="CL473"/>
          <cell r="CM473"/>
          <cell r="CN473"/>
          <cell r="CO473"/>
        </row>
        <row r="474">
          <cell r="AR474"/>
          <cell r="AS474"/>
          <cell r="AT474"/>
          <cell r="AU474"/>
          <cell r="AV474"/>
          <cell r="AW474"/>
          <cell r="AX474"/>
          <cell r="AY474"/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  <cell r="BX474"/>
          <cell r="BY474"/>
          <cell r="BZ474"/>
          <cell r="CA474"/>
          <cell r="CB474"/>
          <cell r="CC474"/>
          <cell r="CD474"/>
          <cell r="CE474"/>
          <cell r="CF474"/>
          <cell r="CG474"/>
          <cell r="CH474"/>
          <cell r="CI474"/>
          <cell r="CJ474"/>
          <cell r="CK474"/>
          <cell r="CL474"/>
          <cell r="CM474"/>
          <cell r="CN474"/>
          <cell r="CO474"/>
        </row>
        <row r="475">
          <cell r="AR475"/>
          <cell r="AS475"/>
          <cell r="AT475"/>
          <cell r="AU475"/>
          <cell r="AV475"/>
          <cell r="AW475"/>
          <cell r="AX475"/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  <cell r="BX475"/>
          <cell r="BY475"/>
          <cell r="BZ475"/>
          <cell r="CA475"/>
          <cell r="CB475"/>
          <cell r="CC475"/>
          <cell r="CD475"/>
          <cell r="CE475"/>
          <cell r="CF475"/>
          <cell r="CG475"/>
          <cell r="CH475"/>
          <cell r="CI475"/>
          <cell r="CJ475"/>
          <cell r="CK475"/>
          <cell r="CL475"/>
          <cell r="CM475"/>
          <cell r="CN475"/>
          <cell r="CO475"/>
        </row>
        <row r="476">
          <cell r="AR476"/>
          <cell r="AS476"/>
          <cell r="AT476"/>
          <cell r="AU476"/>
          <cell r="AV476"/>
          <cell r="AW476"/>
          <cell r="AX476"/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  <cell r="BX476"/>
          <cell r="BY476"/>
          <cell r="BZ476"/>
          <cell r="CA476"/>
          <cell r="CB476"/>
          <cell r="CC476"/>
          <cell r="CD476"/>
          <cell r="CE476"/>
          <cell r="CF476"/>
          <cell r="CG476"/>
          <cell r="CH476"/>
          <cell r="CI476"/>
          <cell r="CJ476"/>
          <cell r="CK476"/>
          <cell r="CL476"/>
          <cell r="CM476"/>
          <cell r="CN476"/>
          <cell r="CO476"/>
        </row>
        <row r="477">
          <cell r="AR477"/>
          <cell r="AS477"/>
          <cell r="AT477"/>
          <cell r="AU477"/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  <cell r="BX477"/>
          <cell r="BY477"/>
          <cell r="BZ477"/>
          <cell r="CA477"/>
          <cell r="CB477"/>
          <cell r="CC477"/>
          <cell r="CD477"/>
          <cell r="CE477"/>
          <cell r="CF477"/>
          <cell r="CG477"/>
          <cell r="CH477"/>
          <cell r="CI477"/>
          <cell r="CJ477"/>
          <cell r="CK477"/>
          <cell r="CL477"/>
          <cell r="CM477"/>
          <cell r="CN477"/>
          <cell r="CO477"/>
        </row>
        <row r="478">
          <cell r="AR478"/>
          <cell r="AS478"/>
          <cell r="AT478"/>
          <cell r="AU478"/>
          <cell r="AV478"/>
          <cell r="AW478"/>
          <cell r="AX478"/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  <cell r="BX478"/>
          <cell r="BY478"/>
          <cell r="BZ478"/>
          <cell r="CA478"/>
          <cell r="CB478"/>
          <cell r="CC478"/>
          <cell r="CD478"/>
          <cell r="CE478"/>
          <cell r="CF478"/>
          <cell r="CG478"/>
          <cell r="CH478"/>
          <cell r="CI478"/>
          <cell r="CJ478"/>
          <cell r="CK478"/>
          <cell r="CL478"/>
          <cell r="CM478"/>
          <cell r="CN478"/>
          <cell r="CO478"/>
        </row>
        <row r="479">
          <cell r="AR479"/>
          <cell r="AS479"/>
          <cell r="AT479"/>
          <cell r="AU479"/>
          <cell r="AV479"/>
          <cell r="AW479"/>
          <cell r="AX479"/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  <cell r="BX479"/>
          <cell r="BY479"/>
          <cell r="BZ479"/>
          <cell r="CA479"/>
          <cell r="CB479"/>
          <cell r="CC479"/>
          <cell r="CD479"/>
          <cell r="CE479"/>
          <cell r="CF479"/>
          <cell r="CG479"/>
          <cell r="CH479"/>
          <cell r="CI479"/>
          <cell r="CJ479"/>
          <cell r="CK479"/>
          <cell r="CL479"/>
          <cell r="CM479"/>
          <cell r="CN479"/>
          <cell r="CO479"/>
        </row>
        <row r="480">
          <cell r="AR480"/>
          <cell r="AS480"/>
          <cell r="AT480"/>
          <cell r="AU480"/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  <cell r="BX480"/>
          <cell r="BY480"/>
          <cell r="BZ480"/>
          <cell r="CA480"/>
          <cell r="CB480"/>
          <cell r="CC480"/>
          <cell r="CD480"/>
          <cell r="CE480"/>
          <cell r="CF480"/>
          <cell r="CG480"/>
          <cell r="CH480"/>
          <cell r="CI480"/>
          <cell r="CJ480"/>
          <cell r="CK480"/>
          <cell r="CL480"/>
          <cell r="CM480"/>
          <cell r="CN480"/>
          <cell r="CO480"/>
        </row>
        <row r="481">
          <cell r="AR481"/>
          <cell r="AS481"/>
          <cell r="AT481"/>
          <cell r="AU481"/>
          <cell r="AV481"/>
          <cell r="AW481"/>
          <cell r="AX481"/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  <cell r="BX481"/>
          <cell r="BY481"/>
          <cell r="BZ481"/>
          <cell r="CA481"/>
          <cell r="CB481"/>
          <cell r="CC481"/>
          <cell r="CD481"/>
          <cell r="CE481"/>
          <cell r="CF481"/>
          <cell r="CG481"/>
          <cell r="CH481"/>
          <cell r="CI481"/>
          <cell r="CJ481"/>
          <cell r="CK481"/>
          <cell r="CL481"/>
          <cell r="CM481"/>
          <cell r="CN481"/>
          <cell r="CO481"/>
        </row>
        <row r="482">
          <cell r="AR482"/>
          <cell r="AS482"/>
          <cell r="AT482"/>
          <cell r="AU482"/>
          <cell r="AV482"/>
          <cell r="AW482"/>
          <cell r="AX482"/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  <cell r="BX482"/>
          <cell r="BY482"/>
          <cell r="BZ482"/>
          <cell r="CA482"/>
          <cell r="CB482"/>
          <cell r="CC482"/>
          <cell r="CD482"/>
          <cell r="CE482"/>
          <cell r="CF482"/>
          <cell r="CG482"/>
          <cell r="CH482"/>
          <cell r="CI482"/>
          <cell r="CJ482"/>
          <cell r="CK482"/>
          <cell r="CL482"/>
          <cell r="CM482"/>
          <cell r="CN482"/>
          <cell r="CO482"/>
        </row>
        <row r="483">
          <cell r="AR483"/>
          <cell r="AS483"/>
          <cell r="AT483"/>
          <cell r="AU483"/>
          <cell r="AV483"/>
          <cell r="AW483"/>
          <cell r="AX483"/>
          <cell r="AY483"/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  <cell r="BX483"/>
          <cell r="BY483"/>
          <cell r="BZ483"/>
          <cell r="CA483"/>
          <cell r="CB483"/>
          <cell r="CC483"/>
          <cell r="CD483"/>
          <cell r="CE483"/>
          <cell r="CF483"/>
          <cell r="CG483"/>
          <cell r="CH483"/>
          <cell r="CI483"/>
          <cell r="CJ483"/>
          <cell r="CK483"/>
          <cell r="CL483"/>
          <cell r="CM483"/>
          <cell r="CN483"/>
          <cell r="CO483"/>
        </row>
        <row r="484">
          <cell r="AR484"/>
          <cell r="AS484"/>
          <cell r="AT484"/>
          <cell r="AU484"/>
          <cell r="AV484"/>
          <cell r="AW484"/>
          <cell r="AX484"/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  <cell r="BX484"/>
          <cell r="BY484"/>
          <cell r="BZ484"/>
          <cell r="CA484"/>
          <cell r="CB484"/>
          <cell r="CC484"/>
          <cell r="CD484"/>
          <cell r="CE484"/>
          <cell r="CF484"/>
          <cell r="CG484"/>
          <cell r="CH484"/>
          <cell r="CI484"/>
          <cell r="CJ484"/>
          <cell r="CK484"/>
          <cell r="CL484"/>
          <cell r="CM484"/>
          <cell r="CN484"/>
          <cell r="CO484"/>
        </row>
        <row r="485">
          <cell r="AR485"/>
          <cell r="AS485"/>
          <cell r="AT485"/>
          <cell r="AU485"/>
          <cell r="AV485"/>
          <cell r="AW485"/>
          <cell r="AX485"/>
          <cell r="AY485"/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  <cell r="BX485"/>
          <cell r="BY485"/>
          <cell r="BZ485"/>
          <cell r="CA485"/>
          <cell r="CB485"/>
          <cell r="CC485"/>
          <cell r="CD485"/>
          <cell r="CE485"/>
          <cell r="CF485"/>
          <cell r="CG485"/>
          <cell r="CH485"/>
          <cell r="CI485"/>
          <cell r="CJ485"/>
          <cell r="CK485"/>
          <cell r="CL485"/>
          <cell r="CM485"/>
          <cell r="CN485"/>
          <cell r="CO485"/>
        </row>
        <row r="486">
          <cell r="AR486"/>
          <cell r="AS486"/>
          <cell r="AT486"/>
          <cell r="AU486"/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  <cell r="BX486"/>
          <cell r="BY486"/>
          <cell r="BZ486"/>
          <cell r="CA486"/>
          <cell r="CB486"/>
          <cell r="CC486"/>
          <cell r="CD486"/>
          <cell r="CE486"/>
          <cell r="CF486"/>
          <cell r="CG486"/>
          <cell r="CH486"/>
          <cell r="CI486"/>
          <cell r="CJ486"/>
          <cell r="CK486"/>
          <cell r="CL486"/>
          <cell r="CM486"/>
          <cell r="CN486"/>
          <cell r="CO486"/>
        </row>
        <row r="487">
          <cell r="AR487"/>
          <cell r="AS487"/>
          <cell r="AT487"/>
          <cell r="AU487"/>
          <cell r="AV487"/>
          <cell r="AW487"/>
          <cell r="AX487"/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  <cell r="BX487"/>
          <cell r="BY487"/>
          <cell r="BZ487"/>
          <cell r="CA487"/>
          <cell r="CB487"/>
          <cell r="CC487"/>
          <cell r="CD487"/>
          <cell r="CE487"/>
          <cell r="CF487"/>
          <cell r="CG487"/>
          <cell r="CH487"/>
          <cell r="CI487"/>
          <cell r="CJ487"/>
          <cell r="CK487"/>
          <cell r="CL487"/>
          <cell r="CM487"/>
          <cell r="CN487"/>
          <cell r="CO487"/>
        </row>
        <row r="488">
          <cell r="AR488"/>
          <cell r="AS488"/>
          <cell r="AT488"/>
          <cell r="AU488"/>
          <cell r="AV488"/>
          <cell r="AW488"/>
          <cell r="AX488"/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  <cell r="BX488"/>
          <cell r="BY488"/>
          <cell r="BZ488"/>
          <cell r="CA488"/>
          <cell r="CB488"/>
          <cell r="CC488"/>
          <cell r="CD488"/>
          <cell r="CE488"/>
          <cell r="CF488"/>
          <cell r="CG488"/>
          <cell r="CH488"/>
          <cell r="CI488"/>
          <cell r="CJ488"/>
          <cell r="CK488"/>
          <cell r="CL488"/>
          <cell r="CM488"/>
          <cell r="CN488"/>
          <cell r="CO488"/>
        </row>
        <row r="489">
          <cell r="AR489"/>
          <cell r="AS489"/>
          <cell r="AT489"/>
          <cell r="AU489"/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  <cell r="BX489"/>
          <cell r="BY489"/>
          <cell r="BZ489"/>
          <cell r="CA489"/>
          <cell r="CB489"/>
          <cell r="CC489"/>
          <cell r="CD489"/>
          <cell r="CE489"/>
          <cell r="CF489"/>
          <cell r="CG489"/>
          <cell r="CH489"/>
          <cell r="CI489"/>
          <cell r="CJ489"/>
          <cell r="CK489"/>
          <cell r="CL489"/>
          <cell r="CM489"/>
          <cell r="CN489"/>
          <cell r="CO489"/>
        </row>
        <row r="490">
          <cell r="AR490"/>
          <cell r="AS490"/>
          <cell r="AT490"/>
          <cell r="AU490"/>
          <cell r="AV490"/>
          <cell r="AW490"/>
          <cell r="AX490"/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  <cell r="BX490"/>
          <cell r="BY490"/>
          <cell r="BZ490"/>
          <cell r="CA490"/>
          <cell r="CB490"/>
          <cell r="CC490"/>
          <cell r="CD490"/>
          <cell r="CE490"/>
          <cell r="CF490"/>
          <cell r="CG490"/>
          <cell r="CH490"/>
          <cell r="CI490"/>
          <cell r="CJ490"/>
          <cell r="CK490"/>
          <cell r="CL490"/>
          <cell r="CM490"/>
          <cell r="CN490"/>
          <cell r="CO490"/>
        </row>
        <row r="491">
          <cell r="AR491"/>
          <cell r="AS491"/>
          <cell r="AT491"/>
          <cell r="AU491"/>
          <cell r="AV491"/>
          <cell r="AW491"/>
          <cell r="AX491"/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  <cell r="BX491"/>
          <cell r="BY491"/>
          <cell r="BZ491"/>
          <cell r="CA491"/>
          <cell r="CB491"/>
          <cell r="CC491"/>
          <cell r="CD491"/>
          <cell r="CE491"/>
          <cell r="CF491"/>
          <cell r="CG491"/>
          <cell r="CH491"/>
          <cell r="CI491"/>
          <cell r="CJ491"/>
          <cell r="CK491"/>
          <cell r="CL491"/>
          <cell r="CM491"/>
          <cell r="CN491"/>
          <cell r="CO491"/>
        </row>
        <row r="492">
          <cell r="AR492"/>
          <cell r="AS492"/>
          <cell r="AT492"/>
          <cell r="AU492"/>
          <cell r="AV492"/>
          <cell r="AW492"/>
          <cell r="AX492"/>
          <cell r="AY492"/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  <cell r="BX492"/>
          <cell r="BY492"/>
          <cell r="BZ492"/>
          <cell r="CA492"/>
          <cell r="CB492"/>
          <cell r="CC492"/>
          <cell r="CD492"/>
          <cell r="CE492"/>
          <cell r="CF492"/>
          <cell r="CG492"/>
          <cell r="CH492"/>
          <cell r="CI492"/>
          <cell r="CJ492"/>
          <cell r="CK492"/>
          <cell r="CL492"/>
          <cell r="CM492"/>
          <cell r="CN492"/>
          <cell r="CO492"/>
        </row>
        <row r="493">
          <cell r="AR493"/>
          <cell r="AS493"/>
          <cell r="AT493"/>
          <cell r="AU493"/>
          <cell r="AV493"/>
          <cell r="AW493"/>
          <cell r="AX493"/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  <cell r="BX493"/>
          <cell r="BY493"/>
          <cell r="BZ493"/>
          <cell r="CA493"/>
          <cell r="CB493"/>
          <cell r="CC493"/>
          <cell r="CD493"/>
          <cell r="CE493"/>
          <cell r="CF493"/>
          <cell r="CG493"/>
          <cell r="CH493"/>
          <cell r="CI493"/>
          <cell r="CJ493"/>
          <cell r="CK493"/>
          <cell r="CL493"/>
          <cell r="CM493"/>
          <cell r="CN493"/>
          <cell r="CO493"/>
        </row>
        <row r="494">
          <cell r="AR494"/>
          <cell r="AS494"/>
          <cell r="AT494"/>
          <cell r="AU494"/>
          <cell r="AV494"/>
          <cell r="AW494"/>
          <cell r="AX494"/>
          <cell r="AY494"/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  <cell r="BX494"/>
          <cell r="BY494"/>
          <cell r="BZ494"/>
          <cell r="CA494"/>
          <cell r="CB494"/>
          <cell r="CC494"/>
          <cell r="CD494"/>
          <cell r="CE494"/>
          <cell r="CF494"/>
          <cell r="CG494"/>
          <cell r="CH494"/>
          <cell r="CI494"/>
          <cell r="CJ494"/>
          <cell r="CK494"/>
          <cell r="CL494"/>
          <cell r="CM494"/>
          <cell r="CN494"/>
          <cell r="CO494"/>
        </row>
        <row r="495">
          <cell r="AR495"/>
          <cell r="AS495"/>
          <cell r="AT495"/>
          <cell r="AU495"/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  <cell r="BX495"/>
          <cell r="BY495"/>
          <cell r="BZ495"/>
          <cell r="CA495"/>
          <cell r="CB495"/>
          <cell r="CC495"/>
          <cell r="CD495"/>
          <cell r="CE495"/>
          <cell r="CF495"/>
          <cell r="CG495"/>
          <cell r="CH495"/>
          <cell r="CI495"/>
          <cell r="CJ495"/>
          <cell r="CK495"/>
          <cell r="CL495"/>
          <cell r="CM495"/>
          <cell r="CN495"/>
          <cell r="CO495"/>
        </row>
        <row r="496">
          <cell r="AR496"/>
          <cell r="AS496"/>
          <cell r="AT496"/>
          <cell r="AU496"/>
          <cell r="AV496"/>
          <cell r="AW496"/>
          <cell r="AX496"/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  <cell r="BX496"/>
          <cell r="BY496"/>
          <cell r="BZ496"/>
          <cell r="CA496"/>
          <cell r="CB496"/>
          <cell r="CC496"/>
          <cell r="CD496"/>
          <cell r="CE496"/>
          <cell r="CF496"/>
          <cell r="CG496"/>
          <cell r="CH496"/>
          <cell r="CI496"/>
          <cell r="CJ496"/>
          <cell r="CK496"/>
          <cell r="CL496"/>
          <cell r="CM496"/>
          <cell r="CN496"/>
          <cell r="CO496"/>
        </row>
        <row r="497">
          <cell r="AR497"/>
          <cell r="AS497"/>
          <cell r="AT497"/>
          <cell r="AU497"/>
          <cell r="AV497"/>
          <cell r="AW497"/>
          <cell r="AX497"/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  <cell r="BX497"/>
          <cell r="BY497"/>
          <cell r="BZ497"/>
          <cell r="CA497"/>
          <cell r="CB497"/>
          <cell r="CC497"/>
          <cell r="CD497"/>
          <cell r="CE497"/>
          <cell r="CF497"/>
          <cell r="CG497"/>
          <cell r="CH497"/>
          <cell r="CI497"/>
          <cell r="CJ497"/>
          <cell r="CK497"/>
          <cell r="CL497"/>
          <cell r="CM497"/>
          <cell r="CN497"/>
          <cell r="CO497"/>
        </row>
        <row r="498">
          <cell r="AR498"/>
          <cell r="AS498"/>
          <cell r="AT498"/>
          <cell r="AU498"/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  <cell r="BX498"/>
          <cell r="BY498"/>
          <cell r="BZ498"/>
          <cell r="CA498"/>
          <cell r="CB498"/>
          <cell r="CC498"/>
          <cell r="CD498"/>
          <cell r="CE498"/>
          <cell r="CF498"/>
          <cell r="CG498"/>
          <cell r="CH498"/>
          <cell r="CI498"/>
          <cell r="CJ498"/>
          <cell r="CK498"/>
          <cell r="CL498"/>
          <cell r="CM498"/>
          <cell r="CN498"/>
          <cell r="CO498"/>
        </row>
        <row r="499">
          <cell r="AR499"/>
          <cell r="AS499"/>
          <cell r="AT499"/>
          <cell r="AU499"/>
          <cell r="AV499"/>
          <cell r="AW499"/>
          <cell r="AX499"/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  <cell r="BX499"/>
          <cell r="BY499"/>
          <cell r="BZ499"/>
          <cell r="CA499"/>
          <cell r="CB499"/>
          <cell r="CC499"/>
          <cell r="CD499"/>
          <cell r="CE499"/>
          <cell r="CF499"/>
          <cell r="CG499"/>
          <cell r="CH499"/>
          <cell r="CI499"/>
          <cell r="CJ499"/>
          <cell r="CK499"/>
          <cell r="CL499"/>
          <cell r="CM499"/>
          <cell r="CN499"/>
          <cell r="CO499"/>
        </row>
        <row r="500">
          <cell r="AR500"/>
          <cell r="AS500"/>
          <cell r="AT500"/>
          <cell r="AU500"/>
          <cell r="AV500"/>
          <cell r="AW500"/>
          <cell r="AX500"/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  <cell r="BX500"/>
          <cell r="BY500"/>
          <cell r="BZ500"/>
          <cell r="CA500"/>
          <cell r="CB500"/>
          <cell r="CC500"/>
          <cell r="CD500"/>
          <cell r="CE500"/>
          <cell r="CF500"/>
          <cell r="CG500"/>
          <cell r="CH500"/>
          <cell r="CI500"/>
          <cell r="CJ500"/>
          <cell r="CK500"/>
          <cell r="CL500"/>
          <cell r="CM500"/>
          <cell r="CN500"/>
          <cell r="CO500"/>
        </row>
        <row r="501">
          <cell r="AR501"/>
          <cell r="AS501"/>
          <cell r="AT501"/>
          <cell r="AU501"/>
          <cell r="AV501"/>
          <cell r="AW501"/>
          <cell r="AX501"/>
          <cell r="AY501"/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  <cell r="BX501"/>
          <cell r="BY501"/>
          <cell r="BZ501"/>
          <cell r="CA501"/>
          <cell r="CB501"/>
          <cell r="CC501"/>
          <cell r="CD501"/>
          <cell r="CE501"/>
          <cell r="CF501"/>
          <cell r="CG501"/>
          <cell r="CH501"/>
          <cell r="CI501"/>
          <cell r="CJ501"/>
          <cell r="CK501"/>
          <cell r="CL501"/>
          <cell r="CM501"/>
          <cell r="CN501"/>
          <cell r="CO501"/>
        </row>
        <row r="502">
          <cell r="AR502"/>
          <cell r="AS502"/>
          <cell r="AT502"/>
          <cell r="AU502"/>
          <cell r="AV502"/>
          <cell r="AW502"/>
          <cell r="AX502"/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  <cell r="BX502"/>
          <cell r="BY502"/>
          <cell r="BZ502"/>
          <cell r="CA502"/>
          <cell r="CB502"/>
          <cell r="CC502"/>
          <cell r="CD502"/>
          <cell r="CE502"/>
          <cell r="CF502"/>
          <cell r="CG502"/>
          <cell r="CH502"/>
          <cell r="CI502"/>
          <cell r="CJ502"/>
          <cell r="CK502"/>
          <cell r="CL502"/>
          <cell r="CM502"/>
          <cell r="CN502"/>
          <cell r="CO502"/>
        </row>
        <row r="503">
          <cell r="AR503"/>
          <cell r="AS503"/>
          <cell r="AT503"/>
          <cell r="AU503"/>
          <cell r="AV503"/>
          <cell r="AW503"/>
          <cell r="AX503"/>
          <cell r="AY503"/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  <cell r="BX503"/>
          <cell r="BY503"/>
          <cell r="BZ503"/>
          <cell r="CA503"/>
          <cell r="CB503"/>
          <cell r="CC503"/>
          <cell r="CD503"/>
          <cell r="CE503"/>
          <cell r="CF503"/>
          <cell r="CG503"/>
          <cell r="CH503"/>
          <cell r="CI503"/>
          <cell r="CJ503"/>
          <cell r="CK503"/>
          <cell r="CL503"/>
          <cell r="CM503"/>
          <cell r="CN503"/>
          <cell r="CO503"/>
        </row>
        <row r="504">
          <cell r="AR504"/>
          <cell r="AS504"/>
          <cell r="AT504"/>
          <cell r="AU504"/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  <cell r="BX504"/>
          <cell r="BY504"/>
          <cell r="BZ504"/>
          <cell r="CA504"/>
          <cell r="CB504"/>
          <cell r="CC504"/>
          <cell r="CD504"/>
          <cell r="CE504"/>
          <cell r="CF504"/>
          <cell r="CG504"/>
          <cell r="CH504"/>
          <cell r="CI504"/>
          <cell r="CJ504"/>
          <cell r="CK504"/>
          <cell r="CL504"/>
          <cell r="CM504"/>
          <cell r="CN504"/>
          <cell r="CO504"/>
        </row>
        <row r="505">
          <cell r="AR505"/>
          <cell r="AS505"/>
          <cell r="AT505"/>
          <cell r="AU505"/>
          <cell r="AV505"/>
          <cell r="AW505"/>
          <cell r="AX505"/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  <cell r="BX505"/>
          <cell r="BY505"/>
          <cell r="BZ505"/>
          <cell r="CA505"/>
          <cell r="CB505"/>
          <cell r="CC505"/>
          <cell r="CD505"/>
          <cell r="CE505"/>
          <cell r="CF505"/>
          <cell r="CG505"/>
          <cell r="CH505"/>
          <cell r="CI505"/>
          <cell r="CJ505"/>
          <cell r="CK505"/>
          <cell r="CL505"/>
          <cell r="CM505"/>
          <cell r="CN505"/>
          <cell r="CO505"/>
        </row>
        <row r="506">
          <cell r="AR506"/>
          <cell r="AS506"/>
          <cell r="AT506"/>
          <cell r="AU506"/>
          <cell r="AV506"/>
          <cell r="AW506"/>
          <cell r="AX506"/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  <cell r="BX506"/>
          <cell r="BY506"/>
          <cell r="BZ506"/>
          <cell r="CA506"/>
          <cell r="CB506"/>
          <cell r="CC506"/>
          <cell r="CD506"/>
          <cell r="CE506"/>
          <cell r="CF506"/>
          <cell r="CG506"/>
          <cell r="CH506"/>
          <cell r="CI506"/>
          <cell r="CJ506"/>
          <cell r="CK506"/>
          <cell r="CL506"/>
          <cell r="CM506"/>
          <cell r="CN506"/>
          <cell r="CO506"/>
        </row>
        <row r="507">
          <cell r="AR507"/>
          <cell r="AS507"/>
          <cell r="AT507"/>
          <cell r="AU507"/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  <cell r="BX507"/>
          <cell r="BY507"/>
          <cell r="BZ507"/>
          <cell r="CA507"/>
          <cell r="CB507"/>
          <cell r="CC507"/>
          <cell r="CD507"/>
          <cell r="CE507"/>
          <cell r="CF507"/>
          <cell r="CG507"/>
          <cell r="CH507"/>
          <cell r="CI507"/>
          <cell r="CJ507"/>
          <cell r="CK507"/>
          <cell r="CL507"/>
          <cell r="CM507"/>
          <cell r="CN507"/>
          <cell r="CO507"/>
        </row>
        <row r="508">
          <cell r="AR508"/>
          <cell r="AS508"/>
          <cell r="AT508"/>
          <cell r="AU508"/>
          <cell r="AV508"/>
          <cell r="AW508"/>
          <cell r="AX508"/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  <cell r="BX508"/>
          <cell r="BY508"/>
          <cell r="BZ508"/>
          <cell r="CA508"/>
          <cell r="CB508"/>
          <cell r="CC508"/>
          <cell r="CD508"/>
          <cell r="CE508"/>
          <cell r="CF508"/>
          <cell r="CG508"/>
          <cell r="CH508"/>
          <cell r="CI508"/>
          <cell r="CJ508"/>
          <cell r="CK508"/>
          <cell r="CL508"/>
          <cell r="CM508"/>
          <cell r="CN508"/>
          <cell r="CO508"/>
        </row>
        <row r="509">
          <cell r="AR509"/>
          <cell r="AS509"/>
          <cell r="AT509"/>
          <cell r="AU509"/>
          <cell r="AV509"/>
          <cell r="AW509"/>
          <cell r="AX509"/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  <cell r="BX509"/>
          <cell r="BY509"/>
          <cell r="BZ509"/>
          <cell r="CA509"/>
          <cell r="CB509"/>
          <cell r="CC509"/>
          <cell r="CD509"/>
          <cell r="CE509"/>
          <cell r="CF509"/>
          <cell r="CG509"/>
          <cell r="CH509"/>
          <cell r="CI509"/>
          <cell r="CJ509"/>
          <cell r="CK509"/>
          <cell r="CL509"/>
          <cell r="CM509"/>
          <cell r="CN509"/>
          <cell r="CO509"/>
        </row>
        <row r="510">
          <cell r="AR510"/>
          <cell r="AS510"/>
          <cell r="AT510"/>
          <cell r="AU510"/>
          <cell r="AV510"/>
          <cell r="AW510"/>
          <cell r="AX510"/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  <cell r="BX510"/>
          <cell r="BY510"/>
          <cell r="BZ510"/>
          <cell r="CA510"/>
          <cell r="CB510"/>
          <cell r="CC510"/>
          <cell r="CD510"/>
          <cell r="CE510"/>
          <cell r="CF510"/>
          <cell r="CG510"/>
          <cell r="CH510"/>
          <cell r="CI510"/>
          <cell r="CJ510"/>
          <cell r="CK510"/>
          <cell r="CL510"/>
          <cell r="CM510"/>
          <cell r="CN510"/>
          <cell r="CO510"/>
        </row>
        <row r="511">
          <cell r="AR511"/>
          <cell r="AS511"/>
          <cell r="AT511"/>
          <cell r="AU511"/>
          <cell r="AV511"/>
          <cell r="AW511"/>
          <cell r="AX511"/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  <cell r="BX511"/>
          <cell r="BY511"/>
          <cell r="BZ511"/>
          <cell r="CA511"/>
          <cell r="CB511"/>
          <cell r="CC511"/>
          <cell r="CD511"/>
          <cell r="CE511"/>
          <cell r="CF511"/>
          <cell r="CG511"/>
          <cell r="CH511"/>
          <cell r="CI511"/>
          <cell r="CJ511"/>
          <cell r="CK511"/>
          <cell r="CL511"/>
          <cell r="CM511"/>
          <cell r="CN511"/>
          <cell r="CO511"/>
        </row>
        <row r="512">
          <cell r="AR512"/>
          <cell r="AS512"/>
          <cell r="AT512"/>
          <cell r="AU512"/>
          <cell r="AV512"/>
          <cell r="AW512"/>
          <cell r="AX512"/>
          <cell r="AY512"/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  <cell r="BX512"/>
          <cell r="BY512"/>
          <cell r="BZ512"/>
          <cell r="CA512"/>
          <cell r="CB512"/>
          <cell r="CC512"/>
          <cell r="CD512"/>
          <cell r="CE512"/>
          <cell r="CF512"/>
          <cell r="CG512"/>
          <cell r="CH512"/>
          <cell r="CI512"/>
          <cell r="CJ512"/>
          <cell r="CK512"/>
          <cell r="CL512"/>
          <cell r="CM512"/>
          <cell r="CN512"/>
          <cell r="CO512"/>
        </row>
        <row r="513">
          <cell r="AR513"/>
          <cell r="AS513"/>
          <cell r="AT513"/>
          <cell r="AU513"/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  <cell r="BX513"/>
          <cell r="BY513"/>
          <cell r="BZ513"/>
          <cell r="CA513"/>
          <cell r="CB513"/>
          <cell r="CC513"/>
          <cell r="CD513"/>
          <cell r="CE513"/>
          <cell r="CF513"/>
          <cell r="CG513"/>
          <cell r="CH513"/>
          <cell r="CI513"/>
          <cell r="CJ513"/>
          <cell r="CK513"/>
          <cell r="CL513"/>
          <cell r="CM513"/>
          <cell r="CN513"/>
          <cell r="CO513"/>
        </row>
        <row r="514">
          <cell r="AR514"/>
          <cell r="AS514"/>
          <cell r="AT514"/>
          <cell r="AU514"/>
          <cell r="AV514"/>
          <cell r="AW514"/>
          <cell r="AX514"/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  <cell r="BX514"/>
          <cell r="BY514"/>
          <cell r="BZ514"/>
          <cell r="CA514"/>
          <cell r="CB514"/>
          <cell r="CC514"/>
          <cell r="CD514"/>
          <cell r="CE514"/>
          <cell r="CF514"/>
          <cell r="CG514"/>
          <cell r="CH514"/>
          <cell r="CI514"/>
          <cell r="CJ514"/>
          <cell r="CK514"/>
          <cell r="CL514"/>
          <cell r="CM514"/>
          <cell r="CN514"/>
          <cell r="CO514"/>
        </row>
        <row r="515">
          <cell r="AR515"/>
          <cell r="AS515"/>
          <cell r="AT515"/>
          <cell r="AU515"/>
          <cell r="AV515"/>
          <cell r="AW515"/>
          <cell r="AX515"/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  <cell r="BX515"/>
          <cell r="BY515"/>
          <cell r="BZ515"/>
          <cell r="CA515"/>
          <cell r="CB515"/>
          <cell r="CC515"/>
          <cell r="CD515"/>
          <cell r="CE515"/>
          <cell r="CF515"/>
          <cell r="CG515"/>
          <cell r="CH515"/>
          <cell r="CI515"/>
          <cell r="CJ515"/>
          <cell r="CK515"/>
          <cell r="CL515"/>
          <cell r="CM515"/>
          <cell r="CN515"/>
          <cell r="CO515"/>
        </row>
        <row r="516">
          <cell r="AR516"/>
          <cell r="AS516"/>
          <cell r="AT516"/>
          <cell r="AU516"/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  <cell r="BX516"/>
          <cell r="BY516"/>
          <cell r="BZ516"/>
          <cell r="CA516"/>
          <cell r="CB516"/>
          <cell r="CC516"/>
          <cell r="CD516"/>
          <cell r="CE516"/>
          <cell r="CF516"/>
          <cell r="CG516"/>
          <cell r="CH516"/>
          <cell r="CI516"/>
          <cell r="CJ516"/>
          <cell r="CK516"/>
          <cell r="CL516"/>
          <cell r="CM516"/>
          <cell r="CN516"/>
          <cell r="CO516"/>
        </row>
        <row r="517">
          <cell r="AR517"/>
          <cell r="AS517"/>
          <cell r="AT517"/>
          <cell r="AU517"/>
          <cell r="AV517"/>
          <cell r="AW517"/>
          <cell r="AX517"/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  <cell r="BX517"/>
          <cell r="BY517"/>
          <cell r="BZ517"/>
          <cell r="CA517"/>
          <cell r="CB517"/>
          <cell r="CC517"/>
          <cell r="CD517"/>
          <cell r="CE517"/>
          <cell r="CF517"/>
          <cell r="CG517"/>
          <cell r="CH517"/>
          <cell r="CI517"/>
          <cell r="CJ517"/>
          <cell r="CK517"/>
          <cell r="CL517"/>
          <cell r="CM517"/>
          <cell r="CN517"/>
          <cell r="CO517"/>
        </row>
        <row r="518">
          <cell r="AR518"/>
          <cell r="AS518"/>
          <cell r="AT518"/>
          <cell r="AU518"/>
          <cell r="AV518"/>
          <cell r="AW518"/>
          <cell r="AX518"/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  <cell r="BX518"/>
          <cell r="BY518"/>
          <cell r="BZ518"/>
          <cell r="CA518"/>
          <cell r="CB518"/>
          <cell r="CC518"/>
          <cell r="CD518"/>
          <cell r="CE518"/>
          <cell r="CF518"/>
          <cell r="CG518"/>
          <cell r="CH518"/>
          <cell r="CI518"/>
          <cell r="CJ518"/>
          <cell r="CK518"/>
          <cell r="CL518"/>
          <cell r="CM518"/>
          <cell r="CN518"/>
          <cell r="CO518"/>
        </row>
        <row r="519">
          <cell r="AR519"/>
          <cell r="AS519"/>
          <cell r="AT519"/>
          <cell r="AU519"/>
          <cell r="AV519"/>
          <cell r="AW519"/>
          <cell r="AX519"/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  <cell r="BX519"/>
          <cell r="BY519"/>
          <cell r="BZ519"/>
          <cell r="CA519"/>
          <cell r="CB519"/>
          <cell r="CC519"/>
          <cell r="CD519"/>
          <cell r="CE519"/>
          <cell r="CF519"/>
          <cell r="CG519"/>
          <cell r="CH519"/>
          <cell r="CI519"/>
          <cell r="CJ519"/>
          <cell r="CK519"/>
          <cell r="CL519"/>
          <cell r="CM519"/>
          <cell r="CN519"/>
          <cell r="CO519"/>
        </row>
        <row r="520">
          <cell r="AR520"/>
          <cell r="AS520"/>
          <cell r="AT520"/>
          <cell r="AU520"/>
          <cell r="AV520"/>
          <cell r="AW520"/>
          <cell r="AX520"/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  <cell r="BX520"/>
          <cell r="BY520"/>
          <cell r="BZ520"/>
          <cell r="CA520"/>
          <cell r="CB520"/>
          <cell r="CC520"/>
          <cell r="CD520"/>
          <cell r="CE520"/>
          <cell r="CF520"/>
          <cell r="CG520"/>
          <cell r="CH520"/>
          <cell r="CI520"/>
          <cell r="CJ520"/>
          <cell r="CK520"/>
          <cell r="CL520"/>
          <cell r="CM520"/>
          <cell r="CN520"/>
          <cell r="CO520"/>
        </row>
        <row r="521">
          <cell r="AR521"/>
          <cell r="AS521"/>
          <cell r="AT521"/>
          <cell r="AU521"/>
          <cell r="AV521"/>
          <cell r="AW521"/>
          <cell r="AX521"/>
          <cell r="AY521"/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  <cell r="BX521"/>
          <cell r="BY521"/>
          <cell r="BZ521"/>
          <cell r="CA521"/>
          <cell r="CB521"/>
          <cell r="CC521"/>
          <cell r="CD521"/>
          <cell r="CE521"/>
          <cell r="CF521"/>
          <cell r="CG521"/>
          <cell r="CH521"/>
          <cell r="CI521"/>
          <cell r="CJ521"/>
          <cell r="CK521"/>
          <cell r="CL521"/>
          <cell r="CM521"/>
          <cell r="CN521"/>
          <cell r="CO521"/>
        </row>
        <row r="522">
          <cell r="AR522"/>
          <cell r="AS522"/>
          <cell r="AT522"/>
          <cell r="AU522"/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  <cell r="BX522"/>
          <cell r="BY522"/>
          <cell r="BZ522"/>
          <cell r="CA522"/>
          <cell r="CB522"/>
          <cell r="CC522"/>
          <cell r="CD522"/>
          <cell r="CE522"/>
          <cell r="CF522"/>
          <cell r="CG522"/>
          <cell r="CH522"/>
          <cell r="CI522"/>
          <cell r="CJ522"/>
          <cell r="CK522"/>
          <cell r="CL522"/>
          <cell r="CM522"/>
          <cell r="CN522"/>
          <cell r="CO522"/>
        </row>
        <row r="523">
          <cell r="AR523"/>
          <cell r="AS523"/>
          <cell r="AT523"/>
          <cell r="AU523"/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  <cell r="BX523"/>
          <cell r="BY523"/>
          <cell r="BZ523"/>
          <cell r="CA523"/>
          <cell r="CB523"/>
          <cell r="CC523"/>
          <cell r="CD523"/>
          <cell r="CE523"/>
          <cell r="CF523"/>
          <cell r="CG523"/>
          <cell r="CH523"/>
          <cell r="CI523"/>
          <cell r="CJ523"/>
          <cell r="CK523"/>
          <cell r="CL523"/>
          <cell r="CM523"/>
          <cell r="CN523"/>
          <cell r="CO523"/>
        </row>
        <row r="524">
          <cell r="AR524"/>
          <cell r="AS524"/>
          <cell r="AT524"/>
          <cell r="AU524"/>
          <cell r="AV524"/>
          <cell r="AW524"/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  <cell r="BX524"/>
          <cell r="BY524"/>
          <cell r="BZ524"/>
          <cell r="CA524"/>
          <cell r="CB524"/>
          <cell r="CC524"/>
          <cell r="CD524"/>
          <cell r="CE524"/>
          <cell r="CF524"/>
          <cell r="CG524"/>
          <cell r="CH524"/>
          <cell r="CI524"/>
          <cell r="CJ524"/>
          <cell r="CK524"/>
          <cell r="CL524"/>
          <cell r="CM524"/>
          <cell r="CN524"/>
          <cell r="CO524"/>
        </row>
        <row r="525">
          <cell r="AR525"/>
          <cell r="AS525"/>
          <cell r="AT525"/>
          <cell r="AU525"/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  <cell r="BX525"/>
          <cell r="BY525"/>
          <cell r="BZ525"/>
          <cell r="CA525"/>
          <cell r="CB525"/>
          <cell r="CC525"/>
          <cell r="CD525"/>
          <cell r="CE525"/>
          <cell r="CF525"/>
          <cell r="CG525"/>
          <cell r="CH525"/>
          <cell r="CI525"/>
          <cell r="CJ525"/>
          <cell r="CK525"/>
          <cell r="CL525"/>
          <cell r="CM525"/>
          <cell r="CN525"/>
          <cell r="CO525"/>
        </row>
        <row r="526">
          <cell r="AR526"/>
          <cell r="AS526"/>
          <cell r="AT526"/>
          <cell r="AU526"/>
          <cell r="AV526"/>
          <cell r="AW526"/>
          <cell r="AX526"/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  <cell r="BX526"/>
          <cell r="BY526"/>
          <cell r="BZ526"/>
          <cell r="CA526"/>
          <cell r="CB526"/>
          <cell r="CC526"/>
          <cell r="CD526"/>
          <cell r="CE526"/>
          <cell r="CF526"/>
          <cell r="CG526"/>
          <cell r="CH526"/>
          <cell r="CI526"/>
          <cell r="CJ526"/>
          <cell r="CK526"/>
          <cell r="CL526"/>
          <cell r="CM526"/>
          <cell r="CN526"/>
          <cell r="CO526"/>
        </row>
        <row r="527">
          <cell r="AR527"/>
          <cell r="AS527"/>
          <cell r="AT527"/>
          <cell r="AU527"/>
          <cell r="AV527"/>
          <cell r="AW527"/>
          <cell r="AX527"/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  <cell r="BX527"/>
          <cell r="BY527"/>
          <cell r="BZ527"/>
          <cell r="CA527"/>
          <cell r="CB527"/>
          <cell r="CC527"/>
          <cell r="CD527"/>
          <cell r="CE527"/>
          <cell r="CF527"/>
          <cell r="CG527"/>
          <cell r="CH527"/>
          <cell r="CI527"/>
          <cell r="CJ527"/>
          <cell r="CK527"/>
          <cell r="CL527"/>
          <cell r="CM527"/>
          <cell r="CN527"/>
          <cell r="CO527"/>
        </row>
        <row r="528">
          <cell r="AR528"/>
          <cell r="AS528"/>
          <cell r="AT528"/>
          <cell r="AU528"/>
          <cell r="AV528"/>
          <cell r="AW528"/>
          <cell r="AX528"/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  <cell r="BX528"/>
          <cell r="BY528"/>
          <cell r="BZ528"/>
          <cell r="CA528"/>
          <cell r="CB528"/>
          <cell r="CC528"/>
          <cell r="CD528"/>
          <cell r="CE528"/>
          <cell r="CF528"/>
          <cell r="CG528"/>
          <cell r="CH528"/>
          <cell r="CI528"/>
          <cell r="CJ528"/>
          <cell r="CK528"/>
          <cell r="CL528"/>
          <cell r="CM528"/>
          <cell r="CN528"/>
          <cell r="CO528"/>
        </row>
        <row r="529">
          <cell r="AR529"/>
          <cell r="AS529"/>
          <cell r="AT529"/>
          <cell r="AU529"/>
          <cell r="AV529"/>
          <cell r="AW529"/>
          <cell r="AX529"/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  <cell r="BX529"/>
          <cell r="BY529"/>
          <cell r="BZ529"/>
          <cell r="CA529"/>
          <cell r="CB529"/>
          <cell r="CC529"/>
          <cell r="CD529"/>
          <cell r="CE529"/>
          <cell r="CF529"/>
          <cell r="CG529"/>
          <cell r="CH529"/>
          <cell r="CI529"/>
          <cell r="CJ529"/>
          <cell r="CK529"/>
          <cell r="CL529"/>
          <cell r="CM529"/>
          <cell r="CN529"/>
          <cell r="CO529"/>
        </row>
        <row r="530">
          <cell r="AR530"/>
          <cell r="AS530"/>
          <cell r="AT530"/>
          <cell r="AU530"/>
          <cell r="AV530"/>
          <cell r="AW530"/>
          <cell r="AX530"/>
          <cell r="AY530"/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  <cell r="BX530"/>
          <cell r="BY530"/>
          <cell r="BZ530"/>
          <cell r="CA530"/>
          <cell r="CB530"/>
          <cell r="CC530"/>
          <cell r="CD530"/>
          <cell r="CE530"/>
          <cell r="CF530"/>
          <cell r="CG530"/>
          <cell r="CH530"/>
          <cell r="CI530"/>
          <cell r="CJ530"/>
          <cell r="CK530"/>
          <cell r="CL530"/>
          <cell r="CM530"/>
          <cell r="CN530"/>
          <cell r="CO530"/>
        </row>
        <row r="531">
          <cell r="AR531"/>
          <cell r="AS531"/>
          <cell r="AT531"/>
          <cell r="AU531"/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  <cell r="BX531"/>
          <cell r="BY531"/>
          <cell r="BZ531"/>
          <cell r="CA531"/>
          <cell r="CB531"/>
          <cell r="CC531"/>
          <cell r="CD531"/>
          <cell r="CE531"/>
          <cell r="CF531"/>
          <cell r="CG531"/>
          <cell r="CH531"/>
          <cell r="CI531"/>
          <cell r="CJ531"/>
          <cell r="CK531"/>
          <cell r="CL531"/>
          <cell r="CM531"/>
          <cell r="CN531"/>
          <cell r="CO531"/>
        </row>
        <row r="532">
          <cell r="AR532"/>
          <cell r="AS532"/>
          <cell r="AT532"/>
          <cell r="AU532"/>
          <cell r="AV532"/>
          <cell r="AW532"/>
          <cell r="AX532"/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  <cell r="BX532"/>
          <cell r="BY532"/>
          <cell r="BZ532"/>
          <cell r="CA532"/>
          <cell r="CB532"/>
          <cell r="CC532"/>
          <cell r="CD532"/>
          <cell r="CE532"/>
          <cell r="CF532"/>
          <cell r="CG532"/>
          <cell r="CH532"/>
          <cell r="CI532"/>
          <cell r="CJ532"/>
          <cell r="CK532"/>
          <cell r="CL532"/>
          <cell r="CM532"/>
          <cell r="CN532"/>
          <cell r="CO532"/>
        </row>
        <row r="533">
          <cell r="AR533"/>
          <cell r="AS533"/>
          <cell r="AT533"/>
          <cell r="AU533"/>
          <cell r="AV533"/>
          <cell r="AW533"/>
          <cell r="AX533"/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  <cell r="BX533"/>
          <cell r="BY533"/>
          <cell r="BZ533"/>
          <cell r="CA533"/>
          <cell r="CB533"/>
          <cell r="CC533"/>
          <cell r="CD533"/>
          <cell r="CE533"/>
          <cell r="CF533"/>
          <cell r="CG533"/>
          <cell r="CH533"/>
          <cell r="CI533"/>
          <cell r="CJ533"/>
          <cell r="CK533"/>
          <cell r="CL533"/>
          <cell r="CM533"/>
          <cell r="CN533"/>
          <cell r="CO533"/>
        </row>
        <row r="534">
          <cell r="AR534"/>
          <cell r="AS534"/>
          <cell r="AT534"/>
          <cell r="AU534"/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  <cell r="BX534"/>
          <cell r="BY534"/>
          <cell r="BZ534"/>
          <cell r="CA534"/>
          <cell r="CB534"/>
          <cell r="CC534"/>
          <cell r="CD534"/>
          <cell r="CE534"/>
          <cell r="CF534"/>
          <cell r="CG534"/>
          <cell r="CH534"/>
          <cell r="CI534"/>
          <cell r="CJ534"/>
          <cell r="CK534"/>
          <cell r="CL534"/>
          <cell r="CM534"/>
          <cell r="CN534"/>
          <cell r="CO534"/>
        </row>
        <row r="535">
          <cell r="AR535"/>
          <cell r="AS535"/>
          <cell r="AT535"/>
          <cell r="AU535"/>
          <cell r="AV535"/>
          <cell r="AW535"/>
          <cell r="AX535"/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  <cell r="BX535"/>
          <cell r="BY535"/>
          <cell r="BZ535"/>
          <cell r="CA535"/>
          <cell r="CB535"/>
          <cell r="CC535"/>
          <cell r="CD535"/>
          <cell r="CE535"/>
          <cell r="CF535"/>
          <cell r="CG535"/>
          <cell r="CH535"/>
          <cell r="CI535"/>
          <cell r="CJ535"/>
          <cell r="CK535"/>
          <cell r="CL535"/>
          <cell r="CM535"/>
          <cell r="CN535"/>
          <cell r="CO535"/>
        </row>
        <row r="536">
          <cell r="AR536"/>
          <cell r="AS536"/>
          <cell r="AT536"/>
          <cell r="AU536"/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  <cell r="BX536"/>
          <cell r="BY536"/>
          <cell r="BZ536"/>
          <cell r="CA536"/>
          <cell r="CB536"/>
          <cell r="CC536"/>
          <cell r="CD536"/>
          <cell r="CE536"/>
          <cell r="CF536"/>
          <cell r="CG536"/>
          <cell r="CH536"/>
          <cell r="CI536"/>
          <cell r="CJ536"/>
          <cell r="CK536"/>
          <cell r="CL536"/>
          <cell r="CM536"/>
          <cell r="CN536"/>
          <cell r="CO536"/>
        </row>
        <row r="537">
          <cell r="AR537"/>
          <cell r="AS537"/>
          <cell r="AT537"/>
          <cell r="AU537"/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  <cell r="BX537"/>
          <cell r="BY537"/>
          <cell r="BZ537"/>
          <cell r="CA537"/>
          <cell r="CB537"/>
          <cell r="CC537"/>
          <cell r="CD537"/>
          <cell r="CE537"/>
          <cell r="CF537"/>
          <cell r="CG537"/>
          <cell r="CH537"/>
          <cell r="CI537"/>
          <cell r="CJ537"/>
          <cell r="CK537"/>
          <cell r="CL537"/>
          <cell r="CM537"/>
          <cell r="CN537"/>
          <cell r="CO537"/>
        </row>
        <row r="538">
          <cell r="AR538"/>
          <cell r="AS538"/>
          <cell r="AT538"/>
          <cell r="AU538"/>
          <cell r="AV538"/>
          <cell r="AW538"/>
          <cell r="AX538"/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  <cell r="BX538"/>
          <cell r="BY538"/>
          <cell r="BZ538"/>
          <cell r="CA538"/>
          <cell r="CB538"/>
          <cell r="CC538"/>
          <cell r="CD538"/>
          <cell r="CE538"/>
          <cell r="CF538"/>
          <cell r="CG538"/>
          <cell r="CH538"/>
          <cell r="CI538"/>
          <cell r="CJ538"/>
          <cell r="CK538"/>
          <cell r="CL538"/>
          <cell r="CM538"/>
          <cell r="CN538"/>
          <cell r="CO538"/>
        </row>
        <row r="539">
          <cell r="AR539"/>
          <cell r="AS539"/>
          <cell r="AT539"/>
          <cell r="AU539"/>
          <cell r="AV539"/>
          <cell r="AW539"/>
          <cell r="AX539"/>
          <cell r="AY539"/>
          <cell r="AZ539"/>
          <cell r="BA539"/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  <cell r="BX539"/>
          <cell r="BY539"/>
          <cell r="BZ539"/>
          <cell r="CA539"/>
          <cell r="CB539"/>
          <cell r="CC539"/>
          <cell r="CD539"/>
          <cell r="CE539"/>
          <cell r="CF539"/>
          <cell r="CG539"/>
          <cell r="CH539"/>
          <cell r="CI539"/>
          <cell r="CJ539"/>
          <cell r="CK539"/>
          <cell r="CL539"/>
          <cell r="CM539"/>
          <cell r="CN539"/>
          <cell r="CO539"/>
        </row>
        <row r="540">
          <cell r="AR540"/>
          <cell r="AS540"/>
          <cell r="AT540"/>
          <cell r="AU540"/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  <cell r="BS540"/>
          <cell r="BT540"/>
          <cell r="BU540"/>
          <cell r="BV540"/>
          <cell r="BW540"/>
          <cell r="BX540"/>
          <cell r="BY540"/>
          <cell r="BZ540"/>
          <cell r="CA540"/>
          <cell r="CB540"/>
          <cell r="CC540"/>
          <cell r="CD540"/>
          <cell r="CE540"/>
          <cell r="CF540"/>
          <cell r="CG540"/>
          <cell r="CH540"/>
          <cell r="CI540"/>
          <cell r="CJ540"/>
          <cell r="CK540"/>
          <cell r="CL540"/>
          <cell r="CM540"/>
          <cell r="CN540"/>
          <cell r="CO540"/>
        </row>
        <row r="541">
          <cell r="AR541"/>
          <cell r="AS541"/>
          <cell r="AT541"/>
          <cell r="AU541"/>
          <cell r="AV541"/>
          <cell r="AW541"/>
          <cell r="AX541"/>
          <cell r="AY541"/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  <cell r="BS541"/>
          <cell r="BT541"/>
          <cell r="BU541"/>
          <cell r="BV541"/>
          <cell r="BW541"/>
          <cell r="BX541"/>
          <cell r="BY541"/>
          <cell r="BZ541"/>
          <cell r="CA541"/>
          <cell r="CB541"/>
          <cell r="CC541"/>
          <cell r="CD541"/>
          <cell r="CE541"/>
          <cell r="CF541"/>
          <cell r="CG541"/>
          <cell r="CH541"/>
          <cell r="CI541"/>
          <cell r="CJ541"/>
          <cell r="CK541"/>
          <cell r="CL541"/>
          <cell r="CM541"/>
          <cell r="CN541"/>
          <cell r="CO541"/>
        </row>
        <row r="542">
          <cell r="AR542"/>
          <cell r="AS542"/>
          <cell r="AT542"/>
          <cell r="AU542"/>
          <cell r="AV542"/>
          <cell r="AW542"/>
          <cell r="AX542"/>
          <cell r="AY542"/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  <cell r="BS542"/>
          <cell r="BT542"/>
          <cell r="BU542"/>
          <cell r="BV542"/>
          <cell r="BW542"/>
          <cell r="BX542"/>
          <cell r="BY542"/>
          <cell r="BZ542"/>
          <cell r="CA542"/>
          <cell r="CB542"/>
          <cell r="CC542"/>
          <cell r="CD542"/>
          <cell r="CE542"/>
          <cell r="CF542"/>
          <cell r="CG542"/>
          <cell r="CH542"/>
          <cell r="CI542"/>
          <cell r="CJ542"/>
          <cell r="CK542"/>
          <cell r="CL542"/>
          <cell r="CM542"/>
          <cell r="CN542"/>
          <cell r="CO542"/>
        </row>
        <row r="543">
          <cell r="AR543"/>
          <cell r="AS543"/>
          <cell r="AT543"/>
          <cell r="AU543"/>
          <cell r="AV543"/>
          <cell r="AW543"/>
          <cell r="AX543"/>
          <cell r="AY543"/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  <cell r="BS543"/>
          <cell r="BT543"/>
          <cell r="BU543"/>
          <cell r="BV543"/>
          <cell r="BW543"/>
          <cell r="BX543"/>
          <cell r="BY543"/>
          <cell r="BZ543"/>
          <cell r="CA543"/>
          <cell r="CB543"/>
          <cell r="CC543"/>
          <cell r="CD543"/>
          <cell r="CE543"/>
          <cell r="CF543"/>
          <cell r="CG543"/>
          <cell r="CH543"/>
          <cell r="CI543"/>
          <cell r="CJ543"/>
          <cell r="CK543"/>
          <cell r="CL543"/>
          <cell r="CM543"/>
          <cell r="CN543"/>
          <cell r="CO543"/>
        </row>
        <row r="544">
          <cell r="AR544"/>
          <cell r="AS544"/>
          <cell r="AT544"/>
          <cell r="AU544"/>
          <cell r="AV544"/>
          <cell r="AW544"/>
          <cell r="AX544"/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  <cell r="BS544"/>
          <cell r="BT544"/>
          <cell r="BU544"/>
          <cell r="BV544"/>
          <cell r="BW544"/>
          <cell r="BX544"/>
          <cell r="BY544"/>
          <cell r="BZ544"/>
          <cell r="CA544"/>
          <cell r="CB544"/>
          <cell r="CC544"/>
          <cell r="CD544"/>
          <cell r="CE544"/>
          <cell r="CF544"/>
          <cell r="CG544"/>
          <cell r="CH544"/>
          <cell r="CI544"/>
          <cell r="CJ544"/>
          <cell r="CK544"/>
          <cell r="CL544"/>
          <cell r="CM544"/>
          <cell r="CN544"/>
          <cell r="CO544"/>
        </row>
        <row r="545">
          <cell r="AR545"/>
          <cell r="AS545"/>
          <cell r="AT545"/>
          <cell r="AU545"/>
          <cell r="AV545"/>
          <cell r="AW545"/>
          <cell r="AX545"/>
          <cell r="AY545"/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  <cell r="BT545"/>
          <cell r="BU545"/>
          <cell r="BV545"/>
          <cell r="BW545"/>
          <cell r="BX545"/>
          <cell r="BY545"/>
          <cell r="BZ545"/>
          <cell r="CA545"/>
          <cell r="CB545"/>
          <cell r="CC545"/>
          <cell r="CD545"/>
          <cell r="CE545"/>
          <cell r="CF545"/>
          <cell r="CG545"/>
          <cell r="CH545"/>
          <cell r="CI545"/>
          <cell r="CJ545"/>
          <cell r="CK545"/>
          <cell r="CL545"/>
          <cell r="CM545"/>
          <cell r="CN545"/>
          <cell r="CO545"/>
        </row>
        <row r="546">
          <cell r="AR546"/>
          <cell r="AS546"/>
          <cell r="AT546"/>
          <cell r="AU546"/>
          <cell r="AV546"/>
          <cell r="AW546"/>
          <cell r="AX546"/>
          <cell r="AY546"/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  <cell r="BS546"/>
          <cell r="BT546"/>
          <cell r="BU546"/>
          <cell r="BV546"/>
          <cell r="BW546"/>
          <cell r="BX546"/>
          <cell r="BY546"/>
          <cell r="BZ546"/>
          <cell r="CA546"/>
          <cell r="CB546"/>
          <cell r="CC546"/>
          <cell r="CD546"/>
          <cell r="CE546"/>
          <cell r="CF546"/>
          <cell r="CG546"/>
          <cell r="CH546"/>
          <cell r="CI546"/>
          <cell r="CJ546"/>
          <cell r="CK546"/>
          <cell r="CL546"/>
          <cell r="CM546"/>
          <cell r="CN546"/>
          <cell r="CO546"/>
        </row>
        <row r="547">
          <cell r="AR547"/>
          <cell r="AS547"/>
          <cell r="AT547"/>
          <cell r="AU547"/>
          <cell r="AV547"/>
          <cell r="AW547"/>
          <cell r="AX547"/>
          <cell r="AY547"/>
          <cell r="AZ547"/>
          <cell r="BA547"/>
          <cell r="BB547"/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  <cell r="BS547"/>
          <cell r="BT547"/>
          <cell r="BU547"/>
          <cell r="BV547"/>
          <cell r="BW547"/>
          <cell r="BX547"/>
          <cell r="BY547"/>
          <cell r="BZ547"/>
          <cell r="CA547"/>
          <cell r="CB547"/>
          <cell r="CC547"/>
          <cell r="CD547"/>
          <cell r="CE547"/>
          <cell r="CF547"/>
          <cell r="CG547"/>
          <cell r="CH547"/>
          <cell r="CI547"/>
          <cell r="CJ547"/>
          <cell r="CK547"/>
          <cell r="CL547"/>
          <cell r="CM547"/>
          <cell r="CN547"/>
          <cell r="CO547"/>
        </row>
        <row r="548">
          <cell r="AR548"/>
          <cell r="AS548"/>
          <cell r="AT548"/>
          <cell r="AU548"/>
          <cell r="AV548"/>
          <cell r="AW548"/>
          <cell r="AX548"/>
          <cell r="AY548"/>
          <cell r="AZ548"/>
          <cell r="BA548"/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  <cell r="BT548"/>
          <cell r="BU548"/>
          <cell r="BV548"/>
          <cell r="BW548"/>
          <cell r="BX548"/>
          <cell r="BY548"/>
          <cell r="BZ548"/>
          <cell r="CA548"/>
          <cell r="CB548"/>
          <cell r="CC548"/>
          <cell r="CD548"/>
          <cell r="CE548"/>
          <cell r="CF548"/>
          <cell r="CG548"/>
          <cell r="CH548"/>
          <cell r="CI548"/>
          <cell r="CJ548"/>
          <cell r="CK548"/>
          <cell r="CL548"/>
          <cell r="CM548"/>
          <cell r="CN548"/>
          <cell r="CO548"/>
        </row>
        <row r="549">
          <cell r="AR549"/>
          <cell r="AS549"/>
          <cell r="AT549"/>
          <cell r="AU549"/>
          <cell r="AV549"/>
          <cell r="AW549"/>
          <cell r="AX549"/>
          <cell r="AY549"/>
          <cell r="AZ549"/>
          <cell r="BA549"/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  <cell r="BS549"/>
          <cell r="BT549"/>
          <cell r="BU549"/>
          <cell r="BV549"/>
          <cell r="BW549"/>
          <cell r="BX549"/>
          <cell r="BY549"/>
          <cell r="BZ549"/>
          <cell r="CA549"/>
          <cell r="CB549"/>
          <cell r="CC549"/>
          <cell r="CD549"/>
          <cell r="CE549"/>
          <cell r="CF549"/>
          <cell r="CG549"/>
          <cell r="CH549"/>
          <cell r="CI549"/>
          <cell r="CJ549"/>
          <cell r="CK549"/>
          <cell r="CL549"/>
          <cell r="CM549"/>
          <cell r="CN549"/>
          <cell r="CO549"/>
        </row>
        <row r="550">
          <cell r="AR550"/>
          <cell r="AS550"/>
          <cell r="AT550"/>
          <cell r="AU550"/>
          <cell r="AV550"/>
          <cell r="AW550"/>
          <cell r="AX550"/>
          <cell r="AY550"/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  <cell r="BS550"/>
          <cell r="BT550"/>
          <cell r="BU550"/>
          <cell r="BV550"/>
          <cell r="BW550"/>
          <cell r="BX550"/>
          <cell r="BY550"/>
          <cell r="BZ550"/>
          <cell r="CA550"/>
          <cell r="CB550"/>
          <cell r="CC550"/>
          <cell r="CD550"/>
          <cell r="CE550"/>
          <cell r="CF550"/>
          <cell r="CG550"/>
          <cell r="CH550"/>
          <cell r="CI550"/>
          <cell r="CJ550"/>
          <cell r="CK550"/>
          <cell r="CL550"/>
          <cell r="CM550"/>
          <cell r="CN550"/>
          <cell r="CO550"/>
        </row>
        <row r="551">
          <cell r="AR551"/>
          <cell r="AS551"/>
          <cell r="AT551"/>
          <cell r="AU551"/>
          <cell r="AV551"/>
          <cell r="AW551"/>
          <cell r="AX551"/>
          <cell r="AY551"/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  <cell r="BS551"/>
          <cell r="BT551"/>
          <cell r="BU551"/>
          <cell r="BV551"/>
          <cell r="BW551"/>
          <cell r="BX551"/>
          <cell r="BY551"/>
          <cell r="BZ551"/>
          <cell r="CA551"/>
          <cell r="CB551"/>
          <cell r="CC551"/>
          <cell r="CD551"/>
          <cell r="CE551"/>
          <cell r="CF551"/>
          <cell r="CG551"/>
          <cell r="CH551"/>
          <cell r="CI551"/>
          <cell r="CJ551"/>
          <cell r="CK551"/>
          <cell r="CL551"/>
          <cell r="CM551"/>
          <cell r="CN551"/>
          <cell r="CO551"/>
        </row>
        <row r="552">
          <cell r="AR552"/>
          <cell r="AS552"/>
          <cell r="AT552"/>
          <cell r="AU552"/>
          <cell r="AV552"/>
          <cell r="AW552"/>
          <cell r="AX552"/>
          <cell r="AY552"/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  <cell r="BS552"/>
          <cell r="BT552"/>
          <cell r="BU552"/>
          <cell r="BV552"/>
          <cell r="BW552"/>
          <cell r="BX552"/>
          <cell r="BY552"/>
          <cell r="BZ552"/>
          <cell r="CA552"/>
          <cell r="CB552"/>
          <cell r="CC552"/>
          <cell r="CD552"/>
          <cell r="CE552"/>
          <cell r="CF552"/>
          <cell r="CG552"/>
          <cell r="CH552"/>
          <cell r="CI552"/>
          <cell r="CJ552"/>
          <cell r="CK552"/>
          <cell r="CL552"/>
          <cell r="CM552"/>
          <cell r="CN552"/>
          <cell r="CO552"/>
        </row>
        <row r="553">
          <cell r="AR553"/>
          <cell r="AS553"/>
          <cell r="AT553"/>
          <cell r="AU553"/>
          <cell r="AV553"/>
          <cell r="AW553"/>
          <cell r="AX553"/>
          <cell r="AY553"/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  <cell r="BT553"/>
          <cell r="BU553"/>
          <cell r="BV553"/>
          <cell r="BW553"/>
          <cell r="BX553"/>
          <cell r="BY553"/>
          <cell r="BZ553"/>
          <cell r="CA553"/>
          <cell r="CB553"/>
          <cell r="CC553"/>
          <cell r="CD553"/>
          <cell r="CE553"/>
          <cell r="CF553"/>
          <cell r="CG553"/>
          <cell r="CH553"/>
          <cell r="CI553"/>
          <cell r="CJ553"/>
          <cell r="CK553"/>
          <cell r="CL553"/>
          <cell r="CM553"/>
          <cell r="CN553"/>
          <cell r="CO553"/>
        </row>
        <row r="554">
          <cell r="AR554"/>
          <cell r="AS554"/>
          <cell r="AT554"/>
          <cell r="AU554"/>
          <cell r="AV554"/>
          <cell r="AW554"/>
          <cell r="AX554"/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  <cell r="BT554"/>
          <cell r="BU554"/>
          <cell r="BV554"/>
          <cell r="BW554"/>
          <cell r="BX554"/>
          <cell r="BY554"/>
          <cell r="BZ554"/>
          <cell r="CA554"/>
          <cell r="CB554"/>
          <cell r="CC554"/>
          <cell r="CD554"/>
          <cell r="CE554"/>
          <cell r="CF554"/>
          <cell r="CG554"/>
          <cell r="CH554"/>
          <cell r="CI554"/>
          <cell r="CJ554"/>
          <cell r="CK554"/>
          <cell r="CL554"/>
          <cell r="CM554"/>
          <cell r="CN554"/>
          <cell r="CO554"/>
        </row>
        <row r="555">
          <cell r="AR555"/>
          <cell r="AS555"/>
          <cell r="AT555"/>
          <cell r="AU555"/>
          <cell r="AV555"/>
          <cell r="AW555"/>
          <cell r="AX555"/>
          <cell r="AY555"/>
          <cell r="AZ555"/>
          <cell r="BA555"/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  <cell r="BS555"/>
          <cell r="BT555"/>
          <cell r="BU555"/>
          <cell r="BV555"/>
          <cell r="BW555"/>
          <cell r="BX555"/>
          <cell r="BY555"/>
          <cell r="BZ555"/>
          <cell r="CA555"/>
          <cell r="CB555"/>
          <cell r="CC555"/>
          <cell r="CD555"/>
          <cell r="CE555"/>
          <cell r="CF555"/>
          <cell r="CG555"/>
          <cell r="CH555"/>
          <cell r="CI555"/>
          <cell r="CJ555"/>
          <cell r="CK555"/>
          <cell r="CL555"/>
          <cell r="CM555"/>
          <cell r="CN555"/>
          <cell r="CO555"/>
        </row>
        <row r="556">
          <cell r="AR556"/>
          <cell r="AS556"/>
          <cell r="AT556"/>
          <cell r="AU556"/>
          <cell r="AV556"/>
          <cell r="AW556"/>
          <cell r="AX556"/>
          <cell r="AY556"/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  <cell r="BS556"/>
          <cell r="BT556"/>
          <cell r="BU556"/>
          <cell r="BV556"/>
          <cell r="BW556"/>
          <cell r="BX556"/>
          <cell r="BY556"/>
          <cell r="BZ556"/>
          <cell r="CA556"/>
          <cell r="CB556"/>
          <cell r="CC556"/>
          <cell r="CD556"/>
          <cell r="CE556"/>
          <cell r="CF556"/>
          <cell r="CG556"/>
          <cell r="CH556"/>
          <cell r="CI556"/>
          <cell r="CJ556"/>
          <cell r="CK556"/>
          <cell r="CL556"/>
          <cell r="CM556"/>
          <cell r="CN556"/>
          <cell r="CO556"/>
        </row>
        <row r="557">
          <cell r="AR557"/>
          <cell r="AS557"/>
          <cell r="AT557"/>
          <cell r="AU557"/>
          <cell r="AV557"/>
          <cell r="AW557"/>
          <cell r="AX557"/>
          <cell r="AY557"/>
          <cell r="AZ557"/>
          <cell r="BA557"/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  <cell r="BS557"/>
          <cell r="BT557"/>
          <cell r="BU557"/>
          <cell r="BV557"/>
          <cell r="BW557"/>
          <cell r="BX557"/>
          <cell r="BY557"/>
          <cell r="BZ557"/>
          <cell r="CA557"/>
          <cell r="CB557"/>
          <cell r="CC557"/>
          <cell r="CD557"/>
          <cell r="CE557"/>
          <cell r="CF557"/>
          <cell r="CG557"/>
          <cell r="CH557"/>
          <cell r="CI557"/>
          <cell r="CJ557"/>
          <cell r="CK557"/>
          <cell r="CL557"/>
          <cell r="CM557"/>
          <cell r="CN557"/>
          <cell r="CO557"/>
        </row>
        <row r="558">
          <cell r="AR558"/>
          <cell r="AS558"/>
          <cell r="AT558"/>
          <cell r="AU558"/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  <cell r="BS558"/>
          <cell r="BT558"/>
          <cell r="BU558"/>
          <cell r="BV558"/>
          <cell r="BW558"/>
          <cell r="BX558"/>
          <cell r="BY558"/>
          <cell r="BZ558"/>
          <cell r="CA558"/>
          <cell r="CB558"/>
          <cell r="CC558"/>
          <cell r="CD558"/>
          <cell r="CE558"/>
          <cell r="CF558"/>
          <cell r="CG558"/>
          <cell r="CH558"/>
          <cell r="CI558"/>
          <cell r="CJ558"/>
          <cell r="CK558"/>
          <cell r="CL558"/>
          <cell r="CM558"/>
          <cell r="CN558"/>
          <cell r="CO558"/>
        </row>
        <row r="559">
          <cell r="AR559"/>
          <cell r="AS559"/>
          <cell r="AT559"/>
          <cell r="AU559"/>
          <cell r="AV559"/>
          <cell r="AW559"/>
          <cell r="AX559"/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  <cell r="BS559"/>
          <cell r="BT559"/>
          <cell r="BU559"/>
          <cell r="BV559"/>
          <cell r="BW559"/>
          <cell r="BX559"/>
          <cell r="BY559"/>
          <cell r="BZ559"/>
          <cell r="CA559"/>
          <cell r="CB559"/>
          <cell r="CC559"/>
          <cell r="CD559"/>
          <cell r="CE559"/>
          <cell r="CF559"/>
          <cell r="CG559"/>
          <cell r="CH559"/>
          <cell r="CI559"/>
          <cell r="CJ559"/>
          <cell r="CK559"/>
          <cell r="CL559"/>
          <cell r="CM559"/>
          <cell r="CN559"/>
          <cell r="CO559"/>
        </row>
        <row r="560">
          <cell r="AR560"/>
          <cell r="AS560"/>
          <cell r="AT560"/>
          <cell r="AU560"/>
          <cell r="AV560"/>
          <cell r="AW560"/>
          <cell r="AX560"/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  <cell r="BS560"/>
          <cell r="BT560"/>
          <cell r="BU560"/>
          <cell r="BV560"/>
          <cell r="BW560"/>
          <cell r="BX560"/>
          <cell r="BY560"/>
          <cell r="BZ560"/>
          <cell r="CA560"/>
          <cell r="CB560"/>
          <cell r="CC560"/>
          <cell r="CD560"/>
          <cell r="CE560"/>
          <cell r="CF560"/>
          <cell r="CG560"/>
          <cell r="CH560"/>
          <cell r="CI560"/>
          <cell r="CJ560"/>
          <cell r="CK560"/>
          <cell r="CL560"/>
          <cell r="CM560"/>
          <cell r="CN560"/>
          <cell r="CO560"/>
        </row>
        <row r="561">
          <cell r="AR561"/>
          <cell r="AS561"/>
          <cell r="AT561"/>
          <cell r="AU561"/>
          <cell r="AV561"/>
          <cell r="AW561"/>
          <cell r="AX561"/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  <cell r="BS561"/>
          <cell r="BT561"/>
          <cell r="BU561"/>
          <cell r="BV561"/>
          <cell r="BW561"/>
          <cell r="BX561"/>
          <cell r="BY561"/>
          <cell r="BZ561"/>
          <cell r="CA561"/>
          <cell r="CB561"/>
          <cell r="CC561"/>
          <cell r="CD561"/>
          <cell r="CE561"/>
          <cell r="CF561"/>
          <cell r="CG561"/>
          <cell r="CH561"/>
          <cell r="CI561"/>
          <cell r="CJ561"/>
          <cell r="CK561"/>
          <cell r="CL561"/>
          <cell r="CM561"/>
          <cell r="CN561"/>
          <cell r="CO561"/>
        </row>
        <row r="562">
          <cell r="AR562"/>
          <cell r="AS562"/>
          <cell r="AT562"/>
          <cell r="AU562"/>
          <cell r="AV562"/>
          <cell r="AW562"/>
          <cell r="AX562"/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  <cell r="BS562"/>
          <cell r="BT562"/>
          <cell r="BU562"/>
          <cell r="BV562"/>
          <cell r="BW562"/>
          <cell r="BX562"/>
          <cell r="BY562"/>
          <cell r="BZ562"/>
          <cell r="CA562"/>
          <cell r="CB562"/>
          <cell r="CC562"/>
          <cell r="CD562"/>
          <cell r="CE562"/>
          <cell r="CF562"/>
          <cell r="CG562"/>
          <cell r="CH562"/>
          <cell r="CI562"/>
          <cell r="CJ562"/>
          <cell r="CK562"/>
          <cell r="CL562"/>
          <cell r="CM562"/>
          <cell r="CN562"/>
          <cell r="CO562"/>
        </row>
        <row r="563">
          <cell r="AR563"/>
          <cell r="AS563"/>
          <cell r="AT563"/>
          <cell r="AU563"/>
          <cell r="AV563"/>
          <cell r="AW563"/>
          <cell r="AX563"/>
          <cell r="AY563"/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  <cell r="BS563"/>
          <cell r="BT563"/>
          <cell r="BU563"/>
          <cell r="BV563"/>
          <cell r="BW563"/>
          <cell r="BX563"/>
          <cell r="BY563"/>
          <cell r="BZ563"/>
          <cell r="CA563"/>
          <cell r="CB563"/>
          <cell r="CC563"/>
          <cell r="CD563"/>
          <cell r="CE563"/>
          <cell r="CF563"/>
          <cell r="CG563"/>
          <cell r="CH563"/>
          <cell r="CI563"/>
          <cell r="CJ563"/>
          <cell r="CK563"/>
          <cell r="CL563"/>
          <cell r="CM563"/>
          <cell r="CN563"/>
          <cell r="CO563"/>
        </row>
        <row r="564">
          <cell r="AR564"/>
          <cell r="AS564"/>
          <cell r="AT564"/>
          <cell r="AU564"/>
          <cell r="AV564"/>
          <cell r="AW564"/>
          <cell r="AX564"/>
          <cell r="AY564"/>
          <cell r="AZ564"/>
          <cell r="BA564"/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  <cell r="BS564"/>
          <cell r="BT564"/>
          <cell r="BU564"/>
          <cell r="BV564"/>
          <cell r="BW564"/>
          <cell r="BX564"/>
          <cell r="BY564"/>
          <cell r="BZ564"/>
          <cell r="CA564"/>
          <cell r="CB564"/>
          <cell r="CC564"/>
          <cell r="CD564"/>
          <cell r="CE564"/>
          <cell r="CF564"/>
          <cell r="CG564"/>
          <cell r="CH564"/>
          <cell r="CI564"/>
          <cell r="CJ564"/>
          <cell r="CK564"/>
          <cell r="CL564"/>
          <cell r="CM564"/>
          <cell r="CN564"/>
          <cell r="CO564"/>
        </row>
        <row r="565">
          <cell r="AR565"/>
          <cell r="AS565"/>
          <cell r="AT565"/>
          <cell r="AU565"/>
          <cell r="AV565"/>
          <cell r="AW565"/>
          <cell r="AX565"/>
          <cell r="AY565"/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  <cell r="BS565"/>
          <cell r="BT565"/>
          <cell r="BU565"/>
          <cell r="BV565"/>
          <cell r="BW565"/>
          <cell r="BX565"/>
          <cell r="BY565"/>
          <cell r="BZ565"/>
          <cell r="CA565"/>
          <cell r="CB565"/>
          <cell r="CC565"/>
          <cell r="CD565"/>
          <cell r="CE565"/>
          <cell r="CF565"/>
          <cell r="CG565"/>
          <cell r="CH565"/>
          <cell r="CI565"/>
          <cell r="CJ565"/>
          <cell r="CK565"/>
          <cell r="CL565"/>
          <cell r="CM565"/>
          <cell r="CN565"/>
          <cell r="CO565"/>
        </row>
        <row r="566">
          <cell r="AR566"/>
          <cell r="AS566"/>
          <cell r="AT566"/>
          <cell r="AU566"/>
          <cell r="AV566"/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  <cell r="BT566"/>
          <cell r="BU566"/>
          <cell r="BV566"/>
          <cell r="BW566"/>
          <cell r="BX566"/>
          <cell r="BY566"/>
          <cell r="BZ566"/>
          <cell r="CA566"/>
          <cell r="CB566"/>
          <cell r="CC566"/>
          <cell r="CD566"/>
          <cell r="CE566"/>
          <cell r="CF566"/>
          <cell r="CG566"/>
          <cell r="CH566"/>
          <cell r="CI566"/>
          <cell r="CJ566"/>
          <cell r="CK566"/>
          <cell r="CL566"/>
          <cell r="CM566"/>
          <cell r="CN566"/>
          <cell r="CO566"/>
        </row>
        <row r="567">
          <cell r="AR567"/>
          <cell r="AS567"/>
          <cell r="AT567"/>
          <cell r="AU567"/>
          <cell r="AV567"/>
          <cell r="AW567"/>
          <cell r="AX567"/>
          <cell r="AY567"/>
          <cell r="AZ567"/>
          <cell r="BA567"/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  <cell r="BS567"/>
          <cell r="BT567"/>
          <cell r="BU567"/>
          <cell r="BV567"/>
          <cell r="BW567"/>
          <cell r="BX567"/>
          <cell r="BY567"/>
          <cell r="BZ567"/>
          <cell r="CA567"/>
          <cell r="CB567"/>
          <cell r="CC567"/>
          <cell r="CD567"/>
          <cell r="CE567"/>
          <cell r="CF567"/>
          <cell r="CG567"/>
          <cell r="CH567"/>
          <cell r="CI567"/>
          <cell r="CJ567"/>
          <cell r="CK567"/>
          <cell r="CL567"/>
          <cell r="CM567"/>
          <cell r="CN567"/>
          <cell r="CO567"/>
        </row>
        <row r="568">
          <cell r="AR568"/>
          <cell r="AS568"/>
          <cell r="AT568"/>
          <cell r="AU568"/>
          <cell r="AV568"/>
          <cell r="AW568"/>
          <cell r="AX568"/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  <cell r="BS568"/>
          <cell r="BT568"/>
          <cell r="BU568"/>
          <cell r="BV568"/>
          <cell r="BW568"/>
          <cell r="BX568"/>
          <cell r="BY568"/>
          <cell r="BZ568"/>
          <cell r="CA568"/>
          <cell r="CB568"/>
          <cell r="CC568"/>
          <cell r="CD568"/>
          <cell r="CE568"/>
          <cell r="CF568"/>
          <cell r="CG568"/>
          <cell r="CH568"/>
          <cell r="CI568"/>
          <cell r="CJ568"/>
          <cell r="CK568"/>
          <cell r="CL568"/>
          <cell r="CM568"/>
          <cell r="CN568"/>
          <cell r="CO568"/>
        </row>
        <row r="569">
          <cell r="AR569"/>
          <cell r="AS569"/>
          <cell r="AT569"/>
          <cell r="AU569"/>
          <cell r="AV569"/>
          <cell r="AW569"/>
          <cell r="AX569"/>
          <cell r="AY569"/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  <cell r="BS569"/>
          <cell r="BT569"/>
          <cell r="BU569"/>
          <cell r="BV569"/>
          <cell r="BW569"/>
          <cell r="BX569"/>
          <cell r="BY569"/>
          <cell r="BZ569"/>
          <cell r="CA569"/>
          <cell r="CB569"/>
          <cell r="CC569"/>
          <cell r="CD569"/>
          <cell r="CE569"/>
          <cell r="CF569"/>
          <cell r="CG569"/>
          <cell r="CH569"/>
          <cell r="CI569"/>
          <cell r="CJ569"/>
          <cell r="CK569"/>
          <cell r="CL569"/>
          <cell r="CM569"/>
          <cell r="CN569"/>
          <cell r="CO569"/>
        </row>
        <row r="570">
          <cell r="AR570"/>
          <cell r="AS570"/>
          <cell r="AT570"/>
          <cell r="AU570"/>
          <cell r="AV570"/>
          <cell r="AW570"/>
          <cell r="AX570"/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  <cell r="BS570"/>
          <cell r="BT570"/>
          <cell r="BU570"/>
          <cell r="BV570"/>
          <cell r="BW570"/>
          <cell r="BX570"/>
          <cell r="BY570"/>
          <cell r="BZ570"/>
          <cell r="CA570"/>
          <cell r="CB570"/>
          <cell r="CC570"/>
          <cell r="CD570"/>
          <cell r="CE570"/>
          <cell r="CF570"/>
          <cell r="CG570"/>
          <cell r="CH570"/>
          <cell r="CI570"/>
          <cell r="CJ570"/>
          <cell r="CK570"/>
          <cell r="CL570"/>
          <cell r="CM570"/>
          <cell r="CN570"/>
          <cell r="CO570"/>
        </row>
        <row r="571">
          <cell r="AR571"/>
          <cell r="AS571"/>
          <cell r="AT571"/>
          <cell r="AU571"/>
          <cell r="AV571"/>
          <cell r="AW571"/>
          <cell r="AX571"/>
          <cell r="AY571"/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  <cell r="BS571"/>
          <cell r="BT571"/>
          <cell r="BU571"/>
          <cell r="BV571"/>
          <cell r="BW571"/>
          <cell r="BX571"/>
          <cell r="BY571"/>
          <cell r="BZ571"/>
          <cell r="CA571"/>
          <cell r="CB571"/>
          <cell r="CC571"/>
          <cell r="CD571"/>
          <cell r="CE571"/>
          <cell r="CF571"/>
          <cell r="CG571"/>
          <cell r="CH571"/>
          <cell r="CI571"/>
          <cell r="CJ571"/>
          <cell r="CK571"/>
          <cell r="CL571"/>
          <cell r="CM571"/>
          <cell r="CN571"/>
          <cell r="CO571"/>
        </row>
        <row r="572">
          <cell r="AR572"/>
          <cell r="AS572"/>
          <cell r="AT572"/>
          <cell r="AU572"/>
          <cell r="AV572"/>
          <cell r="AW572"/>
          <cell r="AX572"/>
          <cell r="AY572"/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  <cell r="BS572"/>
          <cell r="BT572"/>
          <cell r="BU572"/>
          <cell r="BV572"/>
          <cell r="BW572"/>
          <cell r="BX572"/>
          <cell r="BY572"/>
          <cell r="BZ572"/>
          <cell r="CA572"/>
          <cell r="CB572"/>
          <cell r="CC572"/>
          <cell r="CD572"/>
          <cell r="CE572"/>
          <cell r="CF572"/>
          <cell r="CG572"/>
          <cell r="CH572"/>
          <cell r="CI572"/>
          <cell r="CJ572"/>
          <cell r="CK572"/>
          <cell r="CL572"/>
          <cell r="CM572"/>
          <cell r="CN572"/>
          <cell r="CO572"/>
        </row>
        <row r="573">
          <cell r="AR573"/>
          <cell r="AS573"/>
          <cell r="AT573"/>
          <cell r="AU573"/>
          <cell r="AV573"/>
          <cell r="AW573"/>
          <cell r="AX573"/>
          <cell r="AY573"/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  <cell r="BS573"/>
          <cell r="BT573"/>
          <cell r="BU573"/>
          <cell r="BV573"/>
          <cell r="BW573"/>
          <cell r="BX573"/>
          <cell r="BY573"/>
          <cell r="BZ573"/>
          <cell r="CA573"/>
          <cell r="CB573"/>
          <cell r="CC573"/>
          <cell r="CD573"/>
          <cell r="CE573"/>
          <cell r="CF573"/>
          <cell r="CG573"/>
          <cell r="CH573"/>
          <cell r="CI573"/>
          <cell r="CJ573"/>
          <cell r="CK573"/>
          <cell r="CL573"/>
          <cell r="CM573"/>
          <cell r="CN573"/>
          <cell r="CO573"/>
        </row>
        <row r="574">
          <cell r="AR574"/>
          <cell r="AS574"/>
          <cell r="AT574"/>
          <cell r="AU574"/>
          <cell r="AV574"/>
          <cell r="AW574"/>
          <cell r="AX574"/>
          <cell r="AY574"/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  <cell r="BS574"/>
          <cell r="BT574"/>
          <cell r="BU574"/>
          <cell r="BV574"/>
          <cell r="BW574"/>
          <cell r="BX574"/>
          <cell r="BY574"/>
          <cell r="BZ574"/>
          <cell r="CA574"/>
          <cell r="CB574"/>
          <cell r="CC574"/>
          <cell r="CD574"/>
          <cell r="CE574"/>
          <cell r="CF574"/>
          <cell r="CG574"/>
          <cell r="CH574"/>
          <cell r="CI574"/>
          <cell r="CJ574"/>
          <cell r="CK574"/>
          <cell r="CL574"/>
          <cell r="CM574"/>
          <cell r="CN574"/>
          <cell r="CO574"/>
        </row>
        <row r="575">
          <cell r="AR575"/>
          <cell r="AS575"/>
          <cell r="AT575"/>
          <cell r="AU575"/>
          <cell r="AV575"/>
          <cell r="AW575"/>
          <cell r="AX575"/>
          <cell r="AY575"/>
          <cell r="AZ575"/>
          <cell r="BA575"/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  <cell r="BS575"/>
          <cell r="BT575"/>
          <cell r="BU575"/>
          <cell r="BV575"/>
          <cell r="BW575"/>
          <cell r="BX575"/>
          <cell r="BY575"/>
          <cell r="BZ575"/>
          <cell r="CA575"/>
          <cell r="CB575"/>
          <cell r="CC575"/>
          <cell r="CD575"/>
          <cell r="CE575"/>
          <cell r="CF575"/>
          <cell r="CG575"/>
          <cell r="CH575"/>
          <cell r="CI575"/>
          <cell r="CJ575"/>
          <cell r="CK575"/>
          <cell r="CL575"/>
          <cell r="CM575"/>
          <cell r="CN575"/>
          <cell r="CO575"/>
        </row>
        <row r="576">
          <cell r="AR576"/>
          <cell r="AS576"/>
          <cell r="AT576"/>
          <cell r="AU576"/>
          <cell r="AV576"/>
          <cell r="AW576"/>
          <cell r="AX576"/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  <cell r="BS576"/>
          <cell r="BT576"/>
          <cell r="BU576"/>
          <cell r="BV576"/>
          <cell r="BW576"/>
          <cell r="BX576"/>
          <cell r="BY576"/>
          <cell r="BZ576"/>
          <cell r="CA576"/>
          <cell r="CB576"/>
          <cell r="CC576"/>
          <cell r="CD576"/>
          <cell r="CE576"/>
          <cell r="CF576"/>
          <cell r="CG576"/>
          <cell r="CH576"/>
          <cell r="CI576"/>
          <cell r="CJ576"/>
          <cell r="CK576"/>
          <cell r="CL576"/>
          <cell r="CM576"/>
          <cell r="CN576"/>
          <cell r="CO576"/>
        </row>
        <row r="577">
          <cell r="AR577"/>
          <cell r="AS577"/>
          <cell r="AT577"/>
          <cell r="AU577"/>
          <cell r="AV577"/>
          <cell r="AW577"/>
          <cell r="AX577"/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  <cell r="BS577"/>
          <cell r="BT577"/>
          <cell r="BU577"/>
          <cell r="BV577"/>
          <cell r="BW577"/>
          <cell r="BX577"/>
          <cell r="BY577"/>
          <cell r="BZ577"/>
          <cell r="CA577"/>
          <cell r="CB577"/>
          <cell r="CC577"/>
          <cell r="CD577"/>
          <cell r="CE577"/>
          <cell r="CF577"/>
          <cell r="CG577"/>
          <cell r="CH577"/>
          <cell r="CI577"/>
          <cell r="CJ577"/>
          <cell r="CK577"/>
          <cell r="CL577"/>
          <cell r="CM577"/>
          <cell r="CN577"/>
          <cell r="CO577"/>
        </row>
        <row r="578">
          <cell r="AR578"/>
          <cell r="AS578"/>
          <cell r="AT578"/>
          <cell r="AU578"/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  <cell r="BS578"/>
          <cell r="BT578"/>
          <cell r="BU578"/>
          <cell r="BV578"/>
          <cell r="BW578"/>
          <cell r="BX578"/>
          <cell r="BY578"/>
          <cell r="BZ578"/>
          <cell r="CA578"/>
          <cell r="CB578"/>
          <cell r="CC578"/>
          <cell r="CD578"/>
          <cell r="CE578"/>
          <cell r="CF578"/>
          <cell r="CG578"/>
          <cell r="CH578"/>
          <cell r="CI578"/>
          <cell r="CJ578"/>
          <cell r="CK578"/>
          <cell r="CL578"/>
          <cell r="CM578"/>
          <cell r="CN578"/>
          <cell r="CO578"/>
        </row>
        <row r="579">
          <cell r="AR579"/>
          <cell r="AS579"/>
          <cell r="AT579"/>
          <cell r="AU579"/>
          <cell r="AV579"/>
          <cell r="AW579"/>
          <cell r="AX579"/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  <cell r="BS579"/>
          <cell r="BT579"/>
          <cell r="BU579"/>
          <cell r="BV579"/>
          <cell r="BW579"/>
          <cell r="BX579"/>
          <cell r="BY579"/>
          <cell r="BZ579"/>
          <cell r="CA579"/>
          <cell r="CB579"/>
          <cell r="CC579"/>
          <cell r="CD579"/>
          <cell r="CE579"/>
          <cell r="CF579"/>
          <cell r="CG579"/>
          <cell r="CH579"/>
          <cell r="CI579"/>
          <cell r="CJ579"/>
          <cell r="CK579"/>
          <cell r="CL579"/>
          <cell r="CM579"/>
          <cell r="CN579"/>
          <cell r="CO579"/>
        </row>
        <row r="580">
          <cell r="AR580"/>
          <cell r="AS580"/>
          <cell r="AT580"/>
          <cell r="AU580"/>
          <cell r="AV580"/>
          <cell r="AW580"/>
          <cell r="AX580"/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  <cell r="BS580"/>
          <cell r="BT580"/>
          <cell r="BU580"/>
          <cell r="BV580"/>
          <cell r="BW580"/>
          <cell r="BX580"/>
          <cell r="BY580"/>
          <cell r="BZ580"/>
          <cell r="CA580"/>
          <cell r="CB580"/>
          <cell r="CC580"/>
          <cell r="CD580"/>
          <cell r="CE580"/>
          <cell r="CF580"/>
          <cell r="CG580"/>
          <cell r="CH580"/>
          <cell r="CI580"/>
          <cell r="CJ580"/>
          <cell r="CK580"/>
          <cell r="CL580"/>
          <cell r="CM580"/>
          <cell r="CN580"/>
          <cell r="CO580"/>
        </row>
        <row r="581">
          <cell r="AR581"/>
          <cell r="AS581"/>
          <cell r="AT581"/>
          <cell r="AU581"/>
          <cell r="AV581"/>
          <cell r="AW581"/>
          <cell r="AX581"/>
          <cell r="AY581"/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  <cell r="BS581"/>
          <cell r="BT581"/>
          <cell r="BU581"/>
          <cell r="BV581"/>
          <cell r="BW581"/>
          <cell r="BX581"/>
          <cell r="BY581"/>
          <cell r="BZ581"/>
          <cell r="CA581"/>
          <cell r="CB581"/>
          <cell r="CC581"/>
          <cell r="CD581"/>
          <cell r="CE581"/>
          <cell r="CF581"/>
          <cell r="CG581"/>
          <cell r="CH581"/>
          <cell r="CI581"/>
          <cell r="CJ581"/>
          <cell r="CK581"/>
          <cell r="CL581"/>
          <cell r="CM581"/>
          <cell r="CN581"/>
          <cell r="CO581"/>
        </row>
        <row r="582">
          <cell r="AR582"/>
          <cell r="AS582"/>
          <cell r="AT582"/>
          <cell r="AU582"/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  <cell r="BS582"/>
          <cell r="BT582"/>
          <cell r="BU582"/>
          <cell r="BV582"/>
          <cell r="BW582"/>
          <cell r="BX582"/>
          <cell r="BY582"/>
          <cell r="BZ582"/>
          <cell r="CA582"/>
          <cell r="CB582"/>
          <cell r="CC582"/>
          <cell r="CD582"/>
          <cell r="CE582"/>
          <cell r="CF582"/>
          <cell r="CG582"/>
          <cell r="CH582"/>
          <cell r="CI582"/>
          <cell r="CJ582"/>
          <cell r="CK582"/>
          <cell r="CL582"/>
          <cell r="CM582"/>
          <cell r="CN582"/>
          <cell r="CO582"/>
        </row>
        <row r="583">
          <cell r="AR583"/>
          <cell r="AS583"/>
          <cell r="AT583"/>
          <cell r="AU583"/>
          <cell r="AV583"/>
          <cell r="AW583"/>
          <cell r="AX583"/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  <cell r="BS583"/>
          <cell r="BT583"/>
          <cell r="BU583"/>
          <cell r="BV583"/>
          <cell r="BW583"/>
          <cell r="BX583"/>
          <cell r="BY583"/>
          <cell r="BZ583"/>
          <cell r="CA583"/>
          <cell r="CB583"/>
          <cell r="CC583"/>
          <cell r="CD583"/>
          <cell r="CE583"/>
          <cell r="CF583"/>
          <cell r="CG583"/>
          <cell r="CH583"/>
          <cell r="CI583"/>
          <cell r="CJ583"/>
          <cell r="CK583"/>
          <cell r="CL583"/>
          <cell r="CM583"/>
          <cell r="CN583"/>
          <cell r="CO583"/>
        </row>
        <row r="584">
          <cell r="AR584"/>
          <cell r="AS584"/>
          <cell r="AT584"/>
          <cell r="AU584"/>
          <cell r="AV584"/>
          <cell r="AW584"/>
          <cell r="AX584"/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  <cell r="BS584"/>
          <cell r="BT584"/>
          <cell r="BU584"/>
          <cell r="BV584"/>
          <cell r="BW584"/>
          <cell r="BX584"/>
          <cell r="BY584"/>
          <cell r="BZ584"/>
          <cell r="CA584"/>
          <cell r="CB584"/>
          <cell r="CC584"/>
          <cell r="CD584"/>
          <cell r="CE584"/>
          <cell r="CF584"/>
          <cell r="CG584"/>
          <cell r="CH584"/>
          <cell r="CI584"/>
          <cell r="CJ584"/>
          <cell r="CK584"/>
          <cell r="CL584"/>
          <cell r="CM584"/>
          <cell r="CN584"/>
          <cell r="CO584"/>
        </row>
        <row r="585">
          <cell r="AR585"/>
          <cell r="AS585"/>
          <cell r="AT585"/>
          <cell r="AU585"/>
          <cell r="AV585"/>
          <cell r="AW585"/>
          <cell r="AX585"/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  <cell r="BS585"/>
          <cell r="BT585"/>
          <cell r="BU585"/>
          <cell r="BV585"/>
          <cell r="BW585"/>
          <cell r="BX585"/>
          <cell r="BY585"/>
          <cell r="BZ585"/>
          <cell r="CA585"/>
          <cell r="CB585"/>
          <cell r="CC585"/>
          <cell r="CD585"/>
          <cell r="CE585"/>
          <cell r="CF585"/>
          <cell r="CG585"/>
          <cell r="CH585"/>
          <cell r="CI585"/>
          <cell r="CJ585"/>
          <cell r="CK585"/>
          <cell r="CL585"/>
          <cell r="CM585"/>
          <cell r="CN585"/>
          <cell r="CO585"/>
        </row>
        <row r="586">
          <cell r="AR586"/>
          <cell r="AS586"/>
          <cell r="AT586"/>
          <cell r="AU586"/>
          <cell r="AV586"/>
          <cell r="AW586"/>
          <cell r="AX586"/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  <cell r="BS586"/>
          <cell r="BT586"/>
          <cell r="BU586"/>
          <cell r="BV586"/>
          <cell r="BW586"/>
          <cell r="BX586"/>
          <cell r="BY586"/>
          <cell r="BZ586"/>
          <cell r="CA586"/>
          <cell r="CB586"/>
          <cell r="CC586"/>
          <cell r="CD586"/>
          <cell r="CE586"/>
          <cell r="CF586"/>
          <cell r="CG586"/>
          <cell r="CH586"/>
          <cell r="CI586"/>
          <cell r="CJ586"/>
          <cell r="CK586"/>
          <cell r="CL586"/>
          <cell r="CM586"/>
          <cell r="CN586"/>
          <cell r="CO586"/>
        </row>
        <row r="587">
          <cell r="AR587"/>
          <cell r="AS587"/>
          <cell r="AT587"/>
          <cell r="AU587"/>
          <cell r="AV587"/>
          <cell r="AW587"/>
          <cell r="AX587"/>
          <cell r="AY587"/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  <cell r="BS587"/>
          <cell r="BT587"/>
          <cell r="BU587"/>
          <cell r="BV587"/>
          <cell r="BW587"/>
          <cell r="BX587"/>
          <cell r="BY587"/>
          <cell r="BZ587"/>
          <cell r="CA587"/>
          <cell r="CB587"/>
          <cell r="CC587"/>
          <cell r="CD587"/>
          <cell r="CE587"/>
          <cell r="CF587"/>
          <cell r="CG587"/>
          <cell r="CH587"/>
          <cell r="CI587"/>
          <cell r="CJ587"/>
          <cell r="CK587"/>
          <cell r="CL587"/>
          <cell r="CM587"/>
          <cell r="CN587"/>
          <cell r="CO587"/>
        </row>
        <row r="588">
          <cell r="AR588"/>
          <cell r="AS588"/>
          <cell r="AT588"/>
          <cell r="AU588"/>
          <cell r="AV588"/>
          <cell r="AW588"/>
          <cell r="AX588"/>
          <cell r="AY588"/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  <cell r="BS588"/>
          <cell r="BT588"/>
          <cell r="BU588"/>
          <cell r="BV588"/>
          <cell r="BW588"/>
          <cell r="BX588"/>
          <cell r="BY588"/>
          <cell r="BZ588"/>
          <cell r="CA588"/>
          <cell r="CB588"/>
          <cell r="CC588"/>
          <cell r="CD588"/>
          <cell r="CE588"/>
          <cell r="CF588"/>
          <cell r="CG588"/>
          <cell r="CH588"/>
          <cell r="CI588"/>
          <cell r="CJ588"/>
          <cell r="CK588"/>
          <cell r="CL588"/>
          <cell r="CM588"/>
          <cell r="CN588"/>
          <cell r="CO588"/>
        </row>
        <row r="589">
          <cell r="AR589"/>
          <cell r="AS589"/>
          <cell r="AT589"/>
          <cell r="AU589"/>
          <cell r="AV589"/>
          <cell r="AW589"/>
          <cell r="AX589"/>
          <cell r="AY589"/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  <cell r="BS589"/>
          <cell r="BT589"/>
          <cell r="BU589"/>
          <cell r="BV589"/>
          <cell r="BW589"/>
          <cell r="BX589"/>
          <cell r="BY589"/>
          <cell r="BZ589"/>
          <cell r="CA589"/>
          <cell r="CB589"/>
          <cell r="CC589"/>
          <cell r="CD589"/>
          <cell r="CE589"/>
          <cell r="CF589"/>
          <cell r="CG589"/>
          <cell r="CH589"/>
          <cell r="CI589"/>
          <cell r="CJ589"/>
          <cell r="CK589"/>
          <cell r="CL589"/>
          <cell r="CM589"/>
          <cell r="CN589"/>
          <cell r="CO589"/>
        </row>
        <row r="590">
          <cell r="AR590"/>
          <cell r="AS590"/>
          <cell r="AT590"/>
          <cell r="AU590"/>
          <cell r="AV590"/>
          <cell r="AW590"/>
          <cell r="AX590"/>
          <cell r="AY590"/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  <cell r="BS590"/>
          <cell r="BT590"/>
          <cell r="BU590"/>
          <cell r="BV590"/>
          <cell r="BW590"/>
          <cell r="BX590"/>
          <cell r="BY590"/>
          <cell r="BZ590"/>
          <cell r="CA590"/>
          <cell r="CB590"/>
          <cell r="CC590"/>
          <cell r="CD590"/>
          <cell r="CE590"/>
          <cell r="CF590"/>
          <cell r="CG590"/>
          <cell r="CH590"/>
          <cell r="CI590"/>
          <cell r="CJ590"/>
          <cell r="CK590"/>
          <cell r="CL590"/>
          <cell r="CM590"/>
          <cell r="CN590"/>
          <cell r="CO590"/>
        </row>
        <row r="591">
          <cell r="AR591"/>
          <cell r="AS591"/>
          <cell r="AT591"/>
          <cell r="AU591"/>
          <cell r="AV591"/>
          <cell r="AW591"/>
          <cell r="AX591"/>
          <cell r="AY591"/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  <cell r="BS591"/>
          <cell r="BT591"/>
          <cell r="BU591"/>
          <cell r="BV591"/>
          <cell r="BW591"/>
          <cell r="BX591"/>
          <cell r="BY591"/>
          <cell r="BZ591"/>
          <cell r="CA591"/>
          <cell r="CB591"/>
          <cell r="CC591"/>
          <cell r="CD591"/>
          <cell r="CE591"/>
          <cell r="CF591"/>
          <cell r="CG591"/>
          <cell r="CH591"/>
          <cell r="CI591"/>
          <cell r="CJ591"/>
          <cell r="CK591"/>
          <cell r="CL591"/>
          <cell r="CM591"/>
          <cell r="CN591"/>
          <cell r="CO591"/>
        </row>
        <row r="592">
          <cell r="AR592"/>
          <cell r="AS592"/>
          <cell r="AT592"/>
          <cell r="AU592"/>
          <cell r="AV592"/>
          <cell r="AW592"/>
          <cell r="AX592"/>
          <cell r="AY592"/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  <cell r="BS592"/>
          <cell r="BT592"/>
          <cell r="BU592"/>
          <cell r="BV592"/>
          <cell r="BW592"/>
          <cell r="BX592"/>
          <cell r="BY592"/>
          <cell r="BZ592"/>
          <cell r="CA592"/>
          <cell r="CB592"/>
          <cell r="CC592"/>
          <cell r="CD592"/>
          <cell r="CE592"/>
          <cell r="CF592"/>
          <cell r="CG592"/>
          <cell r="CH592"/>
          <cell r="CI592"/>
          <cell r="CJ592"/>
          <cell r="CK592"/>
          <cell r="CL592"/>
          <cell r="CM592"/>
          <cell r="CN592"/>
          <cell r="CO592"/>
        </row>
        <row r="593">
          <cell r="AR593"/>
          <cell r="AS593"/>
          <cell r="AT593"/>
          <cell r="AU593"/>
          <cell r="AV593"/>
          <cell r="AW593"/>
          <cell r="AX593"/>
          <cell r="AY593"/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  <cell r="BS593"/>
          <cell r="BT593"/>
          <cell r="BU593"/>
          <cell r="BV593"/>
          <cell r="BW593"/>
          <cell r="BX593"/>
          <cell r="BY593"/>
          <cell r="BZ593"/>
          <cell r="CA593"/>
          <cell r="CB593"/>
          <cell r="CC593"/>
          <cell r="CD593"/>
          <cell r="CE593"/>
          <cell r="CF593"/>
          <cell r="CG593"/>
          <cell r="CH593"/>
          <cell r="CI593"/>
          <cell r="CJ593"/>
          <cell r="CK593"/>
          <cell r="CL593"/>
          <cell r="CM593"/>
          <cell r="CN593"/>
          <cell r="CO593"/>
        </row>
        <row r="594">
          <cell r="AR594"/>
          <cell r="AS594"/>
          <cell r="AT594"/>
          <cell r="AU594"/>
          <cell r="AV594"/>
          <cell r="AW594"/>
          <cell r="AX594"/>
          <cell r="AY594"/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  <cell r="BS594"/>
          <cell r="BT594"/>
          <cell r="BU594"/>
          <cell r="BV594"/>
          <cell r="BW594"/>
          <cell r="BX594"/>
          <cell r="BY594"/>
          <cell r="BZ594"/>
          <cell r="CA594"/>
          <cell r="CB594"/>
          <cell r="CC594"/>
          <cell r="CD594"/>
          <cell r="CE594"/>
          <cell r="CF594"/>
          <cell r="CG594"/>
          <cell r="CH594"/>
          <cell r="CI594"/>
          <cell r="CJ594"/>
          <cell r="CK594"/>
          <cell r="CL594"/>
          <cell r="CM594"/>
          <cell r="CN594"/>
          <cell r="CO594"/>
        </row>
        <row r="595">
          <cell r="AR595"/>
          <cell r="AS595"/>
          <cell r="AT595"/>
          <cell r="AU595"/>
          <cell r="AV595"/>
          <cell r="AW595"/>
          <cell r="AX595"/>
          <cell r="AY595"/>
          <cell r="AZ595"/>
          <cell r="BA595"/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  <cell r="BS595"/>
          <cell r="BT595"/>
          <cell r="BU595"/>
          <cell r="BV595"/>
          <cell r="BW595"/>
          <cell r="BX595"/>
          <cell r="BY595"/>
          <cell r="BZ595"/>
          <cell r="CA595"/>
          <cell r="CB595"/>
          <cell r="CC595"/>
          <cell r="CD595"/>
          <cell r="CE595"/>
          <cell r="CF595"/>
          <cell r="CG595"/>
          <cell r="CH595"/>
          <cell r="CI595"/>
          <cell r="CJ595"/>
          <cell r="CK595"/>
          <cell r="CL595"/>
          <cell r="CM595"/>
          <cell r="CN595"/>
          <cell r="CO595"/>
        </row>
        <row r="596">
          <cell r="AR596"/>
          <cell r="AS596"/>
          <cell r="AT596"/>
          <cell r="AU596"/>
          <cell r="AV596"/>
          <cell r="AW596"/>
          <cell r="AX596"/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  <cell r="BS596"/>
          <cell r="BT596"/>
          <cell r="BU596"/>
          <cell r="BV596"/>
          <cell r="BW596"/>
          <cell r="BX596"/>
          <cell r="BY596"/>
          <cell r="BZ596"/>
          <cell r="CA596"/>
          <cell r="CB596"/>
          <cell r="CC596"/>
          <cell r="CD596"/>
          <cell r="CE596"/>
          <cell r="CF596"/>
          <cell r="CG596"/>
          <cell r="CH596"/>
          <cell r="CI596"/>
          <cell r="CJ596"/>
          <cell r="CK596"/>
          <cell r="CL596"/>
          <cell r="CM596"/>
          <cell r="CN596"/>
          <cell r="CO596"/>
        </row>
        <row r="597">
          <cell r="AR597"/>
          <cell r="AS597"/>
          <cell r="AT597"/>
          <cell r="AU597"/>
          <cell r="AV597"/>
          <cell r="AW597"/>
          <cell r="AX597"/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  <cell r="BT597"/>
          <cell r="BU597"/>
          <cell r="BV597"/>
          <cell r="BW597"/>
          <cell r="BX597"/>
          <cell r="BY597"/>
          <cell r="BZ597"/>
          <cell r="CA597"/>
          <cell r="CB597"/>
          <cell r="CC597"/>
          <cell r="CD597"/>
          <cell r="CE597"/>
          <cell r="CF597"/>
          <cell r="CG597"/>
          <cell r="CH597"/>
          <cell r="CI597"/>
          <cell r="CJ597"/>
          <cell r="CK597"/>
          <cell r="CL597"/>
          <cell r="CM597"/>
          <cell r="CN597"/>
          <cell r="CO597"/>
        </row>
        <row r="598">
          <cell r="AR598"/>
          <cell r="AS598"/>
          <cell r="AT598"/>
          <cell r="AU598"/>
          <cell r="AV598"/>
          <cell r="AW598"/>
          <cell r="AX598"/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  <cell r="BS598"/>
          <cell r="BT598"/>
          <cell r="BU598"/>
          <cell r="BV598"/>
          <cell r="BW598"/>
          <cell r="BX598"/>
          <cell r="BY598"/>
          <cell r="BZ598"/>
          <cell r="CA598"/>
          <cell r="CB598"/>
          <cell r="CC598"/>
          <cell r="CD598"/>
          <cell r="CE598"/>
          <cell r="CF598"/>
          <cell r="CG598"/>
          <cell r="CH598"/>
          <cell r="CI598"/>
          <cell r="CJ598"/>
          <cell r="CK598"/>
          <cell r="CL598"/>
          <cell r="CM598"/>
          <cell r="CN598"/>
          <cell r="CO598"/>
        </row>
        <row r="599">
          <cell r="AR599"/>
          <cell r="AS599"/>
          <cell r="AT599"/>
          <cell r="AU599"/>
          <cell r="AV599"/>
          <cell r="AW599"/>
          <cell r="AX599"/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  <cell r="BT599"/>
          <cell r="BU599"/>
          <cell r="BV599"/>
          <cell r="BW599"/>
          <cell r="BX599"/>
          <cell r="BY599"/>
          <cell r="BZ599"/>
          <cell r="CA599"/>
          <cell r="CB599"/>
          <cell r="CC599"/>
          <cell r="CD599"/>
          <cell r="CE599"/>
          <cell r="CF599"/>
          <cell r="CG599"/>
          <cell r="CH599"/>
          <cell r="CI599"/>
          <cell r="CJ599"/>
          <cell r="CK599"/>
          <cell r="CL599"/>
          <cell r="CM599"/>
          <cell r="CN599"/>
          <cell r="CO599"/>
        </row>
        <row r="600">
          <cell r="AR600"/>
          <cell r="AS600"/>
          <cell r="AT600"/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  <cell r="BT600"/>
          <cell r="BU600"/>
          <cell r="BV600"/>
          <cell r="BW600"/>
          <cell r="BX600"/>
          <cell r="BY600"/>
          <cell r="BZ600"/>
          <cell r="CA600"/>
          <cell r="CB600"/>
          <cell r="CC600"/>
          <cell r="CD600"/>
          <cell r="CE600"/>
          <cell r="CF600"/>
          <cell r="CG600"/>
          <cell r="CH600"/>
          <cell r="CI600"/>
          <cell r="CJ600"/>
          <cell r="CK600"/>
          <cell r="CL600"/>
          <cell r="CM600"/>
          <cell r="CN600"/>
          <cell r="CO600"/>
        </row>
        <row r="601">
          <cell r="AR601"/>
          <cell r="AS601"/>
          <cell r="AT601"/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  <cell r="BS601"/>
          <cell r="BT601"/>
          <cell r="BU601"/>
          <cell r="BV601"/>
          <cell r="BW601"/>
          <cell r="BX601"/>
          <cell r="BY601"/>
          <cell r="BZ601"/>
          <cell r="CA601"/>
          <cell r="CB601"/>
          <cell r="CC601"/>
          <cell r="CD601"/>
          <cell r="CE601"/>
          <cell r="CF601"/>
          <cell r="CG601"/>
          <cell r="CH601"/>
          <cell r="CI601"/>
          <cell r="CJ601"/>
          <cell r="CK601"/>
          <cell r="CL601"/>
          <cell r="CM601"/>
          <cell r="CN601"/>
          <cell r="CO601"/>
        </row>
        <row r="602">
          <cell r="AR602"/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  <cell r="BX602"/>
          <cell r="BY602"/>
          <cell r="BZ602"/>
          <cell r="CA602"/>
          <cell r="CB602"/>
          <cell r="CC602"/>
          <cell r="CD602"/>
          <cell r="CE602"/>
          <cell r="CF602"/>
          <cell r="CG602"/>
          <cell r="CH602"/>
          <cell r="CI602"/>
          <cell r="CJ602"/>
          <cell r="CK602"/>
          <cell r="CL602"/>
          <cell r="CM602"/>
          <cell r="CN602"/>
          <cell r="CO602"/>
        </row>
        <row r="603">
          <cell r="AR603"/>
          <cell r="AS603"/>
          <cell r="AT603"/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  <cell r="BS603"/>
          <cell r="BT603"/>
          <cell r="BU603"/>
          <cell r="BV603"/>
          <cell r="BW603"/>
          <cell r="BX603"/>
          <cell r="BY603"/>
          <cell r="BZ603"/>
          <cell r="CA603"/>
          <cell r="CB603"/>
          <cell r="CC603"/>
          <cell r="CD603"/>
          <cell r="CE603"/>
          <cell r="CF603"/>
          <cell r="CG603"/>
          <cell r="CH603"/>
          <cell r="CI603"/>
          <cell r="CJ603"/>
          <cell r="CK603"/>
          <cell r="CL603"/>
          <cell r="CM603"/>
          <cell r="CN603"/>
          <cell r="CO603"/>
        </row>
        <row r="604">
          <cell r="AR604"/>
          <cell r="AS604"/>
          <cell r="AT604"/>
          <cell r="AU604"/>
          <cell r="AV604"/>
          <cell r="AW604"/>
          <cell r="AX604"/>
          <cell r="AY604"/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  <cell r="BS604"/>
          <cell r="BT604"/>
          <cell r="BU604"/>
          <cell r="BV604"/>
          <cell r="BW604"/>
          <cell r="BX604"/>
          <cell r="BY604"/>
          <cell r="BZ604"/>
          <cell r="CA604"/>
          <cell r="CB604"/>
          <cell r="CC604"/>
          <cell r="CD604"/>
          <cell r="CE604"/>
          <cell r="CF604"/>
          <cell r="CG604"/>
          <cell r="CH604"/>
          <cell r="CI604"/>
          <cell r="CJ604"/>
          <cell r="CK604"/>
          <cell r="CL604"/>
          <cell r="CM604"/>
          <cell r="CN604"/>
          <cell r="CO604"/>
        </row>
        <row r="605">
          <cell r="AR605"/>
          <cell r="AS605"/>
          <cell r="AT605"/>
          <cell r="AU605"/>
          <cell r="AV605"/>
          <cell r="AW605"/>
          <cell r="AX605"/>
          <cell r="AY605"/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  <cell r="BS605"/>
          <cell r="BT605"/>
          <cell r="BU605"/>
          <cell r="BV605"/>
          <cell r="BW605"/>
          <cell r="BX605"/>
          <cell r="BY605"/>
          <cell r="BZ605"/>
          <cell r="CA605"/>
          <cell r="CB605"/>
          <cell r="CC605"/>
          <cell r="CD605"/>
          <cell r="CE605"/>
          <cell r="CF605"/>
          <cell r="CG605"/>
          <cell r="CH605"/>
          <cell r="CI605"/>
          <cell r="CJ605"/>
          <cell r="CK605"/>
          <cell r="CL605"/>
          <cell r="CM605"/>
          <cell r="CN605"/>
          <cell r="CO605"/>
        </row>
        <row r="606">
          <cell r="AR606"/>
          <cell r="AS606"/>
          <cell r="AT606"/>
          <cell r="AU606"/>
          <cell r="AV606"/>
          <cell r="AW606"/>
          <cell r="AX606"/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  <cell r="BS606"/>
          <cell r="BT606"/>
          <cell r="BU606"/>
          <cell r="BV606"/>
          <cell r="BW606"/>
          <cell r="BX606"/>
          <cell r="BY606"/>
          <cell r="BZ606"/>
          <cell r="CA606"/>
          <cell r="CB606"/>
          <cell r="CC606"/>
          <cell r="CD606"/>
          <cell r="CE606"/>
          <cell r="CF606"/>
          <cell r="CG606"/>
          <cell r="CH606"/>
          <cell r="CI606"/>
          <cell r="CJ606"/>
          <cell r="CK606"/>
          <cell r="CL606"/>
          <cell r="CM606"/>
          <cell r="CN606"/>
          <cell r="CO606"/>
        </row>
        <row r="607">
          <cell r="AR607"/>
          <cell r="AS607"/>
          <cell r="AT607"/>
          <cell r="AU607"/>
          <cell r="AV607"/>
          <cell r="AW607"/>
          <cell r="AX607"/>
          <cell r="AY607"/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  <cell r="BS607"/>
          <cell r="BT607"/>
          <cell r="BU607"/>
          <cell r="BV607"/>
          <cell r="BW607"/>
          <cell r="BX607"/>
          <cell r="BY607"/>
          <cell r="BZ607"/>
          <cell r="CA607"/>
          <cell r="CB607"/>
          <cell r="CC607"/>
          <cell r="CD607"/>
          <cell r="CE607"/>
          <cell r="CF607"/>
          <cell r="CG607"/>
          <cell r="CH607"/>
          <cell r="CI607"/>
          <cell r="CJ607"/>
          <cell r="CK607"/>
          <cell r="CL607"/>
          <cell r="CM607"/>
          <cell r="CN607"/>
          <cell r="CO607"/>
        </row>
        <row r="608">
          <cell r="AR608"/>
          <cell r="AS608"/>
          <cell r="AT608"/>
          <cell r="AU608"/>
          <cell r="AV608"/>
          <cell r="AW608"/>
          <cell r="AX608"/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  <cell r="BS608"/>
          <cell r="BT608"/>
          <cell r="BU608"/>
          <cell r="BV608"/>
          <cell r="BW608"/>
          <cell r="BX608"/>
          <cell r="BY608"/>
          <cell r="BZ608"/>
          <cell r="CA608"/>
          <cell r="CB608"/>
          <cell r="CC608"/>
          <cell r="CD608"/>
          <cell r="CE608"/>
          <cell r="CF608"/>
          <cell r="CG608"/>
          <cell r="CH608"/>
          <cell r="CI608"/>
          <cell r="CJ608"/>
          <cell r="CK608"/>
          <cell r="CL608"/>
          <cell r="CM608"/>
          <cell r="CN608"/>
          <cell r="CO608"/>
        </row>
        <row r="609">
          <cell r="AR609"/>
          <cell r="AS609"/>
          <cell r="AT609"/>
          <cell r="AU609"/>
          <cell r="AV609"/>
          <cell r="AW609"/>
          <cell r="AX609"/>
          <cell r="AY609"/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  <cell r="BS609"/>
          <cell r="BT609"/>
          <cell r="BU609"/>
          <cell r="BV609"/>
          <cell r="BW609"/>
          <cell r="BX609"/>
          <cell r="BY609"/>
          <cell r="BZ609"/>
          <cell r="CA609"/>
          <cell r="CB609"/>
          <cell r="CC609"/>
          <cell r="CD609"/>
          <cell r="CE609"/>
          <cell r="CF609"/>
          <cell r="CG609"/>
          <cell r="CH609"/>
          <cell r="CI609"/>
          <cell r="CJ609"/>
          <cell r="CK609"/>
          <cell r="CL609"/>
          <cell r="CM609"/>
          <cell r="CN609"/>
          <cell r="CO609"/>
        </row>
        <row r="610">
          <cell r="AR610"/>
          <cell r="AS610"/>
          <cell r="AT610"/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  <cell r="BS610"/>
          <cell r="BT610"/>
          <cell r="BU610"/>
          <cell r="BV610"/>
          <cell r="BW610"/>
          <cell r="BX610"/>
          <cell r="BY610"/>
          <cell r="BZ610"/>
          <cell r="CA610"/>
          <cell r="CB610"/>
          <cell r="CC610"/>
          <cell r="CD610"/>
          <cell r="CE610"/>
          <cell r="CF610"/>
          <cell r="CG610"/>
          <cell r="CH610"/>
          <cell r="CI610"/>
          <cell r="CJ610"/>
          <cell r="CK610"/>
          <cell r="CL610"/>
          <cell r="CM610"/>
          <cell r="CN610"/>
          <cell r="CO610"/>
        </row>
        <row r="611">
          <cell r="AR611"/>
          <cell r="AS611"/>
          <cell r="AT611"/>
          <cell r="AU611"/>
          <cell r="AV611"/>
          <cell r="AW611"/>
          <cell r="AX611"/>
          <cell r="AY611"/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  <cell r="BS611"/>
          <cell r="BT611"/>
          <cell r="BU611"/>
          <cell r="BV611"/>
          <cell r="BW611"/>
          <cell r="BX611"/>
          <cell r="BY611"/>
          <cell r="BZ611"/>
          <cell r="CA611"/>
          <cell r="CB611"/>
          <cell r="CC611"/>
          <cell r="CD611"/>
          <cell r="CE611"/>
          <cell r="CF611"/>
          <cell r="CG611"/>
          <cell r="CH611"/>
          <cell r="CI611"/>
          <cell r="CJ611"/>
          <cell r="CK611"/>
          <cell r="CL611"/>
          <cell r="CM611"/>
          <cell r="CN611"/>
          <cell r="CO611"/>
        </row>
        <row r="612">
          <cell r="AR612"/>
          <cell r="AS612"/>
          <cell r="AT612"/>
          <cell r="AU612"/>
          <cell r="AV612"/>
          <cell r="AW612"/>
          <cell r="AX612"/>
          <cell r="AY612"/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  <cell r="BS612"/>
          <cell r="BT612"/>
          <cell r="BU612"/>
          <cell r="BV612"/>
          <cell r="BW612"/>
          <cell r="BX612"/>
          <cell r="BY612"/>
          <cell r="BZ612"/>
          <cell r="CA612"/>
          <cell r="CB612"/>
          <cell r="CC612"/>
          <cell r="CD612"/>
          <cell r="CE612"/>
          <cell r="CF612"/>
          <cell r="CG612"/>
          <cell r="CH612"/>
          <cell r="CI612"/>
          <cell r="CJ612"/>
          <cell r="CK612"/>
          <cell r="CL612"/>
          <cell r="CM612"/>
          <cell r="CN612"/>
          <cell r="CO612"/>
        </row>
        <row r="613">
          <cell r="AR613"/>
          <cell r="AS613"/>
          <cell r="AT613"/>
          <cell r="AU613"/>
          <cell r="AV613"/>
          <cell r="AW613"/>
          <cell r="AX613"/>
          <cell r="AY613"/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  <cell r="BS613"/>
          <cell r="BT613"/>
          <cell r="BU613"/>
          <cell r="BV613"/>
          <cell r="BW613"/>
          <cell r="BX613"/>
          <cell r="BY613"/>
          <cell r="BZ613"/>
          <cell r="CA613"/>
          <cell r="CB613"/>
          <cell r="CC613"/>
          <cell r="CD613"/>
          <cell r="CE613"/>
          <cell r="CF613"/>
          <cell r="CG613"/>
          <cell r="CH613"/>
          <cell r="CI613"/>
          <cell r="CJ613"/>
          <cell r="CK613"/>
          <cell r="CL613"/>
          <cell r="CM613"/>
          <cell r="CN613"/>
          <cell r="CO613"/>
        </row>
        <row r="614">
          <cell r="AR614"/>
          <cell r="AS614"/>
          <cell r="AT614"/>
          <cell r="AU614"/>
          <cell r="AV614"/>
          <cell r="AW614"/>
          <cell r="AX614"/>
          <cell r="AY614"/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  <cell r="BS614"/>
          <cell r="BT614"/>
          <cell r="BU614"/>
          <cell r="BV614"/>
          <cell r="BW614"/>
          <cell r="BX614"/>
          <cell r="BY614"/>
          <cell r="BZ614"/>
          <cell r="CA614"/>
          <cell r="CB614"/>
          <cell r="CC614"/>
          <cell r="CD614"/>
          <cell r="CE614"/>
          <cell r="CF614"/>
          <cell r="CG614"/>
          <cell r="CH614"/>
          <cell r="CI614"/>
          <cell r="CJ614"/>
          <cell r="CK614"/>
          <cell r="CL614"/>
          <cell r="CM614"/>
          <cell r="CN614"/>
          <cell r="CO614"/>
        </row>
        <row r="615">
          <cell r="AR615"/>
          <cell r="AS615"/>
          <cell r="AT615"/>
          <cell r="AU615"/>
          <cell r="AV615"/>
          <cell r="AW615"/>
          <cell r="AX615"/>
          <cell r="AY615"/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  <cell r="BS615"/>
          <cell r="BT615"/>
          <cell r="BU615"/>
          <cell r="BV615"/>
          <cell r="BW615"/>
          <cell r="BX615"/>
          <cell r="BY615"/>
          <cell r="BZ615"/>
          <cell r="CA615"/>
          <cell r="CB615"/>
          <cell r="CC615"/>
          <cell r="CD615"/>
          <cell r="CE615"/>
          <cell r="CF615"/>
          <cell r="CG615"/>
          <cell r="CH615"/>
          <cell r="CI615"/>
          <cell r="CJ615"/>
          <cell r="CK615"/>
          <cell r="CL615"/>
          <cell r="CM615"/>
          <cell r="CN615"/>
          <cell r="CO615"/>
        </row>
        <row r="616">
          <cell r="AR616"/>
          <cell r="AS616"/>
          <cell r="AT616"/>
          <cell r="AU616"/>
          <cell r="AV616"/>
          <cell r="AW616"/>
          <cell r="AX616"/>
          <cell r="AY616"/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  <cell r="BS616"/>
          <cell r="BT616"/>
          <cell r="BU616"/>
          <cell r="BV616"/>
          <cell r="BW616"/>
          <cell r="BX616"/>
          <cell r="BY616"/>
          <cell r="BZ616"/>
          <cell r="CA616"/>
          <cell r="CB616"/>
          <cell r="CC616"/>
          <cell r="CD616"/>
          <cell r="CE616"/>
          <cell r="CF616"/>
          <cell r="CG616"/>
          <cell r="CH616"/>
          <cell r="CI616"/>
          <cell r="CJ616"/>
          <cell r="CK616"/>
          <cell r="CL616"/>
          <cell r="CM616"/>
          <cell r="CN616"/>
          <cell r="CO616"/>
        </row>
        <row r="617">
          <cell r="AR617"/>
          <cell r="AS617"/>
          <cell r="AT617"/>
          <cell r="AU617"/>
          <cell r="AV617"/>
          <cell r="AW617"/>
          <cell r="AX617"/>
          <cell r="AY617"/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  <cell r="BS617"/>
          <cell r="BT617"/>
          <cell r="BU617"/>
          <cell r="BV617"/>
          <cell r="BW617"/>
          <cell r="BX617"/>
          <cell r="BY617"/>
          <cell r="BZ617"/>
          <cell r="CA617"/>
          <cell r="CB617"/>
          <cell r="CC617"/>
          <cell r="CD617"/>
          <cell r="CE617"/>
          <cell r="CF617"/>
          <cell r="CG617"/>
          <cell r="CH617"/>
          <cell r="CI617"/>
          <cell r="CJ617"/>
          <cell r="CK617"/>
          <cell r="CL617"/>
          <cell r="CM617"/>
          <cell r="CN617"/>
          <cell r="CO617"/>
        </row>
        <row r="618">
          <cell r="AR618"/>
          <cell r="AS618"/>
          <cell r="AT618"/>
          <cell r="AU618"/>
          <cell r="AV618"/>
          <cell r="AW618"/>
          <cell r="AX618"/>
          <cell r="AY618"/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  <cell r="BR618"/>
          <cell r="BS618"/>
          <cell r="BT618"/>
          <cell r="BU618"/>
          <cell r="BV618"/>
          <cell r="BW618"/>
          <cell r="BX618"/>
          <cell r="BY618"/>
          <cell r="BZ618"/>
          <cell r="CA618"/>
          <cell r="CB618"/>
          <cell r="CC618"/>
          <cell r="CD618"/>
          <cell r="CE618"/>
          <cell r="CF618"/>
          <cell r="CG618"/>
          <cell r="CH618"/>
          <cell r="CI618"/>
          <cell r="CJ618"/>
          <cell r="CK618"/>
          <cell r="CL618"/>
          <cell r="CM618"/>
          <cell r="CN618"/>
          <cell r="CO618"/>
        </row>
        <row r="619">
          <cell r="AR619"/>
          <cell r="AS619"/>
          <cell r="AT619"/>
          <cell r="AU619"/>
          <cell r="AV619"/>
          <cell r="AW619"/>
          <cell r="AX619"/>
          <cell r="AY619"/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  <cell r="BR619"/>
          <cell r="BS619"/>
          <cell r="BT619"/>
          <cell r="BU619"/>
          <cell r="BV619"/>
          <cell r="BW619"/>
          <cell r="BX619"/>
          <cell r="BY619"/>
          <cell r="BZ619"/>
          <cell r="CA619"/>
          <cell r="CB619"/>
          <cell r="CC619"/>
          <cell r="CD619"/>
          <cell r="CE619"/>
          <cell r="CF619"/>
          <cell r="CG619"/>
          <cell r="CH619"/>
          <cell r="CI619"/>
          <cell r="CJ619"/>
          <cell r="CK619"/>
          <cell r="CL619"/>
          <cell r="CM619"/>
          <cell r="CN619"/>
          <cell r="CO619"/>
        </row>
        <row r="620">
          <cell r="AR620"/>
          <cell r="AS620"/>
          <cell r="AT620"/>
          <cell r="AU620"/>
          <cell r="AV620"/>
          <cell r="AW620"/>
          <cell r="AX620"/>
          <cell r="AY620"/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  <cell r="BR620"/>
          <cell r="BS620"/>
          <cell r="BT620"/>
          <cell r="BU620"/>
          <cell r="BV620"/>
          <cell r="BW620"/>
          <cell r="BX620"/>
          <cell r="BY620"/>
          <cell r="BZ620"/>
          <cell r="CA620"/>
          <cell r="CB620"/>
          <cell r="CC620"/>
          <cell r="CD620"/>
          <cell r="CE620"/>
          <cell r="CF620"/>
          <cell r="CG620"/>
          <cell r="CH620"/>
          <cell r="CI620"/>
          <cell r="CJ620"/>
          <cell r="CK620"/>
          <cell r="CL620"/>
          <cell r="CM620"/>
          <cell r="CN620"/>
          <cell r="CO620"/>
        </row>
        <row r="621">
          <cell r="AR621"/>
          <cell r="AS621"/>
          <cell r="AT621"/>
          <cell r="AU621"/>
          <cell r="AV621"/>
          <cell r="AW621"/>
          <cell r="AX621"/>
          <cell r="AY621"/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  <cell r="BS621"/>
          <cell r="BT621"/>
          <cell r="BU621"/>
          <cell r="BV621"/>
          <cell r="BW621"/>
          <cell r="BX621"/>
          <cell r="BY621"/>
          <cell r="BZ621"/>
          <cell r="CA621"/>
          <cell r="CB621"/>
          <cell r="CC621"/>
          <cell r="CD621"/>
          <cell r="CE621"/>
          <cell r="CF621"/>
          <cell r="CG621"/>
          <cell r="CH621"/>
          <cell r="CI621"/>
          <cell r="CJ621"/>
          <cell r="CK621"/>
          <cell r="CL621"/>
          <cell r="CM621"/>
          <cell r="CN621"/>
          <cell r="CO621"/>
        </row>
        <row r="622">
          <cell r="AR622"/>
          <cell r="AS622"/>
          <cell r="AT622"/>
          <cell r="AU622"/>
          <cell r="AV622"/>
          <cell r="AW622"/>
          <cell r="AX622"/>
          <cell r="AY622"/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  <cell r="BR622"/>
          <cell r="BS622"/>
          <cell r="BT622"/>
          <cell r="BU622"/>
          <cell r="BV622"/>
          <cell r="BW622"/>
          <cell r="BX622"/>
          <cell r="BY622"/>
          <cell r="BZ622"/>
          <cell r="CA622"/>
          <cell r="CB622"/>
          <cell r="CC622"/>
          <cell r="CD622"/>
          <cell r="CE622"/>
          <cell r="CF622"/>
          <cell r="CG622"/>
          <cell r="CH622"/>
          <cell r="CI622"/>
          <cell r="CJ622"/>
          <cell r="CK622"/>
          <cell r="CL622"/>
          <cell r="CM622"/>
          <cell r="CN622"/>
          <cell r="CO622"/>
        </row>
        <row r="623">
          <cell r="AR623"/>
          <cell r="AS623"/>
          <cell r="AT623"/>
          <cell r="AU623"/>
          <cell r="AV623"/>
          <cell r="AW623"/>
          <cell r="AX623"/>
          <cell r="AY623"/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  <cell r="BT623"/>
          <cell r="BU623"/>
          <cell r="BV623"/>
          <cell r="BW623"/>
          <cell r="BX623"/>
          <cell r="BY623"/>
          <cell r="BZ623"/>
          <cell r="CA623"/>
          <cell r="CB623"/>
          <cell r="CC623"/>
          <cell r="CD623"/>
          <cell r="CE623"/>
          <cell r="CF623"/>
          <cell r="CG623"/>
          <cell r="CH623"/>
          <cell r="CI623"/>
          <cell r="CJ623"/>
          <cell r="CK623"/>
          <cell r="CL623"/>
          <cell r="CM623"/>
          <cell r="CN623"/>
          <cell r="CO623"/>
        </row>
        <row r="624">
          <cell r="AR624"/>
          <cell r="AS624"/>
          <cell r="AT624"/>
          <cell r="AU624"/>
          <cell r="AV624"/>
          <cell r="AW624"/>
          <cell r="AX624"/>
          <cell r="AY624"/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  <cell r="BR624"/>
          <cell r="BS624"/>
          <cell r="BT624"/>
          <cell r="BU624"/>
          <cell r="BV624"/>
          <cell r="BW624"/>
          <cell r="BX624"/>
          <cell r="BY624"/>
          <cell r="BZ624"/>
          <cell r="CA624"/>
          <cell r="CB624"/>
          <cell r="CC624"/>
          <cell r="CD624"/>
          <cell r="CE624"/>
          <cell r="CF624"/>
          <cell r="CG624"/>
          <cell r="CH624"/>
          <cell r="CI624"/>
          <cell r="CJ624"/>
          <cell r="CK624"/>
          <cell r="CL624"/>
          <cell r="CM624"/>
          <cell r="CN624"/>
          <cell r="CO624"/>
        </row>
        <row r="625">
          <cell r="AR625"/>
          <cell r="AS625"/>
          <cell r="AT625"/>
          <cell r="AU625"/>
          <cell r="AV625"/>
          <cell r="AW625"/>
          <cell r="AX625"/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  <cell r="BS625"/>
          <cell r="BT625"/>
          <cell r="BU625"/>
          <cell r="BV625"/>
          <cell r="BW625"/>
          <cell r="BX625"/>
          <cell r="BY625"/>
          <cell r="BZ625"/>
          <cell r="CA625"/>
          <cell r="CB625"/>
          <cell r="CC625"/>
          <cell r="CD625"/>
          <cell r="CE625"/>
          <cell r="CF625"/>
          <cell r="CG625"/>
          <cell r="CH625"/>
          <cell r="CI625"/>
          <cell r="CJ625"/>
          <cell r="CK625"/>
          <cell r="CL625"/>
          <cell r="CM625"/>
          <cell r="CN625"/>
          <cell r="CO625"/>
        </row>
        <row r="626">
          <cell r="AR626"/>
          <cell r="AS626"/>
          <cell r="AT626"/>
          <cell r="AU626"/>
          <cell r="AV626"/>
          <cell r="AW626"/>
          <cell r="AX626"/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  <cell r="BS626"/>
          <cell r="BT626"/>
          <cell r="BU626"/>
          <cell r="BV626"/>
          <cell r="BW626"/>
          <cell r="BX626"/>
          <cell r="BY626"/>
          <cell r="BZ626"/>
          <cell r="CA626"/>
          <cell r="CB626"/>
          <cell r="CC626"/>
          <cell r="CD626"/>
          <cell r="CE626"/>
          <cell r="CF626"/>
          <cell r="CG626"/>
          <cell r="CH626"/>
          <cell r="CI626"/>
          <cell r="CJ626"/>
          <cell r="CK626"/>
          <cell r="CL626"/>
          <cell r="CM626"/>
          <cell r="CN626"/>
          <cell r="CO626"/>
        </row>
        <row r="627">
          <cell r="AR627"/>
          <cell r="AS627"/>
          <cell r="AT627"/>
          <cell r="AU627"/>
          <cell r="AV627"/>
          <cell r="AW627"/>
          <cell r="AX627"/>
          <cell r="AY627"/>
          <cell r="AZ627"/>
          <cell r="BA627"/>
          <cell r="BB627"/>
          <cell r="BC627"/>
          <cell r="BD627"/>
          <cell r="BE627"/>
          <cell r="BF627"/>
          <cell r="BG627"/>
          <cell r="BH627"/>
          <cell r="BI627"/>
          <cell r="BJ627"/>
          <cell r="BK627"/>
          <cell r="BL627"/>
          <cell r="BM627"/>
          <cell r="BN627"/>
          <cell r="BO627"/>
          <cell r="BP627"/>
          <cell r="BQ627"/>
          <cell r="BR627"/>
          <cell r="BS627"/>
          <cell r="BT627"/>
          <cell r="BU627"/>
          <cell r="BV627"/>
          <cell r="BW627"/>
          <cell r="BX627"/>
          <cell r="BY627"/>
          <cell r="BZ627"/>
          <cell r="CA627"/>
          <cell r="CB627"/>
          <cell r="CC627"/>
          <cell r="CD627"/>
          <cell r="CE627"/>
          <cell r="CF627"/>
          <cell r="CG627"/>
          <cell r="CH627"/>
          <cell r="CI627"/>
          <cell r="CJ627"/>
          <cell r="CK627"/>
          <cell r="CL627"/>
          <cell r="CM627"/>
          <cell r="CN627"/>
          <cell r="CO627"/>
        </row>
        <row r="628">
          <cell r="AR628"/>
          <cell r="AS628"/>
          <cell r="AT628"/>
          <cell r="AU628"/>
          <cell r="AV628"/>
          <cell r="AW628"/>
          <cell r="AX628"/>
          <cell r="AY628"/>
          <cell r="AZ628"/>
          <cell r="BA628"/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  <cell r="BR628"/>
          <cell r="BS628"/>
          <cell r="BT628"/>
          <cell r="BU628"/>
          <cell r="BV628"/>
          <cell r="BW628"/>
          <cell r="BX628"/>
          <cell r="BY628"/>
          <cell r="BZ628"/>
          <cell r="CA628"/>
          <cell r="CB628"/>
          <cell r="CC628"/>
          <cell r="CD628"/>
          <cell r="CE628"/>
          <cell r="CF628"/>
          <cell r="CG628"/>
          <cell r="CH628"/>
          <cell r="CI628"/>
          <cell r="CJ628"/>
          <cell r="CK628"/>
          <cell r="CL628"/>
          <cell r="CM628"/>
          <cell r="CN628"/>
          <cell r="CO628"/>
        </row>
        <row r="629">
          <cell r="AR629"/>
          <cell r="AS629"/>
          <cell r="AT629"/>
          <cell r="AU629"/>
          <cell r="AV629"/>
          <cell r="AW629"/>
          <cell r="AX629"/>
          <cell r="AY629"/>
          <cell r="AZ629"/>
          <cell r="BA629"/>
          <cell r="BB629"/>
          <cell r="BC629"/>
          <cell r="BD629"/>
          <cell r="BE629"/>
          <cell r="BF629"/>
          <cell r="BG629"/>
          <cell r="BH629"/>
          <cell r="BI629"/>
          <cell r="BJ629"/>
          <cell r="BK629"/>
          <cell r="BL629"/>
          <cell r="BM629"/>
          <cell r="BN629"/>
          <cell r="BO629"/>
          <cell r="BP629"/>
          <cell r="BQ629"/>
          <cell r="BR629"/>
          <cell r="BS629"/>
          <cell r="BT629"/>
          <cell r="BU629"/>
          <cell r="BV629"/>
          <cell r="BW629"/>
          <cell r="BX629"/>
          <cell r="BY629"/>
          <cell r="BZ629"/>
          <cell r="CA629"/>
          <cell r="CB629"/>
          <cell r="CC629"/>
          <cell r="CD629"/>
          <cell r="CE629"/>
          <cell r="CF629"/>
          <cell r="CG629"/>
          <cell r="CH629"/>
          <cell r="CI629"/>
          <cell r="CJ629"/>
          <cell r="CK629"/>
          <cell r="CL629"/>
          <cell r="CM629"/>
          <cell r="CN629"/>
          <cell r="CO629"/>
        </row>
        <row r="630">
          <cell r="AR630"/>
          <cell r="AS630"/>
          <cell r="AT630"/>
          <cell r="AU630"/>
          <cell r="AV630"/>
          <cell r="AW630"/>
          <cell r="AX630"/>
          <cell r="AY630"/>
          <cell r="AZ630"/>
          <cell r="BA630"/>
          <cell r="BB630"/>
          <cell r="BC630"/>
          <cell r="BD630"/>
          <cell r="BE630"/>
          <cell r="BF630"/>
          <cell r="BG630"/>
          <cell r="BH630"/>
          <cell r="BI630"/>
          <cell r="BJ630"/>
          <cell r="BK630"/>
          <cell r="BL630"/>
          <cell r="BM630"/>
          <cell r="BN630"/>
          <cell r="BO630"/>
          <cell r="BP630"/>
          <cell r="BQ630"/>
          <cell r="BR630"/>
          <cell r="BS630"/>
          <cell r="BT630"/>
          <cell r="BU630"/>
          <cell r="BV630"/>
          <cell r="BW630"/>
          <cell r="BX630"/>
          <cell r="BY630"/>
          <cell r="BZ630"/>
          <cell r="CA630"/>
          <cell r="CB630"/>
          <cell r="CC630"/>
          <cell r="CD630"/>
          <cell r="CE630"/>
          <cell r="CF630"/>
          <cell r="CG630"/>
          <cell r="CH630"/>
          <cell r="CI630"/>
          <cell r="CJ630"/>
          <cell r="CK630"/>
          <cell r="CL630"/>
          <cell r="CM630"/>
          <cell r="CN630"/>
          <cell r="CO630"/>
        </row>
        <row r="631">
          <cell r="AR631"/>
          <cell r="AS631"/>
          <cell r="AT631"/>
          <cell r="AU631"/>
          <cell r="AV631"/>
          <cell r="AW631"/>
          <cell r="AX631"/>
          <cell r="AY631"/>
          <cell r="AZ631"/>
          <cell r="BA631"/>
          <cell r="BB631"/>
          <cell r="BC631"/>
          <cell r="BD631"/>
          <cell r="BE631"/>
          <cell r="BF631"/>
          <cell r="BG631"/>
          <cell r="BH631"/>
          <cell r="BI631"/>
          <cell r="BJ631"/>
          <cell r="BK631"/>
          <cell r="BL631"/>
          <cell r="BM631"/>
          <cell r="BN631"/>
          <cell r="BO631"/>
          <cell r="BP631"/>
          <cell r="BQ631"/>
          <cell r="BR631"/>
          <cell r="BS631"/>
          <cell r="BT631"/>
          <cell r="BU631"/>
          <cell r="BV631"/>
          <cell r="BW631"/>
          <cell r="BX631"/>
          <cell r="BY631"/>
          <cell r="BZ631"/>
          <cell r="CA631"/>
          <cell r="CB631"/>
          <cell r="CC631"/>
          <cell r="CD631"/>
          <cell r="CE631"/>
          <cell r="CF631"/>
          <cell r="CG631"/>
          <cell r="CH631"/>
          <cell r="CI631"/>
          <cell r="CJ631"/>
          <cell r="CK631"/>
          <cell r="CL631"/>
          <cell r="CM631"/>
          <cell r="CN631"/>
          <cell r="CO631"/>
        </row>
        <row r="632">
          <cell r="AR632"/>
          <cell r="AS632"/>
          <cell r="AT632"/>
          <cell r="AU632"/>
          <cell r="AV632"/>
          <cell r="AW632"/>
          <cell r="AX632"/>
          <cell r="AY632"/>
          <cell r="AZ632"/>
          <cell r="BA632"/>
          <cell r="BB632"/>
          <cell r="BC632"/>
          <cell r="BD632"/>
          <cell r="BE632"/>
          <cell r="BF632"/>
          <cell r="BG632"/>
          <cell r="BH632"/>
          <cell r="BI632"/>
          <cell r="BJ632"/>
          <cell r="BK632"/>
          <cell r="BL632"/>
          <cell r="BM632"/>
          <cell r="BN632"/>
          <cell r="BO632"/>
          <cell r="BP632"/>
          <cell r="BQ632"/>
          <cell r="BR632"/>
          <cell r="BS632"/>
          <cell r="BT632"/>
          <cell r="BU632"/>
          <cell r="BV632"/>
          <cell r="BW632"/>
          <cell r="BX632"/>
          <cell r="BY632"/>
          <cell r="BZ632"/>
          <cell r="CA632"/>
          <cell r="CB632"/>
          <cell r="CC632"/>
          <cell r="CD632"/>
          <cell r="CE632"/>
          <cell r="CF632"/>
          <cell r="CG632"/>
          <cell r="CH632"/>
          <cell r="CI632"/>
          <cell r="CJ632"/>
          <cell r="CK632"/>
          <cell r="CL632"/>
          <cell r="CM632"/>
          <cell r="CN632"/>
          <cell r="CO632"/>
        </row>
        <row r="633">
          <cell r="AR633"/>
          <cell r="AS633"/>
          <cell r="AT633"/>
          <cell r="AU633"/>
          <cell r="AV633"/>
          <cell r="AW633"/>
          <cell r="AX633"/>
          <cell r="AY633"/>
          <cell r="AZ633"/>
          <cell r="BA633"/>
          <cell r="BB633"/>
          <cell r="BC633"/>
          <cell r="BD633"/>
          <cell r="BE633"/>
          <cell r="BF633"/>
          <cell r="BG633"/>
          <cell r="BH633"/>
          <cell r="BI633"/>
          <cell r="BJ633"/>
          <cell r="BK633"/>
          <cell r="BL633"/>
          <cell r="BM633"/>
          <cell r="BN633"/>
          <cell r="BO633"/>
          <cell r="BP633"/>
          <cell r="BQ633"/>
          <cell r="BR633"/>
          <cell r="BS633"/>
          <cell r="BT633"/>
          <cell r="BU633"/>
          <cell r="BV633"/>
          <cell r="BW633"/>
          <cell r="BX633"/>
          <cell r="BY633"/>
          <cell r="BZ633"/>
          <cell r="CA633"/>
          <cell r="CB633"/>
          <cell r="CC633"/>
          <cell r="CD633"/>
          <cell r="CE633"/>
          <cell r="CF633"/>
          <cell r="CG633"/>
          <cell r="CH633"/>
          <cell r="CI633"/>
          <cell r="CJ633"/>
          <cell r="CK633"/>
          <cell r="CL633"/>
          <cell r="CM633"/>
          <cell r="CN633"/>
          <cell r="CO633"/>
        </row>
        <row r="634">
          <cell r="AR634"/>
          <cell r="AS634"/>
          <cell r="AT634"/>
          <cell r="AU634"/>
          <cell r="AV634"/>
          <cell r="AW634"/>
          <cell r="AX634"/>
          <cell r="AY634"/>
          <cell r="AZ634"/>
          <cell r="BA634"/>
          <cell r="BB634"/>
          <cell r="BC634"/>
          <cell r="BD634"/>
          <cell r="BE634"/>
          <cell r="BF634"/>
          <cell r="BG634"/>
          <cell r="BH634"/>
          <cell r="BI634"/>
          <cell r="BJ634"/>
          <cell r="BK634"/>
          <cell r="BL634"/>
          <cell r="BM634"/>
          <cell r="BN634"/>
          <cell r="BO634"/>
          <cell r="BP634"/>
          <cell r="BQ634"/>
          <cell r="BR634"/>
          <cell r="BS634"/>
          <cell r="BT634"/>
          <cell r="BU634"/>
          <cell r="BV634"/>
          <cell r="BW634"/>
          <cell r="BX634"/>
          <cell r="BY634"/>
          <cell r="BZ634"/>
          <cell r="CA634"/>
          <cell r="CB634"/>
          <cell r="CC634"/>
          <cell r="CD634"/>
          <cell r="CE634"/>
          <cell r="CF634"/>
          <cell r="CG634"/>
          <cell r="CH634"/>
          <cell r="CI634"/>
          <cell r="CJ634"/>
          <cell r="CK634"/>
          <cell r="CL634"/>
          <cell r="CM634"/>
          <cell r="CN634"/>
          <cell r="CO634"/>
        </row>
        <row r="635">
          <cell r="AR635"/>
          <cell r="AS635"/>
          <cell r="AT635"/>
          <cell r="AU635"/>
          <cell r="AV635"/>
          <cell r="AW635"/>
          <cell r="AX635"/>
          <cell r="AY635"/>
          <cell r="AZ635"/>
          <cell r="BA635"/>
          <cell r="BB635"/>
          <cell r="BC635"/>
          <cell r="BD635"/>
          <cell r="BE635"/>
          <cell r="BF635"/>
          <cell r="BG635"/>
          <cell r="BH635"/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  <cell r="BS635"/>
          <cell r="BT635"/>
          <cell r="BU635"/>
          <cell r="BV635"/>
          <cell r="BW635"/>
          <cell r="BX635"/>
          <cell r="BY635"/>
          <cell r="BZ635"/>
          <cell r="CA635"/>
          <cell r="CB635"/>
          <cell r="CC635"/>
          <cell r="CD635"/>
          <cell r="CE635"/>
          <cell r="CF635"/>
          <cell r="CG635"/>
          <cell r="CH635"/>
          <cell r="CI635"/>
          <cell r="CJ635"/>
          <cell r="CK635"/>
          <cell r="CL635"/>
          <cell r="CM635"/>
          <cell r="CN635"/>
          <cell r="CO635"/>
        </row>
        <row r="636">
          <cell r="AR636"/>
          <cell r="AS636"/>
          <cell r="AT636"/>
          <cell r="AU636"/>
          <cell r="AV636"/>
          <cell r="AW636"/>
          <cell r="AX636"/>
          <cell r="AY636"/>
          <cell r="AZ636"/>
          <cell r="BA636"/>
          <cell r="BB636"/>
          <cell r="BC636"/>
          <cell r="BD636"/>
          <cell r="BE636"/>
          <cell r="BF636"/>
          <cell r="BG636"/>
          <cell r="BH636"/>
          <cell r="BI636"/>
          <cell r="BJ636"/>
          <cell r="BK636"/>
          <cell r="BL636"/>
          <cell r="BM636"/>
          <cell r="BN636"/>
          <cell r="BO636"/>
          <cell r="BP636"/>
          <cell r="BQ636"/>
          <cell r="BR636"/>
          <cell r="BS636"/>
          <cell r="BT636"/>
          <cell r="BU636"/>
          <cell r="BV636"/>
          <cell r="BW636"/>
          <cell r="BX636"/>
          <cell r="BY636"/>
          <cell r="BZ636"/>
          <cell r="CA636"/>
          <cell r="CB636"/>
          <cell r="CC636"/>
          <cell r="CD636"/>
          <cell r="CE636"/>
          <cell r="CF636"/>
          <cell r="CG636"/>
          <cell r="CH636"/>
          <cell r="CI636"/>
          <cell r="CJ636"/>
          <cell r="CK636"/>
          <cell r="CL636"/>
          <cell r="CM636"/>
          <cell r="CN636"/>
          <cell r="CO636"/>
        </row>
        <row r="637">
          <cell r="AR637"/>
          <cell r="AS637"/>
          <cell r="AT637"/>
          <cell r="AU637"/>
          <cell r="AV637"/>
          <cell r="AW637"/>
          <cell r="AX637"/>
          <cell r="AY637"/>
          <cell r="AZ637"/>
          <cell r="BA637"/>
          <cell r="BB637"/>
          <cell r="BC637"/>
          <cell r="BD637"/>
          <cell r="BE637"/>
          <cell r="BF637"/>
          <cell r="BG637"/>
          <cell r="BH637"/>
          <cell r="BI637"/>
          <cell r="BJ637"/>
          <cell r="BK637"/>
          <cell r="BL637"/>
          <cell r="BM637"/>
          <cell r="BN637"/>
          <cell r="BO637"/>
          <cell r="BP637"/>
          <cell r="BQ637"/>
          <cell r="BR637"/>
          <cell r="BS637"/>
          <cell r="BT637"/>
          <cell r="BU637"/>
          <cell r="BV637"/>
          <cell r="BW637"/>
          <cell r="BX637"/>
          <cell r="BY637"/>
          <cell r="BZ637"/>
          <cell r="CA637"/>
          <cell r="CB637"/>
          <cell r="CC637"/>
          <cell r="CD637"/>
          <cell r="CE637"/>
          <cell r="CF637"/>
          <cell r="CG637"/>
          <cell r="CH637"/>
          <cell r="CI637"/>
          <cell r="CJ637"/>
          <cell r="CK637"/>
          <cell r="CL637"/>
          <cell r="CM637"/>
          <cell r="CN637"/>
          <cell r="CO637"/>
        </row>
        <row r="638">
          <cell r="AR638"/>
          <cell r="AS638"/>
          <cell r="AT638"/>
          <cell r="AU638"/>
          <cell r="AV638"/>
          <cell r="AW638"/>
          <cell r="AX638"/>
          <cell r="AY638"/>
          <cell r="AZ638"/>
          <cell r="BA638"/>
          <cell r="BB638"/>
          <cell r="BC638"/>
          <cell r="BD638"/>
          <cell r="BE638"/>
          <cell r="BF638"/>
          <cell r="BG638"/>
          <cell r="BH638"/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  <cell r="BS638"/>
          <cell r="BT638"/>
          <cell r="BU638"/>
          <cell r="BV638"/>
          <cell r="BW638"/>
          <cell r="BX638"/>
          <cell r="BY638"/>
          <cell r="BZ638"/>
          <cell r="CA638"/>
          <cell r="CB638"/>
          <cell r="CC638"/>
          <cell r="CD638"/>
          <cell r="CE638"/>
          <cell r="CF638"/>
          <cell r="CG638"/>
          <cell r="CH638"/>
          <cell r="CI638"/>
          <cell r="CJ638"/>
          <cell r="CK638"/>
          <cell r="CL638"/>
          <cell r="CM638"/>
          <cell r="CN638"/>
          <cell r="CO638"/>
        </row>
        <row r="639">
          <cell r="AR639"/>
          <cell r="AS639"/>
          <cell r="AT639"/>
          <cell r="AU639"/>
          <cell r="AV639"/>
          <cell r="AW639"/>
          <cell r="AX639"/>
          <cell r="AY639"/>
          <cell r="AZ639"/>
          <cell r="BA639"/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  <cell r="BT639"/>
          <cell r="BU639"/>
          <cell r="BV639"/>
          <cell r="BW639"/>
          <cell r="BX639"/>
          <cell r="BY639"/>
          <cell r="BZ639"/>
          <cell r="CA639"/>
          <cell r="CB639"/>
          <cell r="CC639"/>
          <cell r="CD639"/>
          <cell r="CE639"/>
          <cell r="CF639"/>
          <cell r="CG639"/>
          <cell r="CH639"/>
          <cell r="CI639"/>
          <cell r="CJ639"/>
          <cell r="CK639"/>
          <cell r="CL639"/>
          <cell r="CM639"/>
          <cell r="CN639"/>
          <cell r="CO639"/>
        </row>
        <row r="640">
          <cell r="AR640"/>
          <cell r="AS640"/>
          <cell r="AT640"/>
          <cell r="AU640"/>
          <cell r="AV640"/>
          <cell r="AW640"/>
          <cell r="AX640"/>
          <cell r="AY640"/>
          <cell r="AZ640"/>
          <cell r="BA640"/>
          <cell r="BB640"/>
          <cell r="BC640"/>
          <cell r="BD640"/>
          <cell r="BE640"/>
          <cell r="BF640"/>
          <cell r="BG640"/>
          <cell r="BH640"/>
          <cell r="BI640"/>
          <cell r="BJ640"/>
          <cell r="BK640"/>
          <cell r="BL640"/>
          <cell r="BM640"/>
          <cell r="BN640"/>
          <cell r="BO640"/>
          <cell r="BP640"/>
          <cell r="BQ640"/>
          <cell r="BR640"/>
          <cell r="BS640"/>
          <cell r="BT640"/>
          <cell r="BU640"/>
          <cell r="BV640"/>
          <cell r="BW640"/>
          <cell r="BX640"/>
          <cell r="BY640"/>
          <cell r="BZ640"/>
          <cell r="CA640"/>
          <cell r="CB640"/>
          <cell r="CC640"/>
          <cell r="CD640"/>
          <cell r="CE640"/>
          <cell r="CF640"/>
          <cell r="CG640"/>
          <cell r="CH640"/>
          <cell r="CI640"/>
          <cell r="CJ640"/>
          <cell r="CK640"/>
          <cell r="CL640"/>
          <cell r="CM640"/>
          <cell r="CN640"/>
          <cell r="CO640"/>
        </row>
        <row r="641">
          <cell r="AR641"/>
          <cell r="AS641"/>
          <cell r="AT641"/>
          <cell r="AU641"/>
          <cell r="AV641"/>
          <cell r="AW641"/>
          <cell r="AX641"/>
          <cell r="AY641"/>
          <cell r="AZ641"/>
          <cell r="BA641"/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  <cell r="BS641"/>
          <cell r="BT641"/>
          <cell r="BU641"/>
          <cell r="BV641"/>
          <cell r="BW641"/>
          <cell r="BX641"/>
          <cell r="BY641"/>
          <cell r="BZ641"/>
          <cell r="CA641"/>
          <cell r="CB641"/>
          <cell r="CC641"/>
          <cell r="CD641"/>
          <cell r="CE641"/>
          <cell r="CF641"/>
          <cell r="CG641"/>
          <cell r="CH641"/>
          <cell r="CI641"/>
          <cell r="CJ641"/>
          <cell r="CK641"/>
          <cell r="CL641"/>
          <cell r="CM641"/>
          <cell r="CN641"/>
          <cell r="CO641"/>
        </row>
        <row r="642"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  <cell r="BT642"/>
          <cell r="BU642"/>
          <cell r="BV642"/>
          <cell r="BW642"/>
          <cell r="BX642"/>
          <cell r="BY642"/>
          <cell r="BZ642"/>
          <cell r="CA642"/>
          <cell r="CB642"/>
          <cell r="CC642"/>
          <cell r="CD642"/>
          <cell r="CE642"/>
          <cell r="CF642"/>
          <cell r="CG642"/>
          <cell r="CH642"/>
          <cell r="CI642"/>
          <cell r="CJ642"/>
          <cell r="CK642"/>
          <cell r="CL642"/>
          <cell r="CM642"/>
          <cell r="CN642"/>
          <cell r="CO642"/>
        </row>
        <row r="643">
          <cell r="AR643"/>
          <cell r="AS643"/>
          <cell r="AT643"/>
          <cell r="AU643"/>
          <cell r="AV643"/>
          <cell r="AW643"/>
          <cell r="AX643"/>
          <cell r="AY643"/>
          <cell r="AZ643"/>
          <cell r="BA643"/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  <cell r="BS643"/>
          <cell r="BT643"/>
          <cell r="BU643"/>
          <cell r="BV643"/>
          <cell r="BW643"/>
          <cell r="BX643"/>
          <cell r="BY643"/>
          <cell r="BZ643"/>
          <cell r="CA643"/>
          <cell r="CB643"/>
          <cell r="CC643"/>
          <cell r="CD643"/>
          <cell r="CE643"/>
          <cell r="CF643"/>
          <cell r="CG643"/>
          <cell r="CH643"/>
          <cell r="CI643"/>
          <cell r="CJ643"/>
          <cell r="CK643"/>
          <cell r="CL643"/>
          <cell r="CM643"/>
          <cell r="CN643"/>
          <cell r="CO643"/>
        </row>
        <row r="644"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  <cell r="BS644"/>
          <cell r="BT644"/>
          <cell r="BU644"/>
          <cell r="BV644"/>
          <cell r="BW644"/>
          <cell r="BX644"/>
          <cell r="BY644"/>
          <cell r="BZ644"/>
          <cell r="CA644"/>
          <cell r="CB644"/>
          <cell r="CC644"/>
          <cell r="CD644"/>
          <cell r="CE644"/>
          <cell r="CF644"/>
          <cell r="CG644"/>
          <cell r="CH644"/>
          <cell r="CI644"/>
          <cell r="CJ644"/>
          <cell r="CK644"/>
          <cell r="CL644"/>
          <cell r="CM644"/>
          <cell r="CN644"/>
          <cell r="CO644"/>
        </row>
        <row r="645">
          <cell r="AR645"/>
          <cell r="AS645"/>
          <cell r="AT645"/>
          <cell r="AU645"/>
          <cell r="AV645"/>
          <cell r="AW645"/>
          <cell r="AX645"/>
          <cell r="AY645"/>
          <cell r="AZ645"/>
          <cell r="BA645"/>
          <cell r="BB645"/>
          <cell r="BC645"/>
          <cell r="BD645"/>
          <cell r="BE645"/>
          <cell r="BF645"/>
          <cell r="BG645"/>
          <cell r="BH645"/>
          <cell r="BI645"/>
          <cell r="BJ645"/>
          <cell r="BK645"/>
          <cell r="BL645"/>
          <cell r="BM645"/>
          <cell r="BN645"/>
          <cell r="BO645"/>
          <cell r="BP645"/>
          <cell r="BQ645"/>
          <cell r="BR645"/>
          <cell r="BS645"/>
          <cell r="BT645"/>
          <cell r="BU645"/>
          <cell r="BV645"/>
          <cell r="BW645"/>
          <cell r="BX645"/>
          <cell r="BY645"/>
          <cell r="BZ645"/>
          <cell r="CA645"/>
          <cell r="CB645"/>
          <cell r="CC645"/>
          <cell r="CD645"/>
          <cell r="CE645"/>
          <cell r="CF645"/>
          <cell r="CG645"/>
          <cell r="CH645"/>
          <cell r="CI645"/>
          <cell r="CJ645"/>
          <cell r="CK645"/>
          <cell r="CL645"/>
          <cell r="CM645"/>
          <cell r="CN645"/>
          <cell r="CO645"/>
        </row>
        <row r="646">
          <cell r="AR646"/>
          <cell r="AS646"/>
          <cell r="AT646"/>
          <cell r="AU646"/>
          <cell r="AV646"/>
          <cell r="AW646"/>
          <cell r="AX646"/>
          <cell r="AY646"/>
          <cell r="AZ646"/>
          <cell r="BA646"/>
          <cell r="BB646"/>
          <cell r="BC646"/>
          <cell r="BD646"/>
          <cell r="BE646"/>
          <cell r="BF646"/>
          <cell r="BG646"/>
          <cell r="BH646"/>
          <cell r="BI646"/>
          <cell r="BJ646"/>
          <cell r="BK646"/>
          <cell r="BL646"/>
          <cell r="BM646"/>
          <cell r="BN646"/>
          <cell r="BO646"/>
          <cell r="BP646"/>
          <cell r="BQ646"/>
          <cell r="BR646"/>
          <cell r="BS646"/>
          <cell r="BT646"/>
          <cell r="BU646"/>
          <cell r="BV646"/>
          <cell r="BW646"/>
          <cell r="BX646"/>
          <cell r="BY646"/>
          <cell r="BZ646"/>
          <cell r="CA646"/>
          <cell r="CB646"/>
          <cell r="CC646"/>
          <cell r="CD646"/>
          <cell r="CE646"/>
          <cell r="CF646"/>
          <cell r="CG646"/>
          <cell r="CH646"/>
          <cell r="CI646"/>
          <cell r="CJ646"/>
          <cell r="CK646"/>
          <cell r="CL646"/>
          <cell r="CM646"/>
          <cell r="CN646"/>
          <cell r="CO646"/>
        </row>
        <row r="647">
          <cell r="AR647"/>
          <cell r="AS647"/>
          <cell r="AT647"/>
          <cell r="AU647"/>
          <cell r="AV647"/>
          <cell r="AW647"/>
          <cell r="AX647"/>
          <cell r="AY647"/>
          <cell r="AZ647"/>
          <cell r="BA647"/>
          <cell r="BB647"/>
          <cell r="BC647"/>
          <cell r="BD647"/>
          <cell r="BE647"/>
          <cell r="BF647"/>
          <cell r="BG647"/>
          <cell r="BH647"/>
          <cell r="BI647"/>
          <cell r="BJ647"/>
          <cell r="BK647"/>
          <cell r="BL647"/>
          <cell r="BM647"/>
          <cell r="BN647"/>
          <cell r="BO647"/>
          <cell r="BP647"/>
          <cell r="BQ647"/>
          <cell r="BR647"/>
          <cell r="BS647"/>
          <cell r="BT647"/>
          <cell r="BU647"/>
          <cell r="BV647"/>
          <cell r="BW647"/>
          <cell r="BX647"/>
          <cell r="BY647"/>
          <cell r="BZ647"/>
          <cell r="CA647"/>
          <cell r="CB647"/>
          <cell r="CC647"/>
          <cell r="CD647"/>
          <cell r="CE647"/>
          <cell r="CF647"/>
          <cell r="CG647"/>
          <cell r="CH647"/>
          <cell r="CI647"/>
          <cell r="CJ647"/>
          <cell r="CK647"/>
          <cell r="CL647"/>
          <cell r="CM647"/>
          <cell r="CN647"/>
          <cell r="CO647"/>
        </row>
        <row r="648">
          <cell r="AR648"/>
          <cell r="AS648"/>
          <cell r="AT648"/>
          <cell r="AU648"/>
          <cell r="AV648"/>
          <cell r="AW648"/>
          <cell r="AX648"/>
          <cell r="AY648"/>
          <cell r="AZ648"/>
          <cell r="BA648"/>
          <cell r="BB648"/>
          <cell r="BC648"/>
          <cell r="BD648"/>
          <cell r="BE648"/>
          <cell r="BF648"/>
          <cell r="BG648"/>
          <cell r="BH648"/>
          <cell r="BI648"/>
          <cell r="BJ648"/>
          <cell r="BK648"/>
          <cell r="BL648"/>
          <cell r="BM648"/>
          <cell r="BN648"/>
          <cell r="BO648"/>
          <cell r="BP648"/>
          <cell r="BQ648"/>
          <cell r="BR648"/>
          <cell r="BS648"/>
          <cell r="BT648"/>
          <cell r="BU648"/>
          <cell r="BV648"/>
          <cell r="BW648"/>
          <cell r="BX648"/>
          <cell r="BY648"/>
          <cell r="BZ648"/>
          <cell r="CA648"/>
          <cell r="CB648"/>
          <cell r="CC648"/>
          <cell r="CD648"/>
          <cell r="CE648"/>
          <cell r="CF648"/>
          <cell r="CG648"/>
          <cell r="CH648"/>
          <cell r="CI648"/>
          <cell r="CJ648"/>
          <cell r="CK648"/>
          <cell r="CL648"/>
          <cell r="CM648"/>
          <cell r="CN648"/>
          <cell r="CO648"/>
        </row>
        <row r="649">
          <cell r="AR649"/>
          <cell r="AS649"/>
          <cell r="AT649"/>
          <cell r="AU649"/>
          <cell r="AV649"/>
          <cell r="AW649"/>
          <cell r="AX649"/>
          <cell r="AY649"/>
          <cell r="AZ649"/>
          <cell r="BA649"/>
          <cell r="BB649"/>
          <cell r="BC649"/>
          <cell r="BD649"/>
          <cell r="BE649"/>
          <cell r="BF649"/>
          <cell r="BG649"/>
          <cell r="BH649"/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  <cell r="BS649"/>
          <cell r="BT649"/>
          <cell r="BU649"/>
          <cell r="BV649"/>
          <cell r="BW649"/>
          <cell r="BX649"/>
          <cell r="BY649"/>
          <cell r="BZ649"/>
          <cell r="CA649"/>
          <cell r="CB649"/>
          <cell r="CC649"/>
          <cell r="CD649"/>
          <cell r="CE649"/>
          <cell r="CF649"/>
          <cell r="CG649"/>
          <cell r="CH649"/>
          <cell r="CI649"/>
          <cell r="CJ649"/>
          <cell r="CK649"/>
          <cell r="CL649"/>
          <cell r="CM649"/>
          <cell r="CN649"/>
          <cell r="CO649"/>
        </row>
        <row r="650">
          <cell r="AR650"/>
          <cell r="AS650"/>
          <cell r="AT650"/>
          <cell r="AU650"/>
          <cell r="AV650"/>
          <cell r="AW650"/>
          <cell r="AX650"/>
          <cell r="AY650"/>
          <cell r="AZ650"/>
          <cell r="BA650"/>
          <cell r="BB650"/>
          <cell r="BC650"/>
          <cell r="BD650"/>
          <cell r="BE650"/>
          <cell r="BF650"/>
          <cell r="BG650"/>
          <cell r="BH650"/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  <cell r="BS650"/>
          <cell r="BT650"/>
          <cell r="BU650"/>
          <cell r="BV650"/>
          <cell r="BW650"/>
          <cell r="BX650"/>
          <cell r="BY650"/>
          <cell r="BZ650"/>
          <cell r="CA650"/>
          <cell r="CB650"/>
          <cell r="CC650"/>
          <cell r="CD650"/>
          <cell r="CE650"/>
          <cell r="CF650"/>
          <cell r="CG650"/>
          <cell r="CH650"/>
          <cell r="CI650"/>
          <cell r="CJ650"/>
          <cell r="CK650"/>
          <cell r="CL650"/>
          <cell r="CM650"/>
          <cell r="CN650"/>
          <cell r="CO650"/>
        </row>
        <row r="651">
          <cell r="AR651"/>
          <cell r="AS651"/>
          <cell r="AT651"/>
          <cell r="AU651"/>
          <cell r="AV651"/>
          <cell r="AW651"/>
          <cell r="AX651"/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  <cell r="BS651"/>
          <cell r="BT651"/>
          <cell r="BU651"/>
          <cell r="BV651"/>
          <cell r="BW651"/>
          <cell r="BX651"/>
          <cell r="BY651"/>
          <cell r="BZ651"/>
          <cell r="CA651"/>
          <cell r="CB651"/>
          <cell r="CC651"/>
          <cell r="CD651"/>
          <cell r="CE651"/>
          <cell r="CF651"/>
          <cell r="CG651"/>
          <cell r="CH651"/>
          <cell r="CI651"/>
          <cell r="CJ651"/>
          <cell r="CK651"/>
          <cell r="CL651"/>
          <cell r="CM651"/>
          <cell r="CN651"/>
          <cell r="CO651"/>
        </row>
        <row r="652">
          <cell r="AR652"/>
          <cell r="AS652"/>
          <cell r="AT652"/>
          <cell r="AU652"/>
          <cell r="AV652"/>
          <cell r="AW652"/>
          <cell r="AX652"/>
          <cell r="AY652"/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  <cell r="BS652"/>
          <cell r="BT652"/>
          <cell r="BU652"/>
          <cell r="BV652"/>
          <cell r="BW652"/>
          <cell r="BX652"/>
          <cell r="BY652"/>
          <cell r="BZ652"/>
          <cell r="CA652"/>
          <cell r="CB652"/>
          <cell r="CC652"/>
          <cell r="CD652"/>
          <cell r="CE652"/>
          <cell r="CF652"/>
          <cell r="CG652"/>
          <cell r="CH652"/>
          <cell r="CI652"/>
          <cell r="CJ652"/>
          <cell r="CK652"/>
          <cell r="CL652"/>
          <cell r="CM652"/>
          <cell r="CN652"/>
          <cell r="CO652"/>
        </row>
        <row r="653">
          <cell r="AR653"/>
          <cell r="AS653"/>
          <cell r="AT653"/>
          <cell r="AU653"/>
          <cell r="AV653"/>
          <cell r="AW653"/>
          <cell r="AX653"/>
          <cell r="AY653"/>
          <cell r="AZ653"/>
          <cell r="BA653"/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  <cell r="BS653"/>
          <cell r="BT653"/>
          <cell r="BU653"/>
          <cell r="BV653"/>
          <cell r="BW653"/>
          <cell r="BX653"/>
          <cell r="BY653"/>
          <cell r="BZ653"/>
          <cell r="CA653"/>
          <cell r="CB653"/>
          <cell r="CC653"/>
          <cell r="CD653"/>
          <cell r="CE653"/>
          <cell r="CF653"/>
          <cell r="CG653"/>
          <cell r="CH653"/>
          <cell r="CI653"/>
          <cell r="CJ653"/>
          <cell r="CK653"/>
          <cell r="CL653"/>
          <cell r="CM653"/>
          <cell r="CN653"/>
          <cell r="CO653"/>
        </row>
        <row r="654">
          <cell r="AR654"/>
          <cell r="AS654"/>
          <cell r="AT654"/>
          <cell r="AU654"/>
          <cell r="AV654"/>
          <cell r="AW654"/>
          <cell r="AX654"/>
          <cell r="AY654"/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  <cell r="BS654"/>
          <cell r="BT654"/>
          <cell r="BU654"/>
          <cell r="BV654"/>
          <cell r="BW654"/>
          <cell r="BX654"/>
          <cell r="BY654"/>
          <cell r="BZ654"/>
          <cell r="CA654"/>
          <cell r="CB654"/>
          <cell r="CC654"/>
          <cell r="CD654"/>
          <cell r="CE654"/>
          <cell r="CF654"/>
          <cell r="CG654"/>
          <cell r="CH654"/>
          <cell r="CI654"/>
          <cell r="CJ654"/>
          <cell r="CK654"/>
          <cell r="CL654"/>
          <cell r="CM654"/>
          <cell r="CN654"/>
          <cell r="CO654"/>
        </row>
        <row r="655">
          <cell r="AR655"/>
          <cell r="AS655"/>
          <cell r="AT655"/>
          <cell r="AU655"/>
          <cell r="AV655"/>
          <cell r="AW655"/>
          <cell r="AX655"/>
          <cell r="AY655"/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  <cell r="BS655"/>
          <cell r="BT655"/>
          <cell r="BU655"/>
          <cell r="BV655"/>
          <cell r="BW655"/>
          <cell r="BX655"/>
          <cell r="BY655"/>
          <cell r="BZ655"/>
          <cell r="CA655"/>
          <cell r="CB655"/>
          <cell r="CC655"/>
          <cell r="CD655"/>
          <cell r="CE655"/>
          <cell r="CF655"/>
          <cell r="CG655"/>
          <cell r="CH655"/>
          <cell r="CI655"/>
          <cell r="CJ655"/>
          <cell r="CK655"/>
          <cell r="CL655"/>
          <cell r="CM655"/>
          <cell r="CN655"/>
          <cell r="CO655"/>
        </row>
        <row r="656">
          <cell r="AR656"/>
          <cell r="AS656"/>
          <cell r="AT656"/>
          <cell r="AU656"/>
          <cell r="AV656"/>
          <cell r="AW656"/>
          <cell r="AX656"/>
          <cell r="AY656"/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  <cell r="BS656"/>
          <cell r="BT656"/>
          <cell r="BU656"/>
          <cell r="BV656"/>
          <cell r="BW656"/>
          <cell r="BX656"/>
          <cell r="BY656"/>
          <cell r="BZ656"/>
          <cell r="CA656"/>
          <cell r="CB656"/>
          <cell r="CC656"/>
          <cell r="CD656"/>
          <cell r="CE656"/>
          <cell r="CF656"/>
          <cell r="CG656"/>
          <cell r="CH656"/>
          <cell r="CI656"/>
          <cell r="CJ656"/>
          <cell r="CK656"/>
          <cell r="CL656"/>
          <cell r="CM656"/>
          <cell r="CN656"/>
          <cell r="CO656"/>
        </row>
        <row r="657">
          <cell r="AR657"/>
          <cell r="AS657"/>
          <cell r="AT657"/>
          <cell r="AU657"/>
          <cell r="AV657"/>
          <cell r="AW657"/>
          <cell r="AX657"/>
          <cell r="AY657"/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  <cell r="BS657"/>
          <cell r="BT657"/>
          <cell r="BU657"/>
          <cell r="BV657"/>
          <cell r="BW657"/>
          <cell r="BX657"/>
          <cell r="BY657"/>
          <cell r="BZ657"/>
          <cell r="CA657"/>
          <cell r="CB657"/>
          <cell r="CC657"/>
          <cell r="CD657"/>
          <cell r="CE657"/>
          <cell r="CF657"/>
          <cell r="CG657"/>
          <cell r="CH657"/>
          <cell r="CI657"/>
          <cell r="CJ657"/>
          <cell r="CK657"/>
          <cell r="CL657"/>
          <cell r="CM657"/>
          <cell r="CN657"/>
          <cell r="CO657"/>
        </row>
        <row r="658">
          <cell r="AR658"/>
          <cell r="AS658"/>
          <cell r="AT658"/>
          <cell r="AU658"/>
          <cell r="AV658"/>
          <cell r="AW658"/>
          <cell r="AX658"/>
          <cell r="AY658"/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  <cell r="BS658"/>
          <cell r="BT658"/>
          <cell r="BU658"/>
          <cell r="BV658"/>
          <cell r="BW658"/>
          <cell r="BX658"/>
          <cell r="BY658"/>
          <cell r="BZ658"/>
          <cell r="CA658"/>
          <cell r="CB658"/>
          <cell r="CC658"/>
          <cell r="CD658"/>
          <cell r="CE658"/>
          <cell r="CF658"/>
          <cell r="CG658"/>
          <cell r="CH658"/>
          <cell r="CI658"/>
          <cell r="CJ658"/>
          <cell r="CK658"/>
          <cell r="CL658"/>
          <cell r="CM658"/>
          <cell r="CN658"/>
          <cell r="CO658"/>
        </row>
        <row r="659">
          <cell r="AR659"/>
          <cell r="AS659"/>
          <cell r="AT659"/>
          <cell r="AU659"/>
          <cell r="AV659"/>
          <cell r="AW659"/>
          <cell r="AX659"/>
          <cell r="AY659"/>
          <cell r="AZ659"/>
          <cell r="BA659"/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  <cell r="BS659"/>
          <cell r="BT659"/>
          <cell r="BU659"/>
          <cell r="BV659"/>
          <cell r="BW659"/>
          <cell r="BX659"/>
          <cell r="BY659"/>
          <cell r="BZ659"/>
          <cell r="CA659"/>
          <cell r="CB659"/>
          <cell r="CC659"/>
          <cell r="CD659"/>
          <cell r="CE659"/>
          <cell r="CF659"/>
          <cell r="CG659"/>
          <cell r="CH659"/>
          <cell r="CI659"/>
          <cell r="CJ659"/>
          <cell r="CK659"/>
          <cell r="CL659"/>
          <cell r="CM659"/>
          <cell r="CN659"/>
          <cell r="CO659"/>
        </row>
        <row r="660">
          <cell r="AR660"/>
          <cell r="AS660"/>
          <cell r="AT660"/>
          <cell r="AU660"/>
          <cell r="AV660"/>
          <cell r="AW660"/>
          <cell r="AX660"/>
          <cell r="AY660"/>
          <cell r="AZ660"/>
          <cell r="BA660"/>
          <cell r="BB660"/>
          <cell r="BC660"/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  <cell r="BS660"/>
          <cell r="BT660"/>
          <cell r="BU660"/>
          <cell r="BV660"/>
          <cell r="BW660"/>
          <cell r="BX660"/>
          <cell r="BY660"/>
          <cell r="BZ660"/>
          <cell r="CA660"/>
          <cell r="CB660"/>
          <cell r="CC660"/>
          <cell r="CD660"/>
          <cell r="CE660"/>
          <cell r="CF660"/>
          <cell r="CG660"/>
          <cell r="CH660"/>
          <cell r="CI660"/>
          <cell r="CJ660"/>
          <cell r="CK660"/>
          <cell r="CL660"/>
          <cell r="CM660"/>
          <cell r="CN660"/>
          <cell r="CO660"/>
        </row>
        <row r="661">
          <cell r="AR661"/>
          <cell r="AS661"/>
          <cell r="AT661"/>
          <cell r="AU661"/>
          <cell r="AV661"/>
          <cell r="AW661"/>
          <cell r="AX661"/>
          <cell r="AY661"/>
          <cell r="AZ661"/>
          <cell r="BA661"/>
          <cell r="BB661"/>
          <cell r="BC661"/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  <cell r="BS661"/>
          <cell r="BT661"/>
          <cell r="BU661"/>
          <cell r="BV661"/>
          <cell r="BW661"/>
          <cell r="BX661"/>
          <cell r="BY661"/>
          <cell r="BZ661"/>
          <cell r="CA661"/>
          <cell r="CB661"/>
          <cell r="CC661"/>
          <cell r="CD661"/>
          <cell r="CE661"/>
          <cell r="CF661"/>
          <cell r="CG661"/>
          <cell r="CH661"/>
          <cell r="CI661"/>
          <cell r="CJ661"/>
          <cell r="CK661"/>
          <cell r="CL661"/>
          <cell r="CM661"/>
          <cell r="CN661"/>
          <cell r="CO661"/>
        </row>
        <row r="662">
          <cell r="AR662"/>
          <cell r="AS662"/>
          <cell r="AT662"/>
          <cell r="AU662"/>
          <cell r="AV662"/>
          <cell r="AW662"/>
          <cell r="AX662"/>
          <cell r="AY662"/>
          <cell r="AZ662"/>
          <cell r="BA662"/>
          <cell r="BB662"/>
          <cell r="BC662"/>
          <cell r="BD662"/>
          <cell r="BE662"/>
          <cell r="BF662"/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  <cell r="BS662"/>
          <cell r="BT662"/>
          <cell r="BU662"/>
          <cell r="BV662"/>
          <cell r="BW662"/>
          <cell r="BX662"/>
          <cell r="BY662"/>
          <cell r="BZ662"/>
          <cell r="CA662"/>
          <cell r="CB662"/>
          <cell r="CC662"/>
          <cell r="CD662"/>
          <cell r="CE662"/>
          <cell r="CF662"/>
          <cell r="CG662"/>
          <cell r="CH662"/>
          <cell r="CI662"/>
          <cell r="CJ662"/>
          <cell r="CK662"/>
          <cell r="CL662"/>
          <cell r="CM662"/>
          <cell r="CN662"/>
          <cell r="CO662"/>
        </row>
        <row r="663">
          <cell r="AR663"/>
          <cell r="AS663"/>
          <cell r="AT663"/>
          <cell r="AU663"/>
          <cell r="AV663"/>
          <cell r="AW663"/>
          <cell r="AX663"/>
          <cell r="AY663"/>
          <cell r="AZ663"/>
          <cell r="BA663"/>
          <cell r="BB663"/>
          <cell r="BC663"/>
          <cell r="BD663"/>
          <cell r="BE663"/>
          <cell r="BF663"/>
          <cell r="BG663"/>
          <cell r="BH663"/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  <cell r="BS663"/>
          <cell r="BT663"/>
          <cell r="BU663"/>
          <cell r="BV663"/>
          <cell r="BW663"/>
          <cell r="BX663"/>
          <cell r="BY663"/>
          <cell r="BZ663"/>
          <cell r="CA663"/>
          <cell r="CB663"/>
          <cell r="CC663"/>
          <cell r="CD663"/>
          <cell r="CE663"/>
          <cell r="CF663"/>
          <cell r="CG663"/>
          <cell r="CH663"/>
          <cell r="CI663"/>
          <cell r="CJ663"/>
          <cell r="CK663"/>
          <cell r="CL663"/>
          <cell r="CM663"/>
          <cell r="CN663"/>
          <cell r="CO663"/>
        </row>
        <row r="664">
          <cell r="AR664"/>
          <cell r="AS664"/>
          <cell r="AT664"/>
          <cell r="AU664"/>
          <cell r="AV664"/>
          <cell r="AW664"/>
          <cell r="AX664"/>
          <cell r="AY664"/>
          <cell r="AZ664"/>
          <cell r="BA664"/>
          <cell r="BB664"/>
          <cell r="BC664"/>
          <cell r="BD664"/>
          <cell r="BE664"/>
          <cell r="BF664"/>
          <cell r="BG664"/>
          <cell r="BH664"/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  <cell r="BS664"/>
          <cell r="BT664"/>
          <cell r="BU664"/>
          <cell r="BV664"/>
          <cell r="BW664"/>
          <cell r="BX664"/>
          <cell r="BY664"/>
          <cell r="BZ664"/>
          <cell r="CA664"/>
          <cell r="CB664"/>
          <cell r="CC664"/>
          <cell r="CD664"/>
          <cell r="CE664"/>
          <cell r="CF664"/>
          <cell r="CG664"/>
          <cell r="CH664"/>
          <cell r="CI664"/>
          <cell r="CJ664"/>
          <cell r="CK664"/>
          <cell r="CL664"/>
          <cell r="CM664"/>
          <cell r="CN664"/>
          <cell r="CO664"/>
        </row>
        <row r="665">
          <cell r="AR665"/>
          <cell r="AS665"/>
          <cell r="AT665"/>
          <cell r="AU665"/>
          <cell r="AV665"/>
          <cell r="AW665"/>
          <cell r="AX665"/>
          <cell r="AY665"/>
          <cell r="AZ665"/>
          <cell r="BA665"/>
          <cell r="BB665"/>
          <cell r="BC665"/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  <cell r="BS665"/>
          <cell r="BT665"/>
          <cell r="BU665"/>
          <cell r="BV665"/>
          <cell r="BW665"/>
          <cell r="BX665"/>
          <cell r="BY665"/>
          <cell r="BZ665"/>
          <cell r="CA665"/>
          <cell r="CB665"/>
          <cell r="CC665"/>
          <cell r="CD665"/>
          <cell r="CE665"/>
          <cell r="CF665"/>
          <cell r="CG665"/>
          <cell r="CH665"/>
          <cell r="CI665"/>
          <cell r="CJ665"/>
          <cell r="CK665"/>
          <cell r="CL665"/>
          <cell r="CM665"/>
          <cell r="CN665"/>
          <cell r="CO665"/>
        </row>
        <row r="666">
          <cell r="AR666"/>
          <cell r="AS666"/>
          <cell r="AT666"/>
          <cell r="AU666"/>
          <cell r="AV666"/>
          <cell r="AW666"/>
          <cell r="AX666"/>
          <cell r="AY666"/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  <cell r="BS666"/>
          <cell r="BT666"/>
          <cell r="BU666"/>
          <cell r="BV666"/>
          <cell r="BW666"/>
          <cell r="BX666"/>
          <cell r="BY666"/>
          <cell r="BZ666"/>
          <cell r="CA666"/>
          <cell r="CB666"/>
          <cell r="CC666"/>
          <cell r="CD666"/>
          <cell r="CE666"/>
          <cell r="CF666"/>
          <cell r="CG666"/>
          <cell r="CH666"/>
          <cell r="CI666"/>
          <cell r="CJ666"/>
          <cell r="CK666"/>
          <cell r="CL666"/>
          <cell r="CM666"/>
          <cell r="CN666"/>
          <cell r="CO666"/>
        </row>
        <row r="667">
          <cell r="AR667"/>
          <cell r="AS667"/>
          <cell r="AT667"/>
          <cell r="AU667"/>
          <cell r="AV667"/>
          <cell r="AW667"/>
          <cell r="AX667"/>
          <cell r="AY667"/>
          <cell r="AZ667"/>
          <cell r="BA667"/>
          <cell r="BB667"/>
          <cell r="BC667"/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  <cell r="BS667"/>
          <cell r="BT667"/>
          <cell r="BU667"/>
          <cell r="BV667"/>
          <cell r="BW667"/>
          <cell r="BX667"/>
          <cell r="BY667"/>
          <cell r="BZ667"/>
          <cell r="CA667"/>
          <cell r="CB667"/>
          <cell r="CC667"/>
          <cell r="CD667"/>
          <cell r="CE667"/>
          <cell r="CF667"/>
          <cell r="CG667"/>
          <cell r="CH667"/>
          <cell r="CI667"/>
          <cell r="CJ667"/>
          <cell r="CK667"/>
          <cell r="CL667"/>
          <cell r="CM667"/>
          <cell r="CN667"/>
          <cell r="CO667"/>
        </row>
        <row r="668">
          <cell r="AR668"/>
          <cell r="AS668"/>
          <cell r="AT668"/>
          <cell r="AU668"/>
          <cell r="AV668"/>
          <cell r="AW668"/>
          <cell r="AX668"/>
          <cell r="AY668"/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  <cell r="BS668"/>
          <cell r="BT668"/>
          <cell r="BU668"/>
          <cell r="BV668"/>
          <cell r="BW668"/>
          <cell r="BX668"/>
          <cell r="BY668"/>
          <cell r="BZ668"/>
          <cell r="CA668"/>
          <cell r="CB668"/>
          <cell r="CC668"/>
          <cell r="CD668"/>
          <cell r="CE668"/>
          <cell r="CF668"/>
          <cell r="CG668"/>
          <cell r="CH668"/>
          <cell r="CI668"/>
          <cell r="CJ668"/>
          <cell r="CK668"/>
          <cell r="CL668"/>
          <cell r="CM668"/>
          <cell r="CN668"/>
          <cell r="CO668"/>
        </row>
        <row r="669">
          <cell r="AR669"/>
          <cell r="AS669"/>
          <cell r="AT669"/>
          <cell r="AU669"/>
          <cell r="AV669"/>
          <cell r="AW669"/>
          <cell r="AX669"/>
          <cell r="AY669"/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  <cell r="BT669"/>
          <cell r="BU669"/>
          <cell r="BV669"/>
          <cell r="BW669"/>
          <cell r="BX669"/>
          <cell r="BY669"/>
          <cell r="BZ669"/>
          <cell r="CA669"/>
          <cell r="CB669"/>
          <cell r="CC669"/>
          <cell r="CD669"/>
          <cell r="CE669"/>
          <cell r="CF669"/>
          <cell r="CG669"/>
          <cell r="CH669"/>
          <cell r="CI669"/>
          <cell r="CJ669"/>
          <cell r="CK669"/>
          <cell r="CL669"/>
          <cell r="CM669"/>
          <cell r="CN669"/>
          <cell r="CO669"/>
        </row>
        <row r="670">
          <cell r="AR670"/>
          <cell r="AS670"/>
          <cell r="AT670"/>
          <cell r="AU670"/>
          <cell r="AV670"/>
          <cell r="AW670"/>
          <cell r="AX670"/>
          <cell r="AY670"/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  <cell r="BT670"/>
          <cell r="BU670"/>
          <cell r="BV670"/>
          <cell r="BW670"/>
          <cell r="BX670"/>
          <cell r="BY670"/>
          <cell r="BZ670"/>
          <cell r="CA670"/>
          <cell r="CB670"/>
          <cell r="CC670"/>
          <cell r="CD670"/>
          <cell r="CE670"/>
          <cell r="CF670"/>
          <cell r="CG670"/>
          <cell r="CH670"/>
          <cell r="CI670"/>
          <cell r="CJ670"/>
          <cell r="CK670"/>
          <cell r="CL670"/>
          <cell r="CM670"/>
          <cell r="CN670"/>
          <cell r="CO670"/>
        </row>
        <row r="671">
          <cell r="AR671"/>
          <cell r="AS671"/>
          <cell r="AT671"/>
          <cell r="AU671"/>
          <cell r="AV671"/>
          <cell r="AW671"/>
          <cell r="AX671"/>
          <cell r="AY671"/>
          <cell r="AZ671"/>
          <cell r="BA671"/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  <cell r="BT671"/>
          <cell r="BU671"/>
          <cell r="BV671"/>
          <cell r="BW671"/>
          <cell r="BX671"/>
          <cell r="BY671"/>
          <cell r="BZ671"/>
          <cell r="CA671"/>
          <cell r="CB671"/>
          <cell r="CC671"/>
          <cell r="CD671"/>
          <cell r="CE671"/>
          <cell r="CF671"/>
          <cell r="CG671"/>
          <cell r="CH671"/>
          <cell r="CI671"/>
          <cell r="CJ671"/>
          <cell r="CK671"/>
          <cell r="CL671"/>
          <cell r="CM671"/>
          <cell r="CN671"/>
          <cell r="CO671"/>
        </row>
        <row r="672">
          <cell r="AR672"/>
          <cell r="AS672"/>
          <cell r="AT672"/>
          <cell r="AU672"/>
          <cell r="AV672"/>
          <cell r="AW672"/>
          <cell r="AX672"/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  <cell r="BX672"/>
          <cell r="BY672"/>
          <cell r="BZ672"/>
          <cell r="CA672"/>
          <cell r="CB672"/>
          <cell r="CC672"/>
          <cell r="CD672"/>
          <cell r="CE672"/>
          <cell r="CF672"/>
          <cell r="CG672"/>
          <cell r="CH672"/>
          <cell r="CI672"/>
          <cell r="CJ672"/>
          <cell r="CK672"/>
          <cell r="CL672"/>
          <cell r="CM672"/>
          <cell r="CN672"/>
          <cell r="CO672"/>
        </row>
        <row r="673">
          <cell r="AR673"/>
          <cell r="AS673"/>
          <cell r="AT673"/>
          <cell r="AU673"/>
          <cell r="AV673"/>
          <cell r="AW673"/>
          <cell r="AX673"/>
          <cell r="AY673"/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  <cell r="BX673"/>
          <cell r="BY673"/>
          <cell r="BZ673"/>
          <cell r="CA673"/>
          <cell r="CB673"/>
          <cell r="CC673"/>
          <cell r="CD673"/>
          <cell r="CE673"/>
          <cell r="CF673"/>
          <cell r="CG673"/>
          <cell r="CH673"/>
          <cell r="CI673"/>
          <cell r="CJ673"/>
          <cell r="CK673"/>
          <cell r="CL673"/>
          <cell r="CM673"/>
          <cell r="CN673"/>
          <cell r="CO673"/>
        </row>
        <row r="674">
          <cell r="AR674"/>
          <cell r="AS674"/>
          <cell r="AT674"/>
          <cell r="AU674"/>
          <cell r="AV674"/>
          <cell r="AW674"/>
          <cell r="AX674"/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  <cell r="BX674"/>
          <cell r="BY674"/>
          <cell r="BZ674"/>
          <cell r="CA674"/>
          <cell r="CB674"/>
          <cell r="CC674"/>
          <cell r="CD674"/>
          <cell r="CE674"/>
          <cell r="CF674"/>
          <cell r="CG674"/>
          <cell r="CH674"/>
          <cell r="CI674"/>
          <cell r="CJ674"/>
          <cell r="CK674"/>
          <cell r="CL674"/>
          <cell r="CM674"/>
          <cell r="CN674"/>
          <cell r="CO674"/>
        </row>
        <row r="675">
          <cell r="AR675"/>
          <cell r="AS675"/>
          <cell r="AT675"/>
          <cell r="AU675"/>
          <cell r="AV675"/>
          <cell r="AW675"/>
          <cell r="AX675"/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  <cell r="BX675"/>
          <cell r="BY675"/>
          <cell r="BZ675"/>
          <cell r="CA675"/>
          <cell r="CB675"/>
          <cell r="CC675"/>
          <cell r="CD675"/>
          <cell r="CE675"/>
          <cell r="CF675"/>
          <cell r="CG675"/>
          <cell r="CH675"/>
          <cell r="CI675"/>
          <cell r="CJ675"/>
          <cell r="CK675"/>
          <cell r="CL675"/>
          <cell r="CM675"/>
          <cell r="CN675"/>
          <cell r="CO675"/>
        </row>
        <row r="676">
          <cell r="AR676"/>
          <cell r="AS676"/>
          <cell r="AT676"/>
          <cell r="AU676"/>
          <cell r="AV676"/>
          <cell r="AW676"/>
          <cell r="AX676"/>
          <cell r="AY676"/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  <cell r="BS676"/>
          <cell r="BT676"/>
          <cell r="BU676"/>
          <cell r="BV676"/>
          <cell r="BW676"/>
          <cell r="BX676"/>
          <cell r="BY676"/>
          <cell r="BZ676"/>
          <cell r="CA676"/>
          <cell r="CB676"/>
          <cell r="CC676"/>
          <cell r="CD676"/>
          <cell r="CE676"/>
          <cell r="CF676"/>
          <cell r="CG676"/>
          <cell r="CH676"/>
          <cell r="CI676"/>
          <cell r="CJ676"/>
          <cell r="CK676"/>
          <cell r="CL676"/>
          <cell r="CM676"/>
          <cell r="CN676"/>
          <cell r="CO676"/>
        </row>
        <row r="677">
          <cell r="AR677"/>
          <cell r="AS677"/>
          <cell r="AT677"/>
          <cell r="AU677"/>
          <cell r="AV677"/>
          <cell r="AW677"/>
          <cell r="AX677"/>
          <cell r="AY677"/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  <cell r="BS677"/>
          <cell r="BT677"/>
          <cell r="BU677"/>
          <cell r="BV677"/>
          <cell r="BW677"/>
          <cell r="BX677"/>
          <cell r="BY677"/>
          <cell r="BZ677"/>
          <cell r="CA677"/>
          <cell r="CB677"/>
          <cell r="CC677"/>
          <cell r="CD677"/>
          <cell r="CE677"/>
          <cell r="CF677"/>
          <cell r="CG677"/>
          <cell r="CH677"/>
          <cell r="CI677"/>
          <cell r="CJ677"/>
          <cell r="CK677"/>
          <cell r="CL677"/>
          <cell r="CM677"/>
          <cell r="CN677"/>
          <cell r="CO677"/>
        </row>
        <row r="678">
          <cell r="AR678"/>
          <cell r="AS678"/>
          <cell r="AT678"/>
          <cell r="AU678"/>
          <cell r="AV678"/>
          <cell r="AW678"/>
          <cell r="AX678"/>
          <cell r="AY678"/>
          <cell r="AZ678"/>
          <cell r="BA678"/>
          <cell r="BB678"/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  <cell r="BS678"/>
          <cell r="BT678"/>
          <cell r="BU678"/>
          <cell r="BV678"/>
          <cell r="BW678"/>
          <cell r="BX678"/>
          <cell r="BY678"/>
          <cell r="BZ678"/>
          <cell r="CA678"/>
          <cell r="CB678"/>
          <cell r="CC678"/>
          <cell r="CD678"/>
          <cell r="CE678"/>
          <cell r="CF678"/>
          <cell r="CG678"/>
          <cell r="CH678"/>
          <cell r="CI678"/>
          <cell r="CJ678"/>
          <cell r="CK678"/>
          <cell r="CL678"/>
          <cell r="CM678"/>
          <cell r="CN678"/>
          <cell r="CO678"/>
        </row>
        <row r="679">
          <cell r="AR679"/>
          <cell r="AS679"/>
          <cell r="AT679"/>
          <cell r="AU679"/>
          <cell r="AV679"/>
          <cell r="AW679"/>
          <cell r="AX679"/>
          <cell r="AY679"/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  <cell r="BS679"/>
          <cell r="BT679"/>
          <cell r="BU679"/>
          <cell r="BV679"/>
          <cell r="BW679"/>
          <cell r="BX679"/>
          <cell r="BY679"/>
          <cell r="BZ679"/>
          <cell r="CA679"/>
          <cell r="CB679"/>
          <cell r="CC679"/>
          <cell r="CD679"/>
          <cell r="CE679"/>
          <cell r="CF679"/>
          <cell r="CG679"/>
          <cell r="CH679"/>
          <cell r="CI679"/>
          <cell r="CJ679"/>
          <cell r="CK679"/>
          <cell r="CL679"/>
          <cell r="CM679"/>
          <cell r="CN679"/>
          <cell r="CO679"/>
        </row>
        <row r="680">
          <cell r="AR680"/>
          <cell r="AS680"/>
          <cell r="AT680"/>
          <cell r="AU680"/>
          <cell r="AV680"/>
          <cell r="AW680"/>
          <cell r="AX680"/>
          <cell r="AY680"/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  <cell r="BS680"/>
          <cell r="BT680"/>
          <cell r="BU680"/>
          <cell r="BV680"/>
          <cell r="BW680"/>
          <cell r="BX680"/>
          <cell r="BY680"/>
          <cell r="BZ680"/>
          <cell r="CA680"/>
          <cell r="CB680"/>
          <cell r="CC680"/>
          <cell r="CD680"/>
          <cell r="CE680"/>
          <cell r="CF680"/>
          <cell r="CG680"/>
          <cell r="CH680"/>
          <cell r="CI680"/>
          <cell r="CJ680"/>
          <cell r="CK680"/>
          <cell r="CL680"/>
          <cell r="CM680"/>
          <cell r="CN680"/>
          <cell r="CO680"/>
        </row>
        <row r="681">
          <cell r="AR681"/>
          <cell r="AS681"/>
          <cell r="AT681"/>
          <cell r="AU681"/>
          <cell r="AV681"/>
          <cell r="AW681"/>
          <cell r="AX681"/>
          <cell r="AY681"/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  <cell r="BS681"/>
          <cell r="BT681"/>
          <cell r="BU681"/>
          <cell r="BV681"/>
          <cell r="BW681"/>
          <cell r="BX681"/>
          <cell r="BY681"/>
          <cell r="BZ681"/>
          <cell r="CA681"/>
          <cell r="CB681"/>
          <cell r="CC681"/>
          <cell r="CD681"/>
          <cell r="CE681"/>
          <cell r="CF681"/>
          <cell r="CG681"/>
          <cell r="CH681"/>
          <cell r="CI681"/>
          <cell r="CJ681"/>
          <cell r="CK681"/>
          <cell r="CL681"/>
          <cell r="CM681"/>
          <cell r="CN681"/>
          <cell r="CO681"/>
        </row>
        <row r="682">
          <cell r="AR682"/>
          <cell r="AS682"/>
          <cell r="AT682"/>
          <cell r="AU682"/>
          <cell r="AV682"/>
          <cell r="AW682"/>
          <cell r="AX682"/>
          <cell r="AY682"/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  <cell r="BS682"/>
          <cell r="BT682"/>
          <cell r="BU682"/>
          <cell r="BV682"/>
          <cell r="BW682"/>
          <cell r="BX682"/>
          <cell r="BY682"/>
          <cell r="BZ682"/>
          <cell r="CA682"/>
          <cell r="CB682"/>
          <cell r="CC682"/>
          <cell r="CD682"/>
          <cell r="CE682"/>
          <cell r="CF682"/>
          <cell r="CG682"/>
          <cell r="CH682"/>
          <cell r="CI682"/>
          <cell r="CJ682"/>
          <cell r="CK682"/>
          <cell r="CL682"/>
          <cell r="CM682"/>
          <cell r="CN682"/>
          <cell r="CO682"/>
        </row>
        <row r="683">
          <cell r="AR683"/>
          <cell r="AS683"/>
          <cell r="AT683"/>
          <cell r="AU683"/>
          <cell r="AV683"/>
          <cell r="AW683"/>
          <cell r="AX683"/>
          <cell r="AY683"/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  <cell r="BS683"/>
          <cell r="BT683"/>
          <cell r="BU683"/>
          <cell r="BV683"/>
          <cell r="BW683"/>
          <cell r="BX683"/>
          <cell r="BY683"/>
          <cell r="BZ683"/>
          <cell r="CA683"/>
          <cell r="CB683"/>
          <cell r="CC683"/>
          <cell r="CD683"/>
          <cell r="CE683"/>
          <cell r="CF683"/>
          <cell r="CG683"/>
          <cell r="CH683"/>
          <cell r="CI683"/>
          <cell r="CJ683"/>
          <cell r="CK683"/>
          <cell r="CL683"/>
          <cell r="CM683"/>
          <cell r="CN683"/>
          <cell r="CO683"/>
        </row>
        <row r="684">
          <cell r="AR684"/>
          <cell r="AS684"/>
          <cell r="AT684"/>
          <cell r="AU684"/>
          <cell r="AV684"/>
          <cell r="AW684"/>
          <cell r="AX684"/>
          <cell r="AY684"/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  <cell r="BT684"/>
          <cell r="BU684"/>
          <cell r="BV684"/>
          <cell r="BW684"/>
          <cell r="BX684"/>
          <cell r="BY684"/>
          <cell r="BZ684"/>
          <cell r="CA684"/>
          <cell r="CB684"/>
          <cell r="CC684"/>
          <cell r="CD684"/>
          <cell r="CE684"/>
          <cell r="CF684"/>
          <cell r="CG684"/>
          <cell r="CH684"/>
          <cell r="CI684"/>
          <cell r="CJ684"/>
          <cell r="CK684"/>
          <cell r="CL684"/>
          <cell r="CM684"/>
          <cell r="CN684"/>
          <cell r="CO684"/>
        </row>
        <row r="685">
          <cell r="AR685"/>
          <cell r="AS685"/>
          <cell r="AT685"/>
          <cell r="AU685"/>
          <cell r="AV685"/>
          <cell r="AW685"/>
          <cell r="AX685"/>
          <cell r="AY685"/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  <cell r="BS685"/>
          <cell r="BT685"/>
          <cell r="BU685"/>
          <cell r="BV685"/>
          <cell r="BW685"/>
          <cell r="BX685"/>
          <cell r="BY685"/>
          <cell r="BZ685"/>
          <cell r="CA685"/>
          <cell r="CB685"/>
          <cell r="CC685"/>
          <cell r="CD685"/>
          <cell r="CE685"/>
          <cell r="CF685"/>
          <cell r="CG685"/>
          <cell r="CH685"/>
          <cell r="CI685"/>
          <cell r="CJ685"/>
          <cell r="CK685"/>
          <cell r="CL685"/>
          <cell r="CM685"/>
          <cell r="CN685"/>
          <cell r="CO685"/>
        </row>
        <row r="686">
          <cell r="AR686"/>
          <cell r="AS686"/>
          <cell r="AT686"/>
          <cell r="AU686"/>
          <cell r="AV686"/>
          <cell r="AW686"/>
          <cell r="AX686"/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  <cell r="BT686"/>
          <cell r="BU686"/>
          <cell r="BV686"/>
          <cell r="BW686"/>
          <cell r="BX686"/>
          <cell r="BY686"/>
          <cell r="BZ686"/>
          <cell r="CA686"/>
          <cell r="CB686"/>
          <cell r="CC686"/>
          <cell r="CD686"/>
          <cell r="CE686"/>
          <cell r="CF686"/>
          <cell r="CG686"/>
          <cell r="CH686"/>
          <cell r="CI686"/>
          <cell r="CJ686"/>
          <cell r="CK686"/>
          <cell r="CL686"/>
          <cell r="CM686"/>
          <cell r="CN686"/>
          <cell r="CO686"/>
        </row>
        <row r="687">
          <cell r="AR687"/>
          <cell r="AS687"/>
          <cell r="AT687"/>
          <cell r="AU687"/>
          <cell r="AV687"/>
          <cell r="AW687"/>
          <cell r="AX687"/>
          <cell r="AY687"/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  <cell r="BT687"/>
          <cell r="BU687"/>
          <cell r="BV687"/>
          <cell r="BW687"/>
          <cell r="BX687"/>
          <cell r="BY687"/>
          <cell r="BZ687"/>
          <cell r="CA687"/>
          <cell r="CB687"/>
          <cell r="CC687"/>
          <cell r="CD687"/>
          <cell r="CE687"/>
          <cell r="CF687"/>
          <cell r="CG687"/>
          <cell r="CH687"/>
          <cell r="CI687"/>
          <cell r="CJ687"/>
          <cell r="CK687"/>
          <cell r="CL687"/>
          <cell r="CM687"/>
          <cell r="CN687"/>
          <cell r="CO687"/>
        </row>
        <row r="688">
          <cell r="AR688"/>
          <cell r="AS688"/>
          <cell r="AT688"/>
          <cell r="AU688"/>
          <cell r="AV688"/>
          <cell r="AW688"/>
          <cell r="AX688"/>
          <cell r="AY688"/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  <cell r="BT688"/>
          <cell r="BU688"/>
          <cell r="BV688"/>
          <cell r="BW688"/>
          <cell r="BX688"/>
          <cell r="BY688"/>
          <cell r="BZ688"/>
          <cell r="CA688"/>
          <cell r="CB688"/>
          <cell r="CC688"/>
          <cell r="CD688"/>
          <cell r="CE688"/>
          <cell r="CF688"/>
          <cell r="CG688"/>
          <cell r="CH688"/>
          <cell r="CI688"/>
          <cell r="CJ688"/>
          <cell r="CK688"/>
          <cell r="CL688"/>
          <cell r="CM688"/>
          <cell r="CN688"/>
          <cell r="CO688"/>
        </row>
        <row r="689">
          <cell r="AR689"/>
          <cell r="AS689"/>
          <cell r="AT689"/>
          <cell r="AU689"/>
          <cell r="AV689"/>
          <cell r="AW689"/>
          <cell r="AX689"/>
          <cell r="AY689"/>
          <cell r="AZ689"/>
          <cell r="BA689"/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  <cell r="BS689"/>
          <cell r="BT689"/>
          <cell r="BU689"/>
          <cell r="BV689"/>
          <cell r="BW689"/>
          <cell r="BX689"/>
          <cell r="BY689"/>
          <cell r="BZ689"/>
          <cell r="CA689"/>
          <cell r="CB689"/>
          <cell r="CC689"/>
          <cell r="CD689"/>
          <cell r="CE689"/>
          <cell r="CF689"/>
          <cell r="CG689"/>
          <cell r="CH689"/>
          <cell r="CI689"/>
          <cell r="CJ689"/>
          <cell r="CK689"/>
          <cell r="CL689"/>
          <cell r="CM689"/>
          <cell r="CN689"/>
          <cell r="CO689"/>
        </row>
        <row r="690">
          <cell r="AR690"/>
          <cell r="AS690"/>
          <cell r="AT690"/>
          <cell r="AU690"/>
          <cell r="AV690"/>
          <cell r="AW690"/>
          <cell r="AX690"/>
          <cell r="AY690"/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  <cell r="BS690"/>
          <cell r="BT690"/>
          <cell r="BU690"/>
          <cell r="BV690"/>
          <cell r="BW690"/>
          <cell r="BX690"/>
          <cell r="BY690"/>
          <cell r="BZ690"/>
          <cell r="CA690"/>
          <cell r="CB690"/>
          <cell r="CC690"/>
          <cell r="CD690"/>
          <cell r="CE690"/>
          <cell r="CF690"/>
          <cell r="CG690"/>
          <cell r="CH690"/>
          <cell r="CI690"/>
          <cell r="CJ690"/>
          <cell r="CK690"/>
          <cell r="CL690"/>
          <cell r="CM690"/>
          <cell r="CN690"/>
          <cell r="CO690"/>
        </row>
        <row r="691">
          <cell r="AR691"/>
          <cell r="AS691"/>
          <cell r="AT691"/>
          <cell r="AU691"/>
          <cell r="AV691"/>
          <cell r="AW691"/>
          <cell r="AX691"/>
          <cell r="AY691"/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  <cell r="BS691"/>
          <cell r="BT691"/>
          <cell r="BU691"/>
          <cell r="BV691"/>
          <cell r="BW691"/>
          <cell r="BX691"/>
          <cell r="BY691"/>
          <cell r="BZ691"/>
          <cell r="CA691"/>
          <cell r="CB691"/>
          <cell r="CC691"/>
          <cell r="CD691"/>
          <cell r="CE691"/>
          <cell r="CF691"/>
          <cell r="CG691"/>
          <cell r="CH691"/>
          <cell r="CI691"/>
          <cell r="CJ691"/>
          <cell r="CK691"/>
          <cell r="CL691"/>
          <cell r="CM691"/>
          <cell r="CN691"/>
          <cell r="CO691"/>
        </row>
        <row r="692">
          <cell r="AR692"/>
          <cell r="AS692"/>
          <cell r="AT692"/>
          <cell r="AU692"/>
          <cell r="AV692"/>
          <cell r="AW692"/>
          <cell r="AX692"/>
          <cell r="AY692"/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  <cell r="BS692"/>
          <cell r="BT692"/>
          <cell r="BU692"/>
          <cell r="BV692"/>
          <cell r="BW692"/>
          <cell r="BX692"/>
          <cell r="BY692"/>
          <cell r="BZ692"/>
          <cell r="CA692"/>
          <cell r="CB692"/>
          <cell r="CC692"/>
          <cell r="CD692"/>
          <cell r="CE692"/>
          <cell r="CF692"/>
          <cell r="CG692"/>
          <cell r="CH692"/>
          <cell r="CI692"/>
          <cell r="CJ692"/>
          <cell r="CK692"/>
          <cell r="CL692"/>
          <cell r="CM692"/>
          <cell r="CN692"/>
          <cell r="CO692"/>
        </row>
        <row r="693">
          <cell r="AR693"/>
          <cell r="AS693"/>
          <cell r="AT693"/>
          <cell r="AU693"/>
          <cell r="AV693"/>
          <cell r="AW693"/>
          <cell r="AX693"/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  <cell r="BT693"/>
          <cell r="BU693"/>
          <cell r="BV693"/>
          <cell r="BW693"/>
          <cell r="BX693"/>
          <cell r="BY693"/>
          <cell r="BZ693"/>
          <cell r="CA693"/>
          <cell r="CB693"/>
          <cell r="CC693"/>
          <cell r="CD693"/>
          <cell r="CE693"/>
          <cell r="CF693"/>
          <cell r="CG693"/>
          <cell r="CH693"/>
          <cell r="CI693"/>
          <cell r="CJ693"/>
          <cell r="CK693"/>
          <cell r="CL693"/>
          <cell r="CM693"/>
          <cell r="CN693"/>
          <cell r="CO693"/>
        </row>
        <row r="694">
          <cell r="AR694"/>
          <cell r="AS694"/>
          <cell r="AT694"/>
          <cell r="AU694"/>
          <cell r="AV694"/>
          <cell r="AW694"/>
          <cell r="AX694"/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  <cell r="BT694"/>
          <cell r="BU694"/>
          <cell r="BV694"/>
          <cell r="BW694"/>
          <cell r="BX694"/>
          <cell r="BY694"/>
          <cell r="BZ694"/>
          <cell r="CA694"/>
          <cell r="CB694"/>
          <cell r="CC694"/>
          <cell r="CD694"/>
          <cell r="CE694"/>
          <cell r="CF694"/>
          <cell r="CG694"/>
          <cell r="CH694"/>
          <cell r="CI694"/>
          <cell r="CJ694"/>
          <cell r="CK694"/>
          <cell r="CL694"/>
          <cell r="CM694"/>
          <cell r="CN694"/>
          <cell r="CO694"/>
        </row>
        <row r="695">
          <cell r="AR695"/>
          <cell r="AS695"/>
          <cell r="AT695"/>
          <cell r="AU695"/>
          <cell r="AV695"/>
          <cell r="AW695"/>
          <cell r="AX695"/>
          <cell r="AY695"/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  <cell r="BS695"/>
          <cell r="BT695"/>
          <cell r="BU695"/>
          <cell r="BV695"/>
          <cell r="BW695"/>
          <cell r="BX695"/>
          <cell r="BY695"/>
          <cell r="BZ695"/>
          <cell r="CA695"/>
          <cell r="CB695"/>
          <cell r="CC695"/>
          <cell r="CD695"/>
          <cell r="CE695"/>
          <cell r="CF695"/>
          <cell r="CG695"/>
          <cell r="CH695"/>
          <cell r="CI695"/>
          <cell r="CJ695"/>
          <cell r="CK695"/>
          <cell r="CL695"/>
          <cell r="CM695"/>
          <cell r="CN695"/>
          <cell r="CO695"/>
        </row>
        <row r="696">
          <cell r="AR696"/>
          <cell r="AS696"/>
          <cell r="AT696"/>
          <cell r="AU696"/>
          <cell r="AV696"/>
          <cell r="AW696"/>
          <cell r="AX696"/>
          <cell r="AY696"/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  <cell r="BT696"/>
          <cell r="BU696"/>
          <cell r="BV696"/>
          <cell r="BW696"/>
          <cell r="BX696"/>
          <cell r="BY696"/>
          <cell r="BZ696"/>
          <cell r="CA696"/>
          <cell r="CB696"/>
          <cell r="CC696"/>
          <cell r="CD696"/>
          <cell r="CE696"/>
          <cell r="CF696"/>
          <cell r="CG696"/>
          <cell r="CH696"/>
          <cell r="CI696"/>
          <cell r="CJ696"/>
          <cell r="CK696"/>
          <cell r="CL696"/>
          <cell r="CM696"/>
          <cell r="CN696"/>
          <cell r="CO696"/>
        </row>
        <row r="697">
          <cell r="AR697"/>
          <cell r="AS697"/>
          <cell r="AT697"/>
          <cell r="AU697"/>
          <cell r="AV697"/>
          <cell r="AW697"/>
          <cell r="AX697"/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  <cell r="BT697"/>
          <cell r="BU697"/>
          <cell r="BV697"/>
          <cell r="BW697"/>
          <cell r="BX697"/>
          <cell r="BY697"/>
          <cell r="BZ697"/>
          <cell r="CA697"/>
          <cell r="CB697"/>
          <cell r="CC697"/>
          <cell r="CD697"/>
          <cell r="CE697"/>
          <cell r="CF697"/>
          <cell r="CG697"/>
          <cell r="CH697"/>
          <cell r="CI697"/>
          <cell r="CJ697"/>
          <cell r="CK697"/>
          <cell r="CL697"/>
          <cell r="CM697"/>
          <cell r="CN697"/>
          <cell r="CO697"/>
        </row>
        <row r="698">
          <cell r="AR698"/>
          <cell r="AS698"/>
          <cell r="AT698"/>
          <cell r="AU698"/>
          <cell r="AV698"/>
          <cell r="AW698"/>
          <cell r="AX698"/>
          <cell r="AY698"/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  <cell r="BT698"/>
          <cell r="BU698"/>
          <cell r="BV698"/>
          <cell r="BW698"/>
          <cell r="BX698"/>
          <cell r="BY698"/>
          <cell r="BZ698"/>
          <cell r="CA698"/>
          <cell r="CB698"/>
          <cell r="CC698"/>
          <cell r="CD698"/>
          <cell r="CE698"/>
          <cell r="CF698"/>
          <cell r="CG698"/>
          <cell r="CH698"/>
          <cell r="CI698"/>
          <cell r="CJ698"/>
          <cell r="CK698"/>
          <cell r="CL698"/>
          <cell r="CM698"/>
          <cell r="CN698"/>
          <cell r="CO698"/>
        </row>
        <row r="699">
          <cell r="AR699"/>
          <cell r="AS699"/>
          <cell r="AT699"/>
          <cell r="AU699"/>
          <cell r="AV699"/>
          <cell r="AW699"/>
          <cell r="AX699"/>
          <cell r="AY699"/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  <cell r="BT699"/>
          <cell r="BU699"/>
          <cell r="BV699"/>
          <cell r="BW699"/>
          <cell r="BX699"/>
          <cell r="BY699"/>
          <cell r="BZ699"/>
          <cell r="CA699"/>
          <cell r="CB699"/>
          <cell r="CC699"/>
          <cell r="CD699"/>
          <cell r="CE699"/>
          <cell r="CF699"/>
          <cell r="CG699"/>
          <cell r="CH699"/>
          <cell r="CI699"/>
          <cell r="CJ699"/>
          <cell r="CK699"/>
          <cell r="CL699"/>
          <cell r="CM699"/>
          <cell r="CN699"/>
          <cell r="CO699"/>
        </row>
        <row r="700">
          <cell r="AR700"/>
          <cell r="AS700"/>
          <cell r="AT700"/>
          <cell r="AU700"/>
          <cell r="AV700"/>
          <cell r="AW700"/>
          <cell r="AX700"/>
          <cell r="AY700"/>
          <cell r="AZ700"/>
          <cell r="BA700"/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  <cell r="BT700"/>
          <cell r="BU700"/>
          <cell r="BV700"/>
          <cell r="BW700"/>
          <cell r="BX700"/>
          <cell r="BY700"/>
          <cell r="BZ700"/>
          <cell r="CA700"/>
          <cell r="CB700"/>
          <cell r="CC700"/>
          <cell r="CD700"/>
          <cell r="CE700"/>
          <cell r="CF700"/>
          <cell r="CG700"/>
          <cell r="CH700"/>
          <cell r="CI700"/>
          <cell r="CJ700"/>
          <cell r="CK700"/>
          <cell r="CL700"/>
          <cell r="CM700"/>
          <cell r="CN700"/>
          <cell r="CO700"/>
        </row>
        <row r="701">
          <cell r="AR701"/>
          <cell r="AS701"/>
          <cell r="AT701"/>
          <cell r="AU701"/>
          <cell r="AV701"/>
          <cell r="AW701"/>
          <cell r="AX701"/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  <cell r="BS701"/>
          <cell r="BT701"/>
          <cell r="BU701"/>
          <cell r="BV701"/>
          <cell r="BW701"/>
          <cell r="BX701"/>
          <cell r="BY701"/>
          <cell r="BZ701"/>
          <cell r="CA701"/>
          <cell r="CB701"/>
          <cell r="CC701"/>
          <cell r="CD701"/>
          <cell r="CE701"/>
          <cell r="CF701"/>
          <cell r="CG701"/>
          <cell r="CH701"/>
          <cell r="CI701"/>
          <cell r="CJ701"/>
          <cell r="CK701"/>
          <cell r="CL701"/>
          <cell r="CM701"/>
          <cell r="CN701"/>
          <cell r="CO701"/>
        </row>
        <row r="702">
          <cell r="AR702"/>
          <cell r="AS702"/>
          <cell r="AT702"/>
          <cell r="AU702"/>
          <cell r="AV702"/>
          <cell r="AW702"/>
          <cell r="AX702"/>
          <cell r="AY702"/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  <cell r="BT702"/>
          <cell r="BU702"/>
          <cell r="BV702"/>
          <cell r="BW702"/>
          <cell r="BX702"/>
          <cell r="BY702"/>
          <cell r="BZ702"/>
          <cell r="CA702"/>
          <cell r="CB702"/>
          <cell r="CC702"/>
          <cell r="CD702"/>
          <cell r="CE702"/>
          <cell r="CF702"/>
          <cell r="CG702"/>
          <cell r="CH702"/>
          <cell r="CI702"/>
          <cell r="CJ702"/>
          <cell r="CK702"/>
          <cell r="CL702"/>
          <cell r="CM702"/>
          <cell r="CN702"/>
          <cell r="CO702"/>
        </row>
        <row r="703">
          <cell r="AR703"/>
          <cell r="AS703"/>
          <cell r="AT703"/>
          <cell r="AU703"/>
          <cell r="AV703"/>
          <cell r="AW703"/>
          <cell r="AX703"/>
          <cell r="AY703"/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  <cell r="BS703"/>
          <cell r="BT703"/>
          <cell r="BU703"/>
          <cell r="BV703"/>
          <cell r="BW703"/>
          <cell r="BX703"/>
          <cell r="BY703"/>
          <cell r="BZ703"/>
          <cell r="CA703"/>
          <cell r="CB703"/>
          <cell r="CC703"/>
          <cell r="CD703"/>
          <cell r="CE703"/>
          <cell r="CF703"/>
          <cell r="CG703"/>
          <cell r="CH703"/>
          <cell r="CI703"/>
          <cell r="CJ703"/>
          <cell r="CK703"/>
          <cell r="CL703"/>
          <cell r="CM703"/>
          <cell r="CN703"/>
          <cell r="CO703"/>
        </row>
        <row r="704">
          <cell r="AR704"/>
          <cell r="AS704"/>
          <cell r="AT704"/>
          <cell r="AU704"/>
          <cell r="AV704"/>
          <cell r="AW704"/>
          <cell r="AX704"/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  <cell r="BS704"/>
          <cell r="BT704"/>
          <cell r="BU704"/>
          <cell r="BV704"/>
          <cell r="BW704"/>
          <cell r="BX704"/>
          <cell r="BY704"/>
          <cell r="BZ704"/>
          <cell r="CA704"/>
          <cell r="CB704"/>
          <cell r="CC704"/>
          <cell r="CD704"/>
          <cell r="CE704"/>
          <cell r="CF704"/>
          <cell r="CG704"/>
          <cell r="CH704"/>
          <cell r="CI704"/>
          <cell r="CJ704"/>
          <cell r="CK704"/>
          <cell r="CL704"/>
          <cell r="CM704"/>
          <cell r="CN704"/>
          <cell r="CO704"/>
        </row>
        <row r="705">
          <cell r="AR705"/>
          <cell r="AS705"/>
          <cell r="AT705"/>
          <cell r="AU705"/>
          <cell r="AV705"/>
          <cell r="AW705"/>
          <cell r="AX705"/>
          <cell r="AY705"/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  <cell r="BT705"/>
          <cell r="BU705"/>
          <cell r="BV705"/>
          <cell r="BW705"/>
          <cell r="BX705"/>
          <cell r="BY705"/>
          <cell r="BZ705"/>
          <cell r="CA705"/>
          <cell r="CB705"/>
          <cell r="CC705"/>
          <cell r="CD705"/>
          <cell r="CE705"/>
          <cell r="CF705"/>
          <cell r="CG705"/>
          <cell r="CH705"/>
          <cell r="CI705"/>
          <cell r="CJ705"/>
          <cell r="CK705"/>
          <cell r="CL705"/>
          <cell r="CM705"/>
          <cell r="CN705"/>
          <cell r="CO705"/>
        </row>
        <row r="706">
          <cell r="AR706"/>
          <cell r="AS706"/>
          <cell r="AT706"/>
          <cell r="AU706"/>
          <cell r="AV706"/>
          <cell r="AW706"/>
          <cell r="AX706"/>
          <cell r="AY706"/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  <cell r="BS706"/>
          <cell r="BT706"/>
          <cell r="BU706"/>
          <cell r="BV706"/>
          <cell r="BW706"/>
          <cell r="BX706"/>
          <cell r="BY706"/>
          <cell r="BZ706"/>
          <cell r="CA706"/>
          <cell r="CB706"/>
          <cell r="CC706"/>
          <cell r="CD706"/>
          <cell r="CE706"/>
          <cell r="CF706"/>
          <cell r="CG706"/>
          <cell r="CH706"/>
          <cell r="CI706"/>
          <cell r="CJ706"/>
          <cell r="CK706"/>
          <cell r="CL706"/>
          <cell r="CM706"/>
          <cell r="CN706"/>
          <cell r="CO706"/>
        </row>
        <row r="707">
          <cell r="AR707"/>
          <cell r="AS707"/>
          <cell r="AT707"/>
          <cell r="AU707"/>
          <cell r="AV707"/>
          <cell r="AW707"/>
          <cell r="AX707"/>
          <cell r="AY707"/>
          <cell r="AZ707"/>
          <cell r="BA707"/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  <cell r="BT707"/>
          <cell r="BU707"/>
          <cell r="BV707"/>
          <cell r="BW707"/>
          <cell r="BX707"/>
          <cell r="BY707"/>
          <cell r="BZ707"/>
          <cell r="CA707"/>
          <cell r="CB707"/>
          <cell r="CC707"/>
          <cell r="CD707"/>
          <cell r="CE707"/>
          <cell r="CF707"/>
          <cell r="CG707"/>
          <cell r="CH707"/>
          <cell r="CI707"/>
          <cell r="CJ707"/>
          <cell r="CK707"/>
          <cell r="CL707"/>
          <cell r="CM707"/>
          <cell r="CN707"/>
          <cell r="CO707"/>
        </row>
        <row r="708">
          <cell r="AR708"/>
          <cell r="AS708"/>
          <cell r="AT708"/>
          <cell r="AU708"/>
          <cell r="AV708"/>
          <cell r="AW708"/>
          <cell r="AX708"/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  <cell r="BT708"/>
          <cell r="BU708"/>
          <cell r="BV708"/>
          <cell r="BW708"/>
          <cell r="BX708"/>
          <cell r="BY708"/>
          <cell r="BZ708"/>
          <cell r="CA708"/>
          <cell r="CB708"/>
          <cell r="CC708"/>
          <cell r="CD708"/>
          <cell r="CE708"/>
          <cell r="CF708"/>
          <cell r="CG708"/>
          <cell r="CH708"/>
          <cell r="CI708"/>
          <cell r="CJ708"/>
          <cell r="CK708"/>
          <cell r="CL708"/>
          <cell r="CM708"/>
          <cell r="CN708"/>
          <cell r="CO708"/>
        </row>
        <row r="709">
          <cell r="AR709"/>
          <cell r="AS709"/>
          <cell r="AT709"/>
          <cell r="AU709"/>
          <cell r="AV709"/>
          <cell r="AW709"/>
          <cell r="AX709"/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  <cell r="BS709"/>
          <cell r="BT709"/>
          <cell r="BU709"/>
          <cell r="BV709"/>
          <cell r="BW709"/>
          <cell r="BX709"/>
          <cell r="BY709"/>
          <cell r="BZ709"/>
          <cell r="CA709"/>
          <cell r="CB709"/>
          <cell r="CC709"/>
          <cell r="CD709"/>
          <cell r="CE709"/>
          <cell r="CF709"/>
          <cell r="CG709"/>
          <cell r="CH709"/>
          <cell r="CI709"/>
          <cell r="CJ709"/>
          <cell r="CK709"/>
          <cell r="CL709"/>
          <cell r="CM709"/>
          <cell r="CN709"/>
          <cell r="CO709"/>
        </row>
        <row r="710">
          <cell r="AR710"/>
          <cell r="AS710"/>
          <cell r="AT710"/>
          <cell r="AU710"/>
          <cell r="AV710"/>
          <cell r="AW710"/>
          <cell r="AX710"/>
          <cell r="AY710"/>
          <cell r="AZ710"/>
          <cell r="BA710"/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  <cell r="BT710"/>
          <cell r="BU710"/>
          <cell r="BV710"/>
          <cell r="BW710"/>
          <cell r="BX710"/>
          <cell r="BY710"/>
          <cell r="BZ710"/>
          <cell r="CA710"/>
          <cell r="CB710"/>
          <cell r="CC710"/>
          <cell r="CD710"/>
          <cell r="CE710"/>
          <cell r="CF710"/>
          <cell r="CG710"/>
          <cell r="CH710"/>
          <cell r="CI710"/>
          <cell r="CJ710"/>
          <cell r="CK710"/>
          <cell r="CL710"/>
          <cell r="CM710"/>
          <cell r="CN710"/>
          <cell r="CO710"/>
        </row>
        <row r="711">
          <cell r="AR711"/>
          <cell r="AS711"/>
          <cell r="AT711"/>
          <cell r="AU711"/>
          <cell r="AV711"/>
          <cell r="AW711"/>
          <cell r="AX711"/>
          <cell r="AY711"/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  <cell r="BS711"/>
          <cell r="BT711"/>
          <cell r="BU711"/>
          <cell r="BV711"/>
          <cell r="BW711"/>
          <cell r="BX711"/>
          <cell r="BY711"/>
          <cell r="BZ711"/>
          <cell r="CA711"/>
          <cell r="CB711"/>
          <cell r="CC711"/>
          <cell r="CD711"/>
          <cell r="CE711"/>
          <cell r="CF711"/>
          <cell r="CG711"/>
          <cell r="CH711"/>
          <cell r="CI711"/>
          <cell r="CJ711"/>
          <cell r="CK711"/>
          <cell r="CL711"/>
          <cell r="CM711"/>
          <cell r="CN711"/>
          <cell r="CO711"/>
        </row>
        <row r="712">
          <cell r="AR712"/>
          <cell r="AS712"/>
          <cell r="AT712"/>
          <cell r="AU712"/>
          <cell r="AV712"/>
          <cell r="AW712"/>
          <cell r="AX712"/>
          <cell r="AY712"/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  <cell r="BS712"/>
          <cell r="BT712"/>
          <cell r="BU712"/>
          <cell r="BV712"/>
          <cell r="BW712"/>
          <cell r="BX712"/>
          <cell r="BY712"/>
          <cell r="BZ712"/>
          <cell r="CA712"/>
          <cell r="CB712"/>
          <cell r="CC712"/>
          <cell r="CD712"/>
          <cell r="CE712"/>
          <cell r="CF712"/>
          <cell r="CG712"/>
          <cell r="CH712"/>
          <cell r="CI712"/>
          <cell r="CJ712"/>
          <cell r="CK712"/>
          <cell r="CL712"/>
          <cell r="CM712"/>
          <cell r="CN712"/>
          <cell r="CO712"/>
        </row>
        <row r="713">
          <cell r="AR713"/>
          <cell r="AS713"/>
          <cell r="AT713"/>
          <cell r="AU713"/>
          <cell r="AV713"/>
          <cell r="AW713"/>
          <cell r="AX713"/>
          <cell r="AY713"/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  <cell r="BT713"/>
          <cell r="BU713"/>
          <cell r="BV713"/>
          <cell r="BW713"/>
          <cell r="BX713"/>
          <cell r="BY713"/>
          <cell r="BZ713"/>
          <cell r="CA713"/>
          <cell r="CB713"/>
          <cell r="CC713"/>
          <cell r="CD713"/>
          <cell r="CE713"/>
          <cell r="CF713"/>
          <cell r="CG713"/>
          <cell r="CH713"/>
          <cell r="CI713"/>
          <cell r="CJ713"/>
          <cell r="CK713"/>
          <cell r="CL713"/>
          <cell r="CM713"/>
          <cell r="CN713"/>
          <cell r="CO713"/>
        </row>
        <row r="714">
          <cell r="AR714"/>
          <cell r="AS714"/>
          <cell r="AT714"/>
          <cell r="AU714"/>
          <cell r="AV714"/>
          <cell r="AW714"/>
          <cell r="AX714"/>
          <cell r="AY714"/>
          <cell r="AZ714"/>
          <cell r="BA714"/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  <cell r="BT714"/>
          <cell r="BU714"/>
          <cell r="BV714"/>
          <cell r="BW714"/>
          <cell r="BX714"/>
          <cell r="BY714"/>
          <cell r="BZ714"/>
          <cell r="CA714"/>
          <cell r="CB714"/>
          <cell r="CC714"/>
          <cell r="CD714"/>
          <cell r="CE714"/>
          <cell r="CF714"/>
          <cell r="CG714"/>
          <cell r="CH714"/>
          <cell r="CI714"/>
          <cell r="CJ714"/>
          <cell r="CK714"/>
          <cell r="CL714"/>
          <cell r="CM714"/>
          <cell r="CN714"/>
          <cell r="CO714"/>
        </row>
        <row r="715">
          <cell r="AR715"/>
          <cell r="AS715"/>
          <cell r="AT715"/>
          <cell r="AU715"/>
          <cell r="AV715"/>
          <cell r="AW715"/>
          <cell r="AX715"/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  <cell r="BT715"/>
          <cell r="BU715"/>
          <cell r="BV715"/>
          <cell r="BW715"/>
          <cell r="BX715"/>
          <cell r="BY715"/>
          <cell r="BZ715"/>
          <cell r="CA715"/>
          <cell r="CB715"/>
          <cell r="CC715"/>
          <cell r="CD715"/>
          <cell r="CE715"/>
          <cell r="CF715"/>
          <cell r="CG715"/>
          <cell r="CH715"/>
          <cell r="CI715"/>
          <cell r="CJ715"/>
          <cell r="CK715"/>
          <cell r="CL715"/>
          <cell r="CM715"/>
          <cell r="CN715"/>
          <cell r="CO715"/>
        </row>
        <row r="716"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  <cell r="BT716"/>
          <cell r="BU716"/>
          <cell r="BV716"/>
          <cell r="BW716"/>
          <cell r="BX716"/>
          <cell r="BY716"/>
          <cell r="BZ716"/>
          <cell r="CA716"/>
          <cell r="CB716"/>
          <cell r="CC716"/>
          <cell r="CD716"/>
          <cell r="CE716"/>
          <cell r="CF716"/>
          <cell r="CG716"/>
          <cell r="CH716"/>
          <cell r="CI716"/>
          <cell r="CJ716"/>
          <cell r="CK716"/>
          <cell r="CL716"/>
          <cell r="CM716"/>
          <cell r="CN716"/>
          <cell r="CO716"/>
        </row>
        <row r="717">
          <cell r="AR717"/>
          <cell r="AS717"/>
          <cell r="AT717"/>
          <cell r="AU717"/>
          <cell r="AV717"/>
          <cell r="AW717"/>
          <cell r="AX717"/>
          <cell r="AY717"/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  <cell r="BT717"/>
          <cell r="BU717"/>
          <cell r="BV717"/>
          <cell r="BW717"/>
          <cell r="BX717"/>
          <cell r="BY717"/>
          <cell r="BZ717"/>
          <cell r="CA717"/>
          <cell r="CB717"/>
          <cell r="CC717"/>
          <cell r="CD717"/>
          <cell r="CE717"/>
          <cell r="CF717"/>
          <cell r="CG717"/>
          <cell r="CH717"/>
          <cell r="CI717"/>
          <cell r="CJ717"/>
          <cell r="CK717"/>
          <cell r="CL717"/>
          <cell r="CM717"/>
          <cell r="CN717"/>
          <cell r="CO717"/>
        </row>
        <row r="718">
          <cell r="AR718"/>
          <cell r="AS718"/>
          <cell r="AT718"/>
          <cell r="AU718"/>
          <cell r="AV718"/>
          <cell r="AW718"/>
          <cell r="AX718"/>
          <cell r="AY718"/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  <cell r="BS718"/>
          <cell r="BT718"/>
          <cell r="BU718"/>
          <cell r="BV718"/>
          <cell r="BW718"/>
          <cell r="BX718"/>
          <cell r="BY718"/>
          <cell r="BZ718"/>
          <cell r="CA718"/>
          <cell r="CB718"/>
          <cell r="CC718"/>
          <cell r="CD718"/>
          <cell r="CE718"/>
          <cell r="CF718"/>
          <cell r="CG718"/>
          <cell r="CH718"/>
          <cell r="CI718"/>
          <cell r="CJ718"/>
          <cell r="CK718"/>
          <cell r="CL718"/>
          <cell r="CM718"/>
          <cell r="CN718"/>
          <cell r="CO718"/>
        </row>
        <row r="719">
          <cell r="AR719"/>
          <cell r="AS719"/>
          <cell r="AT719"/>
          <cell r="AU719"/>
          <cell r="AV719"/>
          <cell r="AW719"/>
          <cell r="AX719"/>
          <cell r="AY719"/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  <cell r="BT719"/>
          <cell r="BU719"/>
          <cell r="BV719"/>
          <cell r="BW719"/>
          <cell r="BX719"/>
          <cell r="BY719"/>
          <cell r="BZ719"/>
          <cell r="CA719"/>
          <cell r="CB719"/>
          <cell r="CC719"/>
          <cell r="CD719"/>
          <cell r="CE719"/>
          <cell r="CF719"/>
          <cell r="CG719"/>
          <cell r="CH719"/>
          <cell r="CI719"/>
          <cell r="CJ719"/>
          <cell r="CK719"/>
          <cell r="CL719"/>
          <cell r="CM719"/>
          <cell r="CN719"/>
          <cell r="CO719"/>
        </row>
        <row r="720">
          <cell r="AR720"/>
          <cell r="AS720"/>
          <cell r="AT720"/>
          <cell r="AU720"/>
          <cell r="AV720"/>
          <cell r="AW720"/>
          <cell r="AX720"/>
          <cell r="AY720"/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  <cell r="BT720"/>
          <cell r="BU720"/>
          <cell r="BV720"/>
          <cell r="BW720"/>
          <cell r="BX720"/>
          <cell r="BY720"/>
          <cell r="BZ720"/>
          <cell r="CA720"/>
          <cell r="CB720"/>
          <cell r="CC720"/>
          <cell r="CD720"/>
          <cell r="CE720"/>
          <cell r="CF720"/>
          <cell r="CG720"/>
          <cell r="CH720"/>
          <cell r="CI720"/>
          <cell r="CJ720"/>
          <cell r="CK720"/>
          <cell r="CL720"/>
          <cell r="CM720"/>
          <cell r="CN720"/>
          <cell r="CO720"/>
        </row>
        <row r="721">
          <cell r="AR721"/>
          <cell r="AS721"/>
          <cell r="AT721"/>
          <cell r="AU721"/>
          <cell r="AV721"/>
          <cell r="AW721"/>
          <cell r="AX721"/>
          <cell r="AY721"/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  <cell r="BT721"/>
          <cell r="BU721"/>
          <cell r="BV721"/>
          <cell r="BW721"/>
          <cell r="BX721"/>
          <cell r="BY721"/>
          <cell r="BZ721"/>
          <cell r="CA721"/>
          <cell r="CB721"/>
          <cell r="CC721"/>
          <cell r="CD721"/>
          <cell r="CE721"/>
          <cell r="CF721"/>
          <cell r="CG721"/>
          <cell r="CH721"/>
          <cell r="CI721"/>
          <cell r="CJ721"/>
          <cell r="CK721"/>
          <cell r="CL721"/>
          <cell r="CM721"/>
          <cell r="CN721"/>
          <cell r="CO721"/>
        </row>
        <row r="722">
          <cell r="AR722"/>
          <cell r="AS722"/>
          <cell r="AT722"/>
          <cell r="AU722"/>
          <cell r="AV722"/>
          <cell r="AW722"/>
          <cell r="AX722"/>
          <cell r="AY722"/>
          <cell r="AZ722"/>
          <cell r="BA722"/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  <cell r="BT722"/>
          <cell r="BU722"/>
          <cell r="BV722"/>
          <cell r="BW722"/>
          <cell r="BX722"/>
          <cell r="BY722"/>
          <cell r="BZ722"/>
          <cell r="CA722"/>
          <cell r="CB722"/>
          <cell r="CC722"/>
          <cell r="CD722"/>
          <cell r="CE722"/>
          <cell r="CF722"/>
          <cell r="CG722"/>
          <cell r="CH722"/>
          <cell r="CI722"/>
          <cell r="CJ722"/>
          <cell r="CK722"/>
          <cell r="CL722"/>
          <cell r="CM722"/>
          <cell r="CN722"/>
          <cell r="CO722"/>
        </row>
        <row r="723">
          <cell r="AR723"/>
          <cell r="AS723"/>
          <cell r="AT723"/>
          <cell r="AU723"/>
          <cell r="AV723"/>
          <cell r="AW723"/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  <cell r="BT723"/>
          <cell r="BU723"/>
          <cell r="BV723"/>
          <cell r="BW723"/>
          <cell r="BX723"/>
          <cell r="BY723"/>
          <cell r="BZ723"/>
          <cell r="CA723"/>
          <cell r="CB723"/>
          <cell r="CC723"/>
          <cell r="CD723"/>
          <cell r="CE723"/>
          <cell r="CF723"/>
          <cell r="CG723"/>
          <cell r="CH723"/>
          <cell r="CI723"/>
          <cell r="CJ723"/>
          <cell r="CK723"/>
          <cell r="CL723"/>
          <cell r="CM723"/>
          <cell r="CN723"/>
          <cell r="CO723"/>
        </row>
        <row r="724">
          <cell r="AR724"/>
          <cell r="AS724"/>
          <cell r="AT724"/>
          <cell r="AU724"/>
          <cell r="AV724"/>
          <cell r="AW724"/>
          <cell r="AX724"/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  <cell r="BT724"/>
          <cell r="BU724"/>
          <cell r="BV724"/>
          <cell r="BW724"/>
          <cell r="BX724"/>
          <cell r="BY724"/>
          <cell r="BZ724"/>
          <cell r="CA724"/>
          <cell r="CB724"/>
          <cell r="CC724"/>
          <cell r="CD724"/>
          <cell r="CE724"/>
          <cell r="CF724"/>
          <cell r="CG724"/>
          <cell r="CH724"/>
          <cell r="CI724"/>
          <cell r="CJ724"/>
          <cell r="CK724"/>
          <cell r="CL724"/>
          <cell r="CM724"/>
          <cell r="CN724"/>
          <cell r="CO724"/>
        </row>
        <row r="725">
          <cell r="AR725"/>
          <cell r="AS725"/>
          <cell r="AT725"/>
          <cell r="AU725"/>
          <cell r="AV725"/>
          <cell r="AW725"/>
          <cell r="AX725"/>
          <cell r="AY725"/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  <cell r="BS725"/>
          <cell r="BT725"/>
          <cell r="BU725"/>
          <cell r="BV725"/>
          <cell r="BW725"/>
          <cell r="BX725"/>
          <cell r="BY725"/>
          <cell r="BZ725"/>
          <cell r="CA725"/>
          <cell r="CB725"/>
          <cell r="CC725"/>
          <cell r="CD725"/>
          <cell r="CE725"/>
          <cell r="CF725"/>
          <cell r="CG725"/>
          <cell r="CH725"/>
          <cell r="CI725"/>
          <cell r="CJ725"/>
          <cell r="CK725"/>
          <cell r="CL725"/>
          <cell r="CM725"/>
          <cell r="CN725"/>
          <cell r="CO725"/>
        </row>
        <row r="726">
          <cell r="AR726"/>
          <cell r="AS726"/>
          <cell r="AT726"/>
          <cell r="AU726"/>
          <cell r="AV726"/>
          <cell r="AW726"/>
          <cell r="AX726"/>
          <cell r="AY726"/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  <cell r="BS726"/>
          <cell r="BT726"/>
          <cell r="BU726"/>
          <cell r="BV726"/>
          <cell r="BW726"/>
          <cell r="BX726"/>
          <cell r="BY726"/>
          <cell r="BZ726"/>
          <cell r="CA726"/>
          <cell r="CB726"/>
          <cell r="CC726"/>
          <cell r="CD726"/>
          <cell r="CE726"/>
          <cell r="CF726"/>
          <cell r="CG726"/>
          <cell r="CH726"/>
          <cell r="CI726"/>
          <cell r="CJ726"/>
          <cell r="CK726"/>
          <cell r="CL726"/>
          <cell r="CM726"/>
          <cell r="CN726"/>
          <cell r="CO726"/>
        </row>
        <row r="727">
          <cell r="AR727"/>
          <cell r="AS727"/>
          <cell r="AT727"/>
          <cell r="AU727"/>
          <cell r="AV727"/>
          <cell r="AW727"/>
          <cell r="AX727"/>
          <cell r="AY727"/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  <cell r="BS727"/>
          <cell r="BT727"/>
          <cell r="BU727"/>
          <cell r="BV727"/>
          <cell r="BW727"/>
          <cell r="BX727"/>
          <cell r="BY727"/>
          <cell r="BZ727"/>
          <cell r="CA727"/>
          <cell r="CB727"/>
          <cell r="CC727"/>
          <cell r="CD727"/>
          <cell r="CE727"/>
          <cell r="CF727"/>
          <cell r="CG727"/>
          <cell r="CH727"/>
          <cell r="CI727"/>
          <cell r="CJ727"/>
          <cell r="CK727"/>
          <cell r="CL727"/>
          <cell r="CM727"/>
          <cell r="CN727"/>
          <cell r="CO727"/>
        </row>
        <row r="728">
          <cell r="AR728"/>
          <cell r="AS728"/>
          <cell r="AT728"/>
          <cell r="AU728"/>
          <cell r="AV728"/>
          <cell r="AW728"/>
          <cell r="AX728"/>
          <cell r="AY728"/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  <cell r="BS728"/>
          <cell r="BT728"/>
          <cell r="BU728"/>
          <cell r="BV728"/>
          <cell r="BW728"/>
          <cell r="BX728"/>
          <cell r="BY728"/>
          <cell r="BZ728"/>
          <cell r="CA728"/>
          <cell r="CB728"/>
          <cell r="CC728"/>
          <cell r="CD728"/>
          <cell r="CE728"/>
          <cell r="CF728"/>
          <cell r="CG728"/>
          <cell r="CH728"/>
          <cell r="CI728"/>
          <cell r="CJ728"/>
          <cell r="CK728"/>
          <cell r="CL728"/>
          <cell r="CM728"/>
          <cell r="CN728"/>
          <cell r="CO728"/>
        </row>
        <row r="729">
          <cell r="AR729"/>
          <cell r="AS729"/>
          <cell r="AT729"/>
          <cell r="AU729"/>
          <cell r="AV729"/>
          <cell r="AW729"/>
          <cell r="AX729"/>
          <cell r="AY729"/>
          <cell r="AZ729"/>
          <cell r="BA729"/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  <cell r="BS729"/>
          <cell r="BT729"/>
          <cell r="BU729"/>
          <cell r="BV729"/>
          <cell r="BW729"/>
          <cell r="BX729"/>
          <cell r="BY729"/>
          <cell r="BZ729"/>
          <cell r="CA729"/>
          <cell r="CB729"/>
          <cell r="CC729"/>
          <cell r="CD729"/>
          <cell r="CE729"/>
          <cell r="CF729"/>
          <cell r="CG729"/>
          <cell r="CH729"/>
          <cell r="CI729"/>
          <cell r="CJ729"/>
          <cell r="CK729"/>
          <cell r="CL729"/>
          <cell r="CM729"/>
          <cell r="CN729"/>
          <cell r="CO729"/>
        </row>
        <row r="730">
          <cell r="AR730"/>
          <cell r="AS730"/>
          <cell r="AT730"/>
          <cell r="AU730"/>
          <cell r="AV730"/>
          <cell r="AW730"/>
          <cell r="AX730"/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  <cell r="BT730"/>
          <cell r="BU730"/>
          <cell r="BV730"/>
          <cell r="BW730"/>
          <cell r="BX730"/>
          <cell r="BY730"/>
          <cell r="BZ730"/>
          <cell r="CA730"/>
          <cell r="CB730"/>
          <cell r="CC730"/>
          <cell r="CD730"/>
          <cell r="CE730"/>
          <cell r="CF730"/>
          <cell r="CG730"/>
          <cell r="CH730"/>
          <cell r="CI730"/>
          <cell r="CJ730"/>
          <cell r="CK730"/>
          <cell r="CL730"/>
          <cell r="CM730"/>
          <cell r="CN730"/>
          <cell r="CO730"/>
        </row>
        <row r="731">
          <cell r="AR731"/>
          <cell r="AS731"/>
          <cell r="AT731"/>
          <cell r="AU731"/>
          <cell r="AV731"/>
          <cell r="AW731"/>
          <cell r="AX731"/>
          <cell r="AY731"/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  <cell r="BT731"/>
          <cell r="BU731"/>
          <cell r="BV731"/>
          <cell r="BW731"/>
          <cell r="BX731"/>
          <cell r="BY731"/>
          <cell r="BZ731"/>
          <cell r="CA731"/>
          <cell r="CB731"/>
          <cell r="CC731"/>
          <cell r="CD731"/>
          <cell r="CE731"/>
          <cell r="CF731"/>
          <cell r="CG731"/>
          <cell r="CH731"/>
          <cell r="CI731"/>
          <cell r="CJ731"/>
          <cell r="CK731"/>
          <cell r="CL731"/>
          <cell r="CM731"/>
          <cell r="CN731"/>
          <cell r="CO731"/>
        </row>
        <row r="732">
          <cell r="AR732"/>
          <cell r="AS732"/>
          <cell r="AT732"/>
          <cell r="AU732"/>
          <cell r="AV732"/>
          <cell r="AW732"/>
          <cell r="AX732"/>
          <cell r="AY732"/>
          <cell r="AZ732"/>
          <cell r="BA732"/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  <cell r="BS732"/>
          <cell r="BT732"/>
          <cell r="BU732"/>
          <cell r="BV732"/>
          <cell r="BW732"/>
          <cell r="BX732"/>
          <cell r="BY732"/>
          <cell r="BZ732"/>
          <cell r="CA732"/>
          <cell r="CB732"/>
          <cell r="CC732"/>
          <cell r="CD732"/>
          <cell r="CE732"/>
          <cell r="CF732"/>
          <cell r="CG732"/>
          <cell r="CH732"/>
          <cell r="CI732"/>
          <cell r="CJ732"/>
          <cell r="CK732"/>
          <cell r="CL732"/>
          <cell r="CM732"/>
          <cell r="CN732"/>
          <cell r="CO732"/>
        </row>
        <row r="733">
          <cell r="AR733"/>
          <cell r="AS733"/>
          <cell r="AT733"/>
          <cell r="AU733"/>
          <cell r="AV733"/>
          <cell r="AW733"/>
          <cell r="AX733"/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  <cell r="BT733"/>
          <cell r="BU733"/>
          <cell r="BV733"/>
          <cell r="BW733"/>
          <cell r="BX733"/>
          <cell r="BY733"/>
          <cell r="BZ733"/>
          <cell r="CA733"/>
          <cell r="CB733"/>
          <cell r="CC733"/>
          <cell r="CD733"/>
          <cell r="CE733"/>
          <cell r="CF733"/>
          <cell r="CG733"/>
          <cell r="CH733"/>
          <cell r="CI733"/>
          <cell r="CJ733"/>
          <cell r="CK733"/>
          <cell r="CL733"/>
          <cell r="CM733"/>
          <cell r="CN733"/>
          <cell r="CO733"/>
        </row>
        <row r="734">
          <cell r="AR734"/>
          <cell r="AS734"/>
          <cell r="AT734"/>
          <cell r="AU734"/>
          <cell r="AV734"/>
          <cell r="AW734"/>
          <cell r="AX734"/>
          <cell r="AY734"/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  <cell r="BT734"/>
          <cell r="BU734"/>
          <cell r="BV734"/>
          <cell r="BW734"/>
          <cell r="BX734"/>
          <cell r="BY734"/>
          <cell r="BZ734"/>
          <cell r="CA734"/>
          <cell r="CB734"/>
          <cell r="CC734"/>
          <cell r="CD734"/>
          <cell r="CE734"/>
          <cell r="CF734"/>
          <cell r="CG734"/>
          <cell r="CH734"/>
          <cell r="CI734"/>
          <cell r="CJ734"/>
          <cell r="CK734"/>
          <cell r="CL734"/>
          <cell r="CM734"/>
          <cell r="CN734"/>
          <cell r="CO734"/>
        </row>
        <row r="735">
          <cell r="AR735"/>
          <cell r="AS735"/>
          <cell r="AT735"/>
          <cell r="AU735"/>
          <cell r="AV735"/>
          <cell r="AW735"/>
          <cell r="AX735"/>
          <cell r="AY735"/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  <cell r="BS735"/>
          <cell r="BT735"/>
          <cell r="BU735"/>
          <cell r="BV735"/>
          <cell r="BW735"/>
          <cell r="BX735"/>
          <cell r="BY735"/>
          <cell r="BZ735"/>
          <cell r="CA735"/>
          <cell r="CB735"/>
          <cell r="CC735"/>
          <cell r="CD735"/>
          <cell r="CE735"/>
          <cell r="CF735"/>
          <cell r="CG735"/>
          <cell r="CH735"/>
          <cell r="CI735"/>
          <cell r="CJ735"/>
          <cell r="CK735"/>
          <cell r="CL735"/>
          <cell r="CM735"/>
          <cell r="CN735"/>
          <cell r="CO735"/>
        </row>
        <row r="736">
          <cell r="AR736"/>
          <cell r="AS736"/>
          <cell r="AT736"/>
          <cell r="AU736"/>
          <cell r="AV736"/>
          <cell r="AW736"/>
          <cell r="AX736"/>
          <cell r="AY736"/>
          <cell r="AZ736"/>
          <cell r="BA736"/>
          <cell r="BB736"/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  <cell r="BT736"/>
          <cell r="BU736"/>
          <cell r="BV736"/>
          <cell r="BW736"/>
          <cell r="BX736"/>
          <cell r="BY736"/>
          <cell r="BZ736"/>
          <cell r="CA736"/>
          <cell r="CB736"/>
          <cell r="CC736"/>
          <cell r="CD736"/>
          <cell r="CE736"/>
          <cell r="CF736"/>
          <cell r="CG736"/>
          <cell r="CH736"/>
          <cell r="CI736"/>
          <cell r="CJ736"/>
          <cell r="CK736"/>
          <cell r="CL736"/>
          <cell r="CM736"/>
          <cell r="CN736"/>
          <cell r="CO736"/>
        </row>
        <row r="737">
          <cell r="AR737"/>
          <cell r="AS737"/>
          <cell r="AT737"/>
          <cell r="AU737"/>
          <cell r="AV737"/>
          <cell r="AW737"/>
          <cell r="AX737"/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  <cell r="BS737"/>
          <cell r="BT737"/>
          <cell r="BU737"/>
          <cell r="BV737"/>
          <cell r="BW737"/>
          <cell r="BX737"/>
          <cell r="BY737"/>
          <cell r="BZ737"/>
          <cell r="CA737"/>
          <cell r="CB737"/>
          <cell r="CC737"/>
          <cell r="CD737"/>
          <cell r="CE737"/>
          <cell r="CF737"/>
          <cell r="CG737"/>
          <cell r="CH737"/>
          <cell r="CI737"/>
          <cell r="CJ737"/>
          <cell r="CK737"/>
          <cell r="CL737"/>
          <cell r="CM737"/>
          <cell r="CN737"/>
          <cell r="CO737"/>
        </row>
        <row r="738">
          <cell r="AR738"/>
          <cell r="AS738"/>
          <cell r="AT738"/>
          <cell r="AU738"/>
          <cell r="AV738"/>
          <cell r="AW738"/>
          <cell r="AX738"/>
          <cell r="AY738"/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  <cell r="BT738"/>
          <cell r="BU738"/>
          <cell r="BV738"/>
          <cell r="BW738"/>
          <cell r="BX738"/>
          <cell r="BY738"/>
          <cell r="BZ738"/>
          <cell r="CA738"/>
          <cell r="CB738"/>
          <cell r="CC738"/>
          <cell r="CD738"/>
          <cell r="CE738"/>
          <cell r="CF738"/>
          <cell r="CG738"/>
          <cell r="CH738"/>
          <cell r="CI738"/>
          <cell r="CJ738"/>
          <cell r="CK738"/>
          <cell r="CL738"/>
          <cell r="CM738"/>
          <cell r="CN738"/>
          <cell r="CO738"/>
        </row>
        <row r="739">
          <cell r="AR739"/>
          <cell r="AS739"/>
          <cell r="AT739"/>
          <cell r="AU739"/>
          <cell r="AV739"/>
          <cell r="AW739"/>
          <cell r="AX739"/>
          <cell r="AY739"/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  <cell r="BT739"/>
          <cell r="BU739"/>
          <cell r="BV739"/>
          <cell r="BW739"/>
          <cell r="BX739"/>
          <cell r="BY739"/>
          <cell r="BZ739"/>
          <cell r="CA739"/>
          <cell r="CB739"/>
          <cell r="CC739"/>
          <cell r="CD739"/>
          <cell r="CE739"/>
          <cell r="CF739"/>
          <cell r="CG739"/>
          <cell r="CH739"/>
          <cell r="CI739"/>
          <cell r="CJ739"/>
          <cell r="CK739"/>
          <cell r="CL739"/>
          <cell r="CM739"/>
          <cell r="CN739"/>
          <cell r="CO739"/>
        </row>
        <row r="740">
          <cell r="AR740"/>
          <cell r="AS740"/>
          <cell r="AT740"/>
          <cell r="AU740"/>
          <cell r="AV740"/>
          <cell r="AW740"/>
          <cell r="AX740"/>
          <cell r="AY740"/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  <cell r="BT740"/>
          <cell r="BU740"/>
          <cell r="BV740"/>
          <cell r="BW740"/>
          <cell r="BX740"/>
          <cell r="BY740"/>
          <cell r="BZ740"/>
          <cell r="CA740"/>
          <cell r="CB740"/>
          <cell r="CC740"/>
          <cell r="CD740"/>
          <cell r="CE740"/>
          <cell r="CF740"/>
          <cell r="CG740"/>
          <cell r="CH740"/>
          <cell r="CI740"/>
          <cell r="CJ740"/>
          <cell r="CK740"/>
          <cell r="CL740"/>
          <cell r="CM740"/>
          <cell r="CN740"/>
          <cell r="CO740"/>
        </row>
        <row r="741">
          <cell r="AR741"/>
          <cell r="AS741"/>
          <cell r="AT741"/>
          <cell r="AU741"/>
          <cell r="AV741"/>
          <cell r="AW741"/>
          <cell r="AX741"/>
          <cell r="AY741"/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  <cell r="BT741"/>
          <cell r="BU741"/>
          <cell r="BV741"/>
          <cell r="BW741"/>
          <cell r="BX741"/>
          <cell r="BY741"/>
          <cell r="BZ741"/>
          <cell r="CA741"/>
          <cell r="CB741"/>
          <cell r="CC741"/>
          <cell r="CD741"/>
          <cell r="CE741"/>
          <cell r="CF741"/>
          <cell r="CG741"/>
          <cell r="CH741"/>
          <cell r="CI741"/>
          <cell r="CJ741"/>
          <cell r="CK741"/>
          <cell r="CL741"/>
          <cell r="CM741"/>
          <cell r="CN741"/>
          <cell r="CO741"/>
        </row>
        <row r="742">
          <cell r="AR742"/>
          <cell r="AS742"/>
          <cell r="AT742"/>
          <cell r="AU742"/>
          <cell r="AV742"/>
          <cell r="AW742"/>
          <cell r="AX742"/>
          <cell r="AY742"/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  <cell r="BT742"/>
          <cell r="BU742"/>
          <cell r="BV742"/>
          <cell r="BW742"/>
          <cell r="BX742"/>
          <cell r="BY742"/>
          <cell r="BZ742"/>
          <cell r="CA742"/>
          <cell r="CB742"/>
          <cell r="CC742"/>
          <cell r="CD742"/>
          <cell r="CE742"/>
          <cell r="CF742"/>
          <cell r="CG742"/>
          <cell r="CH742"/>
          <cell r="CI742"/>
          <cell r="CJ742"/>
          <cell r="CK742"/>
          <cell r="CL742"/>
          <cell r="CM742"/>
          <cell r="CN742"/>
          <cell r="CO742"/>
        </row>
        <row r="743">
          <cell r="AR743"/>
          <cell r="AS743"/>
          <cell r="AT743"/>
          <cell r="AU743"/>
          <cell r="AV743"/>
          <cell r="AW743"/>
          <cell r="AX743"/>
          <cell r="AY743"/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  <cell r="BS743"/>
          <cell r="BT743"/>
          <cell r="BU743"/>
          <cell r="BV743"/>
          <cell r="BW743"/>
          <cell r="BX743"/>
          <cell r="BY743"/>
          <cell r="BZ743"/>
          <cell r="CA743"/>
          <cell r="CB743"/>
          <cell r="CC743"/>
          <cell r="CD743"/>
          <cell r="CE743"/>
          <cell r="CF743"/>
          <cell r="CG743"/>
          <cell r="CH743"/>
          <cell r="CI743"/>
          <cell r="CJ743"/>
          <cell r="CK743"/>
          <cell r="CL743"/>
          <cell r="CM743"/>
          <cell r="CN743"/>
          <cell r="CO743"/>
        </row>
        <row r="744">
          <cell r="AR744"/>
          <cell r="AS744"/>
          <cell r="AT744"/>
          <cell r="AU744"/>
          <cell r="AV744"/>
          <cell r="AW744"/>
          <cell r="AX744"/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  <cell r="BT744"/>
          <cell r="BU744"/>
          <cell r="BV744"/>
          <cell r="BW744"/>
          <cell r="BX744"/>
          <cell r="BY744"/>
          <cell r="BZ744"/>
          <cell r="CA744"/>
          <cell r="CB744"/>
          <cell r="CC744"/>
          <cell r="CD744"/>
          <cell r="CE744"/>
          <cell r="CF744"/>
          <cell r="CG744"/>
          <cell r="CH744"/>
          <cell r="CI744"/>
          <cell r="CJ744"/>
          <cell r="CK744"/>
          <cell r="CL744"/>
          <cell r="CM744"/>
          <cell r="CN744"/>
          <cell r="CO744"/>
        </row>
        <row r="745">
          <cell r="AR745"/>
          <cell r="AS745"/>
          <cell r="AT745"/>
          <cell r="AU745"/>
          <cell r="AV745"/>
          <cell r="AW745"/>
          <cell r="AX745"/>
          <cell r="AY745"/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  <cell r="BS745"/>
          <cell r="BT745"/>
          <cell r="BU745"/>
          <cell r="BV745"/>
          <cell r="BW745"/>
          <cell r="BX745"/>
          <cell r="BY745"/>
          <cell r="BZ745"/>
          <cell r="CA745"/>
          <cell r="CB745"/>
          <cell r="CC745"/>
          <cell r="CD745"/>
          <cell r="CE745"/>
          <cell r="CF745"/>
          <cell r="CG745"/>
          <cell r="CH745"/>
          <cell r="CI745"/>
          <cell r="CJ745"/>
          <cell r="CK745"/>
          <cell r="CL745"/>
          <cell r="CM745"/>
          <cell r="CN745"/>
          <cell r="CO745"/>
        </row>
        <row r="746">
          <cell r="AR746"/>
          <cell r="AS746"/>
          <cell r="AT746"/>
          <cell r="AU746"/>
          <cell r="AV746"/>
          <cell r="AW746"/>
          <cell r="AX746"/>
          <cell r="AY746"/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  <cell r="BS746"/>
          <cell r="BT746"/>
          <cell r="BU746"/>
          <cell r="BV746"/>
          <cell r="BW746"/>
          <cell r="BX746"/>
          <cell r="BY746"/>
          <cell r="BZ746"/>
          <cell r="CA746"/>
          <cell r="CB746"/>
          <cell r="CC746"/>
          <cell r="CD746"/>
          <cell r="CE746"/>
          <cell r="CF746"/>
          <cell r="CG746"/>
          <cell r="CH746"/>
          <cell r="CI746"/>
          <cell r="CJ746"/>
          <cell r="CK746"/>
          <cell r="CL746"/>
          <cell r="CM746"/>
          <cell r="CN746"/>
          <cell r="CO746"/>
        </row>
        <row r="747">
          <cell r="AR747"/>
          <cell r="AS747"/>
          <cell r="AT747"/>
          <cell r="AU747"/>
          <cell r="AV747"/>
          <cell r="AW747"/>
          <cell r="AX747"/>
          <cell r="AY747"/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  <cell r="BS747"/>
          <cell r="BT747"/>
          <cell r="BU747"/>
          <cell r="BV747"/>
          <cell r="BW747"/>
          <cell r="BX747"/>
          <cell r="BY747"/>
          <cell r="BZ747"/>
          <cell r="CA747"/>
          <cell r="CB747"/>
          <cell r="CC747"/>
          <cell r="CD747"/>
          <cell r="CE747"/>
          <cell r="CF747"/>
          <cell r="CG747"/>
          <cell r="CH747"/>
          <cell r="CI747"/>
          <cell r="CJ747"/>
          <cell r="CK747"/>
          <cell r="CL747"/>
          <cell r="CM747"/>
          <cell r="CN747"/>
          <cell r="CO747"/>
        </row>
        <row r="748">
          <cell r="AR748"/>
          <cell r="AS748"/>
          <cell r="AT748"/>
          <cell r="AU748"/>
          <cell r="AV748"/>
          <cell r="AW748"/>
          <cell r="AX748"/>
          <cell r="AY748"/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  <cell r="BT748"/>
          <cell r="BU748"/>
          <cell r="BV748"/>
          <cell r="BW748"/>
          <cell r="BX748"/>
          <cell r="BY748"/>
          <cell r="BZ748"/>
          <cell r="CA748"/>
          <cell r="CB748"/>
          <cell r="CC748"/>
          <cell r="CD748"/>
          <cell r="CE748"/>
          <cell r="CF748"/>
          <cell r="CG748"/>
          <cell r="CH748"/>
          <cell r="CI748"/>
          <cell r="CJ748"/>
          <cell r="CK748"/>
          <cell r="CL748"/>
          <cell r="CM748"/>
          <cell r="CN748"/>
          <cell r="CO748"/>
        </row>
        <row r="749">
          <cell r="AR749"/>
          <cell r="AS749"/>
          <cell r="AT749"/>
          <cell r="AU749"/>
          <cell r="AV749"/>
          <cell r="AW749"/>
          <cell r="AX749"/>
          <cell r="AY749"/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  <cell r="BT749"/>
          <cell r="BU749"/>
          <cell r="BV749"/>
          <cell r="BW749"/>
          <cell r="BX749"/>
          <cell r="BY749"/>
          <cell r="BZ749"/>
          <cell r="CA749"/>
          <cell r="CB749"/>
          <cell r="CC749"/>
          <cell r="CD749"/>
          <cell r="CE749"/>
          <cell r="CF749"/>
          <cell r="CG749"/>
          <cell r="CH749"/>
          <cell r="CI749"/>
          <cell r="CJ749"/>
          <cell r="CK749"/>
          <cell r="CL749"/>
          <cell r="CM749"/>
          <cell r="CN749"/>
          <cell r="CO749"/>
        </row>
        <row r="750">
          <cell r="AR750"/>
          <cell r="AS750"/>
          <cell r="AT750"/>
          <cell r="AU750"/>
          <cell r="AV750"/>
          <cell r="AW750"/>
          <cell r="AX750"/>
          <cell r="AY750"/>
          <cell r="AZ750"/>
          <cell r="BA750"/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  <cell r="BT750"/>
          <cell r="BU750"/>
          <cell r="BV750"/>
          <cell r="BW750"/>
          <cell r="BX750"/>
          <cell r="BY750"/>
          <cell r="BZ750"/>
          <cell r="CA750"/>
          <cell r="CB750"/>
          <cell r="CC750"/>
          <cell r="CD750"/>
          <cell r="CE750"/>
          <cell r="CF750"/>
          <cell r="CG750"/>
          <cell r="CH750"/>
          <cell r="CI750"/>
          <cell r="CJ750"/>
          <cell r="CK750"/>
          <cell r="CL750"/>
          <cell r="CM750"/>
          <cell r="CN750"/>
          <cell r="CO750"/>
        </row>
        <row r="751">
          <cell r="AR751"/>
          <cell r="AS751"/>
          <cell r="AT751"/>
          <cell r="AU751"/>
          <cell r="AV751"/>
          <cell r="AW751"/>
          <cell r="AX751"/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  <cell r="BS751"/>
          <cell r="BT751"/>
          <cell r="BU751"/>
          <cell r="BV751"/>
          <cell r="BW751"/>
          <cell r="BX751"/>
          <cell r="BY751"/>
          <cell r="BZ751"/>
          <cell r="CA751"/>
          <cell r="CB751"/>
          <cell r="CC751"/>
          <cell r="CD751"/>
          <cell r="CE751"/>
          <cell r="CF751"/>
          <cell r="CG751"/>
          <cell r="CH751"/>
          <cell r="CI751"/>
          <cell r="CJ751"/>
          <cell r="CK751"/>
          <cell r="CL751"/>
          <cell r="CM751"/>
          <cell r="CN751"/>
          <cell r="CO751"/>
        </row>
        <row r="752">
          <cell r="AR752"/>
          <cell r="AS752"/>
          <cell r="AT752"/>
          <cell r="AU752"/>
          <cell r="AV752"/>
          <cell r="AW752"/>
          <cell r="AX752"/>
          <cell r="AY752"/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  <cell r="BT752"/>
          <cell r="BU752"/>
          <cell r="BV752"/>
          <cell r="BW752"/>
          <cell r="BX752"/>
          <cell r="BY752"/>
          <cell r="BZ752"/>
          <cell r="CA752"/>
          <cell r="CB752"/>
          <cell r="CC752"/>
          <cell r="CD752"/>
          <cell r="CE752"/>
          <cell r="CF752"/>
          <cell r="CG752"/>
          <cell r="CH752"/>
          <cell r="CI752"/>
          <cell r="CJ752"/>
          <cell r="CK752"/>
          <cell r="CL752"/>
          <cell r="CM752"/>
          <cell r="CN752"/>
          <cell r="CO752"/>
        </row>
        <row r="753">
          <cell r="AR753"/>
          <cell r="AS753"/>
          <cell r="AT753"/>
          <cell r="AU753"/>
          <cell r="AV753"/>
          <cell r="AW753"/>
          <cell r="AX753"/>
          <cell r="AY753"/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  <cell r="BS753"/>
          <cell r="BT753"/>
          <cell r="BU753"/>
          <cell r="BV753"/>
          <cell r="BW753"/>
          <cell r="BX753"/>
          <cell r="BY753"/>
          <cell r="BZ753"/>
          <cell r="CA753"/>
          <cell r="CB753"/>
          <cell r="CC753"/>
          <cell r="CD753"/>
          <cell r="CE753"/>
          <cell r="CF753"/>
          <cell r="CG753"/>
          <cell r="CH753"/>
          <cell r="CI753"/>
          <cell r="CJ753"/>
          <cell r="CK753"/>
          <cell r="CL753"/>
          <cell r="CM753"/>
          <cell r="CN753"/>
          <cell r="CO753"/>
        </row>
        <row r="754">
          <cell r="AR754"/>
          <cell r="AS754"/>
          <cell r="AT754"/>
          <cell r="AU754"/>
          <cell r="AV754"/>
          <cell r="AW754"/>
          <cell r="AX754"/>
          <cell r="AY754"/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  <cell r="BS754"/>
          <cell r="BT754"/>
          <cell r="BU754"/>
          <cell r="BV754"/>
          <cell r="BW754"/>
          <cell r="BX754"/>
          <cell r="BY754"/>
          <cell r="BZ754"/>
          <cell r="CA754"/>
          <cell r="CB754"/>
          <cell r="CC754"/>
          <cell r="CD754"/>
          <cell r="CE754"/>
          <cell r="CF754"/>
          <cell r="CG754"/>
          <cell r="CH754"/>
          <cell r="CI754"/>
          <cell r="CJ754"/>
          <cell r="CK754"/>
          <cell r="CL754"/>
          <cell r="CM754"/>
          <cell r="CN754"/>
          <cell r="CO754"/>
        </row>
        <row r="755">
          <cell r="AR755"/>
          <cell r="AS755"/>
          <cell r="AT755"/>
          <cell r="AU755"/>
          <cell r="AV755"/>
          <cell r="AW755"/>
          <cell r="AX755"/>
          <cell r="AY755"/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  <cell r="BT755"/>
          <cell r="BU755"/>
          <cell r="BV755"/>
          <cell r="BW755"/>
          <cell r="BX755"/>
          <cell r="BY755"/>
          <cell r="BZ755"/>
          <cell r="CA755"/>
          <cell r="CB755"/>
          <cell r="CC755"/>
          <cell r="CD755"/>
          <cell r="CE755"/>
          <cell r="CF755"/>
          <cell r="CG755"/>
          <cell r="CH755"/>
          <cell r="CI755"/>
          <cell r="CJ755"/>
          <cell r="CK755"/>
          <cell r="CL755"/>
          <cell r="CM755"/>
          <cell r="CN755"/>
          <cell r="CO755"/>
        </row>
        <row r="756">
          <cell r="AR756"/>
          <cell r="AS756"/>
          <cell r="AT756"/>
          <cell r="AU756"/>
          <cell r="AV756"/>
          <cell r="AW756"/>
          <cell r="AX756"/>
          <cell r="AY756"/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  <cell r="BS756"/>
          <cell r="BT756"/>
          <cell r="BU756"/>
          <cell r="BV756"/>
          <cell r="BW756"/>
          <cell r="BX756"/>
          <cell r="BY756"/>
          <cell r="BZ756"/>
          <cell r="CA756"/>
          <cell r="CB756"/>
          <cell r="CC756"/>
          <cell r="CD756"/>
          <cell r="CE756"/>
          <cell r="CF756"/>
          <cell r="CG756"/>
          <cell r="CH756"/>
          <cell r="CI756"/>
          <cell r="CJ756"/>
          <cell r="CK756"/>
          <cell r="CL756"/>
          <cell r="CM756"/>
          <cell r="CN756"/>
          <cell r="CO756"/>
        </row>
        <row r="757">
          <cell r="AR757"/>
          <cell r="AS757"/>
          <cell r="AT757"/>
          <cell r="AU757"/>
          <cell r="AV757"/>
          <cell r="AW757"/>
          <cell r="AX757"/>
          <cell r="AY757"/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  <cell r="BS757"/>
          <cell r="BT757"/>
          <cell r="BU757"/>
          <cell r="BV757"/>
          <cell r="BW757"/>
          <cell r="BX757"/>
          <cell r="BY757"/>
          <cell r="BZ757"/>
          <cell r="CA757"/>
          <cell r="CB757"/>
          <cell r="CC757"/>
          <cell r="CD757"/>
          <cell r="CE757"/>
          <cell r="CF757"/>
          <cell r="CG757"/>
          <cell r="CH757"/>
          <cell r="CI757"/>
          <cell r="CJ757"/>
          <cell r="CK757"/>
          <cell r="CL757"/>
          <cell r="CM757"/>
          <cell r="CN757"/>
          <cell r="CO757"/>
        </row>
        <row r="758">
          <cell r="AR758"/>
          <cell r="AS758"/>
          <cell r="AT758"/>
          <cell r="AU758"/>
          <cell r="AV758"/>
          <cell r="AW758"/>
          <cell r="AX758"/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  <cell r="BT758"/>
          <cell r="BU758"/>
          <cell r="BV758"/>
          <cell r="BW758"/>
          <cell r="BX758"/>
          <cell r="BY758"/>
          <cell r="BZ758"/>
          <cell r="CA758"/>
          <cell r="CB758"/>
          <cell r="CC758"/>
          <cell r="CD758"/>
          <cell r="CE758"/>
          <cell r="CF758"/>
          <cell r="CG758"/>
          <cell r="CH758"/>
          <cell r="CI758"/>
          <cell r="CJ758"/>
          <cell r="CK758"/>
          <cell r="CL758"/>
          <cell r="CM758"/>
          <cell r="CN758"/>
          <cell r="CO758"/>
        </row>
        <row r="759"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  <cell r="BT759"/>
          <cell r="BU759"/>
          <cell r="BV759"/>
          <cell r="BW759"/>
          <cell r="BX759"/>
          <cell r="BY759"/>
          <cell r="BZ759"/>
          <cell r="CA759"/>
          <cell r="CB759"/>
          <cell r="CC759"/>
          <cell r="CD759"/>
          <cell r="CE759"/>
          <cell r="CF759"/>
          <cell r="CG759"/>
          <cell r="CH759"/>
          <cell r="CI759"/>
          <cell r="CJ759"/>
          <cell r="CK759"/>
          <cell r="CL759"/>
          <cell r="CM759"/>
          <cell r="CN759"/>
          <cell r="CO759"/>
        </row>
        <row r="760">
          <cell r="AR760"/>
          <cell r="AS760"/>
          <cell r="AT760"/>
          <cell r="AU760"/>
          <cell r="AV760"/>
          <cell r="AW760"/>
          <cell r="AX760"/>
          <cell r="AY760"/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  <cell r="BS760"/>
          <cell r="BT760"/>
          <cell r="BU760"/>
          <cell r="BV760"/>
          <cell r="BW760"/>
          <cell r="BX760"/>
          <cell r="BY760"/>
          <cell r="BZ760"/>
          <cell r="CA760"/>
          <cell r="CB760"/>
          <cell r="CC760"/>
          <cell r="CD760"/>
          <cell r="CE760"/>
          <cell r="CF760"/>
          <cell r="CG760"/>
          <cell r="CH760"/>
          <cell r="CI760"/>
          <cell r="CJ760"/>
          <cell r="CK760"/>
          <cell r="CL760"/>
          <cell r="CM760"/>
          <cell r="CN760"/>
          <cell r="CO760"/>
        </row>
        <row r="761">
          <cell r="AR761"/>
          <cell r="AS761"/>
          <cell r="AT761"/>
          <cell r="AU761"/>
          <cell r="AV761"/>
          <cell r="AW761"/>
          <cell r="AX761"/>
          <cell r="AY761"/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  <cell r="BS761"/>
          <cell r="BT761"/>
          <cell r="BU761"/>
          <cell r="BV761"/>
          <cell r="BW761"/>
          <cell r="BX761"/>
          <cell r="BY761"/>
          <cell r="BZ761"/>
          <cell r="CA761"/>
          <cell r="CB761"/>
          <cell r="CC761"/>
          <cell r="CD761"/>
          <cell r="CE761"/>
          <cell r="CF761"/>
          <cell r="CG761"/>
          <cell r="CH761"/>
          <cell r="CI761"/>
          <cell r="CJ761"/>
          <cell r="CK761"/>
          <cell r="CL761"/>
          <cell r="CM761"/>
          <cell r="CN761"/>
          <cell r="CO761"/>
        </row>
        <row r="762">
          <cell r="AR762"/>
          <cell r="AS762"/>
          <cell r="AT762"/>
          <cell r="AU762"/>
          <cell r="AV762"/>
          <cell r="AW762"/>
          <cell r="AX762"/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  <cell r="BS762"/>
          <cell r="BT762"/>
          <cell r="BU762"/>
          <cell r="BV762"/>
          <cell r="BW762"/>
          <cell r="BX762"/>
          <cell r="BY762"/>
          <cell r="BZ762"/>
          <cell r="CA762"/>
          <cell r="CB762"/>
          <cell r="CC762"/>
          <cell r="CD762"/>
          <cell r="CE762"/>
          <cell r="CF762"/>
          <cell r="CG762"/>
          <cell r="CH762"/>
          <cell r="CI762"/>
          <cell r="CJ762"/>
          <cell r="CK762"/>
          <cell r="CL762"/>
          <cell r="CM762"/>
          <cell r="CN762"/>
          <cell r="CO762"/>
        </row>
        <row r="763">
          <cell r="AR763"/>
          <cell r="AS763"/>
          <cell r="AT763"/>
          <cell r="AU763"/>
          <cell r="AV763"/>
          <cell r="AW763"/>
          <cell r="AX763"/>
          <cell r="AY763"/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  <cell r="BT763"/>
          <cell r="BU763"/>
          <cell r="BV763"/>
          <cell r="BW763"/>
          <cell r="BX763"/>
          <cell r="BY763"/>
          <cell r="BZ763"/>
          <cell r="CA763"/>
          <cell r="CB763"/>
          <cell r="CC763"/>
          <cell r="CD763"/>
          <cell r="CE763"/>
          <cell r="CF763"/>
          <cell r="CG763"/>
          <cell r="CH763"/>
          <cell r="CI763"/>
          <cell r="CJ763"/>
          <cell r="CK763"/>
          <cell r="CL763"/>
          <cell r="CM763"/>
          <cell r="CN763"/>
          <cell r="CO763"/>
        </row>
        <row r="764">
          <cell r="AR764"/>
          <cell r="AS764"/>
          <cell r="AT764"/>
          <cell r="AU764"/>
          <cell r="AV764"/>
          <cell r="AW764"/>
          <cell r="AX764"/>
          <cell r="AY764"/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  <cell r="BT764"/>
          <cell r="BU764"/>
          <cell r="BV764"/>
          <cell r="BW764"/>
          <cell r="BX764"/>
          <cell r="BY764"/>
          <cell r="BZ764"/>
          <cell r="CA764"/>
          <cell r="CB764"/>
          <cell r="CC764"/>
          <cell r="CD764"/>
          <cell r="CE764"/>
          <cell r="CF764"/>
          <cell r="CG764"/>
          <cell r="CH764"/>
          <cell r="CI764"/>
          <cell r="CJ764"/>
          <cell r="CK764"/>
          <cell r="CL764"/>
          <cell r="CM764"/>
          <cell r="CN764"/>
          <cell r="CO764"/>
        </row>
        <row r="765">
          <cell r="AR765"/>
          <cell r="AS765"/>
          <cell r="AT765"/>
          <cell r="AU765"/>
          <cell r="AV765"/>
          <cell r="AW765"/>
          <cell r="AX765"/>
          <cell r="AY765"/>
          <cell r="AZ765"/>
          <cell r="BA765"/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  <cell r="BT765"/>
          <cell r="BU765"/>
          <cell r="BV765"/>
          <cell r="BW765"/>
          <cell r="BX765"/>
          <cell r="BY765"/>
          <cell r="BZ765"/>
          <cell r="CA765"/>
          <cell r="CB765"/>
          <cell r="CC765"/>
          <cell r="CD765"/>
          <cell r="CE765"/>
          <cell r="CF765"/>
          <cell r="CG765"/>
          <cell r="CH765"/>
          <cell r="CI765"/>
          <cell r="CJ765"/>
          <cell r="CK765"/>
          <cell r="CL765"/>
          <cell r="CM765"/>
          <cell r="CN765"/>
          <cell r="CO765"/>
        </row>
        <row r="766">
          <cell r="AR766"/>
          <cell r="AS766"/>
          <cell r="AT766"/>
          <cell r="AU766"/>
          <cell r="AV766"/>
          <cell r="AW766"/>
          <cell r="AX766"/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  <cell r="BT766"/>
          <cell r="BU766"/>
          <cell r="BV766"/>
          <cell r="BW766"/>
          <cell r="BX766"/>
          <cell r="BY766"/>
          <cell r="BZ766"/>
          <cell r="CA766"/>
          <cell r="CB766"/>
          <cell r="CC766"/>
          <cell r="CD766"/>
          <cell r="CE766"/>
          <cell r="CF766"/>
          <cell r="CG766"/>
          <cell r="CH766"/>
          <cell r="CI766"/>
          <cell r="CJ766"/>
          <cell r="CK766"/>
          <cell r="CL766"/>
          <cell r="CM766"/>
          <cell r="CN766"/>
          <cell r="CO766"/>
        </row>
        <row r="767">
          <cell r="AR767"/>
          <cell r="AS767"/>
          <cell r="AT767"/>
          <cell r="AU767"/>
          <cell r="AV767"/>
          <cell r="AW767"/>
          <cell r="AX767"/>
          <cell r="AY767"/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  <cell r="BS767"/>
          <cell r="BT767"/>
          <cell r="BU767"/>
          <cell r="BV767"/>
          <cell r="BW767"/>
          <cell r="BX767"/>
          <cell r="BY767"/>
          <cell r="BZ767"/>
          <cell r="CA767"/>
          <cell r="CB767"/>
          <cell r="CC767"/>
          <cell r="CD767"/>
          <cell r="CE767"/>
          <cell r="CF767"/>
          <cell r="CG767"/>
          <cell r="CH767"/>
          <cell r="CI767"/>
          <cell r="CJ767"/>
          <cell r="CK767"/>
          <cell r="CL767"/>
          <cell r="CM767"/>
          <cell r="CN767"/>
          <cell r="CO767"/>
        </row>
        <row r="768">
          <cell r="AR768"/>
          <cell r="AS768"/>
          <cell r="AT768"/>
          <cell r="AU768"/>
          <cell r="AV768"/>
          <cell r="AW768"/>
          <cell r="AX768"/>
          <cell r="AY768"/>
          <cell r="AZ768"/>
          <cell r="BA768"/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  <cell r="BT768"/>
          <cell r="BU768"/>
          <cell r="BV768"/>
          <cell r="BW768"/>
          <cell r="BX768"/>
          <cell r="BY768"/>
          <cell r="BZ768"/>
          <cell r="CA768"/>
          <cell r="CB768"/>
          <cell r="CC768"/>
          <cell r="CD768"/>
          <cell r="CE768"/>
          <cell r="CF768"/>
          <cell r="CG768"/>
          <cell r="CH768"/>
          <cell r="CI768"/>
          <cell r="CJ768"/>
          <cell r="CK768"/>
          <cell r="CL768"/>
          <cell r="CM768"/>
          <cell r="CN768"/>
          <cell r="CO768"/>
        </row>
        <row r="769">
          <cell r="AR769"/>
          <cell r="AS769"/>
          <cell r="AT769"/>
          <cell r="AU769"/>
          <cell r="AV769"/>
          <cell r="AW769"/>
          <cell r="AX769"/>
          <cell r="AY769"/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  <cell r="BT769"/>
          <cell r="BU769"/>
          <cell r="BV769"/>
          <cell r="BW769"/>
          <cell r="BX769"/>
          <cell r="BY769"/>
          <cell r="BZ769"/>
          <cell r="CA769"/>
          <cell r="CB769"/>
          <cell r="CC769"/>
          <cell r="CD769"/>
          <cell r="CE769"/>
          <cell r="CF769"/>
          <cell r="CG769"/>
          <cell r="CH769"/>
          <cell r="CI769"/>
          <cell r="CJ769"/>
          <cell r="CK769"/>
          <cell r="CL769"/>
          <cell r="CM769"/>
          <cell r="CN769"/>
          <cell r="CO769"/>
        </row>
        <row r="770">
          <cell r="AR770"/>
          <cell r="AS770"/>
          <cell r="AT770"/>
          <cell r="AU770"/>
          <cell r="AV770"/>
          <cell r="AW770"/>
          <cell r="AX770"/>
          <cell r="AY770"/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  <cell r="BT770"/>
          <cell r="BU770"/>
          <cell r="BV770"/>
          <cell r="BW770"/>
          <cell r="BX770"/>
          <cell r="BY770"/>
          <cell r="BZ770"/>
          <cell r="CA770"/>
          <cell r="CB770"/>
          <cell r="CC770"/>
          <cell r="CD770"/>
          <cell r="CE770"/>
          <cell r="CF770"/>
          <cell r="CG770"/>
          <cell r="CH770"/>
          <cell r="CI770"/>
          <cell r="CJ770"/>
          <cell r="CK770"/>
          <cell r="CL770"/>
          <cell r="CM770"/>
          <cell r="CN770"/>
          <cell r="CO770"/>
        </row>
        <row r="771">
          <cell r="AR771"/>
          <cell r="AS771"/>
          <cell r="AT771"/>
          <cell r="AU771"/>
          <cell r="AV771"/>
          <cell r="AW771"/>
          <cell r="AX771"/>
          <cell r="AY771"/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  <cell r="BT771"/>
          <cell r="BU771"/>
          <cell r="BV771"/>
          <cell r="BW771"/>
          <cell r="BX771"/>
          <cell r="BY771"/>
          <cell r="BZ771"/>
          <cell r="CA771"/>
          <cell r="CB771"/>
          <cell r="CC771"/>
          <cell r="CD771"/>
          <cell r="CE771"/>
          <cell r="CF771"/>
          <cell r="CG771"/>
          <cell r="CH771"/>
          <cell r="CI771"/>
          <cell r="CJ771"/>
          <cell r="CK771"/>
          <cell r="CL771"/>
          <cell r="CM771"/>
          <cell r="CN771"/>
          <cell r="CO771"/>
        </row>
        <row r="772">
          <cell r="AR772"/>
          <cell r="AS772"/>
          <cell r="AT772"/>
          <cell r="AU772"/>
          <cell r="AV772"/>
          <cell r="AW772"/>
          <cell r="AX772"/>
          <cell r="AY772"/>
          <cell r="AZ772"/>
          <cell r="BA772"/>
          <cell r="BB772"/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  <cell r="BT772"/>
          <cell r="BU772"/>
          <cell r="BV772"/>
          <cell r="BW772"/>
          <cell r="BX772"/>
          <cell r="BY772"/>
          <cell r="BZ772"/>
          <cell r="CA772"/>
          <cell r="CB772"/>
          <cell r="CC772"/>
          <cell r="CD772"/>
          <cell r="CE772"/>
          <cell r="CF772"/>
          <cell r="CG772"/>
          <cell r="CH772"/>
          <cell r="CI772"/>
          <cell r="CJ772"/>
          <cell r="CK772"/>
          <cell r="CL772"/>
          <cell r="CM772"/>
          <cell r="CN772"/>
          <cell r="CO772"/>
        </row>
        <row r="773">
          <cell r="AR773"/>
          <cell r="AS773"/>
          <cell r="AT773"/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  <cell r="BS773"/>
          <cell r="BT773"/>
          <cell r="BU773"/>
          <cell r="BV773"/>
          <cell r="BW773"/>
          <cell r="BX773"/>
          <cell r="BY773"/>
          <cell r="BZ773"/>
          <cell r="CA773"/>
          <cell r="CB773"/>
          <cell r="CC773"/>
          <cell r="CD773"/>
          <cell r="CE773"/>
          <cell r="CF773"/>
          <cell r="CG773"/>
          <cell r="CH773"/>
          <cell r="CI773"/>
          <cell r="CJ773"/>
          <cell r="CK773"/>
          <cell r="CL773"/>
          <cell r="CM773"/>
          <cell r="CN773"/>
          <cell r="CO773"/>
        </row>
        <row r="774">
          <cell r="AR774"/>
          <cell r="AS774"/>
          <cell r="AT774"/>
          <cell r="AU774"/>
          <cell r="AV774"/>
          <cell r="AW774"/>
          <cell r="AX774"/>
          <cell r="AY774"/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  <cell r="BT774"/>
          <cell r="BU774"/>
          <cell r="BV774"/>
          <cell r="BW774"/>
          <cell r="BX774"/>
          <cell r="BY774"/>
          <cell r="BZ774"/>
          <cell r="CA774"/>
          <cell r="CB774"/>
          <cell r="CC774"/>
          <cell r="CD774"/>
          <cell r="CE774"/>
          <cell r="CF774"/>
          <cell r="CG774"/>
          <cell r="CH774"/>
          <cell r="CI774"/>
          <cell r="CJ774"/>
          <cell r="CK774"/>
          <cell r="CL774"/>
          <cell r="CM774"/>
          <cell r="CN774"/>
          <cell r="CO774"/>
        </row>
        <row r="775">
          <cell r="AR775"/>
          <cell r="AS775"/>
          <cell r="AT775"/>
          <cell r="AU775"/>
          <cell r="AV775"/>
          <cell r="AW775"/>
          <cell r="AX775"/>
          <cell r="AY775"/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  <cell r="BS775"/>
          <cell r="BT775"/>
          <cell r="BU775"/>
          <cell r="BV775"/>
          <cell r="BW775"/>
          <cell r="BX775"/>
          <cell r="BY775"/>
          <cell r="BZ775"/>
          <cell r="CA775"/>
          <cell r="CB775"/>
          <cell r="CC775"/>
          <cell r="CD775"/>
          <cell r="CE775"/>
          <cell r="CF775"/>
          <cell r="CG775"/>
          <cell r="CH775"/>
          <cell r="CI775"/>
          <cell r="CJ775"/>
          <cell r="CK775"/>
          <cell r="CL775"/>
          <cell r="CM775"/>
          <cell r="CN775"/>
          <cell r="CO775"/>
        </row>
        <row r="776">
          <cell r="AR776"/>
          <cell r="AS776"/>
          <cell r="AT776"/>
          <cell r="AU776"/>
          <cell r="AV776"/>
          <cell r="AW776"/>
          <cell r="AX776"/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  <cell r="BS776"/>
          <cell r="BT776"/>
          <cell r="BU776"/>
          <cell r="BV776"/>
          <cell r="BW776"/>
          <cell r="BX776"/>
          <cell r="BY776"/>
          <cell r="BZ776"/>
          <cell r="CA776"/>
          <cell r="CB776"/>
          <cell r="CC776"/>
          <cell r="CD776"/>
          <cell r="CE776"/>
          <cell r="CF776"/>
          <cell r="CG776"/>
          <cell r="CH776"/>
          <cell r="CI776"/>
          <cell r="CJ776"/>
          <cell r="CK776"/>
          <cell r="CL776"/>
          <cell r="CM776"/>
          <cell r="CN776"/>
          <cell r="CO776"/>
        </row>
        <row r="777">
          <cell r="AR777"/>
          <cell r="AS777"/>
          <cell r="AT777"/>
          <cell r="AU777"/>
          <cell r="AV777"/>
          <cell r="AW777"/>
          <cell r="AX777"/>
          <cell r="AY777"/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  <cell r="BS777"/>
          <cell r="BT777"/>
          <cell r="BU777"/>
          <cell r="BV777"/>
          <cell r="BW777"/>
          <cell r="BX777"/>
          <cell r="BY777"/>
          <cell r="BZ777"/>
          <cell r="CA777"/>
          <cell r="CB777"/>
          <cell r="CC777"/>
          <cell r="CD777"/>
          <cell r="CE777"/>
          <cell r="CF777"/>
          <cell r="CG777"/>
          <cell r="CH777"/>
          <cell r="CI777"/>
          <cell r="CJ777"/>
          <cell r="CK777"/>
          <cell r="CL777"/>
          <cell r="CM777"/>
          <cell r="CN777"/>
          <cell r="CO777"/>
        </row>
        <row r="778">
          <cell r="AR778"/>
          <cell r="AS778"/>
          <cell r="AT778"/>
          <cell r="AU778"/>
          <cell r="AV778"/>
          <cell r="AW778"/>
          <cell r="AX778"/>
          <cell r="AY778"/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  <cell r="BS778"/>
          <cell r="BT778"/>
          <cell r="BU778"/>
          <cell r="BV778"/>
          <cell r="BW778"/>
          <cell r="BX778"/>
          <cell r="BY778"/>
          <cell r="BZ778"/>
          <cell r="CA778"/>
          <cell r="CB778"/>
          <cell r="CC778"/>
          <cell r="CD778"/>
          <cell r="CE778"/>
          <cell r="CF778"/>
          <cell r="CG778"/>
          <cell r="CH778"/>
          <cell r="CI778"/>
          <cell r="CJ778"/>
          <cell r="CK778"/>
          <cell r="CL778"/>
          <cell r="CM778"/>
          <cell r="CN778"/>
          <cell r="CO778"/>
        </row>
        <row r="779">
          <cell r="AR779"/>
          <cell r="AS779"/>
          <cell r="AT779"/>
          <cell r="AU779"/>
          <cell r="AV779"/>
          <cell r="AW779"/>
          <cell r="AX779"/>
          <cell r="AY779"/>
          <cell r="AZ779"/>
          <cell r="BA779"/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  <cell r="BS779"/>
          <cell r="BT779"/>
          <cell r="BU779"/>
          <cell r="BV779"/>
          <cell r="BW779"/>
          <cell r="BX779"/>
          <cell r="BY779"/>
          <cell r="BZ779"/>
          <cell r="CA779"/>
          <cell r="CB779"/>
          <cell r="CC779"/>
          <cell r="CD779"/>
          <cell r="CE779"/>
          <cell r="CF779"/>
          <cell r="CG779"/>
          <cell r="CH779"/>
          <cell r="CI779"/>
          <cell r="CJ779"/>
          <cell r="CK779"/>
          <cell r="CL779"/>
          <cell r="CM779"/>
          <cell r="CN779"/>
          <cell r="CO779"/>
        </row>
        <row r="780">
          <cell r="AR780"/>
          <cell r="AS780"/>
          <cell r="AT780"/>
          <cell r="AU780"/>
          <cell r="AV780"/>
          <cell r="AW780"/>
          <cell r="AX780"/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  <cell r="BS780"/>
          <cell r="BT780"/>
          <cell r="BU780"/>
          <cell r="BV780"/>
          <cell r="BW780"/>
          <cell r="BX780"/>
          <cell r="BY780"/>
          <cell r="BZ780"/>
          <cell r="CA780"/>
          <cell r="CB780"/>
          <cell r="CC780"/>
          <cell r="CD780"/>
          <cell r="CE780"/>
          <cell r="CF780"/>
          <cell r="CG780"/>
          <cell r="CH780"/>
          <cell r="CI780"/>
          <cell r="CJ780"/>
          <cell r="CK780"/>
          <cell r="CL780"/>
          <cell r="CM780"/>
          <cell r="CN780"/>
          <cell r="CO780"/>
        </row>
        <row r="781">
          <cell r="AR781"/>
          <cell r="AS781"/>
          <cell r="AT781"/>
          <cell r="AU781"/>
          <cell r="AV781"/>
          <cell r="AW781"/>
          <cell r="AX781"/>
          <cell r="AY781"/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  <cell r="BS781"/>
          <cell r="BT781"/>
          <cell r="BU781"/>
          <cell r="BV781"/>
          <cell r="BW781"/>
          <cell r="BX781"/>
          <cell r="BY781"/>
          <cell r="BZ781"/>
          <cell r="CA781"/>
          <cell r="CB781"/>
          <cell r="CC781"/>
          <cell r="CD781"/>
          <cell r="CE781"/>
          <cell r="CF781"/>
          <cell r="CG781"/>
          <cell r="CH781"/>
          <cell r="CI781"/>
          <cell r="CJ781"/>
          <cell r="CK781"/>
          <cell r="CL781"/>
          <cell r="CM781"/>
          <cell r="CN781"/>
          <cell r="CO781"/>
        </row>
        <row r="782">
          <cell r="AR782"/>
          <cell r="AS782"/>
          <cell r="AT782"/>
          <cell r="AU782"/>
          <cell r="AV782"/>
          <cell r="AW782"/>
          <cell r="AX782"/>
          <cell r="AY782"/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  <cell r="BS782"/>
          <cell r="BT782"/>
          <cell r="BU782"/>
          <cell r="BV782"/>
          <cell r="BW782"/>
          <cell r="BX782"/>
          <cell r="BY782"/>
          <cell r="BZ782"/>
          <cell r="CA782"/>
          <cell r="CB782"/>
          <cell r="CC782"/>
          <cell r="CD782"/>
          <cell r="CE782"/>
          <cell r="CF782"/>
          <cell r="CG782"/>
          <cell r="CH782"/>
          <cell r="CI782"/>
          <cell r="CJ782"/>
          <cell r="CK782"/>
          <cell r="CL782"/>
          <cell r="CM782"/>
          <cell r="CN782"/>
          <cell r="CO782"/>
        </row>
        <row r="783">
          <cell r="AR783"/>
          <cell r="AS783"/>
          <cell r="AT783"/>
          <cell r="AU783"/>
          <cell r="AV783"/>
          <cell r="AW783"/>
          <cell r="AX783"/>
          <cell r="AY783"/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  <cell r="BS783"/>
          <cell r="BT783"/>
          <cell r="BU783"/>
          <cell r="BV783"/>
          <cell r="BW783"/>
          <cell r="BX783"/>
          <cell r="BY783"/>
          <cell r="BZ783"/>
          <cell r="CA783"/>
          <cell r="CB783"/>
          <cell r="CC783"/>
          <cell r="CD783"/>
          <cell r="CE783"/>
          <cell r="CF783"/>
          <cell r="CG783"/>
          <cell r="CH783"/>
          <cell r="CI783"/>
          <cell r="CJ783"/>
          <cell r="CK783"/>
          <cell r="CL783"/>
          <cell r="CM783"/>
          <cell r="CN783"/>
          <cell r="CO783"/>
        </row>
        <row r="784">
          <cell r="AR784"/>
          <cell r="AS784"/>
          <cell r="AT784"/>
          <cell r="AU784"/>
          <cell r="AV784"/>
          <cell r="AW784"/>
          <cell r="AX784"/>
          <cell r="AY784"/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  <cell r="BS784"/>
          <cell r="BT784"/>
          <cell r="BU784"/>
          <cell r="BV784"/>
          <cell r="BW784"/>
          <cell r="BX784"/>
          <cell r="BY784"/>
          <cell r="BZ784"/>
          <cell r="CA784"/>
          <cell r="CB784"/>
          <cell r="CC784"/>
          <cell r="CD784"/>
          <cell r="CE784"/>
          <cell r="CF784"/>
          <cell r="CG784"/>
          <cell r="CH784"/>
          <cell r="CI784"/>
          <cell r="CJ784"/>
          <cell r="CK784"/>
          <cell r="CL784"/>
          <cell r="CM784"/>
          <cell r="CN784"/>
          <cell r="CO784"/>
        </row>
        <row r="785">
          <cell r="AR785"/>
          <cell r="AS785"/>
          <cell r="AT785"/>
          <cell r="AU785"/>
          <cell r="AV785"/>
          <cell r="AW785"/>
          <cell r="AX785"/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  <cell r="BT785"/>
          <cell r="BU785"/>
          <cell r="BV785"/>
          <cell r="BW785"/>
          <cell r="BX785"/>
          <cell r="BY785"/>
          <cell r="BZ785"/>
          <cell r="CA785"/>
          <cell r="CB785"/>
          <cell r="CC785"/>
          <cell r="CD785"/>
          <cell r="CE785"/>
          <cell r="CF785"/>
          <cell r="CG785"/>
          <cell r="CH785"/>
          <cell r="CI785"/>
          <cell r="CJ785"/>
          <cell r="CK785"/>
          <cell r="CL785"/>
          <cell r="CM785"/>
          <cell r="CN785"/>
          <cell r="CO785"/>
        </row>
        <row r="786">
          <cell r="AR786"/>
          <cell r="AS786"/>
          <cell r="AT786"/>
          <cell r="AU786"/>
          <cell r="AV786"/>
          <cell r="AW786"/>
          <cell r="AX786"/>
          <cell r="AY786"/>
          <cell r="AZ786"/>
          <cell r="BA786"/>
          <cell r="BB786"/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  <cell r="BT786"/>
          <cell r="BU786"/>
          <cell r="BV786"/>
          <cell r="BW786"/>
          <cell r="BX786"/>
          <cell r="BY786"/>
          <cell r="BZ786"/>
          <cell r="CA786"/>
          <cell r="CB786"/>
          <cell r="CC786"/>
          <cell r="CD786"/>
          <cell r="CE786"/>
          <cell r="CF786"/>
          <cell r="CG786"/>
          <cell r="CH786"/>
          <cell r="CI786"/>
          <cell r="CJ786"/>
          <cell r="CK786"/>
          <cell r="CL786"/>
          <cell r="CM786"/>
          <cell r="CN786"/>
          <cell r="CO786"/>
        </row>
        <row r="787">
          <cell r="AR787"/>
          <cell r="AS787"/>
          <cell r="AT787"/>
          <cell r="AU787"/>
          <cell r="AV787"/>
          <cell r="AW787"/>
          <cell r="AX787"/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  <cell r="BT787"/>
          <cell r="BU787"/>
          <cell r="BV787"/>
          <cell r="BW787"/>
          <cell r="BX787"/>
          <cell r="BY787"/>
          <cell r="BZ787"/>
          <cell r="CA787"/>
          <cell r="CB787"/>
          <cell r="CC787"/>
          <cell r="CD787"/>
          <cell r="CE787"/>
          <cell r="CF787"/>
          <cell r="CG787"/>
          <cell r="CH787"/>
          <cell r="CI787"/>
          <cell r="CJ787"/>
          <cell r="CK787"/>
          <cell r="CL787"/>
          <cell r="CM787"/>
          <cell r="CN787"/>
          <cell r="CO787"/>
        </row>
        <row r="788">
          <cell r="AR788"/>
          <cell r="AS788"/>
          <cell r="AT788"/>
          <cell r="AU788"/>
          <cell r="AV788"/>
          <cell r="AW788"/>
          <cell r="AX788"/>
          <cell r="AY788"/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  <cell r="BS788"/>
          <cell r="BT788"/>
          <cell r="BU788"/>
          <cell r="BV788"/>
          <cell r="BW788"/>
          <cell r="BX788"/>
          <cell r="BY788"/>
          <cell r="BZ788"/>
          <cell r="CA788"/>
          <cell r="CB788"/>
          <cell r="CC788"/>
          <cell r="CD788"/>
          <cell r="CE788"/>
          <cell r="CF788"/>
          <cell r="CG788"/>
          <cell r="CH788"/>
          <cell r="CI788"/>
          <cell r="CJ788"/>
          <cell r="CK788"/>
          <cell r="CL788"/>
          <cell r="CM788"/>
          <cell r="CN788"/>
          <cell r="CO788"/>
        </row>
        <row r="789">
          <cell r="AR789"/>
          <cell r="AS789"/>
          <cell r="AT789"/>
          <cell r="AU789"/>
          <cell r="AV789"/>
          <cell r="AW789"/>
          <cell r="AX789"/>
          <cell r="AY789"/>
          <cell r="AZ789"/>
          <cell r="BA789"/>
          <cell r="BB789"/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  <cell r="BT789"/>
          <cell r="BU789"/>
          <cell r="BV789"/>
          <cell r="BW789"/>
          <cell r="BX789"/>
          <cell r="BY789"/>
          <cell r="BZ789"/>
          <cell r="CA789"/>
          <cell r="CB789"/>
          <cell r="CC789"/>
          <cell r="CD789"/>
          <cell r="CE789"/>
          <cell r="CF789"/>
          <cell r="CG789"/>
          <cell r="CH789"/>
          <cell r="CI789"/>
          <cell r="CJ789"/>
          <cell r="CK789"/>
          <cell r="CL789"/>
          <cell r="CM789"/>
          <cell r="CN789"/>
          <cell r="CO789"/>
        </row>
        <row r="790">
          <cell r="AR790"/>
          <cell r="AS790"/>
          <cell r="AT790"/>
          <cell r="AU790"/>
          <cell r="AV790"/>
          <cell r="AW790"/>
          <cell r="AX790"/>
          <cell r="AY790"/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  <cell r="BT790"/>
          <cell r="BU790"/>
          <cell r="BV790"/>
          <cell r="BW790"/>
          <cell r="BX790"/>
          <cell r="BY790"/>
          <cell r="BZ790"/>
          <cell r="CA790"/>
          <cell r="CB790"/>
          <cell r="CC790"/>
          <cell r="CD790"/>
          <cell r="CE790"/>
          <cell r="CF790"/>
          <cell r="CG790"/>
          <cell r="CH790"/>
          <cell r="CI790"/>
          <cell r="CJ790"/>
          <cell r="CK790"/>
          <cell r="CL790"/>
          <cell r="CM790"/>
          <cell r="CN790"/>
          <cell r="CO790"/>
        </row>
        <row r="791">
          <cell r="AR791"/>
          <cell r="AS791"/>
          <cell r="AT791"/>
          <cell r="AU791"/>
          <cell r="AV791"/>
          <cell r="AW791"/>
          <cell r="AX791"/>
          <cell r="AY791"/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  <cell r="BS791"/>
          <cell r="BT791"/>
          <cell r="BU791"/>
          <cell r="BV791"/>
          <cell r="BW791"/>
          <cell r="BX791"/>
          <cell r="BY791"/>
          <cell r="BZ791"/>
          <cell r="CA791"/>
          <cell r="CB791"/>
          <cell r="CC791"/>
          <cell r="CD791"/>
          <cell r="CE791"/>
          <cell r="CF791"/>
          <cell r="CG791"/>
          <cell r="CH791"/>
          <cell r="CI791"/>
          <cell r="CJ791"/>
          <cell r="CK791"/>
          <cell r="CL791"/>
          <cell r="CM791"/>
          <cell r="CN791"/>
          <cell r="CO791"/>
        </row>
        <row r="792">
          <cell r="AR792"/>
          <cell r="AS792"/>
          <cell r="AT792"/>
          <cell r="AU792"/>
          <cell r="AV792"/>
          <cell r="AW792"/>
          <cell r="AX792"/>
          <cell r="AY792"/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  <cell r="BS792"/>
          <cell r="BT792"/>
          <cell r="BU792"/>
          <cell r="BV792"/>
          <cell r="BW792"/>
          <cell r="BX792"/>
          <cell r="BY792"/>
          <cell r="BZ792"/>
          <cell r="CA792"/>
          <cell r="CB792"/>
          <cell r="CC792"/>
          <cell r="CD792"/>
          <cell r="CE792"/>
          <cell r="CF792"/>
          <cell r="CG792"/>
          <cell r="CH792"/>
          <cell r="CI792"/>
          <cell r="CJ792"/>
          <cell r="CK792"/>
          <cell r="CL792"/>
          <cell r="CM792"/>
          <cell r="CN792"/>
          <cell r="CO792"/>
        </row>
        <row r="793">
          <cell r="AR793"/>
          <cell r="AS793"/>
          <cell r="AT793"/>
          <cell r="AU793"/>
          <cell r="AV793"/>
          <cell r="AW793"/>
          <cell r="AX793"/>
          <cell r="AY793"/>
          <cell r="AZ793"/>
          <cell r="BA793"/>
          <cell r="BB793"/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  <cell r="BS793"/>
          <cell r="BT793"/>
          <cell r="BU793"/>
          <cell r="BV793"/>
          <cell r="BW793"/>
          <cell r="BX793"/>
          <cell r="BY793"/>
          <cell r="BZ793"/>
          <cell r="CA793"/>
          <cell r="CB793"/>
          <cell r="CC793"/>
          <cell r="CD793"/>
          <cell r="CE793"/>
          <cell r="CF793"/>
          <cell r="CG793"/>
          <cell r="CH793"/>
          <cell r="CI793"/>
          <cell r="CJ793"/>
          <cell r="CK793"/>
          <cell r="CL793"/>
          <cell r="CM793"/>
          <cell r="CN793"/>
          <cell r="CO793"/>
        </row>
        <row r="794">
          <cell r="AR794"/>
          <cell r="AS794"/>
          <cell r="AT794"/>
          <cell r="AU794"/>
          <cell r="AV794"/>
          <cell r="AW794"/>
          <cell r="AX794"/>
          <cell r="AY794"/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  <cell r="BS794"/>
          <cell r="BT794"/>
          <cell r="BU794"/>
          <cell r="BV794"/>
          <cell r="BW794"/>
          <cell r="BX794"/>
          <cell r="BY794"/>
          <cell r="BZ794"/>
          <cell r="CA794"/>
          <cell r="CB794"/>
          <cell r="CC794"/>
          <cell r="CD794"/>
          <cell r="CE794"/>
          <cell r="CF794"/>
          <cell r="CG794"/>
          <cell r="CH794"/>
          <cell r="CI794"/>
          <cell r="CJ794"/>
          <cell r="CK794"/>
          <cell r="CL794"/>
          <cell r="CM794"/>
          <cell r="CN794"/>
          <cell r="CO794"/>
        </row>
        <row r="795">
          <cell r="AR795"/>
          <cell r="AS795"/>
          <cell r="AT795"/>
          <cell r="AU795"/>
          <cell r="AV795"/>
          <cell r="AW795"/>
          <cell r="AX795"/>
          <cell r="AY795"/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  <cell r="BS795"/>
          <cell r="BT795"/>
          <cell r="BU795"/>
          <cell r="BV795"/>
          <cell r="BW795"/>
          <cell r="BX795"/>
          <cell r="BY795"/>
          <cell r="BZ795"/>
          <cell r="CA795"/>
          <cell r="CB795"/>
          <cell r="CC795"/>
          <cell r="CD795"/>
          <cell r="CE795"/>
          <cell r="CF795"/>
          <cell r="CG795"/>
          <cell r="CH795"/>
          <cell r="CI795"/>
          <cell r="CJ795"/>
          <cell r="CK795"/>
          <cell r="CL795"/>
          <cell r="CM795"/>
          <cell r="CN795"/>
          <cell r="CO795"/>
        </row>
        <row r="796">
          <cell r="AR796"/>
          <cell r="AS796"/>
          <cell r="AT796"/>
          <cell r="AU796"/>
          <cell r="AV796"/>
          <cell r="AW796"/>
          <cell r="AX796"/>
          <cell r="AY796"/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  <cell r="BS796"/>
          <cell r="BT796"/>
          <cell r="BU796"/>
          <cell r="BV796"/>
          <cell r="BW796"/>
          <cell r="BX796"/>
          <cell r="BY796"/>
          <cell r="BZ796"/>
          <cell r="CA796"/>
          <cell r="CB796"/>
          <cell r="CC796"/>
          <cell r="CD796"/>
          <cell r="CE796"/>
          <cell r="CF796"/>
          <cell r="CG796"/>
          <cell r="CH796"/>
          <cell r="CI796"/>
          <cell r="CJ796"/>
          <cell r="CK796"/>
          <cell r="CL796"/>
          <cell r="CM796"/>
          <cell r="CN796"/>
          <cell r="CO796"/>
        </row>
        <row r="797">
          <cell r="AR797"/>
          <cell r="AS797"/>
          <cell r="AT797"/>
          <cell r="AU797"/>
          <cell r="AV797"/>
          <cell r="AW797"/>
          <cell r="AX797"/>
          <cell r="AY797"/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  <cell r="BS797"/>
          <cell r="BT797"/>
          <cell r="BU797"/>
          <cell r="BV797"/>
          <cell r="BW797"/>
          <cell r="BX797"/>
          <cell r="BY797"/>
          <cell r="BZ797"/>
          <cell r="CA797"/>
          <cell r="CB797"/>
          <cell r="CC797"/>
          <cell r="CD797"/>
          <cell r="CE797"/>
          <cell r="CF797"/>
          <cell r="CG797"/>
          <cell r="CH797"/>
          <cell r="CI797"/>
          <cell r="CJ797"/>
          <cell r="CK797"/>
          <cell r="CL797"/>
          <cell r="CM797"/>
          <cell r="CN797"/>
          <cell r="CO797"/>
        </row>
        <row r="798">
          <cell r="AR798"/>
          <cell r="AS798"/>
          <cell r="AT798"/>
          <cell r="AU798"/>
          <cell r="AV798"/>
          <cell r="AW798"/>
          <cell r="AX798"/>
          <cell r="AY798"/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  <cell r="BS798"/>
          <cell r="BT798"/>
          <cell r="BU798"/>
          <cell r="BV798"/>
          <cell r="BW798"/>
          <cell r="BX798"/>
          <cell r="BY798"/>
          <cell r="BZ798"/>
          <cell r="CA798"/>
          <cell r="CB798"/>
          <cell r="CC798"/>
          <cell r="CD798"/>
          <cell r="CE798"/>
          <cell r="CF798"/>
          <cell r="CG798"/>
          <cell r="CH798"/>
          <cell r="CI798"/>
          <cell r="CJ798"/>
          <cell r="CK798"/>
          <cell r="CL798"/>
          <cell r="CM798"/>
          <cell r="CN798"/>
          <cell r="CO798"/>
        </row>
        <row r="799">
          <cell r="AR799"/>
          <cell r="AS799"/>
          <cell r="AT799"/>
          <cell r="AU799"/>
          <cell r="AV799"/>
          <cell r="AW799"/>
          <cell r="AX799"/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  <cell r="BT799"/>
          <cell r="BU799"/>
          <cell r="BV799"/>
          <cell r="BW799"/>
          <cell r="BX799"/>
          <cell r="BY799"/>
          <cell r="BZ799"/>
          <cell r="CA799"/>
          <cell r="CB799"/>
          <cell r="CC799"/>
          <cell r="CD799"/>
          <cell r="CE799"/>
          <cell r="CF799"/>
          <cell r="CG799"/>
          <cell r="CH799"/>
          <cell r="CI799"/>
          <cell r="CJ799"/>
          <cell r="CK799"/>
          <cell r="CL799"/>
          <cell r="CM799"/>
          <cell r="CN799"/>
          <cell r="CO799"/>
        </row>
        <row r="800">
          <cell r="AR800"/>
          <cell r="AS800"/>
          <cell r="AT800"/>
          <cell r="AU800"/>
          <cell r="AV800"/>
          <cell r="AW800"/>
          <cell r="AX800"/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  <cell r="BT800"/>
          <cell r="BU800"/>
          <cell r="BV800"/>
          <cell r="BW800"/>
          <cell r="BX800"/>
          <cell r="BY800"/>
          <cell r="BZ800"/>
          <cell r="CA800"/>
          <cell r="CB800"/>
          <cell r="CC800"/>
          <cell r="CD800"/>
          <cell r="CE800"/>
          <cell r="CF800"/>
          <cell r="CG800"/>
          <cell r="CH800"/>
          <cell r="CI800"/>
          <cell r="CJ800"/>
          <cell r="CK800"/>
          <cell r="CL800"/>
          <cell r="CM800"/>
          <cell r="CN800"/>
          <cell r="CO800"/>
        </row>
        <row r="801">
          <cell r="AR801"/>
          <cell r="AS801"/>
          <cell r="AT801"/>
          <cell r="AU801"/>
          <cell r="AV801"/>
          <cell r="AW801"/>
          <cell r="AX801"/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  <cell r="BS801"/>
          <cell r="BT801"/>
          <cell r="BU801"/>
          <cell r="BV801"/>
          <cell r="BW801"/>
          <cell r="BX801"/>
          <cell r="BY801"/>
          <cell r="BZ801"/>
          <cell r="CA801"/>
          <cell r="CB801"/>
          <cell r="CC801"/>
          <cell r="CD801"/>
          <cell r="CE801"/>
          <cell r="CF801"/>
          <cell r="CG801"/>
          <cell r="CH801"/>
          <cell r="CI801"/>
          <cell r="CJ801"/>
          <cell r="CK801"/>
          <cell r="CL801"/>
          <cell r="CM801"/>
          <cell r="CN801"/>
          <cell r="CO801"/>
        </row>
        <row r="802">
          <cell r="AR802"/>
          <cell r="AS802"/>
          <cell r="AT802"/>
          <cell r="AU802"/>
          <cell r="AV802"/>
          <cell r="AW802"/>
          <cell r="AX802"/>
          <cell r="AY802"/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  <cell r="BS802"/>
          <cell r="BT802"/>
          <cell r="BU802"/>
          <cell r="BV802"/>
          <cell r="BW802"/>
          <cell r="BX802"/>
          <cell r="BY802"/>
          <cell r="BZ802"/>
          <cell r="CA802"/>
          <cell r="CB802"/>
          <cell r="CC802"/>
          <cell r="CD802"/>
          <cell r="CE802"/>
          <cell r="CF802"/>
          <cell r="CG802"/>
          <cell r="CH802"/>
          <cell r="CI802"/>
          <cell r="CJ802"/>
          <cell r="CK802"/>
          <cell r="CL802"/>
          <cell r="CM802"/>
          <cell r="CN802"/>
          <cell r="CO802"/>
        </row>
        <row r="803">
          <cell r="AR803"/>
          <cell r="AS803"/>
          <cell r="AT803"/>
          <cell r="AU803"/>
          <cell r="AV803"/>
          <cell r="AW803"/>
          <cell r="AX803"/>
          <cell r="AY803"/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  <cell r="BS803"/>
          <cell r="BT803"/>
          <cell r="BU803"/>
          <cell r="BV803"/>
          <cell r="BW803"/>
          <cell r="BX803"/>
          <cell r="BY803"/>
          <cell r="BZ803"/>
          <cell r="CA803"/>
          <cell r="CB803"/>
          <cell r="CC803"/>
          <cell r="CD803"/>
          <cell r="CE803"/>
          <cell r="CF803"/>
          <cell r="CG803"/>
          <cell r="CH803"/>
          <cell r="CI803"/>
          <cell r="CJ803"/>
          <cell r="CK803"/>
          <cell r="CL803"/>
          <cell r="CM803"/>
          <cell r="CN803"/>
          <cell r="CO803"/>
        </row>
        <row r="804">
          <cell r="AR804"/>
          <cell r="AS804"/>
          <cell r="AT804"/>
          <cell r="AU804"/>
          <cell r="AV804"/>
          <cell r="AW804"/>
          <cell r="AX804"/>
          <cell r="AY804"/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  <cell r="BS804"/>
          <cell r="BT804"/>
          <cell r="BU804"/>
          <cell r="BV804"/>
          <cell r="BW804"/>
          <cell r="BX804"/>
          <cell r="BY804"/>
          <cell r="BZ804"/>
          <cell r="CA804"/>
          <cell r="CB804"/>
          <cell r="CC804"/>
          <cell r="CD804"/>
          <cell r="CE804"/>
          <cell r="CF804"/>
          <cell r="CG804"/>
          <cell r="CH804"/>
          <cell r="CI804"/>
          <cell r="CJ804"/>
          <cell r="CK804"/>
          <cell r="CL804"/>
          <cell r="CM804"/>
          <cell r="CN804"/>
          <cell r="CO804"/>
        </row>
        <row r="805">
          <cell r="AR805"/>
          <cell r="AS805"/>
          <cell r="AT805"/>
          <cell r="AU805"/>
          <cell r="AV805"/>
          <cell r="AW805"/>
          <cell r="AX805"/>
          <cell r="AY805"/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  <cell r="BS805"/>
          <cell r="BT805"/>
          <cell r="BU805"/>
          <cell r="BV805"/>
          <cell r="BW805"/>
          <cell r="BX805"/>
          <cell r="BY805"/>
          <cell r="BZ805"/>
          <cell r="CA805"/>
          <cell r="CB805"/>
          <cell r="CC805"/>
          <cell r="CD805"/>
          <cell r="CE805"/>
          <cell r="CF805"/>
          <cell r="CG805"/>
          <cell r="CH805"/>
          <cell r="CI805"/>
          <cell r="CJ805"/>
          <cell r="CK805"/>
          <cell r="CL805"/>
          <cell r="CM805"/>
          <cell r="CN805"/>
          <cell r="CO805"/>
        </row>
        <row r="806">
          <cell r="AR806"/>
          <cell r="AS806"/>
          <cell r="AT806"/>
          <cell r="AU806"/>
          <cell r="AV806"/>
          <cell r="AW806"/>
          <cell r="AX806"/>
          <cell r="AY806"/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  <cell r="BS806"/>
          <cell r="BT806"/>
          <cell r="BU806"/>
          <cell r="BV806"/>
          <cell r="BW806"/>
          <cell r="BX806"/>
          <cell r="BY806"/>
          <cell r="BZ806"/>
          <cell r="CA806"/>
          <cell r="CB806"/>
          <cell r="CC806"/>
          <cell r="CD806"/>
          <cell r="CE806"/>
          <cell r="CF806"/>
          <cell r="CG806"/>
          <cell r="CH806"/>
          <cell r="CI806"/>
          <cell r="CJ806"/>
          <cell r="CK806"/>
          <cell r="CL806"/>
          <cell r="CM806"/>
          <cell r="CN806"/>
          <cell r="CO806"/>
        </row>
        <row r="807">
          <cell r="AR807"/>
          <cell r="AS807"/>
          <cell r="AT807"/>
          <cell r="AU807"/>
          <cell r="AV807"/>
          <cell r="AW807"/>
          <cell r="AX807"/>
          <cell r="AY807"/>
          <cell r="AZ807"/>
          <cell r="BA807"/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  <cell r="BS807"/>
          <cell r="BT807"/>
          <cell r="BU807"/>
          <cell r="BV807"/>
          <cell r="BW807"/>
          <cell r="BX807"/>
          <cell r="BY807"/>
          <cell r="BZ807"/>
          <cell r="CA807"/>
          <cell r="CB807"/>
          <cell r="CC807"/>
          <cell r="CD807"/>
          <cell r="CE807"/>
          <cell r="CF807"/>
          <cell r="CG807"/>
          <cell r="CH807"/>
          <cell r="CI807"/>
          <cell r="CJ807"/>
          <cell r="CK807"/>
          <cell r="CL807"/>
          <cell r="CM807"/>
          <cell r="CN807"/>
          <cell r="CO807"/>
        </row>
        <row r="808">
          <cell r="AR808"/>
          <cell r="AS808"/>
          <cell r="AT808"/>
          <cell r="AU808"/>
          <cell r="AV808"/>
          <cell r="AW808"/>
          <cell r="AX808"/>
          <cell r="AY808"/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  <cell r="BS808"/>
          <cell r="BT808"/>
          <cell r="BU808"/>
          <cell r="BV808"/>
          <cell r="BW808"/>
          <cell r="BX808"/>
          <cell r="BY808"/>
          <cell r="BZ808"/>
          <cell r="CA808"/>
          <cell r="CB808"/>
          <cell r="CC808"/>
          <cell r="CD808"/>
          <cell r="CE808"/>
          <cell r="CF808"/>
          <cell r="CG808"/>
          <cell r="CH808"/>
          <cell r="CI808"/>
          <cell r="CJ808"/>
          <cell r="CK808"/>
          <cell r="CL808"/>
          <cell r="CM808"/>
          <cell r="CN808"/>
          <cell r="CO808"/>
        </row>
        <row r="809">
          <cell r="AR809"/>
          <cell r="AS809"/>
          <cell r="AT809"/>
          <cell r="AU809"/>
          <cell r="AV809"/>
          <cell r="AW809"/>
          <cell r="AX809"/>
          <cell r="AY809"/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  <cell r="BT809"/>
          <cell r="BU809"/>
          <cell r="BV809"/>
          <cell r="BW809"/>
          <cell r="BX809"/>
          <cell r="BY809"/>
          <cell r="BZ809"/>
          <cell r="CA809"/>
          <cell r="CB809"/>
          <cell r="CC809"/>
          <cell r="CD809"/>
          <cell r="CE809"/>
          <cell r="CF809"/>
          <cell r="CG809"/>
          <cell r="CH809"/>
          <cell r="CI809"/>
          <cell r="CJ809"/>
          <cell r="CK809"/>
          <cell r="CL809"/>
          <cell r="CM809"/>
          <cell r="CN809"/>
          <cell r="CO809"/>
        </row>
        <row r="810">
          <cell r="AR810"/>
          <cell r="AS810"/>
          <cell r="AT810"/>
          <cell r="AU810"/>
          <cell r="AV810"/>
          <cell r="AW810"/>
          <cell r="AX810"/>
          <cell r="AY810"/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  <cell r="BS810"/>
          <cell r="BT810"/>
          <cell r="BU810"/>
          <cell r="BV810"/>
          <cell r="BW810"/>
          <cell r="BX810"/>
          <cell r="BY810"/>
          <cell r="BZ810"/>
          <cell r="CA810"/>
          <cell r="CB810"/>
          <cell r="CC810"/>
          <cell r="CD810"/>
          <cell r="CE810"/>
          <cell r="CF810"/>
          <cell r="CG810"/>
          <cell r="CH810"/>
          <cell r="CI810"/>
          <cell r="CJ810"/>
          <cell r="CK810"/>
          <cell r="CL810"/>
          <cell r="CM810"/>
          <cell r="CN810"/>
          <cell r="CO810"/>
        </row>
        <row r="811">
          <cell r="AR811"/>
          <cell r="AS811"/>
          <cell r="AT811"/>
          <cell r="AU811"/>
          <cell r="AV811"/>
          <cell r="AW811"/>
          <cell r="AX811"/>
          <cell r="AY811"/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  <cell r="BT811"/>
          <cell r="BU811"/>
          <cell r="BV811"/>
          <cell r="BW811"/>
          <cell r="BX811"/>
          <cell r="BY811"/>
          <cell r="BZ811"/>
          <cell r="CA811"/>
          <cell r="CB811"/>
          <cell r="CC811"/>
          <cell r="CD811"/>
          <cell r="CE811"/>
          <cell r="CF811"/>
          <cell r="CG811"/>
          <cell r="CH811"/>
          <cell r="CI811"/>
          <cell r="CJ811"/>
          <cell r="CK811"/>
          <cell r="CL811"/>
          <cell r="CM811"/>
          <cell r="CN811"/>
          <cell r="CO811"/>
        </row>
        <row r="812">
          <cell r="AR812"/>
          <cell r="AS812"/>
          <cell r="AT812"/>
          <cell r="AU812"/>
          <cell r="AV812"/>
          <cell r="AW812"/>
          <cell r="AX812"/>
          <cell r="AY812"/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  <cell r="BS812"/>
          <cell r="BT812"/>
          <cell r="BU812"/>
          <cell r="BV812"/>
          <cell r="BW812"/>
          <cell r="BX812"/>
          <cell r="BY812"/>
          <cell r="BZ812"/>
          <cell r="CA812"/>
          <cell r="CB812"/>
          <cell r="CC812"/>
          <cell r="CD812"/>
          <cell r="CE812"/>
          <cell r="CF812"/>
          <cell r="CG812"/>
          <cell r="CH812"/>
          <cell r="CI812"/>
          <cell r="CJ812"/>
          <cell r="CK812"/>
          <cell r="CL812"/>
          <cell r="CM812"/>
          <cell r="CN812"/>
          <cell r="CO812"/>
        </row>
        <row r="813">
          <cell r="AR813"/>
          <cell r="AS813"/>
          <cell r="AT813"/>
          <cell r="AU813"/>
          <cell r="AV813"/>
          <cell r="AW813"/>
          <cell r="AX813"/>
          <cell r="AY813"/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  <cell r="BT813"/>
          <cell r="BU813"/>
          <cell r="BV813"/>
          <cell r="BW813"/>
          <cell r="BX813"/>
          <cell r="BY813"/>
          <cell r="BZ813"/>
          <cell r="CA813"/>
          <cell r="CB813"/>
          <cell r="CC813"/>
          <cell r="CD813"/>
          <cell r="CE813"/>
          <cell r="CF813"/>
          <cell r="CG813"/>
          <cell r="CH813"/>
          <cell r="CI813"/>
          <cell r="CJ813"/>
          <cell r="CK813"/>
          <cell r="CL813"/>
          <cell r="CM813"/>
          <cell r="CN813"/>
          <cell r="CO813"/>
        </row>
        <row r="814">
          <cell r="AR814"/>
          <cell r="AS814"/>
          <cell r="AT814"/>
          <cell r="AU814"/>
          <cell r="AV814"/>
          <cell r="AW814"/>
          <cell r="AX814"/>
          <cell r="AY814"/>
          <cell r="AZ814"/>
          <cell r="BA814"/>
          <cell r="BB814"/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  <cell r="BT814"/>
          <cell r="BU814"/>
          <cell r="BV814"/>
          <cell r="BW814"/>
          <cell r="BX814"/>
          <cell r="BY814"/>
          <cell r="BZ814"/>
          <cell r="CA814"/>
          <cell r="CB814"/>
          <cell r="CC814"/>
          <cell r="CD814"/>
          <cell r="CE814"/>
          <cell r="CF814"/>
          <cell r="CG814"/>
          <cell r="CH814"/>
          <cell r="CI814"/>
          <cell r="CJ814"/>
          <cell r="CK814"/>
          <cell r="CL814"/>
          <cell r="CM814"/>
          <cell r="CN814"/>
          <cell r="CO814"/>
        </row>
        <row r="815">
          <cell r="AR815"/>
          <cell r="AS815"/>
          <cell r="AT815"/>
          <cell r="AU815"/>
          <cell r="AV815"/>
          <cell r="AW815"/>
          <cell r="AX815"/>
          <cell r="AY815"/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  <cell r="BT815"/>
          <cell r="BU815"/>
          <cell r="BV815"/>
          <cell r="BW815"/>
          <cell r="BX815"/>
          <cell r="BY815"/>
          <cell r="BZ815"/>
          <cell r="CA815"/>
          <cell r="CB815"/>
          <cell r="CC815"/>
          <cell r="CD815"/>
          <cell r="CE815"/>
          <cell r="CF815"/>
          <cell r="CG815"/>
          <cell r="CH815"/>
          <cell r="CI815"/>
          <cell r="CJ815"/>
          <cell r="CK815"/>
          <cell r="CL815"/>
          <cell r="CM815"/>
          <cell r="CN815"/>
          <cell r="CO815"/>
        </row>
        <row r="816">
          <cell r="AR816"/>
          <cell r="AS816"/>
          <cell r="AT816"/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  <cell r="BT816"/>
          <cell r="BU816"/>
          <cell r="BV816"/>
          <cell r="BW816"/>
          <cell r="BX816"/>
          <cell r="BY816"/>
          <cell r="BZ816"/>
          <cell r="CA816"/>
          <cell r="CB816"/>
          <cell r="CC816"/>
          <cell r="CD816"/>
          <cell r="CE816"/>
          <cell r="CF816"/>
          <cell r="CG816"/>
          <cell r="CH816"/>
          <cell r="CI816"/>
          <cell r="CJ816"/>
          <cell r="CK816"/>
          <cell r="CL816"/>
          <cell r="CM816"/>
          <cell r="CN816"/>
          <cell r="CO816"/>
        </row>
        <row r="817">
          <cell r="AR817"/>
          <cell r="AS817"/>
          <cell r="AT817"/>
          <cell r="AU817"/>
          <cell r="AV817"/>
          <cell r="AW817"/>
          <cell r="AX817"/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  <cell r="BS817"/>
          <cell r="BT817"/>
          <cell r="BU817"/>
          <cell r="BV817"/>
          <cell r="BW817"/>
          <cell r="BX817"/>
          <cell r="BY817"/>
          <cell r="BZ817"/>
          <cell r="CA817"/>
          <cell r="CB817"/>
          <cell r="CC817"/>
          <cell r="CD817"/>
          <cell r="CE817"/>
          <cell r="CF817"/>
          <cell r="CG817"/>
          <cell r="CH817"/>
          <cell r="CI817"/>
          <cell r="CJ817"/>
          <cell r="CK817"/>
          <cell r="CL817"/>
          <cell r="CM817"/>
          <cell r="CN817"/>
          <cell r="CO817"/>
        </row>
        <row r="818"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  <cell r="BS818"/>
          <cell r="BT818"/>
          <cell r="BU818"/>
          <cell r="BV818"/>
          <cell r="BW818"/>
          <cell r="BX818"/>
          <cell r="BY818"/>
          <cell r="BZ818"/>
          <cell r="CA818"/>
          <cell r="CB818"/>
          <cell r="CC818"/>
          <cell r="CD818"/>
          <cell r="CE818"/>
          <cell r="CF818"/>
          <cell r="CG818"/>
          <cell r="CH818"/>
          <cell r="CI818"/>
          <cell r="CJ818"/>
          <cell r="CK818"/>
          <cell r="CL818"/>
          <cell r="CM818"/>
          <cell r="CN818"/>
          <cell r="CO818"/>
        </row>
        <row r="819">
          <cell r="AR819"/>
          <cell r="AS819"/>
          <cell r="AT819"/>
          <cell r="AU819"/>
          <cell r="AV819"/>
          <cell r="AW819"/>
          <cell r="AX819"/>
          <cell r="AY819"/>
          <cell r="AZ819"/>
          <cell r="BA819"/>
          <cell r="BB819"/>
          <cell r="BC819"/>
          <cell r="BD819"/>
          <cell r="BE819"/>
          <cell r="BF819"/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  <cell r="BS819"/>
          <cell r="BT819"/>
          <cell r="BU819"/>
          <cell r="BV819"/>
          <cell r="BW819"/>
          <cell r="BX819"/>
          <cell r="BY819"/>
          <cell r="BZ819"/>
          <cell r="CA819"/>
          <cell r="CB819"/>
          <cell r="CC819"/>
          <cell r="CD819"/>
          <cell r="CE819"/>
          <cell r="CF819"/>
          <cell r="CG819"/>
          <cell r="CH819"/>
          <cell r="CI819"/>
          <cell r="CJ819"/>
          <cell r="CK819"/>
          <cell r="CL819"/>
          <cell r="CM819"/>
          <cell r="CN819"/>
          <cell r="CO819"/>
        </row>
        <row r="820">
          <cell r="AR820"/>
          <cell r="AS820"/>
          <cell r="AT820"/>
          <cell r="AU820"/>
          <cell r="AV820"/>
          <cell r="AW820"/>
          <cell r="AX820"/>
          <cell r="AY820"/>
          <cell r="AZ820"/>
          <cell r="BA820"/>
          <cell r="BB820"/>
          <cell r="BC820"/>
          <cell r="BD820"/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  <cell r="BR820"/>
          <cell r="BS820"/>
          <cell r="BT820"/>
          <cell r="BU820"/>
          <cell r="BV820"/>
          <cell r="BW820"/>
          <cell r="BX820"/>
          <cell r="BY820"/>
          <cell r="BZ820"/>
          <cell r="CA820"/>
          <cell r="CB820"/>
          <cell r="CC820"/>
          <cell r="CD820"/>
          <cell r="CE820"/>
          <cell r="CF820"/>
          <cell r="CG820"/>
          <cell r="CH820"/>
          <cell r="CI820"/>
          <cell r="CJ820"/>
          <cell r="CK820"/>
          <cell r="CL820"/>
          <cell r="CM820"/>
          <cell r="CN820"/>
          <cell r="CO820"/>
        </row>
        <row r="821">
          <cell r="AR821"/>
          <cell r="AS821"/>
          <cell r="AT821"/>
          <cell r="AU821"/>
          <cell r="AV821"/>
          <cell r="AW821"/>
          <cell r="AX821"/>
          <cell r="AY821"/>
          <cell r="AZ821"/>
          <cell r="BA821"/>
          <cell r="BB821"/>
          <cell r="BC821"/>
          <cell r="BD821"/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  <cell r="BS821"/>
          <cell r="BT821"/>
          <cell r="BU821"/>
          <cell r="BV821"/>
          <cell r="BW821"/>
          <cell r="BX821"/>
          <cell r="BY821"/>
          <cell r="BZ821"/>
          <cell r="CA821"/>
          <cell r="CB821"/>
          <cell r="CC821"/>
          <cell r="CD821"/>
          <cell r="CE821"/>
          <cell r="CF821"/>
          <cell r="CG821"/>
          <cell r="CH821"/>
          <cell r="CI821"/>
          <cell r="CJ821"/>
          <cell r="CK821"/>
          <cell r="CL821"/>
          <cell r="CM821"/>
          <cell r="CN821"/>
          <cell r="CO821"/>
        </row>
        <row r="822">
          <cell r="AR822"/>
          <cell r="AS822"/>
          <cell r="AT822"/>
          <cell r="AU822"/>
          <cell r="AV822"/>
          <cell r="AW822"/>
          <cell r="AX822"/>
          <cell r="AY822"/>
          <cell r="AZ822"/>
          <cell r="BA822"/>
          <cell r="BB822"/>
          <cell r="BC822"/>
          <cell r="BD822"/>
          <cell r="BE822"/>
          <cell r="BF822"/>
          <cell r="BG822"/>
          <cell r="BH822"/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  <cell r="BS822"/>
          <cell r="BT822"/>
          <cell r="BU822"/>
          <cell r="BV822"/>
          <cell r="BW822"/>
          <cell r="BX822"/>
          <cell r="BY822"/>
          <cell r="BZ822"/>
          <cell r="CA822"/>
          <cell r="CB822"/>
          <cell r="CC822"/>
          <cell r="CD822"/>
          <cell r="CE822"/>
          <cell r="CF822"/>
          <cell r="CG822"/>
          <cell r="CH822"/>
          <cell r="CI822"/>
          <cell r="CJ822"/>
          <cell r="CK822"/>
          <cell r="CL822"/>
          <cell r="CM822"/>
          <cell r="CN822"/>
          <cell r="CO822"/>
        </row>
        <row r="823">
          <cell r="AR823"/>
          <cell r="AS823"/>
          <cell r="AT823"/>
          <cell r="AU823"/>
          <cell r="AV823"/>
          <cell r="AW823"/>
          <cell r="AX823"/>
          <cell r="AY823"/>
          <cell r="AZ823"/>
          <cell r="BA823"/>
          <cell r="BB823"/>
          <cell r="BC823"/>
          <cell r="BD823"/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  <cell r="BS823"/>
          <cell r="BT823"/>
          <cell r="BU823"/>
          <cell r="BV823"/>
          <cell r="BW823"/>
          <cell r="BX823"/>
          <cell r="BY823"/>
          <cell r="BZ823"/>
          <cell r="CA823"/>
          <cell r="CB823"/>
          <cell r="CC823"/>
          <cell r="CD823"/>
          <cell r="CE823"/>
          <cell r="CF823"/>
          <cell r="CG823"/>
          <cell r="CH823"/>
          <cell r="CI823"/>
          <cell r="CJ823"/>
          <cell r="CK823"/>
          <cell r="CL823"/>
          <cell r="CM823"/>
          <cell r="CN823"/>
          <cell r="CO823"/>
        </row>
        <row r="824">
          <cell r="AR824"/>
          <cell r="AS824"/>
          <cell r="AT824"/>
          <cell r="AU824"/>
          <cell r="AV824"/>
          <cell r="AW824"/>
          <cell r="AX824"/>
          <cell r="AY824"/>
          <cell r="AZ824"/>
          <cell r="BA824"/>
          <cell r="BB824"/>
          <cell r="BC824"/>
          <cell r="BD824"/>
          <cell r="BE824"/>
          <cell r="BF824"/>
          <cell r="BG824"/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  <cell r="BS824"/>
          <cell r="BT824"/>
          <cell r="BU824"/>
          <cell r="BV824"/>
          <cell r="BW824"/>
          <cell r="BX824"/>
          <cell r="BY824"/>
          <cell r="BZ824"/>
          <cell r="CA824"/>
          <cell r="CB824"/>
          <cell r="CC824"/>
          <cell r="CD824"/>
          <cell r="CE824"/>
          <cell r="CF824"/>
          <cell r="CG824"/>
          <cell r="CH824"/>
          <cell r="CI824"/>
          <cell r="CJ824"/>
          <cell r="CK824"/>
          <cell r="CL824"/>
          <cell r="CM824"/>
          <cell r="CN824"/>
          <cell r="CO824"/>
        </row>
        <row r="825">
          <cell r="AR825"/>
          <cell r="AS825"/>
          <cell r="AT825"/>
          <cell r="AU825"/>
          <cell r="AV825"/>
          <cell r="AW825"/>
          <cell r="AX825"/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  <cell r="BT825"/>
          <cell r="BU825"/>
          <cell r="BV825"/>
          <cell r="BW825"/>
          <cell r="BX825"/>
          <cell r="BY825"/>
          <cell r="BZ825"/>
          <cell r="CA825"/>
          <cell r="CB825"/>
          <cell r="CC825"/>
          <cell r="CD825"/>
          <cell r="CE825"/>
          <cell r="CF825"/>
          <cell r="CG825"/>
          <cell r="CH825"/>
          <cell r="CI825"/>
          <cell r="CJ825"/>
          <cell r="CK825"/>
          <cell r="CL825"/>
          <cell r="CM825"/>
          <cell r="CN825"/>
          <cell r="CO825"/>
        </row>
        <row r="826">
          <cell r="AR826"/>
          <cell r="AS826"/>
          <cell r="AT826"/>
          <cell r="AU826"/>
          <cell r="AV826"/>
          <cell r="AW826"/>
          <cell r="AX826"/>
          <cell r="AY826"/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  <cell r="BT826"/>
          <cell r="BU826"/>
          <cell r="BV826"/>
          <cell r="BW826"/>
          <cell r="BX826"/>
          <cell r="BY826"/>
          <cell r="BZ826"/>
          <cell r="CA826"/>
          <cell r="CB826"/>
          <cell r="CC826"/>
          <cell r="CD826"/>
          <cell r="CE826"/>
          <cell r="CF826"/>
          <cell r="CG826"/>
          <cell r="CH826"/>
          <cell r="CI826"/>
          <cell r="CJ826"/>
          <cell r="CK826"/>
          <cell r="CL826"/>
          <cell r="CM826"/>
          <cell r="CN826"/>
          <cell r="CO826"/>
        </row>
        <row r="827">
          <cell r="AR827"/>
          <cell r="AS827"/>
          <cell r="AT827"/>
          <cell r="AU827"/>
          <cell r="AV827"/>
          <cell r="AW827"/>
          <cell r="AX827"/>
          <cell r="AY827"/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  <cell r="BS827"/>
          <cell r="BT827"/>
          <cell r="BU827"/>
          <cell r="BV827"/>
          <cell r="BW827"/>
          <cell r="BX827"/>
          <cell r="BY827"/>
          <cell r="BZ827"/>
          <cell r="CA827"/>
          <cell r="CB827"/>
          <cell r="CC827"/>
          <cell r="CD827"/>
          <cell r="CE827"/>
          <cell r="CF827"/>
          <cell r="CG827"/>
          <cell r="CH827"/>
          <cell r="CI827"/>
          <cell r="CJ827"/>
          <cell r="CK827"/>
          <cell r="CL827"/>
          <cell r="CM827"/>
          <cell r="CN827"/>
          <cell r="CO827"/>
        </row>
        <row r="828">
          <cell r="AR828"/>
          <cell r="AS828"/>
          <cell r="AT828"/>
          <cell r="AU828"/>
          <cell r="AV828"/>
          <cell r="AW828"/>
          <cell r="AX828"/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  <cell r="BS828"/>
          <cell r="BT828"/>
          <cell r="BU828"/>
          <cell r="BV828"/>
          <cell r="BW828"/>
          <cell r="BX828"/>
          <cell r="BY828"/>
          <cell r="BZ828"/>
          <cell r="CA828"/>
          <cell r="CB828"/>
          <cell r="CC828"/>
          <cell r="CD828"/>
          <cell r="CE828"/>
          <cell r="CF828"/>
          <cell r="CG828"/>
          <cell r="CH828"/>
          <cell r="CI828"/>
          <cell r="CJ828"/>
          <cell r="CK828"/>
          <cell r="CL828"/>
          <cell r="CM828"/>
          <cell r="CN828"/>
          <cell r="CO828"/>
        </row>
        <row r="829">
          <cell r="AR829"/>
          <cell r="AS829"/>
          <cell r="AT829"/>
          <cell r="AU829"/>
          <cell r="AV829"/>
          <cell r="AW829"/>
          <cell r="AX829"/>
          <cell r="AY829"/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  <cell r="BT829"/>
          <cell r="BU829"/>
          <cell r="BV829"/>
          <cell r="BW829"/>
          <cell r="BX829"/>
          <cell r="BY829"/>
          <cell r="BZ829"/>
          <cell r="CA829"/>
          <cell r="CB829"/>
          <cell r="CC829"/>
          <cell r="CD829"/>
          <cell r="CE829"/>
          <cell r="CF829"/>
          <cell r="CG829"/>
          <cell r="CH829"/>
          <cell r="CI829"/>
          <cell r="CJ829"/>
          <cell r="CK829"/>
          <cell r="CL829"/>
          <cell r="CM829"/>
          <cell r="CN829"/>
          <cell r="CO829"/>
        </row>
        <row r="830">
          <cell r="AR830"/>
          <cell r="AS830"/>
          <cell r="AT830"/>
          <cell r="AU830"/>
          <cell r="AV830"/>
          <cell r="AW830"/>
          <cell r="AX830"/>
          <cell r="AY830"/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  <cell r="BT830"/>
          <cell r="BU830"/>
          <cell r="BV830"/>
          <cell r="BW830"/>
          <cell r="BX830"/>
          <cell r="BY830"/>
          <cell r="BZ830"/>
          <cell r="CA830"/>
          <cell r="CB830"/>
          <cell r="CC830"/>
          <cell r="CD830"/>
          <cell r="CE830"/>
          <cell r="CF830"/>
          <cell r="CG830"/>
          <cell r="CH830"/>
          <cell r="CI830"/>
          <cell r="CJ830"/>
          <cell r="CK830"/>
          <cell r="CL830"/>
          <cell r="CM830"/>
          <cell r="CN830"/>
          <cell r="CO830"/>
        </row>
        <row r="831">
          <cell r="AR831"/>
          <cell r="AS831"/>
          <cell r="AT831"/>
          <cell r="AU831"/>
          <cell r="AV831"/>
          <cell r="AW831"/>
          <cell r="AX831"/>
          <cell r="AY831"/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  <cell r="BT831"/>
          <cell r="BU831"/>
          <cell r="BV831"/>
          <cell r="BW831"/>
          <cell r="BX831"/>
          <cell r="BY831"/>
          <cell r="BZ831"/>
          <cell r="CA831"/>
          <cell r="CB831"/>
          <cell r="CC831"/>
          <cell r="CD831"/>
          <cell r="CE831"/>
          <cell r="CF831"/>
          <cell r="CG831"/>
          <cell r="CH831"/>
          <cell r="CI831"/>
          <cell r="CJ831"/>
          <cell r="CK831"/>
          <cell r="CL831"/>
          <cell r="CM831"/>
          <cell r="CN831"/>
          <cell r="CO831"/>
        </row>
        <row r="832">
          <cell r="AR832"/>
          <cell r="AS832"/>
          <cell r="AT832"/>
          <cell r="AU832"/>
          <cell r="AV832"/>
          <cell r="AW832"/>
          <cell r="AX832"/>
          <cell r="AY832"/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  <cell r="BS832"/>
          <cell r="BT832"/>
          <cell r="BU832"/>
          <cell r="BV832"/>
          <cell r="BW832"/>
          <cell r="BX832"/>
          <cell r="BY832"/>
          <cell r="BZ832"/>
          <cell r="CA832"/>
          <cell r="CB832"/>
          <cell r="CC832"/>
          <cell r="CD832"/>
          <cell r="CE832"/>
          <cell r="CF832"/>
          <cell r="CG832"/>
          <cell r="CH832"/>
          <cell r="CI832"/>
          <cell r="CJ832"/>
          <cell r="CK832"/>
          <cell r="CL832"/>
          <cell r="CM832"/>
          <cell r="CN832"/>
          <cell r="CO832"/>
        </row>
        <row r="833">
          <cell r="AR833"/>
          <cell r="AS833"/>
          <cell r="AT833"/>
          <cell r="AU833"/>
          <cell r="AV833"/>
          <cell r="AW833"/>
          <cell r="AX833"/>
          <cell r="AY833"/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  <cell r="BS833"/>
          <cell r="BT833"/>
          <cell r="BU833"/>
          <cell r="BV833"/>
          <cell r="BW833"/>
          <cell r="BX833"/>
          <cell r="BY833"/>
          <cell r="BZ833"/>
          <cell r="CA833"/>
          <cell r="CB833"/>
          <cell r="CC833"/>
          <cell r="CD833"/>
          <cell r="CE833"/>
          <cell r="CF833"/>
          <cell r="CG833"/>
          <cell r="CH833"/>
          <cell r="CI833"/>
          <cell r="CJ833"/>
          <cell r="CK833"/>
          <cell r="CL833"/>
          <cell r="CM833"/>
          <cell r="CN833"/>
          <cell r="CO833"/>
        </row>
        <row r="834">
          <cell r="AR834"/>
          <cell r="AS834"/>
          <cell r="AT834"/>
          <cell r="AU834"/>
          <cell r="AV834"/>
          <cell r="AW834"/>
          <cell r="AX834"/>
          <cell r="AY834"/>
          <cell r="AZ834"/>
          <cell r="BA834"/>
          <cell r="BB834"/>
          <cell r="BC834"/>
          <cell r="BD834"/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  <cell r="BS834"/>
          <cell r="BT834"/>
          <cell r="BU834"/>
          <cell r="BV834"/>
          <cell r="BW834"/>
          <cell r="BX834"/>
          <cell r="BY834"/>
          <cell r="BZ834"/>
          <cell r="CA834"/>
          <cell r="CB834"/>
          <cell r="CC834"/>
          <cell r="CD834"/>
          <cell r="CE834"/>
          <cell r="CF834"/>
          <cell r="CG834"/>
          <cell r="CH834"/>
          <cell r="CI834"/>
          <cell r="CJ834"/>
          <cell r="CK834"/>
          <cell r="CL834"/>
          <cell r="CM834"/>
          <cell r="CN834"/>
          <cell r="CO834"/>
        </row>
        <row r="835">
          <cell r="AR835"/>
          <cell r="AS835"/>
          <cell r="AT835"/>
          <cell r="AU835"/>
          <cell r="AV835"/>
          <cell r="AW835"/>
          <cell r="AX835"/>
          <cell r="AY835"/>
          <cell r="AZ835"/>
          <cell r="BA835"/>
          <cell r="BB835"/>
          <cell r="BC835"/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  <cell r="BS835"/>
          <cell r="BT835"/>
          <cell r="BU835"/>
          <cell r="BV835"/>
          <cell r="BW835"/>
          <cell r="BX835"/>
          <cell r="BY835"/>
          <cell r="BZ835"/>
          <cell r="CA835"/>
          <cell r="CB835"/>
          <cell r="CC835"/>
          <cell r="CD835"/>
          <cell r="CE835"/>
          <cell r="CF835"/>
          <cell r="CG835"/>
          <cell r="CH835"/>
          <cell r="CI835"/>
          <cell r="CJ835"/>
          <cell r="CK835"/>
          <cell r="CL835"/>
          <cell r="CM835"/>
          <cell r="CN835"/>
          <cell r="CO835"/>
        </row>
        <row r="836">
          <cell r="AR836"/>
          <cell r="AS836"/>
          <cell r="AT836"/>
          <cell r="AU836"/>
          <cell r="AV836"/>
          <cell r="AW836"/>
          <cell r="AX836"/>
          <cell r="AY836"/>
          <cell r="AZ836"/>
          <cell r="BA836"/>
          <cell r="BB836"/>
          <cell r="BC836"/>
          <cell r="BD836"/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  <cell r="BS836"/>
          <cell r="BT836"/>
          <cell r="BU836"/>
          <cell r="BV836"/>
          <cell r="BW836"/>
          <cell r="BX836"/>
          <cell r="BY836"/>
          <cell r="BZ836"/>
          <cell r="CA836"/>
          <cell r="CB836"/>
          <cell r="CC836"/>
          <cell r="CD836"/>
          <cell r="CE836"/>
          <cell r="CF836"/>
          <cell r="CG836"/>
          <cell r="CH836"/>
          <cell r="CI836"/>
          <cell r="CJ836"/>
          <cell r="CK836"/>
          <cell r="CL836"/>
          <cell r="CM836"/>
          <cell r="CN836"/>
          <cell r="CO836"/>
        </row>
        <row r="837">
          <cell r="AR837"/>
          <cell r="AS837"/>
          <cell r="AT837"/>
          <cell r="AU837"/>
          <cell r="AV837"/>
          <cell r="AW837"/>
          <cell r="AX837"/>
          <cell r="AY837"/>
          <cell r="AZ837"/>
          <cell r="BA837"/>
          <cell r="BB837"/>
          <cell r="BC837"/>
          <cell r="BD837"/>
          <cell r="BE837"/>
          <cell r="BF837"/>
          <cell r="BG837"/>
          <cell r="BH837"/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  <cell r="BS837"/>
          <cell r="BT837"/>
          <cell r="BU837"/>
          <cell r="BV837"/>
          <cell r="BW837"/>
          <cell r="BX837"/>
          <cell r="BY837"/>
          <cell r="BZ837"/>
          <cell r="CA837"/>
          <cell r="CB837"/>
          <cell r="CC837"/>
          <cell r="CD837"/>
          <cell r="CE837"/>
          <cell r="CF837"/>
          <cell r="CG837"/>
          <cell r="CH837"/>
          <cell r="CI837"/>
          <cell r="CJ837"/>
          <cell r="CK837"/>
          <cell r="CL837"/>
          <cell r="CM837"/>
          <cell r="CN837"/>
          <cell r="CO837"/>
        </row>
        <row r="838">
          <cell r="AR838"/>
          <cell r="AS838"/>
          <cell r="AT838"/>
          <cell r="AU838"/>
          <cell r="AV838"/>
          <cell r="AW838"/>
          <cell r="AX838"/>
          <cell r="AY838"/>
          <cell r="AZ838"/>
          <cell r="BA838"/>
          <cell r="BB838"/>
          <cell r="BC838"/>
          <cell r="BD838"/>
          <cell r="BE838"/>
          <cell r="BF838"/>
          <cell r="BG838"/>
          <cell r="BH838"/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  <cell r="BS838"/>
          <cell r="BT838"/>
          <cell r="BU838"/>
          <cell r="BV838"/>
          <cell r="BW838"/>
          <cell r="BX838"/>
          <cell r="BY838"/>
          <cell r="BZ838"/>
          <cell r="CA838"/>
          <cell r="CB838"/>
          <cell r="CC838"/>
          <cell r="CD838"/>
          <cell r="CE838"/>
          <cell r="CF838"/>
          <cell r="CG838"/>
          <cell r="CH838"/>
          <cell r="CI838"/>
          <cell r="CJ838"/>
          <cell r="CK838"/>
          <cell r="CL838"/>
          <cell r="CM838"/>
          <cell r="CN838"/>
          <cell r="CO838"/>
        </row>
        <row r="839">
          <cell r="AR839"/>
          <cell r="AS839"/>
          <cell r="AT839"/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  <cell r="BS839"/>
          <cell r="BT839"/>
          <cell r="BU839"/>
          <cell r="BV839"/>
          <cell r="BW839"/>
          <cell r="BX839"/>
          <cell r="BY839"/>
          <cell r="BZ839"/>
          <cell r="CA839"/>
          <cell r="CB839"/>
          <cell r="CC839"/>
          <cell r="CD839"/>
          <cell r="CE839"/>
          <cell r="CF839"/>
          <cell r="CG839"/>
          <cell r="CH839"/>
          <cell r="CI839"/>
          <cell r="CJ839"/>
          <cell r="CK839"/>
          <cell r="CL839"/>
          <cell r="CM839"/>
          <cell r="CN839"/>
          <cell r="CO839"/>
        </row>
        <row r="840">
          <cell r="AR840"/>
          <cell r="AS840"/>
          <cell r="AT840"/>
          <cell r="AU840"/>
          <cell r="AV840"/>
          <cell r="AW840"/>
          <cell r="AX840"/>
          <cell r="AY840"/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  <cell r="BS840"/>
          <cell r="BT840"/>
          <cell r="BU840"/>
          <cell r="BV840"/>
          <cell r="BW840"/>
          <cell r="BX840"/>
          <cell r="BY840"/>
          <cell r="BZ840"/>
          <cell r="CA840"/>
          <cell r="CB840"/>
          <cell r="CC840"/>
          <cell r="CD840"/>
          <cell r="CE840"/>
          <cell r="CF840"/>
          <cell r="CG840"/>
          <cell r="CH840"/>
          <cell r="CI840"/>
          <cell r="CJ840"/>
          <cell r="CK840"/>
          <cell r="CL840"/>
          <cell r="CM840"/>
          <cell r="CN840"/>
          <cell r="CO840"/>
        </row>
        <row r="841">
          <cell r="AR841"/>
          <cell r="AS841"/>
          <cell r="AT841"/>
          <cell r="AU841"/>
          <cell r="AV841"/>
          <cell r="AW841"/>
          <cell r="AX841"/>
          <cell r="AY841"/>
          <cell r="AZ841"/>
          <cell r="BA841"/>
          <cell r="BB841"/>
          <cell r="BC841"/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  <cell r="BS841"/>
          <cell r="BT841"/>
          <cell r="BU841"/>
          <cell r="BV841"/>
          <cell r="BW841"/>
          <cell r="BX841"/>
          <cell r="BY841"/>
          <cell r="BZ841"/>
          <cell r="CA841"/>
          <cell r="CB841"/>
          <cell r="CC841"/>
          <cell r="CD841"/>
          <cell r="CE841"/>
          <cell r="CF841"/>
          <cell r="CG841"/>
          <cell r="CH841"/>
          <cell r="CI841"/>
          <cell r="CJ841"/>
          <cell r="CK841"/>
          <cell r="CL841"/>
          <cell r="CM841"/>
          <cell r="CN841"/>
          <cell r="CO841"/>
        </row>
        <row r="842">
          <cell r="AR842"/>
          <cell r="AS842"/>
          <cell r="AT842"/>
          <cell r="AU842"/>
          <cell r="AV842"/>
          <cell r="AW842"/>
          <cell r="AX842"/>
          <cell r="AY842"/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  <cell r="BS842"/>
          <cell r="BT842"/>
          <cell r="BU842"/>
          <cell r="BV842"/>
          <cell r="BW842"/>
          <cell r="BX842"/>
          <cell r="BY842"/>
          <cell r="BZ842"/>
          <cell r="CA842"/>
          <cell r="CB842"/>
          <cell r="CC842"/>
          <cell r="CD842"/>
          <cell r="CE842"/>
          <cell r="CF842"/>
          <cell r="CG842"/>
          <cell r="CH842"/>
          <cell r="CI842"/>
          <cell r="CJ842"/>
          <cell r="CK842"/>
          <cell r="CL842"/>
          <cell r="CM842"/>
          <cell r="CN842"/>
          <cell r="CO842"/>
        </row>
        <row r="843">
          <cell r="AR843"/>
          <cell r="AS843"/>
          <cell r="AT843"/>
          <cell r="AU843"/>
          <cell r="AV843"/>
          <cell r="AW843"/>
          <cell r="AX843"/>
          <cell r="AY843"/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  <cell r="BT843"/>
          <cell r="BU843"/>
          <cell r="BV843"/>
          <cell r="BW843"/>
          <cell r="BX843"/>
          <cell r="BY843"/>
          <cell r="BZ843"/>
          <cell r="CA843"/>
          <cell r="CB843"/>
          <cell r="CC843"/>
          <cell r="CD843"/>
          <cell r="CE843"/>
          <cell r="CF843"/>
          <cell r="CG843"/>
          <cell r="CH843"/>
          <cell r="CI843"/>
          <cell r="CJ843"/>
          <cell r="CK843"/>
          <cell r="CL843"/>
          <cell r="CM843"/>
          <cell r="CN843"/>
          <cell r="CO843"/>
        </row>
        <row r="844">
          <cell r="AR844"/>
          <cell r="AS844"/>
          <cell r="AT844"/>
          <cell r="AU844"/>
          <cell r="AV844"/>
          <cell r="AW844"/>
          <cell r="AX844"/>
          <cell r="AY844"/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  <cell r="BS844"/>
          <cell r="BT844"/>
          <cell r="BU844"/>
          <cell r="BV844"/>
          <cell r="BW844"/>
          <cell r="BX844"/>
          <cell r="BY844"/>
          <cell r="BZ844"/>
          <cell r="CA844"/>
          <cell r="CB844"/>
          <cell r="CC844"/>
          <cell r="CD844"/>
          <cell r="CE844"/>
          <cell r="CF844"/>
          <cell r="CG844"/>
          <cell r="CH844"/>
          <cell r="CI844"/>
          <cell r="CJ844"/>
          <cell r="CK844"/>
          <cell r="CL844"/>
          <cell r="CM844"/>
          <cell r="CN844"/>
          <cell r="CO844"/>
        </row>
        <row r="845">
          <cell r="AR845"/>
          <cell r="AS845"/>
          <cell r="AT845"/>
          <cell r="AU845"/>
          <cell r="AV845"/>
          <cell r="AW845"/>
          <cell r="AX845"/>
          <cell r="AY845"/>
          <cell r="AZ845"/>
          <cell r="BA845"/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  <cell r="BT845"/>
          <cell r="BU845"/>
          <cell r="BV845"/>
          <cell r="BW845"/>
          <cell r="BX845"/>
          <cell r="BY845"/>
          <cell r="BZ845"/>
          <cell r="CA845"/>
          <cell r="CB845"/>
          <cell r="CC845"/>
          <cell r="CD845"/>
          <cell r="CE845"/>
          <cell r="CF845"/>
          <cell r="CG845"/>
          <cell r="CH845"/>
          <cell r="CI845"/>
          <cell r="CJ845"/>
          <cell r="CK845"/>
          <cell r="CL845"/>
          <cell r="CM845"/>
          <cell r="CN845"/>
          <cell r="CO845"/>
        </row>
        <row r="846">
          <cell r="AR846"/>
          <cell r="AS846"/>
          <cell r="AT846"/>
          <cell r="AU846"/>
          <cell r="AV846"/>
          <cell r="AW846"/>
          <cell r="AX846"/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  <cell r="BS846"/>
          <cell r="BT846"/>
          <cell r="BU846"/>
          <cell r="BV846"/>
          <cell r="BW846"/>
          <cell r="BX846"/>
          <cell r="BY846"/>
          <cell r="BZ846"/>
          <cell r="CA846"/>
          <cell r="CB846"/>
          <cell r="CC846"/>
          <cell r="CD846"/>
          <cell r="CE846"/>
          <cell r="CF846"/>
          <cell r="CG846"/>
          <cell r="CH846"/>
          <cell r="CI846"/>
          <cell r="CJ846"/>
          <cell r="CK846"/>
          <cell r="CL846"/>
          <cell r="CM846"/>
          <cell r="CN846"/>
          <cell r="CO846"/>
        </row>
        <row r="847">
          <cell r="AR847"/>
          <cell r="AS847"/>
          <cell r="AT847"/>
          <cell r="AU847"/>
          <cell r="AV847"/>
          <cell r="AW847"/>
          <cell r="AX847"/>
          <cell r="AY847"/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  <cell r="BT847"/>
          <cell r="BU847"/>
          <cell r="BV847"/>
          <cell r="BW847"/>
          <cell r="BX847"/>
          <cell r="BY847"/>
          <cell r="BZ847"/>
          <cell r="CA847"/>
          <cell r="CB847"/>
          <cell r="CC847"/>
          <cell r="CD847"/>
          <cell r="CE847"/>
          <cell r="CF847"/>
          <cell r="CG847"/>
          <cell r="CH847"/>
          <cell r="CI847"/>
          <cell r="CJ847"/>
          <cell r="CK847"/>
          <cell r="CL847"/>
          <cell r="CM847"/>
          <cell r="CN847"/>
          <cell r="CO847"/>
        </row>
        <row r="848">
          <cell r="AR848"/>
          <cell r="AS848"/>
          <cell r="AT848"/>
          <cell r="AU848"/>
          <cell r="AV848"/>
          <cell r="AW848"/>
          <cell r="AX848"/>
          <cell r="AY848"/>
          <cell r="AZ848"/>
          <cell r="BA848"/>
          <cell r="BB848"/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  <cell r="BS848"/>
          <cell r="BT848"/>
          <cell r="BU848"/>
          <cell r="BV848"/>
          <cell r="BW848"/>
          <cell r="BX848"/>
          <cell r="BY848"/>
          <cell r="BZ848"/>
          <cell r="CA848"/>
          <cell r="CB848"/>
          <cell r="CC848"/>
          <cell r="CD848"/>
          <cell r="CE848"/>
          <cell r="CF848"/>
          <cell r="CG848"/>
          <cell r="CH848"/>
          <cell r="CI848"/>
          <cell r="CJ848"/>
          <cell r="CK848"/>
          <cell r="CL848"/>
          <cell r="CM848"/>
          <cell r="CN848"/>
          <cell r="CO848"/>
        </row>
        <row r="849">
          <cell r="AR849"/>
          <cell r="AS849"/>
          <cell r="AT849"/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  <cell r="BS849"/>
          <cell r="BT849"/>
          <cell r="BU849"/>
          <cell r="BV849"/>
          <cell r="BW849"/>
          <cell r="BX849"/>
          <cell r="BY849"/>
          <cell r="BZ849"/>
          <cell r="CA849"/>
          <cell r="CB849"/>
          <cell r="CC849"/>
          <cell r="CD849"/>
          <cell r="CE849"/>
          <cell r="CF849"/>
          <cell r="CG849"/>
          <cell r="CH849"/>
          <cell r="CI849"/>
          <cell r="CJ849"/>
          <cell r="CK849"/>
          <cell r="CL849"/>
          <cell r="CM849"/>
          <cell r="CN849"/>
          <cell r="CO849"/>
        </row>
        <row r="850">
          <cell r="AR850"/>
          <cell r="AS850"/>
          <cell r="AT850"/>
          <cell r="AU850"/>
          <cell r="AV850"/>
          <cell r="AW850"/>
          <cell r="AX850"/>
          <cell r="AY850"/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  <cell r="BT850"/>
          <cell r="BU850"/>
          <cell r="BV850"/>
          <cell r="BW850"/>
          <cell r="BX850"/>
          <cell r="BY850"/>
          <cell r="BZ850"/>
          <cell r="CA850"/>
          <cell r="CB850"/>
          <cell r="CC850"/>
          <cell r="CD850"/>
          <cell r="CE850"/>
          <cell r="CF850"/>
          <cell r="CG850"/>
          <cell r="CH850"/>
          <cell r="CI850"/>
          <cell r="CJ850"/>
          <cell r="CK850"/>
          <cell r="CL850"/>
          <cell r="CM850"/>
          <cell r="CN850"/>
          <cell r="CO850"/>
        </row>
        <row r="851">
          <cell r="AR851"/>
          <cell r="AS851"/>
          <cell r="AT851"/>
          <cell r="AU851"/>
          <cell r="AV851"/>
          <cell r="AW851"/>
          <cell r="AX851"/>
          <cell r="AY851"/>
          <cell r="AZ851"/>
          <cell r="BA851"/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  <cell r="BS851"/>
          <cell r="BT851"/>
          <cell r="BU851"/>
          <cell r="BV851"/>
          <cell r="BW851"/>
          <cell r="BX851"/>
          <cell r="BY851"/>
          <cell r="BZ851"/>
          <cell r="CA851"/>
          <cell r="CB851"/>
          <cell r="CC851"/>
          <cell r="CD851"/>
          <cell r="CE851"/>
          <cell r="CF851"/>
          <cell r="CG851"/>
          <cell r="CH851"/>
          <cell r="CI851"/>
          <cell r="CJ851"/>
          <cell r="CK851"/>
          <cell r="CL851"/>
          <cell r="CM851"/>
          <cell r="CN851"/>
          <cell r="CO851"/>
        </row>
        <row r="852">
          <cell r="AR852"/>
          <cell r="AS852"/>
          <cell r="AT852"/>
          <cell r="AU852"/>
          <cell r="AV852"/>
          <cell r="AW852"/>
          <cell r="AX852"/>
          <cell r="AY852"/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  <cell r="BS852"/>
          <cell r="BT852"/>
          <cell r="BU852"/>
          <cell r="BV852"/>
          <cell r="BW852"/>
          <cell r="BX852"/>
          <cell r="BY852"/>
          <cell r="BZ852"/>
          <cell r="CA852"/>
          <cell r="CB852"/>
          <cell r="CC852"/>
          <cell r="CD852"/>
          <cell r="CE852"/>
          <cell r="CF852"/>
          <cell r="CG852"/>
          <cell r="CH852"/>
          <cell r="CI852"/>
          <cell r="CJ852"/>
          <cell r="CK852"/>
          <cell r="CL852"/>
          <cell r="CM852"/>
          <cell r="CN852"/>
          <cell r="CO852"/>
        </row>
        <row r="853">
          <cell r="AR853"/>
          <cell r="AS853"/>
          <cell r="AT853"/>
          <cell r="AU853"/>
          <cell r="AV853"/>
          <cell r="AW853"/>
          <cell r="AX853"/>
          <cell r="AY853"/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  <cell r="BS853"/>
          <cell r="BT853"/>
          <cell r="BU853"/>
          <cell r="BV853"/>
          <cell r="BW853"/>
          <cell r="BX853"/>
          <cell r="BY853"/>
          <cell r="BZ853"/>
          <cell r="CA853"/>
          <cell r="CB853"/>
          <cell r="CC853"/>
          <cell r="CD853"/>
          <cell r="CE853"/>
          <cell r="CF853"/>
          <cell r="CG853"/>
          <cell r="CH853"/>
          <cell r="CI853"/>
          <cell r="CJ853"/>
          <cell r="CK853"/>
          <cell r="CL853"/>
          <cell r="CM853"/>
          <cell r="CN853"/>
          <cell r="CO853"/>
        </row>
        <row r="854">
          <cell r="AR854"/>
          <cell r="AS854"/>
          <cell r="AT854"/>
          <cell r="AU854"/>
          <cell r="AV854"/>
          <cell r="AW854"/>
          <cell r="AX854"/>
          <cell r="AY854"/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  <cell r="BS854"/>
          <cell r="BT854"/>
          <cell r="BU854"/>
          <cell r="BV854"/>
          <cell r="BW854"/>
          <cell r="BX854"/>
          <cell r="BY854"/>
          <cell r="BZ854"/>
          <cell r="CA854"/>
          <cell r="CB854"/>
          <cell r="CC854"/>
          <cell r="CD854"/>
          <cell r="CE854"/>
          <cell r="CF854"/>
          <cell r="CG854"/>
          <cell r="CH854"/>
          <cell r="CI854"/>
          <cell r="CJ854"/>
          <cell r="CK854"/>
          <cell r="CL854"/>
          <cell r="CM854"/>
          <cell r="CN854"/>
          <cell r="CO854"/>
        </row>
        <row r="855">
          <cell r="AR855"/>
          <cell r="AS855"/>
          <cell r="AT855"/>
          <cell r="AU855"/>
          <cell r="AV855"/>
          <cell r="AW855"/>
          <cell r="AX855"/>
          <cell r="AY855"/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  <cell r="BS855"/>
          <cell r="BT855"/>
          <cell r="BU855"/>
          <cell r="BV855"/>
          <cell r="BW855"/>
          <cell r="BX855"/>
          <cell r="BY855"/>
          <cell r="BZ855"/>
          <cell r="CA855"/>
          <cell r="CB855"/>
          <cell r="CC855"/>
          <cell r="CD855"/>
          <cell r="CE855"/>
          <cell r="CF855"/>
          <cell r="CG855"/>
          <cell r="CH855"/>
          <cell r="CI855"/>
          <cell r="CJ855"/>
          <cell r="CK855"/>
          <cell r="CL855"/>
          <cell r="CM855"/>
          <cell r="CN855"/>
          <cell r="CO855"/>
        </row>
        <row r="856">
          <cell r="AR856"/>
          <cell r="AS856"/>
          <cell r="AT856"/>
          <cell r="AU856"/>
          <cell r="AV856"/>
          <cell r="AW856"/>
          <cell r="AX856"/>
          <cell r="AY856"/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  <cell r="BS856"/>
          <cell r="BT856"/>
          <cell r="BU856"/>
          <cell r="BV856"/>
          <cell r="BW856"/>
          <cell r="BX856"/>
          <cell r="BY856"/>
          <cell r="BZ856"/>
          <cell r="CA856"/>
          <cell r="CB856"/>
          <cell r="CC856"/>
          <cell r="CD856"/>
          <cell r="CE856"/>
          <cell r="CF856"/>
          <cell r="CG856"/>
          <cell r="CH856"/>
          <cell r="CI856"/>
          <cell r="CJ856"/>
          <cell r="CK856"/>
          <cell r="CL856"/>
          <cell r="CM856"/>
          <cell r="CN856"/>
          <cell r="CO856"/>
        </row>
        <row r="857">
          <cell r="AR857"/>
          <cell r="AS857"/>
          <cell r="AT857"/>
          <cell r="AU857"/>
          <cell r="AV857"/>
          <cell r="AW857"/>
          <cell r="AX857"/>
          <cell r="AY857"/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  <cell r="BT857"/>
          <cell r="BU857"/>
          <cell r="BV857"/>
          <cell r="BW857"/>
          <cell r="BX857"/>
          <cell r="BY857"/>
          <cell r="BZ857"/>
          <cell r="CA857"/>
          <cell r="CB857"/>
          <cell r="CC857"/>
          <cell r="CD857"/>
          <cell r="CE857"/>
          <cell r="CF857"/>
          <cell r="CG857"/>
          <cell r="CH857"/>
          <cell r="CI857"/>
          <cell r="CJ857"/>
          <cell r="CK857"/>
          <cell r="CL857"/>
          <cell r="CM857"/>
          <cell r="CN857"/>
          <cell r="CO857"/>
        </row>
        <row r="858">
          <cell r="AR858"/>
          <cell r="AS858"/>
          <cell r="AT858"/>
          <cell r="AU858"/>
          <cell r="AV858"/>
          <cell r="AW858"/>
          <cell r="AX858"/>
          <cell r="AY858"/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  <cell r="BT858"/>
          <cell r="BU858"/>
          <cell r="BV858"/>
          <cell r="BW858"/>
          <cell r="BX858"/>
          <cell r="BY858"/>
          <cell r="BZ858"/>
          <cell r="CA858"/>
          <cell r="CB858"/>
          <cell r="CC858"/>
          <cell r="CD858"/>
          <cell r="CE858"/>
          <cell r="CF858"/>
          <cell r="CG858"/>
          <cell r="CH858"/>
          <cell r="CI858"/>
          <cell r="CJ858"/>
          <cell r="CK858"/>
          <cell r="CL858"/>
          <cell r="CM858"/>
          <cell r="CN858"/>
          <cell r="CO858"/>
        </row>
        <row r="859">
          <cell r="AR859"/>
          <cell r="AS859"/>
          <cell r="AT859"/>
          <cell r="AU859"/>
          <cell r="AV859"/>
          <cell r="AW859"/>
          <cell r="AX859"/>
          <cell r="AY859"/>
          <cell r="AZ859"/>
          <cell r="BA859"/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  <cell r="BT859"/>
          <cell r="BU859"/>
          <cell r="BV859"/>
          <cell r="BW859"/>
          <cell r="BX859"/>
          <cell r="BY859"/>
          <cell r="BZ859"/>
          <cell r="CA859"/>
          <cell r="CB859"/>
          <cell r="CC859"/>
          <cell r="CD859"/>
          <cell r="CE859"/>
          <cell r="CF859"/>
          <cell r="CG859"/>
          <cell r="CH859"/>
          <cell r="CI859"/>
          <cell r="CJ859"/>
          <cell r="CK859"/>
          <cell r="CL859"/>
          <cell r="CM859"/>
          <cell r="CN859"/>
          <cell r="CO859"/>
        </row>
        <row r="860">
          <cell r="AR860"/>
          <cell r="AS860"/>
          <cell r="AT860"/>
          <cell r="AU860"/>
          <cell r="AV860"/>
          <cell r="AW860"/>
          <cell r="AX860"/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  <cell r="BT860"/>
          <cell r="BU860"/>
          <cell r="BV860"/>
          <cell r="BW860"/>
          <cell r="BX860"/>
          <cell r="BY860"/>
          <cell r="BZ860"/>
          <cell r="CA860"/>
          <cell r="CB860"/>
          <cell r="CC860"/>
          <cell r="CD860"/>
          <cell r="CE860"/>
          <cell r="CF860"/>
          <cell r="CG860"/>
          <cell r="CH860"/>
          <cell r="CI860"/>
          <cell r="CJ860"/>
          <cell r="CK860"/>
          <cell r="CL860"/>
          <cell r="CM860"/>
          <cell r="CN860"/>
          <cell r="CO860"/>
        </row>
        <row r="861">
          <cell r="AR861"/>
          <cell r="AS861"/>
          <cell r="AT861"/>
          <cell r="AU861"/>
          <cell r="AV861"/>
          <cell r="AW861"/>
          <cell r="AX861"/>
          <cell r="AY861"/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  <cell r="BT861"/>
          <cell r="BU861"/>
          <cell r="BV861"/>
          <cell r="BW861"/>
          <cell r="BX861"/>
          <cell r="BY861"/>
          <cell r="BZ861"/>
          <cell r="CA861"/>
          <cell r="CB861"/>
          <cell r="CC861"/>
          <cell r="CD861"/>
          <cell r="CE861"/>
          <cell r="CF861"/>
          <cell r="CG861"/>
          <cell r="CH861"/>
          <cell r="CI861"/>
          <cell r="CJ861"/>
          <cell r="CK861"/>
          <cell r="CL861"/>
          <cell r="CM861"/>
          <cell r="CN861"/>
          <cell r="CO861"/>
        </row>
        <row r="862">
          <cell r="AR862"/>
          <cell r="AS862"/>
          <cell r="AT862"/>
          <cell r="AU862"/>
          <cell r="AV862"/>
          <cell r="AW862"/>
          <cell r="AX862"/>
          <cell r="AY862"/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  <cell r="BS862"/>
          <cell r="BT862"/>
          <cell r="BU862"/>
          <cell r="BV862"/>
          <cell r="BW862"/>
          <cell r="BX862"/>
          <cell r="BY862"/>
          <cell r="BZ862"/>
          <cell r="CA862"/>
          <cell r="CB862"/>
          <cell r="CC862"/>
          <cell r="CD862"/>
          <cell r="CE862"/>
          <cell r="CF862"/>
          <cell r="CG862"/>
          <cell r="CH862"/>
          <cell r="CI862"/>
          <cell r="CJ862"/>
          <cell r="CK862"/>
          <cell r="CL862"/>
          <cell r="CM862"/>
          <cell r="CN862"/>
          <cell r="CO862"/>
        </row>
        <row r="863">
          <cell r="AR863"/>
          <cell r="AS863"/>
          <cell r="AT863"/>
          <cell r="AU863"/>
          <cell r="AV863"/>
          <cell r="AW863"/>
          <cell r="AX863"/>
          <cell r="AY863"/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  <cell r="BT863"/>
          <cell r="BU863"/>
          <cell r="BV863"/>
          <cell r="BW863"/>
          <cell r="BX863"/>
          <cell r="BY863"/>
          <cell r="BZ863"/>
          <cell r="CA863"/>
          <cell r="CB863"/>
          <cell r="CC863"/>
          <cell r="CD863"/>
          <cell r="CE863"/>
          <cell r="CF863"/>
          <cell r="CG863"/>
          <cell r="CH863"/>
          <cell r="CI863"/>
          <cell r="CJ863"/>
          <cell r="CK863"/>
          <cell r="CL863"/>
          <cell r="CM863"/>
          <cell r="CN863"/>
          <cell r="CO863"/>
        </row>
        <row r="864">
          <cell r="AR864"/>
          <cell r="AS864"/>
          <cell r="AT864"/>
          <cell r="AU864"/>
          <cell r="AV864"/>
          <cell r="AW864"/>
          <cell r="AX864"/>
          <cell r="AY864"/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  <cell r="BT864"/>
          <cell r="BU864"/>
          <cell r="BV864"/>
          <cell r="BW864"/>
          <cell r="BX864"/>
          <cell r="BY864"/>
          <cell r="BZ864"/>
          <cell r="CA864"/>
          <cell r="CB864"/>
          <cell r="CC864"/>
          <cell r="CD864"/>
          <cell r="CE864"/>
          <cell r="CF864"/>
          <cell r="CG864"/>
          <cell r="CH864"/>
          <cell r="CI864"/>
          <cell r="CJ864"/>
          <cell r="CK864"/>
          <cell r="CL864"/>
          <cell r="CM864"/>
          <cell r="CN864"/>
          <cell r="CO864"/>
        </row>
        <row r="865">
          <cell r="AR865"/>
          <cell r="AS865"/>
          <cell r="AT865"/>
          <cell r="AU865"/>
          <cell r="AV865"/>
          <cell r="AW865"/>
          <cell r="AX865"/>
          <cell r="AY865"/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  <cell r="BT865"/>
          <cell r="BU865"/>
          <cell r="BV865"/>
          <cell r="BW865"/>
          <cell r="BX865"/>
          <cell r="BY865"/>
          <cell r="BZ865"/>
          <cell r="CA865"/>
          <cell r="CB865"/>
          <cell r="CC865"/>
          <cell r="CD865"/>
          <cell r="CE865"/>
          <cell r="CF865"/>
          <cell r="CG865"/>
          <cell r="CH865"/>
          <cell r="CI865"/>
          <cell r="CJ865"/>
          <cell r="CK865"/>
          <cell r="CL865"/>
          <cell r="CM865"/>
          <cell r="CN865"/>
          <cell r="CO865"/>
        </row>
        <row r="866">
          <cell r="AR866"/>
          <cell r="AS866"/>
          <cell r="AT866"/>
          <cell r="AU866"/>
          <cell r="AV866"/>
          <cell r="AW866"/>
          <cell r="AX866"/>
          <cell r="AY866"/>
          <cell r="AZ866"/>
          <cell r="BA866"/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  <cell r="BT866"/>
          <cell r="BU866"/>
          <cell r="BV866"/>
          <cell r="BW866"/>
          <cell r="BX866"/>
          <cell r="BY866"/>
          <cell r="BZ866"/>
          <cell r="CA866"/>
          <cell r="CB866"/>
          <cell r="CC866"/>
          <cell r="CD866"/>
          <cell r="CE866"/>
          <cell r="CF866"/>
          <cell r="CG866"/>
          <cell r="CH866"/>
          <cell r="CI866"/>
          <cell r="CJ866"/>
          <cell r="CK866"/>
          <cell r="CL866"/>
          <cell r="CM866"/>
          <cell r="CN866"/>
          <cell r="CO866"/>
        </row>
        <row r="867">
          <cell r="AR867"/>
          <cell r="AS867"/>
          <cell r="AT867"/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  <cell r="BS867"/>
          <cell r="BT867"/>
          <cell r="BU867"/>
          <cell r="BV867"/>
          <cell r="BW867"/>
          <cell r="BX867"/>
          <cell r="BY867"/>
          <cell r="BZ867"/>
          <cell r="CA867"/>
          <cell r="CB867"/>
          <cell r="CC867"/>
          <cell r="CD867"/>
          <cell r="CE867"/>
          <cell r="CF867"/>
          <cell r="CG867"/>
          <cell r="CH867"/>
          <cell r="CI867"/>
          <cell r="CJ867"/>
          <cell r="CK867"/>
          <cell r="CL867"/>
          <cell r="CM867"/>
          <cell r="CN867"/>
          <cell r="CO867"/>
        </row>
        <row r="868">
          <cell r="AR868"/>
          <cell r="AS868"/>
          <cell r="AT868"/>
          <cell r="AU868"/>
          <cell r="AV868"/>
          <cell r="AW868"/>
          <cell r="AX868"/>
          <cell r="AY868"/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  <cell r="BS868"/>
          <cell r="BT868"/>
          <cell r="BU868"/>
          <cell r="BV868"/>
          <cell r="BW868"/>
          <cell r="BX868"/>
          <cell r="BY868"/>
          <cell r="BZ868"/>
          <cell r="CA868"/>
          <cell r="CB868"/>
          <cell r="CC868"/>
          <cell r="CD868"/>
          <cell r="CE868"/>
          <cell r="CF868"/>
          <cell r="CG868"/>
          <cell r="CH868"/>
          <cell r="CI868"/>
          <cell r="CJ868"/>
          <cell r="CK868"/>
          <cell r="CL868"/>
          <cell r="CM868"/>
          <cell r="CN868"/>
          <cell r="CO868"/>
        </row>
        <row r="869">
          <cell r="AR869"/>
          <cell r="AS869"/>
          <cell r="AT869"/>
          <cell r="AU869"/>
          <cell r="AV869"/>
          <cell r="AW869"/>
          <cell r="AX869"/>
          <cell r="AY869"/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  <cell r="BS869"/>
          <cell r="BT869"/>
          <cell r="BU869"/>
          <cell r="BV869"/>
          <cell r="BW869"/>
          <cell r="BX869"/>
          <cell r="BY869"/>
          <cell r="BZ869"/>
          <cell r="CA869"/>
          <cell r="CB869"/>
          <cell r="CC869"/>
          <cell r="CD869"/>
          <cell r="CE869"/>
          <cell r="CF869"/>
          <cell r="CG869"/>
          <cell r="CH869"/>
          <cell r="CI869"/>
          <cell r="CJ869"/>
          <cell r="CK869"/>
          <cell r="CL869"/>
          <cell r="CM869"/>
          <cell r="CN869"/>
          <cell r="CO869"/>
        </row>
        <row r="870">
          <cell r="AR870"/>
          <cell r="AS870"/>
          <cell r="AT870"/>
          <cell r="AU870"/>
          <cell r="AV870"/>
          <cell r="AW870"/>
          <cell r="AX870"/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  <cell r="BS870"/>
          <cell r="BT870"/>
          <cell r="BU870"/>
          <cell r="BV870"/>
          <cell r="BW870"/>
          <cell r="BX870"/>
          <cell r="BY870"/>
          <cell r="BZ870"/>
          <cell r="CA870"/>
          <cell r="CB870"/>
          <cell r="CC870"/>
          <cell r="CD870"/>
          <cell r="CE870"/>
          <cell r="CF870"/>
          <cell r="CG870"/>
          <cell r="CH870"/>
          <cell r="CI870"/>
          <cell r="CJ870"/>
          <cell r="CK870"/>
          <cell r="CL870"/>
          <cell r="CM870"/>
          <cell r="CN870"/>
          <cell r="CO870"/>
        </row>
        <row r="871">
          <cell r="AR871"/>
          <cell r="AS871"/>
          <cell r="AT871"/>
          <cell r="AU871"/>
          <cell r="AV871"/>
          <cell r="AW871"/>
          <cell r="AX871"/>
          <cell r="AY871"/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  <cell r="BT871"/>
          <cell r="BU871"/>
          <cell r="BV871"/>
          <cell r="BW871"/>
          <cell r="BX871"/>
          <cell r="BY871"/>
          <cell r="BZ871"/>
          <cell r="CA871"/>
          <cell r="CB871"/>
          <cell r="CC871"/>
          <cell r="CD871"/>
          <cell r="CE871"/>
          <cell r="CF871"/>
          <cell r="CG871"/>
          <cell r="CH871"/>
          <cell r="CI871"/>
          <cell r="CJ871"/>
          <cell r="CK871"/>
          <cell r="CL871"/>
          <cell r="CM871"/>
          <cell r="CN871"/>
          <cell r="CO871"/>
        </row>
        <row r="872">
          <cell r="AR872"/>
          <cell r="AS872"/>
          <cell r="AT872"/>
          <cell r="AU872"/>
          <cell r="AV872"/>
          <cell r="AW872"/>
          <cell r="AX872"/>
          <cell r="AY872"/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  <cell r="BS872"/>
          <cell r="BT872"/>
          <cell r="BU872"/>
          <cell r="BV872"/>
          <cell r="BW872"/>
          <cell r="BX872"/>
          <cell r="BY872"/>
          <cell r="BZ872"/>
          <cell r="CA872"/>
          <cell r="CB872"/>
          <cell r="CC872"/>
          <cell r="CD872"/>
          <cell r="CE872"/>
          <cell r="CF872"/>
          <cell r="CG872"/>
          <cell r="CH872"/>
          <cell r="CI872"/>
          <cell r="CJ872"/>
          <cell r="CK872"/>
          <cell r="CL872"/>
          <cell r="CM872"/>
          <cell r="CN872"/>
          <cell r="CO872"/>
        </row>
        <row r="873">
          <cell r="AR873"/>
          <cell r="AS873"/>
          <cell r="AT873"/>
          <cell r="AU873"/>
          <cell r="AV873"/>
          <cell r="AW873"/>
          <cell r="AX873"/>
          <cell r="AY873"/>
          <cell r="AZ873"/>
          <cell r="BA873"/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  <cell r="BT873"/>
          <cell r="BU873"/>
          <cell r="BV873"/>
          <cell r="BW873"/>
          <cell r="BX873"/>
          <cell r="BY873"/>
          <cell r="BZ873"/>
          <cell r="CA873"/>
          <cell r="CB873"/>
          <cell r="CC873"/>
          <cell r="CD873"/>
          <cell r="CE873"/>
          <cell r="CF873"/>
          <cell r="CG873"/>
          <cell r="CH873"/>
          <cell r="CI873"/>
          <cell r="CJ873"/>
          <cell r="CK873"/>
          <cell r="CL873"/>
          <cell r="CM873"/>
          <cell r="CN873"/>
          <cell r="CO873"/>
        </row>
        <row r="874">
          <cell r="AR874"/>
          <cell r="AS874"/>
          <cell r="AT874"/>
          <cell r="AU874"/>
          <cell r="AV874"/>
          <cell r="AW874"/>
          <cell r="AX874"/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  <cell r="BT874"/>
          <cell r="BU874"/>
          <cell r="BV874"/>
          <cell r="BW874"/>
          <cell r="BX874"/>
          <cell r="BY874"/>
          <cell r="BZ874"/>
          <cell r="CA874"/>
          <cell r="CB874"/>
          <cell r="CC874"/>
          <cell r="CD874"/>
          <cell r="CE874"/>
          <cell r="CF874"/>
          <cell r="CG874"/>
          <cell r="CH874"/>
          <cell r="CI874"/>
          <cell r="CJ874"/>
          <cell r="CK874"/>
          <cell r="CL874"/>
          <cell r="CM874"/>
          <cell r="CN874"/>
          <cell r="CO874"/>
        </row>
        <row r="875">
          <cell r="AR875"/>
          <cell r="AS875"/>
          <cell r="AT875"/>
          <cell r="AU875"/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  <cell r="BT875"/>
          <cell r="BU875"/>
          <cell r="BV875"/>
          <cell r="BW875"/>
          <cell r="BX875"/>
          <cell r="BY875"/>
          <cell r="BZ875"/>
          <cell r="CA875"/>
          <cell r="CB875"/>
          <cell r="CC875"/>
          <cell r="CD875"/>
          <cell r="CE875"/>
          <cell r="CF875"/>
          <cell r="CG875"/>
          <cell r="CH875"/>
          <cell r="CI875"/>
          <cell r="CJ875"/>
          <cell r="CK875"/>
          <cell r="CL875"/>
          <cell r="CM875"/>
          <cell r="CN875"/>
          <cell r="CO875"/>
        </row>
        <row r="876">
          <cell r="AR876"/>
          <cell r="AS876"/>
          <cell r="AT876"/>
          <cell r="AU876"/>
          <cell r="AV876"/>
          <cell r="AW876"/>
          <cell r="AX876"/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  <cell r="BT876"/>
          <cell r="BU876"/>
          <cell r="BV876"/>
          <cell r="BW876"/>
          <cell r="BX876"/>
          <cell r="BY876"/>
          <cell r="BZ876"/>
          <cell r="CA876"/>
          <cell r="CB876"/>
          <cell r="CC876"/>
          <cell r="CD876"/>
          <cell r="CE876"/>
          <cell r="CF876"/>
          <cell r="CG876"/>
          <cell r="CH876"/>
          <cell r="CI876"/>
          <cell r="CJ876"/>
          <cell r="CK876"/>
          <cell r="CL876"/>
          <cell r="CM876"/>
          <cell r="CN876"/>
          <cell r="CO876"/>
        </row>
        <row r="877">
          <cell r="AR877"/>
          <cell r="AS877"/>
          <cell r="AT877"/>
          <cell r="AU877"/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  <cell r="BS877"/>
          <cell r="BT877"/>
          <cell r="BU877"/>
          <cell r="BV877"/>
          <cell r="BW877"/>
          <cell r="BX877"/>
          <cell r="BY877"/>
          <cell r="BZ877"/>
          <cell r="CA877"/>
          <cell r="CB877"/>
          <cell r="CC877"/>
          <cell r="CD877"/>
          <cell r="CE877"/>
          <cell r="CF877"/>
          <cell r="CG877"/>
          <cell r="CH877"/>
          <cell r="CI877"/>
          <cell r="CJ877"/>
          <cell r="CK877"/>
          <cell r="CL877"/>
          <cell r="CM877"/>
          <cell r="CN877"/>
          <cell r="CO877"/>
        </row>
        <row r="878">
          <cell r="AR878"/>
          <cell r="AS878"/>
          <cell r="AT878"/>
          <cell r="AU878"/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  <cell r="BT878"/>
          <cell r="BU878"/>
          <cell r="BV878"/>
          <cell r="BW878"/>
          <cell r="BX878"/>
          <cell r="BY878"/>
          <cell r="BZ878"/>
          <cell r="CA878"/>
          <cell r="CB878"/>
          <cell r="CC878"/>
          <cell r="CD878"/>
          <cell r="CE878"/>
          <cell r="CF878"/>
          <cell r="CG878"/>
          <cell r="CH878"/>
          <cell r="CI878"/>
          <cell r="CJ878"/>
          <cell r="CK878"/>
          <cell r="CL878"/>
          <cell r="CM878"/>
          <cell r="CN878"/>
          <cell r="CO878"/>
        </row>
        <row r="879">
          <cell r="AR879"/>
          <cell r="AS879"/>
          <cell r="AT879"/>
          <cell r="AU879"/>
          <cell r="AV879"/>
          <cell r="AW879"/>
          <cell r="AX879"/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  <cell r="BT879"/>
          <cell r="BU879"/>
          <cell r="BV879"/>
          <cell r="BW879"/>
          <cell r="BX879"/>
          <cell r="BY879"/>
          <cell r="BZ879"/>
          <cell r="CA879"/>
          <cell r="CB879"/>
          <cell r="CC879"/>
          <cell r="CD879"/>
          <cell r="CE879"/>
          <cell r="CF879"/>
          <cell r="CG879"/>
          <cell r="CH879"/>
          <cell r="CI879"/>
          <cell r="CJ879"/>
          <cell r="CK879"/>
          <cell r="CL879"/>
          <cell r="CM879"/>
          <cell r="CN879"/>
          <cell r="CO879"/>
        </row>
        <row r="880">
          <cell r="AR880"/>
          <cell r="AS880"/>
          <cell r="AT880"/>
          <cell r="AU880"/>
          <cell r="AV880"/>
          <cell r="AW880"/>
          <cell r="AX880"/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  <cell r="BT880"/>
          <cell r="BU880"/>
          <cell r="BV880"/>
          <cell r="BW880"/>
          <cell r="BX880"/>
          <cell r="BY880"/>
          <cell r="BZ880"/>
          <cell r="CA880"/>
          <cell r="CB880"/>
          <cell r="CC880"/>
          <cell r="CD880"/>
          <cell r="CE880"/>
          <cell r="CF880"/>
          <cell r="CG880"/>
          <cell r="CH880"/>
          <cell r="CI880"/>
          <cell r="CJ880"/>
          <cell r="CK880"/>
          <cell r="CL880"/>
          <cell r="CM880"/>
          <cell r="CN880"/>
          <cell r="CO880"/>
        </row>
        <row r="881">
          <cell r="AR881"/>
          <cell r="AS881"/>
          <cell r="AT881"/>
          <cell r="AU881"/>
          <cell r="AV881"/>
          <cell r="AW881"/>
          <cell r="AX881"/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  <cell r="BT881"/>
          <cell r="BU881"/>
          <cell r="BV881"/>
          <cell r="BW881"/>
          <cell r="BX881"/>
          <cell r="BY881"/>
          <cell r="BZ881"/>
          <cell r="CA881"/>
          <cell r="CB881"/>
          <cell r="CC881"/>
          <cell r="CD881"/>
          <cell r="CE881"/>
          <cell r="CF881"/>
          <cell r="CG881"/>
          <cell r="CH881"/>
          <cell r="CI881"/>
          <cell r="CJ881"/>
          <cell r="CK881"/>
          <cell r="CL881"/>
          <cell r="CM881"/>
          <cell r="CN881"/>
          <cell r="CO881"/>
        </row>
        <row r="882">
          <cell r="AR882"/>
          <cell r="AS882"/>
          <cell r="AT882"/>
          <cell r="AU882"/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  <cell r="BT882"/>
          <cell r="BU882"/>
          <cell r="BV882"/>
          <cell r="BW882"/>
          <cell r="BX882"/>
          <cell r="BY882"/>
          <cell r="BZ882"/>
          <cell r="CA882"/>
          <cell r="CB882"/>
          <cell r="CC882"/>
          <cell r="CD882"/>
          <cell r="CE882"/>
          <cell r="CF882"/>
          <cell r="CG882"/>
          <cell r="CH882"/>
          <cell r="CI882"/>
          <cell r="CJ882"/>
          <cell r="CK882"/>
          <cell r="CL882"/>
          <cell r="CM882"/>
          <cell r="CN882"/>
          <cell r="CO882"/>
        </row>
        <row r="883">
          <cell r="AR883"/>
          <cell r="AS883"/>
          <cell r="AT883"/>
          <cell r="AU883"/>
          <cell r="AV883"/>
          <cell r="AW883"/>
          <cell r="AX883"/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  <cell r="BT883"/>
          <cell r="BU883"/>
          <cell r="BV883"/>
          <cell r="BW883"/>
          <cell r="BX883"/>
          <cell r="BY883"/>
          <cell r="BZ883"/>
          <cell r="CA883"/>
          <cell r="CB883"/>
          <cell r="CC883"/>
          <cell r="CD883"/>
          <cell r="CE883"/>
          <cell r="CF883"/>
          <cell r="CG883"/>
          <cell r="CH883"/>
          <cell r="CI883"/>
          <cell r="CJ883"/>
          <cell r="CK883"/>
          <cell r="CL883"/>
          <cell r="CM883"/>
          <cell r="CN883"/>
          <cell r="CO883"/>
        </row>
        <row r="884">
          <cell r="AR884"/>
          <cell r="AS884"/>
          <cell r="AT884"/>
          <cell r="AU884"/>
          <cell r="AV884"/>
          <cell r="AW884"/>
          <cell r="AX884"/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  <cell r="BT884"/>
          <cell r="BU884"/>
          <cell r="BV884"/>
          <cell r="BW884"/>
          <cell r="BX884"/>
          <cell r="BY884"/>
          <cell r="BZ884"/>
          <cell r="CA884"/>
          <cell r="CB884"/>
          <cell r="CC884"/>
          <cell r="CD884"/>
          <cell r="CE884"/>
          <cell r="CF884"/>
          <cell r="CG884"/>
          <cell r="CH884"/>
          <cell r="CI884"/>
          <cell r="CJ884"/>
          <cell r="CK884"/>
          <cell r="CL884"/>
          <cell r="CM884"/>
          <cell r="CN884"/>
          <cell r="CO884"/>
        </row>
        <row r="885">
          <cell r="AR885"/>
          <cell r="AS885"/>
          <cell r="AT885"/>
          <cell r="AU885"/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  <cell r="BS885"/>
          <cell r="BT885"/>
          <cell r="BU885"/>
          <cell r="BV885"/>
          <cell r="BW885"/>
          <cell r="BX885"/>
          <cell r="BY885"/>
          <cell r="BZ885"/>
          <cell r="CA885"/>
          <cell r="CB885"/>
          <cell r="CC885"/>
          <cell r="CD885"/>
          <cell r="CE885"/>
          <cell r="CF885"/>
          <cell r="CG885"/>
          <cell r="CH885"/>
          <cell r="CI885"/>
          <cell r="CJ885"/>
          <cell r="CK885"/>
          <cell r="CL885"/>
          <cell r="CM885"/>
          <cell r="CN885"/>
          <cell r="CO885"/>
        </row>
        <row r="886">
          <cell r="AR886"/>
          <cell r="AS886"/>
          <cell r="AT886"/>
          <cell r="AU886"/>
          <cell r="AV886"/>
          <cell r="AW886"/>
          <cell r="AX886"/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  <cell r="BT886"/>
          <cell r="BU886"/>
          <cell r="BV886"/>
          <cell r="BW886"/>
          <cell r="BX886"/>
          <cell r="BY886"/>
          <cell r="BZ886"/>
          <cell r="CA886"/>
          <cell r="CB886"/>
          <cell r="CC886"/>
          <cell r="CD886"/>
          <cell r="CE886"/>
          <cell r="CF886"/>
          <cell r="CG886"/>
          <cell r="CH886"/>
          <cell r="CI886"/>
          <cell r="CJ886"/>
          <cell r="CK886"/>
          <cell r="CL886"/>
          <cell r="CM886"/>
          <cell r="CN886"/>
          <cell r="CO886"/>
        </row>
        <row r="887">
          <cell r="AR887"/>
          <cell r="AS887"/>
          <cell r="AT887"/>
          <cell r="AU887"/>
          <cell r="AV887"/>
          <cell r="AW887"/>
          <cell r="AX887"/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  <cell r="BS887"/>
          <cell r="BT887"/>
          <cell r="BU887"/>
          <cell r="BV887"/>
          <cell r="BW887"/>
          <cell r="BX887"/>
          <cell r="BY887"/>
          <cell r="BZ887"/>
          <cell r="CA887"/>
          <cell r="CB887"/>
          <cell r="CC887"/>
          <cell r="CD887"/>
          <cell r="CE887"/>
          <cell r="CF887"/>
          <cell r="CG887"/>
          <cell r="CH887"/>
          <cell r="CI887"/>
          <cell r="CJ887"/>
          <cell r="CK887"/>
          <cell r="CL887"/>
          <cell r="CM887"/>
          <cell r="CN887"/>
          <cell r="CO887"/>
        </row>
        <row r="888">
          <cell r="AR888"/>
          <cell r="AS888"/>
          <cell r="AT888"/>
          <cell r="AU888"/>
          <cell r="AV888"/>
          <cell r="AW888"/>
          <cell r="AX888"/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  <cell r="BT888"/>
          <cell r="BU888"/>
          <cell r="BV888"/>
          <cell r="BW888"/>
          <cell r="BX888"/>
          <cell r="BY888"/>
          <cell r="BZ888"/>
          <cell r="CA888"/>
          <cell r="CB888"/>
          <cell r="CC888"/>
          <cell r="CD888"/>
          <cell r="CE888"/>
          <cell r="CF888"/>
          <cell r="CG888"/>
          <cell r="CH888"/>
          <cell r="CI888"/>
          <cell r="CJ888"/>
          <cell r="CK888"/>
          <cell r="CL888"/>
          <cell r="CM888"/>
          <cell r="CN888"/>
          <cell r="CO888"/>
        </row>
        <row r="889">
          <cell r="AR889"/>
          <cell r="AS889"/>
          <cell r="AT889"/>
          <cell r="AU889"/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  <cell r="BS889"/>
          <cell r="BT889"/>
          <cell r="BU889"/>
          <cell r="BV889"/>
          <cell r="BW889"/>
          <cell r="BX889"/>
          <cell r="BY889"/>
          <cell r="BZ889"/>
          <cell r="CA889"/>
          <cell r="CB889"/>
          <cell r="CC889"/>
          <cell r="CD889"/>
          <cell r="CE889"/>
          <cell r="CF889"/>
          <cell r="CG889"/>
          <cell r="CH889"/>
          <cell r="CI889"/>
          <cell r="CJ889"/>
          <cell r="CK889"/>
          <cell r="CL889"/>
          <cell r="CM889"/>
          <cell r="CN889"/>
          <cell r="CO889"/>
        </row>
        <row r="890">
          <cell r="AR890"/>
          <cell r="AS890"/>
          <cell r="AT890"/>
          <cell r="AU890"/>
          <cell r="AV890"/>
          <cell r="AW890"/>
          <cell r="AX890"/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  <cell r="BS890"/>
          <cell r="BT890"/>
          <cell r="BU890"/>
          <cell r="BV890"/>
          <cell r="BW890"/>
          <cell r="BX890"/>
          <cell r="BY890"/>
          <cell r="BZ890"/>
          <cell r="CA890"/>
          <cell r="CB890"/>
          <cell r="CC890"/>
          <cell r="CD890"/>
          <cell r="CE890"/>
          <cell r="CF890"/>
          <cell r="CG890"/>
          <cell r="CH890"/>
          <cell r="CI890"/>
          <cell r="CJ890"/>
          <cell r="CK890"/>
          <cell r="CL890"/>
          <cell r="CM890"/>
          <cell r="CN890"/>
          <cell r="CO890"/>
        </row>
        <row r="891">
          <cell r="AR891"/>
          <cell r="AS891"/>
          <cell r="AT891"/>
          <cell r="AU891"/>
          <cell r="AV891"/>
          <cell r="AW891"/>
          <cell r="AX891"/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  <cell r="BT891"/>
          <cell r="BU891"/>
          <cell r="BV891"/>
          <cell r="BW891"/>
          <cell r="BX891"/>
          <cell r="BY891"/>
          <cell r="BZ891"/>
          <cell r="CA891"/>
          <cell r="CB891"/>
          <cell r="CC891"/>
          <cell r="CD891"/>
          <cell r="CE891"/>
          <cell r="CF891"/>
          <cell r="CG891"/>
          <cell r="CH891"/>
          <cell r="CI891"/>
          <cell r="CJ891"/>
          <cell r="CK891"/>
          <cell r="CL891"/>
          <cell r="CM891"/>
          <cell r="CN891"/>
          <cell r="CO891"/>
        </row>
        <row r="892">
          <cell r="AR892"/>
          <cell r="AS892"/>
          <cell r="AT892"/>
          <cell r="AU892"/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  <cell r="BT892"/>
          <cell r="BU892"/>
          <cell r="BV892"/>
          <cell r="BW892"/>
          <cell r="BX892"/>
          <cell r="BY892"/>
          <cell r="BZ892"/>
          <cell r="CA892"/>
          <cell r="CB892"/>
          <cell r="CC892"/>
          <cell r="CD892"/>
          <cell r="CE892"/>
          <cell r="CF892"/>
          <cell r="CG892"/>
          <cell r="CH892"/>
          <cell r="CI892"/>
          <cell r="CJ892"/>
          <cell r="CK892"/>
          <cell r="CL892"/>
          <cell r="CM892"/>
          <cell r="CN892"/>
          <cell r="CO892"/>
        </row>
        <row r="893">
          <cell r="AR893"/>
          <cell r="AS893"/>
          <cell r="AT893"/>
          <cell r="AU893"/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  <cell r="BT893"/>
          <cell r="BU893"/>
          <cell r="BV893"/>
          <cell r="BW893"/>
          <cell r="BX893"/>
          <cell r="BY893"/>
          <cell r="BZ893"/>
          <cell r="CA893"/>
          <cell r="CB893"/>
          <cell r="CC893"/>
          <cell r="CD893"/>
          <cell r="CE893"/>
          <cell r="CF893"/>
          <cell r="CG893"/>
          <cell r="CH893"/>
          <cell r="CI893"/>
          <cell r="CJ893"/>
          <cell r="CK893"/>
          <cell r="CL893"/>
          <cell r="CM893"/>
          <cell r="CN893"/>
          <cell r="CO893"/>
        </row>
        <row r="894">
          <cell r="AR894"/>
          <cell r="AS894"/>
          <cell r="AT894"/>
          <cell r="AU894"/>
          <cell r="AV894"/>
          <cell r="AW894"/>
          <cell r="AX894"/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  <cell r="BT894"/>
          <cell r="BU894"/>
          <cell r="BV894"/>
          <cell r="BW894"/>
          <cell r="BX894"/>
          <cell r="BY894"/>
          <cell r="BZ894"/>
          <cell r="CA894"/>
          <cell r="CB894"/>
          <cell r="CC894"/>
          <cell r="CD894"/>
          <cell r="CE894"/>
          <cell r="CF894"/>
          <cell r="CG894"/>
          <cell r="CH894"/>
          <cell r="CI894"/>
          <cell r="CJ894"/>
          <cell r="CK894"/>
          <cell r="CL894"/>
          <cell r="CM894"/>
          <cell r="CN894"/>
          <cell r="CO894"/>
        </row>
        <row r="895">
          <cell r="AR895"/>
          <cell r="AS895"/>
          <cell r="AT895"/>
          <cell r="AU895"/>
          <cell r="AV895"/>
          <cell r="AW895"/>
          <cell r="AX895"/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  <cell r="BT895"/>
          <cell r="BU895"/>
          <cell r="BV895"/>
          <cell r="BW895"/>
          <cell r="BX895"/>
          <cell r="BY895"/>
          <cell r="BZ895"/>
          <cell r="CA895"/>
          <cell r="CB895"/>
          <cell r="CC895"/>
          <cell r="CD895"/>
          <cell r="CE895"/>
          <cell r="CF895"/>
          <cell r="CG895"/>
          <cell r="CH895"/>
          <cell r="CI895"/>
          <cell r="CJ895"/>
          <cell r="CK895"/>
          <cell r="CL895"/>
          <cell r="CM895"/>
          <cell r="CN895"/>
          <cell r="CO895"/>
        </row>
        <row r="896">
          <cell r="AR896"/>
          <cell r="AS896"/>
          <cell r="AT896"/>
          <cell r="AU896"/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  <cell r="BT896"/>
          <cell r="BU896"/>
          <cell r="BV896"/>
          <cell r="BW896"/>
          <cell r="BX896"/>
          <cell r="BY896"/>
          <cell r="BZ896"/>
          <cell r="CA896"/>
          <cell r="CB896"/>
          <cell r="CC896"/>
          <cell r="CD896"/>
          <cell r="CE896"/>
          <cell r="CF896"/>
          <cell r="CG896"/>
          <cell r="CH896"/>
          <cell r="CI896"/>
          <cell r="CJ896"/>
          <cell r="CK896"/>
          <cell r="CL896"/>
          <cell r="CM896"/>
          <cell r="CN896"/>
          <cell r="CO896"/>
        </row>
        <row r="897">
          <cell r="AR897"/>
          <cell r="AS897"/>
          <cell r="AT897"/>
          <cell r="AU897"/>
          <cell r="AV897"/>
          <cell r="AW897"/>
          <cell r="AX897"/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  <cell r="BS897"/>
          <cell r="BT897"/>
          <cell r="BU897"/>
          <cell r="BV897"/>
          <cell r="BW897"/>
          <cell r="BX897"/>
          <cell r="BY897"/>
          <cell r="BZ897"/>
          <cell r="CA897"/>
          <cell r="CB897"/>
          <cell r="CC897"/>
          <cell r="CD897"/>
          <cell r="CE897"/>
          <cell r="CF897"/>
          <cell r="CG897"/>
          <cell r="CH897"/>
          <cell r="CI897"/>
          <cell r="CJ897"/>
          <cell r="CK897"/>
          <cell r="CL897"/>
          <cell r="CM897"/>
          <cell r="CN897"/>
          <cell r="CO897"/>
        </row>
        <row r="898">
          <cell r="AR898"/>
          <cell r="AS898"/>
          <cell r="AT898"/>
          <cell r="AU898"/>
          <cell r="AV898"/>
          <cell r="AW898"/>
          <cell r="AX898"/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  <cell r="BT898"/>
          <cell r="BU898"/>
          <cell r="BV898"/>
          <cell r="BW898"/>
          <cell r="BX898"/>
          <cell r="BY898"/>
          <cell r="BZ898"/>
          <cell r="CA898"/>
          <cell r="CB898"/>
          <cell r="CC898"/>
          <cell r="CD898"/>
          <cell r="CE898"/>
          <cell r="CF898"/>
          <cell r="CG898"/>
          <cell r="CH898"/>
          <cell r="CI898"/>
          <cell r="CJ898"/>
          <cell r="CK898"/>
          <cell r="CL898"/>
          <cell r="CM898"/>
          <cell r="CN898"/>
          <cell r="CO898"/>
        </row>
        <row r="899">
          <cell r="AR899"/>
          <cell r="AS899"/>
          <cell r="AT899"/>
          <cell r="AU899"/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  <cell r="BT899"/>
          <cell r="BU899"/>
          <cell r="BV899"/>
          <cell r="BW899"/>
          <cell r="BX899"/>
          <cell r="BY899"/>
          <cell r="BZ899"/>
          <cell r="CA899"/>
          <cell r="CB899"/>
          <cell r="CC899"/>
          <cell r="CD899"/>
          <cell r="CE899"/>
          <cell r="CF899"/>
          <cell r="CG899"/>
          <cell r="CH899"/>
          <cell r="CI899"/>
          <cell r="CJ899"/>
          <cell r="CK899"/>
          <cell r="CL899"/>
          <cell r="CM899"/>
          <cell r="CN899"/>
          <cell r="CO899"/>
        </row>
        <row r="900">
          <cell r="AR900"/>
          <cell r="AS900"/>
          <cell r="AT900"/>
          <cell r="AU900"/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  <cell r="BT900"/>
          <cell r="BU900"/>
          <cell r="BV900"/>
          <cell r="BW900"/>
          <cell r="BX900"/>
          <cell r="BY900"/>
          <cell r="BZ900"/>
          <cell r="CA900"/>
          <cell r="CB900"/>
          <cell r="CC900"/>
          <cell r="CD900"/>
          <cell r="CE900"/>
          <cell r="CF900"/>
          <cell r="CG900"/>
          <cell r="CH900"/>
          <cell r="CI900"/>
          <cell r="CJ900"/>
          <cell r="CK900"/>
          <cell r="CL900"/>
          <cell r="CM900"/>
          <cell r="CN900"/>
          <cell r="CO900"/>
        </row>
        <row r="901">
          <cell r="AR901"/>
          <cell r="AS901"/>
          <cell r="AT901"/>
          <cell r="AU901"/>
          <cell r="AV901"/>
          <cell r="AW901"/>
          <cell r="AX901"/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  <cell r="BT901"/>
          <cell r="BU901"/>
          <cell r="BV901"/>
          <cell r="BW901"/>
          <cell r="BX901"/>
          <cell r="BY901"/>
          <cell r="BZ901"/>
          <cell r="CA901"/>
          <cell r="CB901"/>
          <cell r="CC901"/>
          <cell r="CD901"/>
          <cell r="CE901"/>
          <cell r="CF901"/>
          <cell r="CG901"/>
          <cell r="CH901"/>
          <cell r="CI901"/>
          <cell r="CJ901"/>
          <cell r="CK901"/>
          <cell r="CL901"/>
          <cell r="CM901"/>
          <cell r="CN901"/>
          <cell r="CO901"/>
        </row>
        <row r="902">
          <cell r="AR902"/>
          <cell r="AS902"/>
          <cell r="AT902"/>
          <cell r="AU902"/>
          <cell r="AV902"/>
          <cell r="AW902"/>
          <cell r="AX902"/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  <cell r="BS902"/>
          <cell r="BT902"/>
          <cell r="BU902"/>
          <cell r="BV902"/>
          <cell r="BW902"/>
          <cell r="BX902"/>
          <cell r="BY902"/>
          <cell r="BZ902"/>
          <cell r="CA902"/>
          <cell r="CB902"/>
          <cell r="CC902"/>
          <cell r="CD902"/>
          <cell r="CE902"/>
          <cell r="CF902"/>
          <cell r="CG902"/>
          <cell r="CH902"/>
          <cell r="CI902"/>
          <cell r="CJ902"/>
          <cell r="CK902"/>
          <cell r="CL902"/>
          <cell r="CM902"/>
          <cell r="CN902"/>
          <cell r="CO902"/>
        </row>
        <row r="903">
          <cell r="AR903"/>
          <cell r="AS903"/>
          <cell r="AT903"/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  <cell r="BS903"/>
          <cell r="BT903"/>
          <cell r="BU903"/>
          <cell r="BV903"/>
          <cell r="BW903"/>
          <cell r="BX903"/>
          <cell r="BY903"/>
          <cell r="BZ903"/>
          <cell r="CA903"/>
          <cell r="CB903"/>
          <cell r="CC903"/>
          <cell r="CD903"/>
          <cell r="CE903"/>
          <cell r="CF903"/>
          <cell r="CG903"/>
          <cell r="CH903"/>
          <cell r="CI903"/>
          <cell r="CJ903"/>
          <cell r="CK903"/>
          <cell r="CL903"/>
          <cell r="CM903"/>
          <cell r="CN903"/>
          <cell r="CO903"/>
        </row>
        <row r="904">
          <cell r="AR904"/>
          <cell r="AS904"/>
          <cell r="AT904"/>
          <cell r="AU904"/>
          <cell r="AV904"/>
          <cell r="AW904"/>
          <cell r="AX904"/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  <cell r="BS904"/>
          <cell r="BT904"/>
          <cell r="BU904"/>
          <cell r="BV904"/>
          <cell r="BW904"/>
          <cell r="BX904"/>
          <cell r="BY904"/>
          <cell r="BZ904"/>
          <cell r="CA904"/>
          <cell r="CB904"/>
          <cell r="CC904"/>
          <cell r="CD904"/>
          <cell r="CE904"/>
          <cell r="CF904"/>
          <cell r="CG904"/>
          <cell r="CH904"/>
          <cell r="CI904"/>
          <cell r="CJ904"/>
          <cell r="CK904"/>
          <cell r="CL904"/>
          <cell r="CM904"/>
          <cell r="CN904"/>
          <cell r="CO904"/>
        </row>
        <row r="905">
          <cell r="AR905"/>
          <cell r="AS905"/>
          <cell r="AT905"/>
          <cell r="AU905"/>
          <cell r="AV905"/>
          <cell r="AW905"/>
          <cell r="AX905"/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  <cell r="BS905"/>
          <cell r="BT905"/>
          <cell r="BU905"/>
          <cell r="BV905"/>
          <cell r="BW905"/>
          <cell r="BX905"/>
          <cell r="BY905"/>
          <cell r="BZ905"/>
          <cell r="CA905"/>
          <cell r="CB905"/>
          <cell r="CC905"/>
          <cell r="CD905"/>
          <cell r="CE905"/>
          <cell r="CF905"/>
          <cell r="CG905"/>
          <cell r="CH905"/>
          <cell r="CI905"/>
          <cell r="CJ905"/>
          <cell r="CK905"/>
          <cell r="CL905"/>
          <cell r="CM905"/>
          <cell r="CN905"/>
          <cell r="CO905"/>
        </row>
        <row r="906">
          <cell r="AR906"/>
          <cell r="AS906"/>
          <cell r="AT906"/>
          <cell r="AU906"/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  <cell r="BT906"/>
          <cell r="BU906"/>
          <cell r="BV906"/>
          <cell r="BW906"/>
          <cell r="BX906"/>
          <cell r="BY906"/>
          <cell r="BZ906"/>
          <cell r="CA906"/>
          <cell r="CB906"/>
          <cell r="CC906"/>
          <cell r="CD906"/>
          <cell r="CE906"/>
          <cell r="CF906"/>
          <cell r="CG906"/>
          <cell r="CH906"/>
          <cell r="CI906"/>
          <cell r="CJ906"/>
          <cell r="CK906"/>
          <cell r="CL906"/>
          <cell r="CM906"/>
          <cell r="CN906"/>
          <cell r="CO906"/>
        </row>
        <row r="907">
          <cell r="AR907"/>
          <cell r="AS907"/>
          <cell r="AT907"/>
          <cell r="AU907"/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  <cell r="BT907"/>
          <cell r="BU907"/>
          <cell r="BV907"/>
          <cell r="BW907"/>
          <cell r="BX907"/>
          <cell r="BY907"/>
          <cell r="BZ907"/>
          <cell r="CA907"/>
          <cell r="CB907"/>
          <cell r="CC907"/>
          <cell r="CD907"/>
          <cell r="CE907"/>
          <cell r="CF907"/>
          <cell r="CG907"/>
          <cell r="CH907"/>
          <cell r="CI907"/>
          <cell r="CJ907"/>
          <cell r="CK907"/>
          <cell r="CL907"/>
          <cell r="CM907"/>
          <cell r="CN907"/>
          <cell r="CO907"/>
        </row>
        <row r="908">
          <cell r="AR908"/>
          <cell r="AS908"/>
          <cell r="AT908"/>
          <cell r="AU908"/>
          <cell r="AV908"/>
          <cell r="AW908"/>
          <cell r="AX908"/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  <cell r="BS908"/>
          <cell r="BT908"/>
          <cell r="BU908"/>
          <cell r="BV908"/>
          <cell r="BW908"/>
          <cell r="BX908"/>
          <cell r="BY908"/>
          <cell r="BZ908"/>
          <cell r="CA908"/>
          <cell r="CB908"/>
          <cell r="CC908"/>
          <cell r="CD908"/>
          <cell r="CE908"/>
          <cell r="CF908"/>
          <cell r="CG908"/>
          <cell r="CH908"/>
          <cell r="CI908"/>
          <cell r="CJ908"/>
          <cell r="CK908"/>
          <cell r="CL908"/>
          <cell r="CM908"/>
          <cell r="CN908"/>
          <cell r="CO908"/>
        </row>
        <row r="909">
          <cell r="AR909"/>
          <cell r="AS909"/>
          <cell r="AT909"/>
          <cell r="AU909"/>
          <cell r="AV909"/>
          <cell r="AW909"/>
          <cell r="AX909"/>
          <cell r="AY909"/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  <cell r="BT909"/>
          <cell r="BU909"/>
          <cell r="BV909"/>
          <cell r="BW909"/>
          <cell r="BX909"/>
          <cell r="BY909"/>
          <cell r="BZ909"/>
          <cell r="CA909"/>
          <cell r="CB909"/>
          <cell r="CC909"/>
          <cell r="CD909"/>
          <cell r="CE909"/>
          <cell r="CF909"/>
          <cell r="CG909"/>
          <cell r="CH909"/>
          <cell r="CI909"/>
          <cell r="CJ909"/>
          <cell r="CK909"/>
          <cell r="CL909"/>
          <cell r="CM909"/>
          <cell r="CN909"/>
          <cell r="CO909"/>
        </row>
        <row r="910">
          <cell r="AR910"/>
          <cell r="AS910"/>
          <cell r="AT910"/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  <cell r="BS910"/>
          <cell r="BT910"/>
          <cell r="BU910"/>
          <cell r="BV910"/>
          <cell r="BW910"/>
          <cell r="BX910"/>
          <cell r="BY910"/>
          <cell r="BZ910"/>
          <cell r="CA910"/>
          <cell r="CB910"/>
          <cell r="CC910"/>
          <cell r="CD910"/>
          <cell r="CE910"/>
          <cell r="CF910"/>
          <cell r="CG910"/>
          <cell r="CH910"/>
          <cell r="CI910"/>
          <cell r="CJ910"/>
          <cell r="CK910"/>
          <cell r="CL910"/>
          <cell r="CM910"/>
          <cell r="CN910"/>
          <cell r="CO910"/>
        </row>
        <row r="911">
          <cell r="AR911"/>
          <cell r="AS911"/>
          <cell r="AT911"/>
          <cell r="AU911"/>
          <cell r="AV911"/>
          <cell r="AW911"/>
          <cell r="AX911"/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  <cell r="BT911"/>
          <cell r="BU911"/>
          <cell r="BV911"/>
          <cell r="BW911"/>
          <cell r="BX911"/>
          <cell r="BY911"/>
          <cell r="BZ911"/>
          <cell r="CA911"/>
          <cell r="CB911"/>
          <cell r="CC911"/>
          <cell r="CD911"/>
          <cell r="CE911"/>
          <cell r="CF911"/>
          <cell r="CG911"/>
          <cell r="CH911"/>
          <cell r="CI911"/>
          <cell r="CJ911"/>
          <cell r="CK911"/>
          <cell r="CL911"/>
          <cell r="CM911"/>
          <cell r="CN911"/>
          <cell r="CO911"/>
        </row>
        <row r="912">
          <cell r="AR912"/>
          <cell r="AS912"/>
          <cell r="AT912"/>
          <cell r="AU912"/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  <cell r="BT912"/>
          <cell r="BU912"/>
          <cell r="BV912"/>
          <cell r="BW912"/>
          <cell r="BX912"/>
          <cell r="BY912"/>
          <cell r="BZ912"/>
          <cell r="CA912"/>
          <cell r="CB912"/>
          <cell r="CC912"/>
          <cell r="CD912"/>
          <cell r="CE912"/>
          <cell r="CF912"/>
          <cell r="CG912"/>
          <cell r="CH912"/>
          <cell r="CI912"/>
          <cell r="CJ912"/>
          <cell r="CK912"/>
          <cell r="CL912"/>
          <cell r="CM912"/>
          <cell r="CN912"/>
          <cell r="CO912"/>
        </row>
        <row r="913">
          <cell r="AR913"/>
          <cell r="AS913"/>
          <cell r="AT913"/>
          <cell r="AU913"/>
          <cell r="AV913"/>
          <cell r="AW913"/>
          <cell r="AX913"/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  <cell r="BS913"/>
          <cell r="BT913"/>
          <cell r="BU913"/>
          <cell r="BV913"/>
          <cell r="BW913"/>
          <cell r="BX913"/>
          <cell r="BY913"/>
          <cell r="BZ913"/>
          <cell r="CA913"/>
          <cell r="CB913"/>
          <cell r="CC913"/>
          <cell r="CD913"/>
          <cell r="CE913"/>
          <cell r="CF913"/>
          <cell r="CG913"/>
          <cell r="CH913"/>
          <cell r="CI913"/>
          <cell r="CJ913"/>
          <cell r="CK913"/>
          <cell r="CL913"/>
          <cell r="CM913"/>
          <cell r="CN913"/>
          <cell r="CO913"/>
        </row>
        <row r="914">
          <cell r="AR914"/>
          <cell r="AS914"/>
          <cell r="AT914"/>
          <cell r="AU914"/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  <cell r="BT914"/>
          <cell r="BU914"/>
          <cell r="BV914"/>
          <cell r="BW914"/>
          <cell r="BX914"/>
          <cell r="BY914"/>
          <cell r="BZ914"/>
          <cell r="CA914"/>
          <cell r="CB914"/>
          <cell r="CC914"/>
          <cell r="CD914"/>
          <cell r="CE914"/>
          <cell r="CF914"/>
          <cell r="CG914"/>
          <cell r="CH914"/>
          <cell r="CI914"/>
          <cell r="CJ914"/>
          <cell r="CK914"/>
          <cell r="CL914"/>
          <cell r="CM914"/>
          <cell r="CN914"/>
          <cell r="CO914"/>
        </row>
        <row r="915">
          <cell r="AR915"/>
          <cell r="AS915"/>
          <cell r="AT915"/>
          <cell r="AU915"/>
          <cell r="AV915"/>
          <cell r="AW915"/>
          <cell r="AX915"/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  <cell r="BT915"/>
          <cell r="BU915"/>
          <cell r="BV915"/>
          <cell r="BW915"/>
          <cell r="BX915"/>
          <cell r="BY915"/>
          <cell r="BZ915"/>
          <cell r="CA915"/>
          <cell r="CB915"/>
          <cell r="CC915"/>
          <cell r="CD915"/>
          <cell r="CE915"/>
          <cell r="CF915"/>
          <cell r="CG915"/>
          <cell r="CH915"/>
          <cell r="CI915"/>
          <cell r="CJ915"/>
          <cell r="CK915"/>
          <cell r="CL915"/>
          <cell r="CM915"/>
          <cell r="CN915"/>
          <cell r="CO915"/>
        </row>
        <row r="916">
          <cell r="AR916"/>
          <cell r="AS916"/>
          <cell r="AT916"/>
          <cell r="AU916"/>
          <cell r="AV916"/>
          <cell r="AW916"/>
          <cell r="AX916"/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  <cell r="BS916"/>
          <cell r="BT916"/>
          <cell r="BU916"/>
          <cell r="BV916"/>
          <cell r="BW916"/>
          <cell r="BX916"/>
          <cell r="BY916"/>
          <cell r="BZ916"/>
          <cell r="CA916"/>
          <cell r="CB916"/>
          <cell r="CC916"/>
          <cell r="CD916"/>
          <cell r="CE916"/>
          <cell r="CF916"/>
          <cell r="CG916"/>
          <cell r="CH916"/>
          <cell r="CI916"/>
          <cell r="CJ916"/>
          <cell r="CK916"/>
          <cell r="CL916"/>
          <cell r="CM916"/>
          <cell r="CN916"/>
          <cell r="CO916"/>
        </row>
        <row r="917">
          <cell r="AR917"/>
          <cell r="AS917"/>
          <cell r="AT917"/>
          <cell r="AU917"/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  <cell r="BT917"/>
          <cell r="BU917"/>
          <cell r="BV917"/>
          <cell r="BW917"/>
          <cell r="BX917"/>
          <cell r="BY917"/>
          <cell r="BZ917"/>
          <cell r="CA917"/>
          <cell r="CB917"/>
          <cell r="CC917"/>
          <cell r="CD917"/>
          <cell r="CE917"/>
          <cell r="CF917"/>
          <cell r="CG917"/>
          <cell r="CH917"/>
          <cell r="CI917"/>
          <cell r="CJ917"/>
          <cell r="CK917"/>
          <cell r="CL917"/>
          <cell r="CM917"/>
          <cell r="CN917"/>
          <cell r="CO917"/>
        </row>
        <row r="918">
          <cell r="AR918"/>
          <cell r="AS918"/>
          <cell r="AT918"/>
          <cell r="AU918"/>
          <cell r="AV918"/>
          <cell r="AW918"/>
          <cell r="AX918"/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  <cell r="BT918"/>
          <cell r="BU918"/>
          <cell r="BV918"/>
          <cell r="BW918"/>
          <cell r="BX918"/>
          <cell r="BY918"/>
          <cell r="BZ918"/>
          <cell r="CA918"/>
          <cell r="CB918"/>
          <cell r="CC918"/>
          <cell r="CD918"/>
          <cell r="CE918"/>
          <cell r="CF918"/>
          <cell r="CG918"/>
          <cell r="CH918"/>
          <cell r="CI918"/>
          <cell r="CJ918"/>
          <cell r="CK918"/>
          <cell r="CL918"/>
          <cell r="CM918"/>
          <cell r="CN918"/>
          <cell r="CO918"/>
        </row>
        <row r="919">
          <cell r="AR919"/>
          <cell r="AS919"/>
          <cell r="AT919"/>
          <cell r="AU919"/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  <cell r="BS919"/>
          <cell r="BT919"/>
          <cell r="BU919"/>
          <cell r="BV919"/>
          <cell r="BW919"/>
          <cell r="BX919"/>
          <cell r="BY919"/>
          <cell r="BZ919"/>
          <cell r="CA919"/>
          <cell r="CB919"/>
          <cell r="CC919"/>
          <cell r="CD919"/>
          <cell r="CE919"/>
          <cell r="CF919"/>
          <cell r="CG919"/>
          <cell r="CH919"/>
          <cell r="CI919"/>
          <cell r="CJ919"/>
          <cell r="CK919"/>
          <cell r="CL919"/>
          <cell r="CM919"/>
          <cell r="CN919"/>
          <cell r="CO919"/>
        </row>
        <row r="920">
          <cell r="AR920"/>
          <cell r="AS920"/>
          <cell r="AT920"/>
          <cell r="AU920"/>
          <cell r="AV920"/>
          <cell r="AW920"/>
          <cell r="AX920"/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  <cell r="BT920"/>
          <cell r="BU920"/>
          <cell r="BV920"/>
          <cell r="BW920"/>
          <cell r="BX920"/>
          <cell r="BY920"/>
          <cell r="BZ920"/>
          <cell r="CA920"/>
          <cell r="CB920"/>
          <cell r="CC920"/>
          <cell r="CD920"/>
          <cell r="CE920"/>
          <cell r="CF920"/>
          <cell r="CG920"/>
          <cell r="CH920"/>
          <cell r="CI920"/>
          <cell r="CJ920"/>
          <cell r="CK920"/>
          <cell r="CL920"/>
          <cell r="CM920"/>
          <cell r="CN920"/>
          <cell r="CO920"/>
        </row>
        <row r="921">
          <cell r="AR921"/>
          <cell r="AS921"/>
          <cell r="AT921"/>
          <cell r="AU921"/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  <cell r="BT921"/>
          <cell r="BU921"/>
          <cell r="BV921"/>
          <cell r="BW921"/>
          <cell r="BX921"/>
          <cell r="BY921"/>
          <cell r="BZ921"/>
          <cell r="CA921"/>
          <cell r="CB921"/>
          <cell r="CC921"/>
          <cell r="CD921"/>
          <cell r="CE921"/>
          <cell r="CF921"/>
          <cell r="CG921"/>
          <cell r="CH921"/>
          <cell r="CI921"/>
          <cell r="CJ921"/>
          <cell r="CK921"/>
          <cell r="CL921"/>
          <cell r="CM921"/>
          <cell r="CN921"/>
          <cell r="CO921"/>
        </row>
        <row r="922">
          <cell r="AR922"/>
          <cell r="AS922"/>
          <cell r="AT922"/>
          <cell r="AU922"/>
          <cell r="AV922"/>
          <cell r="AW922"/>
          <cell r="AX922"/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  <cell r="BS922"/>
          <cell r="BT922"/>
          <cell r="BU922"/>
          <cell r="BV922"/>
          <cell r="BW922"/>
          <cell r="BX922"/>
          <cell r="BY922"/>
          <cell r="BZ922"/>
          <cell r="CA922"/>
          <cell r="CB922"/>
          <cell r="CC922"/>
          <cell r="CD922"/>
          <cell r="CE922"/>
          <cell r="CF922"/>
          <cell r="CG922"/>
          <cell r="CH922"/>
          <cell r="CI922"/>
          <cell r="CJ922"/>
          <cell r="CK922"/>
          <cell r="CL922"/>
          <cell r="CM922"/>
          <cell r="CN922"/>
          <cell r="CO922"/>
        </row>
        <row r="923">
          <cell r="AR923"/>
          <cell r="AS923"/>
          <cell r="AT923"/>
          <cell r="AU923"/>
          <cell r="AV923"/>
          <cell r="AW923"/>
          <cell r="AX923"/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  <cell r="BT923"/>
          <cell r="BU923"/>
          <cell r="BV923"/>
          <cell r="BW923"/>
          <cell r="BX923"/>
          <cell r="BY923"/>
          <cell r="BZ923"/>
          <cell r="CA923"/>
          <cell r="CB923"/>
          <cell r="CC923"/>
          <cell r="CD923"/>
          <cell r="CE923"/>
          <cell r="CF923"/>
          <cell r="CG923"/>
          <cell r="CH923"/>
          <cell r="CI923"/>
          <cell r="CJ923"/>
          <cell r="CK923"/>
          <cell r="CL923"/>
          <cell r="CM923"/>
          <cell r="CN923"/>
          <cell r="CO923"/>
        </row>
        <row r="924">
          <cell r="AR924"/>
          <cell r="AS924"/>
          <cell r="AT924"/>
          <cell r="AU924"/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  <cell r="BT924"/>
          <cell r="BU924"/>
          <cell r="BV924"/>
          <cell r="BW924"/>
          <cell r="BX924"/>
          <cell r="BY924"/>
          <cell r="BZ924"/>
          <cell r="CA924"/>
          <cell r="CB924"/>
          <cell r="CC924"/>
          <cell r="CD924"/>
          <cell r="CE924"/>
          <cell r="CF924"/>
          <cell r="CG924"/>
          <cell r="CH924"/>
          <cell r="CI924"/>
          <cell r="CJ924"/>
          <cell r="CK924"/>
          <cell r="CL924"/>
          <cell r="CM924"/>
          <cell r="CN924"/>
          <cell r="CO924"/>
        </row>
        <row r="925">
          <cell r="AR925"/>
          <cell r="AS925"/>
          <cell r="AT925"/>
          <cell r="AU925"/>
          <cell r="AV925"/>
          <cell r="AW925"/>
          <cell r="AX925"/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  <cell r="BT925"/>
          <cell r="BU925"/>
          <cell r="BV925"/>
          <cell r="BW925"/>
          <cell r="BX925"/>
          <cell r="BY925"/>
          <cell r="BZ925"/>
          <cell r="CA925"/>
          <cell r="CB925"/>
          <cell r="CC925"/>
          <cell r="CD925"/>
          <cell r="CE925"/>
          <cell r="CF925"/>
          <cell r="CG925"/>
          <cell r="CH925"/>
          <cell r="CI925"/>
          <cell r="CJ925"/>
          <cell r="CK925"/>
          <cell r="CL925"/>
          <cell r="CM925"/>
          <cell r="CN925"/>
          <cell r="CO925"/>
        </row>
        <row r="926">
          <cell r="AR926"/>
          <cell r="AS926"/>
          <cell r="AT926"/>
          <cell r="AU926"/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  <cell r="BT926"/>
          <cell r="BU926"/>
          <cell r="BV926"/>
          <cell r="BW926"/>
          <cell r="BX926"/>
          <cell r="BY926"/>
          <cell r="BZ926"/>
          <cell r="CA926"/>
          <cell r="CB926"/>
          <cell r="CC926"/>
          <cell r="CD926"/>
          <cell r="CE926"/>
          <cell r="CF926"/>
          <cell r="CG926"/>
          <cell r="CH926"/>
          <cell r="CI926"/>
          <cell r="CJ926"/>
          <cell r="CK926"/>
          <cell r="CL926"/>
          <cell r="CM926"/>
          <cell r="CN926"/>
          <cell r="CO926"/>
        </row>
        <row r="927">
          <cell r="AR927"/>
          <cell r="AS927"/>
          <cell r="AT927"/>
          <cell r="AU927"/>
          <cell r="AV927"/>
          <cell r="AW927"/>
          <cell r="AX927"/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  <cell r="BT927"/>
          <cell r="BU927"/>
          <cell r="BV927"/>
          <cell r="BW927"/>
          <cell r="BX927"/>
          <cell r="BY927"/>
          <cell r="BZ927"/>
          <cell r="CA927"/>
          <cell r="CB927"/>
          <cell r="CC927"/>
          <cell r="CD927"/>
          <cell r="CE927"/>
          <cell r="CF927"/>
          <cell r="CG927"/>
          <cell r="CH927"/>
          <cell r="CI927"/>
          <cell r="CJ927"/>
          <cell r="CK927"/>
          <cell r="CL927"/>
          <cell r="CM927"/>
          <cell r="CN927"/>
          <cell r="CO927"/>
        </row>
        <row r="928">
          <cell r="AR928"/>
          <cell r="AS928"/>
          <cell r="AT928"/>
          <cell r="AU928"/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  <cell r="BT928"/>
          <cell r="BU928"/>
          <cell r="BV928"/>
          <cell r="BW928"/>
          <cell r="BX928"/>
          <cell r="BY928"/>
          <cell r="BZ928"/>
          <cell r="CA928"/>
          <cell r="CB928"/>
          <cell r="CC928"/>
          <cell r="CD928"/>
          <cell r="CE928"/>
          <cell r="CF928"/>
          <cell r="CG928"/>
          <cell r="CH928"/>
          <cell r="CI928"/>
          <cell r="CJ928"/>
          <cell r="CK928"/>
          <cell r="CL928"/>
          <cell r="CM928"/>
          <cell r="CN928"/>
          <cell r="CO928"/>
        </row>
        <row r="929">
          <cell r="AR929"/>
          <cell r="AS929"/>
          <cell r="AT929"/>
          <cell r="AU929"/>
          <cell r="AV929"/>
          <cell r="AW929"/>
          <cell r="AX929"/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  <cell r="BT929"/>
          <cell r="BU929"/>
          <cell r="BV929"/>
          <cell r="BW929"/>
          <cell r="BX929"/>
          <cell r="BY929"/>
          <cell r="BZ929"/>
          <cell r="CA929"/>
          <cell r="CB929"/>
          <cell r="CC929"/>
          <cell r="CD929"/>
          <cell r="CE929"/>
          <cell r="CF929"/>
          <cell r="CG929"/>
          <cell r="CH929"/>
          <cell r="CI929"/>
          <cell r="CJ929"/>
          <cell r="CK929"/>
          <cell r="CL929"/>
          <cell r="CM929"/>
          <cell r="CN929"/>
          <cell r="CO929"/>
        </row>
        <row r="930">
          <cell r="AR930"/>
          <cell r="AS930"/>
          <cell r="AT930"/>
          <cell r="AU930"/>
          <cell r="AV930"/>
          <cell r="AW930"/>
          <cell r="AX930"/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  <cell r="BT930"/>
          <cell r="BU930"/>
          <cell r="BV930"/>
          <cell r="BW930"/>
          <cell r="BX930"/>
          <cell r="BY930"/>
          <cell r="BZ930"/>
          <cell r="CA930"/>
          <cell r="CB930"/>
          <cell r="CC930"/>
          <cell r="CD930"/>
          <cell r="CE930"/>
          <cell r="CF930"/>
          <cell r="CG930"/>
          <cell r="CH930"/>
          <cell r="CI930"/>
          <cell r="CJ930"/>
          <cell r="CK930"/>
          <cell r="CL930"/>
          <cell r="CM930"/>
          <cell r="CN930"/>
          <cell r="CO930"/>
        </row>
        <row r="931">
          <cell r="AR931"/>
          <cell r="AS931"/>
          <cell r="AT931"/>
          <cell r="AU931"/>
          <cell r="AV931"/>
          <cell r="AW931"/>
          <cell r="AX931"/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  <cell r="BT931"/>
          <cell r="BU931"/>
          <cell r="BV931"/>
          <cell r="BW931"/>
          <cell r="BX931"/>
          <cell r="BY931"/>
          <cell r="BZ931"/>
          <cell r="CA931"/>
          <cell r="CB931"/>
          <cell r="CC931"/>
          <cell r="CD931"/>
          <cell r="CE931"/>
          <cell r="CF931"/>
          <cell r="CG931"/>
          <cell r="CH931"/>
          <cell r="CI931"/>
          <cell r="CJ931"/>
          <cell r="CK931"/>
          <cell r="CL931"/>
          <cell r="CM931"/>
          <cell r="CN931"/>
          <cell r="CO931"/>
        </row>
        <row r="932">
          <cell r="AR932"/>
          <cell r="AS932"/>
          <cell r="AT932"/>
          <cell r="AU932"/>
          <cell r="AV932"/>
          <cell r="AW932"/>
          <cell r="AX932"/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  <cell r="BT932"/>
          <cell r="BU932"/>
          <cell r="BV932"/>
          <cell r="BW932"/>
          <cell r="BX932"/>
          <cell r="BY932"/>
          <cell r="BZ932"/>
          <cell r="CA932"/>
          <cell r="CB932"/>
          <cell r="CC932"/>
          <cell r="CD932"/>
          <cell r="CE932"/>
          <cell r="CF932"/>
          <cell r="CG932"/>
          <cell r="CH932"/>
          <cell r="CI932"/>
          <cell r="CJ932"/>
          <cell r="CK932"/>
          <cell r="CL932"/>
          <cell r="CM932"/>
          <cell r="CN932"/>
          <cell r="CO932"/>
        </row>
        <row r="933">
          <cell r="AR933"/>
          <cell r="AS933"/>
          <cell r="AT933"/>
          <cell r="AU933"/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  <cell r="BT933"/>
          <cell r="BU933"/>
          <cell r="BV933"/>
          <cell r="BW933"/>
          <cell r="BX933"/>
          <cell r="BY933"/>
          <cell r="BZ933"/>
          <cell r="CA933"/>
          <cell r="CB933"/>
          <cell r="CC933"/>
          <cell r="CD933"/>
          <cell r="CE933"/>
          <cell r="CF933"/>
          <cell r="CG933"/>
          <cell r="CH933"/>
          <cell r="CI933"/>
          <cell r="CJ933"/>
          <cell r="CK933"/>
          <cell r="CL933"/>
          <cell r="CM933"/>
          <cell r="CN933"/>
          <cell r="CO933"/>
        </row>
        <row r="934">
          <cell r="AR934"/>
          <cell r="AS934"/>
          <cell r="AT934"/>
          <cell r="AU934"/>
          <cell r="AV934"/>
          <cell r="AW934"/>
          <cell r="AX934"/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  <cell r="BS934"/>
          <cell r="BT934"/>
          <cell r="BU934"/>
          <cell r="BV934"/>
          <cell r="BW934"/>
          <cell r="BX934"/>
          <cell r="BY934"/>
          <cell r="BZ934"/>
          <cell r="CA934"/>
          <cell r="CB934"/>
          <cell r="CC934"/>
          <cell r="CD934"/>
          <cell r="CE934"/>
          <cell r="CF934"/>
          <cell r="CG934"/>
          <cell r="CH934"/>
          <cell r="CI934"/>
          <cell r="CJ934"/>
          <cell r="CK934"/>
          <cell r="CL934"/>
          <cell r="CM934"/>
          <cell r="CN934"/>
          <cell r="CO934"/>
        </row>
        <row r="935">
          <cell r="AR935"/>
          <cell r="AS935"/>
          <cell r="AT935"/>
          <cell r="AU935"/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  <cell r="BS935"/>
          <cell r="BT935"/>
          <cell r="BU935"/>
          <cell r="BV935"/>
          <cell r="BW935"/>
          <cell r="BX935"/>
          <cell r="BY935"/>
          <cell r="BZ935"/>
          <cell r="CA935"/>
          <cell r="CB935"/>
          <cell r="CC935"/>
          <cell r="CD935"/>
          <cell r="CE935"/>
          <cell r="CF935"/>
          <cell r="CG935"/>
          <cell r="CH935"/>
          <cell r="CI935"/>
          <cell r="CJ935"/>
          <cell r="CK935"/>
          <cell r="CL935"/>
          <cell r="CM935"/>
          <cell r="CN935"/>
          <cell r="CO935"/>
        </row>
        <row r="936">
          <cell r="AR936"/>
          <cell r="AS936"/>
          <cell r="AT936"/>
          <cell r="AU936"/>
          <cell r="AV936"/>
          <cell r="AW936"/>
          <cell r="AX936"/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  <cell r="BT936"/>
          <cell r="BU936"/>
          <cell r="BV936"/>
          <cell r="BW936"/>
          <cell r="BX936"/>
          <cell r="BY936"/>
          <cell r="BZ936"/>
          <cell r="CA936"/>
          <cell r="CB936"/>
          <cell r="CC936"/>
          <cell r="CD936"/>
          <cell r="CE936"/>
          <cell r="CF936"/>
          <cell r="CG936"/>
          <cell r="CH936"/>
          <cell r="CI936"/>
          <cell r="CJ936"/>
          <cell r="CK936"/>
          <cell r="CL936"/>
          <cell r="CM936"/>
          <cell r="CN936"/>
          <cell r="CO936"/>
        </row>
        <row r="937">
          <cell r="AR937"/>
          <cell r="AS937"/>
          <cell r="AT937"/>
          <cell r="AU937"/>
          <cell r="AV937"/>
          <cell r="AW937"/>
          <cell r="AX937"/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  <cell r="BS937"/>
          <cell r="BT937"/>
          <cell r="BU937"/>
          <cell r="BV937"/>
          <cell r="BW937"/>
          <cell r="BX937"/>
          <cell r="BY937"/>
          <cell r="BZ937"/>
          <cell r="CA937"/>
          <cell r="CB937"/>
          <cell r="CC937"/>
          <cell r="CD937"/>
          <cell r="CE937"/>
          <cell r="CF937"/>
          <cell r="CG937"/>
          <cell r="CH937"/>
          <cell r="CI937"/>
          <cell r="CJ937"/>
          <cell r="CK937"/>
          <cell r="CL937"/>
          <cell r="CM937"/>
          <cell r="CN937"/>
          <cell r="CO937"/>
        </row>
        <row r="938">
          <cell r="AR938"/>
          <cell r="AS938"/>
          <cell r="AT938"/>
          <cell r="AU938"/>
          <cell r="AV938"/>
          <cell r="AW938"/>
          <cell r="AX938"/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  <cell r="BT938"/>
          <cell r="BU938"/>
          <cell r="BV938"/>
          <cell r="BW938"/>
          <cell r="BX938"/>
          <cell r="BY938"/>
          <cell r="BZ938"/>
          <cell r="CA938"/>
          <cell r="CB938"/>
          <cell r="CC938"/>
          <cell r="CD938"/>
          <cell r="CE938"/>
          <cell r="CF938"/>
          <cell r="CG938"/>
          <cell r="CH938"/>
          <cell r="CI938"/>
          <cell r="CJ938"/>
          <cell r="CK938"/>
          <cell r="CL938"/>
          <cell r="CM938"/>
          <cell r="CN938"/>
          <cell r="CO938"/>
        </row>
        <row r="939">
          <cell r="AR939"/>
          <cell r="AS939"/>
          <cell r="AT939"/>
          <cell r="AU939"/>
          <cell r="AV939"/>
          <cell r="AW939"/>
          <cell r="AX939"/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  <cell r="BT939"/>
          <cell r="BU939"/>
          <cell r="BV939"/>
          <cell r="BW939"/>
          <cell r="BX939"/>
          <cell r="BY939"/>
          <cell r="BZ939"/>
          <cell r="CA939"/>
          <cell r="CB939"/>
          <cell r="CC939"/>
          <cell r="CD939"/>
          <cell r="CE939"/>
          <cell r="CF939"/>
          <cell r="CG939"/>
          <cell r="CH939"/>
          <cell r="CI939"/>
          <cell r="CJ939"/>
          <cell r="CK939"/>
          <cell r="CL939"/>
          <cell r="CM939"/>
          <cell r="CN939"/>
          <cell r="CO939"/>
        </row>
        <row r="940">
          <cell r="AR940"/>
          <cell r="AS940"/>
          <cell r="AT940"/>
          <cell r="AU940"/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  <cell r="BT940"/>
          <cell r="BU940"/>
          <cell r="BV940"/>
          <cell r="BW940"/>
          <cell r="BX940"/>
          <cell r="BY940"/>
          <cell r="BZ940"/>
          <cell r="CA940"/>
          <cell r="CB940"/>
          <cell r="CC940"/>
          <cell r="CD940"/>
          <cell r="CE940"/>
          <cell r="CF940"/>
          <cell r="CG940"/>
          <cell r="CH940"/>
          <cell r="CI940"/>
          <cell r="CJ940"/>
          <cell r="CK940"/>
          <cell r="CL940"/>
          <cell r="CM940"/>
          <cell r="CN940"/>
          <cell r="CO940"/>
        </row>
        <row r="941">
          <cell r="AR941"/>
          <cell r="AS941"/>
          <cell r="AT941"/>
          <cell r="AU941"/>
          <cell r="AV941"/>
          <cell r="AW941"/>
          <cell r="AX941"/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  <cell r="BT941"/>
          <cell r="BU941"/>
          <cell r="BV941"/>
          <cell r="BW941"/>
          <cell r="BX941"/>
          <cell r="BY941"/>
          <cell r="BZ941"/>
          <cell r="CA941"/>
          <cell r="CB941"/>
          <cell r="CC941"/>
          <cell r="CD941"/>
          <cell r="CE941"/>
          <cell r="CF941"/>
          <cell r="CG941"/>
          <cell r="CH941"/>
          <cell r="CI941"/>
          <cell r="CJ941"/>
          <cell r="CK941"/>
          <cell r="CL941"/>
          <cell r="CM941"/>
          <cell r="CN941"/>
          <cell r="CO941"/>
        </row>
        <row r="942">
          <cell r="AR942"/>
          <cell r="AS942"/>
          <cell r="AT942"/>
          <cell r="AU942"/>
          <cell r="AV942"/>
          <cell r="AW942"/>
          <cell r="AX942"/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  <cell r="BT942"/>
          <cell r="BU942"/>
          <cell r="BV942"/>
          <cell r="BW942"/>
          <cell r="BX942"/>
          <cell r="BY942"/>
          <cell r="BZ942"/>
          <cell r="CA942"/>
          <cell r="CB942"/>
          <cell r="CC942"/>
          <cell r="CD942"/>
          <cell r="CE942"/>
          <cell r="CF942"/>
          <cell r="CG942"/>
          <cell r="CH942"/>
          <cell r="CI942"/>
          <cell r="CJ942"/>
          <cell r="CK942"/>
          <cell r="CL942"/>
          <cell r="CM942"/>
          <cell r="CN942"/>
          <cell r="CO942"/>
        </row>
        <row r="943">
          <cell r="AR943"/>
          <cell r="AS943"/>
          <cell r="AT943"/>
          <cell r="AU943"/>
          <cell r="AV943"/>
          <cell r="AW943"/>
          <cell r="AX943"/>
          <cell r="AY943"/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  <cell r="BT943"/>
          <cell r="BU943"/>
          <cell r="BV943"/>
          <cell r="BW943"/>
          <cell r="BX943"/>
          <cell r="BY943"/>
          <cell r="BZ943"/>
          <cell r="CA943"/>
          <cell r="CB943"/>
          <cell r="CC943"/>
          <cell r="CD943"/>
          <cell r="CE943"/>
          <cell r="CF943"/>
          <cell r="CG943"/>
          <cell r="CH943"/>
          <cell r="CI943"/>
          <cell r="CJ943"/>
          <cell r="CK943"/>
          <cell r="CL943"/>
          <cell r="CM943"/>
          <cell r="CN943"/>
          <cell r="CO943"/>
        </row>
        <row r="944">
          <cell r="AR944"/>
          <cell r="AS944"/>
          <cell r="AT944"/>
          <cell r="AU944"/>
          <cell r="AV944"/>
          <cell r="AW944"/>
          <cell r="AX944"/>
          <cell r="AY944"/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  <cell r="BS944"/>
          <cell r="BT944"/>
          <cell r="BU944"/>
          <cell r="BV944"/>
          <cell r="BW944"/>
          <cell r="BX944"/>
          <cell r="BY944"/>
          <cell r="BZ944"/>
          <cell r="CA944"/>
          <cell r="CB944"/>
          <cell r="CC944"/>
          <cell r="CD944"/>
          <cell r="CE944"/>
          <cell r="CF944"/>
          <cell r="CG944"/>
          <cell r="CH944"/>
          <cell r="CI944"/>
          <cell r="CJ944"/>
          <cell r="CK944"/>
          <cell r="CL944"/>
          <cell r="CM944"/>
          <cell r="CN944"/>
          <cell r="CO944"/>
        </row>
        <row r="945">
          <cell r="AR945"/>
          <cell r="AS945"/>
          <cell r="AT945"/>
          <cell r="AU945"/>
          <cell r="AV945"/>
          <cell r="AW945"/>
          <cell r="AX945"/>
          <cell r="AY945"/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  <cell r="BT945"/>
          <cell r="BU945"/>
          <cell r="BV945"/>
          <cell r="BW945"/>
          <cell r="BX945"/>
          <cell r="BY945"/>
          <cell r="BZ945"/>
          <cell r="CA945"/>
          <cell r="CB945"/>
          <cell r="CC945"/>
          <cell r="CD945"/>
          <cell r="CE945"/>
          <cell r="CF945"/>
          <cell r="CG945"/>
          <cell r="CH945"/>
          <cell r="CI945"/>
          <cell r="CJ945"/>
          <cell r="CK945"/>
          <cell r="CL945"/>
          <cell r="CM945"/>
          <cell r="CN945"/>
          <cell r="CO945"/>
        </row>
        <row r="946">
          <cell r="AR946"/>
          <cell r="AS946"/>
          <cell r="AT946"/>
          <cell r="AU946"/>
          <cell r="AV946"/>
          <cell r="AW946"/>
          <cell r="AX946"/>
          <cell r="AY946"/>
          <cell r="AZ946"/>
          <cell r="BA946"/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  <cell r="BS946"/>
          <cell r="BT946"/>
          <cell r="BU946"/>
          <cell r="BV946"/>
          <cell r="BW946"/>
          <cell r="BX946"/>
          <cell r="BY946"/>
          <cell r="BZ946"/>
          <cell r="CA946"/>
          <cell r="CB946"/>
          <cell r="CC946"/>
          <cell r="CD946"/>
          <cell r="CE946"/>
          <cell r="CF946"/>
          <cell r="CG946"/>
          <cell r="CH946"/>
          <cell r="CI946"/>
          <cell r="CJ946"/>
          <cell r="CK946"/>
          <cell r="CL946"/>
          <cell r="CM946"/>
          <cell r="CN946"/>
          <cell r="CO946"/>
        </row>
        <row r="947">
          <cell r="AR947"/>
          <cell r="AS947"/>
          <cell r="AT947"/>
          <cell r="AU947"/>
          <cell r="AV947"/>
          <cell r="AW947"/>
          <cell r="AX947"/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  <cell r="BT947"/>
          <cell r="BU947"/>
          <cell r="BV947"/>
          <cell r="BW947"/>
          <cell r="BX947"/>
          <cell r="BY947"/>
          <cell r="BZ947"/>
          <cell r="CA947"/>
          <cell r="CB947"/>
          <cell r="CC947"/>
          <cell r="CD947"/>
          <cell r="CE947"/>
          <cell r="CF947"/>
          <cell r="CG947"/>
          <cell r="CH947"/>
          <cell r="CI947"/>
          <cell r="CJ947"/>
          <cell r="CK947"/>
          <cell r="CL947"/>
          <cell r="CM947"/>
          <cell r="CN947"/>
          <cell r="CO947"/>
        </row>
        <row r="948">
          <cell r="AR948"/>
          <cell r="AS948"/>
          <cell r="AT948"/>
          <cell r="AU948"/>
          <cell r="AV948"/>
          <cell r="AW948"/>
          <cell r="AX948"/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  <cell r="BS948"/>
          <cell r="BT948"/>
          <cell r="BU948"/>
          <cell r="BV948"/>
          <cell r="BW948"/>
          <cell r="BX948"/>
          <cell r="BY948"/>
          <cell r="BZ948"/>
          <cell r="CA948"/>
          <cell r="CB948"/>
          <cell r="CC948"/>
          <cell r="CD948"/>
          <cell r="CE948"/>
          <cell r="CF948"/>
          <cell r="CG948"/>
          <cell r="CH948"/>
          <cell r="CI948"/>
          <cell r="CJ948"/>
          <cell r="CK948"/>
          <cell r="CL948"/>
          <cell r="CM948"/>
          <cell r="CN948"/>
          <cell r="CO948"/>
        </row>
        <row r="949">
          <cell r="AR949"/>
          <cell r="AS949"/>
          <cell r="AT949"/>
          <cell r="AU949"/>
          <cell r="AV949"/>
          <cell r="AW949"/>
          <cell r="AX949"/>
          <cell r="AY949"/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  <cell r="BS949"/>
          <cell r="BT949"/>
          <cell r="BU949"/>
          <cell r="BV949"/>
          <cell r="BW949"/>
          <cell r="BX949"/>
          <cell r="BY949"/>
          <cell r="BZ949"/>
          <cell r="CA949"/>
          <cell r="CB949"/>
          <cell r="CC949"/>
          <cell r="CD949"/>
          <cell r="CE949"/>
          <cell r="CF949"/>
          <cell r="CG949"/>
          <cell r="CH949"/>
          <cell r="CI949"/>
          <cell r="CJ949"/>
          <cell r="CK949"/>
          <cell r="CL949"/>
          <cell r="CM949"/>
          <cell r="CN949"/>
          <cell r="CO949"/>
        </row>
        <row r="950">
          <cell r="AR950"/>
          <cell r="AS950"/>
          <cell r="AT950"/>
          <cell r="AU950"/>
          <cell r="AV950"/>
          <cell r="AW950"/>
          <cell r="AX950"/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  <cell r="BT950"/>
          <cell r="BU950"/>
          <cell r="BV950"/>
          <cell r="BW950"/>
          <cell r="BX950"/>
          <cell r="BY950"/>
          <cell r="BZ950"/>
          <cell r="CA950"/>
          <cell r="CB950"/>
          <cell r="CC950"/>
          <cell r="CD950"/>
          <cell r="CE950"/>
          <cell r="CF950"/>
          <cell r="CG950"/>
          <cell r="CH950"/>
          <cell r="CI950"/>
          <cell r="CJ950"/>
          <cell r="CK950"/>
          <cell r="CL950"/>
          <cell r="CM950"/>
          <cell r="CN950"/>
          <cell r="CO950"/>
        </row>
        <row r="951">
          <cell r="AR951"/>
          <cell r="AS951"/>
          <cell r="AT951"/>
          <cell r="AU951"/>
          <cell r="AV951"/>
          <cell r="AW951"/>
          <cell r="AX951"/>
          <cell r="AY951"/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  <cell r="BT951"/>
          <cell r="BU951"/>
          <cell r="BV951"/>
          <cell r="BW951"/>
          <cell r="BX951"/>
          <cell r="BY951"/>
          <cell r="BZ951"/>
          <cell r="CA951"/>
          <cell r="CB951"/>
          <cell r="CC951"/>
          <cell r="CD951"/>
          <cell r="CE951"/>
          <cell r="CF951"/>
          <cell r="CG951"/>
          <cell r="CH951"/>
          <cell r="CI951"/>
          <cell r="CJ951"/>
          <cell r="CK951"/>
          <cell r="CL951"/>
          <cell r="CM951"/>
          <cell r="CN951"/>
          <cell r="CO951"/>
        </row>
        <row r="952">
          <cell r="AR952"/>
          <cell r="AS952"/>
          <cell r="AT952"/>
          <cell r="AU952"/>
          <cell r="AV952"/>
          <cell r="AW952"/>
          <cell r="AX952"/>
          <cell r="AY952"/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  <cell r="BS952"/>
          <cell r="BT952"/>
          <cell r="BU952"/>
          <cell r="BV952"/>
          <cell r="BW952"/>
          <cell r="BX952"/>
          <cell r="BY952"/>
          <cell r="BZ952"/>
          <cell r="CA952"/>
          <cell r="CB952"/>
          <cell r="CC952"/>
          <cell r="CD952"/>
          <cell r="CE952"/>
          <cell r="CF952"/>
          <cell r="CG952"/>
          <cell r="CH952"/>
          <cell r="CI952"/>
          <cell r="CJ952"/>
          <cell r="CK952"/>
          <cell r="CL952"/>
          <cell r="CM952"/>
          <cell r="CN952"/>
          <cell r="CO952"/>
        </row>
        <row r="953">
          <cell r="AR953"/>
          <cell r="AS953"/>
          <cell r="AT953"/>
          <cell r="AU953"/>
          <cell r="AV953"/>
          <cell r="AW953"/>
          <cell r="AX953"/>
          <cell r="AY953"/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  <cell r="BS953"/>
          <cell r="BT953"/>
          <cell r="BU953"/>
          <cell r="BV953"/>
          <cell r="BW953"/>
          <cell r="BX953"/>
          <cell r="BY953"/>
          <cell r="BZ953"/>
          <cell r="CA953"/>
          <cell r="CB953"/>
          <cell r="CC953"/>
          <cell r="CD953"/>
          <cell r="CE953"/>
          <cell r="CF953"/>
          <cell r="CG953"/>
          <cell r="CH953"/>
          <cell r="CI953"/>
          <cell r="CJ953"/>
          <cell r="CK953"/>
          <cell r="CL953"/>
          <cell r="CM953"/>
          <cell r="CN953"/>
          <cell r="CO953"/>
        </row>
        <row r="954">
          <cell r="AR954"/>
          <cell r="AS954"/>
          <cell r="AT954"/>
          <cell r="AU954"/>
          <cell r="AV954"/>
          <cell r="AW954"/>
          <cell r="AX954"/>
          <cell r="AY954"/>
          <cell r="AZ954"/>
          <cell r="BA954"/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  <cell r="BS954"/>
          <cell r="BT954"/>
          <cell r="BU954"/>
          <cell r="BV954"/>
          <cell r="BW954"/>
          <cell r="BX954"/>
          <cell r="BY954"/>
          <cell r="BZ954"/>
          <cell r="CA954"/>
          <cell r="CB954"/>
          <cell r="CC954"/>
          <cell r="CD954"/>
          <cell r="CE954"/>
          <cell r="CF954"/>
          <cell r="CG954"/>
          <cell r="CH954"/>
          <cell r="CI954"/>
          <cell r="CJ954"/>
          <cell r="CK954"/>
          <cell r="CL954"/>
          <cell r="CM954"/>
          <cell r="CN954"/>
          <cell r="CO954"/>
        </row>
        <row r="955">
          <cell r="AR955"/>
          <cell r="AS955"/>
          <cell r="AT955"/>
          <cell r="AU955"/>
          <cell r="AV955"/>
          <cell r="AW955"/>
          <cell r="AX955"/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  <cell r="BS955"/>
          <cell r="BT955"/>
          <cell r="BU955"/>
          <cell r="BV955"/>
          <cell r="BW955"/>
          <cell r="BX955"/>
          <cell r="BY955"/>
          <cell r="BZ955"/>
          <cell r="CA955"/>
          <cell r="CB955"/>
          <cell r="CC955"/>
          <cell r="CD955"/>
          <cell r="CE955"/>
          <cell r="CF955"/>
          <cell r="CG955"/>
          <cell r="CH955"/>
          <cell r="CI955"/>
          <cell r="CJ955"/>
          <cell r="CK955"/>
          <cell r="CL955"/>
          <cell r="CM955"/>
          <cell r="CN955"/>
          <cell r="CO955"/>
        </row>
        <row r="956">
          <cell r="AR956"/>
          <cell r="AS956"/>
          <cell r="AT956"/>
          <cell r="AU956"/>
          <cell r="AV956"/>
          <cell r="AW956"/>
          <cell r="AX956"/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  <cell r="BS956"/>
          <cell r="BT956"/>
          <cell r="BU956"/>
          <cell r="BV956"/>
          <cell r="BW956"/>
          <cell r="BX956"/>
          <cell r="BY956"/>
          <cell r="BZ956"/>
          <cell r="CA956"/>
          <cell r="CB956"/>
          <cell r="CC956"/>
          <cell r="CD956"/>
          <cell r="CE956"/>
          <cell r="CF956"/>
          <cell r="CG956"/>
          <cell r="CH956"/>
          <cell r="CI956"/>
          <cell r="CJ956"/>
          <cell r="CK956"/>
          <cell r="CL956"/>
          <cell r="CM956"/>
          <cell r="CN956"/>
          <cell r="CO956"/>
        </row>
        <row r="957">
          <cell r="AR957"/>
          <cell r="AS957"/>
          <cell r="AT957"/>
          <cell r="AU957"/>
          <cell r="AV957"/>
          <cell r="AW957"/>
          <cell r="AX957"/>
          <cell r="AY957"/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  <cell r="BS957"/>
          <cell r="BT957"/>
          <cell r="BU957"/>
          <cell r="BV957"/>
          <cell r="BW957"/>
          <cell r="BX957"/>
          <cell r="BY957"/>
          <cell r="BZ957"/>
          <cell r="CA957"/>
          <cell r="CB957"/>
          <cell r="CC957"/>
          <cell r="CD957"/>
          <cell r="CE957"/>
          <cell r="CF957"/>
          <cell r="CG957"/>
          <cell r="CH957"/>
          <cell r="CI957"/>
          <cell r="CJ957"/>
          <cell r="CK957"/>
          <cell r="CL957"/>
          <cell r="CM957"/>
          <cell r="CN957"/>
          <cell r="CO957"/>
        </row>
        <row r="958">
          <cell r="AR958"/>
          <cell r="AS958"/>
          <cell r="AT958"/>
          <cell r="AU958"/>
          <cell r="AV958"/>
          <cell r="AW958"/>
          <cell r="AX958"/>
          <cell r="AY958"/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  <cell r="BS958"/>
          <cell r="BT958"/>
          <cell r="BU958"/>
          <cell r="BV958"/>
          <cell r="BW958"/>
          <cell r="BX958"/>
          <cell r="BY958"/>
          <cell r="BZ958"/>
          <cell r="CA958"/>
          <cell r="CB958"/>
          <cell r="CC958"/>
          <cell r="CD958"/>
          <cell r="CE958"/>
          <cell r="CF958"/>
          <cell r="CG958"/>
          <cell r="CH958"/>
          <cell r="CI958"/>
          <cell r="CJ958"/>
          <cell r="CK958"/>
          <cell r="CL958"/>
          <cell r="CM958"/>
          <cell r="CN958"/>
          <cell r="CO958"/>
        </row>
        <row r="959">
          <cell r="AR959"/>
          <cell r="AS959"/>
          <cell r="AT959"/>
          <cell r="AU959"/>
          <cell r="AV959"/>
          <cell r="AW959"/>
          <cell r="AX959"/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  <cell r="BS959"/>
          <cell r="BT959"/>
          <cell r="BU959"/>
          <cell r="BV959"/>
          <cell r="BW959"/>
          <cell r="BX959"/>
          <cell r="BY959"/>
          <cell r="BZ959"/>
          <cell r="CA959"/>
          <cell r="CB959"/>
          <cell r="CC959"/>
          <cell r="CD959"/>
          <cell r="CE959"/>
          <cell r="CF959"/>
          <cell r="CG959"/>
          <cell r="CH959"/>
          <cell r="CI959"/>
          <cell r="CJ959"/>
          <cell r="CK959"/>
          <cell r="CL959"/>
          <cell r="CM959"/>
          <cell r="CN959"/>
          <cell r="CO959"/>
        </row>
        <row r="960">
          <cell r="AR960"/>
          <cell r="AS960"/>
          <cell r="AT960"/>
          <cell r="AU960"/>
          <cell r="AV960"/>
          <cell r="AW960"/>
          <cell r="AX960"/>
          <cell r="AY960"/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  <cell r="BS960"/>
          <cell r="BT960"/>
          <cell r="BU960"/>
          <cell r="BV960"/>
          <cell r="BW960"/>
          <cell r="BX960"/>
          <cell r="BY960"/>
          <cell r="BZ960"/>
          <cell r="CA960"/>
          <cell r="CB960"/>
          <cell r="CC960"/>
          <cell r="CD960"/>
          <cell r="CE960"/>
          <cell r="CF960"/>
          <cell r="CG960"/>
          <cell r="CH960"/>
          <cell r="CI960"/>
          <cell r="CJ960"/>
          <cell r="CK960"/>
          <cell r="CL960"/>
          <cell r="CM960"/>
          <cell r="CN960"/>
          <cell r="CO960"/>
        </row>
        <row r="961">
          <cell r="AR961"/>
          <cell r="AS961"/>
          <cell r="AT961"/>
          <cell r="AU961"/>
          <cell r="AV961"/>
          <cell r="AW961"/>
          <cell r="AX961"/>
          <cell r="AY961"/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  <cell r="BS961"/>
          <cell r="BT961"/>
          <cell r="BU961"/>
          <cell r="BV961"/>
          <cell r="BW961"/>
          <cell r="BX961"/>
          <cell r="BY961"/>
          <cell r="BZ961"/>
          <cell r="CA961"/>
          <cell r="CB961"/>
          <cell r="CC961"/>
          <cell r="CD961"/>
          <cell r="CE961"/>
          <cell r="CF961"/>
          <cell r="CG961"/>
          <cell r="CH961"/>
          <cell r="CI961"/>
          <cell r="CJ961"/>
          <cell r="CK961"/>
          <cell r="CL961"/>
          <cell r="CM961"/>
          <cell r="CN961"/>
          <cell r="CO961"/>
        </row>
        <row r="962">
          <cell r="AR962"/>
          <cell r="AS962"/>
          <cell r="AT962"/>
          <cell r="AU962"/>
          <cell r="AV962"/>
          <cell r="AW962"/>
          <cell r="AX962"/>
          <cell r="AY962"/>
          <cell r="AZ962"/>
          <cell r="BA962"/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  <cell r="BS962"/>
          <cell r="BT962"/>
          <cell r="BU962"/>
          <cell r="BV962"/>
          <cell r="BW962"/>
          <cell r="BX962"/>
          <cell r="BY962"/>
          <cell r="BZ962"/>
          <cell r="CA962"/>
          <cell r="CB962"/>
          <cell r="CC962"/>
          <cell r="CD962"/>
          <cell r="CE962"/>
          <cell r="CF962"/>
          <cell r="CG962"/>
          <cell r="CH962"/>
          <cell r="CI962"/>
          <cell r="CJ962"/>
          <cell r="CK962"/>
          <cell r="CL962"/>
          <cell r="CM962"/>
          <cell r="CN962"/>
          <cell r="CO962"/>
        </row>
        <row r="963">
          <cell r="AR963"/>
          <cell r="AS963"/>
          <cell r="AT963"/>
          <cell r="AU963"/>
          <cell r="AV963"/>
          <cell r="AW963"/>
          <cell r="AX963"/>
          <cell r="AY963"/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  <cell r="BS963"/>
          <cell r="BT963"/>
          <cell r="BU963"/>
          <cell r="BV963"/>
          <cell r="BW963"/>
          <cell r="BX963"/>
          <cell r="BY963"/>
          <cell r="BZ963"/>
          <cell r="CA963"/>
          <cell r="CB963"/>
          <cell r="CC963"/>
          <cell r="CD963"/>
          <cell r="CE963"/>
          <cell r="CF963"/>
          <cell r="CG963"/>
          <cell r="CH963"/>
          <cell r="CI963"/>
          <cell r="CJ963"/>
          <cell r="CK963"/>
          <cell r="CL963"/>
          <cell r="CM963"/>
          <cell r="CN963"/>
          <cell r="CO963"/>
        </row>
        <row r="964">
          <cell r="AR964"/>
          <cell r="AS964"/>
          <cell r="AT964"/>
          <cell r="AU964"/>
          <cell r="AV964"/>
          <cell r="AW964"/>
          <cell r="AX964"/>
          <cell r="AY964"/>
          <cell r="AZ964"/>
          <cell r="BA964"/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  <cell r="BS964"/>
          <cell r="BT964"/>
          <cell r="BU964"/>
          <cell r="BV964"/>
          <cell r="BW964"/>
          <cell r="BX964"/>
          <cell r="BY964"/>
          <cell r="BZ964"/>
          <cell r="CA964"/>
          <cell r="CB964"/>
          <cell r="CC964"/>
          <cell r="CD964"/>
          <cell r="CE964"/>
          <cell r="CF964"/>
          <cell r="CG964"/>
          <cell r="CH964"/>
          <cell r="CI964"/>
          <cell r="CJ964"/>
          <cell r="CK964"/>
          <cell r="CL964"/>
          <cell r="CM964"/>
          <cell r="CN964"/>
          <cell r="CO964"/>
        </row>
        <row r="965">
          <cell r="AR965"/>
          <cell r="AS965"/>
          <cell r="AT965"/>
          <cell r="AU965"/>
          <cell r="AV965"/>
          <cell r="AW965"/>
          <cell r="AX965"/>
          <cell r="AY965"/>
          <cell r="AZ965"/>
          <cell r="BA965"/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  <cell r="BS965"/>
          <cell r="BT965"/>
          <cell r="BU965"/>
          <cell r="BV965"/>
          <cell r="BW965"/>
          <cell r="BX965"/>
          <cell r="BY965"/>
          <cell r="BZ965"/>
          <cell r="CA965"/>
          <cell r="CB965"/>
          <cell r="CC965"/>
          <cell r="CD965"/>
          <cell r="CE965"/>
          <cell r="CF965"/>
          <cell r="CG965"/>
          <cell r="CH965"/>
          <cell r="CI965"/>
          <cell r="CJ965"/>
          <cell r="CK965"/>
          <cell r="CL965"/>
          <cell r="CM965"/>
          <cell r="CN965"/>
          <cell r="CO965"/>
        </row>
        <row r="966">
          <cell r="AR966"/>
          <cell r="AS966"/>
          <cell r="AT966"/>
          <cell r="AU966"/>
          <cell r="AV966"/>
          <cell r="AW966"/>
          <cell r="AX966"/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  <cell r="BT966"/>
          <cell r="BU966"/>
          <cell r="BV966"/>
          <cell r="BW966"/>
          <cell r="BX966"/>
          <cell r="BY966"/>
          <cell r="BZ966"/>
          <cell r="CA966"/>
          <cell r="CB966"/>
          <cell r="CC966"/>
          <cell r="CD966"/>
          <cell r="CE966"/>
          <cell r="CF966"/>
          <cell r="CG966"/>
          <cell r="CH966"/>
          <cell r="CI966"/>
          <cell r="CJ966"/>
          <cell r="CK966"/>
          <cell r="CL966"/>
          <cell r="CM966"/>
          <cell r="CN966"/>
          <cell r="CO966"/>
        </row>
        <row r="967">
          <cell r="AR967"/>
          <cell r="AS967"/>
          <cell r="AT967"/>
          <cell r="AU967"/>
          <cell r="AV967"/>
          <cell r="AW967"/>
          <cell r="AX967"/>
          <cell r="AY967"/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  <cell r="BS967"/>
          <cell r="BT967"/>
          <cell r="BU967"/>
          <cell r="BV967"/>
          <cell r="BW967"/>
          <cell r="BX967"/>
          <cell r="BY967"/>
          <cell r="BZ967"/>
          <cell r="CA967"/>
          <cell r="CB967"/>
          <cell r="CC967"/>
          <cell r="CD967"/>
          <cell r="CE967"/>
          <cell r="CF967"/>
          <cell r="CG967"/>
          <cell r="CH967"/>
          <cell r="CI967"/>
          <cell r="CJ967"/>
          <cell r="CK967"/>
          <cell r="CL967"/>
          <cell r="CM967"/>
          <cell r="CN967"/>
          <cell r="CO967"/>
        </row>
        <row r="968">
          <cell r="AR968"/>
          <cell r="AS968"/>
          <cell r="AT968"/>
          <cell r="AU968"/>
          <cell r="AV968"/>
          <cell r="AW968"/>
          <cell r="AX968"/>
          <cell r="AY968"/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  <cell r="BS968"/>
          <cell r="BT968"/>
          <cell r="BU968"/>
          <cell r="BV968"/>
          <cell r="BW968"/>
          <cell r="BX968"/>
          <cell r="BY968"/>
          <cell r="BZ968"/>
          <cell r="CA968"/>
          <cell r="CB968"/>
          <cell r="CC968"/>
          <cell r="CD968"/>
          <cell r="CE968"/>
          <cell r="CF968"/>
          <cell r="CG968"/>
          <cell r="CH968"/>
          <cell r="CI968"/>
          <cell r="CJ968"/>
          <cell r="CK968"/>
          <cell r="CL968"/>
          <cell r="CM968"/>
          <cell r="CN968"/>
          <cell r="CO968"/>
        </row>
        <row r="969">
          <cell r="AR969"/>
          <cell r="AS969"/>
          <cell r="AT969"/>
          <cell r="AU969"/>
          <cell r="AV969"/>
          <cell r="AW969"/>
          <cell r="AX969"/>
          <cell r="AY969"/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  <cell r="BS969"/>
          <cell r="BT969"/>
          <cell r="BU969"/>
          <cell r="BV969"/>
          <cell r="BW969"/>
          <cell r="BX969"/>
          <cell r="BY969"/>
          <cell r="BZ969"/>
          <cell r="CA969"/>
          <cell r="CB969"/>
          <cell r="CC969"/>
          <cell r="CD969"/>
          <cell r="CE969"/>
          <cell r="CF969"/>
          <cell r="CG969"/>
          <cell r="CH969"/>
          <cell r="CI969"/>
          <cell r="CJ969"/>
          <cell r="CK969"/>
          <cell r="CL969"/>
          <cell r="CM969"/>
          <cell r="CN969"/>
          <cell r="CO969"/>
        </row>
        <row r="970">
          <cell r="AR970"/>
          <cell r="AS970"/>
          <cell r="AT970"/>
          <cell r="AU970"/>
          <cell r="AV970"/>
          <cell r="AW970"/>
          <cell r="AX970"/>
          <cell r="AY970"/>
          <cell r="AZ970"/>
          <cell r="BA970"/>
          <cell r="BB970"/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  <cell r="BS970"/>
          <cell r="BT970"/>
          <cell r="BU970"/>
          <cell r="BV970"/>
          <cell r="BW970"/>
          <cell r="BX970"/>
          <cell r="BY970"/>
          <cell r="BZ970"/>
          <cell r="CA970"/>
          <cell r="CB970"/>
          <cell r="CC970"/>
          <cell r="CD970"/>
          <cell r="CE970"/>
          <cell r="CF970"/>
          <cell r="CG970"/>
          <cell r="CH970"/>
          <cell r="CI970"/>
          <cell r="CJ970"/>
          <cell r="CK970"/>
          <cell r="CL970"/>
          <cell r="CM970"/>
          <cell r="CN970"/>
          <cell r="CO970"/>
        </row>
        <row r="971">
          <cell r="AR971"/>
          <cell r="AS971"/>
          <cell r="AT971"/>
          <cell r="AU971"/>
          <cell r="AV971"/>
          <cell r="AW971"/>
          <cell r="AX971"/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  <cell r="BS971"/>
          <cell r="BT971"/>
          <cell r="BU971"/>
          <cell r="BV971"/>
          <cell r="BW971"/>
          <cell r="BX971"/>
          <cell r="BY971"/>
          <cell r="BZ971"/>
          <cell r="CA971"/>
          <cell r="CB971"/>
          <cell r="CC971"/>
          <cell r="CD971"/>
          <cell r="CE971"/>
          <cell r="CF971"/>
          <cell r="CG971"/>
          <cell r="CH971"/>
          <cell r="CI971"/>
          <cell r="CJ971"/>
          <cell r="CK971"/>
          <cell r="CL971"/>
          <cell r="CM971"/>
          <cell r="CN971"/>
          <cell r="CO971"/>
        </row>
        <row r="972">
          <cell r="AR972"/>
          <cell r="AS972"/>
          <cell r="AT972"/>
          <cell r="AU972"/>
          <cell r="AV972"/>
          <cell r="AW972"/>
          <cell r="AX972"/>
          <cell r="AY972"/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  <cell r="BS972"/>
          <cell r="BT972"/>
          <cell r="BU972"/>
          <cell r="BV972"/>
          <cell r="BW972"/>
          <cell r="BX972"/>
          <cell r="BY972"/>
          <cell r="BZ972"/>
          <cell r="CA972"/>
          <cell r="CB972"/>
          <cell r="CC972"/>
          <cell r="CD972"/>
          <cell r="CE972"/>
          <cell r="CF972"/>
          <cell r="CG972"/>
          <cell r="CH972"/>
          <cell r="CI972"/>
          <cell r="CJ972"/>
          <cell r="CK972"/>
          <cell r="CL972"/>
          <cell r="CM972"/>
          <cell r="CN972"/>
          <cell r="CO972"/>
        </row>
        <row r="973">
          <cell r="AR973"/>
          <cell r="AS973"/>
          <cell r="AT973"/>
          <cell r="AU973"/>
          <cell r="AV973"/>
          <cell r="AW973"/>
          <cell r="AX973"/>
          <cell r="AY973"/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  <cell r="BS973"/>
          <cell r="BT973"/>
          <cell r="BU973"/>
          <cell r="BV973"/>
          <cell r="BW973"/>
          <cell r="BX973"/>
          <cell r="BY973"/>
          <cell r="BZ973"/>
          <cell r="CA973"/>
          <cell r="CB973"/>
          <cell r="CC973"/>
          <cell r="CD973"/>
          <cell r="CE973"/>
          <cell r="CF973"/>
          <cell r="CG973"/>
          <cell r="CH973"/>
          <cell r="CI973"/>
          <cell r="CJ973"/>
          <cell r="CK973"/>
          <cell r="CL973"/>
          <cell r="CM973"/>
          <cell r="CN973"/>
          <cell r="CO973"/>
        </row>
        <row r="974">
          <cell r="AR974"/>
          <cell r="AS974"/>
          <cell r="AT974"/>
          <cell r="AU974"/>
          <cell r="AV974"/>
          <cell r="AW974"/>
          <cell r="AX974"/>
          <cell r="AY974"/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  <cell r="BS974"/>
          <cell r="BT974"/>
          <cell r="BU974"/>
          <cell r="BV974"/>
          <cell r="BW974"/>
          <cell r="BX974"/>
          <cell r="BY974"/>
          <cell r="BZ974"/>
          <cell r="CA974"/>
          <cell r="CB974"/>
          <cell r="CC974"/>
          <cell r="CD974"/>
          <cell r="CE974"/>
          <cell r="CF974"/>
          <cell r="CG974"/>
          <cell r="CH974"/>
          <cell r="CI974"/>
          <cell r="CJ974"/>
          <cell r="CK974"/>
          <cell r="CL974"/>
          <cell r="CM974"/>
          <cell r="CN974"/>
          <cell r="CO974"/>
        </row>
        <row r="975">
          <cell r="AR975"/>
          <cell r="AS975"/>
          <cell r="AT975"/>
          <cell r="AU975"/>
          <cell r="AV975"/>
          <cell r="AW975"/>
          <cell r="AX975"/>
          <cell r="AY975"/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  <cell r="BT975"/>
          <cell r="BU975"/>
          <cell r="BV975"/>
          <cell r="BW975"/>
          <cell r="BX975"/>
          <cell r="BY975"/>
          <cell r="BZ975"/>
          <cell r="CA975"/>
          <cell r="CB975"/>
          <cell r="CC975"/>
          <cell r="CD975"/>
          <cell r="CE975"/>
          <cell r="CF975"/>
          <cell r="CG975"/>
          <cell r="CH975"/>
          <cell r="CI975"/>
          <cell r="CJ975"/>
          <cell r="CK975"/>
          <cell r="CL975"/>
          <cell r="CM975"/>
          <cell r="CN975"/>
          <cell r="CO975"/>
        </row>
        <row r="976">
          <cell r="AR976"/>
          <cell r="AS976"/>
          <cell r="AT976"/>
          <cell r="AU976"/>
          <cell r="AV976"/>
          <cell r="AW976"/>
          <cell r="AX976"/>
          <cell r="AY976"/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  <cell r="BS976"/>
          <cell r="BT976"/>
          <cell r="BU976"/>
          <cell r="BV976"/>
          <cell r="BW976"/>
          <cell r="BX976"/>
          <cell r="BY976"/>
          <cell r="BZ976"/>
          <cell r="CA976"/>
          <cell r="CB976"/>
          <cell r="CC976"/>
          <cell r="CD976"/>
          <cell r="CE976"/>
          <cell r="CF976"/>
          <cell r="CG976"/>
          <cell r="CH976"/>
          <cell r="CI976"/>
          <cell r="CJ976"/>
          <cell r="CK976"/>
          <cell r="CL976"/>
          <cell r="CM976"/>
          <cell r="CN976"/>
          <cell r="CO976"/>
        </row>
        <row r="977">
          <cell r="AR977"/>
          <cell r="AS977"/>
          <cell r="AT977"/>
          <cell r="AU977"/>
          <cell r="AV977"/>
          <cell r="AW977"/>
          <cell r="AX977"/>
          <cell r="AY977"/>
          <cell r="AZ977"/>
          <cell r="BA977"/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  <cell r="BS977"/>
          <cell r="BT977"/>
          <cell r="BU977"/>
          <cell r="BV977"/>
          <cell r="BW977"/>
          <cell r="BX977"/>
          <cell r="BY977"/>
          <cell r="BZ977"/>
          <cell r="CA977"/>
          <cell r="CB977"/>
          <cell r="CC977"/>
          <cell r="CD977"/>
          <cell r="CE977"/>
          <cell r="CF977"/>
          <cell r="CG977"/>
          <cell r="CH977"/>
          <cell r="CI977"/>
          <cell r="CJ977"/>
          <cell r="CK977"/>
          <cell r="CL977"/>
          <cell r="CM977"/>
          <cell r="CN977"/>
          <cell r="CO977"/>
        </row>
        <row r="978">
          <cell r="AR978"/>
          <cell r="AS978"/>
          <cell r="AT978"/>
          <cell r="AU978"/>
          <cell r="AV978"/>
          <cell r="AW978"/>
          <cell r="AX978"/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  <cell r="BS978"/>
          <cell r="BT978"/>
          <cell r="BU978"/>
          <cell r="BV978"/>
          <cell r="BW978"/>
          <cell r="BX978"/>
          <cell r="BY978"/>
          <cell r="BZ978"/>
          <cell r="CA978"/>
          <cell r="CB978"/>
          <cell r="CC978"/>
          <cell r="CD978"/>
          <cell r="CE978"/>
          <cell r="CF978"/>
          <cell r="CG978"/>
          <cell r="CH978"/>
          <cell r="CI978"/>
          <cell r="CJ978"/>
          <cell r="CK978"/>
          <cell r="CL978"/>
          <cell r="CM978"/>
          <cell r="CN978"/>
          <cell r="CO978"/>
        </row>
        <row r="979">
          <cell r="AR979"/>
          <cell r="AS979"/>
          <cell r="AT979"/>
          <cell r="AU979"/>
          <cell r="AV979"/>
          <cell r="AW979"/>
          <cell r="AX979"/>
          <cell r="AY979"/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  <cell r="BT979"/>
          <cell r="BU979"/>
          <cell r="BV979"/>
          <cell r="BW979"/>
          <cell r="BX979"/>
          <cell r="BY979"/>
          <cell r="BZ979"/>
          <cell r="CA979"/>
          <cell r="CB979"/>
          <cell r="CC979"/>
          <cell r="CD979"/>
          <cell r="CE979"/>
          <cell r="CF979"/>
          <cell r="CG979"/>
          <cell r="CH979"/>
          <cell r="CI979"/>
          <cell r="CJ979"/>
          <cell r="CK979"/>
          <cell r="CL979"/>
          <cell r="CM979"/>
          <cell r="CN979"/>
          <cell r="CO979"/>
        </row>
        <row r="980">
          <cell r="AR980"/>
          <cell r="AS980"/>
          <cell r="AT980"/>
          <cell r="AU980"/>
          <cell r="AV980"/>
          <cell r="AW980"/>
          <cell r="AX980"/>
          <cell r="AY980"/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  <cell r="BT980"/>
          <cell r="BU980"/>
          <cell r="BV980"/>
          <cell r="BW980"/>
          <cell r="BX980"/>
          <cell r="BY980"/>
          <cell r="BZ980"/>
          <cell r="CA980"/>
          <cell r="CB980"/>
          <cell r="CC980"/>
          <cell r="CD980"/>
          <cell r="CE980"/>
          <cell r="CF980"/>
          <cell r="CG980"/>
          <cell r="CH980"/>
          <cell r="CI980"/>
          <cell r="CJ980"/>
          <cell r="CK980"/>
          <cell r="CL980"/>
          <cell r="CM980"/>
          <cell r="CN980"/>
          <cell r="CO980"/>
        </row>
        <row r="981">
          <cell r="AR981"/>
          <cell r="AS981"/>
          <cell r="AT981"/>
          <cell r="AU981"/>
          <cell r="AV981"/>
          <cell r="AW981"/>
          <cell r="AX981"/>
          <cell r="AY981"/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  <cell r="BT981"/>
          <cell r="BU981"/>
          <cell r="BV981"/>
          <cell r="BW981"/>
          <cell r="BX981"/>
          <cell r="BY981"/>
          <cell r="BZ981"/>
          <cell r="CA981"/>
          <cell r="CB981"/>
          <cell r="CC981"/>
          <cell r="CD981"/>
          <cell r="CE981"/>
          <cell r="CF981"/>
          <cell r="CG981"/>
          <cell r="CH981"/>
          <cell r="CI981"/>
          <cell r="CJ981"/>
          <cell r="CK981"/>
          <cell r="CL981"/>
          <cell r="CM981"/>
          <cell r="CN981"/>
          <cell r="CO981"/>
        </row>
        <row r="982">
          <cell r="AR982"/>
          <cell r="AS982"/>
          <cell r="AT982"/>
          <cell r="AU982"/>
          <cell r="AV982"/>
          <cell r="AW982"/>
          <cell r="AX982"/>
          <cell r="AY982"/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  <cell r="BS982"/>
          <cell r="BT982"/>
          <cell r="BU982"/>
          <cell r="BV982"/>
          <cell r="BW982"/>
          <cell r="BX982"/>
          <cell r="BY982"/>
          <cell r="BZ982"/>
          <cell r="CA982"/>
          <cell r="CB982"/>
          <cell r="CC982"/>
          <cell r="CD982"/>
          <cell r="CE982"/>
          <cell r="CF982"/>
          <cell r="CG982"/>
          <cell r="CH982"/>
          <cell r="CI982"/>
          <cell r="CJ982"/>
          <cell r="CK982"/>
          <cell r="CL982"/>
          <cell r="CM982"/>
          <cell r="CN982"/>
          <cell r="CO982"/>
        </row>
        <row r="983">
          <cell r="AR983"/>
          <cell r="AS983"/>
          <cell r="AT983"/>
          <cell r="AU983"/>
          <cell r="AV983"/>
          <cell r="AW983"/>
          <cell r="AX983"/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  <cell r="BS983"/>
          <cell r="BT983"/>
          <cell r="BU983"/>
          <cell r="BV983"/>
          <cell r="BW983"/>
          <cell r="BX983"/>
          <cell r="BY983"/>
          <cell r="BZ983"/>
          <cell r="CA983"/>
          <cell r="CB983"/>
          <cell r="CC983"/>
          <cell r="CD983"/>
          <cell r="CE983"/>
          <cell r="CF983"/>
          <cell r="CG983"/>
          <cell r="CH983"/>
          <cell r="CI983"/>
          <cell r="CJ983"/>
          <cell r="CK983"/>
          <cell r="CL983"/>
          <cell r="CM983"/>
          <cell r="CN983"/>
          <cell r="CO983"/>
        </row>
        <row r="984">
          <cell r="AR984"/>
          <cell r="AS984"/>
          <cell r="AT984"/>
          <cell r="AU984"/>
          <cell r="AV984"/>
          <cell r="AW984"/>
          <cell r="AX984"/>
          <cell r="AY984"/>
          <cell r="AZ984"/>
          <cell r="BA984"/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  <cell r="BS984"/>
          <cell r="BT984"/>
          <cell r="BU984"/>
          <cell r="BV984"/>
          <cell r="BW984"/>
          <cell r="BX984"/>
          <cell r="BY984"/>
          <cell r="BZ984"/>
          <cell r="CA984"/>
          <cell r="CB984"/>
          <cell r="CC984"/>
          <cell r="CD984"/>
          <cell r="CE984"/>
          <cell r="CF984"/>
          <cell r="CG984"/>
          <cell r="CH984"/>
          <cell r="CI984"/>
          <cell r="CJ984"/>
          <cell r="CK984"/>
          <cell r="CL984"/>
          <cell r="CM984"/>
          <cell r="CN984"/>
          <cell r="CO984"/>
        </row>
        <row r="985">
          <cell r="AR985"/>
          <cell r="AS985"/>
          <cell r="AT985"/>
          <cell r="AU985"/>
          <cell r="AV985"/>
          <cell r="AW985"/>
          <cell r="AX985"/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  <cell r="BS985"/>
          <cell r="BT985"/>
          <cell r="BU985"/>
          <cell r="BV985"/>
          <cell r="BW985"/>
          <cell r="BX985"/>
          <cell r="BY985"/>
          <cell r="BZ985"/>
          <cell r="CA985"/>
          <cell r="CB985"/>
          <cell r="CC985"/>
          <cell r="CD985"/>
          <cell r="CE985"/>
          <cell r="CF985"/>
          <cell r="CG985"/>
          <cell r="CH985"/>
          <cell r="CI985"/>
          <cell r="CJ985"/>
          <cell r="CK985"/>
          <cell r="CL985"/>
          <cell r="CM985"/>
          <cell r="CN985"/>
          <cell r="CO985"/>
        </row>
        <row r="986">
          <cell r="AR986"/>
          <cell r="AS986"/>
          <cell r="AT986"/>
          <cell r="AU986"/>
          <cell r="AV986"/>
          <cell r="AW986"/>
          <cell r="AX986"/>
          <cell r="AY986"/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  <cell r="BS986"/>
          <cell r="BT986"/>
          <cell r="BU986"/>
          <cell r="BV986"/>
          <cell r="BW986"/>
          <cell r="BX986"/>
          <cell r="BY986"/>
          <cell r="BZ986"/>
          <cell r="CA986"/>
          <cell r="CB986"/>
          <cell r="CC986"/>
          <cell r="CD986"/>
          <cell r="CE986"/>
          <cell r="CF986"/>
          <cell r="CG986"/>
          <cell r="CH986"/>
          <cell r="CI986"/>
          <cell r="CJ986"/>
          <cell r="CK986"/>
          <cell r="CL986"/>
          <cell r="CM986"/>
          <cell r="CN986"/>
          <cell r="CO986"/>
        </row>
        <row r="987">
          <cell r="AR987"/>
          <cell r="AS987"/>
          <cell r="AT987"/>
          <cell r="AU987"/>
          <cell r="AV987"/>
          <cell r="AW987"/>
          <cell r="AX987"/>
          <cell r="AY987"/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  <cell r="BS987"/>
          <cell r="BT987"/>
          <cell r="BU987"/>
          <cell r="BV987"/>
          <cell r="BW987"/>
          <cell r="BX987"/>
          <cell r="BY987"/>
          <cell r="BZ987"/>
          <cell r="CA987"/>
          <cell r="CB987"/>
          <cell r="CC987"/>
          <cell r="CD987"/>
          <cell r="CE987"/>
          <cell r="CF987"/>
          <cell r="CG987"/>
          <cell r="CH987"/>
          <cell r="CI987"/>
          <cell r="CJ987"/>
          <cell r="CK987"/>
          <cell r="CL987"/>
          <cell r="CM987"/>
          <cell r="CN987"/>
          <cell r="CO987"/>
        </row>
        <row r="988">
          <cell r="AR988"/>
          <cell r="AS988"/>
          <cell r="AT988"/>
          <cell r="AU988"/>
          <cell r="AV988"/>
          <cell r="AW988"/>
          <cell r="AX988"/>
          <cell r="AY988"/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  <cell r="BS988"/>
          <cell r="BT988"/>
          <cell r="BU988"/>
          <cell r="BV988"/>
          <cell r="BW988"/>
          <cell r="BX988"/>
          <cell r="BY988"/>
          <cell r="BZ988"/>
          <cell r="CA988"/>
          <cell r="CB988"/>
          <cell r="CC988"/>
          <cell r="CD988"/>
          <cell r="CE988"/>
          <cell r="CF988"/>
          <cell r="CG988"/>
          <cell r="CH988"/>
          <cell r="CI988"/>
          <cell r="CJ988"/>
          <cell r="CK988"/>
          <cell r="CL988"/>
          <cell r="CM988"/>
          <cell r="CN988"/>
          <cell r="CO988"/>
        </row>
        <row r="989">
          <cell r="AR989"/>
          <cell r="AS989"/>
          <cell r="AT989"/>
          <cell r="AU989"/>
          <cell r="AV989"/>
          <cell r="AW989"/>
          <cell r="AX989"/>
          <cell r="AY989"/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  <cell r="BS989"/>
          <cell r="BT989"/>
          <cell r="BU989"/>
          <cell r="BV989"/>
          <cell r="BW989"/>
          <cell r="BX989"/>
          <cell r="BY989"/>
          <cell r="BZ989"/>
          <cell r="CA989"/>
          <cell r="CB989"/>
          <cell r="CC989"/>
          <cell r="CD989"/>
          <cell r="CE989"/>
          <cell r="CF989"/>
          <cell r="CG989"/>
          <cell r="CH989"/>
          <cell r="CI989"/>
          <cell r="CJ989"/>
          <cell r="CK989"/>
          <cell r="CL989"/>
          <cell r="CM989"/>
          <cell r="CN989"/>
          <cell r="CO989"/>
        </row>
        <row r="990">
          <cell r="AR990"/>
          <cell r="AS990"/>
          <cell r="AT990"/>
          <cell r="AU990"/>
          <cell r="AV990"/>
          <cell r="AW990"/>
          <cell r="AX990"/>
          <cell r="AY990"/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  <cell r="BS990"/>
          <cell r="BT990"/>
          <cell r="BU990"/>
          <cell r="BV990"/>
          <cell r="BW990"/>
          <cell r="BX990"/>
          <cell r="BY990"/>
          <cell r="BZ990"/>
          <cell r="CA990"/>
          <cell r="CB990"/>
          <cell r="CC990"/>
          <cell r="CD990"/>
          <cell r="CE990"/>
          <cell r="CF990"/>
          <cell r="CG990"/>
          <cell r="CH990"/>
          <cell r="CI990"/>
          <cell r="CJ990"/>
          <cell r="CK990"/>
          <cell r="CL990"/>
          <cell r="CM990"/>
          <cell r="CN990"/>
          <cell r="CO990"/>
        </row>
        <row r="991">
          <cell r="AR991"/>
          <cell r="AS991"/>
          <cell r="AT991"/>
          <cell r="AU991"/>
          <cell r="AV991"/>
          <cell r="AW991"/>
          <cell r="AX991"/>
          <cell r="AY991"/>
          <cell r="AZ991"/>
          <cell r="BA991"/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  <cell r="BS991"/>
          <cell r="BT991"/>
          <cell r="BU991"/>
          <cell r="BV991"/>
          <cell r="BW991"/>
          <cell r="BX991"/>
          <cell r="BY991"/>
          <cell r="BZ991"/>
          <cell r="CA991"/>
          <cell r="CB991"/>
          <cell r="CC991"/>
          <cell r="CD991"/>
          <cell r="CE991"/>
          <cell r="CF991"/>
          <cell r="CG991"/>
          <cell r="CH991"/>
          <cell r="CI991"/>
          <cell r="CJ991"/>
          <cell r="CK991"/>
          <cell r="CL991"/>
          <cell r="CM991"/>
          <cell r="CN991"/>
          <cell r="CO991"/>
        </row>
        <row r="992">
          <cell r="AR992"/>
          <cell r="AS992"/>
          <cell r="AT992"/>
          <cell r="AU992"/>
          <cell r="AV992"/>
          <cell r="AW992"/>
          <cell r="AX992"/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  <cell r="BS992"/>
          <cell r="BT992"/>
          <cell r="BU992"/>
          <cell r="BV992"/>
          <cell r="BW992"/>
          <cell r="BX992"/>
          <cell r="BY992"/>
          <cell r="BZ992"/>
          <cell r="CA992"/>
          <cell r="CB992"/>
          <cell r="CC992"/>
          <cell r="CD992"/>
          <cell r="CE992"/>
          <cell r="CF992"/>
          <cell r="CG992"/>
          <cell r="CH992"/>
          <cell r="CI992"/>
          <cell r="CJ992"/>
          <cell r="CK992"/>
          <cell r="CL992"/>
          <cell r="CM992"/>
          <cell r="CN992"/>
          <cell r="CO992"/>
        </row>
        <row r="993">
          <cell r="AR993"/>
          <cell r="AS993"/>
          <cell r="AT993"/>
          <cell r="AU993"/>
          <cell r="AV993"/>
          <cell r="AW993"/>
          <cell r="AX993"/>
          <cell r="AY993"/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  <cell r="BS993"/>
          <cell r="BT993"/>
          <cell r="BU993"/>
          <cell r="BV993"/>
          <cell r="BW993"/>
          <cell r="BX993"/>
          <cell r="BY993"/>
          <cell r="BZ993"/>
          <cell r="CA993"/>
          <cell r="CB993"/>
          <cell r="CC993"/>
          <cell r="CD993"/>
          <cell r="CE993"/>
          <cell r="CF993"/>
          <cell r="CG993"/>
          <cell r="CH993"/>
          <cell r="CI993"/>
          <cell r="CJ993"/>
          <cell r="CK993"/>
          <cell r="CL993"/>
          <cell r="CM993"/>
          <cell r="CN993"/>
          <cell r="CO993"/>
        </row>
        <row r="994">
          <cell r="AR994"/>
          <cell r="AS994"/>
          <cell r="AT994"/>
          <cell r="AU994"/>
          <cell r="AV994"/>
          <cell r="AW994"/>
          <cell r="AX994"/>
          <cell r="AY994"/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  <cell r="BS994"/>
          <cell r="BT994"/>
          <cell r="BU994"/>
          <cell r="BV994"/>
          <cell r="BW994"/>
          <cell r="BX994"/>
          <cell r="BY994"/>
          <cell r="BZ994"/>
          <cell r="CA994"/>
          <cell r="CB994"/>
          <cell r="CC994"/>
          <cell r="CD994"/>
          <cell r="CE994"/>
          <cell r="CF994"/>
          <cell r="CG994"/>
          <cell r="CH994"/>
          <cell r="CI994"/>
          <cell r="CJ994"/>
          <cell r="CK994"/>
          <cell r="CL994"/>
          <cell r="CM994"/>
          <cell r="CN994"/>
          <cell r="CO994"/>
        </row>
        <row r="995">
          <cell r="AR995"/>
          <cell r="AS995"/>
          <cell r="AT995"/>
          <cell r="AU995"/>
          <cell r="AV995"/>
          <cell r="AW995"/>
          <cell r="AX995"/>
          <cell r="AY995"/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  <cell r="BS995"/>
          <cell r="BT995"/>
          <cell r="BU995"/>
          <cell r="BV995"/>
          <cell r="BW995"/>
          <cell r="BX995"/>
          <cell r="BY995"/>
          <cell r="BZ995"/>
          <cell r="CA995"/>
          <cell r="CB995"/>
          <cell r="CC995"/>
          <cell r="CD995"/>
          <cell r="CE995"/>
          <cell r="CF995"/>
          <cell r="CG995"/>
          <cell r="CH995"/>
          <cell r="CI995"/>
          <cell r="CJ995"/>
          <cell r="CK995"/>
          <cell r="CL995"/>
          <cell r="CM995"/>
          <cell r="CN995"/>
          <cell r="CO995"/>
        </row>
        <row r="996">
          <cell r="AR996"/>
          <cell r="AS996"/>
          <cell r="AT996"/>
          <cell r="AU996"/>
          <cell r="AV996"/>
          <cell r="AW996"/>
          <cell r="AX996"/>
          <cell r="AY996"/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  <cell r="BS996"/>
          <cell r="BT996"/>
          <cell r="BU996"/>
          <cell r="BV996"/>
          <cell r="BW996"/>
          <cell r="BX996"/>
          <cell r="BY996"/>
          <cell r="BZ996"/>
          <cell r="CA996"/>
          <cell r="CB996"/>
          <cell r="CC996"/>
          <cell r="CD996"/>
          <cell r="CE996"/>
          <cell r="CF996"/>
          <cell r="CG996"/>
          <cell r="CH996"/>
          <cell r="CI996"/>
          <cell r="CJ996"/>
          <cell r="CK996"/>
          <cell r="CL996"/>
          <cell r="CM996"/>
          <cell r="CN996"/>
          <cell r="CO996"/>
        </row>
        <row r="997">
          <cell r="AR997"/>
          <cell r="AS997"/>
          <cell r="AT997"/>
          <cell r="AU997"/>
          <cell r="AV997"/>
          <cell r="AW997"/>
          <cell r="AX997"/>
          <cell r="AY997"/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  <cell r="BS997"/>
          <cell r="BT997"/>
          <cell r="BU997"/>
          <cell r="BV997"/>
          <cell r="BW997"/>
          <cell r="BX997"/>
          <cell r="BY997"/>
          <cell r="BZ997"/>
          <cell r="CA997"/>
          <cell r="CB997"/>
          <cell r="CC997"/>
          <cell r="CD997"/>
          <cell r="CE997"/>
          <cell r="CF997"/>
          <cell r="CG997"/>
          <cell r="CH997"/>
          <cell r="CI997"/>
          <cell r="CJ997"/>
          <cell r="CK997"/>
          <cell r="CL997"/>
          <cell r="CM997"/>
          <cell r="CN997"/>
          <cell r="CO997"/>
        </row>
        <row r="998">
          <cell r="AR998"/>
          <cell r="AS998"/>
          <cell r="AT998"/>
          <cell r="AU998"/>
          <cell r="AV998"/>
          <cell r="AW998"/>
          <cell r="AX998"/>
          <cell r="AY998"/>
          <cell r="AZ998"/>
          <cell r="BA998"/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  <cell r="BS998"/>
          <cell r="BT998"/>
          <cell r="BU998"/>
          <cell r="BV998"/>
          <cell r="BW998"/>
          <cell r="BX998"/>
          <cell r="BY998"/>
          <cell r="BZ998"/>
          <cell r="CA998"/>
          <cell r="CB998"/>
          <cell r="CC998"/>
          <cell r="CD998"/>
          <cell r="CE998"/>
          <cell r="CF998"/>
          <cell r="CG998"/>
          <cell r="CH998"/>
          <cell r="CI998"/>
          <cell r="CJ998"/>
          <cell r="CK998"/>
          <cell r="CL998"/>
          <cell r="CM998"/>
          <cell r="CN998"/>
          <cell r="CO998"/>
        </row>
        <row r="999">
          <cell r="AR999"/>
          <cell r="AS999"/>
          <cell r="AT999"/>
          <cell r="AU999"/>
          <cell r="AV999"/>
          <cell r="AW999"/>
          <cell r="AX999"/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  <cell r="BS999"/>
          <cell r="BT999"/>
          <cell r="BU999"/>
          <cell r="BV999"/>
          <cell r="BW999"/>
          <cell r="BX999"/>
          <cell r="BY999"/>
          <cell r="BZ999"/>
          <cell r="CA999"/>
          <cell r="CB999"/>
          <cell r="CC999"/>
          <cell r="CD999"/>
          <cell r="CE999"/>
          <cell r="CF999"/>
          <cell r="CG999"/>
          <cell r="CH999"/>
          <cell r="CI999"/>
          <cell r="CJ999"/>
          <cell r="CK999"/>
          <cell r="CL999"/>
          <cell r="CM999"/>
          <cell r="CN999"/>
          <cell r="CO999"/>
        </row>
        <row r="1000">
          <cell r="AR1000"/>
          <cell r="AS1000"/>
          <cell r="AT1000"/>
          <cell r="AU1000"/>
          <cell r="AV1000"/>
          <cell r="AW1000"/>
          <cell r="AX1000"/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  <cell r="BS1000"/>
          <cell r="BT1000"/>
          <cell r="BU1000"/>
          <cell r="BV1000"/>
          <cell r="BW1000"/>
          <cell r="BX1000"/>
          <cell r="BY1000"/>
          <cell r="BZ1000"/>
          <cell r="CA1000"/>
          <cell r="CB1000"/>
          <cell r="CC1000"/>
          <cell r="CD1000"/>
          <cell r="CE1000"/>
          <cell r="CF1000"/>
          <cell r="CG1000"/>
          <cell r="CH1000"/>
          <cell r="CI1000"/>
          <cell r="CJ1000"/>
          <cell r="CK1000"/>
          <cell r="CL1000"/>
          <cell r="CM1000"/>
          <cell r="CN1000"/>
          <cell r="CO1000"/>
        </row>
        <row r="1001">
          <cell r="AR1001"/>
          <cell r="AS1001"/>
          <cell r="AT1001"/>
          <cell r="AU1001"/>
          <cell r="AV1001"/>
          <cell r="AW1001"/>
          <cell r="AX1001"/>
          <cell r="AY1001"/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  <cell r="BS1001"/>
          <cell r="BT1001"/>
          <cell r="BU1001"/>
          <cell r="BV1001"/>
          <cell r="BW1001"/>
          <cell r="BX1001"/>
          <cell r="BY1001"/>
          <cell r="BZ1001"/>
          <cell r="CA1001"/>
          <cell r="CB1001"/>
          <cell r="CC1001"/>
          <cell r="CD1001"/>
          <cell r="CE1001"/>
          <cell r="CF1001"/>
          <cell r="CG1001"/>
          <cell r="CH1001"/>
          <cell r="CI1001"/>
          <cell r="CJ1001"/>
          <cell r="CK1001"/>
          <cell r="CL1001"/>
          <cell r="CM1001"/>
          <cell r="CN1001"/>
          <cell r="CO1001"/>
        </row>
        <row r="1002">
          <cell r="AR1002"/>
          <cell r="AS1002"/>
          <cell r="AT1002"/>
          <cell r="AU1002"/>
          <cell r="AV1002"/>
          <cell r="AW1002"/>
          <cell r="AX1002"/>
          <cell r="AY1002"/>
          <cell r="AZ1002"/>
          <cell r="BA1002"/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  <cell r="BT1002"/>
          <cell r="BU1002"/>
          <cell r="BV1002"/>
          <cell r="BW1002"/>
          <cell r="BX1002"/>
          <cell r="BY1002"/>
          <cell r="BZ1002"/>
          <cell r="CA1002"/>
          <cell r="CB1002"/>
          <cell r="CC1002"/>
          <cell r="CD1002"/>
          <cell r="CE1002"/>
          <cell r="CF1002"/>
          <cell r="CG1002"/>
          <cell r="CH1002"/>
          <cell r="CI1002"/>
          <cell r="CJ1002"/>
          <cell r="CK1002"/>
          <cell r="CL1002"/>
          <cell r="CM1002"/>
          <cell r="CN1002"/>
          <cell r="CO1002"/>
        </row>
        <row r="1003">
          <cell r="AR1003"/>
          <cell r="AS1003"/>
          <cell r="AT1003"/>
          <cell r="AU1003"/>
          <cell r="AV1003"/>
          <cell r="AW1003"/>
          <cell r="AX1003"/>
          <cell r="AY1003"/>
          <cell r="AZ1003"/>
          <cell r="BA1003"/>
          <cell r="BB1003"/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  <cell r="BS1003"/>
          <cell r="BT1003"/>
          <cell r="BU1003"/>
          <cell r="BV1003"/>
          <cell r="BW1003"/>
          <cell r="BX1003"/>
          <cell r="BY1003"/>
          <cell r="BZ1003"/>
          <cell r="CA1003"/>
          <cell r="CB1003"/>
          <cell r="CC1003"/>
          <cell r="CD1003"/>
          <cell r="CE1003"/>
          <cell r="CF1003"/>
          <cell r="CG1003"/>
          <cell r="CH1003"/>
          <cell r="CI1003"/>
          <cell r="CJ1003"/>
          <cell r="CK1003"/>
          <cell r="CL1003"/>
          <cell r="CM1003"/>
          <cell r="CN1003"/>
          <cell r="CO1003"/>
        </row>
        <row r="1004">
          <cell r="AR1004"/>
          <cell r="AS1004"/>
          <cell r="AT1004"/>
          <cell r="AU1004"/>
          <cell r="AV1004"/>
          <cell r="AW1004"/>
          <cell r="AX1004"/>
          <cell r="AY1004"/>
          <cell r="AZ1004"/>
          <cell r="BA1004"/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  <cell r="BT1004"/>
          <cell r="BU1004"/>
          <cell r="BV1004"/>
          <cell r="BW1004"/>
          <cell r="BX1004"/>
          <cell r="BY1004"/>
          <cell r="BZ1004"/>
          <cell r="CA1004"/>
          <cell r="CB1004"/>
          <cell r="CC1004"/>
          <cell r="CD1004"/>
          <cell r="CE1004"/>
          <cell r="CF1004"/>
          <cell r="CG1004"/>
          <cell r="CH1004"/>
          <cell r="CI1004"/>
          <cell r="CJ1004"/>
          <cell r="CK1004"/>
          <cell r="CL1004"/>
          <cell r="CM1004"/>
          <cell r="CN1004"/>
          <cell r="CO1004"/>
        </row>
        <row r="1005">
          <cell r="AR1005"/>
          <cell r="AS1005"/>
          <cell r="AT1005"/>
          <cell r="AU1005"/>
          <cell r="AV1005"/>
          <cell r="AW1005"/>
          <cell r="AX1005"/>
          <cell r="AY1005"/>
          <cell r="AZ1005"/>
          <cell r="BA1005"/>
          <cell r="BB1005"/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  <cell r="BT1005"/>
          <cell r="BU1005"/>
          <cell r="BV1005"/>
          <cell r="BW1005"/>
          <cell r="BX1005"/>
          <cell r="BY1005"/>
          <cell r="BZ1005"/>
          <cell r="CA1005"/>
          <cell r="CB1005"/>
          <cell r="CC1005"/>
          <cell r="CD1005"/>
          <cell r="CE1005"/>
          <cell r="CF1005"/>
          <cell r="CG1005"/>
          <cell r="CH1005"/>
          <cell r="CI1005"/>
          <cell r="CJ1005"/>
          <cell r="CK1005"/>
          <cell r="CL1005"/>
          <cell r="CM1005"/>
          <cell r="CN1005"/>
          <cell r="CO1005"/>
        </row>
        <row r="1006">
          <cell r="AR1006"/>
          <cell r="AS1006"/>
          <cell r="AT1006"/>
          <cell r="AU1006"/>
          <cell r="AV1006"/>
          <cell r="AW1006"/>
          <cell r="AX1006"/>
          <cell r="AY1006"/>
          <cell r="AZ1006"/>
          <cell r="BA1006"/>
          <cell r="BB1006"/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  <cell r="BT1006"/>
          <cell r="BU1006"/>
          <cell r="BV1006"/>
          <cell r="BW1006"/>
          <cell r="BX1006"/>
          <cell r="BY1006"/>
          <cell r="BZ1006"/>
          <cell r="CA1006"/>
          <cell r="CB1006"/>
          <cell r="CC1006"/>
          <cell r="CD1006"/>
          <cell r="CE1006"/>
          <cell r="CF1006"/>
          <cell r="CG1006"/>
          <cell r="CH1006"/>
          <cell r="CI1006"/>
          <cell r="CJ1006"/>
          <cell r="CK1006"/>
          <cell r="CL1006"/>
          <cell r="CM1006"/>
          <cell r="CN1006"/>
          <cell r="CO1006"/>
        </row>
        <row r="1007">
          <cell r="AR1007"/>
          <cell r="AS1007"/>
          <cell r="AT1007"/>
          <cell r="AU1007"/>
          <cell r="AV1007"/>
          <cell r="AW1007"/>
          <cell r="AX1007"/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  <cell r="BS1007"/>
          <cell r="BT1007"/>
          <cell r="BU1007"/>
          <cell r="BV1007"/>
          <cell r="BW1007"/>
          <cell r="BX1007"/>
          <cell r="BY1007"/>
          <cell r="BZ1007"/>
          <cell r="CA1007"/>
          <cell r="CB1007"/>
          <cell r="CC1007"/>
          <cell r="CD1007"/>
          <cell r="CE1007"/>
          <cell r="CF1007"/>
          <cell r="CG1007"/>
          <cell r="CH1007"/>
          <cell r="CI1007"/>
          <cell r="CJ1007"/>
          <cell r="CK1007"/>
          <cell r="CL1007"/>
          <cell r="CM1007"/>
          <cell r="CN1007"/>
          <cell r="CO1007"/>
        </row>
        <row r="1008">
          <cell r="AR1008"/>
          <cell r="AS1008"/>
          <cell r="AT1008"/>
          <cell r="AU1008"/>
          <cell r="AV1008"/>
          <cell r="AW1008"/>
          <cell r="AX1008"/>
          <cell r="AY1008"/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  <cell r="BS1008"/>
          <cell r="BT1008"/>
          <cell r="BU1008"/>
          <cell r="BV1008"/>
          <cell r="BW1008"/>
          <cell r="BX1008"/>
          <cell r="BY1008"/>
          <cell r="BZ1008"/>
          <cell r="CA1008"/>
          <cell r="CB1008"/>
          <cell r="CC1008"/>
          <cell r="CD1008"/>
          <cell r="CE1008"/>
          <cell r="CF1008"/>
          <cell r="CG1008"/>
          <cell r="CH1008"/>
          <cell r="CI1008"/>
          <cell r="CJ1008"/>
          <cell r="CK1008"/>
          <cell r="CL1008"/>
          <cell r="CM1008"/>
          <cell r="CN1008"/>
          <cell r="CO1008"/>
        </row>
        <row r="1009">
          <cell r="AR1009"/>
          <cell r="AS1009"/>
          <cell r="AT1009"/>
          <cell r="AU1009"/>
          <cell r="AV1009"/>
          <cell r="AW1009"/>
          <cell r="AX1009"/>
          <cell r="AY1009"/>
          <cell r="AZ1009"/>
          <cell r="BA1009"/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  <cell r="BS1009"/>
          <cell r="BT1009"/>
          <cell r="BU1009"/>
          <cell r="BV1009"/>
          <cell r="BW1009"/>
          <cell r="BX1009"/>
          <cell r="BY1009"/>
          <cell r="BZ1009"/>
          <cell r="CA1009"/>
          <cell r="CB1009"/>
          <cell r="CC1009"/>
          <cell r="CD1009"/>
          <cell r="CE1009"/>
          <cell r="CF1009"/>
          <cell r="CG1009"/>
          <cell r="CH1009"/>
          <cell r="CI1009"/>
          <cell r="CJ1009"/>
          <cell r="CK1009"/>
          <cell r="CL1009"/>
          <cell r="CM1009"/>
          <cell r="CN1009"/>
          <cell r="CO1009"/>
        </row>
      </sheetData>
      <sheetData sheetId="7">
        <row r="7">
          <cell r="O7" t="str">
            <v>2022-23</v>
          </cell>
          <cell r="P7" t="str">
            <v>2023-24</v>
          </cell>
          <cell r="Q7" t="str">
            <v>2024-25</v>
          </cell>
          <cell r="R7" t="str">
            <v>2025-26</v>
          </cell>
          <cell r="S7" t="str">
            <v>2026-27</v>
          </cell>
          <cell r="T7" t="str">
            <v>2027-28</v>
          </cell>
          <cell r="U7" t="str">
            <v>2028-29</v>
          </cell>
        </row>
        <row r="8">
          <cell r="M8" t="str">
            <v>Opening Distribution Assets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M9" t="str">
            <v>Zone Substation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M10" t="str">
            <v>Sub-transmission Overhead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M11" t="str">
            <v>Sub-transmission Underground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M12" t="str">
            <v>Distribution Substations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M13" t="str">
            <v>Distribution Overhead Lines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M14" t="str">
            <v>Distribution Underground Lines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M15" t="str">
            <v>IT &amp; Communication Systems (Networks)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M16" t="str">
            <v>Motor Vehicles</v>
          </cell>
          <cell r="O16">
            <v>840.81151952027983</v>
          </cell>
          <cell r="P16">
            <v>759.71927115358358</v>
          </cell>
          <cell r="Q16">
            <v>982.93401504434109</v>
          </cell>
          <cell r="R16">
            <v>679.07869345935137</v>
          </cell>
          <cell r="S16">
            <v>581.43826627703288</v>
          </cell>
          <cell r="T16">
            <v>540.181799085855</v>
          </cell>
          <cell r="U16">
            <v>614.33815084358696</v>
          </cell>
        </row>
        <row r="17">
          <cell r="M17" t="str">
            <v>Other Non-System Assets (Networks)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M18" t="str">
            <v>IT Systems (Corporate)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M19" t="str">
            <v>Telecommunications (Corporate)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M20" t="str">
            <v>Other Non-System Assets (Corporate)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M21" t="str">
            <v>Land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M22" t="str">
            <v>Buildings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M23" t="str">
            <v>Zone Substation Tx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M24" t="str">
            <v>IT &amp; Communication Systems (Networks) Tx</v>
          </cell>
          <cell r="O24">
            <v>184.56838233371997</v>
          </cell>
          <cell r="P24">
            <v>166.76764488737197</v>
          </cell>
          <cell r="Q24">
            <v>215.76600330241632</v>
          </cell>
          <cell r="R24">
            <v>149.06605466180886</v>
          </cell>
          <cell r="S24">
            <v>127.63279015837308</v>
          </cell>
          <cell r="T24">
            <v>118.57649248226086</v>
          </cell>
          <cell r="U24">
            <v>134.85471603883616</v>
          </cell>
        </row>
        <row r="25">
          <cell r="M25" t="str">
            <v>Motor Vehicles Tx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M26" t="str">
            <v>Other Non-System Assets (Networks) Tx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M27" t="str">
            <v>IT Systems (Corporate) Tx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M28" t="str">
            <v>Telecommunications (Corporate) Tx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Other Non-System Assets (Corporate) Tx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M30" t="str">
            <v>Land Tx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M31" t="str">
            <v>Buildings Tx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M32" t="str">
            <v/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M33" t="str">
            <v/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M34" t="str">
            <v/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M35" t="str">
            <v/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M36" t="str">
            <v/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M37" t="str">
            <v/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M38" t="str">
            <v/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M39" t="str">
            <v/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M40" t="str">
            <v/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M41" t="str">
            <v/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M42" t="str">
            <v/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M43" t="str">
            <v/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M44" t="str">
            <v/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M45" t="str">
            <v/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M46" t="str">
            <v/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M47" t="str">
            <v/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M48" t="str">
            <v/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M49" t="str">
            <v/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M50" t="str">
            <v/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M51" t="str">
            <v/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M52" t="str">
            <v/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M53" t="str">
            <v/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M54" t="str">
            <v/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M55" t="str">
            <v/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M56" t="str">
            <v/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M57" t="str">
            <v/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O58">
            <v>1025.3799018539999</v>
          </cell>
          <cell r="P58">
            <v>926.48691604095552</v>
          </cell>
          <cell r="Q58">
            <v>1198.7000183467574</v>
          </cell>
          <cell r="R58">
            <v>828.14474812116021</v>
          </cell>
          <cell r="S58">
            <v>709.07105643540592</v>
          </cell>
          <cell r="T58">
            <v>658.75829156811585</v>
          </cell>
          <cell r="U58">
            <v>749.19286688242312</v>
          </cell>
        </row>
      </sheetData>
      <sheetData sheetId="8"/>
      <sheetData sheetId="9">
        <row r="7">
          <cell r="D7" t="str">
            <v>2022-23</v>
          </cell>
          <cell r="E7" t="str">
            <v>2023-24</v>
          </cell>
          <cell r="F7" t="str">
            <v>2024-25</v>
          </cell>
          <cell r="G7" t="str">
            <v>2025-26</v>
          </cell>
          <cell r="H7" t="str">
            <v>2026-27</v>
          </cell>
          <cell r="I7" t="str">
            <v>2027-28</v>
          </cell>
          <cell r="J7" t="str">
            <v>2028-29</v>
          </cell>
        </row>
        <row r="8">
          <cell r="C8" t="str">
            <v>Opening Distribution Assets</v>
          </cell>
          <cell r="D8"/>
          <cell r="E8"/>
          <cell r="F8"/>
          <cell r="G8"/>
          <cell r="H8"/>
          <cell r="I8"/>
          <cell r="J8"/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C9" t="str">
            <v>Zone Substation</v>
          </cell>
          <cell r="D9"/>
          <cell r="E9"/>
          <cell r="F9"/>
          <cell r="G9"/>
          <cell r="H9"/>
          <cell r="I9"/>
          <cell r="J9"/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C10" t="str">
            <v>Sub-transmission Overhead</v>
          </cell>
          <cell r="D10"/>
          <cell r="E10"/>
          <cell r="F10"/>
          <cell r="G10"/>
          <cell r="H10"/>
          <cell r="I10"/>
          <cell r="J10"/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C11" t="str">
            <v>Sub-transmission Underground</v>
          </cell>
          <cell r="D11"/>
          <cell r="E11"/>
          <cell r="F11"/>
          <cell r="G11"/>
          <cell r="H11"/>
          <cell r="I11"/>
          <cell r="J11"/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C12" t="str">
            <v>Distribution Substations</v>
          </cell>
          <cell r="D12">
            <v>1.4809915329067598E-2</v>
          </cell>
          <cell r="E12">
            <v>1.4809915329067598E-2</v>
          </cell>
          <cell r="F12">
            <v>1.4809915329067598E-2</v>
          </cell>
          <cell r="G12">
            <v>1.4809915329067598E-2</v>
          </cell>
          <cell r="H12">
            <v>1.4809915329067598E-2</v>
          </cell>
          <cell r="I12">
            <v>1.4809915329067598E-2</v>
          </cell>
          <cell r="J12">
            <v>1.4809915329067598E-2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C13" t="str">
            <v>Distribution Overhead Lines</v>
          </cell>
          <cell r="D13">
            <v>0.92617156422374225</v>
          </cell>
          <cell r="E13">
            <v>0.92617156422374225</v>
          </cell>
          <cell r="F13">
            <v>0.92617156422374225</v>
          </cell>
          <cell r="G13">
            <v>0.92617156422374225</v>
          </cell>
          <cell r="H13">
            <v>0.92617156422374225</v>
          </cell>
          <cell r="I13">
            <v>0.92617156422374225</v>
          </cell>
          <cell r="J13">
            <v>0.92617156422374225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C14" t="str">
            <v>Distribution Underground Lines</v>
          </cell>
          <cell r="D14">
            <v>4.690269810038257E-2</v>
          </cell>
          <cell r="E14">
            <v>4.690269810038257E-2</v>
          </cell>
          <cell r="F14">
            <v>4.690269810038257E-2</v>
          </cell>
          <cell r="G14">
            <v>4.690269810038257E-2</v>
          </cell>
          <cell r="H14">
            <v>4.690269810038257E-2</v>
          </cell>
          <cell r="I14">
            <v>4.690269810038257E-2</v>
          </cell>
          <cell r="J14">
            <v>4.690269810038257E-2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C15" t="str">
            <v>IT &amp; Communication Systems (Networks)</v>
          </cell>
          <cell r="D15"/>
          <cell r="E15"/>
          <cell r="F15"/>
          <cell r="G15"/>
          <cell r="H15"/>
          <cell r="I15"/>
          <cell r="J15"/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C16" t="str">
            <v>Motor Vehicles</v>
          </cell>
          <cell r="D16"/>
          <cell r="E16"/>
          <cell r="F16"/>
          <cell r="G16"/>
          <cell r="H16"/>
          <cell r="I16"/>
          <cell r="J16"/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C17" t="str">
            <v>Other Non-System Assets (Networks)</v>
          </cell>
          <cell r="D17"/>
          <cell r="E17"/>
          <cell r="F17"/>
          <cell r="G17"/>
          <cell r="H17"/>
          <cell r="I17"/>
          <cell r="J17"/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C18" t="str">
            <v>IT Systems (Corporate)</v>
          </cell>
          <cell r="D18"/>
          <cell r="E18"/>
          <cell r="F18"/>
          <cell r="G18"/>
          <cell r="H18"/>
          <cell r="I18"/>
          <cell r="J18"/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C19" t="str">
            <v>Telecommunications (Corporate)</v>
          </cell>
          <cell r="D19"/>
          <cell r="E19"/>
          <cell r="F19"/>
          <cell r="G19"/>
          <cell r="H19"/>
          <cell r="I19"/>
          <cell r="J19"/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C20" t="str">
            <v>Other Non-System Assets (Corporate)</v>
          </cell>
          <cell r="D20"/>
          <cell r="E20"/>
          <cell r="F20"/>
          <cell r="G20"/>
          <cell r="H20"/>
          <cell r="I20"/>
          <cell r="J20"/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C21" t="str">
            <v>Land</v>
          </cell>
          <cell r="D21"/>
          <cell r="E21"/>
          <cell r="F21"/>
          <cell r="G21"/>
          <cell r="H21"/>
          <cell r="I21"/>
          <cell r="J21"/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C22" t="str">
            <v>Buildings</v>
          </cell>
          <cell r="D22"/>
          <cell r="E22"/>
          <cell r="F22"/>
          <cell r="G22"/>
          <cell r="H22"/>
          <cell r="I22"/>
          <cell r="J22"/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C23" t="str">
            <v>Zone Substation Tx</v>
          </cell>
          <cell r="D23"/>
          <cell r="E23"/>
          <cell r="F23"/>
          <cell r="G23"/>
          <cell r="H23"/>
          <cell r="I23"/>
          <cell r="J23"/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C24" t="str">
            <v>IT &amp; Communication Systems (Networks) Tx</v>
          </cell>
          <cell r="D24"/>
          <cell r="E24"/>
          <cell r="F24"/>
          <cell r="G24"/>
          <cell r="H24"/>
          <cell r="I24"/>
          <cell r="J24"/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C25" t="str">
            <v>Motor Vehicles Tx</v>
          </cell>
          <cell r="D25"/>
          <cell r="E25"/>
          <cell r="F25"/>
          <cell r="G25"/>
          <cell r="H25"/>
          <cell r="I25"/>
          <cell r="J25"/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Other Non-System Assets (Networks) Tx</v>
          </cell>
          <cell r="D26"/>
          <cell r="E26"/>
          <cell r="F26"/>
          <cell r="G26"/>
          <cell r="H26"/>
          <cell r="I26"/>
          <cell r="J26"/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C27" t="str">
            <v>IT Systems (Corporate) Tx</v>
          </cell>
          <cell r="D27"/>
          <cell r="E27"/>
          <cell r="F27"/>
          <cell r="G27"/>
          <cell r="H27"/>
          <cell r="I27"/>
          <cell r="J27"/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C28" t="str">
            <v>Telecommunications (Corporate) Tx</v>
          </cell>
          <cell r="D28"/>
          <cell r="E28"/>
          <cell r="F28"/>
          <cell r="G28"/>
          <cell r="H28"/>
          <cell r="I28"/>
          <cell r="J28"/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C29" t="str">
            <v>Other Non-System Assets (Corporate) Tx</v>
          </cell>
          <cell r="D29"/>
          <cell r="E29"/>
          <cell r="F29"/>
          <cell r="G29"/>
          <cell r="H29"/>
          <cell r="I29"/>
          <cell r="J29"/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C30" t="str">
            <v>Land Tx</v>
          </cell>
          <cell r="D30"/>
          <cell r="E30"/>
          <cell r="F30"/>
          <cell r="G30"/>
          <cell r="H30"/>
          <cell r="I30"/>
          <cell r="J30"/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C31" t="str">
            <v>Buildings Tx</v>
          </cell>
          <cell r="D31"/>
          <cell r="E31"/>
          <cell r="F31"/>
          <cell r="G31"/>
          <cell r="H31"/>
          <cell r="I31"/>
          <cell r="J31"/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C32" t="str">
            <v/>
          </cell>
          <cell r="D32"/>
          <cell r="E32"/>
          <cell r="F32"/>
          <cell r="G32"/>
          <cell r="H32"/>
          <cell r="I32"/>
          <cell r="J32"/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C33" t="str">
            <v/>
          </cell>
          <cell r="D33"/>
          <cell r="E33"/>
          <cell r="F33"/>
          <cell r="G33"/>
          <cell r="H33"/>
          <cell r="I33"/>
          <cell r="J33"/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C34" t="str">
            <v/>
          </cell>
          <cell r="D34"/>
          <cell r="E34"/>
          <cell r="F34"/>
          <cell r="G34"/>
          <cell r="H34"/>
          <cell r="I34"/>
          <cell r="J34"/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C35" t="str">
            <v/>
          </cell>
          <cell r="D35"/>
          <cell r="E35"/>
          <cell r="F35"/>
          <cell r="G35"/>
          <cell r="H35"/>
          <cell r="I35"/>
          <cell r="J35"/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C36" t="str">
            <v/>
          </cell>
          <cell r="D36"/>
          <cell r="E36"/>
          <cell r="F36"/>
          <cell r="G36"/>
          <cell r="H36"/>
          <cell r="I36"/>
          <cell r="J36"/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 t="str">
            <v/>
          </cell>
          <cell r="D37"/>
          <cell r="E37"/>
          <cell r="F37"/>
          <cell r="G37"/>
          <cell r="H37"/>
          <cell r="I37"/>
          <cell r="J37"/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C38" t="str">
            <v/>
          </cell>
          <cell r="D38"/>
          <cell r="E38"/>
          <cell r="F38"/>
          <cell r="G38"/>
          <cell r="H38"/>
          <cell r="I38"/>
          <cell r="J38"/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/>
          </cell>
          <cell r="D39"/>
          <cell r="E39"/>
          <cell r="F39"/>
          <cell r="G39"/>
          <cell r="H39"/>
          <cell r="I39"/>
          <cell r="J39"/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 t="str">
            <v/>
          </cell>
          <cell r="D40"/>
          <cell r="E40"/>
          <cell r="F40"/>
          <cell r="G40"/>
          <cell r="H40"/>
          <cell r="I40"/>
          <cell r="J40"/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C41" t="str">
            <v/>
          </cell>
          <cell r="D41"/>
          <cell r="E41"/>
          <cell r="F41"/>
          <cell r="G41"/>
          <cell r="H41"/>
          <cell r="I41"/>
          <cell r="J41"/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 t="str">
            <v/>
          </cell>
          <cell r="D42"/>
          <cell r="E42"/>
          <cell r="F42"/>
          <cell r="G42"/>
          <cell r="H42"/>
          <cell r="I42"/>
          <cell r="J42"/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C43" t="str">
            <v/>
          </cell>
          <cell r="D43"/>
          <cell r="E43"/>
          <cell r="F43"/>
          <cell r="G43"/>
          <cell r="H43"/>
          <cell r="I43"/>
          <cell r="J43"/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C44" t="str">
            <v/>
          </cell>
          <cell r="D44"/>
          <cell r="E44"/>
          <cell r="F44"/>
          <cell r="G44"/>
          <cell r="H44"/>
          <cell r="I44"/>
          <cell r="J44"/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C45" t="str">
            <v/>
          </cell>
          <cell r="D45"/>
          <cell r="E45"/>
          <cell r="F45"/>
          <cell r="G45"/>
          <cell r="H45"/>
          <cell r="I45"/>
          <cell r="J45"/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C46" t="str">
            <v/>
          </cell>
          <cell r="D46"/>
          <cell r="E46"/>
          <cell r="F46"/>
          <cell r="G46"/>
          <cell r="H46"/>
          <cell r="I46"/>
          <cell r="J46"/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C47" t="str">
            <v/>
          </cell>
          <cell r="D47"/>
          <cell r="E47"/>
          <cell r="F47"/>
          <cell r="G47"/>
          <cell r="H47"/>
          <cell r="I47"/>
          <cell r="J47"/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/>
          </cell>
          <cell r="D48"/>
          <cell r="E48"/>
          <cell r="F48"/>
          <cell r="G48"/>
          <cell r="H48"/>
          <cell r="I48"/>
          <cell r="J48"/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C49" t="str">
            <v/>
          </cell>
          <cell r="D49"/>
          <cell r="E49"/>
          <cell r="F49"/>
          <cell r="G49"/>
          <cell r="H49"/>
          <cell r="I49"/>
          <cell r="J49"/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C50" t="str">
            <v/>
          </cell>
          <cell r="D50"/>
          <cell r="E50"/>
          <cell r="F50"/>
          <cell r="G50"/>
          <cell r="H50"/>
          <cell r="I50"/>
          <cell r="J50"/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/>
          </cell>
          <cell r="D51"/>
          <cell r="E51"/>
          <cell r="F51"/>
          <cell r="G51"/>
          <cell r="H51"/>
          <cell r="I51"/>
          <cell r="J51"/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C52" t="str">
            <v/>
          </cell>
          <cell r="D52"/>
          <cell r="E52"/>
          <cell r="F52"/>
          <cell r="G52"/>
          <cell r="H52"/>
          <cell r="I52"/>
          <cell r="J52"/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C53" t="str">
            <v/>
          </cell>
          <cell r="D53"/>
          <cell r="E53"/>
          <cell r="F53"/>
          <cell r="G53"/>
          <cell r="H53"/>
          <cell r="I53"/>
          <cell r="J53"/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/>
          </cell>
          <cell r="D54"/>
          <cell r="E54"/>
          <cell r="F54"/>
          <cell r="G54"/>
          <cell r="H54"/>
          <cell r="I54"/>
          <cell r="J54"/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 t="str">
            <v/>
          </cell>
          <cell r="D55"/>
          <cell r="E55"/>
          <cell r="F55"/>
          <cell r="G55"/>
          <cell r="H55"/>
          <cell r="I55"/>
          <cell r="J55"/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C56" t="str">
            <v/>
          </cell>
          <cell r="D56"/>
          <cell r="E56"/>
          <cell r="F56"/>
          <cell r="G56"/>
          <cell r="H56"/>
          <cell r="I56"/>
          <cell r="J56"/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C57" t="str">
            <v/>
          </cell>
          <cell r="D57"/>
          <cell r="E57"/>
          <cell r="F57"/>
          <cell r="G57"/>
          <cell r="H57"/>
          <cell r="I57"/>
          <cell r="J57"/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</sheetData>
      <sheetData sheetId="10"/>
      <sheetData sheetId="11"/>
      <sheetData sheetId="12">
        <row r="6">
          <cell r="AD6">
            <v>9860.3411840820299</v>
          </cell>
          <cell r="AE6">
            <v>41823.564168917357</v>
          </cell>
          <cell r="AF6">
            <v>7600.1448763472381</v>
          </cell>
          <cell r="AG6">
            <v>7998.4651672199707</v>
          </cell>
          <cell r="AH6">
            <v>7993.5238616737079</v>
          </cell>
          <cell r="AI6">
            <v>7933.1367894167697</v>
          </cell>
          <cell r="AJ6">
            <v>7818.5996089355358</v>
          </cell>
          <cell r="BJ6">
            <v>1897.8118685520374</v>
          </cell>
          <cell r="BK6">
            <v>10177.070601104828</v>
          </cell>
          <cell r="BL6">
            <v>1566.0816116661829</v>
          </cell>
          <cell r="BM6">
            <v>1658.3055239257271</v>
          </cell>
          <cell r="BN6">
            <v>1665.472426261591</v>
          </cell>
          <cell r="BO6">
            <v>1658.1467878016501</v>
          </cell>
          <cell r="BP6">
            <v>1642.7408023156643</v>
          </cell>
          <cell r="BS6">
            <v>109001.7833296906</v>
          </cell>
          <cell r="BT6">
            <v>95961.545622596721</v>
          </cell>
          <cell r="BU6">
            <v>103271.45036362541</v>
          </cell>
          <cell r="BV6">
            <v>104939.94372215522</v>
          </cell>
          <cell r="BW6">
            <v>122273.72694641081</v>
          </cell>
          <cell r="BX6">
            <v>141121.46887540264</v>
          </cell>
        </row>
        <row r="10">
          <cell r="AE10">
            <v>1606.6810238768974</v>
          </cell>
          <cell r="AF10">
            <v>1081.9529057866266</v>
          </cell>
          <cell r="AG10">
            <v>1090.6408386015094</v>
          </cell>
          <cell r="AH10">
            <v>1097.4953560167228</v>
          </cell>
          <cell r="AI10">
            <v>1101.5450460862794</v>
          </cell>
          <cell r="AJ10">
            <v>1108.3319619882857</v>
          </cell>
          <cell r="BK10">
            <v>390.95917668352655</v>
          </cell>
          <cell r="BL10">
            <v>222.9466119408504</v>
          </cell>
          <cell r="BM10">
            <v>226.12034802428118</v>
          </cell>
          <cell r="BN10">
            <v>228.66614086935115</v>
          </cell>
          <cell r="BO10">
            <v>230.23974353038574</v>
          </cell>
          <cell r="BP10">
            <v>232.86806174189169</v>
          </cell>
          <cell r="BS10">
            <v>2962.4215261947365</v>
          </cell>
          <cell r="BT10">
            <v>1932.5264031092424</v>
          </cell>
          <cell r="BU10">
            <v>1950.0932640203814</v>
          </cell>
          <cell r="BV10">
            <v>1964.0149089659274</v>
          </cell>
          <cell r="BW10">
            <v>1972.3428771555436</v>
          </cell>
          <cell r="BX10">
            <v>1986.2866239871037</v>
          </cell>
        </row>
        <row r="11"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K11" t="str">
            <v/>
          </cell>
          <cell r="BL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AE15">
            <v>33519.275417231154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BK15">
            <v>8156.3596789907269</v>
          </cell>
          <cell r="BL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S15">
            <v>2250.3606324941875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6"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K16" t="str">
            <v/>
          </cell>
          <cell r="BL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BK18" t="str">
            <v/>
          </cell>
          <cell r="BL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E19">
            <v>2568.0396517695494</v>
          </cell>
          <cell r="AF19">
            <v>2591.0572767341287</v>
          </cell>
          <cell r="AG19">
            <v>2611.6515406532612</v>
          </cell>
          <cell r="AH19">
            <v>2628.1756415164559</v>
          </cell>
          <cell r="AI19">
            <v>2638.5969245502806</v>
          </cell>
          <cell r="AJ19">
            <v>2655.8442987842545</v>
          </cell>
          <cell r="BK19">
            <v>624.8898524511352</v>
          </cell>
          <cell r="BL19">
            <v>533.91181640440357</v>
          </cell>
          <cell r="BM19">
            <v>541.4684049864702</v>
          </cell>
          <cell r="BN19">
            <v>547.58753937109327</v>
          </cell>
          <cell r="BO19">
            <v>551.50706850070799</v>
          </cell>
          <cell r="BP19">
            <v>558.01089868116571</v>
          </cell>
          <cell r="BS19">
            <v>4729.3643553332877</v>
          </cell>
          <cell r="BT19">
            <v>4628.0078755540026</v>
          </cell>
          <cell r="BU19">
            <v>4669.6986453491872</v>
          </cell>
          <cell r="BV19">
            <v>4703.232759745717</v>
          </cell>
          <cell r="BW19">
            <v>4724.471175120756</v>
          </cell>
          <cell r="BX19">
            <v>4759.646166555146</v>
          </cell>
        </row>
        <row r="20">
          <cell r="AE20">
            <v>145.60167344501758</v>
          </cell>
          <cell r="AF20">
            <v>147.06722035237627</v>
          </cell>
          <cell r="AG20">
            <v>148.24145435486079</v>
          </cell>
          <cell r="AH20">
            <v>149.16818620942803</v>
          </cell>
          <cell r="AI20">
            <v>149.71641321548924</v>
          </cell>
          <cell r="AJ20">
            <v>150.63495818726838</v>
          </cell>
          <cell r="BK20">
            <v>35.429752096312342</v>
          </cell>
          <cell r="BL20">
            <v>30.304589349277055</v>
          </cell>
          <cell r="BM20">
            <v>30.73459938775882</v>
          </cell>
          <cell r="BN20">
            <v>31.079597097147932</v>
          </cell>
          <cell r="BO20">
            <v>31.293017660508411</v>
          </cell>
          <cell r="BP20">
            <v>31.649426297074374</v>
          </cell>
          <cell r="BS20">
            <v>275.80219559819346</v>
          </cell>
          <cell r="BT20">
            <v>269.86534876979806</v>
          </cell>
          <cell r="BU20">
            <v>272.30615307999506</v>
          </cell>
          <cell r="BV20">
            <v>274.24104759843743</v>
          </cell>
          <cell r="BW20">
            <v>275.39986921336816</v>
          </cell>
          <cell r="BX20">
            <v>277.33966900883792</v>
          </cell>
        </row>
        <row r="21"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</row>
        <row r="25"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</row>
        <row r="26">
          <cell r="AE26">
            <v>48.505880031824809</v>
          </cell>
          <cell r="AF26">
            <v>48.994113655082941</v>
          </cell>
          <cell r="AG26">
            <v>49.385299023443167</v>
          </cell>
          <cell r="AH26">
            <v>49.69403130579898</v>
          </cell>
          <cell r="AI26">
            <v>49.876668146447273</v>
          </cell>
          <cell r="AJ26">
            <v>50.182673047986768</v>
          </cell>
          <cell r="BK26">
            <v>11.803101324862061</v>
          </cell>
          <cell r="BL26">
            <v>10.09569971671193</v>
          </cell>
          <cell r="BM26">
            <v>10.238953656625627</v>
          </cell>
          <cell r="BN26">
            <v>10.353886511356345</v>
          </cell>
          <cell r="BO26">
            <v>10.424985635393361</v>
          </cell>
          <cell r="BP26">
            <v>10.543719938156272</v>
          </cell>
          <cell r="BS26">
            <v>110.72185368285275</v>
          </cell>
          <cell r="BT26">
            <v>108.33848350744752</v>
          </cell>
          <cell r="BU26">
            <v>109.31835365563796</v>
          </cell>
          <cell r="BV26">
            <v>110.09512440253695</v>
          </cell>
          <cell r="BW26">
            <v>110.56033774569546</v>
          </cell>
          <cell r="BX26">
            <v>111.33907774595153</v>
          </cell>
        </row>
        <row r="27"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6620.0581786499806</v>
          </cell>
          <cell r="BT27">
            <v>6477.5565163604479</v>
          </cell>
          <cell r="BU27">
            <v>6536.1429485246699</v>
          </cell>
          <cell r="BV27">
            <v>6582.586068024988</v>
          </cell>
          <cell r="BW27">
            <v>6610.4011710508812</v>
          </cell>
          <cell r="BX27">
            <v>6656.9620312706265</v>
          </cell>
        </row>
        <row r="28">
          <cell r="AE28">
            <v>564.09355256836875</v>
          </cell>
          <cell r="AF28">
            <v>569.79822000037507</v>
          </cell>
          <cell r="AG28">
            <v>1220.5439451195484</v>
          </cell>
          <cell r="AH28">
            <v>1329.3619926130048</v>
          </cell>
          <cell r="AI28">
            <v>1334.2672562535438</v>
          </cell>
          <cell r="AJ28">
            <v>1444.6338652784807</v>
          </cell>
          <cell r="BK28">
            <v>137.26280923668423</v>
          </cell>
          <cell r="BL28">
            <v>117.41230321540777</v>
          </cell>
          <cell r="BM28">
            <v>253.05289503302808</v>
          </cell>
          <cell r="BN28">
            <v>276.97618491296367</v>
          </cell>
          <cell r="BO28">
            <v>278.88224087818702</v>
          </cell>
          <cell r="BP28">
            <v>303.52737236829097</v>
          </cell>
          <cell r="BS28">
            <v>2194.386334278593</v>
          </cell>
          <cell r="BT28">
            <v>2147.2515722839853</v>
          </cell>
          <cell r="BU28">
            <v>4604.3868498843094</v>
          </cell>
          <cell r="BV28">
            <v>5019.149171274129</v>
          </cell>
          <cell r="BW28">
            <v>5040.4317564936373</v>
          </cell>
          <cell r="BX28">
            <v>5462.2881579455134</v>
          </cell>
        </row>
        <row r="29"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BK29" t="str">
            <v/>
          </cell>
          <cell r="BL29" t="str">
            <v/>
          </cell>
          <cell r="BM29" t="str">
            <v/>
          </cell>
          <cell r="BN29" t="str">
            <v/>
          </cell>
          <cell r="BO29" t="str">
            <v/>
          </cell>
          <cell r="BP29" t="str">
            <v/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BK30" t="str">
            <v/>
          </cell>
          <cell r="BL30" t="str">
            <v/>
          </cell>
          <cell r="BM30" t="str">
            <v/>
          </cell>
          <cell r="BN30" t="str">
            <v/>
          </cell>
          <cell r="BO30" t="str">
            <v/>
          </cell>
          <cell r="BP30" t="str">
            <v/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</row>
        <row r="31"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BK31" t="str">
            <v/>
          </cell>
          <cell r="BL31" t="str">
            <v/>
          </cell>
          <cell r="BM31" t="str">
            <v/>
          </cell>
          <cell r="BN31" t="str">
            <v/>
          </cell>
          <cell r="BO31" t="str">
            <v/>
          </cell>
          <cell r="BP31" t="str">
            <v/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AE33">
            <v>1332.1711337976892</v>
          </cell>
          <cell r="AF33">
            <v>1344.1115318086486</v>
          </cell>
          <cell r="AG33">
            <v>1354.7948107451616</v>
          </cell>
          <cell r="AH33">
            <v>1363.3666917008672</v>
          </cell>
          <cell r="AI33">
            <v>1368.7727345645449</v>
          </cell>
          <cell r="AJ33">
            <v>1377.7198137386085</v>
          </cell>
          <cell r="BK33">
            <v>324.16174830668183</v>
          </cell>
          <cell r="BL33">
            <v>276.96687211121747</v>
          </cell>
          <cell r="BM33">
            <v>280.88685409947033</v>
          </cell>
          <cell r="BN33">
            <v>284.06115640666229</v>
          </cell>
          <cell r="BO33">
            <v>286.09441300400664</v>
          </cell>
          <cell r="BP33">
            <v>289.46827633948601</v>
          </cell>
          <cell r="BS33">
            <v>5176.1377443695219</v>
          </cell>
          <cell r="BT33">
            <v>5065.2063250118763</v>
          </cell>
          <cell r="BU33">
            <v>5110.8355366669475</v>
          </cell>
          <cell r="BV33">
            <v>5147.5375503475389</v>
          </cell>
          <cell r="BW33">
            <v>5170.7823154326261</v>
          </cell>
          <cell r="BX33">
            <v>5209.2802164462601</v>
          </cell>
        </row>
        <row r="34">
          <cell r="AE34">
            <v>2039.1958361968655</v>
          </cell>
          <cell r="AF34">
            <v>1817.1636080099995</v>
          </cell>
          <cell r="AG34">
            <v>1523.2072787221864</v>
          </cell>
          <cell r="AH34">
            <v>1376.2619623114294</v>
          </cell>
          <cell r="AI34">
            <v>1290.3617466001845</v>
          </cell>
          <cell r="AJ34">
            <v>1031.2520379106513</v>
          </cell>
          <cell r="BK34">
            <v>496.20448201489808</v>
          </cell>
          <cell r="BL34">
            <v>374.44371892831464</v>
          </cell>
          <cell r="BM34">
            <v>315.80346873809282</v>
          </cell>
          <cell r="BN34">
            <v>286.7479210930162</v>
          </cell>
          <cell r="BO34">
            <v>269.70531859246091</v>
          </cell>
          <cell r="BP34">
            <v>216.67304694959918</v>
          </cell>
          <cell r="BS34">
            <v>8569.022190612839</v>
          </cell>
          <cell r="BT34">
            <v>7410.447677591832</v>
          </cell>
          <cell r="BU34">
            <v>6218.218371173487</v>
          </cell>
          <cell r="BV34">
            <v>5623.1094065682655</v>
          </cell>
          <cell r="BW34">
            <v>5275.0304571047745</v>
          </cell>
          <cell r="BX34">
            <v>4219.5896565575194</v>
          </cell>
        </row>
        <row r="35"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K35" t="str">
            <v/>
          </cell>
          <cell r="BL35" t="str">
            <v/>
          </cell>
          <cell r="BM35" t="str">
            <v/>
          </cell>
          <cell r="BN35" t="str">
            <v/>
          </cell>
          <cell r="BO35" t="str">
            <v/>
          </cell>
          <cell r="BP35" t="str">
            <v/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</row>
        <row r="36"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BK36" t="str">
            <v/>
          </cell>
          <cell r="BL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</row>
        <row r="37"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BK37" t="str">
            <v/>
          </cell>
          <cell r="BL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BK38" t="str">
            <v/>
          </cell>
          <cell r="BL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BK39" t="str">
            <v/>
          </cell>
          <cell r="BL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BK40">
            <v>0</v>
          </cell>
          <cell r="BL40">
            <v>0</v>
          </cell>
          <cell r="BM40">
            <v>0</v>
          </cell>
          <cell r="BN40" t="str">
            <v/>
          </cell>
          <cell r="BO40" t="str">
            <v/>
          </cell>
          <cell r="BP40" t="str">
            <v/>
          </cell>
          <cell r="BS40">
            <v>5425.3327124684965</v>
          </cell>
          <cell r="BT40">
            <v>1326.8073273104933</v>
          </cell>
          <cell r="BU40">
            <v>1338.1571612182079</v>
          </cell>
          <cell r="BV40">
            <v>0</v>
          </cell>
          <cell r="BW40">
            <v>0</v>
          </cell>
          <cell r="BX40">
            <v>0</v>
          </cell>
        </row>
        <row r="41"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BK41" t="str">
            <v/>
          </cell>
          <cell r="BL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693.63289253222854</v>
          </cell>
          <cell r="BT42">
            <v>747.22599038660132</v>
          </cell>
          <cell r="BU42">
            <v>778.94871964085542</v>
          </cell>
          <cell r="BV42">
            <v>567.77607200244574</v>
          </cell>
          <cell r="BW42">
            <v>517.66344596895215</v>
          </cell>
          <cell r="BX42">
            <v>1095.1905568470477</v>
          </cell>
        </row>
        <row r="43"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193.91766059322407</v>
          </cell>
          <cell r="BT43">
            <v>512.55406683677154</v>
          </cell>
          <cell r="BU43">
            <v>395.91081718562572</v>
          </cell>
          <cell r="BV43">
            <v>2190.7439764314131</v>
          </cell>
          <cell r="BW43">
            <v>1130.389889019993</v>
          </cell>
          <cell r="BX43">
            <v>591.49506732005284</v>
          </cell>
        </row>
        <row r="44"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K44" t="str">
            <v/>
          </cell>
          <cell r="BL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</row>
        <row r="45"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K45" t="str">
            <v/>
          </cell>
          <cell r="BL45" t="str">
            <v/>
          </cell>
          <cell r="BM45" t="str">
            <v/>
          </cell>
          <cell r="BN45" t="str">
            <v/>
          </cell>
          <cell r="BO45" t="str">
            <v/>
          </cell>
          <cell r="BP45" t="str">
            <v/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271.46104748156034</v>
          </cell>
          <cell r="BT46">
            <v>332.20471826299837</v>
          </cell>
          <cell r="BU46">
            <v>120.73530144100455</v>
          </cell>
          <cell r="BV46">
            <v>391.95265782918233</v>
          </cell>
          <cell r="BW46">
            <v>325.82146959533162</v>
          </cell>
          <cell r="BX46">
            <v>123.09116452051236</v>
          </cell>
        </row>
        <row r="47"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S47">
            <v>176.76940036085063</v>
          </cell>
          <cell r="BT47">
            <v>498.77619753906799</v>
          </cell>
          <cell r="BU47">
            <v>348.83570525622144</v>
          </cell>
          <cell r="BV47">
            <v>351.23553457014981</v>
          </cell>
          <cell r="BW47">
            <v>352.6913133836091</v>
          </cell>
          <cell r="BX47">
            <v>355.122143747991</v>
          </cell>
        </row>
        <row r="48"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S48">
            <v>3729.0716207089145</v>
          </cell>
          <cell r="BT48">
            <v>2138.0844729690698</v>
          </cell>
          <cell r="BU48">
            <v>2727.60766949866</v>
          </cell>
          <cell r="BV48">
            <v>2744.4131565162747</v>
          </cell>
          <cell r="BW48">
            <v>4254.4878538033108</v>
          </cell>
          <cell r="BX48">
            <v>4282.2367369841477</v>
          </cell>
        </row>
        <row r="49"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S49">
            <v>91.05670815552044</v>
          </cell>
          <cell r="BT49">
            <v>522.00595094412029</v>
          </cell>
          <cell r="BU49">
            <v>533.85492099444241</v>
          </cell>
          <cell r="BV49">
            <v>537.31788373784264</v>
          </cell>
          <cell r="BW49">
            <v>547.29899775076058</v>
          </cell>
          <cell r="BX49">
            <v>551.07381095641335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S50">
            <v>829.60993717281792</v>
          </cell>
          <cell r="BT50">
            <v>618.6035626084722</v>
          </cell>
          <cell r="BU50">
            <v>646.11987297925793</v>
          </cell>
          <cell r="BV50">
            <v>650.54249775435676</v>
          </cell>
          <cell r="BW50">
            <v>795.23773870267917</v>
          </cell>
          <cell r="BX50">
            <v>658.20598144789153</v>
          </cell>
        </row>
        <row r="51"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S51">
            <v>747.13708649126761</v>
          </cell>
          <cell r="BT51">
            <v>684.93586160942721</v>
          </cell>
          <cell r="BU51">
            <v>1005.7912074760332</v>
          </cell>
          <cell r="BV51">
            <v>850.58556550578578</v>
          </cell>
          <cell r="BW51">
            <v>1265.0147553585389</v>
          </cell>
          <cell r="BX51">
            <v>1511.7945109012717</v>
          </cell>
        </row>
        <row r="52"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S52">
            <v>371.82211182588321</v>
          </cell>
          <cell r="BT52">
            <v>181.76010302547718</v>
          </cell>
          <cell r="BU52">
            <v>183.25224687262403</v>
          </cell>
          <cell r="BV52">
            <v>184.44803378501334</v>
          </cell>
          <cell r="BW52">
            <v>185.19503226214644</v>
          </cell>
          <cell r="BX52">
            <v>186.43537458529056</v>
          </cell>
        </row>
        <row r="53"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BK53" t="str">
            <v/>
          </cell>
          <cell r="BL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BK54" t="str">
            <v/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S54">
            <v>0</v>
          </cell>
          <cell r="BT54">
            <v>1222.9190804278292</v>
          </cell>
          <cell r="BU54">
            <v>1234.5418343107519</v>
          </cell>
          <cell r="BV54">
            <v>1243.8832134266522</v>
          </cell>
          <cell r="BW54">
            <v>1249.781830809769</v>
          </cell>
          <cell r="BX54">
            <v>1259.5566458190342</v>
          </cell>
        </row>
        <row r="55"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</row>
        <row r="56"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BK56" t="str">
            <v/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S56">
            <v>0</v>
          </cell>
          <cell r="BT56">
            <v>510.55120790210128</v>
          </cell>
          <cell r="BU56">
            <v>515.92769249579555</v>
          </cell>
          <cell r="BV56">
            <v>662.38297566963399</v>
          </cell>
          <cell r="BW56">
            <v>665.70114619705589</v>
          </cell>
          <cell r="BX56">
            <v>671.2380364992664</v>
          </cell>
        </row>
        <row r="57"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S58">
            <v>2419.1279316642976</v>
          </cell>
          <cell r="BT58">
            <v>461.48636567073015</v>
          </cell>
          <cell r="BU58">
            <v>466.1218522618733</v>
          </cell>
          <cell r="BV58">
            <v>469.81677820767152</v>
          </cell>
          <cell r="BW58">
            <v>472.07776806672376</v>
          </cell>
          <cell r="BX58">
            <v>475.84692138545967</v>
          </cell>
        </row>
        <row r="59"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BK59" t="str">
            <v/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S59">
            <v>0</v>
          </cell>
          <cell r="BT59">
            <v>701.32184552599733</v>
          </cell>
          <cell r="BU59">
            <v>707.25731657924075</v>
          </cell>
          <cell r="BV59">
            <v>779.50335690844304</v>
          </cell>
          <cell r="BW59">
            <v>850.61466599883943</v>
          </cell>
          <cell r="BX59">
            <v>856.65563606809076</v>
          </cell>
        </row>
        <row r="60"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BK61" t="str">
            <v/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S61">
            <v>0</v>
          </cell>
          <cell r="BT61">
            <v>10.867547753248873</v>
          </cell>
          <cell r="BU61">
            <v>32.839721733961532</v>
          </cell>
          <cell r="BV61">
            <v>44.044486524219622</v>
          </cell>
          <cell r="BW61">
            <v>55.27168540457258</v>
          </cell>
          <cell r="BX61">
            <v>66.751093975507828</v>
          </cell>
        </row>
        <row r="62"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BK62" t="str">
            <v/>
          </cell>
          <cell r="BL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</row>
        <row r="63"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S63">
            <v>2736.6226878602542</v>
          </cell>
          <cell r="BT63">
            <v>933.60960740645578</v>
          </cell>
          <cell r="BU63">
            <v>939.29686104647169</v>
          </cell>
          <cell r="BV63">
            <v>943.86046511279665</v>
          </cell>
          <cell r="BW63">
            <v>946.72594748550944</v>
          </cell>
          <cell r="BX63">
            <v>951.47894379922957</v>
          </cell>
        </row>
        <row r="64"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BK64" t="str">
            <v/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S64">
            <v>0</v>
          </cell>
          <cell r="BT64">
            <v>203.12363956897093</v>
          </cell>
          <cell r="BU64">
            <v>204.62893299163173</v>
          </cell>
          <cell r="BV64">
            <v>205.84074492000153</v>
          </cell>
          <cell r="BW64">
            <v>206.61074306387778</v>
          </cell>
          <cell r="BX64">
            <v>207.8851804713583</v>
          </cell>
        </row>
        <row r="65"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K65" t="str">
            <v/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S65">
            <v>0</v>
          </cell>
          <cell r="BT65">
            <v>326.02717663286074</v>
          </cell>
          <cell r="BU65">
            <v>328.49744445184865</v>
          </cell>
          <cell r="BV65">
            <v>396.59071803552047</v>
          </cell>
          <cell r="BW65">
            <v>464.48384543133159</v>
          </cell>
          <cell r="BX65">
            <v>467.44808842817952</v>
          </cell>
        </row>
        <row r="66"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BK66" t="str">
            <v/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S66">
            <v>0</v>
          </cell>
          <cell r="BT66">
            <v>79.944684118825847</v>
          </cell>
          <cell r="BU66">
            <v>80.514274422619224</v>
          </cell>
          <cell r="BV66">
            <v>80.97130911261479</v>
          </cell>
          <cell r="BW66">
            <v>81.258193541490826</v>
          </cell>
          <cell r="BX66">
            <v>81.734098857120244</v>
          </cell>
        </row>
        <row r="67"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BK67" t="str">
            <v/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S67">
            <v>0</v>
          </cell>
          <cell r="BT67">
            <v>934.56847614349681</v>
          </cell>
          <cell r="BU67">
            <v>941.35071601375512</v>
          </cell>
          <cell r="BV67">
            <v>946.77718528880314</v>
          </cell>
          <cell r="BW67">
            <v>950.1467881682529</v>
          </cell>
          <cell r="BX67">
            <v>955.74796863595202</v>
          </cell>
        </row>
        <row r="68"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S68">
            <v>2055.1159782471882</v>
          </cell>
          <cell r="BT68">
            <v>393.08076737577716</v>
          </cell>
          <cell r="BU68">
            <v>395.94306874790442</v>
          </cell>
          <cell r="BV68">
            <v>398.25479054172223</v>
          </cell>
          <cell r="BW68">
            <v>399.74123211417077</v>
          </cell>
          <cell r="BX68">
            <v>402.19605992930519</v>
          </cell>
        </row>
        <row r="69"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BK69" t="str">
            <v/>
          </cell>
          <cell r="BL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</row>
        <row r="70"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BK70" t="str">
            <v/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S70">
            <v>0</v>
          </cell>
          <cell r="BT70">
            <v>226.57686457116426</v>
          </cell>
          <cell r="BU70">
            <v>228.82528334184826</v>
          </cell>
          <cell r="BV70">
            <v>307.53774538583281</v>
          </cell>
          <cell r="BW70">
            <v>437.95180504105309</v>
          </cell>
          <cell r="BX70">
            <v>441.69026871462864</v>
          </cell>
        </row>
        <row r="71"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S71">
            <v>1666.0919327228789</v>
          </cell>
          <cell r="BT71">
            <v>3235.5402715354503</v>
          </cell>
          <cell r="BU71">
            <v>3212.7856917643203</v>
          </cell>
          <cell r="BV71">
            <v>3236.7819365647783</v>
          </cell>
          <cell r="BW71">
            <v>3325.6887710050646</v>
          </cell>
          <cell r="BX71">
            <v>3352.4648688141183</v>
          </cell>
        </row>
        <row r="72"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S72">
            <v>9215.0048874325439</v>
          </cell>
          <cell r="BT72">
            <v>6603.9549330897808</v>
          </cell>
          <cell r="BU72">
            <v>7732.9544058284564</v>
          </cell>
          <cell r="BV72">
            <v>8973.9435705233336</v>
          </cell>
          <cell r="BW72">
            <v>9989.7908380149602</v>
          </cell>
          <cell r="BX72">
            <v>10060.329434936708</v>
          </cell>
        </row>
        <row r="73"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BK73" t="str">
            <v/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S73">
            <v>0</v>
          </cell>
          <cell r="BT73">
            <v>153.82529015501049</v>
          </cell>
          <cell r="BU73">
            <v>155.64784357936179</v>
          </cell>
          <cell r="BV73">
            <v>157.06522439989183</v>
          </cell>
          <cell r="BW73">
            <v>157.84866828695351</v>
          </cell>
          <cell r="BX73">
            <v>159.18153846758489</v>
          </cell>
        </row>
        <row r="74"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BK74" t="str">
            <v/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S74">
            <v>0</v>
          </cell>
          <cell r="BT74">
            <v>1011.4609743305696</v>
          </cell>
          <cell r="BU74">
            <v>1022.064908779415</v>
          </cell>
          <cell r="BV74">
            <v>1398.7114834140784</v>
          </cell>
          <cell r="BW74">
            <v>1405.629252938081</v>
          </cell>
          <cell r="BX74">
            <v>1417.187559829935</v>
          </cell>
        </row>
        <row r="75"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K75">
            <v>0</v>
          </cell>
          <cell r="BL75">
            <v>0</v>
          </cell>
          <cell r="BM75" t="str">
            <v/>
          </cell>
          <cell r="BN75" t="str">
            <v/>
          </cell>
          <cell r="BO75">
            <v>0</v>
          </cell>
          <cell r="BP75">
            <v>0</v>
          </cell>
          <cell r="BS75">
            <v>8888.000116389112</v>
          </cell>
          <cell r="BT75">
            <v>4147.3026160235413</v>
          </cell>
          <cell r="BU75">
            <v>0</v>
          </cell>
          <cell r="BV75">
            <v>0</v>
          </cell>
          <cell r="BW75">
            <v>980.86325594401171</v>
          </cell>
          <cell r="BX75">
            <v>3955.190981767013</v>
          </cell>
        </row>
        <row r="76"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BK76" t="str">
            <v/>
          </cell>
          <cell r="BL76">
            <v>0</v>
          </cell>
          <cell r="BM76">
            <v>0</v>
          </cell>
          <cell r="BN76">
            <v>0</v>
          </cell>
          <cell r="BO76" t="str">
            <v/>
          </cell>
          <cell r="BP76" t="str">
            <v/>
          </cell>
          <cell r="BS76">
            <v>0</v>
          </cell>
          <cell r="BT76">
            <v>1131.3052953889373</v>
          </cell>
          <cell r="BU76">
            <v>11436.854098275115</v>
          </cell>
          <cell r="BV76">
            <v>10380.516074566407</v>
          </cell>
          <cell r="BW76">
            <v>0</v>
          </cell>
          <cell r="BX76">
            <v>0</v>
          </cell>
        </row>
        <row r="77"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BK77">
            <v>0</v>
          </cell>
          <cell r="BL77">
            <v>0</v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S77">
            <v>3685.0932526492843</v>
          </cell>
          <cell r="BT77">
            <v>1445.1166631997276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</row>
        <row r="78"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K78" t="str">
            <v/>
          </cell>
          <cell r="BL78" t="str">
            <v/>
          </cell>
          <cell r="BM78" t="str">
            <v/>
          </cell>
          <cell r="BN78" t="str">
            <v/>
          </cell>
          <cell r="BO78">
            <v>0</v>
          </cell>
          <cell r="BP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529.00594490514482</v>
          </cell>
          <cell r="BX78">
            <v>2133.1498157732826</v>
          </cell>
        </row>
        <row r="79"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K79" t="str">
            <v/>
          </cell>
          <cell r="BL79" t="str">
            <v/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S79">
            <v>0</v>
          </cell>
          <cell r="BT79">
            <v>0</v>
          </cell>
          <cell r="BU79">
            <v>579.12827493025463</v>
          </cell>
          <cell r="BV79">
            <v>1541.7686639115657</v>
          </cell>
          <cell r="BW79">
            <v>12065.307610558944</v>
          </cell>
          <cell r="BX79">
            <v>12162.958633923959</v>
          </cell>
        </row>
        <row r="80"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K80" t="str">
            <v/>
          </cell>
          <cell r="BL80" t="str">
            <v/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S80">
            <v>0</v>
          </cell>
          <cell r="BT80">
            <v>0</v>
          </cell>
          <cell r="BU80">
            <v>613.25497493227533</v>
          </cell>
          <cell r="BV80">
            <v>618.45902999457644</v>
          </cell>
          <cell r="BW80">
            <v>621.43639156702011</v>
          </cell>
          <cell r="BX80">
            <v>626.46601043966859</v>
          </cell>
        </row>
        <row r="81"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BK81" t="str">
            <v/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S81">
            <v>0</v>
          </cell>
          <cell r="BT81">
            <v>26.571609762019516</v>
          </cell>
          <cell r="BU81">
            <v>26.843482029638331</v>
          </cell>
          <cell r="BV81">
            <v>27.057405516448281</v>
          </cell>
          <cell r="BW81">
            <v>27.181710174765644</v>
          </cell>
          <cell r="BX81">
            <v>27.391039663479823</v>
          </cell>
        </row>
        <row r="82"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BK82" t="str">
            <v/>
          </cell>
          <cell r="BL82">
            <v>0</v>
          </cell>
          <cell r="BM82" t="str">
            <v/>
          </cell>
          <cell r="BN82" t="str">
            <v/>
          </cell>
          <cell r="BO82" t="str">
            <v/>
          </cell>
          <cell r="BP82" t="str">
            <v/>
          </cell>
          <cell r="BS82">
            <v>0</v>
          </cell>
          <cell r="BT82">
            <v>793.32519811985958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BK83" t="str">
            <v/>
          </cell>
          <cell r="BL83" t="str">
            <v/>
          </cell>
          <cell r="BM83">
            <v>0</v>
          </cell>
          <cell r="BN83" t="str">
            <v/>
          </cell>
          <cell r="BO83" t="str">
            <v/>
          </cell>
          <cell r="BP83" t="str">
            <v/>
          </cell>
          <cell r="BS83">
            <v>0</v>
          </cell>
          <cell r="BT83">
            <v>0</v>
          </cell>
          <cell r="BU83">
            <v>534.29485682976417</v>
          </cell>
          <cell r="BV83">
            <v>0</v>
          </cell>
          <cell r="BW83">
            <v>0</v>
          </cell>
          <cell r="BX83">
            <v>0</v>
          </cell>
        </row>
        <row r="84"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BK84" t="str">
            <v/>
          </cell>
          <cell r="BL84" t="str">
            <v/>
          </cell>
          <cell r="BM84" t="str">
            <v/>
          </cell>
          <cell r="BN84" t="str">
            <v/>
          </cell>
          <cell r="BO84">
            <v>0</v>
          </cell>
          <cell r="BP84" t="str">
            <v/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811.54043467203837</v>
          </cell>
          <cell r="BX84">
            <v>0</v>
          </cell>
        </row>
        <row r="85"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BK85" t="str">
            <v/>
          </cell>
          <cell r="BL85" t="str">
            <v/>
          </cell>
          <cell r="BM85" t="str">
            <v/>
          </cell>
          <cell r="BN85" t="str">
            <v/>
          </cell>
          <cell r="BO85" t="str">
            <v/>
          </cell>
          <cell r="BP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817.7902025903976</v>
          </cell>
        </row>
        <row r="86"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BK86" t="str">
            <v/>
          </cell>
          <cell r="BL86" t="str">
            <v/>
          </cell>
          <cell r="BM86" t="str">
            <v/>
          </cell>
          <cell r="BN86" t="str">
            <v/>
          </cell>
          <cell r="BO86">
            <v>0</v>
          </cell>
          <cell r="BP86" t="str">
            <v/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541.02697903570379</v>
          </cell>
          <cell r="BX86">
            <v>0</v>
          </cell>
        </row>
        <row r="87"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BK87" t="str">
            <v/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S87">
            <v>0</v>
          </cell>
          <cell r="BT87">
            <v>16.607424148122448</v>
          </cell>
          <cell r="BU87">
            <v>16.777498389717149</v>
          </cell>
          <cell r="BV87">
            <v>16.911294453597367</v>
          </cell>
          <cell r="BW87">
            <v>16.988973735838435</v>
          </cell>
          <cell r="BX87">
            <v>17.119808047275516</v>
          </cell>
        </row>
        <row r="88"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BK88" t="str">
            <v/>
          </cell>
          <cell r="BL88" t="str">
            <v/>
          </cell>
          <cell r="BM88">
            <v>0</v>
          </cell>
          <cell r="BN88" t="str">
            <v/>
          </cell>
          <cell r="BO88" t="str">
            <v/>
          </cell>
          <cell r="BP88" t="str">
            <v/>
          </cell>
          <cell r="BS88">
            <v>0</v>
          </cell>
          <cell r="BT88">
            <v>0</v>
          </cell>
          <cell r="BU88">
            <v>755.64329058684632</v>
          </cell>
          <cell r="BV88">
            <v>0</v>
          </cell>
          <cell r="BW88">
            <v>0</v>
          </cell>
          <cell r="BX88">
            <v>0</v>
          </cell>
        </row>
        <row r="89"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BK89" t="str">
            <v/>
          </cell>
          <cell r="BL89" t="str">
            <v/>
          </cell>
          <cell r="BM89" t="str">
            <v/>
          </cell>
          <cell r="BN89">
            <v>0</v>
          </cell>
          <cell r="BO89" t="str">
            <v/>
          </cell>
          <cell r="BP89" t="str">
            <v/>
          </cell>
          <cell r="BS89">
            <v>0</v>
          </cell>
          <cell r="BT89">
            <v>0</v>
          </cell>
          <cell r="BU89">
            <v>0</v>
          </cell>
          <cell r="BV89">
            <v>933.47958624929015</v>
          </cell>
          <cell r="BW89">
            <v>0</v>
          </cell>
          <cell r="BX89">
            <v>0</v>
          </cell>
        </row>
        <row r="90"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K90" t="str">
            <v/>
          </cell>
          <cell r="BL90" t="str">
            <v/>
          </cell>
          <cell r="BM90" t="str">
            <v/>
          </cell>
          <cell r="BN90" t="str">
            <v/>
          </cell>
          <cell r="BO90" t="str">
            <v/>
          </cell>
          <cell r="BP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1287.3776109951493</v>
          </cell>
        </row>
        <row r="91"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BK91" t="str">
            <v/>
          </cell>
          <cell r="BL91">
            <v>0</v>
          </cell>
          <cell r="BM91" t="str">
            <v/>
          </cell>
          <cell r="BN91" t="str">
            <v/>
          </cell>
          <cell r="BO91" t="str">
            <v/>
          </cell>
          <cell r="BP91" t="str">
            <v/>
          </cell>
          <cell r="BS91">
            <v>0</v>
          </cell>
          <cell r="BT91">
            <v>531.43168909606561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S92">
            <v>1938.1992695969022</v>
          </cell>
          <cell r="BT92">
            <v>335.1460892321781</v>
          </cell>
          <cell r="BU92">
            <v>338.57519847774307</v>
          </cell>
          <cell r="BV92">
            <v>341.27340305164779</v>
          </cell>
          <cell r="BW92">
            <v>342.84125042934511</v>
          </cell>
          <cell r="BX92">
            <v>345.4815110461887</v>
          </cell>
        </row>
        <row r="93"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BK93" t="str">
            <v/>
          </cell>
          <cell r="BL93" t="str">
            <v/>
          </cell>
          <cell r="BM93" t="str">
            <v/>
          </cell>
          <cell r="BN93" t="str">
            <v/>
          </cell>
          <cell r="BO93" t="str">
            <v/>
          </cell>
          <cell r="BP93" t="str">
            <v/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</row>
        <row r="95"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BK95" t="str">
            <v/>
          </cell>
          <cell r="BL95" t="str">
            <v/>
          </cell>
          <cell r="BM95" t="str">
            <v/>
          </cell>
          <cell r="BN95" t="str">
            <v/>
          </cell>
          <cell r="BO95" t="str">
            <v/>
          </cell>
          <cell r="BP95" t="str">
            <v/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BK96" t="str">
            <v/>
          </cell>
          <cell r="BL96" t="str">
            <v/>
          </cell>
          <cell r="BM96" t="str">
            <v/>
          </cell>
          <cell r="BN96" t="str">
            <v/>
          </cell>
          <cell r="BO96" t="str">
            <v/>
          </cell>
          <cell r="BP96" t="str">
            <v/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</row>
        <row r="97"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BK97" t="str">
            <v/>
          </cell>
          <cell r="BL97" t="str">
            <v/>
          </cell>
          <cell r="BM97" t="str">
            <v/>
          </cell>
          <cell r="BN97" t="str">
            <v/>
          </cell>
          <cell r="BO97" t="str">
            <v/>
          </cell>
          <cell r="BP97" t="str">
            <v/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BK99" t="str">
            <v/>
          </cell>
          <cell r="BL99" t="str">
            <v/>
          </cell>
          <cell r="BM99">
            <v>0</v>
          </cell>
          <cell r="BN99" t="str">
            <v/>
          </cell>
          <cell r="BO99" t="str">
            <v/>
          </cell>
          <cell r="BP99" t="str">
            <v/>
          </cell>
          <cell r="BS99">
            <v>0</v>
          </cell>
          <cell r="BT99">
            <v>0</v>
          </cell>
          <cell r="BU99">
            <v>26.843482029638331</v>
          </cell>
          <cell r="BV99">
            <v>0</v>
          </cell>
          <cell r="BW99">
            <v>0</v>
          </cell>
          <cell r="BX99">
            <v>0</v>
          </cell>
        </row>
        <row r="100"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BK100" t="str">
            <v/>
          </cell>
          <cell r="BL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</row>
        <row r="101"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BK101" t="str">
            <v/>
          </cell>
          <cell r="BL101" t="str">
            <v/>
          </cell>
          <cell r="BM101" t="str">
            <v/>
          </cell>
          <cell r="BN101" t="str">
            <v/>
          </cell>
          <cell r="BO101" t="str">
            <v/>
          </cell>
          <cell r="BP101" t="str">
            <v/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</row>
        <row r="102"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K102" t="str">
            <v/>
          </cell>
          <cell r="BL102" t="str">
            <v/>
          </cell>
          <cell r="BM102" t="str">
            <v/>
          </cell>
          <cell r="BN102" t="str">
            <v/>
          </cell>
          <cell r="BO102" t="str">
            <v/>
          </cell>
          <cell r="BP102" t="str">
            <v/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BK103" t="str">
            <v/>
          </cell>
          <cell r="BL103" t="str">
            <v/>
          </cell>
          <cell r="BM103" t="str">
            <v/>
          </cell>
          <cell r="BN103" t="str">
            <v/>
          </cell>
          <cell r="BO103" t="str">
            <v/>
          </cell>
          <cell r="BP103" t="str">
            <v/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K104" t="str">
            <v/>
          </cell>
          <cell r="BL104" t="str">
            <v/>
          </cell>
          <cell r="BM104" t="str">
            <v/>
          </cell>
          <cell r="BN104" t="str">
            <v/>
          </cell>
          <cell r="BO104" t="str">
            <v/>
          </cell>
          <cell r="BP104" t="str">
            <v/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</row>
        <row r="105"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K105" t="str">
            <v/>
          </cell>
          <cell r="BL105" t="str">
            <v/>
          </cell>
          <cell r="BM105" t="str">
            <v/>
          </cell>
          <cell r="BN105" t="str">
            <v/>
          </cell>
          <cell r="BO105" t="str">
            <v/>
          </cell>
          <cell r="BP105" t="str">
            <v/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K106" t="str">
            <v/>
          </cell>
          <cell r="BL106" t="str">
            <v/>
          </cell>
          <cell r="BM106" t="str">
            <v/>
          </cell>
          <cell r="BN106" t="str">
            <v/>
          </cell>
          <cell r="BO106" t="str">
            <v/>
          </cell>
          <cell r="BP106" t="str">
            <v/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BK107" t="str">
            <v/>
          </cell>
          <cell r="BL107" t="str">
            <v/>
          </cell>
          <cell r="BM107" t="str">
            <v/>
          </cell>
          <cell r="BN107" t="str">
            <v/>
          </cell>
          <cell r="BO107" t="str">
            <v/>
          </cell>
          <cell r="BP107" t="str">
            <v/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BK108" t="str">
            <v/>
          </cell>
          <cell r="BL108" t="str">
            <v/>
          </cell>
          <cell r="BM108" t="str">
            <v/>
          </cell>
          <cell r="BN108" t="str">
            <v/>
          </cell>
          <cell r="BO108" t="str">
            <v/>
          </cell>
          <cell r="BP108" t="str">
            <v/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BK109" t="str">
            <v/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S109">
            <v>0</v>
          </cell>
          <cell r="BT109">
            <v>16.607395687734055</v>
          </cell>
          <cell r="BU109">
            <v>16.777442204348453</v>
          </cell>
          <cell r="BV109">
            <v>16.911221377035126</v>
          </cell>
          <cell r="BW109">
            <v>16.988902670638325</v>
          </cell>
          <cell r="BX109">
            <v>17.119736385988816</v>
          </cell>
        </row>
        <row r="110"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BK110" t="str">
            <v/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S110">
            <v>0</v>
          </cell>
          <cell r="BT110">
            <v>66.428984477978346</v>
          </cell>
          <cell r="BU110">
            <v>67.108664846268042</v>
          </cell>
          <cell r="BV110">
            <v>67.643473320598446</v>
          </cell>
          <cell r="BW110">
            <v>67.954234810835231</v>
          </cell>
          <cell r="BX110">
            <v>68.477558275569095</v>
          </cell>
        </row>
        <row r="111"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BK111" t="str">
            <v/>
          </cell>
          <cell r="BL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K112" t="str">
            <v/>
          </cell>
          <cell r="BL112" t="str">
            <v/>
          </cell>
          <cell r="BM112" t="str">
            <v/>
          </cell>
          <cell r="BN112" t="str">
            <v/>
          </cell>
          <cell r="BO112" t="str">
            <v/>
          </cell>
          <cell r="BP112" t="str">
            <v/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</row>
        <row r="113"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K113" t="str">
            <v/>
          </cell>
          <cell r="BL113" t="str">
            <v/>
          </cell>
          <cell r="BM113" t="str">
            <v/>
          </cell>
          <cell r="BN113" t="str">
            <v/>
          </cell>
          <cell r="BO113" t="str">
            <v/>
          </cell>
          <cell r="BP113" t="str">
            <v/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</row>
        <row r="114"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BK114" t="str">
            <v/>
          </cell>
          <cell r="BL114" t="str">
            <v/>
          </cell>
          <cell r="BM114" t="str">
            <v/>
          </cell>
          <cell r="BN114" t="str">
            <v/>
          </cell>
          <cell r="BO114" t="str">
            <v/>
          </cell>
          <cell r="BP114" t="str">
            <v/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</row>
        <row r="115"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K115" t="str">
            <v/>
          </cell>
          <cell r="BL115" t="str">
            <v/>
          </cell>
          <cell r="BM115" t="str">
            <v/>
          </cell>
          <cell r="BN115" t="str">
            <v/>
          </cell>
          <cell r="BO115" t="str">
            <v/>
          </cell>
          <cell r="BP115" t="str">
            <v/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</row>
        <row r="116"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K116">
            <v>0</v>
          </cell>
          <cell r="BL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>
            <v>0</v>
          </cell>
          <cell r="BS116">
            <v>3113.8636135254578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1765.4657205690262</v>
          </cell>
        </row>
        <row r="117"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BK117">
            <v>0</v>
          </cell>
          <cell r="BL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S117">
            <v>1508.0098428209844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</row>
        <row r="118"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BK118">
            <v>0</v>
          </cell>
          <cell r="BL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S118">
            <v>2529.5851321703558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K119">
            <v>0</v>
          </cell>
          <cell r="BL119" t="str">
            <v/>
          </cell>
          <cell r="BM119" t="str">
            <v/>
          </cell>
          <cell r="BN119" t="str">
            <v/>
          </cell>
          <cell r="BO119" t="str">
            <v/>
          </cell>
          <cell r="BP119" t="str">
            <v/>
          </cell>
          <cell r="BS119">
            <v>1541.5868645842204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</row>
        <row r="120"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BK120" t="str">
            <v/>
          </cell>
          <cell r="BL120" t="str">
            <v/>
          </cell>
          <cell r="BM120" t="str">
            <v/>
          </cell>
          <cell r="BN120" t="str">
            <v/>
          </cell>
          <cell r="BO120" t="str">
            <v/>
          </cell>
          <cell r="BP120" t="str">
            <v/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</row>
        <row r="121"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BK121" t="str">
            <v/>
          </cell>
          <cell r="BL121" t="str">
            <v/>
          </cell>
          <cell r="BM121" t="str">
            <v/>
          </cell>
          <cell r="BN121" t="str">
            <v/>
          </cell>
          <cell r="BO121" t="str">
            <v/>
          </cell>
          <cell r="BP121" t="str">
            <v/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</row>
        <row r="122"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BK122">
            <v>0</v>
          </cell>
          <cell r="BL122">
            <v>0</v>
          </cell>
          <cell r="BM122" t="str">
            <v/>
          </cell>
          <cell r="BN122" t="str">
            <v/>
          </cell>
          <cell r="BO122" t="str">
            <v/>
          </cell>
          <cell r="BP122" t="str">
            <v/>
          </cell>
          <cell r="BS122">
            <v>995.22417681366096</v>
          </cell>
          <cell r="BT122">
            <v>1787.1265909914812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</row>
        <row r="123"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BK123" t="str">
            <v/>
          </cell>
          <cell r="BL123" t="str">
            <v/>
          </cell>
          <cell r="BM123" t="str">
            <v/>
          </cell>
          <cell r="BN123" t="str">
            <v/>
          </cell>
          <cell r="BO123" t="str">
            <v/>
          </cell>
          <cell r="BP123" t="str">
            <v/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</row>
        <row r="124"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K124" t="str">
            <v/>
          </cell>
          <cell r="BL124" t="str">
            <v/>
          </cell>
          <cell r="BM124" t="str">
            <v/>
          </cell>
          <cell r="BN124" t="str">
            <v/>
          </cell>
          <cell r="BO124" t="str">
            <v/>
          </cell>
          <cell r="BP124" t="str">
            <v/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</row>
        <row r="125"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BK125">
            <v>0</v>
          </cell>
          <cell r="BL125">
            <v>0</v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S125">
            <v>40.532380611526236</v>
          </cell>
          <cell r="BT125">
            <v>754.31062839389824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</row>
        <row r="126"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BK126" t="str">
            <v/>
          </cell>
          <cell r="BL126">
            <v>0</v>
          </cell>
          <cell r="BM126">
            <v>0</v>
          </cell>
          <cell r="BN126" t="str">
            <v/>
          </cell>
          <cell r="BO126" t="str">
            <v/>
          </cell>
          <cell r="BP126" t="str">
            <v/>
          </cell>
          <cell r="BS126">
            <v>0</v>
          </cell>
          <cell r="BT126">
            <v>1504.3106077078855</v>
          </cell>
          <cell r="BU126">
            <v>1012.9732881713641</v>
          </cell>
          <cell r="BV126">
            <v>0</v>
          </cell>
          <cell r="BW126">
            <v>0</v>
          </cell>
          <cell r="BX126">
            <v>0</v>
          </cell>
        </row>
        <row r="127"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K127" t="str">
            <v/>
          </cell>
          <cell r="BL127" t="str">
            <v/>
          </cell>
          <cell r="BM127" t="str">
            <v/>
          </cell>
          <cell r="BN127">
            <v>0</v>
          </cell>
          <cell r="BO127">
            <v>0</v>
          </cell>
          <cell r="BP127" t="str">
            <v/>
          </cell>
          <cell r="BS127">
            <v>0</v>
          </cell>
          <cell r="BT127">
            <v>0</v>
          </cell>
          <cell r="BU127">
            <v>0</v>
          </cell>
          <cell r="BV127">
            <v>682.76747922718687</v>
          </cell>
          <cell r="BW127">
            <v>1028.7628192362899</v>
          </cell>
          <cell r="BX127">
            <v>0</v>
          </cell>
        </row>
        <row r="128"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BK128">
            <v>0</v>
          </cell>
          <cell r="BL128">
            <v>0</v>
          </cell>
          <cell r="BM128" t="str">
            <v/>
          </cell>
          <cell r="BN128" t="str">
            <v/>
          </cell>
          <cell r="BO128" t="str">
            <v/>
          </cell>
          <cell r="BP128" t="str">
            <v/>
          </cell>
          <cell r="BS128">
            <v>2389.8031328363832</v>
          </cell>
          <cell r="BT128">
            <v>3511.1805599527893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</row>
        <row r="129"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K129" t="str">
            <v/>
          </cell>
          <cell r="BL129">
            <v>0</v>
          </cell>
          <cell r="BM129">
            <v>0</v>
          </cell>
          <cell r="BN129" t="str">
            <v/>
          </cell>
          <cell r="BO129" t="str">
            <v/>
          </cell>
          <cell r="BP129" t="str">
            <v/>
          </cell>
          <cell r="BS129">
            <v>0</v>
          </cell>
          <cell r="BT129">
            <v>959.89217879340981</v>
          </cell>
          <cell r="BU129">
            <v>646.37267844113228</v>
          </cell>
          <cell r="BV129">
            <v>0</v>
          </cell>
          <cell r="BW129">
            <v>0</v>
          </cell>
          <cell r="BX129">
            <v>0</v>
          </cell>
        </row>
        <row r="130"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BK130" t="str">
            <v/>
          </cell>
          <cell r="BL130" t="str">
            <v/>
          </cell>
          <cell r="BM130" t="str">
            <v/>
          </cell>
          <cell r="BN130">
            <v>0</v>
          </cell>
          <cell r="BO130">
            <v>0</v>
          </cell>
          <cell r="BP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635.68277971478153</v>
          </cell>
          <cell r="BW130">
            <v>2554.1785243052545</v>
          </cell>
          <cell r="BX130">
            <v>3216.8427249035931</v>
          </cell>
        </row>
        <row r="131"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BK131" t="str">
            <v/>
          </cell>
          <cell r="BL131" t="str">
            <v/>
          </cell>
          <cell r="BM131" t="str">
            <v/>
          </cell>
          <cell r="BN131">
            <v>0</v>
          </cell>
          <cell r="BO131">
            <v>0</v>
          </cell>
          <cell r="BP131" t="str">
            <v/>
          </cell>
          <cell r="BS131">
            <v>0</v>
          </cell>
          <cell r="BT131">
            <v>0</v>
          </cell>
          <cell r="BU131">
            <v>0</v>
          </cell>
          <cell r="BV131">
            <v>2129.812787864741</v>
          </cell>
          <cell r="BW131">
            <v>3209.1046316993893</v>
          </cell>
          <cell r="BX131">
            <v>0</v>
          </cell>
        </row>
        <row r="132"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BK132" t="str">
            <v/>
          </cell>
          <cell r="BL132">
            <v>0</v>
          </cell>
          <cell r="BM132">
            <v>0</v>
          </cell>
          <cell r="BN132" t="str">
            <v/>
          </cell>
          <cell r="BO132" t="str">
            <v/>
          </cell>
          <cell r="BP132" t="str">
            <v/>
          </cell>
          <cell r="BS132">
            <v>0</v>
          </cell>
          <cell r="BT132">
            <v>1080.8414159583465</v>
          </cell>
          <cell r="BU132">
            <v>2547.3645431232576</v>
          </cell>
          <cell r="BV132">
            <v>0</v>
          </cell>
          <cell r="BW132">
            <v>0</v>
          </cell>
          <cell r="BX132">
            <v>0</v>
          </cell>
        </row>
        <row r="133"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BK133" t="str">
            <v/>
          </cell>
          <cell r="BL133">
            <v>0</v>
          </cell>
          <cell r="BM133">
            <v>0</v>
          </cell>
          <cell r="BN133" t="str">
            <v/>
          </cell>
          <cell r="BO133" t="str">
            <v/>
          </cell>
          <cell r="BP133" t="str">
            <v/>
          </cell>
          <cell r="BS133">
            <v>0</v>
          </cell>
          <cell r="BT133">
            <v>1666.5754183402846</v>
          </cell>
          <cell r="BU133">
            <v>2525.0400348552284</v>
          </cell>
          <cell r="BV133">
            <v>0</v>
          </cell>
          <cell r="BW133">
            <v>0</v>
          </cell>
          <cell r="BX133">
            <v>0</v>
          </cell>
        </row>
        <row r="134"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K134" t="str">
            <v/>
          </cell>
          <cell r="BL134" t="str">
            <v/>
          </cell>
          <cell r="BM134" t="str">
            <v/>
          </cell>
          <cell r="BN134" t="str">
            <v/>
          </cell>
          <cell r="BO134" t="str">
            <v/>
          </cell>
          <cell r="BP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1520.9204325486603</v>
          </cell>
        </row>
        <row r="135"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BK135" t="str">
            <v/>
          </cell>
          <cell r="BL135" t="str">
            <v/>
          </cell>
          <cell r="BM135" t="str">
            <v/>
          </cell>
          <cell r="BN135" t="str">
            <v/>
          </cell>
          <cell r="BO135">
            <v>0</v>
          </cell>
          <cell r="BP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1904.808594507818</v>
          </cell>
          <cell r="BX135">
            <v>3198.6637176203849</v>
          </cell>
        </row>
        <row r="136"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K136" t="str">
            <v/>
          </cell>
          <cell r="BL136" t="str">
            <v/>
          </cell>
          <cell r="BM136" t="str">
            <v/>
          </cell>
          <cell r="BN136">
            <v>0</v>
          </cell>
          <cell r="BO136">
            <v>0</v>
          </cell>
          <cell r="BP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276.40461625714755</v>
          </cell>
          <cell r="BW136">
            <v>1388.2459853824894</v>
          </cell>
          <cell r="BX136">
            <v>1118.9866633505494</v>
          </cell>
        </row>
        <row r="137"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BK137" t="str">
            <v/>
          </cell>
          <cell r="BL137" t="str">
            <v/>
          </cell>
          <cell r="BM137" t="str">
            <v/>
          </cell>
          <cell r="BN137" t="str">
            <v/>
          </cell>
          <cell r="BO137" t="str">
            <v/>
          </cell>
          <cell r="BP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414.40717847813613</v>
          </cell>
        </row>
        <row r="138"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BK138" t="str">
            <v/>
          </cell>
          <cell r="BL138" t="str">
            <v/>
          </cell>
          <cell r="BM138" t="str">
            <v/>
          </cell>
          <cell r="BN138">
            <v>0</v>
          </cell>
          <cell r="BO138">
            <v>0</v>
          </cell>
          <cell r="BP138" t="str">
            <v/>
          </cell>
          <cell r="BS138">
            <v>0</v>
          </cell>
          <cell r="BT138">
            <v>0</v>
          </cell>
          <cell r="BU138">
            <v>0</v>
          </cell>
          <cell r="BV138">
            <v>2345.4999086563439</v>
          </cell>
          <cell r="BW138">
            <v>3534.0920979542016</v>
          </cell>
          <cell r="BX138">
            <v>0</v>
          </cell>
        </row>
        <row r="139"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BK139" t="str">
            <v/>
          </cell>
          <cell r="BL139" t="str">
            <v/>
          </cell>
          <cell r="BM139" t="str">
            <v/>
          </cell>
          <cell r="BN139" t="str">
            <v/>
          </cell>
          <cell r="BO139">
            <v>0</v>
          </cell>
          <cell r="BP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1455.2823995925924</v>
          </cell>
          <cell r="BX139">
            <v>1466.2761551736223</v>
          </cell>
        </row>
        <row r="140"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BK140" t="str">
            <v/>
          </cell>
          <cell r="BL140" t="str">
            <v/>
          </cell>
          <cell r="BM140" t="str">
            <v/>
          </cell>
          <cell r="BN140" t="str">
            <v/>
          </cell>
          <cell r="BO140">
            <v>0</v>
          </cell>
          <cell r="BP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2030.3291105011028</v>
          </cell>
          <cell r="BX140">
            <v>4044.5392893106723</v>
          </cell>
        </row>
        <row r="141"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BK141" t="str">
            <v/>
          </cell>
          <cell r="BL141">
            <v>0</v>
          </cell>
          <cell r="BM141">
            <v>0</v>
          </cell>
          <cell r="BN141" t="str">
            <v/>
          </cell>
          <cell r="BO141" t="str">
            <v/>
          </cell>
          <cell r="BP141" t="str">
            <v/>
          </cell>
          <cell r="BS141">
            <v>0</v>
          </cell>
          <cell r="BT141">
            <v>2399.5655769676778</v>
          </cell>
          <cell r="BU141">
            <v>3635.5985209114679</v>
          </cell>
          <cell r="BV141">
            <v>0</v>
          </cell>
          <cell r="BW141">
            <v>0</v>
          </cell>
          <cell r="BX141">
            <v>0</v>
          </cell>
        </row>
        <row r="142"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BK142" t="str">
            <v/>
          </cell>
          <cell r="BL142" t="str">
            <v/>
          </cell>
          <cell r="BM142" t="str">
            <v/>
          </cell>
          <cell r="BN142">
            <v>0</v>
          </cell>
          <cell r="BO142">
            <v>0</v>
          </cell>
          <cell r="BP142" t="str">
            <v/>
          </cell>
          <cell r="BS142">
            <v>0</v>
          </cell>
          <cell r="BT142">
            <v>0</v>
          </cell>
          <cell r="BU142">
            <v>0</v>
          </cell>
          <cell r="BV142">
            <v>3610.5620345599796</v>
          </cell>
          <cell r="BW142">
            <v>1635.6490239525965</v>
          </cell>
          <cell r="BX142">
            <v>0</v>
          </cell>
        </row>
        <row r="143"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BK143" t="str">
            <v/>
          </cell>
          <cell r="BL143">
            <v>0</v>
          </cell>
          <cell r="BM143">
            <v>0</v>
          </cell>
          <cell r="BN143" t="str">
            <v/>
          </cell>
          <cell r="BO143" t="str">
            <v/>
          </cell>
          <cell r="BP143" t="str">
            <v/>
          </cell>
          <cell r="BS143">
            <v>0</v>
          </cell>
          <cell r="BT143">
            <v>1823.2720330048687</v>
          </cell>
          <cell r="BU143">
            <v>1841.6347788603193</v>
          </cell>
          <cell r="BV143">
            <v>0</v>
          </cell>
          <cell r="BW143">
            <v>0</v>
          </cell>
          <cell r="BX143">
            <v>0</v>
          </cell>
        </row>
        <row r="144"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K144" t="str">
            <v/>
          </cell>
          <cell r="BL144" t="str">
            <v/>
          </cell>
          <cell r="BM144">
            <v>0</v>
          </cell>
          <cell r="BN144">
            <v>0</v>
          </cell>
          <cell r="BO144" t="str">
            <v/>
          </cell>
          <cell r="BP144" t="str">
            <v/>
          </cell>
          <cell r="BS144">
            <v>0</v>
          </cell>
          <cell r="BT144">
            <v>0</v>
          </cell>
          <cell r="BU144">
            <v>2598.6400375608237</v>
          </cell>
          <cell r="BV144">
            <v>2619.0099228772769</v>
          </cell>
          <cell r="BW144">
            <v>0</v>
          </cell>
          <cell r="BX144">
            <v>0</v>
          </cell>
        </row>
        <row r="145"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BK145" t="str">
            <v/>
          </cell>
          <cell r="BL145" t="str">
            <v/>
          </cell>
          <cell r="BM145" t="str">
            <v/>
          </cell>
          <cell r="BN145">
            <v>0</v>
          </cell>
          <cell r="BO145">
            <v>0</v>
          </cell>
          <cell r="BP145" t="str">
            <v/>
          </cell>
          <cell r="BS145">
            <v>0</v>
          </cell>
          <cell r="BT145">
            <v>0</v>
          </cell>
          <cell r="BU145">
            <v>0</v>
          </cell>
          <cell r="BV145">
            <v>4028.4859207532572</v>
          </cell>
          <cell r="BW145">
            <v>2060.5204549847458</v>
          </cell>
          <cell r="BX145">
            <v>0</v>
          </cell>
        </row>
        <row r="146"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>
            <v>0</v>
          </cell>
          <cell r="BP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2153.4518082764116</v>
          </cell>
          <cell r="BX146">
            <v>3185.0360379685844</v>
          </cell>
        </row>
        <row r="147"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K147" t="str">
            <v/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S147">
            <v>0</v>
          </cell>
          <cell r="BT147">
            <v>404.06324621948653</v>
          </cell>
          <cell r="BU147">
            <v>816.3320465402802</v>
          </cell>
          <cell r="BV147">
            <v>1234.1541798089909</v>
          </cell>
          <cell r="BW147">
            <v>1652.9281354150521</v>
          </cell>
          <cell r="BX147">
            <v>2081.7531963131396</v>
          </cell>
        </row>
        <row r="148"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BK148" t="str">
            <v/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S148">
            <v>0</v>
          </cell>
          <cell r="BT148">
            <v>255.67898957284862</v>
          </cell>
          <cell r="BU148">
            <v>516.00748062297544</v>
          </cell>
          <cell r="BV148">
            <v>519.63554545724344</v>
          </cell>
          <cell r="BW148">
            <v>782.5243322892203</v>
          </cell>
          <cell r="BX148">
            <v>787.71877609919704</v>
          </cell>
        </row>
        <row r="149"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BK149">
            <v>0</v>
          </cell>
          <cell r="BL149" t="str">
            <v/>
          </cell>
          <cell r="BM149" t="str">
            <v/>
          </cell>
          <cell r="BN149" t="str">
            <v/>
          </cell>
          <cell r="BO149" t="str">
            <v/>
          </cell>
          <cell r="BP149" t="str">
            <v/>
          </cell>
          <cell r="BS149">
            <v>45.327902625432749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</row>
        <row r="150"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BK150" t="str">
            <v/>
          </cell>
          <cell r="BL150" t="str">
            <v/>
          </cell>
          <cell r="BM150" t="str">
            <v/>
          </cell>
          <cell r="BN150" t="str">
            <v/>
          </cell>
          <cell r="BO150" t="str">
            <v/>
          </cell>
          <cell r="BP150" t="str">
            <v/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</row>
        <row r="151"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K151" t="str">
            <v/>
          </cell>
          <cell r="BL151" t="str">
            <v/>
          </cell>
          <cell r="BM151" t="str">
            <v/>
          </cell>
          <cell r="BN151" t="str">
            <v/>
          </cell>
          <cell r="BO151" t="str">
            <v/>
          </cell>
          <cell r="BP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3539.6991763927172</v>
          </cell>
        </row>
        <row r="152"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BK152" t="str">
            <v/>
          </cell>
          <cell r="BL152" t="str">
            <v/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S152">
            <v>0</v>
          </cell>
          <cell r="BT152">
            <v>0</v>
          </cell>
          <cell r="BU152">
            <v>260.36949235988953</v>
          </cell>
          <cell r="BV152">
            <v>787.98636953053131</v>
          </cell>
          <cell r="BW152">
            <v>3768.0231284679408</v>
          </cell>
          <cell r="BX152">
            <v>13153.266058639649</v>
          </cell>
        </row>
        <row r="153"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K153" t="str">
            <v/>
          </cell>
          <cell r="BL153" t="str">
            <v/>
          </cell>
          <cell r="BM153" t="str">
            <v/>
          </cell>
          <cell r="BN153" t="str">
            <v/>
          </cell>
          <cell r="BO153" t="str">
            <v/>
          </cell>
          <cell r="BP153" t="str">
            <v/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S154">
            <v>608.78530382297322</v>
          </cell>
          <cell r="BT154">
            <v>597.43076856928349</v>
          </cell>
          <cell r="BU154">
            <v>604.57478051944202</v>
          </cell>
          <cell r="BV154">
            <v>610.12086335227048</v>
          </cell>
          <cell r="BW154">
            <v>613.16273770175781</v>
          </cell>
          <cell r="BX154">
            <v>618.34624960629242</v>
          </cell>
        </row>
        <row r="155"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BK155">
            <v>0</v>
          </cell>
          <cell r="BL155" t="str">
            <v/>
          </cell>
          <cell r="BM155" t="str">
            <v/>
          </cell>
          <cell r="BN155" t="str">
            <v/>
          </cell>
          <cell r="BO155" t="str">
            <v/>
          </cell>
          <cell r="BP155" t="str">
            <v/>
          </cell>
          <cell r="BS155">
            <v>605.31841561531678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BK156">
            <v>0</v>
          </cell>
          <cell r="BL156" t="str">
            <v/>
          </cell>
          <cell r="BM156" t="str">
            <v/>
          </cell>
          <cell r="BN156" t="str">
            <v/>
          </cell>
          <cell r="BO156" t="str">
            <v/>
          </cell>
          <cell r="BP156" t="str">
            <v/>
          </cell>
          <cell r="BS156">
            <v>2631.8399814876229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K157">
            <v>0</v>
          </cell>
          <cell r="BL157" t="str">
            <v/>
          </cell>
          <cell r="BM157" t="str">
            <v/>
          </cell>
          <cell r="BN157" t="str">
            <v/>
          </cell>
          <cell r="BO157" t="str">
            <v/>
          </cell>
          <cell r="BP157" t="str">
            <v/>
          </cell>
          <cell r="BS157">
            <v>529.52631464872616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S158">
            <v>101.49454372610523</v>
          </cell>
          <cell r="BT158">
            <v>99.556037268858844</v>
          </cell>
          <cell r="BU158">
            <v>100.69720672669412</v>
          </cell>
          <cell r="BV158">
            <v>101.58886668045523</v>
          </cell>
          <cell r="BW158">
            <v>102.0918940185278</v>
          </cell>
          <cell r="BX158">
            <v>102.94408953946538</v>
          </cell>
        </row>
        <row r="159"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BK159">
            <v>0</v>
          </cell>
          <cell r="BL159" t="str">
            <v/>
          </cell>
          <cell r="BM159" t="str">
            <v/>
          </cell>
          <cell r="BN159" t="str">
            <v/>
          </cell>
          <cell r="BO159" t="str">
            <v/>
          </cell>
          <cell r="BP159" t="str">
            <v/>
          </cell>
          <cell r="BS159">
            <v>711.68075824893413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S160">
            <v>693.60075816262975</v>
          </cell>
          <cell r="BT160">
            <v>672.80725728480468</v>
          </cell>
          <cell r="BU160">
            <v>673.51491148307184</v>
          </cell>
          <cell r="BV160">
            <v>674.08657488569327</v>
          </cell>
          <cell r="BW160">
            <v>674.45618734002187</v>
          </cell>
          <cell r="BX160">
            <v>675.06508934586657</v>
          </cell>
        </row>
        <row r="161"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S161">
            <v>305.18433359155711</v>
          </cell>
          <cell r="BT161">
            <v>477.69315267221134</v>
          </cell>
          <cell r="BU161">
            <v>478.19558715298103</v>
          </cell>
          <cell r="BV161">
            <v>478.60146816884225</v>
          </cell>
          <cell r="BW161">
            <v>478.86389301141548</v>
          </cell>
          <cell r="BX161">
            <v>479.29621343556528</v>
          </cell>
        </row>
        <row r="162"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S162">
            <v>3839.7737971883189</v>
          </cell>
          <cell r="BT162">
            <v>4819.0115838217343</v>
          </cell>
          <cell r="BU162">
            <v>3332.8077176846036</v>
          </cell>
          <cell r="BV162">
            <v>2856.026461967218</v>
          </cell>
          <cell r="BW162">
            <v>2654.8294623730403</v>
          </cell>
          <cell r="BX162">
            <v>3022.0112303976721</v>
          </cell>
        </row>
        <row r="163"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BK163">
            <v>0</v>
          </cell>
          <cell r="BL163" t="str">
            <v/>
          </cell>
          <cell r="BM163">
            <v>0</v>
          </cell>
          <cell r="BN163" t="str">
            <v/>
          </cell>
          <cell r="BO163" t="str">
            <v/>
          </cell>
          <cell r="BP163" t="str">
            <v/>
          </cell>
          <cell r="BS163">
            <v>131.1655571403511</v>
          </cell>
          <cell r="BT163">
            <v>0</v>
          </cell>
          <cell r="BU163">
            <v>650.88211545470961</v>
          </cell>
          <cell r="BV163">
            <v>0</v>
          </cell>
          <cell r="BW163">
            <v>0</v>
          </cell>
          <cell r="BX163">
            <v>0</v>
          </cell>
        </row>
        <row r="164"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BK164">
            <v>0</v>
          </cell>
          <cell r="BL164" t="str">
            <v/>
          </cell>
          <cell r="BM164">
            <v>0</v>
          </cell>
          <cell r="BN164" t="str">
            <v/>
          </cell>
          <cell r="BO164" t="str">
            <v/>
          </cell>
          <cell r="BP164">
            <v>0</v>
          </cell>
          <cell r="BS164">
            <v>77.693895096921793</v>
          </cell>
          <cell r="BT164">
            <v>0</v>
          </cell>
          <cell r="BU164">
            <v>192.76999675293868</v>
          </cell>
          <cell r="BV164">
            <v>0</v>
          </cell>
          <cell r="BW164">
            <v>0</v>
          </cell>
          <cell r="BX164">
            <v>197.15019341603625</v>
          </cell>
        </row>
        <row r="165"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BK165">
            <v>0</v>
          </cell>
          <cell r="BL165" t="str">
            <v/>
          </cell>
          <cell r="BM165">
            <v>0</v>
          </cell>
          <cell r="BN165" t="str">
            <v/>
          </cell>
          <cell r="BO165" t="str">
            <v/>
          </cell>
          <cell r="BP165">
            <v>0</v>
          </cell>
          <cell r="BS165">
            <v>133.00403508384039</v>
          </cell>
          <cell r="BT165">
            <v>0</v>
          </cell>
          <cell r="BU165">
            <v>244.09800440244729</v>
          </cell>
          <cell r="BV165">
            <v>0</v>
          </cell>
          <cell r="BW165">
            <v>0</v>
          </cell>
          <cell r="BX165">
            <v>425.35763111759087</v>
          </cell>
        </row>
        <row r="166"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BK166">
            <v>0</v>
          </cell>
          <cell r="BL166" t="str">
            <v/>
          </cell>
          <cell r="BM166" t="str">
            <v/>
          </cell>
          <cell r="BN166" t="str">
            <v/>
          </cell>
          <cell r="BO166" t="str">
            <v/>
          </cell>
          <cell r="BP166">
            <v>0</v>
          </cell>
          <cell r="BS166">
            <v>322.68578895231514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1637.6465701011462</v>
          </cell>
        </row>
        <row r="167"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K167">
            <v>0</v>
          </cell>
          <cell r="BL167" t="str">
            <v/>
          </cell>
          <cell r="BM167" t="str">
            <v/>
          </cell>
          <cell r="BN167" t="str">
            <v/>
          </cell>
          <cell r="BO167" t="str">
            <v/>
          </cell>
          <cell r="BP167">
            <v>0</v>
          </cell>
          <cell r="BS167">
            <v>218.81696796312792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1110.5071249955079</v>
          </cell>
        </row>
        <row r="168"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BK168">
            <v>0</v>
          </cell>
          <cell r="BL168">
            <v>0</v>
          </cell>
          <cell r="BM168" t="str">
            <v/>
          </cell>
          <cell r="BN168">
            <v>0</v>
          </cell>
          <cell r="BO168" t="str">
            <v/>
          </cell>
          <cell r="BP168" t="str">
            <v/>
          </cell>
          <cell r="BS168">
            <v>39.522094848505354</v>
          </cell>
          <cell r="BT168">
            <v>96.935157748775964</v>
          </cell>
          <cell r="BU168">
            <v>0</v>
          </cell>
          <cell r="BV168">
            <v>98.940765609701629</v>
          </cell>
          <cell r="BW168">
            <v>0</v>
          </cell>
          <cell r="BX168">
            <v>0</v>
          </cell>
        </row>
        <row r="169"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S169">
            <v>281.84802266116873</v>
          </cell>
          <cell r="BT169">
            <v>71.459420049709948</v>
          </cell>
          <cell r="BU169">
            <v>509.15666784329051</v>
          </cell>
          <cell r="BV169">
            <v>72.937929896809749</v>
          </cell>
          <cell r="BW169">
            <v>326.15740569083039</v>
          </cell>
          <cell r="BX169">
            <v>432.86936835110635</v>
          </cell>
        </row>
        <row r="170"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K170">
            <v>0</v>
          </cell>
          <cell r="BL170" t="str">
            <v/>
          </cell>
          <cell r="BM170">
            <v>0</v>
          </cell>
          <cell r="BN170">
            <v>0</v>
          </cell>
          <cell r="BO170">
            <v>0</v>
          </cell>
          <cell r="BP170" t="str">
            <v/>
          </cell>
          <cell r="BS170">
            <v>45.728269620153348</v>
          </cell>
          <cell r="BT170">
            <v>0</v>
          </cell>
          <cell r="BU170">
            <v>12.885705701498699</v>
          </cell>
          <cell r="BV170">
            <v>202.95206792493428</v>
          </cell>
          <cell r="BW170">
            <v>13.067216258034975</v>
          </cell>
          <cell r="BX170">
            <v>0</v>
          </cell>
        </row>
        <row r="171"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S171">
            <v>13.849201529439817</v>
          </cell>
          <cell r="BT171">
            <v>8.4919346923569528</v>
          </cell>
          <cell r="BU171">
            <v>12.885705696105541</v>
          </cell>
          <cell r="BV171">
            <v>21.669045506053259</v>
          </cell>
          <cell r="BW171">
            <v>13.067216187973065</v>
          </cell>
          <cell r="BX171">
            <v>13.178499722781471</v>
          </cell>
        </row>
        <row r="172"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BK172">
            <v>0</v>
          </cell>
          <cell r="BL172" t="str">
            <v/>
          </cell>
          <cell r="BM172" t="str">
            <v/>
          </cell>
          <cell r="BN172" t="str">
            <v/>
          </cell>
          <cell r="BO172">
            <v>0</v>
          </cell>
          <cell r="BP172" t="str">
            <v/>
          </cell>
          <cell r="BS172">
            <v>3.4623206777770839</v>
          </cell>
          <cell r="BT172">
            <v>0</v>
          </cell>
          <cell r="BU172">
            <v>0</v>
          </cell>
          <cell r="BV172">
            <v>0</v>
          </cell>
          <cell r="BW172">
            <v>17.422963920399507</v>
          </cell>
          <cell r="BX172">
            <v>0</v>
          </cell>
        </row>
        <row r="173"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BK173">
            <v>0</v>
          </cell>
          <cell r="BL173" t="str">
            <v/>
          </cell>
          <cell r="BM173" t="str">
            <v/>
          </cell>
          <cell r="BN173">
            <v>0</v>
          </cell>
          <cell r="BO173">
            <v>0</v>
          </cell>
          <cell r="BP173" t="str">
            <v/>
          </cell>
          <cell r="BS173">
            <v>17.311495053341108</v>
          </cell>
          <cell r="BT173">
            <v>0</v>
          </cell>
          <cell r="BU173">
            <v>0</v>
          </cell>
          <cell r="BV173">
            <v>43.338063982944533</v>
          </cell>
          <cell r="BW173">
            <v>43.557369243552323</v>
          </cell>
          <cell r="BX173">
            <v>0</v>
          </cell>
        </row>
        <row r="174"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S174">
            <v>177.8990021796802</v>
          </cell>
          <cell r="BT174">
            <v>179.92594433746314</v>
          </cell>
          <cell r="BU174">
            <v>181.82284686187771</v>
          </cell>
          <cell r="BV174">
            <v>183.30011025380645</v>
          </cell>
          <cell r="BW174">
            <v>184.12671133791432</v>
          </cell>
          <cell r="BX174">
            <v>185.52728414338944</v>
          </cell>
        </row>
        <row r="175"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BK175">
            <v>0</v>
          </cell>
          <cell r="BL175">
            <v>0</v>
          </cell>
          <cell r="BM175" t="str">
            <v/>
          </cell>
          <cell r="BN175" t="str">
            <v/>
          </cell>
          <cell r="BO175" t="str">
            <v/>
          </cell>
          <cell r="BP175">
            <v>0</v>
          </cell>
          <cell r="BS175">
            <v>77.932605687348286</v>
          </cell>
          <cell r="BT175">
            <v>191.16621265457024</v>
          </cell>
          <cell r="BU175">
            <v>0</v>
          </cell>
          <cell r="BV175">
            <v>0</v>
          </cell>
          <cell r="BW175">
            <v>0</v>
          </cell>
          <cell r="BX175">
            <v>197.79187537833141</v>
          </cell>
        </row>
        <row r="176"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S176">
            <v>229.46817521430378</v>
          </cell>
          <cell r="BT176">
            <v>492.78400712243871</v>
          </cell>
          <cell r="BU176">
            <v>412.62517363107736</v>
          </cell>
          <cell r="BV176">
            <v>69.393893508383357</v>
          </cell>
          <cell r="BW176">
            <v>69.739074178427416</v>
          </cell>
          <cell r="BX176">
            <v>92.302896234454124</v>
          </cell>
        </row>
        <row r="177"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BK177" t="str">
            <v/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S177">
            <v>0</v>
          </cell>
          <cell r="BT177">
            <v>98.740172378934432</v>
          </cell>
          <cell r="BU177">
            <v>99.287036003039617</v>
          </cell>
          <cell r="BV177">
            <v>99.732203364799474</v>
          </cell>
          <cell r="BW177">
            <v>100.02669163364119</v>
          </cell>
          <cell r="BX177">
            <v>100.51049088936416</v>
          </cell>
        </row>
        <row r="178"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BK178" t="str">
            <v/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S178">
            <v>0</v>
          </cell>
          <cell r="BT178">
            <v>531.66217517681946</v>
          </cell>
          <cell r="BU178">
            <v>537.06057494869276</v>
          </cell>
          <cell r="BV178">
            <v>541.29571401568217</v>
          </cell>
          <cell r="BW178">
            <v>543.72638303386998</v>
          </cell>
          <cell r="BX178">
            <v>547.82980866715161</v>
          </cell>
        </row>
        <row r="179"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BK179" t="str">
            <v/>
          </cell>
          <cell r="BL179" t="str">
            <v/>
          </cell>
          <cell r="BM179" t="str">
            <v/>
          </cell>
          <cell r="BN179" t="str">
            <v/>
          </cell>
          <cell r="BO179" t="str">
            <v/>
          </cell>
          <cell r="BP179" t="str">
            <v/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</row>
        <row r="180"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K180" t="str">
            <v/>
          </cell>
          <cell r="BL180" t="str">
            <v/>
          </cell>
          <cell r="BM180" t="str">
            <v/>
          </cell>
          <cell r="BN180" t="str">
            <v/>
          </cell>
          <cell r="BO180" t="str">
            <v/>
          </cell>
          <cell r="BP180" t="str">
            <v/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BK181" t="str">
            <v/>
          </cell>
          <cell r="BL181" t="str">
            <v/>
          </cell>
          <cell r="BM181" t="str">
            <v/>
          </cell>
          <cell r="BN181" t="str">
            <v/>
          </cell>
          <cell r="BO181" t="str">
            <v/>
          </cell>
          <cell r="BP181" t="str">
            <v/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</row>
        <row r="182"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BK182" t="str">
            <v/>
          </cell>
          <cell r="BL182" t="str">
            <v/>
          </cell>
          <cell r="BM182" t="str">
            <v/>
          </cell>
          <cell r="BN182" t="str">
            <v/>
          </cell>
          <cell r="BO182" t="str">
            <v/>
          </cell>
          <cell r="BP182" t="str">
            <v/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</row>
        <row r="183"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K183" t="str">
            <v/>
          </cell>
          <cell r="BL183" t="str">
            <v/>
          </cell>
          <cell r="BM183" t="str">
            <v/>
          </cell>
          <cell r="BN183" t="str">
            <v/>
          </cell>
          <cell r="BO183" t="str">
            <v/>
          </cell>
          <cell r="BP183" t="str">
            <v/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BK184" t="str">
            <v/>
          </cell>
          <cell r="BL184" t="str">
            <v/>
          </cell>
          <cell r="BM184" t="str">
            <v/>
          </cell>
          <cell r="BN184" t="str">
            <v/>
          </cell>
          <cell r="BO184" t="str">
            <v/>
          </cell>
          <cell r="BP184" t="str">
            <v/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BK185" t="str">
            <v/>
          </cell>
          <cell r="BL185" t="str">
            <v/>
          </cell>
          <cell r="BM185" t="str">
            <v/>
          </cell>
          <cell r="BN185" t="str">
            <v/>
          </cell>
          <cell r="BO185" t="str">
            <v/>
          </cell>
          <cell r="BP185" t="str">
            <v/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K186" t="str">
            <v/>
          </cell>
          <cell r="BL186" t="str">
            <v/>
          </cell>
          <cell r="BM186" t="str">
            <v/>
          </cell>
          <cell r="BN186" t="str">
            <v/>
          </cell>
          <cell r="BO186" t="str">
            <v/>
          </cell>
          <cell r="BP186" t="str">
            <v/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K187" t="str">
            <v/>
          </cell>
          <cell r="BL187" t="str">
            <v/>
          </cell>
          <cell r="BM187" t="str">
            <v/>
          </cell>
          <cell r="BN187" t="str">
            <v/>
          </cell>
          <cell r="BO187" t="str">
            <v/>
          </cell>
          <cell r="BP187" t="str">
            <v/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</row>
        <row r="188"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BK188" t="str">
            <v/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S188">
            <v>0</v>
          </cell>
          <cell r="BT188">
            <v>119.64235510137379</v>
          </cell>
          <cell r="BU188">
            <v>241.46037434287535</v>
          </cell>
          <cell r="BV188">
            <v>243.1580898038809</v>
          </cell>
          <cell r="BW188">
            <v>122.05807609933655</v>
          </cell>
          <cell r="BX188">
            <v>122.86830497775375</v>
          </cell>
        </row>
        <row r="189"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BK189" t="str">
            <v/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S189">
            <v>0</v>
          </cell>
          <cell r="BT189">
            <v>330.61939085971687</v>
          </cell>
          <cell r="BU189">
            <v>333.62553408899043</v>
          </cell>
          <cell r="BV189">
            <v>335.97126569211036</v>
          </cell>
          <cell r="BW189">
            <v>337.29498838546095</v>
          </cell>
          <cell r="BX189">
            <v>339.53397289051037</v>
          </cell>
        </row>
        <row r="190"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BK190" t="str">
            <v/>
          </cell>
          <cell r="BL190">
            <v>0</v>
          </cell>
          <cell r="BM190" t="str">
            <v/>
          </cell>
          <cell r="BN190" t="str">
            <v/>
          </cell>
          <cell r="BO190" t="str">
            <v/>
          </cell>
          <cell r="BP190" t="str">
            <v/>
          </cell>
          <cell r="BS190">
            <v>0</v>
          </cell>
          <cell r="BT190">
            <v>1983.7162239382876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</row>
        <row r="191"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BK191" t="str">
            <v/>
          </cell>
          <cell r="BL191" t="str">
            <v/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S191">
            <v>0</v>
          </cell>
          <cell r="BT191">
            <v>0</v>
          </cell>
          <cell r="BU191">
            <v>254.03230303912923</v>
          </cell>
          <cell r="BV191">
            <v>255.81756582563466</v>
          </cell>
          <cell r="BW191">
            <v>513.64870168703283</v>
          </cell>
          <cell r="BX191">
            <v>517.05498587338229</v>
          </cell>
        </row>
        <row r="192"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K192" t="str">
            <v/>
          </cell>
          <cell r="BL192" t="str">
            <v/>
          </cell>
          <cell r="BM192">
            <v>0</v>
          </cell>
          <cell r="BN192" t="str">
            <v/>
          </cell>
          <cell r="BO192" t="str">
            <v/>
          </cell>
          <cell r="BP192" t="str">
            <v/>
          </cell>
          <cell r="BS192">
            <v>0</v>
          </cell>
          <cell r="BT192">
            <v>0</v>
          </cell>
          <cell r="BU192">
            <v>322.61220846559866</v>
          </cell>
          <cell r="BV192">
            <v>0</v>
          </cell>
          <cell r="BW192">
            <v>0</v>
          </cell>
          <cell r="BX192">
            <v>0</v>
          </cell>
        </row>
        <row r="193"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K193" t="str">
            <v/>
          </cell>
          <cell r="BL193" t="str">
            <v/>
          </cell>
          <cell r="BM193" t="str">
            <v/>
          </cell>
          <cell r="BN193">
            <v>0</v>
          </cell>
          <cell r="BO193" t="str">
            <v/>
          </cell>
          <cell r="BP193" t="str">
            <v/>
          </cell>
          <cell r="BS193">
            <v>0</v>
          </cell>
          <cell r="BT193">
            <v>0</v>
          </cell>
          <cell r="BU193">
            <v>0</v>
          </cell>
          <cell r="BV193">
            <v>219.24500438089694</v>
          </cell>
          <cell r="BW193">
            <v>0</v>
          </cell>
          <cell r="BX193">
            <v>0</v>
          </cell>
        </row>
        <row r="194"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BK194" t="str">
            <v/>
          </cell>
          <cell r="BL194" t="str">
            <v/>
          </cell>
          <cell r="BM194" t="str">
            <v/>
          </cell>
          <cell r="BN194" t="str">
            <v/>
          </cell>
          <cell r="BO194" t="str">
            <v/>
          </cell>
          <cell r="BP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327.87069747992717</v>
          </cell>
        </row>
        <row r="195"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>
            <v>0</v>
          </cell>
          <cell r="BP195" t="str">
            <v/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325.85669927821357</v>
          </cell>
          <cell r="BX195">
            <v>0</v>
          </cell>
        </row>
        <row r="196"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BK196" t="str">
            <v/>
          </cell>
          <cell r="BL196" t="str">
            <v/>
          </cell>
          <cell r="BM196" t="str">
            <v/>
          </cell>
          <cell r="BN196" t="str">
            <v/>
          </cell>
          <cell r="BO196">
            <v>0</v>
          </cell>
          <cell r="BP196" t="str">
            <v/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220.05555466483514</v>
          </cell>
          <cell r="BX196">
            <v>0</v>
          </cell>
        </row>
        <row r="197"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BK197" t="str">
            <v/>
          </cell>
          <cell r="BL197" t="str">
            <v/>
          </cell>
          <cell r="BM197" t="str">
            <v/>
          </cell>
          <cell r="BN197" t="str">
            <v/>
          </cell>
          <cell r="BO197" t="str">
            <v/>
          </cell>
          <cell r="BP197" t="str">
            <v/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K198" t="str">
            <v/>
          </cell>
          <cell r="BL198">
            <v>0</v>
          </cell>
          <cell r="BM198" t="str">
            <v/>
          </cell>
          <cell r="BN198" t="str">
            <v/>
          </cell>
          <cell r="BO198" t="str">
            <v/>
          </cell>
          <cell r="BP198" t="str">
            <v/>
          </cell>
          <cell r="BS198">
            <v>0</v>
          </cell>
          <cell r="BT198">
            <v>216.1120715987947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</row>
        <row r="199"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BK199">
            <v>0</v>
          </cell>
          <cell r="BL199" t="str">
            <v/>
          </cell>
          <cell r="BM199" t="str">
            <v/>
          </cell>
          <cell r="BN199" t="str">
            <v/>
          </cell>
          <cell r="BO199" t="str">
            <v/>
          </cell>
          <cell r="BP199" t="str">
            <v/>
          </cell>
          <cell r="BS199">
            <v>81.473459940376671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</row>
        <row r="200"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S200">
            <v>1716.2028360853014</v>
          </cell>
          <cell r="BT200">
            <v>385.91232344747993</v>
          </cell>
          <cell r="BU200">
            <v>389.05330457670851</v>
          </cell>
          <cell r="BV200">
            <v>391.5265685265457</v>
          </cell>
          <cell r="BW200">
            <v>392.97614440354454</v>
          </cell>
          <cell r="BX200">
            <v>395.40935191643138</v>
          </cell>
        </row>
        <row r="201"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S201">
            <v>978.9811211714009</v>
          </cell>
          <cell r="BT201">
            <v>1277.0636620327653</v>
          </cell>
          <cell r="BU201">
            <v>2300.1731267185401</v>
          </cell>
          <cell r="BV201">
            <v>1961.7216482980382</v>
          </cell>
          <cell r="BW201">
            <v>511.63215363480253</v>
          </cell>
          <cell r="BX201">
            <v>730.60954506895507</v>
          </cell>
        </row>
        <row r="202"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BK202">
            <v>0</v>
          </cell>
          <cell r="BL202">
            <v>0</v>
          </cell>
          <cell r="BM202" t="str">
            <v/>
          </cell>
          <cell r="BN202">
            <v>0</v>
          </cell>
          <cell r="BO202" t="str">
            <v/>
          </cell>
          <cell r="BP202" t="str">
            <v/>
          </cell>
          <cell r="BS202">
            <v>870.20657625896968</v>
          </cell>
          <cell r="BT202">
            <v>523.96853586648024</v>
          </cell>
          <cell r="BU202">
            <v>0</v>
          </cell>
          <cell r="BV202">
            <v>533.8212285264691</v>
          </cell>
          <cell r="BW202">
            <v>0</v>
          </cell>
          <cell r="BX202">
            <v>0</v>
          </cell>
        </row>
        <row r="203"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S203">
            <v>1196.5357424589633</v>
          </cell>
          <cell r="BT203">
            <v>290.44838706078815</v>
          </cell>
          <cell r="BU203">
            <v>293.51929064456397</v>
          </cell>
          <cell r="BV203">
            <v>945.06115566020264</v>
          </cell>
          <cell r="BW203">
            <v>949.32297034893588</v>
          </cell>
          <cell r="BX203">
            <v>299.50608019389244</v>
          </cell>
        </row>
        <row r="204"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S204">
            <v>108.77579678866766</v>
          </cell>
          <cell r="BT204">
            <v>162.94142558992891</v>
          </cell>
          <cell r="BU204">
            <v>164.66436459778532</v>
          </cell>
          <cell r="BV204">
            <v>708.98145629553153</v>
          </cell>
          <cell r="BW204">
            <v>166.75409721949021</v>
          </cell>
          <cell r="BX204">
            <v>168.02321811335906</v>
          </cell>
        </row>
        <row r="205"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S205">
            <v>489.492077548157</v>
          </cell>
          <cell r="BT205">
            <v>2503.3022428508498</v>
          </cell>
          <cell r="BU205">
            <v>2529.7691358263219</v>
          </cell>
          <cell r="BV205">
            <v>485.29160684033246</v>
          </cell>
          <cell r="BW205">
            <v>487.48003358709201</v>
          </cell>
          <cell r="BX205">
            <v>491.18979796331229</v>
          </cell>
        </row>
        <row r="206"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S206">
            <v>543.87649625961512</v>
          </cell>
          <cell r="BT206">
            <v>1220.6059681402537</v>
          </cell>
          <cell r="BU206">
            <v>481.37195008315399</v>
          </cell>
          <cell r="BV206">
            <v>485.29321318432926</v>
          </cell>
          <cell r="BW206">
            <v>487.48218380027333</v>
          </cell>
          <cell r="BX206">
            <v>491.19292617186136</v>
          </cell>
        </row>
        <row r="207"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S207">
            <v>815.82013615268727</v>
          </cell>
          <cell r="BT207">
            <v>833.58696348069293</v>
          </cell>
          <cell r="BU207">
            <v>842.4002886559407</v>
          </cell>
          <cell r="BV207">
            <v>849.26028012443396</v>
          </cell>
          <cell r="BW207">
            <v>2946.1515366992844</v>
          </cell>
          <cell r="BX207">
            <v>2968.5719685610125</v>
          </cell>
        </row>
        <row r="208"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BK208" t="str">
            <v/>
          </cell>
          <cell r="BL208" t="str">
            <v/>
          </cell>
          <cell r="BM208" t="str">
            <v/>
          </cell>
          <cell r="BN208" t="str">
            <v/>
          </cell>
          <cell r="BO208" t="str">
            <v/>
          </cell>
          <cell r="BP208" t="str">
            <v/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</row>
        <row r="209"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S209">
            <v>217.5521572705554</v>
          </cell>
          <cell r="BT209">
            <v>508.28485192279186</v>
          </cell>
          <cell r="BU209">
            <v>513.6586934782498</v>
          </cell>
          <cell r="BV209">
            <v>517.84151363455203</v>
          </cell>
          <cell r="BW209">
            <v>3587.138228873423</v>
          </cell>
          <cell r="BX209">
            <v>3614.4360831155918</v>
          </cell>
        </row>
        <row r="210"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BK210" t="str">
            <v/>
          </cell>
          <cell r="BL210" t="str">
            <v/>
          </cell>
          <cell r="BM210" t="str">
            <v/>
          </cell>
          <cell r="BN210" t="str">
            <v/>
          </cell>
          <cell r="BO210" t="str">
            <v/>
          </cell>
          <cell r="BP210" t="str">
            <v/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</row>
        <row r="211"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BK211" t="str">
            <v/>
          </cell>
          <cell r="BL211" t="str">
            <v/>
          </cell>
          <cell r="BM211" t="str">
            <v/>
          </cell>
          <cell r="BN211" t="str">
            <v/>
          </cell>
          <cell r="BO211" t="str">
            <v/>
          </cell>
          <cell r="BP211" t="str">
            <v/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</row>
        <row r="212"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BK212" t="str">
            <v/>
          </cell>
          <cell r="BL212" t="str">
            <v/>
          </cell>
          <cell r="BM212" t="str">
            <v/>
          </cell>
          <cell r="BN212" t="str">
            <v/>
          </cell>
          <cell r="BO212" t="str">
            <v/>
          </cell>
          <cell r="BP212" t="str">
            <v/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BK213" t="str">
            <v/>
          </cell>
          <cell r="BL213" t="str">
            <v/>
          </cell>
          <cell r="BM213" t="str">
            <v/>
          </cell>
          <cell r="BN213" t="str">
            <v/>
          </cell>
          <cell r="BO213" t="str">
            <v/>
          </cell>
          <cell r="BP213" t="str">
            <v/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</row>
        <row r="214"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BK214" t="str">
            <v/>
          </cell>
          <cell r="BL214" t="str">
            <v/>
          </cell>
          <cell r="BM214" t="str">
            <v/>
          </cell>
          <cell r="BN214" t="str">
            <v/>
          </cell>
          <cell r="BO214" t="str">
            <v/>
          </cell>
          <cell r="BP214" t="str">
            <v/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BK215" t="str">
            <v/>
          </cell>
          <cell r="BL215" t="str">
            <v/>
          </cell>
          <cell r="BM215" t="str">
            <v/>
          </cell>
          <cell r="BN215" t="str">
            <v/>
          </cell>
          <cell r="BO215" t="str">
            <v/>
          </cell>
          <cell r="BP215" t="str">
            <v/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BK217" t="str">
            <v/>
          </cell>
          <cell r="BL217" t="str">
            <v/>
          </cell>
          <cell r="BM217" t="str">
            <v/>
          </cell>
          <cell r="BN217" t="str">
            <v/>
          </cell>
          <cell r="BO217" t="str">
            <v/>
          </cell>
          <cell r="BP217" t="str">
            <v/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</row>
        <row r="218"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BK218" t="str">
            <v/>
          </cell>
          <cell r="BL218" t="str">
            <v/>
          </cell>
          <cell r="BM218" t="str">
            <v/>
          </cell>
          <cell r="BN218" t="str">
            <v/>
          </cell>
          <cell r="BO218" t="str">
            <v/>
          </cell>
          <cell r="BP218" t="str">
            <v/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BK219" t="str">
            <v/>
          </cell>
          <cell r="BL219" t="str">
            <v/>
          </cell>
          <cell r="BM219" t="str">
            <v/>
          </cell>
          <cell r="BN219" t="str">
            <v/>
          </cell>
          <cell r="BO219" t="str">
            <v/>
          </cell>
          <cell r="BP219" t="str">
            <v/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</row>
        <row r="220"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BK220" t="str">
            <v/>
          </cell>
          <cell r="BL220" t="str">
            <v/>
          </cell>
          <cell r="BM220" t="str">
            <v/>
          </cell>
          <cell r="BN220" t="str">
            <v/>
          </cell>
          <cell r="BO220" t="str">
            <v/>
          </cell>
          <cell r="BP220" t="str">
            <v/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BK222" t="str">
            <v/>
          </cell>
          <cell r="BL222" t="str">
            <v/>
          </cell>
          <cell r="BM222" t="str">
            <v/>
          </cell>
          <cell r="BN222" t="str">
            <v/>
          </cell>
          <cell r="BO222" t="str">
            <v/>
          </cell>
          <cell r="BP222" t="str">
            <v/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BK223" t="str">
            <v/>
          </cell>
          <cell r="BL223" t="str">
            <v/>
          </cell>
          <cell r="BM223" t="str">
            <v/>
          </cell>
          <cell r="BN223" t="str">
            <v/>
          </cell>
          <cell r="BO223" t="str">
            <v/>
          </cell>
          <cell r="BP223" t="str">
            <v/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BK224" t="str">
            <v/>
          </cell>
          <cell r="BL224" t="str">
            <v/>
          </cell>
          <cell r="BM224" t="str">
            <v/>
          </cell>
          <cell r="BN224" t="str">
            <v/>
          </cell>
          <cell r="BO224" t="str">
            <v/>
          </cell>
          <cell r="BP224" t="str">
            <v/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BK225" t="str">
            <v/>
          </cell>
          <cell r="BL225" t="str">
            <v/>
          </cell>
          <cell r="BM225" t="str">
            <v/>
          </cell>
          <cell r="BN225" t="str">
            <v/>
          </cell>
          <cell r="BO225" t="str">
            <v/>
          </cell>
          <cell r="BP225" t="str">
            <v/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BK226" t="str">
            <v/>
          </cell>
          <cell r="BL226" t="str">
            <v/>
          </cell>
          <cell r="BM226" t="str">
            <v/>
          </cell>
          <cell r="BN226" t="str">
            <v/>
          </cell>
          <cell r="BO226" t="str">
            <v/>
          </cell>
          <cell r="BP226" t="str">
            <v/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BK227" t="str">
            <v/>
          </cell>
          <cell r="BL227" t="str">
            <v/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BK228" t="str">
            <v/>
          </cell>
          <cell r="BL228" t="str">
            <v/>
          </cell>
          <cell r="BM228" t="str">
            <v/>
          </cell>
          <cell r="BN228" t="str">
            <v/>
          </cell>
          <cell r="BO228" t="str">
            <v/>
          </cell>
          <cell r="BP228" t="str">
            <v/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BK229" t="str">
            <v/>
          </cell>
          <cell r="BL229" t="str">
            <v/>
          </cell>
          <cell r="BM229" t="str">
            <v/>
          </cell>
          <cell r="BN229" t="str">
            <v/>
          </cell>
          <cell r="BO229" t="str">
            <v/>
          </cell>
          <cell r="BP229" t="str">
            <v/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</row>
        <row r="230"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BK230" t="str">
            <v/>
          </cell>
          <cell r="BL230" t="str">
            <v/>
          </cell>
          <cell r="BM230" t="str">
            <v/>
          </cell>
          <cell r="BN230" t="str">
            <v/>
          </cell>
          <cell r="BO230" t="str">
            <v/>
          </cell>
          <cell r="BP230" t="str">
            <v/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BK231" t="str">
            <v/>
          </cell>
          <cell r="BL231" t="str">
            <v/>
          </cell>
          <cell r="BM231" t="str">
            <v/>
          </cell>
          <cell r="BN231" t="str">
            <v/>
          </cell>
          <cell r="BO231" t="str">
            <v/>
          </cell>
          <cell r="BP231" t="str">
            <v/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</row>
        <row r="232"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BK232" t="str">
            <v/>
          </cell>
          <cell r="BL232" t="str">
            <v/>
          </cell>
          <cell r="BM232" t="str">
            <v/>
          </cell>
          <cell r="BN232" t="str">
            <v/>
          </cell>
          <cell r="BO232" t="str">
            <v/>
          </cell>
          <cell r="BP232" t="str">
            <v/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</row>
        <row r="233"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BK233" t="str">
            <v/>
          </cell>
          <cell r="BL233" t="str">
            <v/>
          </cell>
          <cell r="BM233" t="str">
            <v/>
          </cell>
          <cell r="BN233" t="str">
            <v/>
          </cell>
          <cell r="BO233" t="str">
            <v/>
          </cell>
          <cell r="BP233" t="str">
            <v/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</row>
        <row r="234"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BK234" t="str">
            <v/>
          </cell>
          <cell r="BL234" t="str">
            <v/>
          </cell>
          <cell r="BM234" t="str">
            <v/>
          </cell>
          <cell r="BN234" t="str">
            <v/>
          </cell>
          <cell r="BO234" t="str">
            <v/>
          </cell>
          <cell r="BP234" t="str">
            <v/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</row>
        <row r="235"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BK235" t="str">
            <v/>
          </cell>
          <cell r="BL235" t="str">
            <v/>
          </cell>
          <cell r="BM235" t="str">
            <v/>
          </cell>
          <cell r="BN235" t="str">
            <v/>
          </cell>
          <cell r="BO235" t="str">
            <v/>
          </cell>
          <cell r="BP235" t="str">
            <v/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</row>
        <row r="236"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BK236" t="str">
            <v/>
          </cell>
          <cell r="BL236" t="str">
            <v/>
          </cell>
          <cell r="BM236" t="str">
            <v/>
          </cell>
          <cell r="BN236" t="str">
            <v/>
          </cell>
          <cell r="BO236" t="str">
            <v/>
          </cell>
          <cell r="BP236" t="str">
            <v/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</row>
        <row r="237"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BK237" t="str">
            <v/>
          </cell>
          <cell r="BL237" t="str">
            <v/>
          </cell>
          <cell r="BM237" t="str">
            <v/>
          </cell>
          <cell r="BN237" t="str">
            <v/>
          </cell>
          <cell r="BO237" t="str">
            <v/>
          </cell>
          <cell r="BP237" t="str">
            <v/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</row>
        <row r="238"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BK238" t="str">
            <v/>
          </cell>
          <cell r="BL238" t="str">
            <v/>
          </cell>
          <cell r="BM238" t="str">
            <v/>
          </cell>
          <cell r="BN238" t="str">
            <v/>
          </cell>
          <cell r="BO238" t="str">
            <v/>
          </cell>
          <cell r="BP238" t="str">
            <v/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</row>
        <row r="239"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BK239" t="str">
            <v/>
          </cell>
          <cell r="BL239" t="str">
            <v/>
          </cell>
          <cell r="BM239" t="str">
            <v/>
          </cell>
          <cell r="BN239" t="str">
            <v/>
          </cell>
          <cell r="BO239" t="str">
            <v/>
          </cell>
          <cell r="BP239" t="str">
            <v/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</row>
        <row r="240"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BK240" t="str">
            <v/>
          </cell>
          <cell r="BL240" t="str">
            <v/>
          </cell>
          <cell r="BM240" t="str">
            <v/>
          </cell>
          <cell r="BN240" t="str">
            <v/>
          </cell>
          <cell r="BO240" t="str">
            <v/>
          </cell>
          <cell r="BP240" t="str">
            <v/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</row>
        <row r="241"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BK241" t="str">
            <v/>
          </cell>
          <cell r="BL241" t="str">
            <v/>
          </cell>
          <cell r="BM241" t="str">
            <v/>
          </cell>
          <cell r="BN241" t="str">
            <v/>
          </cell>
          <cell r="BO241" t="str">
            <v/>
          </cell>
          <cell r="BP241" t="str">
            <v/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</row>
        <row r="242"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BK242" t="str">
            <v/>
          </cell>
          <cell r="BL242" t="str">
            <v/>
          </cell>
          <cell r="BM242" t="str">
            <v/>
          </cell>
          <cell r="BN242" t="str">
            <v/>
          </cell>
          <cell r="BO242" t="str">
            <v/>
          </cell>
          <cell r="BP242" t="str">
            <v/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</row>
        <row r="243"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BK243" t="str">
            <v/>
          </cell>
          <cell r="BL243" t="str">
            <v/>
          </cell>
          <cell r="BM243" t="str">
            <v/>
          </cell>
          <cell r="BN243" t="str">
            <v/>
          </cell>
          <cell r="BO243" t="str">
            <v/>
          </cell>
          <cell r="BP243" t="str">
            <v/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</row>
        <row r="244"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</row>
        <row r="245"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BK245" t="str">
            <v/>
          </cell>
          <cell r="BL245" t="str">
            <v/>
          </cell>
          <cell r="BM245" t="str">
            <v/>
          </cell>
          <cell r="BN245" t="str">
            <v/>
          </cell>
          <cell r="BO245" t="str">
            <v/>
          </cell>
          <cell r="BP245" t="str">
            <v/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</row>
        <row r="246"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BK246" t="str">
            <v/>
          </cell>
          <cell r="BL246" t="str">
            <v/>
          </cell>
          <cell r="BM246" t="str">
            <v/>
          </cell>
          <cell r="BN246" t="str">
            <v/>
          </cell>
          <cell r="BO246" t="str">
            <v/>
          </cell>
          <cell r="BP246" t="str">
            <v/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</row>
        <row r="247"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BK247" t="str">
            <v/>
          </cell>
          <cell r="BL247" t="str">
            <v/>
          </cell>
          <cell r="BM247" t="str">
            <v/>
          </cell>
          <cell r="BN247" t="str">
            <v/>
          </cell>
          <cell r="BO247" t="str">
            <v/>
          </cell>
          <cell r="BP247" t="str">
            <v/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</row>
        <row r="248"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BK248" t="str">
            <v/>
          </cell>
          <cell r="BL248" t="str">
            <v/>
          </cell>
          <cell r="BM248" t="str">
            <v/>
          </cell>
          <cell r="BN248" t="str">
            <v/>
          </cell>
          <cell r="BO248" t="str">
            <v/>
          </cell>
          <cell r="BP248" t="str">
            <v/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</row>
        <row r="249"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BK249" t="str">
            <v/>
          </cell>
          <cell r="BL249" t="str">
            <v/>
          </cell>
          <cell r="BM249" t="str">
            <v/>
          </cell>
          <cell r="BN249" t="str">
            <v/>
          </cell>
          <cell r="BO249" t="str">
            <v/>
          </cell>
          <cell r="BP249" t="str">
            <v/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</row>
        <row r="250"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BK250" t="str">
            <v/>
          </cell>
          <cell r="BL250" t="str">
            <v/>
          </cell>
          <cell r="BM250" t="str">
            <v/>
          </cell>
          <cell r="BN250" t="str">
            <v/>
          </cell>
          <cell r="BO250" t="str">
            <v/>
          </cell>
          <cell r="BP250" t="str">
            <v/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</row>
        <row r="251"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BK251" t="str">
            <v/>
          </cell>
          <cell r="BL251" t="str">
            <v/>
          </cell>
          <cell r="BM251" t="str">
            <v/>
          </cell>
          <cell r="BN251" t="str">
            <v/>
          </cell>
          <cell r="BO251" t="str">
            <v/>
          </cell>
          <cell r="BP251" t="str">
            <v/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</row>
        <row r="252"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BK252" t="str">
            <v/>
          </cell>
          <cell r="BL252" t="str">
            <v/>
          </cell>
          <cell r="BM252" t="str">
            <v/>
          </cell>
          <cell r="BN252" t="str">
            <v/>
          </cell>
          <cell r="BO252" t="str">
            <v/>
          </cell>
          <cell r="BP252" t="str">
            <v/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BK253" t="str">
            <v/>
          </cell>
          <cell r="BL253" t="str">
            <v/>
          </cell>
          <cell r="BM253" t="str">
            <v/>
          </cell>
          <cell r="BN253" t="str">
            <v/>
          </cell>
          <cell r="BO253" t="str">
            <v/>
          </cell>
          <cell r="BP253" t="str">
            <v/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</row>
        <row r="255"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BK256" t="str">
            <v/>
          </cell>
          <cell r="BL256" t="str">
            <v/>
          </cell>
          <cell r="BM256" t="str">
            <v/>
          </cell>
          <cell r="BN256" t="str">
            <v/>
          </cell>
          <cell r="BO256" t="str">
            <v/>
          </cell>
          <cell r="BP256" t="str">
            <v/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</row>
        <row r="257"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BK257" t="str">
            <v/>
          </cell>
          <cell r="BL257" t="str">
            <v/>
          </cell>
          <cell r="BM257" t="str">
            <v/>
          </cell>
          <cell r="BN257" t="str">
            <v/>
          </cell>
          <cell r="BO257" t="str">
            <v/>
          </cell>
          <cell r="BP257" t="str">
            <v/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</row>
        <row r="258"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BK258" t="str">
            <v/>
          </cell>
          <cell r="BL258" t="str">
            <v/>
          </cell>
          <cell r="BM258" t="str">
            <v/>
          </cell>
          <cell r="BN258" t="str">
            <v/>
          </cell>
          <cell r="BO258" t="str">
            <v/>
          </cell>
          <cell r="BP258" t="str">
            <v/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</row>
        <row r="260"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BK260" t="str">
            <v/>
          </cell>
          <cell r="BL260" t="str">
            <v/>
          </cell>
          <cell r="BM260" t="str">
            <v/>
          </cell>
          <cell r="BN260" t="str">
            <v/>
          </cell>
          <cell r="BO260" t="str">
            <v/>
          </cell>
          <cell r="BP260" t="str">
            <v/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BK261" t="str">
            <v/>
          </cell>
          <cell r="BL261" t="str">
            <v/>
          </cell>
          <cell r="BM261" t="str">
            <v/>
          </cell>
          <cell r="BN261" t="str">
            <v/>
          </cell>
          <cell r="BO261" t="str">
            <v/>
          </cell>
          <cell r="BP261" t="str">
            <v/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BK263" t="str">
            <v/>
          </cell>
          <cell r="BL263" t="str">
            <v/>
          </cell>
          <cell r="BM263" t="str">
            <v/>
          </cell>
          <cell r="BN263" t="str">
            <v/>
          </cell>
          <cell r="BO263" t="str">
            <v/>
          </cell>
          <cell r="BP263" t="str">
            <v/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BK264" t="str">
            <v/>
          </cell>
          <cell r="BL264" t="str">
            <v/>
          </cell>
          <cell r="BM264" t="str">
            <v/>
          </cell>
          <cell r="BN264" t="str">
            <v/>
          </cell>
          <cell r="BO264" t="str">
            <v/>
          </cell>
          <cell r="BP264" t="str">
            <v/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BK265" t="str">
            <v/>
          </cell>
          <cell r="BL265" t="str">
            <v/>
          </cell>
          <cell r="BM265" t="str">
            <v/>
          </cell>
          <cell r="BN265" t="str">
            <v/>
          </cell>
          <cell r="BO265" t="str">
            <v/>
          </cell>
          <cell r="BP265" t="str">
            <v/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BK266" t="str">
            <v/>
          </cell>
          <cell r="BL266" t="str">
            <v/>
          </cell>
          <cell r="BM266" t="str">
            <v/>
          </cell>
          <cell r="BN266" t="str">
            <v/>
          </cell>
          <cell r="BO266" t="str">
            <v/>
          </cell>
          <cell r="BP266" t="str">
            <v/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BK267" t="str">
            <v/>
          </cell>
          <cell r="BL267" t="str">
            <v/>
          </cell>
          <cell r="BM267" t="str">
            <v/>
          </cell>
          <cell r="BN267" t="str">
            <v/>
          </cell>
          <cell r="BO267" t="str">
            <v/>
          </cell>
          <cell r="BP267" t="str">
            <v/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BK268" t="str">
            <v/>
          </cell>
          <cell r="BL268" t="str">
            <v/>
          </cell>
          <cell r="BM268" t="str">
            <v/>
          </cell>
          <cell r="BN268" t="str">
            <v/>
          </cell>
          <cell r="BO268" t="str">
            <v/>
          </cell>
          <cell r="BP268" t="str">
            <v/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BK269" t="str">
            <v/>
          </cell>
          <cell r="BL269" t="str">
            <v/>
          </cell>
          <cell r="BM269" t="str">
            <v/>
          </cell>
          <cell r="BN269" t="str">
            <v/>
          </cell>
          <cell r="BO269" t="str">
            <v/>
          </cell>
          <cell r="BP269" t="str">
            <v/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BK270" t="str">
            <v/>
          </cell>
          <cell r="BL270" t="str">
            <v/>
          </cell>
          <cell r="BM270" t="str">
            <v/>
          </cell>
          <cell r="BN270" t="str">
            <v/>
          </cell>
          <cell r="BO270" t="str">
            <v/>
          </cell>
          <cell r="BP270" t="str">
            <v/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BK271" t="str">
            <v/>
          </cell>
          <cell r="BL271" t="str">
            <v/>
          </cell>
          <cell r="BM271" t="str">
            <v/>
          </cell>
          <cell r="BN271" t="str">
            <v/>
          </cell>
          <cell r="BO271" t="str">
            <v/>
          </cell>
          <cell r="BP271" t="str">
            <v/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BK272" t="str">
            <v/>
          </cell>
          <cell r="BL272" t="str">
            <v/>
          </cell>
          <cell r="BM272" t="str">
            <v/>
          </cell>
          <cell r="BN272" t="str">
            <v/>
          </cell>
          <cell r="BO272" t="str">
            <v/>
          </cell>
          <cell r="BP272" t="str">
            <v/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BK273" t="str">
            <v/>
          </cell>
          <cell r="BL273" t="str">
            <v/>
          </cell>
          <cell r="BM273" t="str">
            <v/>
          </cell>
          <cell r="BN273" t="str">
            <v/>
          </cell>
          <cell r="BO273" t="str">
            <v/>
          </cell>
          <cell r="BP273" t="str">
            <v/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BK274" t="str">
            <v/>
          </cell>
          <cell r="BL274" t="str">
            <v/>
          </cell>
          <cell r="BM274" t="str">
            <v/>
          </cell>
          <cell r="BN274" t="str">
            <v/>
          </cell>
          <cell r="BO274" t="str">
            <v/>
          </cell>
          <cell r="BP274" t="str">
            <v/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BK275" t="str">
            <v/>
          </cell>
          <cell r="BL275" t="str">
            <v/>
          </cell>
          <cell r="BM275" t="str">
            <v/>
          </cell>
          <cell r="BN275" t="str">
            <v/>
          </cell>
          <cell r="BO275" t="str">
            <v/>
          </cell>
          <cell r="BP275" t="str">
            <v/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BK276" t="str">
            <v/>
          </cell>
          <cell r="BL276" t="str">
            <v/>
          </cell>
          <cell r="BM276" t="str">
            <v/>
          </cell>
          <cell r="BN276" t="str">
            <v/>
          </cell>
          <cell r="BO276" t="str">
            <v/>
          </cell>
          <cell r="BP276" t="str">
            <v/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BK277" t="str">
            <v/>
          </cell>
          <cell r="BL277" t="str">
            <v/>
          </cell>
          <cell r="BM277" t="str">
            <v/>
          </cell>
          <cell r="BN277" t="str">
            <v/>
          </cell>
          <cell r="BO277" t="str">
            <v/>
          </cell>
          <cell r="BP277" t="str">
            <v/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BK278" t="str">
            <v/>
          </cell>
          <cell r="BL278" t="str">
            <v/>
          </cell>
          <cell r="BM278" t="str">
            <v/>
          </cell>
          <cell r="BN278" t="str">
            <v/>
          </cell>
          <cell r="BO278" t="str">
            <v/>
          </cell>
          <cell r="BP278" t="str">
            <v/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BK279" t="str">
            <v/>
          </cell>
          <cell r="BL279" t="str">
            <v/>
          </cell>
          <cell r="BM279" t="str">
            <v/>
          </cell>
          <cell r="BN279" t="str">
            <v/>
          </cell>
          <cell r="BO279" t="str">
            <v/>
          </cell>
          <cell r="BP279" t="str">
            <v/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BK280" t="str">
            <v/>
          </cell>
          <cell r="BL280" t="str">
            <v/>
          </cell>
          <cell r="BM280" t="str">
            <v/>
          </cell>
          <cell r="BN280" t="str">
            <v/>
          </cell>
          <cell r="BO280" t="str">
            <v/>
          </cell>
          <cell r="BP280" t="str">
            <v/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BK281" t="str">
            <v/>
          </cell>
          <cell r="BL281" t="str">
            <v/>
          </cell>
          <cell r="BM281" t="str">
            <v/>
          </cell>
          <cell r="BN281" t="str">
            <v/>
          </cell>
          <cell r="BO281" t="str">
            <v/>
          </cell>
          <cell r="BP281" t="str">
            <v/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BK282" t="str">
            <v/>
          </cell>
          <cell r="BL282" t="str">
            <v/>
          </cell>
          <cell r="BM282" t="str">
            <v/>
          </cell>
          <cell r="BN282" t="str">
            <v/>
          </cell>
          <cell r="BO282" t="str">
            <v/>
          </cell>
          <cell r="BP282" t="str">
            <v/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BK283" t="str">
            <v/>
          </cell>
          <cell r="BL283" t="str">
            <v/>
          </cell>
          <cell r="BM283" t="str">
            <v/>
          </cell>
          <cell r="BN283" t="str">
            <v/>
          </cell>
          <cell r="BO283" t="str">
            <v/>
          </cell>
          <cell r="BP283" t="str">
            <v/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BK284" t="str">
            <v/>
          </cell>
          <cell r="BL284" t="str">
            <v/>
          </cell>
          <cell r="BM284" t="str">
            <v/>
          </cell>
          <cell r="BN284" t="str">
            <v/>
          </cell>
          <cell r="BO284" t="str">
            <v/>
          </cell>
          <cell r="BP284" t="str">
            <v/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BK285" t="str">
            <v/>
          </cell>
          <cell r="BL285" t="str">
            <v/>
          </cell>
          <cell r="BM285" t="str">
            <v/>
          </cell>
          <cell r="BN285" t="str">
            <v/>
          </cell>
          <cell r="BO285" t="str">
            <v/>
          </cell>
          <cell r="BP285" t="str">
            <v/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BK286" t="str">
            <v/>
          </cell>
          <cell r="BL286" t="str">
            <v/>
          </cell>
          <cell r="BM286" t="str">
            <v/>
          </cell>
          <cell r="BN286" t="str">
            <v/>
          </cell>
          <cell r="BO286" t="str">
            <v/>
          </cell>
          <cell r="BP286" t="str">
            <v/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BK287" t="str">
            <v/>
          </cell>
          <cell r="BL287" t="str">
            <v/>
          </cell>
          <cell r="BM287" t="str">
            <v/>
          </cell>
          <cell r="BN287" t="str">
            <v/>
          </cell>
          <cell r="BO287" t="str">
            <v/>
          </cell>
          <cell r="BP287" t="str">
            <v/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BK288" t="str">
            <v/>
          </cell>
          <cell r="BL288" t="str">
            <v/>
          </cell>
          <cell r="BM288" t="str">
            <v/>
          </cell>
          <cell r="BN288" t="str">
            <v/>
          </cell>
          <cell r="BO288" t="str">
            <v/>
          </cell>
          <cell r="BP288" t="str">
            <v/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BK289" t="str">
            <v/>
          </cell>
          <cell r="BL289" t="str">
            <v/>
          </cell>
          <cell r="BM289" t="str">
            <v/>
          </cell>
          <cell r="BN289" t="str">
            <v/>
          </cell>
          <cell r="BO289" t="str">
            <v/>
          </cell>
          <cell r="BP289" t="str">
            <v/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BK290" t="str">
            <v/>
          </cell>
          <cell r="BL290" t="str">
            <v/>
          </cell>
          <cell r="BM290" t="str">
            <v/>
          </cell>
          <cell r="BN290" t="str">
            <v/>
          </cell>
          <cell r="BO290" t="str">
            <v/>
          </cell>
          <cell r="BP290" t="str">
            <v/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BK291" t="str">
            <v/>
          </cell>
          <cell r="BL291" t="str">
            <v/>
          </cell>
          <cell r="BM291" t="str">
            <v/>
          </cell>
          <cell r="BN291" t="str">
            <v/>
          </cell>
          <cell r="BO291" t="str">
            <v/>
          </cell>
          <cell r="BP291" t="str">
            <v/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BK292" t="str">
            <v/>
          </cell>
          <cell r="BL292" t="str">
            <v/>
          </cell>
          <cell r="BM292" t="str">
            <v/>
          </cell>
          <cell r="BN292" t="str">
            <v/>
          </cell>
          <cell r="BO292" t="str">
            <v/>
          </cell>
          <cell r="BP292" t="str">
            <v/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BK293" t="str">
            <v/>
          </cell>
          <cell r="BL293" t="str">
            <v/>
          </cell>
          <cell r="BM293" t="str">
            <v/>
          </cell>
          <cell r="BN293" t="str">
            <v/>
          </cell>
          <cell r="BO293" t="str">
            <v/>
          </cell>
          <cell r="BP293" t="str">
            <v/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BK294" t="str">
            <v/>
          </cell>
          <cell r="BL294" t="str">
            <v/>
          </cell>
          <cell r="BM294" t="str">
            <v/>
          </cell>
          <cell r="BN294" t="str">
            <v/>
          </cell>
          <cell r="BO294" t="str">
            <v/>
          </cell>
          <cell r="BP294" t="str">
            <v/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BK295" t="str">
            <v/>
          </cell>
          <cell r="BL295" t="str">
            <v/>
          </cell>
          <cell r="BM295" t="str">
            <v/>
          </cell>
          <cell r="BN295" t="str">
            <v/>
          </cell>
          <cell r="BO295" t="str">
            <v/>
          </cell>
          <cell r="BP295" t="str">
            <v/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BK296" t="str">
            <v/>
          </cell>
          <cell r="BL296" t="str">
            <v/>
          </cell>
          <cell r="BM296" t="str">
            <v/>
          </cell>
          <cell r="BN296" t="str">
            <v/>
          </cell>
          <cell r="BO296" t="str">
            <v/>
          </cell>
          <cell r="BP296" t="str">
            <v/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BK297" t="str">
            <v/>
          </cell>
          <cell r="BL297" t="str">
            <v/>
          </cell>
          <cell r="BM297" t="str">
            <v/>
          </cell>
          <cell r="BN297" t="str">
            <v/>
          </cell>
          <cell r="BO297" t="str">
            <v/>
          </cell>
          <cell r="BP297" t="str">
            <v/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BK298" t="str">
            <v/>
          </cell>
          <cell r="BL298" t="str">
            <v/>
          </cell>
          <cell r="BM298" t="str">
            <v/>
          </cell>
          <cell r="BN298" t="str">
            <v/>
          </cell>
          <cell r="BO298" t="str">
            <v/>
          </cell>
          <cell r="BP298" t="str">
            <v/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BK299" t="str">
            <v/>
          </cell>
          <cell r="BL299" t="str">
            <v/>
          </cell>
          <cell r="BM299" t="str">
            <v/>
          </cell>
          <cell r="BN299" t="str">
            <v/>
          </cell>
          <cell r="BO299" t="str">
            <v/>
          </cell>
          <cell r="BP299" t="str">
            <v/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BK300" t="str">
            <v/>
          </cell>
          <cell r="BL300" t="str">
            <v/>
          </cell>
          <cell r="BM300" t="str">
            <v/>
          </cell>
          <cell r="BN300" t="str">
            <v/>
          </cell>
          <cell r="BO300" t="str">
            <v/>
          </cell>
          <cell r="BP300" t="str">
            <v/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BK301" t="str">
            <v/>
          </cell>
          <cell r="BL301" t="str">
            <v/>
          </cell>
          <cell r="BM301" t="str">
            <v/>
          </cell>
          <cell r="BN301" t="str">
            <v/>
          </cell>
          <cell r="BO301" t="str">
            <v/>
          </cell>
          <cell r="BP301" t="str">
            <v/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BK302" t="str">
            <v/>
          </cell>
          <cell r="BL302" t="str">
            <v/>
          </cell>
          <cell r="BM302" t="str">
            <v/>
          </cell>
          <cell r="BN302" t="str">
            <v/>
          </cell>
          <cell r="BO302" t="str">
            <v/>
          </cell>
          <cell r="BP302" t="str">
            <v/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BK303" t="str">
            <v/>
          </cell>
          <cell r="BL303" t="str">
            <v/>
          </cell>
          <cell r="BM303" t="str">
            <v/>
          </cell>
          <cell r="BN303" t="str">
            <v/>
          </cell>
          <cell r="BO303" t="str">
            <v/>
          </cell>
          <cell r="BP303" t="str">
            <v/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</row>
        <row r="304"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BK304" t="str">
            <v/>
          </cell>
          <cell r="BL304" t="str">
            <v/>
          </cell>
          <cell r="BM304" t="str">
            <v/>
          </cell>
          <cell r="BN304" t="str">
            <v/>
          </cell>
          <cell r="BO304" t="str">
            <v/>
          </cell>
          <cell r="BP304" t="str">
            <v/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</row>
        <row r="305"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BK305" t="str">
            <v/>
          </cell>
          <cell r="BL305" t="str">
            <v/>
          </cell>
          <cell r="BM305" t="str">
            <v/>
          </cell>
          <cell r="BN305" t="str">
            <v/>
          </cell>
          <cell r="BO305" t="str">
            <v/>
          </cell>
          <cell r="BP305" t="str">
            <v/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</row>
        <row r="306"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BK306" t="str">
            <v/>
          </cell>
          <cell r="BL306" t="str">
            <v/>
          </cell>
          <cell r="BM306" t="str">
            <v/>
          </cell>
          <cell r="BN306" t="str">
            <v/>
          </cell>
          <cell r="BO306" t="str">
            <v/>
          </cell>
          <cell r="BP306" t="str">
            <v/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</row>
        <row r="307"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BK307" t="str">
            <v/>
          </cell>
          <cell r="BL307" t="str">
            <v/>
          </cell>
          <cell r="BM307" t="str">
            <v/>
          </cell>
          <cell r="BN307" t="str">
            <v/>
          </cell>
          <cell r="BO307" t="str">
            <v/>
          </cell>
          <cell r="BP307" t="str">
            <v/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</row>
        <row r="308"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BK308" t="str">
            <v/>
          </cell>
          <cell r="BL308" t="str">
            <v/>
          </cell>
          <cell r="BM308" t="str">
            <v/>
          </cell>
          <cell r="BN308" t="str">
            <v/>
          </cell>
          <cell r="BO308" t="str">
            <v/>
          </cell>
          <cell r="BP308" t="str">
            <v/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</row>
        <row r="309"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BK309" t="str">
            <v/>
          </cell>
          <cell r="BL309" t="str">
            <v/>
          </cell>
          <cell r="BM309" t="str">
            <v/>
          </cell>
          <cell r="BN309" t="str">
            <v/>
          </cell>
          <cell r="BO309" t="str">
            <v/>
          </cell>
          <cell r="BP309" t="str">
            <v/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BK310" t="str">
            <v/>
          </cell>
          <cell r="BL310" t="str">
            <v/>
          </cell>
          <cell r="BM310" t="str">
            <v/>
          </cell>
          <cell r="BN310" t="str">
            <v/>
          </cell>
          <cell r="BO310" t="str">
            <v/>
          </cell>
          <cell r="BP310" t="str">
            <v/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BK311" t="str">
            <v/>
          </cell>
          <cell r="BL311" t="str">
            <v/>
          </cell>
          <cell r="BM311" t="str">
            <v/>
          </cell>
          <cell r="BN311" t="str">
            <v/>
          </cell>
          <cell r="BO311" t="str">
            <v/>
          </cell>
          <cell r="BP311" t="str">
            <v/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BK312" t="str">
            <v/>
          </cell>
          <cell r="BL312" t="str">
            <v/>
          </cell>
          <cell r="BM312" t="str">
            <v/>
          </cell>
          <cell r="BN312" t="str">
            <v/>
          </cell>
          <cell r="BO312" t="str">
            <v/>
          </cell>
          <cell r="BP312" t="str">
            <v/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</row>
        <row r="313"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BK313" t="str">
            <v/>
          </cell>
          <cell r="BL313" t="str">
            <v/>
          </cell>
          <cell r="BM313" t="str">
            <v/>
          </cell>
          <cell r="BN313" t="str">
            <v/>
          </cell>
          <cell r="BO313" t="str">
            <v/>
          </cell>
          <cell r="BP313" t="str">
            <v/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</row>
        <row r="314"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BK314" t="str">
            <v/>
          </cell>
          <cell r="BL314" t="str">
            <v/>
          </cell>
          <cell r="BM314" t="str">
            <v/>
          </cell>
          <cell r="BN314" t="str">
            <v/>
          </cell>
          <cell r="BO314" t="str">
            <v/>
          </cell>
          <cell r="BP314" t="str">
            <v/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BK315" t="str">
            <v/>
          </cell>
          <cell r="BL315" t="str">
            <v/>
          </cell>
          <cell r="BM315" t="str">
            <v/>
          </cell>
          <cell r="BN315" t="str">
            <v/>
          </cell>
          <cell r="BO315" t="str">
            <v/>
          </cell>
          <cell r="BP315" t="str">
            <v/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</row>
        <row r="316"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BK316" t="str">
            <v/>
          </cell>
          <cell r="BL316" t="str">
            <v/>
          </cell>
          <cell r="BM316" t="str">
            <v/>
          </cell>
          <cell r="BN316" t="str">
            <v/>
          </cell>
          <cell r="BO316" t="str">
            <v/>
          </cell>
          <cell r="BP316" t="str">
            <v/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</row>
        <row r="317"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BK317" t="str">
            <v/>
          </cell>
          <cell r="BL317" t="str">
            <v/>
          </cell>
          <cell r="BM317" t="str">
            <v/>
          </cell>
          <cell r="BN317" t="str">
            <v/>
          </cell>
          <cell r="BO317" t="str">
            <v/>
          </cell>
          <cell r="BP317" t="str">
            <v/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</row>
        <row r="318"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BK318" t="str">
            <v/>
          </cell>
          <cell r="BL318" t="str">
            <v/>
          </cell>
          <cell r="BM318" t="str">
            <v/>
          </cell>
          <cell r="BN318" t="str">
            <v/>
          </cell>
          <cell r="BO318" t="str">
            <v/>
          </cell>
          <cell r="BP318" t="str">
            <v/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BK319" t="str">
            <v/>
          </cell>
          <cell r="BL319" t="str">
            <v/>
          </cell>
          <cell r="BM319" t="str">
            <v/>
          </cell>
          <cell r="BN319" t="str">
            <v/>
          </cell>
          <cell r="BO319" t="str">
            <v/>
          </cell>
          <cell r="BP319" t="str">
            <v/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BK320" t="str">
            <v/>
          </cell>
          <cell r="BL320" t="str">
            <v/>
          </cell>
          <cell r="BM320" t="str">
            <v/>
          </cell>
          <cell r="BN320" t="str">
            <v/>
          </cell>
          <cell r="BO320" t="str">
            <v/>
          </cell>
          <cell r="BP320" t="str">
            <v/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BK321" t="str">
            <v/>
          </cell>
          <cell r="BL321" t="str">
            <v/>
          </cell>
          <cell r="BM321" t="str">
            <v/>
          </cell>
          <cell r="BN321" t="str">
            <v/>
          </cell>
          <cell r="BO321" t="str">
            <v/>
          </cell>
          <cell r="BP321" t="str">
            <v/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</row>
        <row r="322"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BK322" t="str">
            <v/>
          </cell>
          <cell r="BL322" t="str">
            <v/>
          </cell>
          <cell r="BM322" t="str">
            <v/>
          </cell>
          <cell r="BN322" t="str">
            <v/>
          </cell>
          <cell r="BO322" t="str">
            <v/>
          </cell>
          <cell r="BP322" t="str">
            <v/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</row>
        <row r="323"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BK323" t="str">
            <v/>
          </cell>
          <cell r="BL323" t="str">
            <v/>
          </cell>
          <cell r="BM323" t="str">
            <v/>
          </cell>
          <cell r="BN323" t="str">
            <v/>
          </cell>
          <cell r="BO323" t="str">
            <v/>
          </cell>
          <cell r="BP323" t="str">
            <v/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</row>
        <row r="324"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BK324" t="str">
            <v/>
          </cell>
          <cell r="BL324" t="str">
            <v/>
          </cell>
          <cell r="BM324" t="str">
            <v/>
          </cell>
          <cell r="BN324" t="str">
            <v/>
          </cell>
          <cell r="BO324" t="str">
            <v/>
          </cell>
          <cell r="BP324" t="str">
            <v/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</row>
        <row r="325"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BK325" t="str">
            <v/>
          </cell>
          <cell r="BL325" t="str">
            <v/>
          </cell>
          <cell r="BM325" t="str">
            <v/>
          </cell>
          <cell r="BN325" t="str">
            <v/>
          </cell>
          <cell r="BO325" t="str">
            <v/>
          </cell>
          <cell r="BP325" t="str">
            <v/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BK326" t="str">
            <v/>
          </cell>
          <cell r="BL326" t="str">
            <v/>
          </cell>
          <cell r="BM326" t="str">
            <v/>
          </cell>
          <cell r="BN326" t="str">
            <v/>
          </cell>
          <cell r="BO326" t="str">
            <v/>
          </cell>
          <cell r="BP326" t="str">
            <v/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</row>
        <row r="327"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BK327" t="str">
            <v/>
          </cell>
          <cell r="BL327" t="str">
            <v/>
          </cell>
          <cell r="BM327" t="str">
            <v/>
          </cell>
          <cell r="BN327" t="str">
            <v/>
          </cell>
          <cell r="BO327" t="str">
            <v/>
          </cell>
          <cell r="BP327" t="str">
            <v/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BK328" t="str">
            <v/>
          </cell>
          <cell r="BL328" t="str">
            <v/>
          </cell>
          <cell r="BM328" t="str">
            <v/>
          </cell>
          <cell r="BN328" t="str">
            <v/>
          </cell>
          <cell r="BO328" t="str">
            <v/>
          </cell>
          <cell r="BP328" t="str">
            <v/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</row>
        <row r="329"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BK329" t="str">
            <v/>
          </cell>
          <cell r="BL329" t="str">
            <v/>
          </cell>
          <cell r="BM329" t="str">
            <v/>
          </cell>
          <cell r="BN329" t="str">
            <v/>
          </cell>
          <cell r="BO329" t="str">
            <v/>
          </cell>
          <cell r="BP329" t="str">
            <v/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BK330" t="str">
            <v/>
          </cell>
          <cell r="BL330" t="str">
            <v/>
          </cell>
          <cell r="BM330" t="str">
            <v/>
          </cell>
          <cell r="BN330" t="str">
            <v/>
          </cell>
          <cell r="BO330" t="str">
            <v/>
          </cell>
          <cell r="BP330" t="str">
            <v/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BK331" t="str">
            <v/>
          </cell>
          <cell r="BL331" t="str">
            <v/>
          </cell>
          <cell r="BM331" t="str">
            <v/>
          </cell>
          <cell r="BN331" t="str">
            <v/>
          </cell>
          <cell r="BO331" t="str">
            <v/>
          </cell>
          <cell r="BP331" t="str">
            <v/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BK332" t="str">
            <v/>
          </cell>
          <cell r="BL332" t="str">
            <v/>
          </cell>
          <cell r="BM332" t="str">
            <v/>
          </cell>
          <cell r="BN332" t="str">
            <v/>
          </cell>
          <cell r="BO332" t="str">
            <v/>
          </cell>
          <cell r="BP332" t="str">
            <v/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BK333" t="str">
            <v/>
          </cell>
          <cell r="BL333" t="str">
            <v/>
          </cell>
          <cell r="BM333" t="str">
            <v/>
          </cell>
          <cell r="BN333" t="str">
            <v/>
          </cell>
          <cell r="BO333" t="str">
            <v/>
          </cell>
          <cell r="BP333" t="str">
            <v/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BK334" t="str">
            <v/>
          </cell>
          <cell r="BL334" t="str">
            <v/>
          </cell>
          <cell r="BM334" t="str">
            <v/>
          </cell>
          <cell r="BN334" t="str">
            <v/>
          </cell>
          <cell r="BO334" t="str">
            <v/>
          </cell>
          <cell r="BP334" t="str">
            <v/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</row>
        <row r="335"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BK335" t="str">
            <v/>
          </cell>
          <cell r="BL335" t="str">
            <v/>
          </cell>
          <cell r="BM335" t="str">
            <v/>
          </cell>
          <cell r="BN335" t="str">
            <v/>
          </cell>
          <cell r="BO335" t="str">
            <v/>
          </cell>
          <cell r="BP335" t="str">
            <v/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BK336" t="str">
            <v/>
          </cell>
          <cell r="BL336" t="str">
            <v/>
          </cell>
          <cell r="BM336" t="str">
            <v/>
          </cell>
          <cell r="BN336" t="str">
            <v/>
          </cell>
          <cell r="BO336" t="str">
            <v/>
          </cell>
          <cell r="BP336" t="str">
            <v/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BK337" t="str">
            <v/>
          </cell>
          <cell r="BL337" t="str">
            <v/>
          </cell>
          <cell r="BM337" t="str">
            <v/>
          </cell>
          <cell r="BN337" t="str">
            <v/>
          </cell>
          <cell r="BO337" t="str">
            <v/>
          </cell>
          <cell r="BP337" t="str">
            <v/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BK338" t="str">
            <v/>
          </cell>
          <cell r="BL338" t="str">
            <v/>
          </cell>
          <cell r="BM338" t="str">
            <v/>
          </cell>
          <cell r="BN338" t="str">
            <v/>
          </cell>
          <cell r="BO338" t="str">
            <v/>
          </cell>
          <cell r="BP338" t="str">
            <v/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BK339" t="str">
            <v/>
          </cell>
          <cell r="BL339" t="str">
            <v/>
          </cell>
          <cell r="BM339" t="str">
            <v/>
          </cell>
          <cell r="BN339" t="str">
            <v/>
          </cell>
          <cell r="BO339" t="str">
            <v/>
          </cell>
          <cell r="BP339" t="str">
            <v/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</row>
        <row r="340"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BK340" t="str">
            <v/>
          </cell>
          <cell r="BL340" t="str">
            <v/>
          </cell>
          <cell r="BM340" t="str">
            <v/>
          </cell>
          <cell r="BN340" t="str">
            <v/>
          </cell>
          <cell r="BO340" t="str">
            <v/>
          </cell>
          <cell r="BP340" t="str">
            <v/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</row>
        <row r="341"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BK341" t="str">
            <v/>
          </cell>
          <cell r="BL341" t="str">
            <v/>
          </cell>
          <cell r="BM341" t="str">
            <v/>
          </cell>
          <cell r="BN341" t="str">
            <v/>
          </cell>
          <cell r="BO341" t="str">
            <v/>
          </cell>
          <cell r="BP341" t="str">
            <v/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</row>
        <row r="342"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BK342" t="str">
            <v/>
          </cell>
          <cell r="BL342" t="str">
            <v/>
          </cell>
          <cell r="BM342" t="str">
            <v/>
          </cell>
          <cell r="BN342" t="str">
            <v/>
          </cell>
          <cell r="BO342" t="str">
            <v/>
          </cell>
          <cell r="BP342" t="str">
            <v/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</row>
        <row r="343"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BK343" t="str">
            <v/>
          </cell>
          <cell r="BL343" t="str">
            <v/>
          </cell>
          <cell r="BM343" t="str">
            <v/>
          </cell>
          <cell r="BN343" t="str">
            <v/>
          </cell>
          <cell r="BO343" t="str">
            <v/>
          </cell>
          <cell r="BP343" t="str">
            <v/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BK344" t="str">
            <v/>
          </cell>
          <cell r="BL344" t="str">
            <v/>
          </cell>
          <cell r="BM344" t="str">
            <v/>
          </cell>
          <cell r="BN344" t="str">
            <v/>
          </cell>
          <cell r="BO344" t="str">
            <v/>
          </cell>
          <cell r="BP344" t="str">
            <v/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</row>
        <row r="345"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BK345" t="str">
            <v/>
          </cell>
          <cell r="BL345" t="str">
            <v/>
          </cell>
          <cell r="BM345" t="str">
            <v/>
          </cell>
          <cell r="BN345" t="str">
            <v/>
          </cell>
          <cell r="BO345" t="str">
            <v/>
          </cell>
          <cell r="BP345" t="str">
            <v/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BK346" t="str">
            <v/>
          </cell>
          <cell r="BL346" t="str">
            <v/>
          </cell>
          <cell r="BM346" t="str">
            <v/>
          </cell>
          <cell r="BN346" t="str">
            <v/>
          </cell>
          <cell r="BO346" t="str">
            <v/>
          </cell>
          <cell r="BP346" t="str">
            <v/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</row>
        <row r="347"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BK347" t="str">
            <v/>
          </cell>
          <cell r="BL347" t="str">
            <v/>
          </cell>
          <cell r="BM347" t="str">
            <v/>
          </cell>
          <cell r="BN347" t="str">
            <v/>
          </cell>
          <cell r="BO347" t="str">
            <v/>
          </cell>
          <cell r="BP347" t="str">
            <v/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</row>
        <row r="348"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BK348" t="str">
            <v/>
          </cell>
          <cell r="BL348" t="str">
            <v/>
          </cell>
          <cell r="BM348" t="str">
            <v/>
          </cell>
          <cell r="BN348" t="str">
            <v/>
          </cell>
          <cell r="BO348" t="str">
            <v/>
          </cell>
          <cell r="BP348" t="str">
            <v/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</row>
        <row r="349"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BK349" t="str">
            <v/>
          </cell>
          <cell r="BL349" t="str">
            <v/>
          </cell>
          <cell r="BM349" t="str">
            <v/>
          </cell>
          <cell r="BN349" t="str">
            <v/>
          </cell>
          <cell r="BO349" t="str">
            <v/>
          </cell>
          <cell r="BP349" t="str">
            <v/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BK350" t="str">
            <v/>
          </cell>
          <cell r="BL350" t="str">
            <v/>
          </cell>
          <cell r="BM350" t="str">
            <v/>
          </cell>
          <cell r="BN350" t="str">
            <v/>
          </cell>
          <cell r="BO350" t="str">
            <v/>
          </cell>
          <cell r="BP350" t="str">
            <v/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BK351" t="str">
            <v/>
          </cell>
          <cell r="BL351" t="str">
            <v/>
          </cell>
          <cell r="BM351" t="str">
            <v/>
          </cell>
          <cell r="BN351" t="str">
            <v/>
          </cell>
          <cell r="BO351" t="str">
            <v/>
          </cell>
          <cell r="BP351" t="str">
            <v/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BK352" t="str">
            <v/>
          </cell>
          <cell r="BL352" t="str">
            <v/>
          </cell>
          <cell r="BM352" t="str">
            <v/>
          </cell>
          <cell r="BN352" t="str">
            <v/>
          </cell>
          <cell r="BO352" t="str">
            <v/>
          </cell>
          <cell r="BP352" t="str">
            <v/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BK353" t="str">
            <v/>
          </cell>
          <cell r="BL353" t="str">
            <v/>
          </cell>
          <cell r="BM353" t="str">
            <v/>
          </cell>
          <cell r="BN353" t="str">
            <v/>
          </cell>
          <cell r="BO353" t="str">
            <v/>
          </cell>
          <cell r="BP353" t="str">
            <v/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</row>
        <row r="354"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BK354" t="str">
            <v/>
          </cell>
          <cell r="BL354" t="str">
            <v/>
          </cell>
          <cell r="BM354" t="str">
            <v/>
          </cell>
          <cell r="BN354" t="str">
            <v/>
          </cell>
          <cell r="BO354" t="str">
            <v/>
          </cell>
          <cell r="BP354" t="str">
            <v/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BK355" t="str">
            <v/>
          </cell>
          <cell r="BL355" t="str">
            <v/>
          </cell>
          <cell r="BM355" t="str">
            <v/>
          </cell>
          <cell r="BN355" t="str">
            <v/>
          </cell>
          <cell r="BO355" t="str">
            <v/>
          </cell>
          <cell r="BP355" t="str">
            <v/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</row>
        <row r="356"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BK356" t="str">
            <v/>
          </cell>
          <cell r="BL356" t="str">
            <v/>
          </cell>
          <cell r="BM356" t="str">
            <v/>
          </cell>
          <cell r="BN356" t="str">
            <v/>
          </cell>
          <cell r="BO356" t="str">
            <v/>
          </cell>
          <cell r="BP356" t="str">
            <v/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</row>
        <row r="357"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BK357" t="str">
            <v/>
          </cell>
          <cell r="BL357" t="str">
            <v/>
          </cell>
          <cell r="BM357" t="str">
            <v/>
          </cell>
          <cell r="BN357" t="str">
            <v/>
          </cell>
          <cell r="BO357" t="str">
            <v/>
          </cell>
          <cell r="BP357" t="str">
            <v/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</row>
        <row r="358"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BK358" t="str">
            <v/>
          </cell>
          <cell r="BL358" t="str">
            <v/>
          </cell>
          <cell r="BM358" t="str">
            <v/>
          </cell>
          <cell r="BN358" t="str">
            <v/>
          </cell>
          <cell r="BO358" t="str">
            <v/>
          </cell>
          <cell r="BP358" t="str">
            <v/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</row>
        <row r="359"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BK359" t="str">
            <v/>
          </cell>
          <cell r="BL359" t="str">
            <v/>
          </cell>
          <cell r="BM359" t="str">
            <v/>
          </cell>
          <cell r="BN359" t="str">
            <v/>
          </cell>
          <cell r="BO359" t="str">
            <v/>
          </cell>
          <cell r="BP359" t="str">
            <v/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</row>
        <row r="360"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BK360" t="str">
            <v/>
          </cell>
          <cell r="BL360" t="str">
            <v/>
          </cell>
          <cell r="BM360" t="str">
            <v/>
          </cell>
          <cell r="BN360" t="str">
            <v/>
          </cell>
          <cell r="BO360" t="str">
            <v/>
          </cell>
          <cell r="BP360" t="str">
            <v/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</row>
        <row r="361"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BK361" t="str">
            <v/>
          </cell>
          <cell r="BL361" t="str">
            <v/>
          </cell>
          <cell r="BM361" t="str">
            <v/>
          </cell>
          <cell r="BN361" t="str">
            <v/>
          </cell>
          <cell r="BO361" t="str">
            <v/>
          </cell>
          <cell r="BP361" t="str">
            <v/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</row>
        <row r="362"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BK362" t="str">
            <v/>
          </cell>
          <cell r="BL362" t="str">
            <v/>
          </cell>
          <cell r="BM362" t="str">
            <v/>
          </cell>
          <cell r="BN362" t="str">
            <v/>
          </cell>
          <cell r="BO362" t="str">
            <v/>
          </cell>
          <cell r="BP362" t="str">
            <v/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</row>
        <row r="363"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BK363" t="str">
            <v/>
          </cell>
          <cell r="BL363" t="str">
            <v/>
          </cell>
          <cell r="BM363" t="str">
            <v/>
          </cell>
          <cell r="BN363" t="str">
            <v/>
          </cell>
          <cell r="BO363" t="str">
            <v/>
          </cell>
          <cell r="BP363" t="str">
            <v/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BK364" t="str">
            <v/>
          </cell>
          <cell r="BL364" t="str">
            <v/>
          </cell>
          <cell r="BM364" t="str">
            <v/>
          </cell>
          <cell r="BN364" t="str">
            <v/>
          </cell>
          <cell r="BO364" t="str">
            <v/>
          </cell>
          <cell r="BP364" t="str">
            <v/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</row>
        <row r="365"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BK365" t="str">
            <v/>
          </cell>
          <cell r="BL365" t="str">
            <v/>
          </cell>
          <cell r="BM365" t="str">
            <v/>
          </cell>
          <cell r="BN365" t="str">
            <v/>
          </cell>
          <cell r="BO365" t="str">
            <v/>
          </cell>
          <cell r="BP365" t="str">
            <v/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</row>
        <row r="366"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BK366" t="str">
            <v/>
          </cell>
          <cell r="BL366" t="str">
            <v/>
          </cell>
          <cell r="BM366" t="str">
            <v/>
          </cell>
          <cell r="BN366" t="str">
            <v/>
          </cell>
          <cell r="BO366" t="str">
            <v/>
          </cell>
          <cell r="BP366" t="str">
            <v/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</row>
        <row r="367"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BK367" t="str">
            <v/>
          </cell>
          <cell r="BL367" t="str">
            <v/>
          </cell>
          <cell r="BM367" t="str">
            <v/>
          </cell>
          <cell r="BN367" t="str">
            <v/>
          </cell>
          <cell r="BO367" t="str">
            <v/>
          </cell>
          <cell r="BP367" t="str">
            <v/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</row>
        <row r="368"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BK368" t="str">
            <v/>
          </cell>
          <cell r="BL368" t="str">
            <v/>
          </cell>
          <cell r="BM368" t="str">
            <v/>
          </cell>
          <cell r="BN368" t="str">
            <v/>
          </cell>
          <cell r="BO368" t="str">
            <v/>
          </cell>
          <cell r="BP368" t="str">
            <v/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</row>
        <row r="369"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BK369" t="str">
            <v/>
          </cell>
          <cell r="BL369" t="str">
            <v/>
          </cell>
          <cell r="BM369" t="str">
            <v/>
          </cell>
          <cell r="BN369" t="str">
            <v/>
          </cell>
          <cell r="BO369" t="str">
            <v/>
          </cell>
          <cell r="BP369" t="str">
            <v/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</row>
        <row r="370"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BK370" t="str">
            <v/>
          </cell>
          <cell r="BL370" t="str">
            <v/>
          </cell>
          <cell r="BM370" t="str">
            <v/>
          </cell>
          <cell r="BN370" t="str">
            <v/>
          </cell>
          <cell r="BO370" t="str">
            <v/>
          </cell>
          <cell r="BP370" t="str">
            <v/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BK371" t="str">
            <v/>
          </cell>
          <cell r="BL371" t="str">
            <v/>
          </cell>
          <cell r="BM371" t="str">
            <v/>
          </cell>
          <cell r="BN371" t="str">
            <v/>
          </cell>
          <cell r="BO371" t="str">
            <v/>
          </cell>
          <cell r="BP371" t="str">
            <v/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BK372" t="str">
            <v/>
          </cell>
          <cell r="BL372" t="str">
            <v/>
          </cell>
          <cell r="BM372" t="str">
            <v/>
          </cell>
          <cell r="BN372" t="str">
            <v/>
          </cell>
          <cell r="BO372" t="str">
            <v/>
          </cell>
          <cell r="BP372" t="str">
            <v/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</row>
        <row r="373"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BK373" t="str">
            <v/>
          </cell>
          <cell r="BL373" t="str">
            <v/>
          </cell>
          <cell r="BM373" t="str">
            <v/>
          </cell>
          <cell r="BN373" t="str">
            <v/>
          </cell>
          <cell r="BO373" t="str">
            <v/>
          </cell>
          <cell r="BP373" t="str">
            <v/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</row>
        <row r="374"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BK374" t="str">
            <v/>
          </cell>
          <cell r="BL374" t="str">
            <v/>
          </cell>
          <cell r="BM374" t="str">
            <v/>
          </cell>
          <cell r="BN374" t="str">
            <v/>
          </cell>
          <cell r="BO374" t="str">
            <v/>
          </cell>
          <cell r="BP374" t="str">
            <v/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</row>
        <row r="375"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BK375" t="str">
            <v/>
          </cell>
          <cell r="BL375" t="str">
            <v/>
          </cell>
          <cell r="BM375" t="str">
            <v/>
          </cell>
          <cell r="BN375" t="str">
            <v/>
          </cell>
          <cell r="BO375" t="str">
            <v/>
          </cell>
          <cell r="BP375" t="str">
            <v/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BK376" t="str">
            <v/>
          </cell>
          <cell r="BL376" t="str">
            <v/>
          </cell>
          <cell r="BM376" t="str">
            <v/>
          </cell>
          <cell r="BN376" t="str">
            <v/>
          </cell>
          <cell r="BO376" t="str">
            <v/>
          </cell>
          <cell r="BP376" t="str">
            <v/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BK377" t="str">
            <v/>
          </cell>
          <cell r="BL377" t="str">
            <v/>
          </cell>
          <cell r="BM377" t="str">
            <v/>
          </cell>
          <cell r="BN377" t="str">
            <v/>
          </cell>
          <cell r="BO377" t="str">
            <v/>
          </cell>
          <cell r="BP377" t="str">
            <v/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BK378" t="str">
            <v/>
          </cell>
          <cell r="BL378" t="str">
            <v/>
          </cell>
          <cell r="BM378" t="str">
            <v/>
          </cell>
          <cell r="BN378" t="str">
            <v/>
          </cell>
          <cell r="BO378" t="str">
            <v/>
          </cell>
          <cell r="BP378" t="str">
            <v/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</row>
        <row r="379"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BK379" t="str">
            <v/>
          </cell>
          <cell r="BL379" t="str">
            <v/>
          </cell>
          <cell r="BM379" t="str">
            <v/>
          </cell>
          <cell r="BN379" t="str">
            <v/>
          </cell>
          <cell r="BO379" t="str">
            <v/>
          </cell>
          <cell r="BP379" t="str">
            <v/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BK380" t="str">
            <v/>
          </cell>
          <cell r="BL380" t="str">
            <v/>
          </cell>
          <cell r="BM380" t="str">
            <v/>
          </cell>
          <cell r="BN380" t="str">
            <v/>
          </cell>
          <cell r="BO380" t="str">
            <v/>
          </cell>
          <cell r="BP380" t="str">
            <v/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BK381" t="str">
            <v/>
          </cell>
          <cell r="BL381" t="str">
            <v/>
          </cell>
          <cell r="BM381" t="str">
            <v/>
          </cell>
          <cell r="BN381" t="str">
            <v/>
          </cell>
          <cell r="BO381" t="str">
            <v/>
          </cell>
          <cell r="BP381" t="str">
            <v/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BK382" t="str">
            <v/>
          </cell>
          <cell r="BL382" t="str">
            <v/>
          </cell>
          <cell r="BM382" t="str">
            <v/>
          </cell>
          <cell r="BN382" t="str">
            <v/>
          </cell>
          <cell r="BO382" t="str">
            <v/>
          </cell>
          <cell r="BP382" t="str">
            <v/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BK383" t="str">
            <v/>
          </cell>
          <cell r="BL383" t="str">
            <v/>
          </cell>
          <cell r="BM383" t="str">
            <v/>
          </cell>
          <cell r="BN383" t="str">
            <v/>
          </cell>
          <cell r="BO383" t="str">
            <v/>
          </cell>
          <cell r="BP383" t="str">
            <v/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BK384" t="str">
            <v/>
          </cell>
          <cell r="BL384" t="str">
            <v/>
          </cell>
          <cell r="BM384" t="str">
            <v/>
          </cell>
          <cell r="BN384" t="str">
            <v/>
          </cell>
          <cell r="BO384" t="str">
            <v/>
          </cell>
          <cell r="BP384" t="str">
            <v/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BK385" t="str">
            <v/>
          </cell>
          <cell r="BL385" t="str">
            <v/>
          </cell>
          <cell r="BM385" t="str">
            <v/>
          </cell>
          <cell r="BN385" t="str">
            <v/>
          </cell>
          <cell r="BO385" t="str">
            <v/>
          </cell>
          <cell r="BP385" t="str">
            <v/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BK386" t="str">
            <v/>
          </cell>
          <cell r="BL386" t="str">
            <v/>
          </cell>
          <cell r="BM386" t="str">
            <v/>
          </cell>
          <cell r="BN386" t="str">
            <v/>
          </cell>
          <cell r="BO386" t="str">
            <v/>
          </cell>
          <cell r="BP386" t="str">
            <v/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BK387" t="str">
            <v/>
          </cell>
          <cell r="BL387" t="str">
            <v/>
          </cell>
          <cell r="BM387" t="str">
            <v/>
          </cell>
          <cell r="BN387" t="str">
            <v/>
          </cell>
          <cell r="BO387" t="str">
            <v/>
          </cell>
          <cell r="BP387" t="str">
            <v/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BK388" t="str">
            <v/>
          </cell>
          <cell r="BL388" t="str">
            <v/>
          </cell>
          <cell r="BM388" t="str">
            <v/>
          </cell>
          <cell r="BN388" t="str">
            <v/>
          </cell>
          <cell r="BO388" t="str">
            <v/>
          </cell>
          <cell r="BP388" t="str">
            <v/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BK389" t="str">
            <v/>
          </cell>
          <cell r="BL389" t="str">
            <v/>
          </cell>
          <cell r="BM389" t="str">
            <v/>
          </cell>
          <cell r="BN389" t="str">
            <v/>
          </cell>
          <cell r="BO389" t="str">
            <v/>
          </cell>
          <cell r="BP389" t="str">
            <v/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</row>
        <row r="390"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BK390" t="str">
            <v/>
          </cell>
          <cell r="BL390" t="str">
            <v/>
          </cell>
          <cell r="BM390" t="str">
            <v/>
          </cell>
          <cell r="BN390" t="str">
            <v/>
          </cell>
          <cell r="BO390" t="str">
            <v/>
          </cell>
          <cell r="BP390" t="str">
            <v/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BK391" t="str">
            <v/>
          </cell>
          <cell r="BL391" t="str">
            <v/>
          </cell>
          <cell r="BM391" t="str">
            <v/>
          </cell>
          <cell r="BN391" t="str">
            <v/>
          </cell>
          <cell r="BO391" t="str">
            <v/>
          </cell>
          <cell r="BP391" t="str">
            <v/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BK392" t="str">
            <v/>
          </cell>
          <cell r="BL392" t="str">
            <v/>
          </cell>
          <cell r="BM392" t="str">
            <v/>
          </cell>
          <cell r="BN392" t="str">
            <v/>
          </cell>
          <cell r="BO392" t="str">
            <v/>
          </cell>
          <cell r="BP392" t="str">
            <v/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BK393" t="str">
            <v/>
          </cell>
          <cell r="BL393" t="str">
            <v/>
          </cell>
          <cell r="BM393" t="str">
            <v/>
          </cell>
          <cell r="BN393" t="str">
            <v/>
          </cell>
          <cell r="BO393" t="str">
            <v/>
          </cell>
          <cell r="BP393" t="str">
            <v/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</row>
        <row r="394"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BK394" t="str">
            <v/>
          </cell>
          <cell r="BL394" t="str">
            <v/>
          </cell>
          <cell r="BM394" t="str">
            <v/>
          </cell>
          <cell r="BN394" t="str">
            <v/>
          </cell>
          <cell r="BO394" t="str">
            <v/>
          </cell>
          <cell r="BP394" t="str">
            <v/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</row>
        <row r="395"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BK395" t="str">
            <v/>
          </cell>
          <cell r="BL395" t="str">
            <v/>
          </cell>
          <cell r="BM395" t="str">
            <v/>
          </cell>
          <cell r="BN395" t="str">
            <v/>
          </cell>
          <cell r="BO395" t="str">
            <v/>
          </cell>
          <cell r="BP395" t="str">
            <v/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</row>
        <row r="396"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BK396" t="str">
            <v/>
          </cell>
          <cell r="BL396" t="str">
            <v/>
          </cell>
          <cell r="BM396" t="str">
            <v/>
          </cell>
          <cell r="BN396" t="str">
            <v/>
          </cell>
          <cell r="BO396" t="str">
            <v/>
          </cell>
          <cell r="BP396" t="str">
            <v/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</row>
        <row r="397"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BK397" t="str">
            <v/>
          </cell>
          <cell r="BL397" t="str">
            <v/>
          </cell>
          <cell r="BM397" t="str">
            <v/>
          </cell>
          <cell r="BN397" t="str">
            <v/>
          </cell>
          <cell r="BO397" t="str">
            <v/>
          </cell>
          <cell r="BP397" t="str">
            <v/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</row>
        <row r="398"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BK398" t="str">
            <v/>
          </cell>
          <cell r="BL398" t="str">
            <v/>
          </cell>
          <cell r="BM398" t="str">
            <v/>
          </cell>
          <cell r="BN398" t="str">
            <v/>
          </cell>
          <cell r="BO398" t="str">
            <v/>
          </cell>
          <cell r="BP398" t="str">
            <v/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BK399" t="str">
            <v/>
          </cell>
          <cell r="BL399" t="str">
            <v/>
          </cell>
          <cell r="BM399" t="str">
            <v/>
          </cell>
          <cell r="BN399" t="str">
            <v/>
          </cell>
          <cell r="BO399" t="str">
            <v/>
          </cell>
          <cell r="BP399" t="str">
            <v/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</row>
        <row r="400"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BK400" t="str">
            <v/>
          </cell>
          <cell r="BL400" t="str">
            <v/>
          </cell>
          <cell r="BM400" t="str">
            <v/>
          </cell>
          <cell r="BN400" t="str">
            <v/>
          </cell>
          <cell r="BO400" t="str">
            <v/>
          </cell>
          <cell r="BP400" t="str">
            <v/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BK401" t="str">
            <v/>
          </cell>
          <cell r="BL401" t="str">
            <v/>
          </cell>
          <cell r="BM401" t="str">
            <v/>
          </cell>
          <cell r="BN401" t="str">
            <v/>
          </cell>
          <cell r="BO401" t="str">
            <v/>
          </cell>
          <cell r="BP401" t="str">
            <v/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BK402" t="str">
            <v/>
          </cell>
          <cell r="BL402" t="str">
            <v/>
          </cell>
          <cell r="BM402" t="str">
            <v/>
          </cell>
          <cell r="BN402" t="str">
            <v/>
          </cell>
          <cell r="BO402" t="str">
            <v/>
          </cell>
          <cell r="BP402" t="str">
            <v/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BK403" t="str">
            <v/>
          </cell>
          <cell r="BL403" t="str">
            <v/>
          </cell>
          <cell r="BM403" t="str">
            <v/>
          </cell>
          <cell r="BN403" t="str">
            <v/>
          </cell>
          <cell r="BO403" t="str">
            <v/>
          </cell>
          <cell r="BP403" t="str">
            <v/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BK404" t="str">
            <v/>
          </cell>
          <cell r="BL404" t="str">
            <v/>
          </cell>
          <cell r="BM404" t="str">
            <v/>
          </cell>
          <cell r="BN404" t="str">
            <v/>
          </cell>
          <cell r="BO404" t="str">
            <v/>
          </cell>
          <cell r="BP404" t="str">
            <v/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BK405" t="str">
            <v/>
          </cell>
          <cell r="BL405" t="str">
            <v/>
          </cell>
          <cell r="BM405" t="str">
            <v/>
          </cell>
          <cell r="BN405" t="str">
            <v/>
          </cell>
          <cell r="BO405" t="str">
            <v/>
          </cell>
          <cell r="BP405" t="str">
            <v/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BK406" t="str">
            <v/>
          </cell>
          <cell r="BL406" t="str">
            <v/>
          </cell>
          <cell r="BM406" t="str">
            <v/>
          </cell>
          <cell r="BN406" t="str">
            <v/>
          </cell>
          <cell r="BO406" t="str">
            <v/>
          </cell>
          <cell r="BP406" t="str">
            <v/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BK407" t="str">
            <v/>
          </cell>
          <cell r="BL407" t="str">
            <v/>
          </cell>
          <cell r="BM407" t="str">
            <v/>
          </cell>
          <cell r="BN407" t="str">
            <v/>
          </cell>
          <cell r="BO407" t="str">
            <v/>
          </cell>
          <cell r="BP407" t="str">
            <v/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BK408" t="str">
            <v/>
          </cell>
          <cell r="BL408" t="str">
            <v/>
          </cell>
          <cell r="BM408" t="str">
            <v/>
          </cell>
          <cell r="BN408" t="str">
            <v/>
          </cell>
          <cell r="BO408" t="str">
            <v/>
          </cell>
          <cell r="BP408" t="str">
            <v/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</row>
        <row r="409"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BK409" t="str">
            <v/>
          </cell>
          <cell r="BL409" t="str">
            <v/>
          </cell>
          <cell r="BM409" t="str">
            <v/>
          </cell>
          <cell r="BN409" t="str">
            <v/>
          </cell>
          <cell r="BO409" t="str">
            <v/>
          </cell>
          <cell r="BP409" t="str">
            <v/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BK410" t="str">
            <v/>
          </cell>
          <cell r="BL410" t="str">
            <v/>
          </cell>
          <cell r="BM410" t="str">
            <v/>
          </cell>
          <cell r="BN410" t="str">
            <v/>
          </cell>
          <cell r="BO410" t="str">
            <v/>
          </cell>
          <cell r="BP410" t="str">
            <v/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BK411" t="str">
            <v/>
          </cell>
          <cell r="BL411" t="str">
            <v/>
          </cell>
          <cell r="BM411" t="str">
            <v/>
          </cell>
          <cell r="BN411" t="str">
            <v/>
          </cell>
          <cell r="BO411" t="str">
            <v/>
          </cell>
          <cell r="BP411" t="str">
            <v/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BK412" t="str">
            <v/>
          </cell>
          <cell r="BL412" t="str">
            <v/>
          </cell>
          <cell r="BM412" t="str">
            <v/>
          </cell>
          <cell r="BN412" t="str">
            <v/>
          </cell>
          <cell r="BO412" t="str">
            <v/>
          </cell>
          <cell r="BP412" t="str">
            <v/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BK413" t="str">
            <v/>
          </cell>
          <cell r="BL413" t="str">
            <v/>
          </cell>
          <cell r="BM413" t="str">
            <v/>
          </cell>
          <cell r="BN413" t="str">
            <v/>
          </cell>
          <cell r="BO413" t="str">
            <v/>
          </cell>
          <cell r="BP413" t="str">
            <v/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BK414" t="str">
            <v/>
          </cell>
          <cell r="BL414" t="str">
            <v/>
          </cell>
          <cell r="BM414" t="str">
            <v/>
          </cell>
          <cell r="BN414" t="str">
            <v/>
          </cell>
          <cell r="BO414" t="str">
            <v/>
          </cell>
          <cell r="BP414" t="str">
            <v/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BK415" t="str">
            <v/>
          </cell>
          <cell r="BL415" t="str">
            <v/>
          </cell>
          <cell r="BM415" t="str">
            <v/>
          </cell>
          <cell r="BN415" t="str">
            <v/>
          </cell>
          <cell r="BO415" t="str">
            <v/>
          </cell>
          <cell r="BP415" t="str">
            <v/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BK416" t="str">
            <v/>
          </cell>
          <cell r="BL416" t="str">
            <v/>
          </cell>
          <cell r="BM416" t="str">
            <v/>
          </cell>
          <cell r="BN416" t="str">
            <v/>
          </cell>
          <cell r="BO416" t="str">
            <v/>
          </cell>
          <cell r="BP416" t="str">
            <v/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BK417" t="str">
            <v/>
          </cell>
          <cell r="BL417" t="str">
            <v/>
          </cell>
          <cell r="BM417" t="str">
            <v/>
          </cell>
          <cell r="BN417" t="str">
            <v/>
          </cell>
          <cell r="BO417" t="str">
            <v/>
          </cell>
          <cell r="BP417" t="str">
            <v/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BK418" t="str">
            <v/>
          </cell>
          <cell r="BL418" t="str">
            <v/>
          </cell>
          <cell r="BM418" t="str">
            <v/>
          </cell>
          <cell r="BN418" t="str">
            <v/>
          </cell>
          <cell r="BO418" t="str">
            <v/>
          </cell>
          <cell r="BP418" t="str">
            <v/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</row>
        <row r="419"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BK419" t="str">
            <v/>
          </cell>
          <cell r="BL419" t="str">
            <v/>
          </cell>
          <cell r="BM419" t="str">
            <v/>
          </cell>
          <cell r="BN419" t="str">
            <v/>
          </cell>
          <cell r="BO419" t="str">
            <v/>
          </cell>
          <cell r="BP419" t="str">
            <v/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BK420" t="str">
            <v/>
          </cell>
          <cell r="BL420" t="str">
            <v/>
          </cell>
          <cell r="BM420" t="str">
            <v/>
          </cell>
          <cell r="BN420" t="str">
            <v/>
          </cell>
          <cell r="BO420" t="str">
            <v/>
          </cell>
          <cell r="BP420" t="str">
            <v/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</row>
        <row r="421"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BK421" t="str">
            <v/>
          </cell>
          <cell r="BL421" t="str">
            <v/>
          </cell>
          <cell r="BM421" t="str">
            <v/>
          </cell>
          <cell r="BN421" t="str">
            <v/>
          </cell>
          <cell r="BO421" t="str">
            <v/>
          </cell>
          <cell r="BP421" t="str">
            <v/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</row>
        <row r="422"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BK422" t="str">
            <v/>
          </cell>
          <cell r="BL422" t="str">
            <v/>
          </cell>
          <cell r="BM422" t="str">
            <v/>
          </cell>
          <cell r="BN422" t="str">
            <v/>
          </cell>
          <cell r="BO422" t="str">
            <v/>
          </cell>
          <cell r="BP422" t="str">
            <v/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</row>
        <row r="423"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BK423" t="str">
            <v/>
          </cell>
          <cell r="BL423" t="str">
            <v/>
          </cell>
          <cell r="BM423" t="str">
            <v/>
          </cell>
          <cell r="BN423" t="str">
            <v/>
          </cell>
          <cell r="BO423" t="str">
            <v/>
          </cell>
          <cell r="BP423" t="str">
            <v/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</row>
        <row r="424"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BK424" t="str">
            <v/>
          </cell>
          <cell r="BL424" t="str">
            <v/>
          </cell>
          <cell r="BM424" t="str">
            <v/>
          </cell>
          <cell r="BN424" t="str">
            <v/>
          </cell>
          <cell r="BO424" t="str">
            <v/>
          </cell>
          <cell r="BP424" t="str">
            <v/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</row>
        <row r="425"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BK425" t="str">
            <v/>
          </cell>
          <cell r="BL425" t="str">
            <v/>
          </cell>
          <cell r="BM425" t="str">
            <v/>
          </cell>
          <cell r="BN425" t="str">
            <v/>
          </cell>
          <cell r="BO425" t="str">
            <v/>
          </cell>
          <cell r="BP425" t="str">
            <v/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</row>
        <row r="426"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BK426" t="str">
            <v/>
          </cell>
          <cell r="BL426" t="str">
            <v/>
          </cell>
          <cell r="BM426" t="str">
            <v/>
          </cell>
          <cell r="BN426" t="str">
            <v/>
          </cell>
          <cell r="BO426" t="str">
            <v/>
          </cell>
          <cell r="BP426" t="str">
            <v/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BK427" t="str">
            <v/>
          </cell>
          <cell r="BL427" t="str">
            <v/>
          </cell>
          <cell r="BM427" t="str">
            <v/>
          </cell>
          <cell r="BN427" t="str">
            <v/>
          </cell>
          <cell r="BO427" t="str">
            <v/>
          </cell>
          <cell r="BP427" t="str">
            <v/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BK428" t="str">
            <v/>
          </cell>
          <cell r="BL428" t="str">
            <v/>
          </cell>
          <cell r="BM428" t="str">
            <v/>
          </cell>
          <cell r="BN428" t="str">
            <v/>
          </cell>
          <cell r="BO428" t="str">
            <v/>
          </cell>
          <cell r="BP428" t="str">
            <v/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BK429" t="str">
            <v/>
          </cell>
          <cell r="BL429" t="str">
            <v/>
          </cell>
          <cell r="BM429" t="str">
            <v/>
          </cell>
          <cell r="BN429" t="str">
            <v/>
          </cell>
          <cell r="BO429" t="str">
            <v/>
          </cell>
          <cell r="BP429" t="str">
            <v/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BK430" t="str">
            <v/>
          </cell>
          <cell r="BL430" t="str">
            <v/>
          </cell>
          <cell r="BM430" t="str">
            <v/>
          </cell>
          <cell r="BN430" t="str">
            <v/>
          </cell>
          <cell r="BO430" t="str">
            <v/>
          </cell>
          <cell r="BP430" t="str">
            <v/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</row>
        <row r="431"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BK431" t="str">
            <v/>
          </cell>
          <cell r="BL431" t="str">
            <v/>
          </cell>
          <cell r="BM431" t="str">
            <v/>
          </cell>
          <cell r="BN431" t="str">
            <v/>
          </cell>
          <cell r="BO431" t="str">
            <v/>
          </cell>
          <cell r="BP431" t="str">
            <v/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</row>
        <row r="432"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BK432" t="str">
            <v/>
          </cell>
          <cell r="BL432" t="str">
            <v/>
          </cell>
          <cell r="BM432" t="str">
            <v/>
          </cell>
          <cell r="BN432" t="str">
            <v/>
          </cell>
          <cell r="BO432" t="str">
            <v/>
          </cell>
          <cell r="BP432" t="str">
            <v/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</row>
        <row r="433"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BK433" t="str">
            <v/>
          </cell>
          <cell r="BL433" t="str">
            <v/>
          </cell>
          <cell r="BM433" t="str">
            <v/>
          </cell>
          <cell r="BN433" t="str">
            <v/>
          </cell>
          <cell r="BO433" t="str">
            <v/>
          </cell>
          <cell r="BP433" t="str">
            <v/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</row>
        <row r="434"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BK434" t="str">
            <v/>
          </cell>
          <cell r="BL434" t="str">
            <v/>
          </cell>
          <cell r="BM434" t="str">
            <v/>
          </cell>
          <cell r="BN434" t="str">
            <v/>
          </cell>
          <cell r="BO434" t="str">
            <v/>
          </cell>
          <cell r="BP434" t="str">
            <v/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</row>
        <row r="435"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BK435" t="str">
            <v/>
          </cell>
          <cell r="BL435" t="str">
            <v/>
          </cell>
          <cell r="BM435" t="str">
            <v/>
          </cell>
          <cell r="BN435" t="str">
            <v/>
          </cell>
          <cell r="BO435" t="str">
            <v/>
          </cell>
          <cell r="BP435" t="str">
            <v/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</row>
        <row r="436"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BK436" t="str">
            <v/>
          </cell>
          <cell r="BL436" t="str">
            <v/>
          </cell>
          <cell r="BM436" t="str">
            <v/>
          </cell>
          <cell r="BN436" t="str">
            <v/>
          </cell>
          <cell r="BO436" t="str">
            <v/>
          </cell>
          <cell r="BP436" t="str">
            <v/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</row>
        <row r="437"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BK437" t="str">
            <v/>
          </cell>
          <cell r="BL437" t="str">
            <v/>
          </cell>
          <cell r="BM437" t="str">
            <v/>
          </cell>
          <cell r="BN437" t="str">
            <v/>
          </cell>
          <cell r="BO437" t="str">
            <v/>
          </cell>
          <cell r="BP437" t="str">
            <v/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</row>
        <row r="438"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BK438" t="str">
            <v/>
          </cell>
          <cell r="BL438" t="str">
            <v/>
          </cell>
          <cell r="BM438" t="str">
            <v/>
          </cell>
          <cell r="BN438" t="str">
            <v/>
          </cell>
          <cell r="BO438" t="str">
            <v/>
          </cell>
          <cell r="BP438" t="str">
            <v/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</row>
        <row r="439"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BK439" t="str">
            <v/>
          </cell>
          <cell r="BL439" t="str">
            <v/>
          </cell>
          <cell r="BM439" t="str">
            <v/>
          </cell>
          <cell r="BN439" t="str">
            <v/>
          </cell>
          <cell r="BO439" t="str">
            <v/>
          </cell>
          <cell r="BP439" t="str">
            <v/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</row>
        <row r="440"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BK440" t="str">
            <v/>
          </cell>
          <cell r="BL440" t="str">
            <v/>
          </cell>
          <cell r="BM440" t="str">
            <v/>
          </cell>
          <cell r="BN440" t="str">
            <v/>
          </cell>
          <cell r="BO440" t="str">
            <v/>
          </cell>
          <cell r="BP440" t="str">
            <v/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</row>
        <row r="441"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BK441" t="str">
            <v/>
          </cell>
          <cell r="BL441" t="str">
            <v/>
          </cell>
          <cell r="BM441" t="str">
            <v/>
          </cell>
          <cell r="BN441" t="str">
            <v/>
          </cell>
          <cell r="BO441" t="str">
            <v/>
          </cell>
          <cell r="BP441" t="str">
            <v/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</row>
        <row r="442"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BK442" t="str">
            <v/>
          </cell>
          <cell r="BL442" t="str">
            <v/>
          </cell>
          <cell r="BM442" t="str">
            <v/>
          </cell>
          <cell r="BN442" t="str">
            <v/>
          </cell>
          <cell r="BO442" t="str">
            <v/>
          </cell>
          <cell r="BP442" t="str">
            <v/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BK443" t="str">
            <v/>
          </cell>
          <cell r="BL443" t="str">
            <v/>
          </cell>
          <cell r="BM443" t="str">
            <v/>
          </cell>
          <cell r="BN443" t="str">
            <v/>
          </cell>
          <cell r="BO443" t="str">
            <v/>
          </cell>
          <cell r="BP443" t="str">
            <v/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</row>
        <row r="444"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BK444" t="str">
            <v/>
          </cell>
          <cell r="BL444" t="str">
            <v/>
          </cell>
          <cell r="BM444" t="str">
            <v/>
          </cell>
          <cell r="BN444" t="str">
            <v/>
          </cell>
          <cell r="BO444" t="str">
            <v/>
          </cell>
          <cell r="BP444" t="str">
            <v/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</row>
        <row r="445"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BK445" t="str">
            <v/>
          </cell>
          <cell r="BL445" t="str">
            <v/>
          </cell>
          <cell r="BM445" t="str">
            <v/>
          </cell>
          <cell r="BN445" t="str">
            <v/>
          </cell>
          <cell r="BO445" t="str">
            <v/>
          </cell>
          <cell r="BP445" t="str">
            <v/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</row>
        <row r="446"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BK446" t="str">
            <v/>
          </cell>
          <cell r="BL446" t="str">
            <v/>
          </cell>
          <cell r="BM446" t="str">
            <v/>
          </cell>
          <cell r="BN446" t="str">
            <v/>
          </cell>
          <cell r="BO446" t="str">
            <v/>
          </cell>
          <cell r="BP446" t="str">
            <v/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</row>
        <row r="447"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BK447" t="str">
            <v/>
          </cell>
          <cell r="BL447" t="str">
            <v/>
          </cell>
          <cell r="BM447" t="str">
            <v/>
          </cell>
          <cell r="BN447" t="str">
            <v/>
          </cell>
          <cell r="BO447" t="str">
            <v/>
          </cell>
          <cell r="BP447" t="str">
            <v/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BK448" t="str">
            <v/>
          </cell>
          <cell r="BL448" t="str">
            <v/>
          </cell>
          <cell r="BM448" t="str">
            <v/>
          </cell>
          <cell r="BN448" t="str">
            <v/>
          </cell>
          <cell r="BO448" t="str">
            <v/>
          </cell>
          <cell r="BP448" t="str">
            <v/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</row>
        <row r="449"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BK449" t="str">
            <v/>
          </cell>
          <cell r="BL449" t="str">
            <v/>
          </cell>
          <cell r="BM449" t="str">
            <v/>
          </cell>
          <cell r="BN449" t="str">
            <v/>
          </cell>
          <cell r="BO449" t="str">
            <v/>
          </cell>
          <cell r="BP449" t="str">
            <v/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</row>
        <row r="450"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BK450" t="str">
            <v/>
          </cell>
          <cell r="BL450" t="str">
            <v/>
          </cell>
          <cell r="BM450" t="str">
            <v/>
          </cell>
          <cell r="BN450" t="str">
            <v/>
          </cell>
          <cell r="BO450" t="str">
            <v/>
          </cell>
          <cell r="BP450" t="str">
            <v/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</row>
        <row r="451"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BK451" t="str">
            <v/>
          </cell>
          <cell r="BL451" t="str">
            <v/>
          </cell>
          <cell r="BM451" t="str">
            <v/>
          </cell>
          <cell r="BN451" t="str">
            <v/>
          </cell>
          <cell r="BO451" t="str">
            <v/>
          </cell>
          <cell r="BP451" t="str">
            <v/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BK452" t="str">
            <v/>
          </cell>
          <cell r="BL452" t="str">
            <v/>
          </cell>
          <cell r="BM452" t="str">
            <v/>
          </cell>
          <cell r="BN452" t="str">
            <v/>
          </cell>
          <cell r="BO452" t="str">
            <v/>
          </cell>
          <cell r="BP452" t="str">
            <v/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</row>
        <row r="453"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BK453" t="str">
            <v/>
          </cell>
          <cell r="BL453" t="str">
            <v/>
          </cell>
          <cell r="BM453" t="str">
            <v/>
          </cell>
          <cell r="BN453" t="str">
            <v/>
          </cell>
          <cell r="BO453" t="str">
            <v/>
          </cell>
          <cell r="BP453" t="str">
            <v/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</row>
        <row r="454"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BK454" t="str">
            <v/>
          </cell>
          <cell r="BL454" t="str">
            <v/>
          </cell>
          <cell r="BM454" t="str">
            <v/>
          </cell>
          <cell r="BN454" t="str">
            <v/>
          </cell>
          <cell r="BO454" t="str">
            <v/>
          </cell>
          <cell r="BP454" t="str">
            <v/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</row>
        <row r="455"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BK455" t="str">
            <v/>
          </cell>
          <cell r="BL455" t="str">
            <v/>
          </cell>
          <cell r="BM455" t="str">
            <v/>
          </cell>
          <cell r="BN455" t="str">
            <v/>
          </cell>
          <cell r="BO455" t="str">
            <v/>
          </cell>
          <cell r="BP455" t="str">
            <v/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</row>
        <row r="456"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BK456" t="str">
            <v/>
          </cell>
          <cell r="BL456" t="str">
            <v/>
          </cell>
          <cell r="BM456" t="str">
            <v/>
          </cell>
          <cell r="BN456" t="str">
            <v/>
          </cell>
          <cell r="BO456" t="str">
            <v/>
          </cell>
          <cell r="BP456" t="str">
            <v/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</row>
        <row r="457"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BK457" t="str">
            <v/>
          </cell>
          <cell r="BL457" t="str">
            <v/>
          </cell>
          <cell r="BM457" t="str">
            <v/>
          </cell>
          <cell r="BN457" t="str">
            <v/>
          </cell>
          <cell r="BO457" t="str">
            <v/>
          </cell>
          <cell r="BP457" t="str">
            <v/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</row>
        <row r="458"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BK458" t="str">
            <v/>
          </cell>
          <cell r="BL458" t="str">
            <v/>
          </cell>
          <cell r="BM458" t="str">
            <v/>
          </cell>
          <cell r="BN458" t="str">
            <v/>
          </cell>
          <cell r="BO458" t="str">
            <v/>
          </cell>
          <cell r="BP458" t="str">
            <v/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</row>
        <row r="459"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BK459" t="str">
            <v/>
          </cell>
          <cell r="BL459" t="str">
            <v/>
          </cell>
          <cell r="BM459" t="str">
            <v/>
          </cell>
          <cell r="BN459" t="str">
            <v/>
          </cell>
          <cell r="BO459" t="str">
            <v/>
          </cell>
          <cell r="BP459" t="str">
            <v/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</row>
        <row r="460"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BK460" t="str">
            <v/>
          </cell>
          <cell r="BL460" t="str">
            <v/>
          </cell>
          <cell r="BM460" t="str">
            <v/>
          </cell>
          <cell r="BN460" t="str">
            <v/>
          </cell>
          <cell r="BO460" t="str">
            <v/>
          </cell>
          <cell r="BP460" t="str">
            <v/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</row>
        <row r="461"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BK461" t="str">
            <v/>
          </cell>
          <cell r="BL461" t="str">
            <v/>
          </cell>
          <cell r="BM461" t="str">
            <v/>
          </cell>
          <cell r="BN461" t="str">
            <v/>
          </cell>
          <cell r="BO461" t="str">
            <v/>
          </cell>
          <cell r="BP461" t="str">
            <v/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</row>
        <row r="462"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BK462" t="str">
            <v/>
          </cell>
          <cell r="BL462" t="str">
            <v/>
          </cell>
          <cell r="BM462" t="str">
            <v/>
          </cell>
          <cell r="BN462" t="str">
            <v/>
          </cell>
          <cell r="BO462" t="str">
            <v/>
          </cell>
          <cell r="BP462" t="str">
            <v/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</row>
        <row r="463"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BK463" t="str">
            <v/>
          </cell>
          <cell r="BL463" t="str">
            <v/>
          </cell>
          <cell r="BM463" t="str">
            <v/>
          </cell>
          <cell r="BN463" t="str">
            <v/>
          </cell>
          <cell r="BO463" t="str">
            <v/>
          </cell>
          <cell r="BP463" t="str">
            <v/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</row>
        <row r="464"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BK464" t="str">
            <v/>
          </cell>
          <cell r="BL464" t="str">
            <v/>
          </cell>
          <cell r="BM464" t="str">
            <v/>
          </cell>
          <cell r="BN464" t="str">
            <v/>
          </cell>
          <cell r="BO464" t="str">
            <v/>
          </cell>
          <cell r="BP464" t="str">
            <v/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</row>
        <row r="465"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BK465" t="str">
            <v/>
          </cell>
          <cell r="BL465" t="str">
            <v/>
          </cell>
          <cell r="BM465" t="str">
            <v/>
          </cell>
          <cell r="BN465" t="str">
            <v/>
          </cell>
          <cell r="BO465" t="str">
            <v/>
          </cell>
          <cell r="BP465" t="str">
            <v/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</row>
        <row r="466"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BK466" t="str">
            <v/>
          </cell>
          <cell r="BL466" t="str">
            <v/>
          </cell>
          <cell r="BM466" t="str">
            <v/>
          </cell>
          <cell r="BN466" t="str">
            <v/>
          </cell>
          <cell r="BO466" t="str">
            <v/>
          </cell>
          <cell r="BP466" t="str">
            <v/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</row>
        <row r="467"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BK467" t="str">
            <v/>
          </cell>
          <cell r="BL467" t="str">
            <v/>
          </cell>
          <cell r="BM467" t="str">
            <v/>
          </cell>
          <cell r="BN467" t="str">
            <v/>
          </cell>
          <cell r="BO467" t="str">
            <v/>
          </cell>
          <cell r="BP467" t="str">
            <v/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BK468" t="str">
            <v/>
          </cell>
          <cell r="BL468" t="str">
            <v/>
          </cell>
          <cell r="BM468" t="str">
            <v/>
          </cell>
          <cell r="BN468" t="str">
            <v/>
          </cell>
          <cell r="BO468" t="str">
            <v/>
          </cell>
          <cell r="BP468" t="str">
            <v/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BK469" t="str">
            <v/>
          </cell>
          <cell r="BL469" t="str">
            <v/>
          </cell>
          <cell r="BM469" t="str">
            <v/>
          </cell>
          <cell r="BN469" t="str">
            <v/>
          </cell>
          <cell r="BO469" t="str">
            <v/>
          </cell>
          <cell r="BP469" t="str">
            <v/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BK470" t="str">
            <v/>
          </cell>
          <cell r="BL470" t="str">
            <v/>
          </cell>
          <cell r="BM470" t="str">
            <v/>
          </cell>
          <cell r="BN470" t="str">
            <v/>
          </cell>
          <cell r="BO470" t="str">
            <v/>
          </cell>
          <cell r="BP470" t="str">
            <v/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</row>
        <row r="471"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BK471" t="str">
            <v/>
          </cell>
          <cell r="BL471" t="str">
            <v/>
          </cell>
          <cell r="BM471" t="str">
            <v/>
          </cell>
          <cell r="BN471" t="str">
            <v/>
          </cell>
          <cell r="BO471" t="str">
            <v/>
          </cell>
          <cell r="BP471" t="str">
            <v/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BK472" t="str">
            <v/>
          </cell>
          <cell r="BL472" t="str">
            <v/>
          </cell>
          <cell r="BM472" t="str">
            <v/>
          </cell>
          <cell r="BN472" t="str">
            <v/>
          </cell>
          <cell r="BO472" t="str">
            <v/>
          </cell>
          <cell r="BP472" t="str">
            <v/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</row>
        <row r="473"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BK473" t="str">
            <v/>
          </cell>
          <cell r="BL473" t="str">
            <v/>
          </cell>
          <cell r="BM473" t="str">
            <v/>
          </cell>
          <cell r="BN473" t="str">
            <v/>
          </cell>
          <cell r="BO473" t="str">
            <v/>
          </cell>
          <cell r="BP473" t="str">
            <v/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BK474" t="str">
            <v/>
          </cell>
          <cell r="BL474" t="str">
            <v/>
          </cell>
          <cell r="BM474" t="str">
            <v/>
          </cell>
          <cell r="BN474" t="str">
            <v/>
          </cell>
          <cell r="BO474" t="str">
            <v/>
          </cell>
          <cell r="BP474" t="str">
            <v/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</row>
        <row r="475"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BK475" t="str">
            <v/>
          </cell>
          <cell r="BL475" t="str">
            <v/>
          </cell>
          <cell r="BM475" t="str">
            <v/>
          </cell>
          <cell r="BN475" t="str">
            <v/>
          </cell>
          <cell r="BO475" t="str">
            <v/>
          </cell>
          <cell r="BP475" t="str">
            <v/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</row>
        <row r="476"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BK476" t="str">
            <v/>
          </cell>
          <cell r="BL476" t="str">
            <v/>
          </cell>
          <cell r="BM476" t="str">
            <v/>
          </cell>
          <cell r="BN476" t="str">
            <v/>
          </cell>
          <cell r="BO476" t="str">
            <v/>
          </cell>
          <cell r="BP476" t="str">
            <v/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</row>
        <row r="477"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BK477" t="str">
            <v/>
          </cell>
          <cell r="BL477" t="str">
            <v/>
          </cell>
          <cell r="BM477" t="str">
            <v/>
          </cell>
          <cell r="BN477" t="str">
            <v/>
          </cell>
          <cell r="BO477" t="str">
            <v/>
          </cell>
          <cell r="BP477" t="str">
            <v/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</row>
        <row r="478"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BK478" t="str">
            <v/>
          </cell>
          <cell r="BL478" t="str">
            <v/>
          </cell>
          <cell r="BM478" t="str">
            <v/>
          </cell>
          <cell r="BN478" t="str">
            <v/>
          </cell>
          <cell r="BO478" t="str">
            <v/>
          </cell>
          <cell r="BP478" t="str">
            <v/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</row>
        <row r="479"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BK479" t="str">
            <v/>
          </cell>
          <cell r="BL479" t="str">
            <v/>
          </cell>
          <cell r="BM479" t="str">
            <v/>
          </cell>
          <cell r="BN479" t="str">
            <v/>
          </cell>
          <cell r="BO479" t="str">
            <v/>
          </cell>
          <cell r="BP479" t="str">
            <v/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BK480" t="str">
            <v/>
          </cell>
          <cell r="BL480" t="str">
            <v/>
          </cell>
          <cell r="BM480" t="str">
            <v/>
          </cell>
          <cell r="BN480" t="str">
            <v/>
          </cell>
          <cell r="BO480" t="str">
            <v/>
          </cell>
          <cell r="BP480" t="str">
            <v/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</row>
        <row r="481"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BK481" t="str">
            <v/>
          </cell>
          <cell r="BL481" t="str">
            <v/>
          </cell>
          <cell r="BM481" t="str">
            <v/>
          </cell>
          <cell r="BN481" t="str">
            <v/>
          </cell>
          <cell r="BO481" t="str">
            <v/>
          </cell>
          <cell r="BP481" t="str">
            <v/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</row>
        <row r="482"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BK482" t="str">
            <v/>
          </cell>
          <cell r="BL482" t="str">
            <v/>
          </cell>
          <cell r="BM482" t="str">
            <v/>
          </cell>
          <cell r="BN482" t="str">
            <v/>
          </cell>
          <cell r="BO482" t="str">
            <v/>
          </cell>
          <cell r="BP482" t="str">
            <v/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</row>
        <row r="483"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BK483" t="str">
            <v/>
          </cell>
          <cell r="BL483" t="str">
            <v/>
          </cell>
          <cell r="BM483" t="str">
            <v/>
          </cell>
          <cell r="BN483" t="str">
            <v/>
          </cell>
          <cell r="BO483" t="str">
            <v/>
          </cell>
          <cell r="BP483" t="str">
            <v/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</row>
        <row r="484"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BK484" t="str">
            <v/>
          </cell>
          <cell r="BL484" t="str">
            <v/>
          </cell>
          <cell r="BM484" t="str">
            <v/>
          </cell>
          <cell r="BN484" t="str">
            <v/>
          </cell>
          <cell r="BO484" t="str">
            <v/>
          </cell>
          <cell r="BP484" t="str">
            <v/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BK485" t="str">
            <v/>
          </cell>
          <cell r="BL485" t="str">
            <v/>
          </cell>
          <cell r="BM485" t="str">
            <v/>
          </cell>
          <cell r="BN485" t="str">
            <v/>
          </cell>
          <cell r="BO485" t="str">
            <v/>
          </cell>
          <cell r="BP485" t="str">
            <v/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</row>
        <row r="486"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BK486" t="str">
            <v/>
          </cell>
          <cell r="BL486" t="str">
            <v/>
          </cell>
          <cell r="BM486" t="str">
            <v/>
          </cell>
          <cell r="BN486" t="str">
            <v/>
          </cell>
          <cell r="BO486" t="str">
            <v/>
          </cell>
          <cell r="BP486" t="str">
            <v/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</row>
        <row r="487"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BK487" t="str">
            <v/>
          </cell>
          <cell r="BL487" t="str">
            <v/>
          </cell>
          <cell r="BM487" t="str">
            <v/>
          </cell>
          <cell r="BN487" t="str">
            <v/>
          </cell>
          <cell r="BO487" t="str">
            <v/>
          </cell>
          <cell r="BP487" t="str">
            <v/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</row>
        <row r="488"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BK488" t="str">
            <v/>
          </cell>
          <cell r="BL488" t="str">
            <v/>
          </cell>
          <cell r="BM488" t="str">
            <v/>
          </cell>
          <cell r="BN488" t="str">
            <v/>
          </cell>
          <cell r="BO488" t="str">
            <v/>
          </cell>
          <cell r="BP488" t="str">
            <v/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</row>
        <row r="489"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BK489" t="str">
            <v/>
          </cell>
          <cell r="BL489" t="str">
            <v/>
          </cell>
          <cell r="BM489" t="str">
            <v/>
          </cell>
          <cell r="BN489" t="str">
            <v/>
          </cell>
          <cell r="BO489" t="str">
            <v/>
          </cell>
          <cell r="BP489" t="str">
            <v/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</row>
        <row r="490"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BK490" t="str">
            <v/>
          </cell>
          <cell r="BL490" t="str">
            <v/>
          </cell>
          <cell r="BM490" t="str">
            <v/>
          </cell>
          <cell r="BN490" t="str">
            <v/>
          </cell>
          <cell r="BO490" t="str">
            <v/>
          </cell>
          <cell r="BP490" t="str">
            <v/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</row>
        <row r="491"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BK491" t="str">
            <v/>
          </cell>
          <cell r="BL491" t="str">
            <v/>
          </cell>
          <cell r="BM491" t="str">
            <v/>
          </cell>
          <cell r="BN491" t="str">
            <v/>
          </cell>
          <cell r="BO491" t="str">
            <v/>
          </cell>
          <cell r="BP491" t="str">
            <v/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</row>
        <row r="492"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BK492" t="str">
            <v/>
          </cell>
          <cell r="BL492" t="str">
            <v/>
          </cell>
          <cell r="BM492" t="str">
            <v/>
          </cell>
          <cell r="BN492" t="str">
            <v/>
          </cell>
          <cell r="BO492" t="str">
            <v/>
          </cell>
          <cell r="BP492" t="str">
            <v/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</row>
        <row r="493"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BK493" t="str">
            <v/>
          </cell>
          <cell r="BL493" t="str">
            <v/>
          </cell>
          <cell r="BM493" t="str">
            <v/>
          </cell>
          <cell r="BN493" t="str">
            <v/>
          </cell>
          <cell r="BO493" t="str">
            <v/>
          </cell>
          <cell r="BP493" t="str">
            <v/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</row>
        <row r="494"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BK494" t="str">
            <v/>
          </cell>
          <cell r="BL494" t="str">
            <v/>
          </cell>
          <cell r="BM494" t="str">
            <v/>
          </cell>
          <cell r="BN494" t="str">
            <v/>
          </cell>
          <cell r="BO494" t="str">
            <v/>
          </cell>
          <cell r="BP494" t="str">
            <v/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BK495" t="str">
            <v/>
          </cell>
          <cell r="BL495" t="str">
            <v/>
          </cell>
          <cell r="BM495" t="str">
            <v/>
          </cell>
          <cell r="BN495" t="str">
            <v/>
          </cell>
          <cell r="BO495" t="str">
            <v/>
          </cell>
          <cell r="BP495" t="str">
            <v/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BK496" t="str">
            <v/>
          </cell>
          <cell r="BL496" t="str">
            <v/>
          </cell>
          <cell r="BM496" t="str">
            <v/>
          </cell>
          <cell r="BN496" t="str">
            <v/>
          </cell>
          <cell r="BO496" t="str">
            <v/>
          </cell>
          <cell r="BP496" t="str">
            <v/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BK497" t="str">
            <v/>
          </cell>
          <cell r="BL497" t="str">
            <v/>
          </cell>
          <cell r="BM497" t="str">
            <v/>
          </cell>
          <cell r="BN497" t="str">
            <v/>
          </cell>
          <cell r="BO497" t="str">
            <v/>
          </cell>
          <cell r="BP497" t="str">
            <v/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</row>
        <row r="498"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BK498" t="str">
            <v/>
          </cell>
          <cell r="BL498" t="str">
            <v/>
          </cell>
          <cell r="BM498" t="str">
            <v/>
          </cell>
          <cell r="BN498" t="str">
            <v/>
          </cell>
          <cell r="BO498" t="str">
            <v/>
          </cell>
          <cell r="BP498" t="str">
            <v/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</row>
        <row r="499"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BK499" t="str">
            <v/>
          </cell>
          <cell r="BL499" t="str">
            <v/>
          </cell>
          <cell r="BM499" t="str">
            <v/>
          </cell>
          <cell r="BN499" t="str">
            <v/>
          </cell>
          <cell r="BO499" t="str">
            <v/>
          </cell>
          <cell r="BP499" t="str">
            <v/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BK500" t="str">
            <v/>
          </cell>
          <cell r="BL500" t="str">
            <v/>
          </cell>
          <cell r="BM500" t="str">
            <v/>
          </cell>
          <cell r="BN500" t="str">
            <v/>
          </cell>
          <cell r="BO500" t="str">
            <v/>
          </cell>
          <cell r="BP500" t="str">
            <v/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BK501" t="str">
            <v/>
          </cell>
          <cell r="BL501" t="str">
            <v/>
          </cell>
          <cell r="BM501" t="str">
            <v/>
          </cell>
          <cell r="BN501" t="str">
            <v/>
          </cell>
          <cell r="BO501" t="str">
            <v/>
          </cell>
          <cell r="BP501" t="str">
            <v/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</row>
        <row r="502"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BK502" t="str">
            <v/>
          </cell>
          <cell r="BL502" t="str">
            <v/>
          </cell>
          <cell r="BM502" t="str">
            <v/>
          </cell>
          <cell r="BN502" t="str">
            <v/>
          </cell>
          <cell r="BO502" t="str">
            <v/>
          </cell>
          <cell r="BP502" t="str">
            <v/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BK503" t="str">
            <v/>
          </cell>
          <cell r="BL503" t="str">
            <v/>
          </cell>
          <cell r="BM503" t="str">
            <v/>
          </cell>
          <cell r="BN503" t="str">
            <v/>
          </cell>
          <cell r="BO503" t="str">
            <v/>
          </cell>
          <cell r="BP503" t="str">
            <v/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</row>
        <row r="504"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BK504" t="str">
            <v/>
          </cell>
          <cell r="BL504" t="str">
            <v/>
          </cell>
          <cell r="BM504" t="str">
            <v/>
          </cell>
          <cell r="BN504" t="str">
            <v/>
          </cell>
          <cell r="BO504" t="str">
            <v/>
          </cell>
          <cell r="BP504" t="str">
            <v/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</row>
        <row r="505"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BK505" t="str">
            <v/>
          </cell>
          <cell r="BL505" t="str">
            <v/>
          </cell>
          <cell r="BM505" t="str">
            <v/>
          </cell>
          <cell r="BN505" t="str">
            <v/>
          </cell>
          <cell r="BO505" t="str">
            <v/>
          </cell>
          <cell r="BP505" t="str">
            <v/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</row>
        <row r="506"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BK506" t="str">
            <v/>
          </cell>
          <cell r="BL506" t="str">
            <v/>
          </cell>
          <cell r="BM506" t="str">
            <v/>
          </cell>
          <cell r="BN506" t="str">
            <v/>
          </cell>
          <cell r="BO506" t="str">
            <v/>
          </cell>
          <cell r="BP506" t="str">
            <v/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BK507" t="str">
            <v/>
          </cell>
          <cell r="BL507" t="str">
            <v/>
          </cell>
          <cell r="BM507" t="str">
            <v/>
          </cell>
          <cell r="BN507" t="str">
            <v/>
          </cell>
          <cell r="BO507" t="str">
            <v/>
          </cell>
          <cell r="BP507" t="str">
            <v/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</row>
        <row r="508"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BK508" t="str">
            <v/>
          </cell>
          <cell r="BL508" t="str">
            <v/>
          </cell>
          <cell r="BM508" t="str">
            <v/>
          </cell>
          <cell r="BN508" t="str">
            <v/>
          </cell>
          <cell r="BO508" t="str">
            <v/>
          </cell>
          <cell r="BP508" t="str">
            <v/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</row>
        <row r="509"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BK509" t="str">
            <v/>
          </cell>
          <cell r="BL509" t="str">
            <v/>
          </cell>
          <cell r="BM509" t="str">
            <v/>
          </cell>
          <cell r="BN509" t="str">
            <v/>
          </cell>
          <cell r="BO509" t="str">
            <v/>
          </cell>
          <cell r="BP509" t="str">
            <v/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BK510" t="str">
            <v/>
          </cell>
          <cell r="BL510" t="str">
            <v/>
          </cell>
          <cell r="BM510" t="str">
            <v/>
          </cell>
          <cell r="BN510" t="str">
            <v/>
          </cell>
          <cell r="BO510" t="str">
            <v/>
          </cell>
          <cell r="BP510" t="str">
            <v/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BK511" t="str">
            <v/>
          </cell>
          <cell r="BL511" t="str">
            <v/>
          </cell>
          <cell r="BM511" t="str">
            <v/>
          </cell>
          <cell r="BN511" t="str">
            <v/>
          </cell>
          <cell r="BO511" t="str">
            <v/>
          </cell>
          <cell r="BP511" t="str">
            <v/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</row>
        <row r="512"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BK512" t="str">
            <v/>
          </cell>
          <cell r="BL512" t="str">
            <v/>
          </cell>
          <cell r="BM512" t="str">
            <v/>
          </cell>
          <cell r="BN512" t="str">
            <v/>
          </cell>
          <cell r="BO512" t="str">
            <v/>
          </cell>
          <cell r="BP512" t="str">
            <v/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</row>
        <row r="513"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BK513" t="str">
            <v/>
          </cell>
          <cell r="BL513" t="str">
            <v/>
          </cell>
          <cell r="BM513" t="str">
            <v/>
          </cell>
          <cell r="BN513" t="str">
            <v/>
          </cell>
          <cell r="BO513" t="str">
            <v/>
          </cell>
          <cell r="BP513" t="str">
            <v/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</row>
        <row r="514"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BK514" t="str">
            <v/>
          </cell>
          <cell r="BL514" t="str">
            <v/>
          </cell>
          <cell r="BM514" t="str">
            <v/>
          </cell>
          <cell r="BN514" t="str">
            <v/>
          </cell>
          <cell r="BO514" t="str">
            <v/>
          </cell>
          <cell r="BP514" t="str">
            <v/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</row>
        <row r="515"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BK515" t="str">
            <v/>
          </cell>
          <cell r="BL515" t="str">
            <v/>
          </cell>
          <cell r="BM515" t="str">
            <v/>
          </cell>
          <cell r="BN515" t="str">
            <v/>
          </cell>
          <cell r="BO515" t="str">
            <v/>
          </cell>
          <cell r="BP515" t="str">
            <v/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BK516" t="str">
            <v/>
          </cell>
          <cell r="BL516" t="str">
            <v/>
          </cell>
          <cell r="BM516" t="str">
            <v/>
          </cell>
          <cell r="BN516" t="str">
            <v/>
          </cell>
          <cell r="BO516" t="str">
            <v/>
          </cell>
          <cell r="BP516" t="str">
            <v/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</row>
        <row r="517"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BK517" t="str">
            <v/>
          </cell>
          <cell r="BL517" t="str">
            <v/>
          </cell>
          <cell r="BM517" t="str">
            <v/>
          </cell>
          <cell r="BN517" t="str">
            <v/>
          </cell>
          <cell r="BO517" t="str">
            <v/>
          </cell>
          <cell r="BP517" t="str">
            <v/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</row>
        <row r="518"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BK518" t="str">
            <v/>
          </cell>
          <cell r="BL518" t="str">
            <v/>
          </cell>
          <cell r="BM518" t="str">
            <v/>
          </cell>
          <cell r="BN518" t="str">
            <v/>
          </cell>
          <cell r="BO518" t="str">
            <v/>
          </cell>
          <cell r="BP518" t="str">
            <v/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</row>
        <row r="519"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BK519" t="str">
            <v/>
          </cell>
          <cell r="BL519" t="str">
            <v/>
          </cell>
          <cell r="BM519" t="str">
            <v/>
          </cell>
          <cell r="BN519" t="str">
            <v/>
          </cell>
          <cell r="BO519" t="str">
            <v/>
          </cell>
          <cell r="BP519" t="str">
            <v/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BK520" t="str">
            <v/>
          </cell>
          <cell r="BL520" t="str">
            <v/>
          </cell>
          <cell r="BM520" t="str">
            <v/>
          </cell>
          <cell r="BN520" t="str">
            <v/>
          </cell>
          <cell r="BO520" t="str">
            <v/>
          </cell>
          <cell r="BP520" t="str">
            <v/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</row>
        <row r="521"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BK521" t="str">
            <v/>
          </cell>
          <cell r="BL521" t="str">
            <v/>
          </cell>
          <cell r="BM521" t="str">
            <v/>
          </cell>
          <cell r="BN521" t="str">
            <v/>
          </cell>
          <cell r="BO521" t="str">
            <v/>
          </cell>
          <cell r="BP521" t="str">
            <v/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BK522" t="str">
            <v/>
          </cell>
          <cell r="BL522" t="str">
            <v/>
          </cell>
          <cell r="BM522" t="str">
            <v/>
          </cell>
          <cell r="BN522" t="str">
            <v/>
          </cell>
          <cell r="BO522" t="str">
            <v/>
          </cell>
          <cell r="BP522" t="str">
            <v/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BK523" t="str">
            <v/>
          </cell>
          <cell r="BL523" t="str">
            <v/>
          </cell>
          <cell r="BM523" t="str">
            <v/>
          </cell>
          <cell r="BN523" t="str">
            <v/>
          </cell>
          <cell r="BO523" t="str">
            <v/>
          </cell>
          <cell r="BP523" t="str">
            <v/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BK524" t="str">
            <v/>
          </cell>
          <cell r="BL524" t="str">
            <v/>
          </cell>
          <cell r="BM524" t="str">
            <v/>
          </cell>
          <cell r="BN524" t="str">
            <v/>
          </cell>
          <cell r="BO524" t="str">
            <v/>
          </cell>
          <cell r="BP524" t="str">
            <v/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BK525" t="str">
            <v/>
          </cell>
          <cell r="BL525" t="str">
            <v/>
          </cell>
          <cell r="BM525" t="str">
            <v/>
          </cell>
          <cell r="BN525" t="str">
            <v/>
          </cell>
          <cell r="BO525" t="str">
            <v/>
          </cell>
          <cell r="BP525" t="str">
            <v/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BK526" t="str">
            <v/>
          </cell>
          <cell r="BL526" t="str">
            <v/>
          </cell>
          <cell r="BM526" t="str">
            <v/>
          </cell>
          <cell r="BN526" t="str">
            <v/>
          </cell>
          <cell r="BO526" t="str">
            <v/>
          </cell>
          <cell r="BP526" t="str">
            <v/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BK527" t="str">
            <v/>
          </cell>
          <cell r="BL527" t="str">
            <v/>
          </cell>
          <cell r="BM527" t="str">
            <v/>
          </cell>
          <cell r="BN527" t="str">
            <v/>
          </cell>
          <cell r="BO527" t="str">
            <v/>
          </cell>
          <cell r="BP527" t="str">
            <v/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BK528" t="str">
            <v/>
          </cell>
          <cell r="BL528" t="str">
            <v/>
          </cell>
          <cell r="BM528" t="str">
            <v/>
          </cell>
          <cell r="BN528" t="str">
            <v/>
          </cell>
          <cell r="BO528" t="str">
            <v/>
          </cell>
          <cell r="BP528" t="str">
            <v/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</row>
        <row r="529"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BK529" t="str">
            <v/>
          </cell>
          <cell r="BL529" t="str">
            <v/>
          </cell>
          <cell r="BM529" t="str">
            <v/>
          </cell>
          <cell r="BN529" t="str">
            <v/>
          </cell>
          <cell r="BO529" t="str">
            <v/>
          </cell>
          <cell r="BP529" t="str">
            <v/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</row>
        <row r="530"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BK530" t="str">
            <v/>
          </cell>
          <cell r="BL530" t="str">
            <v/>
          </cell>
          <cell r="BM530" t="str">
            <v/>
          </cell>
          <cell r="BN530" t="str">
            <v/>
          </cell>
          <cell r="BO530" t="str">
            <v/>
          </cell>
          <cell r="BP530" t="str">
            <v/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BK531" t="str">
            <v/>
          </cell>
          <cell r="BL531" t="str">
            <v/>
          </cell>
          <cell r="BM531" t="str">
            <v/>
          </cell>
          <cell r="BN531" t="str">
            <v/>
          </cell>
          <cell r="BO531" t="str">
            <v/>
          </cell>
          <cell r="BP531" t="str">
            <v/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</row>
        <row r="532"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BK532" t="str">
            <v/>
          </cell>
          <cell r="BL532" t="str">
            <v/>
          </cell>
          <cell r="BM532" t="str">
            <v/>
          </cell>
          <cell r="BN532" t="str">
            <v/>
          </cell>
          <cell r="BO532" t="str">
            <v/>
          </cell>
          <cell r="BP532" t="str">
            <v/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BK533" t="str">
            <v/>
          </cell>
          <cell r="BL533" t="str">
            <v/>
          </cell>
          <cell r="BM533" t="str">
            <v/>
          </cell>
          <cell r="BN533" t="str">
            <v/>
          </cell>
          <cell r="BO533" t="str">
            <v/>
          </cell>
          <cell r="BP533" t="str">
            <v/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BK534" t="str">
            <v/>
          </cell>
          <cell r="BL534" t="str">
            <v/>
          </cell>
          <cell r="BM534" t="str">
            <v/>
          </cell>
          <cell r="BN534" t="str">
            <v/>
          </cell>
          <cell r="BO534" t="str">
            <v/>
          </cell>
          <cell r="BP534" t="str">
            <v/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BK535" t="str">
            <v/>
          </cell>
          <cell r="BL535" t="str">
            <v/>
          </cell>
          <cell r="BM535" t="str">
            <v/>
          </cell>
          <cell r="BN535" t="str">
            <v/>
          </cell>
          <cell r="BO535" t="str">
            <v/>
          </cell>
          <cell r="BP535" t="str">
            <v/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</row>
        <row r="536"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BK536" t="str">
            <v/>
          </cell>
          <cell r="BL536" t="str">
            <v/>
          </cell>
          <cell r="BM536" t="str">
            <v/>
          </cell>
          <cell r="BN536" t="str">
            <v/>
          </cell>
          <cell r="BO536" t="str">
            <v/>
          </cell>
          <cell r="BP536" t="str">
            <v/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BK537" t="str">
            <v/>
          </cell>
          <cell r="BL537" t="str">
            <v/>
          </cell>
          <cell r="BM537" t="str">
            <v/>
          </cell>
          <cell r="BN537" t="str">
            <v/>
          </cell>
          <cell r="BO537" t="str">
            <v/>
          </cell>
          <cell r="BP537" t="str">
            <v/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</row>
        <row r="538"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BK538" t="str">
            <v/>
          </cell>
          <cell r="BL538" t="str">
            <v/>
          </cell>
          <cell r="BM538" t="str">
            <v/>
          </cell>
          <cell r="BN538" t="str">
            <v/>
          </cell>
          <cell r="BO538" t="str">
            <v/>
          </cell>
          <cell r="BP538" t="str">
            <v/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BK539" t="str">
            <v/>
          </cell>
          <cell r="BL539" t="str">
            <v/>
          </cell>
          <cell r="BM539" t="str">
            <v/>
          </cell>
          <cell r="BN539" t="str">
            <v/>
          </cell>
          <cell r="BO539" t="str">
            <v/>
          </cell>
          <cell r="BP539" t="str">
            <v/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BK540" t="str">
            <v/>
          </cell>
          <cell r="BL540" t="str">
            <v/>
          </cell>
          <cell r="BM540" t="str">
            <v/>
          </cell>
          <cell r="BN540" t="str">
            <v/>
          </cell>
          <cell r="BO540" t="str">
            <v/>
          </cell>
          <cell r="BP540" t="str">
            <v/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</row>
        <row r="541"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BK541" t="str">
            <v/>
          </cell>
          <cell r="BL541" t="str">
            <v/>
          </cell>
          <cell r="BM541" t="str">
            <v/>
          </cell>
          <cell r="BN541" t="str">
            <v/>
          </cell>
          <cell r="BO541" t="str">
            <v/>
          </cell>
          <cell r="BP541" t="str">
            <v/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</row>
        <row r="542"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BK542" t="str">
            <v/>
          </cell>
          <cell r="BL542" t="str">
            <v/>
          </cell>
          <cell r="BM542" t="str">
            <v/>
          </cell>
          <cell r="BN542" t="str">
            <v/>
          </cell>
          <cell r="BO542" t="str">
            <v/>
          </cell>
          <cell r="BP542" t="str">
            <v/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BK543" t="str">
            <v/>
          </cell>
          <cell r="BL543" t="str">
            <v/>
          </cell>
          <cell r="BM543" t="str">
            <v/>
          </cell>
          <cell r="BN543" t="str">
            <v/>
          </cell>
          <cell r="BO543" t="str">
            <v/>
          </cell>
          <cell r="BP543" t="str">
            <v/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BK544" t="str">
            <v/>
          </cell>
          <cell r="BL544" t="str">
            <v/>
          </cell>
          <cell r="BM544" t="str">
            <v/>
          </cell>
          <cell r="BN544" t="str">
            <v/>
          </cell>
          <cell r="BO544" t="str">
            <v/>
          </cell>
          <cell r="BP544" t="str">
            <v/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BK545" t="str">
            <v/>
          </cell>
          <cell r="BL545" t="str">
            <v/>
          </cell>
          <cell r="BM545" t="str">
            <v/>
          </cell>
          <cell r="BN545" t="str">
            <v/>
          </cell>
          <cell r="BO545" t="str">
            <v/>
          </cell>
          <cell r="BP545" t="str">
            <v/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BK546" t="str">
            <v/>
          </cell>
          <cell r="BL546" t="str">
            <v/>
          </cell>
          <cell r="BM546" t="str">
            <v/>
          </cell>
          <cell r="BN546" t="str">
            <v/>
          </cell>
          <cell r="BO546" t="str">
            <v/>
          </cell>
          <cell r="BP546" t="str">
            <v/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BK547" t="str">
            <v/>
          </cell>
          <cell r="BL547" t="str">
            <v/>
          </cell>
          <cell r="BM547" t="str">
            <v/>
          </cell>
          <cell r="BN547" t="str">
            <v/>
          </cell>
          <cell r="BO547" t="str">
            <v/>
          </cell>
          <cell r="BP547" t="str">
            <v/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BK548" t="str">
            <v/>
          </cell>
          <cell r="BL548" t="str">
            <v/>
          </cell>
          <cell r="BM548" t="str">
            <v/>
          </cell>
          <cell r="BN548" t="str">
            <v/>
          </cell>
          <cell r="BO548" t="str">
            <v/>
          </cell>
          <cell r="BP548" t="str">
            <v/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BK549" t="str">
            <v/>
          </cell>
          <cell r="BL549" t="str">
            <v/>
          </cell>
          <cell r="BM549" t="str">
            <v/>
          </cell>
          <cell r="BN549" t="str">
            <v/>
          </cell>
          <cell r="BO549" t="str">
            <v/>
          </cell>
          <cell r="BP549" t="str">
            <v/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BK550" t="str">
            <v/>
          </cell>
          <cell r="BL550" t="str">
            <v/>
          </cell>
          <cell r="BM550" t="str">
            <v/>
          </cell>
          <cell r="BN550" t="str">
            <v/>
          </cell>
          <cell r="BO550" t="str">
            <v/>
          </cell>
          <cell r="BP550" t="str">
            <v/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BK551" t="str">
            <v/>
          </cell>
          <cell r="BL551" t="str">
            <v/>
          </cell>
          <cell r="BM551" t="str">
            <v/>
          </cell>
          <cell r="BN551" t="str">
            <v/>
          </cell>
          <cell r="BO551" t="str">
            <v/>
          </cell>
          <cell r="BP551" t="str">
            <v/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</row>
        <row r="552"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BK552" t="str">
            <v/>
          </cell>
          <cell r="BL552" t="str">
            <v/>
          </cell>
          <cell r="BM552" t="str">
            <v/>
          </cell>
          <cell r="BN552" t="str">
            <v/>
          </cell>
          <cell r="BO552" t="str">
            <v/>
          </cell>
          <cell r="BP552" t="str">
            <v/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BK553" t="str">
            <v/>
          </cell>
          <cell r="BL553" t="str">
            <v/>
          </cell>
          <cell r="BM553" t="str">
            <v/>
          </cell>
          <cell r="BN553" t="str">
            <v/>
          </cell>
          <cell r="BO553" t="str">
            <v/>
          </cell>
          <cell r="BP553" t="str">
            <v/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BK554" t="str">
            <v/>
          </cell>
          <cell r="BL554" t="str">
            <v/>
          </cell>
          <cell r="BM554" t="str">
            <v/>
          </cell>
          <cell r="BN554" t="str">
            <v/>
          </cell>
          <cell r="BO554" t="str">
            <v/>
          </cell>
          <cell r="BP554" t="str">
            <v/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BK555" t="str">
            <v/>
          </cell>
          <cell r="BL555" t="str">
            <v/>
          </cell>
          <cell r="BM555" t="str">
            <v/>
          </cell>
          <cell r="BN555" t="str">
            <v/>
          </cell>
          <cell r="BO555" t="str">
            <v/>
          </cell>
          <cell r="BP555" t="str">
            <v/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BK556" t="str">
            <v/>
          </cell>
          <cell r="BL556" t="str">
            <v/>
          </cell>
          <cell r="BM556" t="str">
            <v/>
          </cell>
          <cell r="BN556" t="str">
            <v/>
          </cell>
          <cell r="BO556" t="str">
            <v/>
          </cell>
          <cell r="BP556" t="str">
            <v/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BK557" t="str">
            <v/>
          </cell>
          <cell r="BL557" t="str">
            <v/>
          </cell>
          <cell r="BM557" t="str">
            <v/>
          </cell>
          <cell r="BN557" t="str">
            <v/>
          </cell>
          <cell r="BO557" t="str">
            <v/>
          </cell>
          <cell r="BP557" t="str">
            <v/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</row>
        <row r="558"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BK558" t="str">
            <v/>
          </cell>
          <cell r="BL558" t="str">
            <v/>
          </cell>
          <cell r="BM558" t="str">
            <v/>
          </cell>
          <cell r="BN558" t="str">
            <v/>
          </cell>
          <cell r="BO558" t="str">
            <v/>
          </cell>
          <cell r="BP558" t="str">
            <v/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</row>
        <row r="559"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BK559" t="str">
            <v/>
          </cell>
          <cell r="BL559" t="str">
            <v/>
          </cell>
          <cell r="BM559" t="str">
            <v/>
          </cell>
          <cell r="BN559" t="str">
            <v/>
          </cell>
          <cell r="BO559" t="str">
            <v/>
          </cell>
          <cell r="BP559" t="str">
            <v/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BK560" t="str">
            <v/>
          </cell>
          <cell r="BL560" t="str">
            <v/>
          </cell>
          <cell r="BM560" t="str">
            <v/>
          </cell>
          <cell r="BN560" t="str">
            <v/>
          </cell>
          <cell r="BO560" t="str">
            <v/>
          </cell>
          <cell r="BP560" t="str">
            <v/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BK561" t="str">
            <v/>
          </cell>
          <cell r="BL561" t="str">
            <v/>
          </cell>
          <cell r="BM561" t="str">
            <v/>
          </cell>
          <cell r="BN561" t="str">
            <v/>
          </cell>
          <cell r="BO561" t="str">
            <v/>
          </cell>
          <cell r="BP561" t="str">
            <v/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BK562" t="str">
            <v/>
          </cell>
          <cell r="BL562" t="str">
            <v/>
          </cell>
          <cell r="BM562" t="str">
            <v/>
          </cell>
          <cell r="BN562" t="str">
            <v/>
          </cell>
          <cell r="BO562" t="str">
            <v/>
          </cell>
          <cell r="BP562" t="str">
            <v/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BK563" t="str">
            <v/>
          </cell>
          <cell r="BL563" t="str">
            <v/>
          </cell>
          <cell r="BM563" t="str">
            <v/>
          </cell>
          <cell r="BN563" t="str">
            <v/>
          </cell>
          <cell r="BO563" t="str">
            <v/>
          </cell>
          <cell r="BP563" t="str">
            <v/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BK564" t="str">
            <v/>
          </cell>
          <cell r="BL564" t="str">
            <v/>
          </cell>
          <cell r="BM564" t="str">
            <v/>
          </cell>
          <cell r="BN564" t="str">
            <v/>
          </cell>
          <cell r="BO564" t="str">
            <v/>
          </cell>
          <cell r="BP564" t="str">
            <v/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</row>
        <row r="565"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BK565" t="str">
            <v/>
          </cell>
          <cell r="BL565" t="str">
            <v/>
          </cell>
          <cell r="BM565" t="str">
            <v/>
          </cell>
          <cell r="BN565" t="str">
            <v/>
          </cell>
          <cell r="BO565" t="str">
            <v/>
          </cell>
          <cell r="BP565" t="str">
            <v/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BK566" t="str">
            <v/>
          </cell>
          <cell r="BL566" t="str">
            <v/>
          </cell>
          <cell r="BM566" t="str">
            <v/>
          </cell>
          <cell r="BN566" t="str">
            <v/>
          </cell>
          <cell r="BO566" t="str">
            <v/>
          </cell>
          <cell r="BP566" t="str">
            <v/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</row>
        <row r="568"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BK569" t="str">
            <v/>
          </cell>
          <cell r="BL569" t="str">
            <v/>
          </cell>
          <cell r="BM569" t="str">
            <v/>
          </cell>
          <cell r="BN569" t="str">
            <v/>
          </cell>
          <cell r="BO569" t="str">
            <v/>
          </cell>
          <cell r="BP569" t="str">
            <v/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</row>
        <row r="570"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BK570" t="str">
            <v/>
          </cell>
          <cell r="BL570" t="str">
            <v/>
          </cell>
          <cell r="BM570" t="str">
            <v/>
          </cell>
          <cell r="BN570" t="str">
            <v/>
          </cell>
          <cell r="BO570" t="str">
            <v/>
          </cell>
          <cell r="BP570" t="str">
            <v/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</row>
        <row r="571"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</row>
        <row r="572"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</row>
        <row r="573"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BK573" t="str">
            <v/>
          </cell>
          <cell r="BL573" t="str">
            <v/>
          </cell>
          <cell r="BM573" t="str">
            <v/>
          </cell>
          <cell r="BN573" t="str">
            <v/>
          </cell>
          <cell r="BO573" t="str">
            <v/>
          </cell>
          <cell r="BP573" t="str">
            <v/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</row>
        <row r="574"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BK574" t="str">
            <v/>
          </cell>
          <cell r="BL574" t="str">
            <v/>
          </cell>
          <cell r="BM574" t="str">
            <v/>
          </cell>
          <cell r="BN574" t="str">
            <v/>
          </cell>
          <cell r="BO574" t="str">
            <v/>
          </cell>
          <cell r="BP574" t="str">
            <v/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</row>
        <row r="575"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BK575" t="str">
            <v/>
          </cell>
          <cell r="BL575" t="str">
            <v/>
          </cell>
          <cell r="BM575" t="str">
            <v/>
          </cell>
          <cell r="BN575" t="str">
            <v/>
          </cell>
          <cell r="BO575" t="str">
            <v/>
          </cell>
          <cell r="BP575" t="str">
            <v/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</row>
        <row r="576"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BK576" t="str">
            <v/>
          </cell>
          <cell r="BL576" t="str">
            <v/>
          </cell>
          <cell r="BM576" t="str">
            <v/>
          </cell>
          <cell r="BN576" t="str">
            <v/>
          </cell>
          <cell r="BO576" t="str">
            <v/>
          </cell>
          <cell r="BP576" t="str">
            <v/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BK577" t="str">
            <v/>
          </cell>
          <cell r="BL577" t="str">
            <v/>
          </cell>
          <cell r="BM577" t="str">
            <v/>
          </cell>
          <cell r="BN577" t="str">
            <v/>
          </cell>
          <cell r="BO577" t="str">
            <v/>
          </cell>
          <cell r="BP577" t="str">
            <v/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BK578" t="str">
            <v/>
          </cell>
          <cell r="BL578" t="str">
            <v/>
          </cell>
          <cell r="BM578" t="str">
            <v/>
          </cell>
          <cell r="BN578" t="str">
            <v/>
          </cell>
          <cell r="BO578" t="str">
            <v/>
          </cell>
          <cell r="BP578" t="str">
            <v/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BK579" t="str">
            <v/>
          </cell>
          <cell r="BL579" t="str">
            <v/>
          </cell>
          <cell r="BM579" t="str">
            <v/>
          </cell>
          <cell r="BN579" t="str">
            <v/>
          </cell>
          <cell r="BO579" t="str">
            <v/>
          </cell>
          <cell r="BP579" t="str">
            <v/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BK580" t="str">
            <v/>
          </cell>
          <cell r="BL580" t="str">
            <v/>
          </cell>
          <cell r="BM580" t="str">
            <v/>
          </cell>
          <cell r="BN580" t="str">
            <v/>
          </cell>
          <cell r="BO580" t="str">
            <v/>
          </cell>
          <cell r="BP580" t="str">
            <v/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BK581" t="str">
            <v/>
          </cell>
          <cell r="BL581" t="str">
            <v/>
          </cell>
          <cell r="BM581" t="str">
            <v/>
          </cell>
          <cell r="BN581" t="str">
            <v/>
          </cell>
          <cell r="BO581" t="str">
            <v/>
          </cell>
          <cell r="BP581" t="str">
            <v/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BK582" t="str">
            <v/>
          </cell>
          <cell r="BL582" t="str">
            <v/>
          </cell>
          <cell r="BM582" t="str">
            <v/>
          </cell>
          <cell r="BN582" t="str">
            <v/>
          </cell>
          <cell r="BO582" t="str">
            <v/>
          </cell>
          <cell r="BP582" t="str">
            <v/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BK583" t="str">
            <v/>
          </cell>
          <cell r="BL583" t="str">
            <v/>
          </cell>
          <cell r="BM583" t="str">
            <v/>
          </cell>
          <cell r="BN583" t="str">
            <v/>
          </cell>
          <cell r="BO583" t="str">
            <v/>
          </cell>
          <cell r="BP583" t="str">
            <v/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BK584" t="str">
            <v/>
          </cell>
          <cell r="BL584" t="str">
            <v/>
          </cell>
          <cell r="BM584" t="str">
            <v/>
          </cell>
          <cell r="BN584" t="str">
            <v/>
          </cell>
          <cell r="BO584" t="str">
            <v/>
          </cell>
          <cell r="BP584" t="str">
            <v/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BK585" t="str">
            <v/>
          </cell>
          <cell r="BL585" t="str">
            <v/>
          </cell>
          <cell r="BM585" t="str">
            <v/>
          </cell>
          <cell r="BN585" t="str">
            <v/>
          </cell>
          <cell r="BO585" t="str">
            <v/>
          </cell>
          <cell r="BP585" t="str">
            <v/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BK586" t="str">
            <v/>
          </cell>
          <cell r="BL586" t="str">
            <v/>
          </cell>
          <cell r="BM586" t="str">
            <v/>
          </cell>
          <cell r="BN586" t="str">
            <v/>
          </cell>
          <cell r="BO586" t="str">
            <v/>
          </cell>
          <cell r="BP586" t="str">
            <v/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BK587" t="str">
            <v/>
          </cell>
          <cell r="BL587" t="str">
            <v/>
          </cell>
          <cell r="BM587" t="str">
            <v/>
          </cell>
          <cell r="BN587" t="str">
            <v/>
          </cell>
          <cell r="BO587" t="str">
            <v/>
          </cell>
          <cell r="BP587" t="str">
            <v/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BK590" t="str">
            <v/>
          </cell>
          <cell r="BL590" t="str">
            <v/>
          </cell>
          <cell r="BM590" t="str">
            <v/>
          </cell>
          <cell r="BN590" t="str">
            <v/>
          </cell>
          <cell r="BO590" t="str">
            <v/>
          </cell>
          <cell r="BP590" t="str">
            <v/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BK591" t="str">
            <v/>
          </cell>
          <cell r="BL591" t="str">
            <v/>
          </cell>
          <cell r="BM591" t="str">
            <v/>
          </cell>
          <cell r="BN591" t="str">
            <v/>
          </cell>
          <cell r="BO591" t="str">
            <v/>
          </cell>
          <cell r="BP591" t="str">
            <v/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BK592" t="str">
            <v/>
          </cell>
          <cell r="BL592" t="str">
            <v/>
          </cell>
          <cell r="BM592" t="str">
            <v/>
          </cell>
          <cell r="BN592" t="str">
            <v/>
          </cell>
          <cell r="BO592" t="str">
            <v/>
          </cell>
          <cell r="BP592" t="str">
            <v/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BK593" t="str">
            <v/>
          </cell>
          <cell r="BL593" t="str">
            <v/>
          </cell>
          <cell r="BM593" t="str">
            <v/>
          </cell>
          <cell r="BN593" t="str">
            <v/>
          </cell>
          <cell r="BO593" t="str">
            <v/>
          </cell>
          <cell r="BP593" t="str">
            <v/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BK594" t="str">
            <v/>
          </cell>
          <cell r="BL594" t="str">
            <v/>
          </cell>
          <cell r="BM594" t="str">
            <v/>
          </cell>
          <cell r="BN594" t="str">
            <v/>
          </cell>
          <cell r="BO594" t="str">
            <v/>
          </cell>
          <cell r="BP594" t="str">
            <v/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BK595" t="str">
            <v/>
          </cell>
          <cell r="BL595" t="str">
            <v/>
          </cell>
          <cell r="BM595" t="str">
            <v/>
          </cell>
          <cell r="BN595" t="str">
            <v/>
          </cell>
          <cell r="BO595" t="str">
            <v/>
          </cell>
          <cell r="BP595" t="str">
            <v/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BK596" t="str">
            <v/>
          </cell>
          <cell r="BL596" t="str">
            <v/>
          </cell>
          <cell r="BM596" t="str">
            <v/>
          </cell>
          <cell r="BN596" t="str">
            <v/>
          </cell>
          <cell r="BO596" t="str">
            <v/>
          </cell>
          <cell r="BP596" t="str">
            <v/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BK597" t="str">
            <v/>
          </cell>
          <cell r="BL597" t="str">
            <v/>
          </cell>
          <cell r="BM597" t="str">
            <v/>
          </cell>
          <cell r="BN597" t="str">
            <v/>
          </cell>
          <cell r="BO597" t="str">
            <v/>
          </cell>
          <cell r="BP597" t="str">
            <v/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BK598" t="str">
            <v/>
          </cell>
          <cell r="BL598" t="str">
            <v/>
          </cell>
          <cell r="BM598" t="str">
            <v/>
          </cell>
          <cell r="BN598" t="str">
            <v/>
          </cell>
          <cell r="BO598" t="str">
            <v/>
          </cell>
          <cell r="BP598" t="str">
            <v/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BK599" t="str">
            <v/>
          </cell>
          <cell r="BL599" t="str">
            <v/>
          </cell>
          <cell r="BM599" t="str">
            <v/>
          </cell>
          <cell r="BN599" t="str">
            <v/>
          </cell>
          <cell r="BO599" t="str">
            <v/>
          </cell>
          <cell r="BP599" t="str">
            <v/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BK600" t="str">
            <v/>
          </cell>
          <cell r="BL600" t="str">
            <v/>
          </cell>
          <cell r="BM600" t="str">
            <v/>
          </cell>
          <cell r="BN600" t="str">
            <v/>
          </cell>
          <cell r="BO600" t="str">
            <v/>
          </cell>
          <cell r="BP600" t="str">
            <v/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BK601" t="str">
            <v/>
          </cell>
          <cell r="BL601" t="str">
            <v/>
          </cell>
          <cell r="BM601" t="str">
            <v/>
          </cell>
          <cell r="BN601" t="str">
            <v/>
          </cell>
          <cell r="BO601" t="str">
            <v/>
          </cell>
          <cell r="BP601" t="str">
            <v/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BK602" t="str">
            <v/>
          </cell>
          <cell r="BL602" t="str">
            <v/>
          </cell>
          <cell r="BM602" t="str">
            <v/>
          </cell>
          <cell r="BN602" t="str">
            <v/>
          </cell>
          <cell r="BO602" t="str">
            <v/>
          </cell>
          <cell r="BP602" t="str">
            <v/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BK603" t="str">
            <v/>
          </cell>
          <cell r="BL603" t="str">
            <v/>
          </cell>
          <cell r="BM603" t="str">
            <v/>
          </cell>
          <cell r="BN603" t="str">
            <v/>
          </cell>
          <cell r="BO603" t="str">
            <v/>
          </cell>
          <cell r="BP603" t="str">
            <v/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BK604" t="str">
            <v/>
          </cell>
          <cell r="BL604" t="str">
            <v/>
          </cell>
          <cell r="BM604" t="str">
            <v/>
          </cell>
          <cell r="BN604" t="str">
            <v/>
          </cell>
          <cell r="BO604" t="str">
            <v/>
          </cell>
          <cell r="BP604" t="str">
            <v/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BK605" t="str">
            <v/>
          </cell>
          <cell r="BL605" t="str">
            <v/>
          </cell>
          <cell r="BM605" t="str">
            <v/>
          </cell>
          <cell r="BN605" t="str">
            <v/>
          </cell>
          <cell r="BO605" t="str">
            <v/>
          </cell>
          <cell r="BP605" t="str">
            <v/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BK606" t="str">
            <v/>
          </cell>
          <cell r="BL606" t="str">
            <v/>
          </cell>
          <cell r="BM606" t="str">
            <v/>
          </cell>
          <cell r="BN606" t="str">
            <v/>
          </cell>
          <cell r="BO606" t="str">
            <v/>
          </cell>
          <cell r="BP606" t="str">
            <v/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</row>
        <row r="607"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BK607" t="str">
            <v/>
          </cell>
          <cell r="BL607" t="str">
            <v/>
          </cell>
          <cell r="BM607" t="str">
            <v/>
          </cell>
          <cell r="BN607" t="str">
            <v/>
          </cell>
          <cell r="BO607" t="str">
            <v/>
          </cell>
          <cell r="BP607" t="str">
            <v/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BK608" t="str">
            <v/>
          </cell>
          <cell r="BL608" t="str">
            <v/>
          </cell>
          <cell r="BM608" t="str">
            <v/>
          </cell>
          <cell r="BN608" t="str">
            <v/>
          </cell>
          <cell r="BO608" t="str">
            <v/>
          </cell>
          <cell r="BP608" t="str">
            <v/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</row>
        <row r="609"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BK609" t="str">
            <v/>
          </cell>
          <cell r="BL609" t="str">
            <v/>
          </cell>
          <cell r="BM609" t="str">
            <v/>
          </cell>
          <cell r="BN609" t="str">
            <v/>
          </cell>
          <cell r="BO609" t="str">
            <v/>
          </cell>
          <cell r="BP609" t="str">
            <v/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</row>
        <row r="610"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BK610" t="str">
            <v/>
          </cell>
          <cell r="BL610" t="str">
            <v/>
          </cell>
          <cell r="BM610" t="str">
            <v/>
          </cell>
          <cell r="BN610" t="str">
            <v/>
          </cell>
          <cell r="BO610" t="str">
            <v/>
          </cell>
          <cell r="BP610" t="str">
            <v/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BK611" t="str">
            <v/>
          </cell>
          <cell r="BL611" t="str">
            <v/>
          </cell>
          <cell r="BM611" t="str">
            <v/>
          </cell>
          <cell r="BN611" t="str">
            <v/>
          </cell>
          <cell r="BO611" t="str">
            <v/>
          </cell>
          <cell r="BP611" t="str">
            <v/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BK612" t="str">
            <v/>
          </cell>
          <cell r="BL612" t="str">
            <v/>
          </cell>
          <cell r="BM612" t="str">
            <v/>
          </cell>
          <cell r="BN612" t="str">
            <v/>
          </cell>
          <cell r="BO612" t="str">
            <v/>
          </cell>
          <cell r="BP612" t="str">
            <v/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BK613" t="str">
            <v/>
          </cell>
          <cell r="BL613" t="str">
            <v/>
          </cell>
          <cell r="BM613" t="str">
            <v/>
          </cell>
          <cell r="BN613" t="str">
            <v/>
          </cell>
          <cell r="BO613" t="str">
            <v/>
          </cell>
          <cell r="BP613" t="str">
            <v/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BK614" t="str">
            <v/>
          </cell>
          <cell r="BL614" t="str">
            <v/>
          </cell>
          <cell r="BM614" t="str">
            <v/>
          </cell>
          <cell r="BN614" t="str">
            <v/>
          </cell>
          <cell r="BO614" t="str">
            <v/>
          </cell>
          <cell r="BP614" t="str">
            <v/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BK615" t="str">
            <v/>
          </cell>
          <cell r="BL615" t="str">
            <v/>
          </cell>
          <cell r="BM615" t="str">
            <v/>
          </cell>
          <cell r="BN615" t="str">
            <v/>
          </cell>
          <cell r="BO615" t="str">
            <v/>
          </cell>
          <cell r="BP615" t="str">
            <v/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BK616" t="str">
            <v/>
          </cell>
          <cell r="BL616" t="str">
            <v/>
          </cell>
          <cell r="BM616" t="str">
            <v/>
          </cell>
          <cell r="BN616" t="str">
            <v/>
          </cell>
          <cell r="BO616" t="str">
            <v/>
          </cell>
          <cell r="BP616" t="str">
            <v/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BK617" t="str">
            <v/>
          </cell>
          <cell r="BL617" t="str">
            <v/>
          </cell>
          <cell r="BM617" t="str">
            <v/>
          </cell>
          <cell r="BN617" t="str">
            <v/>
          </cell>
          <cell r="BO617" t="str">
            <v/>
          </cell>
          <cell r="BP617" t="str">
            <v/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BK618" t="str">
            <v/>
          </cell>
          <cell r="BL618" t="str">
            <v/>
          </cell>
          <cell r="BM618" t="str">
            <v/>
          </cell>
          <cell r="BN618" t="str">
            <v/>
          </cell>
          <cell r="BO618" t="str">
            <v/>
          </cell>
          <cell r="BP618" t="str">
            <v/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BK619" t="str">
            <v/>
          </cell>
          <cell r="BL619" t="str">
            <v/>
          </cell>
          <cell r="BM619" t="str">
            <v/>
          </cell>
          <cell r="BN619" t="str">
            <v/>
          </cell>
          <cell r="BO619" t="str">
            <v/>
          </cell>
          <cell r="BP619" t="str">
            <v/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BK620" t="str">
            <v/>
          </cell>
          <cell r="BL620" t="str">
            <v/>
          </cell>
          <cell r="BM620" t="str">
            <v/>
          </cell>
          <cell r="BN620" t="str">
            <v/>
          </cell>
          <cell r="BO620" t="str">
            <v/>
          </cell>
          <cell r="BP620" t="str">
            <v/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BK621" t="str">
            <v/>
          </cell>
          <cell r="BL621" t="str">
            <v/>
          </cell>
          <cell r="BM621" t="str">
            <v/>
          </cell>
          <cell r="BN621" t="str">
            <v/>
          </cell>
          <cell r="BO621" t="str">
            <v/>
          </cell>
          <cell r="BP621" t="str">
            <v/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BK622" t="str">
            <v/>
          </cell>
          <cell r="BL622" t="str">
            <v/>
          </cell>
          <cell r="BM622" t="str">
            <v/>
          </cell>
          <cell r="BN622" t="str">
            <v/>
          </cell>
          <cell r="BO622" t="str">
            <v/>
          </cell>
          <cell r="BP622" t="str">
            <v/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BK623" t="str">
            <v/>
          </cell>
          <cell r="BL623" t="str">
            <v/>
          </cell>
          <cell r="BM623" t="str">
            <v/>
          </cell>
          <cell r="BN623" t="str">
            <v/>
          </cell>
          <cell r="BO623" t="str">
            <v/>
          </cell>
          <cell r="BP623" t="str">
            <v/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BK624" t="str">
            <v/>
          </cell>
          <cell r="BL624" t="str">
            <v/>
          </cell>
          <cell r="BM624" t="str">
            <v/>
          </cell>
          <cell r="BN624" t="str">
            <v/>
          </cell>
          <cell r="BO624" t="str">
            <v/>
          </cell>
          <cell r="BP624" t="str">
            <v/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BK625" t="str">
            <v/>
          </cell>
          <cell r="BL625" t="str">
            <v/>
          </cell>
          <cell r="BM625" t="str">
            <v/>
          </cell>
          <cell r="BN625" t="str">
            <v/>
          </cell>
          <cell r="BO625" t="str">
            <v/>
          </cell>
          <cell r="BP625" t="str">
            <v/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BK626" t="str">
            <v/>
          </cell>
          <cell r="BL626" t="str">
            <v/>
          </cell>
          <cell r="BM626" t="str">
            <v/>
          </cell>
          <cell r="BN626" t="str">
            <v/>
          </cell>
          <cell r="BO626" t="str">
            <v/>
          </cell>
          <cell r="BP626" t="str">
            <v/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BK627" t="str">
            <v/>
          </cell>
          <cell r="BL627" t="str">
            <v/>
          </cell>
          <cell r="BM627" t="str">
            <v/>
          </cell>
          <cell r="BN627" t="str">
            <v/>
          </cell>
          <cell r="BO627" t="str">
            <v/>
          </cell>
          <cell r="BP627" t="str">
            <v/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BK628" t="str">
            <v/>
          </cell>
          <cell r="BL628" t="str">
            <v/>
          </cell>
          <cell r="BM628" t="str">
            <v/>
          </cell>
          <cell r="BN628" t="str">
            <v/>
          </cell>
          <cell r="BO628" t="str">
            <v/>
          </cell>
          <cell r="BP628" t="str">
            <v/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BK629" t="str">
            <v/>
          </cell>
          <cell r="BL629" t="str">
            <v/>
          </cell>
          <cell r="BM629" t="str">
            <v/>
          </cell>
          <cell r="BN629" t="str">
            <v/>
          </cell>
          <cell r="BO629" t="str">
            <v/>
          </cell>
          <cell r="BP629" t="str">
            <v/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BK630" t="str">
            <v/>
          </cell>
          <cell r="BL630" t="str">
            <v/>
          </cell>
          <cell r="BM630" t="str">
            <v/>
          </cell>
          <cell r="BN630" t="str">
            <v/>
          </cell>
          <cell r="BO630" t="str">
            <v/>
          </cell>
          <cell r="BP630" t="str">
            <v/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BK631" t="str">
            <v/>
          </cell>
          <cell r="BL631" t="str">
            <v/>
          </cell>
          <cell r="BM631" t="str">
            <v/>
          </cell>
          <cell r="BN631" t="str">
            <v/>
          </cell>
          <cell r="BO631" t="str">
            <v/>
          </cell>
          <cell r="BP631" t="str">
            <v/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BK632" t="str">
            <v/>
          </cell>
          <cell r="BL632" t="str">
            <v/>
          </cell>
          <cell r="BM632" t="str">
            <v/>
          </cell>
          <cell r="BN632" t="str">
            <v/>
          </cell>
          <cell r="BO632" t="str">
            <v/>
          </cell>
          <cell r="BP632" t="str">
            <v/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BK633" t="str">
            <v/>
          </cell>
          <cell r="BL633" t="str">
            <v/>
          </cell>
          <cell r="BM633" t="str">
            <v/>
          </cell>
          <cell r="BN633" t="str">
            <v/>
          </cell>
          <cell r="BO633" t="str">
            <v/>
          </cell>
          <cell r="BP633" t="str">
            <v/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BK634" t="str">
            <v/>
          </cell>
          <cell r="BL634" t="str">
            <v/>
          </cell>
          <cell r="BM634" t="str">
            <v/>
          </cell>
          <cell r="BN634" t="str">
            <v/>
          </cell>
          <cell r="BO634" t="str">
            <v/>
          </cell>
          <cell r="BP634" t="str">
            <v/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BK635" t="str">
            <v/>
          </cell>
          <cell r="BL635" t="str">
            <v/>
          </cell>
          <cell r="BM635" t="str">
            <v/>
          </cell>
          <cell r="BN635" t="str">
            <v/>
          </cell>
          <cell r="BO635" t="str">
            <v/>
          </cell>
          <cell r="BP635" t="str">
            <v/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BK636" t="str">
            <v/>
          </cell>
          <cell r="BL636" t="str">
            <v/>
          </cell>
          <cell r="BM636" t="str">
            <v/>
          </cell>
          <cell r="BN636" t="str">
            <v/>
          </cell>
          <cell r="BO636" t="str">
            <v/>
          </cell>
          <cell r="BP636" t="str">
            <v/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BK637" t="str">
            <v/>
          </cell>
          <cell r="BL637" t="str">
            <v/>
          </cell>
          <cell r="BM637" t="str">
            <v/>
          </cell>
          <cell r="BN637" t="str">
            <v/>
          </cell>
          <cell r="BO637" t="str">
            <v/>
          </cell>
          <cell r="BP637" t="str">
            <v/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BK638" t="str">
            <v/>
          </cell>
          <cell r="BL638" t="str">
            <v/>
          </cell>
          <cell r="BM638" t="str">
            <v/>
          </cell>
          <cell r="BN638" t="str">
            <v/>
          </cell>
          <cell r="BO638" t="str">
            <v/>
          </cell>
          <cell r="BP638" t="str">
            <v/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BK639" t="str">
            <v/>
          </cell>
          <cell r="BL639" t="str">
            <v/>
          </cell>
          <cell r="BM639" t="str">
            <v/>
          </cell>
          <cell r="BN639" t="str">
            <v/>
          </cell>
          <cell r="BO639" t="str">
            <v/>
          </cell>
          <cell r="BP639" t="str">
            <v/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BK640" t="str">
            <v/>
          </cell>
          <cell r="BL640" t="str">
            <v/>
          </cell>
          <cell r="BM640" t="str">
            <v/>
          </cell>
          <cell r="BN640" t="str">
            <v/>
          </cell>
          <cell r="BO640" t="str">
            <v/>
          </cell>
          <cell r="BP640" t="str">
            <v/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</row>
        <row r="641"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BK641" t="str">
            <v/>
          </cell>
          <cell r="BL641" t="str">
            <v/>
          </cell>
          <cell r="BM641" t="str">
            <v/>
          </cell>
          <cell r="BN641" t="str">
            <v/>
          </cell>
          <cell r="BO641" t="str">
            <v/>
          </cell>
          <cell r="BP641" t="str">
            <v/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</row>
        <row r="642"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BK642" t="str">
            <v/>
          </cell>
          <cell r="BL642" t="str">
            <v/>
          </cell>
          <cell r="BM642" t="str">
            <v/>
          </cell>
          <cell r="BN642" t="str">
            <v/>
          </cell>
          <cell r="BO642" t="str">
            <v/>
          </cell>
          <cell r="BP642" t="str">
            <v/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BK643" t="str">
            <v/>
          </cell>
          <cell r="BL643" t="str">
            <v/>
          </cell>
          <cell r="BM643" t="str">
            <v/>
          </cell>
          <cell r="BN643" t="str">
            <v/>
          </cell>
          <cell r="BO643" t="str">
            <v/>
          </cell>
          <cell r="BP643" t="str">
            <v/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BK644" t="str">
            <v/>
          </cell>
          <cell r="BL644" t="str">
            <v/>
          </cell>
          <cell r="BM644" t="str">
            <v/>
          </cell>
          <cell r="BN644" t="str">
            <v/>
          </cell>
          <cell r="BO644" t="str">
            <v/>
          </cell>
          <cell r="BP644" t="str">
            <v/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BK645" t="str">
            <v/>
          </cell>
          <cell r="BL645" t="str">
            <v/>
          </cell>
          <cell r="BM645" t="str">
            <v/>
          </cell>
          <cell r="BN645" t="str">
            <v/>
          </cell>
          <cell r="BO645" t="str">
            <v/>
          </cell>
          <cell r="BP645" t="str">
            <v/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BK646" t="str">
            <v/>
          </cell>
          <cell r="BL646" t="str">
            <v/>
          </cell>
          <cell r="BM646" t="str">
            <v/>
          </cell>
          <cell r="BN646" t="str">
            <v/>
          </cell>
          <cell r="BO646" t="str">
            <v/>
          </cell>
          <cell r="BP646" t="str">
            <v/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BK647" t="str">
            <v/>
          </cell>
          <cell r="BL647" t="str">
            <v/>
          </cell>
          <cell r="BM647" t="str">
            <v/>
          </cell>
          <cell r="BN647" t="str">
            <v/>
          </cell>
          <cell r="BO647" t="str">
            <v/>
          </cell>
          <cell r="BP647" t="str">
            <v/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BK648" t="str">
            <v/>
          </cell>
          <cell r="BL648" t="str">
            <v/>
          </cell>
          <cell r="BM648" t="str">
            <v/>
          </cell>
          <cell r="BN648" t="str">
            <v/>
          </cell>
          <cell r="BO648" t="str">
            <v/>
          </cell>
          <cell r="BP648" t="str">
            <v/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BK649" t="str">
            <v/>
          </cell>
          <cell r="BL649" t="str">
            <v/>
          </cell>
          <cell r="BM649" t="str">
            <v/>
          </cell>
          <cell r="BN649" t="str">
            <v/>
          </cell>
          <cell r="BO649" t="str">
            <v/>
          </cell>
          <cell r="BP649" t="str">
            <v/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BK650" t="str">
            <v/>
          </cell>
          <cell r="BL650" t="str">
            <v/>
          </cell>
          <cell r="BM650" t="str">
            <v/>
          </cell>
          <cell r="BN650" t="str">
            <v/>
          </cell>
          <cell r="BO650" t="str">
            <v/>
          </cell>
          <cell r="BP650" t="str">
            <v/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</row>
        <row r="651"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BK651" t="str">
            <v/>
          </cell>
          <cell r="BL651" t="str">
            <v/>
          </cell>
          <cell r="BM651" t="str">
            <v/>
          </cell>
          <cell r="BN651" t="str">
            <v/>
          </cell>
          <cell r="BO651" t="str">
            <v/>
          </cell>
          <cell r="BP651" t="str">
            <v/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</row>
        <row r="652"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BK652" t="str">
            <v/>
          </cell>
          <cell r="BL652" t="str">
            <v/>
          </cell>
          <cell r="BM652" t="str">
            <v/>
          </cell>
          <cell r="BN652" t="str">
            <v/>
          </cell>
          <cell r="BO652" t="str">
            <v/>
          </cell>
          <cell r="BP652" t="str">
            <v/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</row>
        <row r="653"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BK653" t="str">
            <v/>
          </cell>
          <cell r="BL653" t="str">
            <v/>
          </cell>
          <cell r="BM653" t="str">
            <v/>
          </cell>
          <cell r="BN653" t="str">
            <v/>
          </cell>
          <cell r="BO653" t="str">
            <v/>
          </cell>
          <cell r="BP653" t="str">
            <v/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</row>
        <row r="654"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BK654" t="str">
            <v/>
          </cell>
          <cell r="BL654" t="str">
            <v/>
          </cell>
          <cell r="BM654" t="str">
            <v/>
          </cell>
          <cell r="BN654" t="str">
            <v/>
          </cell>
          <cell r="BO654" t="str">
            <v/>
          </cell>
          <cell r="BP654" t="str">
            <v/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BK655" t="str">
            <v/>
          </cell>
          <cell r="BL655" t="str">
            <v/>
          </cell>
          <cell r="BM655" t="str">
            <v/>
          </cell>
          <cell r="BN655" t="str">
            <v/>
          </cell>
          <cell r="BO655" t="str">
            <v/>
          </cell>
          <cell r="BP655" t="str">
            <v/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</row>
        <row r="656"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BK656" t="str">
            <v/>
          </cell>
          <cell r="BL656" t="str">
            <v/>
          </cell>
          <cell r="BM656" t="str">
            <v/>
          </cell>
          <cell r="BN656" t="str">
            <v/>
          </cell>
          <cell r="BO656" t="str">
            <v/>
          </cell>
          <cell r="BP656" t="str">
            <v/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</row>
        <row r="657"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BK657" t="str">
            <v/>
          </cell>
          <cell r="BL657" t="str">
            <v/>
          </cell>
          <cell r="BM657" t="str">
            <v/>
          </cell>
          <cell r="BN657" t="str">
            <v/>
          </cell>
          <cell r="BO657" t="str">
            <v/>
          </cell>
          <cell r="BP657" t="str">
            <v/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</row>
        <row r="658"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BK658" t="str">
            <v/>
          </cell>
          <cell r="BL658" t="str">
            <v/>
          </cell>
          <cell r="BM658" t="str">
            <v/>
          </cell>
          <cell r="BN658" t="str">
            <v/>
          </cell>
          <cell r="BO658" t="str">
            <v/>
          </cell>
          <cell r="BP658" t="str">
            <v/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</row>
        <row r="659"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BK659" t="str">
            <v/>
          </cell>
          <cell r="BL659" t="str">
            <v/>
          </cell>
          <cell r="BM659" t="str">
            <v/>
          </cell>
          <cell r="BN659" t="str">
            <v/>
          </cell>
          <cell r="BO659" t="str">
            <v/>
          </cell>
          <cell r="BP659" t="str">
            <v/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BK660" t="str">
            <v/>
          </cell>
          <cell r="BL660" t="str">
            <v/>
          </cell>
          <cell r="BM660" t="str">
            <v/>
          </cell>
          <cell r="BN660" t="str">
            <v/>
          </cell>
          <cell r="BO660" t="str">
            <v/>
          </cell>
          <cell r="BP660" t="str">
            <v/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</row>
        <row r="661"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BK661" t="str">
            <v/>
          </cell>
          <cell r="BL661" t="str">
            <v/>
          </cell>
          <cell r="BM661" t="str">
            <v/>
          </cell>
          <cell r="BN661" t="str">
            <v/>
          </cell>
          <cell r="BO661" t="str">
            <v/>
          </cell>
          <cell r="BP661" t="str">
            <v/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</row>
        <row r="662"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BK662" t="str">
            <v/>
          </cell>
          <cell r="BL662" t="str">
            <v/>
          </cell>
          <cell r="BM662" t="str">
            <v/>
          </cell>
          <cell r="BN662" t="str">
            <v/>
          </cell>
          <cell r="BO662" t="str">
            <v/>
          </cell>
          <cell r="BP662" t="str">
            <v/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</row>
        <row r="663"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BK663" t="str">
            <v/>
          </cell>
          <cell r="BL663" t="str">
            <v/>
          </cell>
          <cell r="BM663" t="str">
            <v/>
          </cell>
          <cell r="BN663" t="str">
            <v/>
          </cell>
          <cell r="BO663" t="str">
            <v/>
          </cell>
          <cell r="BP663" t="str">
            <v/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</row>
        <row r="664"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BK664" t="str">
            <v/>
          </cell>
          <cell r="BL664" t="str">
            <v/>
          </cell>
          <cell r="BM664" t="str">
            <v/>
          </cell>
          <cell r="BN664" t="str">
            <v/>
          </cell>
          <cell r="BO664" t="str">
            <v/>
          </cell>
          <cell r="BP664" t="str">
            <v/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</row>
        <row r="665"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BK665" t="str">
            <v/>
          </cell>
          <cell r="BL665" t="str">
            <v/>
          </cell>
          <cell r="BM665" t="str">
            <v/>
          </cell>
          <cell r="BN665" t="str">
            <v/>
          </cell>
          <cell r="BO665" t="str">
            <v/>
          </cell>
          <cell r="BP665" t="str">
            <v/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</row>
        <row r="666"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BK666" t="str">
            <v/>
          </cell>
          <cell r="BL666" t="str">
            <v/>
          </cell>
          <cell r="BM666" t="str">
            <v/>
          </cell>
          <cell r="BN666" t="str">
            <v/>
          </cell>
          <cell r="BO666" t="str">
            <v/>
          </cell>
          <cell r="BP666" t="str">
            <v/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BK667" t="str">
            <v/>
          </cell>
          <cell r="BL667" t="str">
            <v/>
          </cell>
          <cell r="BM667" t="str">
            <v/>
          </cell>
          <cell r="BN667" t="str">
            <v/>
          </cell>
          <cell r="BO667" t="str">
            <v/>
          </cell>
          <cell r="BP667" t="str">
            <v/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</row>
        <row r="668"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BK668" t="str">
            <v/>
          </cell>
          <cell r="BL668" t="str">
            <v/>
          </cell>
          <cell r="BM668" t="str">
            <v/>
          </cell>
          <cell r="BN668" t="str">
            <v/>
          </cell>
          <cell r="BO668" t="str">
            <v/>
          </cell>
          <cell r="BP668" t="str">
            <v/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BK669" t="str">
            <v/>
          </cell>
          <cell r="BL669" t="str">
            <v/>
          </cell>
          <cell r="BM669" t="str">
            <v/>
          </cell>
          <cell r="BN669" t="str">
            <v/>
          </cell>
          <cell r="BO669" t="str">
            <v/>
          </cell>
          <cell r="BP669" t="str">
            <v/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</row>
        <row r="670"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BK670" t="str">
            <v/>
          </cell>
          <cell r="BL670" t="str">
            <v/>
          </cell>
          <cell r="BM670" t="str">
            <v/>
          </cell>
          <cell r="BN670" t="str">
            <v/>
          </cell>
          <cell r="BO670" t="str">
            <v/>
          </cell>
          <cell r="BP670" t="str">
            <v/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</row>
        <row r="671"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BK671" t="str">
            <v/>
          </cell>
          <cell r="BL671" t="str">
            <v/>
          </cell>
          <cell r="BM671" t="str">
            <v/>
          </cell>
          <cell r="BN671" t="str">
            <v/>
          </cell>
          <cell r="BO671" t="str">
            <v/>
          </cell>
          <cell r="BP671" t="str">
            <v/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</row>
        <row r="672"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BK672" t="str">
            <v/>
          </cell>
          <cell r="BL672" t="str">
            <v/>
          </cell>
          <cell r="BM672" t="str">
            <v/>
          </cell>
          <cell r="BN672" t="str">
            <v/>
          </cell>
          <cell r="BO672" t="str">
            <v/>
          </cell>
          <cell r="BP672" t="str">
            <v/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</row>
        <row r="673"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BK673" t="str">
            <v/>
          </cell>
          <cell r="BL673" t="str">
            <v/>
          </cell>
          <cell r="BM673" t="str">
            <v/>
          </cell>
          <cell r="BN673" t="str">
            <v/>
          </cell>
          <cell r="BO673" t="str">
            <v/>
          </cell>
          <cell r="BP673" t="str">
            <v/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</row>
        <row r="674"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BK674" t="str">
            <v/>
          </cell>
          <cell r="BL674" t="str">
            <v/>
          </cell>
          <cell r="BM674" t="str">
            <v/>
          </cell>
          <cell r="BN674" t="str">
            <v/>
          </cell>
          <cell r="BO674" t="str">
            <v/>
          </cell>
          <cell r="BP674" t="str">
            <v/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BK675" t="str">
            <v/>
          </cell>
          <cell r="BL675" t="str">
            <v/>
          </cell>
          <cell r="BM675" t="str">
            <v/>
          </cell>
          <cell r="BN675" t="str">
            <v/>
          </cell>
          <cell r="BO675" t="str">
            <v/>
          </cell>
          <cell r="BP675" t="str">
            <v/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</row>
        <row r="676"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BK676" t="str">
            <v/>
          </cell>
          <cell r="BL676" t="str">
            <v/>
          </cell>
          <cell r="BM676" t="str">
            <v/>
          </cell>
          <cell r="BN676" t="str">
            <v/>
          </cell>
          <cell r="BO676" t="str">
            <v/>
          </cell>
          <cell r="BP676" t="str">
            <v/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</row>
        <row r="677"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BK677" t="str">
            <v/>
          </cell>
          <cell r="BL677" t="str">
            <v/>
          </cell>
          <cell r="BM677" t="str">
            <v/>
          </cell>
          <cell r="BN677" t="str">
            <v/>
          </cell>
          <cell r="BO677" t="str">
            <v/>
          </cell>
          <cell r="BP677" t="str">
            <v/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</row>
        <row r="678"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BK678" t="str">
            <v/>
          </cell>
          <cell r="BL678" t="str">
            <v/>
          </cell>
          <cell r="BM678" t="str">
            <v/>
          </cell>
          <cell r="BN678" t="str">
            <v/>
          </cell>
          <cell r="BO678" t="str">
            <v/>
          </cell>
          <cell r="BP678" t="str">
            <v/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</row>
        <row r="679"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BK679" t="str">
            <v/>
          </cell>
          <cell r="BL679" t="str">
            <v/>
          </cell>
          <cell r="BM679" t="str">
            <v/>
          </cell>
          <cell r="BN679" t="str">
            <v/>
          </cell>
          <cell r="BO679" t="str">
            <v/>
          </cell>
          <cell r="BP679" t="str">
            <v/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</row>
        <row r="680"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BK680" t="str">
            <v/>
          </cell>
          <cell r="BL680" t="str">
            <v/>
          </cell>
          <cell r="BM680" t="str">
            <v/>
          </cell>
          <cell r="BN680" t="str">
            <v/>
          </cell>
          <cell r="BO680" t="str">
            <v/>
          </cell>
          <cell r="BP680" t="str">
            <v/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</row>
        <row r="681"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BK681" t="str">
            <v/>
          </cell>
          <cell r="BL681" t="str">
            <v/>
          </cell>
          <cell r="BM681" t="str">
            <v/>
          </cell>
          <cell r="BN681" t="str">
            <v/>
          </cell>
          <cell r="BO681" t="str">
            <v/>
          </cell>
          <cell r="BP681" t="str">
            <v/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BK682" t="str">
            <v/>
          </cell>
          <cell r="BL682" t="str">
            <v/>
          </cell>
          <cell r="BM682" t="str">
            <v/>
          </cell>
          <cell r="BN682" t="str">
            <v/>
          </cell>
          <cell r="BO682" t="str">
            <v/>
          </cell>
          <cell r="BP682" t="str">
            <v/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</row>
        <row r="683"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BK683" t="str">
            <v/>
          </cell>
          <cell r="BL683" t="str">
            <v/>
          </cell>
          <cell r="BM683" t="str">
            <v/>
          </cell>
          <cell r="BN683" t="str">
            <v/>
          </cell>
          <cell r="BO683" t="str">
            <v/>
          </cell>
          <cell r="BP683" t="str">
            <v/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</row>
        <row r="684"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BK684" t="str">
            <v/>
          </cell>
          <cell r="BL684" t="str">
            <v/>
          </cell>
          <cell r="BM684" t="str">
            <v/>
          </cell>
          <cell r="BN684" t="str">
            <v/>
          </cell>
          <cell r="BO684" t="str">
            <v/>
          </cell>
          <cell r="BP684" t="str">
            <v/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</row>
        <row r="685"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BK685" t="str">
            <v/>
          </cell>
          <cell r="BL685" t="str">
            <v/>
          </cell>
          <cell r="BM685" t="str">
            <v/>
          </cell>
          <cell r="BN685" t="str">
            <v/>
          </cell>
          <cell r="BO685" t="str">
            <v/>
          </cell>
          <cell r="BP685" t="str">
            <v/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</row>
        <row r="686"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BK686" t="str">
            <v/>
          </cell>
          <cell r="BL686" t="str">
            <v/>
          </cell>
          <cell r="BM686" t="str">
            <v/>
          </cell>
          <cell r="BN686" t="str">
            <v/>
          </cell>
          <cell r="BO686" t="str">
            <v/>
          </cell>
          <cell r="BP686" t="str">
            <v/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</row>
        <row r="687"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BK687" t="str">
            <v/>
          </cell>
          <cell r="BL687" t="str">
            <v/>
          </cell>
          <cell r="BM687" t="str">
            <v/>
          </cell>
          <cell r="BN687" t="str">
            <v/>
          </cell>
          <cell r="BO687" t="str">
            <v/>
          </cell>
          <cell r="BP687" t="str">
            <v/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</row>
        <row r="688"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BK688" t="str">
            <v/>
          </cell>
          <cell r="BL688" t="str">
            <v/>
          </cell>
          <cell r="BM688" t="str">
            <v/>
          </cell>
          <cell r="BN688" t="str">
            <v/>
          </cell>
          <cell r="BO688" t="str">
            <v/>
          </cell>
          <cell r="BP688" t="str">
            <v/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</row>
        <row r="689"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BK689" t="str">
            <v/>
          </cell>
          <cell r="BL689" t="str">
            <v/>
          </cell>
          <cell r="BM689" t="str">
            <v/>
          </cell>
          <cell r="BN689" t="str">
            <v/>
          </cell>
          <cell r="BO689" t="str">
            <v/>
          </cell>
          <cell r="BP689" t="str">
            <v/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</row>
        <row r="690"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BK690" t="str">
            <v/>
          </cell>
          <cell r="BL690" t="str">
            <v/>
          </cell>
          <cell r="BM690" t="str">
            <v/>
          </cell>
          <cell r="BN690" t="str">
            <v/>
          </cell>
          <cell r="BO690" t="str">
            <v/>
          </cell>
          <cell r="BP690" t="str">
            <v/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BK691" t="str">
            <v/>
          </cell>
          <cell r="BL691" t="str">
            <v/>
          </cell>
          <cell r="BM691" t="str">
            <v/>
          </cell>
          <cell r="BN691" t="str">
            <v/>
          </cell>
          <cell r="BO691" t="str">
            <v/>
          </cell>
          <cell r="BP691" t="str">
            <v/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</row>
        <row r="692"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BK692" t="str">
            <v/>
          </cell>
          <cell r="BL692" t="str">
            <v/>
          </cell>
          <cell r="BM692" t="str">
            <v/>
          </cell>
          <cell r="BN692" t="str">
            <v/>
          </cell>
          <cell r="BO692" t="str">
            <v/>
          </cell>
          <cell r="BP692" t="str">
            <v/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BK693" t="str">
            <v/>
          </cell>
          <cell r="BL693" t="str">
            <v/>
          </cell>
          <cell r="BM693" t="str">
            <v/>
          </cell>
          <cell r="BN693" t="str">
            <v/>
          </cell>
          <cell r="BO693" t="str">
            <v/>
          </cell>
          <cell r="BP693" t="str">
            <v/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BK694" t="str">
            <v/>
          </cell>
          <cell r="BL694" t="str">
            <v/>
          </cell>
          <cell r="BM694" t="str">
            <v/>
          </cell>
          <cell r="BN694" t="str">
            <v/>
          </cell>
          <cell r="BO694" t="str">
            <v/>
          </cell>
          <cell r="BP694" t="str">
            <v/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BK695" t="str">
            <v/>
          </cell>
          <cell r="BL695" t="str">
            <v/>
          </cell>
          <cell r="BM695" t="str">
            <v/>
          </cell>
          <cell r="BN695" t="str">
            <v/>
          </cell>
          <cell r="BO695" t="str">
            <v/>
          </cell>
          <cell r="BP695" t="str">
            <v/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BK696" t="str">
            <v/>
          </cell>
          <cell r="BL696" t="str">
            <v/>
          </cell>
          <cell r="BM696" t="str">
            <v/>
          </cell>
          <cell r="BN696" t="str">
            <v/>
          </cell>
          <cell r="BO696" t="str">
            <v/>
          </cell>
          <cell r="BP696" t="str">
            <v/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BK697" t="str">
            <v/>
          </cell>
          <cell r="BL697" t="str">
            <v/>
          </cell>
          <cell r="BM697" t="str">
            <v/>
          </cell>
          <cell r="BN697" t="str">
            <v/>
          </cell>
          <cell r="BO697" t="str">
            <v/>
          </cell>
          <cell r="BP697" t="str">
            <v/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BK698" t="str">
            <v/>
          </cell>
          <cell r="BL698" t="str">
            <v/>
          </cell>
          <cell r="BM698" t="str">
            <v/>
          </cell>
          <cell r="BN698" t="str">
            <v/>
          </cell>
          <cell r="BO698" t="str">
            <v/>
          </cell>
          <cell r="BP698" t="str">
            <v/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BK699" t="str">
            <v/>
          </cell>
          <cell r="BL699" t="str">
            <v/>
          </cell>
          <cell r="BM699" t="str">
            <v/>
          </cell>
          <cell r="BN699" t="str">
            <v/>
          </cell>
          <cell r="BO699" t="str">
            <v/>
          </cell>
          <cell r="BP699" t="str">
            <v/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BK700" t="str">
            <v/>
          </cell>
          <cell r="BL700" t="str">
            <v/>
          </cell>
          <cell r="BM700" t="str">
            <v/>
          </cell>
          <cell r="BN700" t="str">
            <v/>
          </cell>
          <cell r="BO700" t="str">
            <v/>
          </cell>
          <cell r="BP700" t="str">
            <v/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</row>
        <row r="701"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BK701" t="str">
            <v/>
          </cell>
          <cell r="BL701" t="str">
            <v/>
          </cell>
          <cell r="BM701" t="str">
            <v/>
          </cell>
          <cell r="BN701" t="str">
            <v/>
          </cell>
          <cell r="BO701" t="str">
            <v/>
          </cell>
          <cell r="BP701" t="str">
            <v/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BK702" t="str">
            <v/>
          </cell>
          <cell r="BL702" t="str">
            <v/>
          </cell>
          <cell r="BM702" t="str">
            <v/>
          </cell>
          <cell r="BN702" t="str">
            <v/>
          </cell>
          <cell r="BO702" t="str">
            <v/>
          </cell>
          <cell r="BP702" t="str">
            <v/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BK703" t="str">
            <v/>
          </cell>
          <cell r="BL703" t="str">
            <v/>
          </cell>
          <cell r="BM703" t="str">
            <v/>
          </cell>
          <cell r="BN703" t="str">
            <v/>
          </cell>
          <cell r="BO703" t="str">
            <v/>
          </cell>
          <cell r="BP703" t="str">
            <v/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</row>
        <row r="704"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BK704" t="str">
            <v/>
          </cell>
          <cell r="BL704" t="str">
            <v/>
          </cell>
          <cell r="BM704" t="str">
            <v/>
          </cell>
          <cell r="BN704" t="str">
            <v/>
          </cell>
          <cell r="BO704" t="str">
            <v/>
          </cell>
          <cell r="BP704" t="str">
            <v/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</row>
        <row r="705"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BK705" t="str">
            <v/>
          </cell>
          <cell r="BL705" t="str">
            <v/>
          </cell>
          <cell r="BM705" t="str">
            <v/>
          </cell>
          <cell r="BN705" t="str">
            <v/>
          </cell>
          <cell r="BO705" t="str">
            <v/>
          </cell>
          <cell r="BP705" t="str">
            <v/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</row>
        <row r="706"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BK706" t="str">
            <v/>
          </cell>
          <cell r="BL706" t="str">
            <v/>
          </cell>
          <cell r="BM706" t="str">
            <v/>
          </cell>
          <cell r="BN706" t="str">
            <v/>
          </cell>
          <cell r="BO706" t="str">
            <v/>
          </cell>
          <cell r="BP706" t="str">
            <v/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BK707" t="str">
            <v/>
          </cell>
          <cell r="BL707" t="str">
            <v/>
          </cell>
          <cell r="BM707" t="str">
            <v/>
          </cell>
          <cell r="BN707" t="str">
            <v/>
          </cell>
          <cell r="BO707" t="str">
            <v/>
          </cell>
          <cell r="BP707" t="str">
            <v/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BK708" t="str">
            <v/>
          </cell>
          <cell r="BL708" t="str">
            <v/>
          </cell>
          <cell r="BM708" t="str">
            <v/>
          </cell>
          <cell r="BN708" t="str">
            <v/>
          </cell>
          <cell r="BO708" t="str">
            <v/>
          </cell>
          <cell r="BP708" t="str">
            <v/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BK709" t="str">
            <v/>
          </cell>
          <cell r="BL709" t="str">
            <v/>
          </cell>
          <cell r="BM709" t="str">
            <v/>
          </cell>
          <cell r="BN709" t="str">
            <v/>
          </cell>
          <cell r="BO709" t="str">
            <v/>
          </cell>
          <cell r="BP709" t="str">
            <v/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BK710" t="str">
            <v/>
          </cell>
          <cell r="BL710" t="str">
            <v/>
          </cell>
          <cell r="BM710" t="str">
            <v/>
          </cell>
          <cell r="BN710" t="str">
            <v/>
          </cell>
          <cell r="BO710" t="str">
            <v/>
          </cell>
          <cell r="BP710" t="str">
            <v/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</row>
        <row r="711"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BK711" t="str">
            <v/>
          </cell>
          <cell r="BL711" t="str">
            <v/>
          </cell>
          <cell r="BM711" t="str">
            <v/>
          </cell>
          <cell r="BN711" t="str">
            <v/>
          </cell>
          <cell r="BO711" t="str">
            <v/>
          </cell>
          <cell r="BP711" t="str">
            <v/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</row>
        <row r="712"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BK712" t="str">
            <v/>
          </cell>
          <cell r="BL712" t="str">
            <v/>
          </cell>
          <cell r="BM712" t="str">
            <v/>
          </cell>
          <cell r="BN712" t="str">
            <v/>
          </cell>
          <cell r="BO712" t="str">
            <v/>
          </cell>
          <cell r="BP712" t="str">
            <v/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</row>
        <row r="713"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BK713" t="str">
            <v/>
          </cell>
          <cell r="BL713" t="str">
            <v/>
          </cell>
          <cell r="BM713" t="str">
            <v/>
          </cell>
          <cell r="BN713" t="str">
            <v/>
          </cell>
          <cell r="BO713" t="str">
            <v/>
          </cell>
          <cell r="BP713" t="str">
            <v/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</row>
        <row r="714"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BK714" t="str">
            <v/>
          </cell>
          <cell r="BL714" t="str">
            <v/>
          </cell>
          <cell r="BM714" t="str">
            <v/>
          </cell>
          <cell r="BN714" t="str">
            <v/>
          </cell>
          <cell r="BO714" t="str">
            <v/>
          </cell>
          <cell r="BP714" t="str">
            <v/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</row>
        <row r="715"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BK715" t="str">
            <v/>
          </cell>
          <cell r="BL715" t="str">
            <v/>
          </cell>
          <cell r="BM715" t="str">
            <v/>
          </cell>
          <cell r="BN715" t="str">
            <v/>
          </cell>
          <cell r="BO715" t="str">
            <v/>
          </cell>
          <cell r="BP715" t="str">
            <v/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</row>
        <row r="716"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BK716" t="str">
            <v/>
          </cell>
          <cell r="BL716" t="str">
            <v/>
          </cell>
          <cell r="BM716" t="str">
            <v/>
          </cell>
          <cell r="BN716" t="str">
            <v/>
          </cell>
          <cell r="BO716" t="str">
            <v/>
          </cell>
          <cell r="BP716" t="str">
            <v/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BK717" t="str">
            <v/>
          </cell>
          <cell r="BL717" t="str">
            <v/>
          </cell>
          <cell r="BM717" t="str">
            <v/>
          </cell>
          <cell r="BN717" t="str">
            <v/>
          </cell>
          <cell r="BO717" t="str">
            <v/>
          </cell>
          <cell r="BP717" t="str">
            <v/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</row>
        <row r="719"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BK720" t="str">
            <v/>
          </cell>
          <cell r="BL720" t="str">
            <v/>
          </cell>
          <cell r="BM720" t="str">
            <v/>
          </cell>
          <cell r="BN720" t="str">
            <v/>
          </cell>
          <cell r="BO720" t="str">
            <v/>
          </cell>
          <cell r="BP720" t="str">
            <v/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BK721" t="str">
            <v/>
          </cell>
          <cell r="BL721" t="str">
            <v/>
          </cell>
          <cell r="BM721" t="str">
            <v/>
          </cell>
          <cell r="BN721" t="str">
            <v/>
          </cell>
          <cell r="BO721" t="str">
            <v/>
          </cell>
          <cell r="BP721" t="str">
            <v/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</row>
        <row r="722"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BK724" t="str">
            <v/>
          </cell>
          <cell r="BL724" t="str">
            <v/>
          </cell>
          <cell r="BM724" t="str">
            <v/>
          </cell>
          <cell r="BN724" t="str">
            <v/>
          </cell>
          <cell r="BO724" t="str">
            <v/>
          </cell>
          <cell r="BP724" t="str">
            <v/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</row>
        <row r="725"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BK725" t="str">
            <v/>
          </cell>
          <cell r="BL725" t="str">
            <v/>
          </cell>
          <cell r="BM725" t="str">
            <v/>
          </cell>
          <cell r="BN725" t="str">
            <v/>
          </cell>
          <cell r="BO725" t="str">
            <v/>
          </cell>
          <cell r="BP725" t="str">
            <v/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BK726" t="str">
            <v/>
          </cell>
          <cell r="BL726" t="str">
            <v/>
          </cell>
          <cell r="BM726" t="str">
            <v/>
          </cell>
          <cell r="BN726" t="str">
            <v/>
          </cell>
          <cell r="BO726" t="str">
            <v/>
          </cell>
          <cell r="BP726" t="str">
            <v/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BK727" t="str">
            <v/>
          </cell>
          <cell r="BL727" t="str">
            <v/>
          </cell>
          <cell r="BM727" t="str">
            <v/>
          </cell>
          <cell r="BN727" t="str">
            <v/>
          </cell>
          <cell r="BO727" t="str">
            <v/>
          </cell>
          <cell r="BP727" t="str">
            <v/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BK730" t="str">
            <v/>
          </cell>
          <cell r="BL730" t="str">
            <v/>
          </cell>
          <cell r="BM730" t="str">
            <v/>
          </cell>
          <cell r="BN730" t="str">
            <v/>
          </cell>
          <cell r="BO730" t="str">
            <v/>
          </cell>
          <cell r="BP730" t="str">
            <v/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</row>
        <row r="731"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BK731" t="str">
            <v/>
          </cell>
          <cell r="BL731" t="str">
            <v/>
          </cell>
          <cell r="BM731" t="str">
            <v/>
          </cell>
          <cell r="BN731" t="str">
            <v/>
          </cell>
          <cell r="BO731" t="str">
            <v/>
          </cell>
          <cell r="BP731" t="str">
            <v/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</row>
        <row r="732"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BK732" t="str">
            <v/>
          </cell>
          <cell r="BL732" t="str">
            <v/>
          </cell>
          <cell r="BM732" t="str">
            <v/>
          </cell>
          <cell r="BN732" t="str">
            <v/>
          </cell>
          <cell r="BO732" t="str">
            <v/>
          </cell>
          <cell r="BP732" t="str">
            <v/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</row>
        <row r="733"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BK733" t="str">
            <v/>
          </cell>
          <cell r="BL733" t="str">
            <v/>
          </cell>
          <cell r="BM733" t="str">
            <v/>
          </cell>
          <cell r="BN733" t="str">
            <v/>
          </cell>
          <cell r="BO733" t="str">
            <v/>
          </cell>
          <cell r="BP733" t="str">
            <v/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</row>
        <row r="734"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BK734" t="str">
            <v/>
          </cell>
          <cell r="BL734" t="str">
            <v/>
          </cell>
          <cell r="BM734" t="str">
            <v/>
          </cell>
          <cell r="BN734" t="str">
            <v/>
          </cell>
          <cell r="BO734" t="str">
            <v/>
          </cell>
          <cell r="BP734" t="str">
            <v/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</row>
        <row r="735"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BK735" t="str">
            <v/>
          </cell>
          <cell r="BL735" t="str">
            <v/>
          </cell>
          <cell r="BM735" t="str">
            <v/>
          </cell>
          <cell r="BN735" t="str">
            <v/>
          </cell>
          <cell r="BO735" t="str">
            <v/>
          </cell>
          <cell r="BP735" t="str">
            <v/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</row>
        <row r="736"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BK736" t="str">
            <v/>
          </cell>
          <cell r="BL736" t="str">
            <v/>
          </cell>
          <cell r="BM736" t="str">
            <v/>
          </cell>
          <cell r="BN736" t="str">
            <v/>
          </cell>
          <cell r="BO736" t="str">
            <v/>
          </cell>
          <cell r="BP736" t="str">
            <v/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BK737" t="str">
            <v/>
          </cell>
          <cell r="BL737" t="str">
            <v/>
          </cell>
          <cell r="BM737" t="str">
            <v/>
          </cell>
          <cell r="BN737" t="str">
            <v/>
          </cell>
          <cell r="BO737" t="str">
            <v/>
          </cell>
          <cell r="BP737" t="str">
            <v/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BK738" t="str">
            <v/>
          </cell>
          <cell r="BL738" t="str">
            <v/>
          </cell>
          <cell r="BM738" t="str">
            <v/>
          </cell>
          <cell r="BN738" t="str">
            <v/>
          </cell>
          <cell r="BO738" t="str">
            <v/>
          </cell>
          <cell r="BP738" t="str">
            <v/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BK739" t="str">
            <v/>
          </cell>
          <cell r="BL739" t="str">
            <v/>
          </cell>
          <cell r="BM739" t="str">
            <v/>
          </cell>
          <cell r="BN739" t="str">
            <v/>
          </cell>
          <cell r="BO739" t="str">
            <v/>
          </cell>
          <cell r="BP739" t="str">
            <v/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BK740" t="str">
            <v/>
          </cell>
          <cell r="BL740" t="str">
            <v/>
          </cell>
          <cell r="BM740" t="str">
            <v/>
          </cell>
          <cell r="BN740" t="str">
            <v/>
          </cell>
          <cell r="BO740" t="str">
            <v/>
          </cell>
          <cell r="BP740" t="str">
            <v/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BK741" t="str">
            <v/>
          </cell>
          <cell r="BL741" t="str">
            <v/>
          </cell>
          <cell r="BM741" t="str">
            <v/>
          </cell>
          <cell r="BN741" t="str">
            <v/>
          </cell>
          <cell r="BO741" t="str">
            <v/>
          </cell>
          <cell r="BP741" t="str">
            <v/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</row>
        <row r="742"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BK742" t="str">
            <v/>
          </cell>
          <cell r="BL742" t="str">
            <v/>
          </cell>
          <cell r="BM742" t="str">
            <v/>
          </cell>
          <cell r="BN742" t="str">
            <v/>
          </cell>
          <cell r="BO742" t="str">
            <v/>
          </cell>
          <cell r="BP742" t="str">
            <v/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</row>
        <row r="743"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BK743" t="str">
            <v/>
          </cell>
          <cell r="BL743" t="str">
            <v/>
          </cell>
          <cell r="BM743" t="str">
            <v/>
          </cell>
          <cell r="BN743" t="str">
            <v/>
          </cell>
          <cell r="BO743" t="str">
            <v/>
          </cell>
          <cell r="BP743" t="str">
            <v/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BK744" t="str">
            <v/>
          </cell>
          <cell r="BL744" t="str">
            <v/>
          </cell>
          <cell r="BM744" t="str">
            <v/>
          </cell>
          <cell r="BN744" t="str">
            <v/>
          </cell>
          <cell r="BO744" t="str">
            <v/>
          </cell>
          <cell r="BP744" t="str">
            <v/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BK745" t="str">
            <v/>
          </cell>
          <cell r="BL745" t="str">
            <v/>
          </cell>
          <cell r="BM745" t="str">
            <v/>
          </cell>
          <cell r="BN745" t="str">
            <v/>
          </cell>
          <cell r="BO745" t="str">
            <v/>
          </cell>
          <cell r="BP745" t="str">
            <v/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BK746" t="str">
            <v/>
          </cell>
          <cell r="BL746" t="str">
            <v/>
          </cell>
          <cell r="BM746" t="str">
            <v/>
          </cell>
          <cell r="BN746" t="str">
            <v/>
          </cell>
          <cell r="BO746" t="str">
            <v/>
          </cell>
          <cell r="BP746" t="str">
            <v/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BK747" t="str">
            <v/>
          </cell>
          <cell r="BL747" t="str">
            <v/>
          </cell>
          <cell r="BM747" t="str">
            <v/>
          </cell>
          <cell r="BN747" t="str">
            <v/>
          </cell>
          <cell r="BO747" t="str">
            <v/>
          </cell>
          <cell r="BP747" t="str">
            <v/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</row>
        <row r="748"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BK748" t="str">
            <v/>
          </cell>
          <cell r="BL748" t="str">
            <v/>
          </cell>
          <cell r="BM748" t="str">
            <v/>
          </cell>
          <cell r="BN748" t="str">
            <v/>
          </cell>
          <cell r="BO748" t="str">
            <v/>
          </cell>
          <cell r="BP748" t="str">
            <v/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</row>
        <row r="749"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BK749" t="str">
            <v/>
          </cell>
          <cell r="BL749" t="str">
            <v/>
          </cell>
          <cell r="BM749" t="str">
            <v/>
          </cell>
          <cell r="BN749" t="str">
            <v/>
          </cell>
          <cell r="BO749" t="str">
            <v/>
          </cell>
          <cell r="BP749" t="str">
            <v/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BK750" t="str">
            <v/>
          </cell>
          <cell r="BL750" t="str">
            <v/>
          </cell>
          <cell r="BM750" t="str">
            <v/>
          </cell>
          <cell r="BN750" t="str">
            <v/>
          </cell>
          <cell r="BO750" t="str">
            <v/>
          </cell>
          <cell r="BP750" t="str">
            <v/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BK751" t="str">
            <v/>
          </cell>
          <cell r="BL751" t="str">
            <v/>
          </cell>
          <cell r="BM751" t="str">
            <v/>
          </cell>
          <cell r="BN751" t="str">
            <v/>
          </cell>
          <cell r="BO751" t="str">
            <v/>
          </cell>
          <cell r="BP751" t="str">
            <v/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BK752" t="str">
            <v/>
          </cell>
          <cell r="BL752" t="str">
            <v/>
          </cell>
          <cell r="BM752" t="str">
            <v/>
          </cell>
          <cell r="BN752" t="str">
            <v/>
          </cell>
          <cell r="BO752" t="str">
            <v/>
          </cell>
          <cell r="BP752" t="str">
            <v/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BK753" t="str">
            <v/>
          </cell>
          <cell r="BL753" t="str">
            <v/>
          </cell>
          <cell r="BM753" t="str">
            <v/>
          </cell>
          <cell r="BN753" t="str">
            <v/>
          </cell>
          <cell r="BO753" t="str">
            <v/>
          </cell>
          <cell r="BP753" t="str">
            <v/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BK754" t="str">
            <v/>
          </cell>
          <cell r="BL754" t="str">
            <v/>
          </cell>
          <cell r="BM754" t="str">
            <v/>
          </cell>
          <cell r="BN754" t="str">
            <v/>
          </cell>
          <cell r="BO754" t="str">
            <v/>
          </cell>
          <cell r="BP754" t="str">
            <v/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BK755" t="str">
            <v/>
          </cell>
          <cell r="BL755" t="str">
            <v/>
          </cell>
          <cell r="BM755" t="str">
            <v/>
          </cell>
          <cell r="BN755" t="str">
            <v/>
          </cell>
          <cell r="BO755" t="str">
            <v/>
          </cell>
          <cell r="BP755" t="str">
            <v/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</row>
        <row r="756"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BK756" t="str">
            <v/>
          </cell>
          <cell r="BL756" t="str">
            <v/>
          </cell>
          <cell r="BM756" t="str">
            <v/>
          </cell>
          <cell r="BN756" t="str">
            <v/>
          </cell>
          <cell r="BO756" t="str">
            <v/>
          </cell>
          <cell r="BP756" t="str">
            <v/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BK757" t="str">
            <v/>
          </cell>
          <cell r="BL757" t="str">
            <v/>
          </cell>
          <cell r="BM757" t="str">
            <v/>
          </cell>
          <cell r="BN757" t="str">
            <v/>
          </cell>
          <cell r="BO757" t="str">
            <v/>
          </cell>
          <cell r="BP757" t="str">
            <v/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BK758" t="str">
            <v/>
          </cell>
          <cell r="BL758" t="str">
            <v/>
          </cell>
          <cell r="BM758" t="str">
            <v/>
          </cell>
          <cell r="BN758" t="str">
            <v/>
          </cell>
          <cell r="BO758" t="str">
            <v/>
          </cell>
          <cell r="BP758" t="str">
            <v/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</row>
        <row r="759"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BK759" t="str">
            <v/>
          </cell>
          <cell r="BL759" t="str">
            <v/>
          </cell>
          <cell r="BM759" t="str">
            <v/>
          </cell>
          <cell r="BN759" t="str">
            <v/>
          </cell>
          <cell r="BO759" t="str">
            <v/>
          </cell>
          <cell r="BP759" t="str">
            <v/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</row>
        <row r="760"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BK760" t="str">
            <v/>
          </cell>
          <cell r="BL760" t="str">
            <v/>
          </cell>
          <cell r="BM760" t="str">
            <v/>
          </cell>
          <cell r="BN760" t="str">
            <v/>
          </cell>
          <cell r="BO760" t="str">
            <v/>
          </cell>
          <cell r="BP760" t="str">
            <v/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</row>
        <row r="761"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BK761" t="str">
            <v/>
          </cell>
          <cell r="BL761" t="str">
            <v/>
          </cell>
          <cell r="BM761" t="str">
            <v/>
          </cell>
          <cell r="BN761" t="str">
            <v/>
          </cell>
          <cell r="BO761" t="str">
            <v/>
          </cell>
          <cell r="BP761" t="str">
            <v/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</row>
        <row r="762"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BK762" t="str">
            <v/>
          </cell>
          <cell r="BL762" t="str">
            <v/>
          </cell>
          <cell r="BM762" t="str">
            <v/>
          </cell>
          <cell r="BN762" t="str">
            <v/>
          </cell>
          <cell r="BO762" t="str">
            <v/>
          </cell>
          <cell r="BP762" t="str">
            <v/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BK763" t="str">
            <v/>
          </cell>
          <cell r="BL763" t="str">
            <v/>
          </cell>
          <cell r="BM763" t="str">
            <v/>
          </cell>
          <cell r="BN763" t="str">
            <v/>
          </cell>
          <cell r="BO763" t="str">
            <v/>
          </cell>
          <cell r="BP763" t="str">
            <v/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</row>
        <row r="764"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BK764" t="str">
            <v/>
          </cell>
          <cell r="BL764" t="str">
            <v/>
          </cell>
          <cell r="BM764" t="str">
            <v/>
          </cell>
          <cell r="BN764" t="str">
            <v/>
          </cell>
          <cell r="BO764" t="str">
            <v/>
          </cell>
          <cell r="BP764" t="str">
            <v/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</row>
        <row r="765"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BK765" t="str">
            <v/>
          </cell>
          <cell r="BL765" t="str">
            <v/>
          </cell>
          <cell r="BM765" t="str">
            <v/>
          </cell>
          <cell r="BN765" t="str">
            <v/>
          </cell>
          <cell r="BO765" t="str">
            <v/>
          </cell>
          <cell r="BP765" t="str">
            <v/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BK766" t="str">
            <v/>
          </cell>
          <cell r="BL766" t="str">
            <v/>
          </cell>
          <cell r="BM766" t="str">
            <v/>
          </cell>
          <cell r="BN766" t="str">
            <v/>
          </cell>
          <cell r="BO766" t="str">
            <v/>
          </cell>
          <cell r="BP766" t="str">
            <v/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BK767" t="str">
            <v/>
          </cell>
          <cell r="BL767" t="str">
            <v/>
          </cell>
          <cell r="BM767" t="str">
            <v/>
          </cell>
          <cell r="BN767" t="str">
            <v/>
          </cell>
          <cell r="BO767" t="str">
            <v/>
          </cell>
          <cell r="BP767" t="str">
            <v/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</row>
        <row r="768"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BK768" t="str">
            <v/>
          </cell>
          <cell r="BL768" t="str">
            <v/>
          </cell>
          <cell r="BM768" t="str">
            <v/>
          </cell>
          <cell r="BN768" t="str">
            <v/>
          </cell>
          <cell r="BO768" t="str">
            <v/>
          </cell>
          <cell r="BP768" t="str">
            <v/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</row>
        <row r="769"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BK769" t="str">
            <v/>
          </cell>
          <cell r="BL769" t="str">
            <v/>
          </cell>
          <cell r="BM769" t="str">
            <v/>
          </cell>
          <cell r="BN769" t="str">
            <v/>
          </cell>
          <cell r="BO769" t="str">
            <v/>
          </cell>
          <cell r="BP769" t="str">
            <v/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</row>
        <row r="770"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BK770" t="str">
            <v/>
          </cell>
          <cell r="BL770" t="str">
            <v/>
          </cell>
          <cell r="BM770" t="str">
            <v/>
          </cell>
          <cell r="BN770" t="str">
            <v/>
          </cell>
          <cell r="BO770" t="str">
            <v/>
          </cell>
          <cell r="BP770" t="str">
            <v/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</row>
        <row r="771"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BK771" t="str">
            <v/>
          </cell>
          <cell r="BL771" t="str">
            <v/>
          </cell>
          <cell r="BM771" t="str">
            <v/>
          </cell>
          <cell r="BN771" t="str">
            <v/>
          </cell>
          <cell r="BO771" t="str">
            <v/>
          </cell>
          <cell r="BP771" t="str">
            <v/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</row>
        <row r="772"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BK772" t="str">
            <v/>
          </cell>
          <cell r="BL772" t="str">
            <v/>
          </cell>
          <cell r="BM772" t="str">
            <v/>
          </cell>
          <cell r="BN772" t="str">
            <v/>
          </cell>
          <cell r="BO772" t="str">
            <v/>
          </cell>
          <cell r="BP772" t="str">
            <v/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</row>
        <row r="773"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BK773" t="str">
            <v/>
          </cell>
          <cell r="BL773" t="str">
            <v/>
          </cell>
          <cell r="BM773" t="str">
            <v/>
          </cell>
          <cell r="BN773" t="str">
            <v/>
          </cell>
          <cell r="BO773" t="str">
            <v/>
          </cell>
          <cell r="BP773" t="str">
            <v/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</row>
        <row r="774"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BK774" t="str">
            <v/>
          </cell>
          <cell r="BL774" t="str">
            <v/>
          </cell>
          <cell r="BM774" t="str">
            <v/>
          </cell>
          <cell r="BN774" t="str">
            <v/>
          </cell>
          <cell r="BO774" t="str">
            <v/>
          </cell>
          <cell r="BP774" t="str">
            <v/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</row>
        <row r="775"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BK775" t="str">
            <v/>
          </cell>
          <cell r="BL775" t="str">
            <v/>
          </cell>
          <cell r="BM775" t="str">
            <v/>
          </cell>
          <cell r="BN775" t="str">
            <v/>
          </cell>
          <cell r="BO775" t="str">
            <v/>
          </cell>
          <cell r="BP775" t="str">
            <v/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</row>
        <row r="776"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BK776" t="str">
            <v/>
          </cell>
          <cell r="BL776" t="str">
            <v/>
          </cell>
          <cell r="BM776" t="str">
            <v/>
          </cell>
          <cell r="BN776" t="str">
            <v/>
          </cell>
          <cell r="BO776" t="str">
            <v/>
          </cell>
          <cell r="BP776" t="str">
            <v/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</row>
        <row r="777"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BK777" t="str">
            <v/>
          </cell>
          <cell r="BL777" t="str">
            <v/>
          </cell>
          <cell r="BM777" t="str">
            <v/>
          </cell>
          <cell r="BN777" t="str">
            <v/>
          </cell>
          <cell r="BO777" t="str">
            <v/>
          </cell>
          <cell r="BP777" t="str">
            <v/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</row>
        <row r="778"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BK778" t="str">
            <v/>
          </cell>
          <cell r="BL778" t="str">
            <v/>
          </cell>
          <cell r="BM778" t="str">
            <v/>
          </cell>
          <cell r="BN778" t="str">
            <v/>
          </cell>
          <cell r="BO778" t="str">
            <v/>
          </cell>
          <cell r="BP778" t="str">
            <v/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BK779" t="str">
            <v/>
          </cell>
          <cell r="BL779" t="str">
            <v/>
          </cell>
          <cell r="BM779" t="str">
            <v/>
          </cell>
          <cell r="BN779" t="str">
            <v/>
          </cell>
          <cell r="BO779" t="str">
            <v/>
          </cell>
          <cell r="BP779" t="str">
            <v/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BK780" t="str">
            <v/>
          </cell>
          <cell r="BL780" t="str">
            <v/>
          </cell>
          <cell r="BM780" t="str">
            <v/>
          </cell>
          <cell r="BN780" t="str">
            <v/>
          </cell>
          <cell r="BO780" t="str">
            <v/>
          </cell>
          <cell r="BP780" t="str">
            <v/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BK781" t="str">
            <v/>
          </cell>
          <cell r="BL781" t="str">
            <v/>
          </cell>
          <cell r="BM781" t="str">
            <v/>
          </cell>
          <cell r="BN781" t="str">
            <v/>
          </cell>
          <cell r="BO781" t="str">
            <v/>
          </cell>
          <cell r="BP781" t="str">
            <v/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</row>
        <row r="782"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BK782" t="str">
            <v/>
          </cell>
          <cell r="BL782" t="str">
            <v/>
          </cell>
          <cell r="BM782" t="str">
            <v/>
          </cell>
          <cell r="BN782" t="str">
            <v/>
          </cell>
          <cell r="BO782" t="str">
            <v/>
          </cell>
          <cell r="BP782" t="str">
            <v/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BK783" t="str">
            <v/>
          </cell>
          <cell r="BL783" t="str">
            <v/>
          </cell>
          <cell r="BM783" t="str">
            <v/>
          </cell>
          <cell r="BN783" t="str">
            <v/>
          </cell>
          <cell r="BO783" t="str">
            <v/>
          </cell>
          <cell r="BP783" t="str">
            <v/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BK784" t="str">
            <v/>
          </cell>
          <cell r="BL784" t="str">
            <v/>
          </cell>
          <cell r="BM784" t="str">
            <v/>
          </cell>
          <cell r="BN784" t="str">
            <v/>
          </cell>
          <cell r="BO784" t="str">
            <v/>
          </cell>
          <cell r="BP784" t="str">
            <v/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BK785" t="str">
            <v/>
          </cell>
          <cell r="BL785" t="str">
            <v/>
          </cell>
          <cell r="BM785" t="str">
            <v/>
          </cell>
          <cell r="BN785" t="str">
            <v/>
          </cell>
          <cell r="BO785" t="str">
            <v/>
          </cell>
          <cell r="BP785" t="str">
            <v/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BK786" t="str">
            <v/>
          </cell>
          <cell r="BL786" t="str">
            <v/>
          </cell>
          <cell r="BM786" t="str">
            <v/>
          </cell>
          <cell r="BN786" t="str">
            <v/>
          </cell>
          <cell r="BO786" t="str">
            <v/>
          </cell>
          <cell r="BP786" t="str">
            <v/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BK787" t="str">
            <v/>
          </cell>
          <cell r="BL787" t="str">
            <v/>
          </cell>
          <cell r="BM787" t="str">
            <v/>
          </cell>
          <cell r="BN787" t="str">
            <v/>
          </cell>
          <cell r="BO787" t="str">
            <v/>
          </cell>
          <cell r="BP787" t="str">
            <v/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BK788" t="str">
            <v/>
          </cell>
          <cell r="BL788" t="str">
            <v/>
          </cell>
          <cell r="BM788" t="str">
            <v/>
          </cell>
          <cell r="BN788" t="str">
            <v/>
          </cell>
          <cell r="BO788" t="str">
            <v/>
          </cell>
          <cell r="BP788" t="str">
            <v/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BK789" t="str">
            <v/>
          </cell>
          <cell r="BL789" t="str">
            <v/>
          </cell>
          <cell r="BM789" t="str">
            <v/>
          </cell>
          <cell r="BN789" t="str">
            <v/>
          </cell>
          <cell r="BO789" t="str">
            <v/>
          </cell>
          <cell r="BP789" t="str">
            <v/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BK790" t="str">
            <v/>
          </cell>
          <cell r="BL790" t="str">
            <v/>
          </cell>
          <cell r="BM790" t="str">
            <v/>
          </cell>
          <cell r="BN790" t="str">
            <v/>
          </cell>
          <cell r="BO790" t="str">
            <v/>
          </cell>
          <cell r="BP790" t="str">
            <v/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BK791" t="str">
            <v/>
          </cell>
          <cell r="BL791" t="str">
            <v/>
          </cell>
          <cell r="BM791" t="str">
            <v/>
          </cell>
          <cell r="BN791" t="str">
            <v/>
          </cell>
          <cell r="BO791" t="str">
            <v/>
          </cell>
          <cell r="BP791" t="str">
            <v/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BK792" t="str">
            <v/>
          </cell>
          <cell r="BL792" t="str">
            <v/>
          </cell>
          <cell r="BM792" t="str">
            <v/>
          </cell>
          <cell r="BN792" t="str">
            <v/>
          </cell>
          <cell r="BO792" t="str">
            <v/>
          </cell>
          <cell r="BP792" t="str">
            <v/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</row>
        <row r="793"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BK793" t="str">
            <v/>
          </cell>
          <cell r="BL793" t="str">
            <v/>
          </cell>
          <cell r="BM793" t="str">
            <v/>
          </cell>
          <cell r="BN793" t="str">
            <v/>
          </cell>
          <cell r="BO793" t="str">
            <v/>
          </cell>
          <cell r="BP793" t="str">
            <v/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BK794" t="str">
            <v/>
          </cell>
          <cell r="BL794" t="str">
            <v/>
          </cell>
          <cell r="BM794" t="str">
            <v/>
          </cell>
          <cell r="BN794" t="str">
            <v/>
          </cell>
          <cell r="BO794" t="str">
            <v/>
          </cell>
          <cell r="BP794" t="str">
            <v/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BK795" t="str">
            <v/>
          </cell>
          <cell r="BL795" t="str">
            <v/>
          </cell>
          <cell r="BM795" t="str">
            <v/>
          </cell>
          <cell r="BN795" t="str">
            <v/>
          </cell>
          <cell r="BO795" t="str">
            <v/>
          </cell>
          <cell r="BP795" t="str">
            <v/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</row>
        <row r="796"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BK796" t="str">
            <v/>
          </cell>
          <cell r="BL796" t="str">
            <v/>
          </cell>
          <cell r="BM796" t="str">
            <v/>
          </cell>
          <cell r="BN796" t="str">
            <v/>
          </cell>
          <cell r="BO796" t="str">
            <v/>
          </cell>
          <cell r="BP796" t="str">
            <v/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</row>
        <row r="797"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BK797" t="str">
            <v/>
          </cell>
          <cell r="BL797" t="str">
            <v/>
          </cell>
          <cell r="BM797" t="str">
            <v/>
          </cell>
          <cell r="BN797" t="str">
            <v/>
          </cell>
          <cell r="BO797" t="str">
            <v/>
          </cell>
          <cell r="BP797" t="str">
            <v/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</row>
        <row r="798"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BK798" t="str">
            <v/>
          </cell>
          <cell r="BL798" t="str">
            <v/>
          </cell>
          <cell r="BM798" t="str">
            <v/>
          </cell>
          <cell r="BN798" t="str">
            <v/>
          </cell>
          <cell r="BO798" t="str">
            <v/>
          </cell>
          <cell r="BP798" t="str">
            <v/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BK799" t="str">
            <v/>
          </cell>
          <cell r="BL799" t="str">
            <v/>
          </cell>
          <cell r="BM799" t="str">
            <v/>
          </cell>
          <cell r="BN799" t="str">
            <v/>
          </cell>
          <cell r="BO799" t="str">
            <v/>
          </cell>
          <cell r="BP799" t="str">
            <v/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BK800" t="str">
            <v/>
          </cell>
          <cell r="BL800" t="str">
            <v/>
          </cell>
          <cell r="BM800" t="str">
            <v/>
          </cell>
          <cell r="BN800" t="str">
            <v/>
          </cell>
          <cell r="BO800" t="str">
            <v/>
          </cell>
          <cell r="BP800" t="str">
            <v/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BK801" t="str">
            <v/>
          </cell>
          <cell r="BL801" t="str">
            <v/>
          </cell>
          <cell r="BM801" t="str">
            <v/>
          </cell>
          <cell r="BN801" t="str">
            <v/>
          </cell>
          <cell r="BO801" t="str">
            <v/>
          </cell>
          <cell r="BP801" t="str">
            <v/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BK802" t="str">
            <v/>
          </cell>
          <cell r="BL802" t="str">
            <v/>
          </cell>
          <cell r="BM802" t="str">
            <v/>
          </cell>
          <cell r="BN802" t="str">
            <v/>
          </cell>
          <cell r="BO802" t="str">
            <v/>
          </cell>
          <cell r="BP802" t="str">
            <v/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BK803" t="str">
            <v/>
          </cell>
          <cell r="BL803" t="str">
            <v/>
          </cell>
          <cell r="BM803" t="str">
            <v/>
          </cell>
          <cell r="BN803" t="str">
            <v/>
          </cell>
          <cell r="BO803" t="str">
            <v/>
          </cell>
          <cell r="BP803" t="str">
            <v/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BK804" t="str">
            <v/>
          </cell>
          <cell r="BL804" t="str">
            <v/>
          </cell>
          <cell r="BM804" t="str">
            <v/>
          </cell>
          <cell r="BN804" t="str">
            <v/>
          </cell>
          <cell r="BO804" t="str">
            <v/>
          </cell>
          <cell r="BP804" t="str">
            <v/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BK805" t="str">
            <v/>
          </cell>
          <cell r="BL805" t="str">
            <v/>
          </cell>
          <cell r="BM805" t="str">
            <v/>
          </cell>
          <cell r="BN805" t="str">
            <v/>
          </cell>
          <cell r="BO805" t="str">
            <v/>
          </cell>
          <cell r="BP805" t="str">
            <v/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BK806" t="str">
            <v/>
          </cell>
          <cell r="BL806" t="str">
            <v/>
          </cell>
          <cell r="BM806" t="str">
            <v/>
          </cell>
          <cell r="BN806" t="str">
            <v/>
          </cell>
          <cell r="BO806" t="str">
            <v/>
          </cell>
          <cell r="BP806" t="str">
            <v/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BK807" t="str">
            <v/>
          </cell>
          <cell r="BL807" t="str">
            <v/>
          </cell>
          <cell r="BM807" t="str">
            <v/>
          </cell>
          <cell r="BN807" t="str">
            <v/>
          </cell>
          <cell r="BO807" t="str">
            <v/>
          </cell>
          <cell r="BP807" t="str">
            <v/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BK808" t="str">
            <v/>
          </cell>
          <cell r="BL808" t="str">
            <v/>
          </cell>
          <cell r="BM808" t="str">
            <v/>
          </cell>
          <cell r="BN808" t="str">
            <v/>
          </cell>
          <cell r="BO808" t="str">
            <v/>
          </cell>
          <cell r="BP808" t="str">
            <v/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BK809" t="str">
            <v/>
          </cell>
          <cell r="BL809" t="str">
            <v/>
          </cell>
          <cell r="BM809" t="str">
            <v/>
          </cell>
          <cell r="BN809" t="str">
            <v/>
          </cell>
          <cell r="BO809" t="str">
            <v/>
          </cell>
          <cell r="BP809" t="str">
            <v/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BK810" t="str">
            <v/>
          </cell>
          <cell r="BL810" t="str">
            <v/>
          </cell>
          <cell r="BM810" t="str">
            <v/>
          </cell>
          <cell r="BN810" t="str">
            <v/>
          </cell>
          <cell r="BO810" t="str">
            <v/>
          </cell>
          <cell r="BP810" t="str">
            <v/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BK811" t="str">
            <v/>
          </cell>
          <cell r="BL811" t="str">
            <v/>
          </cell>
          <cell r="BM811" t="str">
            <v/>
          </cell>
          <cell r="BN811" t="str">
            <v/>
          </cell>
          <cell r="BO811" t="str">
            <v/>
          </cell>
          <cell r="BP811" t="str">
            <v/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BK812" t="str">
            <v/>
          </cell>
          <cell r="BL812" t="str">
            <v/>
          </cell>
          <cell r="BM812" t="str">
            <v/>
          </cell>
          <cell r="BN812" t="str">
            <v/>
          </cell>
          <cell r="BO812" t="str">
            <v/>
          </cell>
          <cell r="BP812" t="str">
            <v/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BK813" t="str">
            <v/>
          </cell>
          <cell r="BL813" t="str">
            <v/>
          </cell>
          <cell r="BM813" t="str">
            <v/>
          </cell>
          <cell r="BN813" t="str">
            <v/>
          </cell>
          <cell r="BO813" t="str">
            <v/>
          </cell>
          <cell r="BP813" t="str">
            <v/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BK814" t="str">
            <v/>
          </cell>
          <cell r="BL814" t="str">
            <v/>
          </cell>
          <cell r="BM814" t="str">
            <v/>
          </cell>
          <cell r="BN814" t="str">
            <v/>
          </cell>
          <cell r="BO814" t="str">
            <v/>
          </cell>
          <cell r="BP814" t="str">
            <v/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BK815" t="str">
            <v/>
          </cell>
          <cell r="BL815" t="str">
            <v/>
          </cell>
          <cell r="BM815" t="str">
            <v/>
          </cell>
          <cell r="BN815" t="str">
            <v/>
          </cell>
          <cell r="BO815" t="str">
            <v/>
          </cell>
          <cell r="BP815" t="str">
            <v/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</row>
        <row r="816"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BK816" t="str">
            <v/>
          </cell>
          <cell r="BL816" t="str">
            <v/>
          </cell>
          <cell r="BM816" t="str">
            <v/>
          </cell>
          <cell r="BN816" t="str">
            <v/>
          </cell>
          <cell r="BO816" t="str">
            <v/>
          </cell>
          <cell r="BP816" t="str">
            <v/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BK817" t="str">
            <v/>
          </cell>
          <cell r="BL817" t="str">
            <v/>
          </cell>
          <cell r="BM817" t="str">
            <v/>
          </cell>
          <cell r="BN817" t="str">
            <v/>
          </cell>
          <cell r="BO817" t="str">
            <v/>
          </cell>
          <cell r="BP817" t="str">
            <v/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BK818" t="str">
            <v/>
          </cell>
          <cell r="BL818" t="str">
            <v/>
          </cell>
          <cell r="BM818" t="str">
            <v/>
          </cell>
          <cell r="BN818" t="str">
            <v/>
          </cell>
          <cell r="BO818" t="str">
            <v/>
          </cell>
          <cell r="BP818" t="str">
            <v/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BK819" t="str">
            <v/>
          </cell>
          <cell r="BL819" t="str">
            <v/>
          </cell>
          <cell r="BM819" t="str">
            <v/>
          </cell>
          <cell r="BN819" t="str">
            <v/>
          </cell>
          <cell r="BO819" t="str">
            <v/>
          </cell>
          <cell r="BP819" t="str">
            <v/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BK820" t="str">
            <v/>
          </cell>
          <cell r="BL820" t="str">
            <v/>
          </cell>
          <cell r="BM820" t="str">
            <v/>
          </cell>
          <cell r="BN820" t="str">
            <v/>
          </cell>
          <cell r="BO820" t="str">
            <v/>
          </cell>
          <cell r="BP820" t="str">
            <v/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BK821" t="str">
            <v/>
          </cell>
          <cell r="BL821" t="str">
            <v/>
          </cell>
          <cell r="BM821" t="str">
            <v/>
          </cell>
          <cell r="BN821" t="str">
            <v/>
          </cell>
          <cell r="BO821" t="str">
            <v/>
          </cell>
          <cell r="BP821" t="str">
            <v/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BK822" t="str">
            <v/>
          </cell>
          <cell r="BL822" t="str">
            <v/>
          </cell>
          <cell r="BM822" t="str">
            <v/>
          </cell>
          <cell r="BN822" t="str">
            <v/>
          </cell>
          <cell r="BO822" t="str">
            <v/>
          </cell>
          <cell r="BP822" t="str">
            <v/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BK823" t="str">
            <v/>
          </cell>
          <cell r="BL823" t="str">
            <v/>
          </cell>
          <cell r="BM823" t="str">
            <v/>
          </cell>
          <cell r="BN823" t="str">
            <v/>
          </cell>
          <cell r="BO823" t="str">
            <v/>
          </cell>
          <cell r="BP823" t="str">
            <v/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BK824" t="str">
            <v/>
          </cell>
          <cell r="BL824" t="str">
            <v/>
          </cell>
          <cell r="BM824" t="str">
            <v/>
          </cell>
          <cell r="BN824" t="str">
            <v/>
          </cell>
          <cell r="BO824" t="str">
            <v/>
          </cell>
          <cell r="BP824" t="str">
            <v/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BK825" t="str">
            <v/>
          </cell>
          <cell r="BL825" t="str">
            <v/>
          </cell>
          <cell r="BM825" t="str">
            <v/>
          </cell>
          <cell r="BN825" t="str">
            <v/>
          </cell>
          <cell r="BO825" t="str">
            <v/>
          </cell>
          <cell r="BP825" t="str">
            <v/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BK826" t="str">
            <v/>
          </cell>
          <cell r="BL826" t="str">
            <v/>
          </cell>
          <cell r="BM826" t="str">
            <v/>
          </cell>
          <cell r="BN826" t="str">
            <v/>
          </cell>
          <cell r="BO826" t="str">
            <v/>
          </cell>
          <cell r="BP826" t="str">
            <v/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BK827" t="str">
            <v/>
          </cell>
          <cell r="BL827" t="str">
            <v/>
          </cell>
          <cell r="BM827" t="str">
            <v/>
          </cell>
          <cell r="BN827" t="str">
            <v/>
          </cell>
          <cell r="BO827" t="str">
            <v/>
          </cell>
          <cell r="BP827" t="str">
            <v/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</row>
        <row r="828"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BK828" t="str">
            <v/>
          </cell>
          <cell r="BL828" t="str">
            <v/>
          </cell>
          <cell r="BM828" t="str">
            <v/>
          </cell>
          <cell r="BN828" t="str">
            <v/>
          </cell>
          <cell r="BO828" t="str">
            <v/>
          </cell>
          <cell r="BP828" t="str">
            <v/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BK829" t="str">
            <v/>
          </cell>
          <cell r="BL829" t="str">
            <v/>
          </cell>
          <cell r="BM829" t="str">
            <v/>
          </cell>
          <cell r="BN829" t="str">
            <v/>
          </cell>
          <cell r="BO829" t="str">
            <v/>
          </cell>
          <cell r="BP829" t="str">
            <v/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BK830" t="str">
            <v/>
          </cell>
          <cell r="BL830" t="str">
            <v/>
          </cell>
          <cell r="BM830" t="str">
            <v/>
          </cell>
          <cell r="BN830" t="str">
            <v/>
          </cell>
          <cell r="BO830" t="str">
            <v/>
          </cell>
          <cell r="BP830" t="str">
            <v/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BK831" t="str">
            <v/>
          </cell>
          <cell r="BL831" t="str">
            <v/>
          </cell>
          <cell r="BM831" t="str">
            <v/>
          </cell>
          <cell r="BN831" t="str">
            <v/>
          </cell>
          <cell r="BO831" t="str">
            <v/>
          </cell>
          <cell r="BP831" t="str">
            <v/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</row>
        <row r="832"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BK832" t="str">
            <v/>
          </cell>
          <cell r="BL832" t="str">
            <v/>
          </cell>
          <cell r="BM832" t="str">
            <v/>
          </cell>
          <cell r="BN832" t="str">
            <v/>
          </cell>
          <cell r="BO832" t="str">
            <v/>
          </cell>
          <cell r="BP832" t="str">
            <v/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BK833" t="str">
            <v/>
          </cell>
          <cell r="BL833" t="str">
            <v/>
          </cell>
          <cell r="BM833" t="str">
            <v/>
          </cell>
          <cell r="BN833" t="str">
            <v/>
          </cell>
          <cell r="BO833" t="str">
            <v/>
          </cell>
          <cell r="BP833" t="str">
            <v/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</row>
        <row r="834"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BK834" t="str">
            <v/>
          </cell>
          <cell r="BL834" t="str">
            <v/>
          </cell>
          <cell r="BM834" t="str">
            <v/>
          </cell>
          <cell r="BN834" t="str">
            <v/>
          </cell>
          <cell r="BO834" t="str">
            <v/>
          </cell>
          <cell r="BP834" t="str">
            <v/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BK835" t="str">
            <v/>
          </cell>
          <cell r="BL835" t="str">
            <v/>
          </cell>
          <cell r="BM835" t="str">
            <v/>
          </cell>
          <cell r="BN835" t="str">
            <v/>
          </cell>
          <cell r="BO835" t="str">
            <v/>
          </cell>
          <cell r="BP835" t="str">
            <v/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BK836" t="str">
            <v/>
          </cell>
          <cell r="BL836" t="str">
            <v/>
          </cell>
          <cell r="BM836" t="str">
            <v/>
          </cell>
          <cell r="BN836" t="str">
            <v/>
          </cell>
          <cell r="BO836" t="str">
            <v/>
          </cell>
          <cell r="BP836" t="str">
            <v/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</row>
        <row r="837"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BK837" t="str">
            <v/>
          </cell>
          <cell r="BL837" t="str">
            <v/>
          </cell>
          <cell r="BM837" t="str">
            <v/>
          </cell>
          <cell r="BN837" t="str">
            <v/>
          </cell>
          <cell r="BO837" t="str">
            <v/>
          </cell>
          <cell r="BP837" t="str">
            <v/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BK838" t="str">
            <v/>
          </cell>
          <cell r="BL838" t="str">
            <v/>
          </cell>
          <cell r="BM838" t="str">
            <v/>
          </cell>
          <cell r="BN838" t="str">
            <v/>
          </cell>
          <cell r="BO838" t="str">
            <v/>
          </cell>
          <cell r="BP838" t="str">
            <v/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BK839" t="str">
            <v/>
          </cell>
          <cell r="BL839" t="str">
            <v/>
          </cell>
          <cell r="BM839" t="str">
            <v/>
          </cell>
          <cell r="BN839" t="str">
            <v/>
          </cell>
          <cell r="BO839" t="str">
            <v/>
          </cell>
          <cell r="BP839" t="str">
            <v/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BK840" t="str">
            <v/>
          </cell>
          <cell r="BL840" t="str">
            <v/>
          </cell>
          <cell r="BM840" t="str">
            <v/>
          </cell>
          <cell r="BN840" t="str">
            <v/>
          </cell>
          <cell r="BO840" t="str">
            <v/>
          </cell>
          <cell r="BP840" t="str">
            <v/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BK841" t="str">
            <v/>
          </cell>
          <cell r="BL841" t="str">
            <v/>
          </cell>
          <cell r="BM841" t="str">
            <v/>
          </cell>
          <cell r="BN841" t="str">
            <v/>
          </cell>
          <cell r="BO841" t="str">
            <v/>
          </cell>
          <cell r="BP841" t="str">
            <v/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BK842" t="str">
            <v/>
          </cell>
          <cell r="BL842" t="str">
            <v/>
          </cell>
          <cell r="BM842" t="str">
            <v/>
          </cell>
          <cell r="BN842" t="str">
            <v/>
          </cell>
          <cell r="BO842" t="str">
            <v/>
          </cell>
          <cell r="BP842" t="str">
            <v/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</row>
        <row r="843"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BK843" t="str">
            <v/>
          </cell>
          <cell r="BL843" t="str">
            <v/>
          </cell>
          <cell r="BM843" t="str">
            <v/>
          </cell>
          <cell r="BN843" t="str">
            <v/>
          </cell>
          <cell r="BO843" t="str">
            <v/>
          </cell>
          <cell r="BP843" t="str">
            <v/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BK844" t="str">
            <v/>
          </cell>
          <cell r="BL844" t="str">
            <v/>
          </cell>
          <cell r="BM844" t="str">
            <v/>
          </cell>
          <cell r="BN844" t="str">
            <v/>
          </cell>
          <cell r="BO844" t="str">
            <v/>
          </cell>
          <cell r="BP844" t="str">
            <v/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</row>
        <row r="845"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BK845" t="str">
            <v/>
          </cell>
          <cell r="BL845" t="str">
            <v/>
          </cell>
          <cell r="BM845" t="str">
            <v/>
          </cell>
          <cell r="BN845" t="str">
            <v/>
          </cell>
          <cell r="BO845" t="str">
            <v/>
          </cell>
          <cell r="BP845" t="str">
            <v/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</row>
        <row r="846"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BK846" t="str">
            <v/>
          </cell>
          <cell r="BL846" t="str">
            <v/>
          </cell>
          <cell r="BM846" t="str">
            <v/>
          </cell>
          <cell r="BN846" t="str">
            <v/>
          </cell>
          <cell r="BO846" t="str">
            <v/>
          </cell>
          <cell r="BP846" t="str">
            <v/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</row>
        <row r="847"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BK847" t="str">
            <v/>
          </cell>
          <cell r="BL847" t="str">
            <v/>
          </cell>
          <cell r="BM847" t="str">
            <v/>
          </cell>
          <cell r="BN847" t="str">
            <v/>
          </cell>
          <cell r="BO847" t="str">
            <v/>
          </cell>
          <cell r="BP847" t="str">
            <v/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</row>
        <row r="848"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BK848" t="str">
            <v/>
          </cell>
          <cell r="BL848" t="str">
            <v/>
          </cell>
          <cell r="BM848" t="str">
            <v/>
          </cell>
          <cell r="BN848" t="str">
            <v/>
          </cell>
          <cell r="BO848" t="str">
            <v/>
          </cell>
          <cell r="BP848" t="str">
            <v/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</row>
        <row r="849"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BK849" t="str">
            <v/>
          </cell>
          <cell r="BL849" t="str">
            <v/>
          </cell>
          <cell r="BM849" t="str">
            <v/>
          </cell>
          <cell r="BN849" t="str">
            <v/>
          </cell>
          <cell r="BO849" t="str">
            <v/>
          </cell>
          <cell r="BP849" t="str">
            <v/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</row>
        <row r="850"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BK850" t="str">
            <v/>
          </cell>
          <cell r="BL850" t="str">
            <v/>
          </cell>
          <cell r="BM850" t="str">
            <v/>
          </cell>
          <cell r="BN850" t="str">
            <v/>
          </cell>
          <cell r="BO850" t="str">
            <v/>
          </cell>
          <cell r="BP850" t="str">
            <v/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</row>
        <row r="851"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BK851" t="str">
            <v/>
          </cell>
          <cell r="BL851" t="str">
            <v/>
          </cell>
          <cell r="BM851" t="str">
            <v/>
          </cell>
          <cell r="BN851" t="str">
            <v/>
          </cell>
          <cell r="BO851" t="str">
            <v/>
          </cell>
          <cell r="BP851" t="str">
            <v/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</row>
        <row r="852"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BK852" t="str">
            <v/>
          </cell>
          <cell r="BL852" t="str">
            <v/>
          </cell>
          <cell r="BM852" t="str">
            <v/>
          </cell>
          <cell r="BN852" t="str">
            <v/>
          </cell>
          <cell r="BO852" t="str">
            <v/>
          </cell>
          <cell r="BP852" t="str">
            <v/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</row>
        <row r="853"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BK853" t="str">
            <v/>
          </cell>
          <cell r="BL853" t="str">
            <v/>
          </cell>
          <cell r="BM853" t="str">
            <v/>
          </cell>
          <cell r="BN853" t="str">
            <v/>
          </cell>
          <cell r="BO853" t="str">
            <v/>
          </cell>
          <cell r="BP853" t="str">
            <v/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</row>
        <row r="854"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BK854" t="str">
            <v/>
          </cell>
          <cell r="BL854" t="str">
            <v/>
          </cell>
          <cell r="BM854" t="str">
            <v/>
          </cell>
          <cell r="BN854" t="str">
            <v/>
          </cell>
          <cell r="BO854" t="str">
            <v/>
          </cell>
          <cell r="BP854" t="str">
            <v/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</row>
        <row r="855"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BK855" t="str">
            <v/>
          </cell>
          <cell r="BL855" t="str">
            <v/>
          </cell>
          <cell r="BM855" t="str">
            <v/>
          </cell>
          <cell r="BN855" t="str">
            <v/>
          </cell>
          <cell r="BO855" t="str">
            <v/>
          </cell>
          <cell r="BP855" t="str">
            <v/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</row>
        <row r="856"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BK856" t="str">
            <v/>
          </cell>
          <cell r="BL856" t="str">
            <v/>
          </cell>
          <cell r="BM856" t="str">
            <v/>
          </cell>
          <cell r="BN856" t="str">
            <v/>
          </cell>
          <cell r="BO856" t="str">
            <v/>
          </cell>
          <cell r="BP856" t="str">
            <v/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</row>
        <row r="857"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BK857" t="str">
            <v/>
          </cell>
          <cell r="BL857" t="str">
            <v/>
          </cell>
          <cell r="BM857" t="str">
            <v/>
          </cell>
          <cell r="BN857" t="str">
            <v/>
          </cell>
          <cell r="BO857" t="str">
            <v/>
          </cell>
          <cell r="BP857" t="str">
            <v/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</row>
        <row r="858"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BK858" t="str">
            <v/>
          </cell>
          <cell r="BL858" t="str">
            <v/>
          </cell>
          <cell r="BM858" t="str">
            <v/>
          </cell>
          <cell r="BN858" t="str">
            <v/>
          </cell>
          <cell r="BO858" t="str">
            <v/>
          </cell>
          <cell r="BP858" t="str">
            <v/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</row>
        <row r="859"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BK859" t="str">
            <v/>
          </cell>
          <cell r="BL859" t="str">
            <v/>
          </cell>
          <cell r="BM859" t="str">
            <v/>
          </cell>
          <cell r="BN859" t="str">
            <v/>
          </cell>
          <cell r="BO859" t="str">
            <v/>
          </cell>
          <cell r="BP859" t="str">
            <v/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</row>
        <row r="860"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BK860" t="str">
            <v/>
          </cell>
          <cell r="BL860" t="str">
            <v/>
          </cell>
          <cell r="BM860" t="str">
            <v/>
          </cell>
          <cell r="BN860" t="str">
            <v/>
          </cell>
          <cell r="BO860" t="str">
            <v/>
          </cell>
          <cell r="BP860" t="str">
            <v/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</row>
        <row r="861"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BK861" t="str">
            <v/>
          </cell>
          <cell r="BL861" t="str">
            <v/>
          </cell>
          <cell r="BM861" t="str">
            <v/>
          </cell>
          <cell r="BN861" t="str">
            <v/>
          </cell>
          <cell r="BO861" t="str">
            <v/>
          </cell>
          <cell r="BP861" t="str">
            <v/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</row>
        <row r="862"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BK862" t="str">
            <v/>
          </cell>
          <cell r="BL862" t="str">
            <v/>
          </cell>
          <cell r="BM862" t="str">
            <v/>
          </cell>
          <cell r="BN862" t="str">
            <v/>
          </cell>
          <cell r="BO862" t="str">
            <v/>
          </cell>
          <cell r="BP862" t="str">
            <v/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</row>
        <row r="863"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BK863" t="str">
            <v/>
          </cell>
          <cell r="BL863" t="str">
            <v/>
          </cell>
          <cell r="BM863" t="str">
            <v/>
          </cell>
          <cell r="BN863" t="str">
            <v/>
          </cell>
          <cell r="BO863" t="str">
            <v/>
          </cell>
          <cell r="BP863" t="str">
            <v/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</row>
        <row r="864"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BK864" t="str">
            <v/>
          </cell>
          <cell r="BL864" t="str">
            <v/>
          </cell>
          <cell r="BM864" t="str">
            <v/>
          </cell>
          <cell r="BN864" t="str">
            <v/>
          </cell>
          <cell r="BO864" t="str">
            <v/>
          </cell>
          <cell r="BP864" t="str">
            <v/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</row>
        <row r="865"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BK865" t="str">
            <v/>
          </cell>
          <cell r="BL865" t="str">
            <v/>
          </cell>
          <cell r="BM865" t="str">
            <v/>
          </cell>
          <cell r="BN865" t="str">
            <v/>
          </cell>
          <cell r="BO865" t="str">
            <v/>
          </cell>
          <cell r="BP865" t="str">
            <v/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</row>
        <row r="866"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BK866" t="str">
            <v/>
          </cell>
          <cell r="BL866" t="str">
            <v/>
          </cell>
          <cell r="BM866" t="str">
            <v/>
          </cell>
          <cell r="BN866" t="str">
            <v/>
          </cell>
          <cell r="BO866" t="str">
            <v/>
          </cell>
          <cell r="BP866" t="str">
            <v/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</row>
        <row r="867"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BK867" t="str">
            <v/>
          </cell>
          <cell r="BL867" t="str">
            <v/>
          </cell>
          <cell r="BM867" t="str">
            <v/>
          </cell>
          <cell r="BN867" t="str">
            <v/>
          </cell>
          <cell r="BO867" t="str">
            <v/>
          </cell>
          <cell r="BP867" t="str">
            <v/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</row>
        <row r="868"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BK868" t="str">
            <v/>
          </cell>
          <cell r="BL868" t="str">
            <v/>
          </cell>
          <cell r="BM868" t="str">
            <v/>
          </cell>
          <cell r="BN868" t="str">
            <v/>
          </cell>
          <cell r="BO868" t="str">
            <v/>
          </cell>
          <cell r="BP868" t="str">
            <v/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</row>
        <row r="869"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BK869" t="str">
            <v/>
          </cell>
          <cell r="BL869" t="str">
            <v/>
          </cell>
          <cell r="BM869" t="str">
            <v/>
          </cell>
          <cell r="BN869" t="str">
            <v/>
          </cell>
          <cell r="BO869" t="str">
            <v/>
          </cell>
          <cell r="BP869" t="str">
            <v/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</row>
        <row r="870"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BK870" t="str">
            <v/>
          </cell>
          <cell r="BL870" t="str">
            <v/>
          </cell>
          <cell r="BM870" t="str">
            <v/>
          </cell>
          <cell r="BN870" t="str">
            <v/>
          </cell>
          <cell r="BO870" t="str">
            <v/>
          </cell>
          <cell r="BP870" t="str">
            <v/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</row>
        <row r="871"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BK871" t="str">
            <v/>
          </cell>
          <cell r="BL871" t="str">
            <v/>
          </cell>
          <cell r="BM871" t="str">
            <v/>
          </cell>
          <cell r="BN871" t="str">
            <v/>
          </cell>
          <cell r="BO871" t="str">
            <v/>
          </cell>
          <cell r="BP871" t="str">
            <v/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</row>
        <row r="872"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BK872" t="str">
            <v/>
          </cell>
          <cell r="BL872" t="str">
            <v/>
          </cell>
          <cell r="BM872" t="str">
            <v/>
          </cell>
          <cell r="BN872" t="str">
            <v/>
          </cell>
          <cell r="BO872" t="str">
            <v/>
          </cell>
          <cell r="BP872" t="str">
            <v/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</row>
        <row r="873"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BK873" t="str">
            <v/>
          </cell>
          <cell r="BL873" t="str">
            <v/>
          </cell>
          <cell r="BM873" t="str">
            <v/>
          </cell>
          <cell r="BN873" t="str">
            <v/>
          </cell>
          <cell r="BO873" t="str">
            <v/>
          </cell>
          <cell r="BP873" t="str">
            <v/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</row>
        <row r="874"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BK874" t="str">
            <v/>
          </cell>
          <cell r="BL874" t="str">
            <v/>
          </cell>
          <cell r="BM874" t="str">
            <v/>
          </cell>
          <cell r="BN874" t="str">
            <v/>
          </cell>
          <cell r="BO874" t="str">
            <v/>
          </cell>
          <cell r="BP874" t="str">
            <v/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</row>
        <row r="875"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BK875" t="str">
            <v/>
          </cell>
          <cell r="BL875" t="str">
            <v/>
          </cell>
          <cell r="BM875" t="str">
            <v/>
          </cell>
          <cell r="BN875" t="str">
            <v/>
          </cell>
          <cell r="BO875" t="str">
            <v/>
          </cell>
          <cell r="BP875" t="str">
            <v/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</row>
        <row r="876"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BK876" t="str">
            <v/>
          </cell>
          <cell r="BL876" t="str">
            <v/>
          </cell>
          <cell r="BM876" t="str">
            <v/>
          </cell>
          <cell r="BN876" t="str">
            <v/>
          </cell>
          <cell r="BO876" t="str">
            <v/>
          </cell>
          <cell r="BP876" t="str">
            <v/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</row>
        <row r="877"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BK877" t="str">
            <v/>
          </cell>
          <cell r="BL877" t="str">
            <v/>
          </cell>
          <cell r="BM877" t="str">
            <v/>
          </cell>
          <cell r="BN877" t="str">
            <v/>
          </cell>
          <cell r="BO877" t="str">
            <v/>
          </cell>
          <cell r="BP877" t="str">
            <v/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</row>
        <row r="878"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BK878" t="str">
            <v/>
          </cell>
          <cell r="BL878" t="str">
            <v/>
          </cell>
          <cell r="BM878" t="str">
            <v/>
          </cell>
          <cell r="BN878" t="str">
            <v/>
          </cell>
          <cell r="BO878" t="str">
            <v/>
          </cell>
          <cell r="BP878" t="str">
            <v/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</row>
        <row r="879"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BK879" t="str">
            <v/>
          </cell>
          <cell r="BL879" t="str">
            <v/>
          </cell>
          <cell r="BM879" t="str">
            <v/>
          </cell>
          <cell r="BN879" t="str">
            <v/>
          </cell>
          <cell r="BO879" t="str">
            <v/>
          </cell>
          <cell r="BP879" t="str">
            <v/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</row>
        <row r="880"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BK880" t="str">
            <v/>
          </cell>
          <cell r="BL880" t="str">
            <v/>
          </cell>
          <cell r="BM880" t="str">
            <v/>
          </cell>
          <cell r="BN880" t="str">
            <v/>
          </cell>
          <cell r="BO880" t="str">
            <v/>
          </cell>
          <cell r="BP880" t="str">
            <v/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</row>
        <row r="881"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BK881" t="str">
            <v/>
          </cell>
          <cell r="BL881" t="str">
            <v/>
          </cell>
          <cell r="BM881" t="str">
            <v/>
          </cell>
          <cell r="BN881" t="str">
            <v/>
          </cell>
          <cell r="BO881" t="str">
            <v/>
          </cell>
          <cell r="BP881" t="str">
            <v/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</row>
        <row r="882"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BK882" t="str">
            <v/>
          </cell>
          <cell r="BL882" t="str">
            <v/>
          </cell>
          <cell r="BM882" t="str">
            <v/>
          </cell>
          <cell r="BN882" t="str">
            <v/>
          </cell>
          <cell r="BO882" t="str">
            <v/>
          </cell>
          <cell r="BP882" t="str">
            <v/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</row>
        <row r="883"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BK883" t="str">
            <v/>
          </cell>
          <cell r="BL883" t="str">
            <v/>
          </cell>
          <cell r="BM883" t="str">
            <v/>
          </cell>
          <cell r="BN883" t="str">
            <v/>
          </cell>
          <cell r="BO883" t="str">
            <v/>
          </cell>
          <cell r="BP883" t="str">
            <v/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</row>
        <row r="884"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BK884" t="str">
            <v/>
          </cell>
          <cell r="BL884" t="str">
            <v/>
          </cell>
          <cell r="BM884" t="str">
            <v/>
          </cell>
          <cell r="BN884" t="str">
            <v/>
          </cell>
          <cell r="BO884" t="str">
            <v/>
          </cell>
          <cell r="BP884" t="str">
            <v/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</row>
        <row r="885"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BK885" t="str">
            <v/>
          </cell>
          <cell r="BL885" t="str">
            <v/>
          </cell>
          <cell r="BM885" t="str">
            <v/>
          </cell>
          <cell r="BN885" t="str">
            <v/>
          </cell>
          <cell r="BO885" t="str">
            <v/>
          </cell>
          <cell r="BP885" t="str">
            <v/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</row>
        <row r="886"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BK886" t="str">
            <v/>
          </cell>
          <cell r="BL886" t="str">
            <v/>
          </cell>
          <cell r="BM886" t="str">
            <v/>
          </cell>
          <cell r="BN886" t="str">
            <v/>
          </cell>
          <cell r="BO886" t="str">
            <v/>
          </cell>
          <cell r="BP886" t="str">
            <v/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</row>
        <row r="887"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BK887" t="str">
            <v/>
          </cell>
          <cell r="BL887" t="str">
            <v/>
          </cell>
          <cell r="BM887" t="str">
            <v/>
          </cell>
          <cell r="BN887" t="str">
            <v/>
          </cell>
          <cell r="BO887" t="str">
            <v/>
          </cell>
          <cell r="BP887" t="str">
            <v/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</row>
        <row r="888"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BK888" t="str">
            <v/>
          </cell>
          <cell r="BL888" t="str">
            <v/>
          </cell>
          <cell r="BM888" t="str">
            <v/>
          </cell>
          <cell r="BN888" t="str">
            <v/>
          </cell>
          <cell r="BO888" t="str">
            <v/>
          </cell>
          <cell r="BP888" t="str">
            <v/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</row>
        <row r="889"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BK889" t="str">
            <v/>
          </cell>
          <cell r="BL889" t="str">
            <v/>
          </cell>
          <cell r="BM889" t="str">
            <v/>
          </cell>
          <cell r="BN889" t="str">
            <v/>
          </cell>
          <cell r="BO889" t="str">
            <v/>
          </cell>
          <cell r="BP889" t="str">
            <v/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</row>
        <row r="890"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BK890" t="str">
            <v/>
          </cell>
          <cell r="BL890" t="str">
            <v/>
          </cell>
          <cell r="BM890" t="str">
            <v/>
          </cell>
          <cell r="BN890" t="str">
            <v/>
          </cell>
          <cell r="BO890" t="str">
            <v/>
          </cell>
          <cell r="BP890" t="str">
            <v/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</row>
        <row r="891"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BK891" t="str">
            <v/>
          </cell>
          <cell r="BL891" t="str">
            <v/>
          </cell>
          <cell r="BM891" t="str">
            <v/>
          </cell>
          <cell r="BN891" t="str">
            <v/>
          </cell>
          <cell r="BO891" t="str">
            <v/>
          </cell>
          <cell r="BP891" t="str">
            <v/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</row>
        <row r="892"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BK892" t="str">
            <v/>
          </cell>
          <cell r="BL892" t="str">
            <v/>
          </cell>
          <cell r="BM892" t="str">
            <v/>
          </cell>
          <cell r="BN892" t="str">
            <v/>
          </cell>
          <cell r="BO892" t="str">
            <v/>
          </cell>
          <cell r="BP892" t="str">
            <v/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</row>
        <row r="893"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BK893" t="str">
            <v/>
          </cell>
          <cell r="BL893" t="str">
            <v/>
          </cell>
          <cell r="BM893" t="str">
            <v/>
          </cell>
          <cell r="BN893" t="str">
            <v/>
          </cell>
          <cell r="BO893" t="str">
            <v/>
          </cell>
          <cell r="BP893" t="str">
            <v/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</row>
        <row r="894"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BK894" t="str">
            <v/>
          </cell>
          <cell r="BL894" t="str">
            <v/>
          </cell>
          <cell r="BM894" t="str">
            <v/>
          </cell>
          <cell r="BN894" t="str">
            <v/>
          </cell>
          <cell r="BO894" t="str">
            <v/>
          </cell>
          <cell r="BP894" t="str">
            <v/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</row>
        <row r="895"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BK895" t="str">
            <v/>
          </cell>
          <cell r="BL895" t="str">
            <v/>
          </cell>
          <cell r="BM895" t="str">
            <v/>
          </cell>
          <cell r="BN895" t="str">
            <v/>
          </cell>
          <cell r="BO895" t="str">
            <v/>
          </cell>
          <cell r="BP895" t="str">
            <v/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</row>
        <row r="896"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BK896" t="str">
            <v/>
          </cell>
          <cell r="BL896" t="str">
            <v/>
          </cell>
          <cell r="BM896" t="str">
            <v/>
          </cell>
          <cell r="BN896" t="str">
            <v/>
          </cell>
          <cell r="BO896" t="str">
            <v/>
          </cell>
          <cell r="BP896" t="str">
            <v/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</row>
        <row r="897"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BK897" t="str">
            <v/>
          </cell>
          <cell r="BL897" t="str">
            <v/>
          </cell>
          <cell r="BM897" t="str">
            <v/>
          </cell>
          <cell r="BN897" t="str">
            <v/>
          </cell>
          <cell r="BO897" t="str">
            <v/>
          </cell>
          <cell r="BP897" t="str">
            <v/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</row>
        <row r="898"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BK898" t="str">
            <v/>
          </cell>
          <cell r="BL898" t="str">
            <v/>
          </cell>
          <cell r="BM898" t="str">
            <v/>
          </cell>
          <cell r="BN898" t="str">
            <v/>
          </cell>
          <cell r="BO898" t="str">
            <v/>
          </cell>
          <cell r="BP898" t="str">
            <v/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</row>
        <row r="899"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BK899" t="str">
            <v/>
          </cell>
          <cell r="BL899" t="str">
            <v/>
          </cell>
          <cell r="BM899" t="str">
            <v/>
          </cell>
          <cell r="BN899" t="str">
            <v/>
          </cell>
          <cell r="BO899" t="str">
            <v/>
          </cell>
          <cell r="BP899" t="str">
            <v/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</row>
        <row r="900"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BK900" t="str">
            <v/>
          </cell>
          <cell r="BL900" t="str">
            <v/>
          </cell>
          <cell r="BM900" t="str">
            <v/>
          </cell>
          <cell r="BN900" t="str">
            <v/>
          </cell>
          <cell r="BO900" t="str">
            <v/>
          </cell>
          <cell r="BP900" t="str">
            <v/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</row>
        <row r="901"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BK901" t="str">
            <v/>
          </cell>
          <cell r="BL901" t="str">
            <v/>
          </cell>
          <cell r="BM901" t="str">
            <v/>
          </cell>
          <cell r="BN901" t="str">
            <v/>
          </cell>
          <cell r="BO901" t="str">
            <v/>
          </cell>
          <cell r="BP901" t="str">
            <v/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</row>
        <row r="902"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BK902" t="str">
            <v/>
          </cell>
          <cell r="BL902" t="str">
            <v/>
          </cell>
          <cell r="BM902" t="str">
            <v/>
          </cell>
          <cell r="BN902" t="str">
            <v/>
          </cell>
          <cell r="BO902" t="str">
            <v/>
          </cell>
          <cell r="BP902" t="str">
            <v/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</row>
        <row r="903"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BK903" t="str">
            <v/>
          </cell>
          <cell r="BL903" t="str">
            <v/>
          </cell>
          <cell r="BM903" t="str">
            <v/>
          </cell>
          <cell r="BN903" t="str">
            <v/>
          </cell>
          <cell r="BO903" t="str">
            <v/>
          </cell>
          <cell r="BP903" t="str">
            <v/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</row>
        <row r="904"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BK904" t="str">
            <v/>
          </cell>
          <cell r="BL904" t="str">
            <v/>
          </cell>
          <cell r="BM904" t="str">
            <v/>
          </cell>
          <cell r="BN904" t="str">
            <v/>
          </cell>
          <cell r="BO904" t="str">
            <v/>
          </cell>
          <cell r="BP904" t="str">
            <v/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</row>
        <row r="905"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BK905" t="str">
            <v/>
          </cell>
          <cell r="BL905" t="str">
            <v/>
          </cell>
          <cell r="BM905" t="str">
            <v/>
          </cell>
          <cell r="BN905" t="str">
            <v/>
          </cell>
          <cell r="BO905" t="str">
            <v/>
          </cell>
          <cell r="BP905" t="str">
            <v/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</row>
        <row r="906"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BK906" t="str">
            <v/>
          </cell>
          <cell r="BL906" t="str">
            <v/>
          </cell>
          <cell r="BM906" t="str">
            <v/>
          </cell>
          <cell r="BN906" t="str">
            <v/>
          </cell>
          <cell r="BO906" t="str">
            <v/>
          </cell>
          <cell r="BP906" t="str">
            <v/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</row>
        <row r="907"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BK907" t="str">
            <v/>
          </cell>
          <cell r="BL907" t="str">
            <v/>
          </cell>
          <cell r="BM907" t="str">
            <v/>
          </cell>
          <cell r="BN907" t="str">
            <v/>
          </cell>
          <cell r="BO907" t="str">
            <v/>
          </cell>
          <cell r="BP907" t="str">
            <v/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</row>
        <row r="908"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BK908" t="str">
            <v/>
          </cell>
          <cell r="BL908" t="str">
            <v/>
          </cell>
          <cell r="BM908" t="str">
            <v/>
          </cell>
          <cell r="BN908" t="str">
            <v/>
          </cell>
          <cell r="BO908" t="str">
            <v/>
          </cell>
          <cell r="BP908" t="str">
            <v/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</row>
        <row r="909"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BK909" t="str">
            <v/>
          </cell>
          <cell r="BL909" t="str">
            <v/>
          </cell>
          <cell r="BM909" t="str">
            <v/>
          </cell>
          <cell r="BN909" t="str">
            <v/>
          </cell>
          <cell r="BO909" t="str">
            <v/>
          </cell>
          <cell r="BP909" t="str">
            <v/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</row>
        <row r="910"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BK910" t="str">
            <v/>
          </cell>
          <cell r="BL910" t="str">
            <v/>
          </cell>
          <cell r="BM910" t="str">
            <v/>
          </cell>
          <cell r="BN910" t="str">
            <v/>
          </cell>
          <cell r="BO910" t="str">
            <v/>
          </cell>
          <cell r="BP910" t="str">
            <v/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</row>
        <row r="911"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BK911" t="str">
            <v/>
          </cell>
          <cell r="BL911" t="str">
            <v/>
          </cell>
          <cell r="BM911" t="str">
            <v/>
          </cell>
          <cell r="BN911" t="str">
            <v/>
          </cell>
          <cell r="BO911" t="str">
            <v/>
          </cell>
          <cell r="BP911" t="str">
            <v/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</row>
        <row r="912"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BK912" t="str">
            <v/>
          </cell>
          <cell r="BL912" t="str">
            <v/>
          </cell>
          <cell r="BM912" t="str">
            <v/>
          </cell>
          <cell r="BN912" t="str">
            <v/>
          </cell>
          <cell r="BO912" t="str">
            <v/>
          </cell>
          <cell r="BP912" t="str">
            <v/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</row>
        <row r="913"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BK913" t="str">
            <v/>
          </cell>
          <cell r="BL913" t="str">
            <v/>
          </cell>
          <cell r="BM913" t="str">
            <v/>
          </cell>
          <cell r="BN913" t="str">
            <v/>
          </cell>
          <cell r="BO913" t="str">
            <v/>
          </cell>
          <cell r="BP913" t="str">
            <v/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</row>
        <row r="914"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BK914" t="str">
            <v/>
          </cell>
          <cell r="BL914" t="str">
            <v/>
          </cell>
          <cell r="BM914" t="str">
            <v/>
          </cell>
          <cell r="BN914" t="str">
            <v/>
          </cell>
          <cell r="BO914" t="str">
            <v/>
          </cell>
          <cell r="BP914" t="str">
            <v/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</row>
        <row r="915"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BK915" t="str">
            <v/>
          </cell>
          <cell r="BL915" t="str">
            <v/>
          </cell>
          <cell r="BM915" t="str">
            <v/>
          </cell>
          <cell r="BN915" t="str">
            <v/>
          </cell>
          <cell r="BO915" t="str">
            <v/>
          </cell>
          <cell r="BP915" t="str">
            <v/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</row>
        <row r="916"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BK916" t="str">
            <v/>
          </cell>
          <cell r="BL916" t="str">
            <v/>
          </cell>
          <cell r="BM916" t="str">
            <v/>
          </cell>
          <cell r="BN916" t="str">
            <v/>
          </cell>
          <cell r="BO916" t="str">
            <v/>
          </cell>
          <cell r="BP916" t="str">
            <v/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</row>
        <row r="917"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BK917" t="str">
            <v/>
          </cell>
          <cell r="BL917" t="str">
            <v/>
          </cell>
          <cell r="BM917" t="str">
            <v/>
          </cell>
          <cell r="BN917" t="str">
            <v/>
          </cell>
          <cell r="BO917" t="str">
            <v/>
          </cell>
          <cell r="BP917" t="str">
            <v/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</row>
        <row r="918"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BK918" t="str">
            <v/>
          </cell>
          <cell r="BL918" t="str">
            <v/>
          </cell>
          <cell r="BM918" t="str">
            <v/>
          </cell>
          <cell r="BN918" t="str">
            <v/>
          </cell>
          <cell r="BO918" t="str">
            <v/>
          </cell>
          <cell r="BP918" t="str">
            <v/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</row>
        <row r="919"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BK919" t="str">
            <v/>
          </cell>
          <cell r="BL919" t="str">
            <v/>
          </cell>
          <cell r="BM919" t="str">
            <v/>
          </cell>
          <cell r="BN919" t="str">
            <v/>
          </cell>
          <cell r="BO919" t="str">
            <v/>
          </cell>
          <cell r="BP919" t="str">
            <v/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</row>
        <row r="920"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BK920" t="str">
            <v/>
          </cell>
          <cell r="BL920" t="str">
            <v/>
          </cell>
          <cell r="BM920" t="str">
            <v/>
          </cell>
          <cell r="BN920" t="str">
            <v/>
          </cell>
          <cell r="BO920" t="str">
            <v/>
          </cell>
          <cell r="BP920" t="str">
            <v/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</row>
        <row r="921"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BK921" t="str">
            <v/>
          </cell>
          <cell r="BL921" t="str">
            <v/>
          </cell>
          <cell r="BM921" t="str">
            <v/>
          </cell>
          <cell r="BN921" t="str">
            <v/>
          </cell>
          <cell r="BO921" t="str">
            <v/>
          </cell>
          <cell r="BP921" t="str">
            <v/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</row>
        <row r="922"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BK922" t="str">
            <v/>
          </cell>
          <cell r="BL922" t="str">
            <v/>
          </cell>
          <cell r="BM922" t="str">
            <v/>
          </cell>
          <cell r="BN922" t="str">
            <v/>
          </cell>
          <cell r="BO922" t="str">
            <v/>
          </cell>
          <cell r="BP922" t="str">
            <v/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</row>
        <row r="923"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BK923" t="str">
            <v/>
          </cell>
          <cell r="BL923" t="str">
            <v/>
          </cell>
          <cell r="BM923" t="str">
            <v/>
          </cell>
          <cell r="BN923" t="str">
            <v/>
          </cell>
          <cell r="BO923" t="str">
            <v/>
          </cell>
          <cell r="BP923" t="str">
            <v/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</row>
        <row r="924"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BK924" t="str">
            <v/>
          </cell>
          <cell r="BL924" t="str">
            <v/>
          </cell>
          <cell r="BM924" t="str">
            <v/>
          </cell>
          <cell r="BN924" t="str">
            <v/>
          </cell>
          <cell r="BO924" t="str">
            <v/>
          </cell>
          <cell r="BP924" t="str">
            <v/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</row>
        <row r="925"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BK925" t="str">
            <v/>
          </cell>
          <cell r="BL925" t="str">
            <v/>
          </cell>
          <cell r="BM925" t="str">
            <v/>
          </cell>
          <cell r="BN925" t="str">
            <v/>
          </cell>
          <cell r="BO925" t="str">
            <v/>
          </cell>
          <cell r="BP925" t="str">
            <v/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</row>
        <row r="926"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BK926" t="str">
            <v/>
          </cell>
          <cell r="BL926" t="str">
            <v/>
          </cell>
          <cell r="BM926" t="str">
            <v/>
          </cell>
          <cell r="BN926" t="str">
            <v/>
          </cell>
          <cell r="BO926" t="str">
            <v/>
          </cell>
          <cell r="BP926" t="str">
            <v/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</row>
        <row r="927"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BK927" t="str">
            <v/>
          </cell>
          <cell r="BL927" t="str">
            <v/>
          </cell>
          <cell r="BM927" t="str">
            <v/>
          </cell>
          <cell r="BN927" t="str">
            <v/>
          </cell>
          <cell r="BO927" t="str">
            <v/>
          </cell>
          <cell r="BP927" t="str">
            <v/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</row>
        <row r="928"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BK928" t="str">
            <v/>
          </cell>
          <cell r="BL928" t="str">
            <v/>
          </cell>
          <cell r="BM928" t="str">
            <v/>
          </cell>
          <cell r="BN928" t="str">
            <v/>
          </cell>
          <cell r="BO928" t="str">
            <v/>
          </cell>
          <cell r="BP928" t="str">
            <v/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</row>
        <row r="929"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BK929" t="str">
            <v/>
          </cell>
          <cell r="BL929" t="str">
            <v/>
          </cell>
          <cell r="BM929" t="str">
            <v/>
          </cell>
          <cell r="BN929" t="str">
            <v/>
          </cell>
          <cell r="BO929" t="str">
            <v/>
          </cell>
          <cell r="BP929" t="str">
            <v/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</row>
        <row r="930"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BK930" t="str">
            <v/>
          </cell>
          <cell r="BL930" t="str">
            <v/>
          </cell>
          <cell r="BM930" t="str">
            <v/>
          </cell>
          <cell r="BN930" t="str">
            <v/>
          </cell>
          <cell r="BO930" t="str">
            <v/>
          </cell>
          <cell r="BP930" t="str">
            <v/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</row>
        <row r="931"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BK931" t="str">
            <v/>
          </cell>
          <cell r="BL931" t="str">
            <v/>
          </cell>
          <cell r="BM931" t="str">
            <v/>
          </cell>
          <cell r="BN931" t="str">
            <v/>
          </cell>
          <cell r="BO931" t="str">
            <v/>
          </cell>
          <cell r="BP931" t="str">
            <v/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</row>
        <row r="932"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BK932" t="str">
            <v/>
          </cell>
          <cell r="BL932" t="str">
            <v/>
          </cell>
          <cell r="BM932" t="str">
            <v/>
          </cell>
          <cell r="BN932" t="str">
            <v/>
          </cell>
          <cell r="BO932" t="str">
            <v/>
          </cell>
          <cell r="BP932" t="str">
            <v/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</row>
        <row r="933"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BK933" t="str">
            <v/>
          </cell>
          <cell r="BL933" t="str">
            <v/>
          </cell>
          <cell r="BM933" t="str">
            <v/>
          </cell>
          <cell r="BN933" t="str">
            <v/>
          </cell>
          <cell r="BO933" t="str">
            <v/>
          </cell>
          <cell r="BP933" t="str">
            <v/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</row>
        <row r="934"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BK934" t="str">
            <v/>
          </cell>
          <cell r="BL934" t="str">
            <v/>
          </cell>
          <cell r="BM934" t="str">
            <v/>
          </cell>
          <cell r="BN934" t="str">
            <v/>
          </cell>
          <cell r="BO934" t="str">
            <v/>
          </cell>
          <cell r="BP934" t="str">
            <v/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</row>
        <row r="935"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BK935" t="str">
            <v/>
          </cell>
          <cell r="BL935" t="str">
            <v/>
          </cell>
          <cell r="BM935" t="str">
            <v/>
          </cell>
          <cell r="BN935" t="str">
            <v/>
          </cell>
          <cell r="BO935" t="str">
            <v/>
          </cell>
          <cell r="BP935" t="str">
            <v/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</row>
        <row r="936"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BK936" t="str">
            <v/>
          </cell>
          <cell r="BL936" t="str">
            <v/>
          </cell>
          <cell r="BM936" t="str">
            <v/>
          </cell>
          <cell r="BN936" t="str">
            <v/>
          </cell>
          <cell r="BO936" t="str">
            <v/>
          </cell>
          <cell r="BP936" t="str">
            <v/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</row>
        <row r="937"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BK937" t="str">
            <v/>
          </cell>
          <cell r="BL937" t="str">
            <v/>
          </cell>
          <cell r="BM937" t="str">
            <v/>
          </cell>
          <cell r="BN937" t="str">
            <v/>
          </cell>
          <cell r="BO937" t="str">
            <v/>
          </cell>
          <cell r="BP937" t="str">
            <v/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</row>
        <row r="938"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BK938" t="str">
            <v/>
          </cell>
          <cell r="BL938" t="str">
            <v/>
          </cell>
          <cell r="BM938" t="str">
            <v/>
          </cell>
          <cell r="BN938" t="str">
            <v/>
          </cell>
          <cell r="BO938" t="str">
            <v/>
          </cell>
          <cell r="BP938" t="str">
            <v/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</row>
        <row r="939"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BK939" t="str">
            <v/>
          </cell>
          <cell r="BL939" t="str">
            <v/>
          </cell>
          <cell r="BM939" t="str">
            <v/>
          </cell>
          <cell r="BN939" t="str">
            <v/>
          </cell>
          <cell r="BO939" t="str">
            <v/>
          </cell>
          <cell r="BP939" t="str">
            <v/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</row>
        <row r="940"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BK940" t="str">
            <v/>
          </cell>
          <cell r="BL940" t="str">
            <v/>
          </cell>
          <cell r="BM940" t="str">
            <v/>
          </cell>
          <cell r="BN940" t="str">
            <v/>
          </cell>
          <cell r="BO940" t="str">
            <v/>
          </cell>
          <cell r="BP940" t="str">
            <v/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</row>
        <row r="941"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BK941" t="str">
            <v/>
          </cell>
          <cell r="BL941" t="str">
            <v/>
          </cell>
          <cell r="BM941" t="str">
            <v/>
          </cell>
          <cell r="BN941" t="str">
            <v/>
          </cell>
          <cell r="BO941" t="str">
            <v/>
          </cell>
          <cell r="BP941" t="str">
            <v/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</row>
        <row r="942"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BK942" t="str">
            <v/>
          </cell>
          <cell r="BL942" t="str">
            <v/>
          </cell>
          <cell r="BM942" t="str">
            <v/>
          </cell>
          <cell r="BN942" t="str">
            <v/>
          </cell>
          <cell r="BO942" t="str">
            <v/>
          </cell>
          <cell r="BP942" t="str">
            <v/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</row>
        <row r="943"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BK943" t="str">
            <v/>
          </cell>
          <cell r="BL943" t="str">
            <v/>
          </cell>
          <cell r="BM943" t="str">
            <v/>
          </cell>
          <cell r="BN943" t="str">
            <v/>
          </cell>
          <cell r="BO943" t="str">
            <v/>
          </cell>
          <cell r="BP943" t="str">
            <v/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</row>
        <row r="944"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BK944" t="str">
            <v/>
          </cell>
          <cell r="BL944" t="str">
            <v/>
          </cell>
          <cell r="BM944" t="str">
            <v/>
          </cell>
          <cell r="BN944" t="str">
            <v/>
          </cell>
          <cell r="BO944" t="str">
            <v/>
          </cell>
          <cell r="BP944" t="str">
            <v/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</row>
        <row r="945"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BK945" t="str">
            <v/>
          </cell>
          <cell r="BL945" t="str">
            <v/>
          </cell>
          <cell r="BM945" t="str">
            <v/>
          </cell>
          <cell r="BN945" t="str">
            <v/>
          </cell>
          <cell r="BO945" t="str">
            <v/>
          </cell>
          <cell r="BP945" t="str">
            <v/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</row>
        <row r="946"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BK946" t="str">
            <v/>
          </cell>
          <cell r="BL946" t="str">
            <v/>
          </cell>
          <cell r="BM946" t="str">
            <v/>
          </cell>
          <cell r="BN946" t="str">
            <v/>
          </cell>
          <cell r="BO946" t="str">
            <v/>
          </cell>
          <cell r="BP946" t="str">
            <v/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</row>
        <row r="947"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BK947" t="str">
            <v/>
          </cell>
          <cell r="BL947" t="str">
            <v/>
          </cell>
          <cell r="BM947" t="str">
            <v/>
          </cell>
          <cell r="BN947" t="str">
            <v/>
          </cell>
          <cell r="BO947" t="str">
            <v/>
          </cell>
          <cell r="BP947" t="str">
            <v/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</row>
        <row r="948"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BK948" t="str">
            <v/>
          </cell>
          <cell r="BL948" t="str">
            <v/>
          </cell>
          <cell r="BM948" t="str">
            <v/>
          </cell>
          <cell r="BN948" t="str">
            <v/>
          </cell>
          <cell r="BO948" t="str">
            <v/>
          </cell>
          <cell r="BP948" t="str">
            <v/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</row>
        <row r="949"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BK949" t="str">
            <v/>
          </cell>
          <cell r="BL949" t="str">
            <v/>
          </cell>
          <cell r="BM949" t="str">
            <v/>
          </cell>
          <cell r="BN949" t="str">
            <v/>
          </cell>
          <cell r="BO949" t="str">
            <v/>
          </cell>
          <cell r="BP949" t="str">
            <v/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</row>
        <row r="950"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BK950" t="str">
            <v/>
          </cell>
          <cell r="BL950" t="str">
            <v/>
          </cell>
          <cell r="BM950" t="str">
            <v/>
          </cell>
          <cell r="BN950" t="str">
            <v/>
          </cell>
          <cell r="BO950" t="str">
            <v/>
          </cell>
          <cell r="BP950" t="str">
            <v/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</row>
        <row r="951"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BK951" t="str">
            <v/>
          </cell>
          <cell r="BL951" t="str">
            <v/>
          </cell>
          <cell r="BM951" t="str">
            <v/>
          </cell>
          <cell r="BN951" t="str">
            <v/>
          </cell>
          <cell r="BO951" t="str">
            <v/>
          </cell>
          <cell r="BP951" t="str">
            <v/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</row>
        <row r="952"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BK952" t="str">
            <v/>
          </cell>
          <cell r="BL952" t="str">
            <v/>
          </cell>
          <cell r="BM952" t="str">
            <v/>
          </cell>
          <cell r="BN952" t="str">
            <v/>
          </cell>
          <cell r="BO952" t="str">
            <v/>
          </cell>
          <cell r="BP952" t="str">
            <v/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</row>
        <row r="953"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BK953" t="str">
            <v/>
          </cell>
          <cell r="BL953" t="str">
            <v/>
          </cell>
          <cell r="BM953" t="str">
            <v/>
          </cell>
          <cell r="BN953" t="str">
            <v/>
          </cell>
          <cell r="BO953" t="str">
            <v/>
          </cell>
          <cell r="BP953" t="str">
            <v/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</row>
        <row r="954"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BK954" t="str">
            <v/>
          </cell>
          <cell r="BL954" t="str">
            <v/>
          </cell>
          <cell r="BM954" t="str">
            <v/>
          </cell>
          <cell r="BN954" t="str">
            <v/>
          </cell>
          <cell r="BO954" t="str">
            <v/>
          </cell>
          <cell r="BP954" t="str">
            <v/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</row>
        <row r="955"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BK955" t="str">
            <v/>
          </cell>
          <cell r="BL955" t="str">
            <v/>
          </cell>
          <cell r="BM955" t="str">
            <v/>
          </cell>
          <cell r="BN955" t="str">
            <v/>
          </cell>
          <cell r="BO955" t="str">
            <v/>
          </cell>
          <cell r="BP955" t="str">
            <v/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</row>
        <row r="956"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BK956" t="str">
            <v/>
          </cell>
          <cell r="BL956" t="str">
            <v/>
          </cell>
          <cell r="BM956" t="str">
            <v/>
          </cell>
          <cell r="BN956" t="str">
            <v/>
          </cell>
          <cell r="BO956" t="str">
            <v/>
          </cell>
          <cell r="BP956" t="str">
            <v/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</row>
        <row r="957"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BK957" t="str">
            <v/>
          </cell>
          <cell r="BL957" t="str">
            <v/>
          </cell>
          <cell r="BM957" t="str">
            <v/>
          </cell>
          <cell r="BN957" t="str">
            <v/>
          </cell>
          <cell r="BO957" t="str">
            <v/>
          </cell>
          <cell r="BP957" t="str">
            <v/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</row>
        <row r="958"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BK958" t="str">
            <v/>
          </cell>
          <cell r="BL958" t="str">
            <v/>
          </cell>
          <cell r="BM958" t="str">
            <v/>
          </cell>
          <cell r="BN958" t="str">
            <v/>
          </cell>
          <cell r="BO958" t="str">
            <v/>
          </cell>
          <cell r="BP958" t="str">
            <v/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</row>
        <row r="959"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BK959" t="str">
            <v/>
          </cell>
          <cell r="BL959" t="str">
            <v/>
          </cell>
          <cell r="BM959" t="str">
            <v/>
          </cell>
          <cell r="BN959" t="str">
            <v/>
          </cell>
          <cell r="BO959" t="str">
            <v/>
          </cell>
          <cell r="BP959" t="str">
            <v/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</row>
        <row r="960"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BK960" t="str">
            <v/>
          </cell>
          <cell r="BL960" t="str">
            <v/>
          </cell>
          <cell r="BM960" t="str">
            <v/>
          </cell>
          <cell r="BN960" t="str">
            <v/>
          </cell>
          <cell r="BO960" t="str">
            <v/>
          </cell>
          <cell r="BP960" t="str">
            <v/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</row>
        <row r="961"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BK961" t="str">
            <v/>
          </cell>
          <cell r="BL961" t="str">
            <v/>
          </cell>
          <cell r="BM961" t="str">
            <v/>
          </cell>
          <cell r="BN961" t="str">
            <v/>
          </cell>
          <cell r="BO961" t="str">
            <v/>
          </cell>
          <cell r="BP961" t="str">
            <v/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</row>
        <row r="962"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BK962" t="str">
            <v/>
          </cell>
          <cell r="BL962" t="str">
            <v/>
          </cell>
          <cell r="BM962" t="str">
            <v/>
          </cell>
          <cell r="BN962" t="str">
            <v/>
          </cell>
          <cell r="BO962" t="str">
            <v/>
          </cell>
          <cell r="BP962" t="str">
            <v/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</row>
        <row r="963"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BK963" t="str">
            <v/>
          </cell>
          <cell r="BL963" t="str">
            <v/>
          </cell>
          <cell r="BM963" t="str">
            <v/>
          </cell>
          <cell r="BN963" t="str">
            <v/>
          </cell>
          <cell r="BO963" t="str">
            <v/>
          </cell>
          <cell r="BP963" t="str">
            <v/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</row>
        <row r="964"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BK964" t="str">
            <v/>
          </cell>
          <cell r="BL964" t="str">
            <v/>
          </cell>
          <cell r="BM964" t="str">
            <v/>
          </cell>
          <cell r="BN964" t="str">
            <v/>
          </cell>
          <cell r="BO964" t="str">
            <v/>
          </cell>
          <cell r="BP964" t="str">
            <v/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</row>
        <row r="965"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BK965" t="str">
            <v/>
          </cell>
          <cell r="BL965" t="str">
            <v/>
          </cell>
          <cell r="BM965" t="str">
            <v/>
          </cell>
          <cell r="BN965" t="str">
            <v/>
          </cell>
          <cell r="BO965" t="str">
            <v/>
          </cell>
          <cell r="BP965" t="str">
            <v/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</row>
        <row r="966"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BK966" t="str">
            <v/>
          </cell>
          <cell r="BL966" t="str">
            <v/>
          </cell>
          <cell r="BM966" t="str">
            <v/>
          </cell>
          <cell r="BN966" t="str">
            <v/>
          </cell>
          <cell r="BO966" t="str">
            <v/>
          </cell>
          <cell r="BP966" t="str">
            <v/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</row>
        <row r="967"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BK967" t="str">
            <v/>
          </cell>
          <cell r="BL967" t="str">
            <v/>
          </cell>
          <cell r="BM967" t="str">
            <v/>
          </cell>
          <cell r="BN967" t="str">
            <v/>
          </cell>
          <cell r="BO967" t="str">
            <v/>
          </cell>
          <cell r="BP967" t="str">
            <v/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</row>
        <row r="968"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BK968" t="str">
            <v/>
          </cell>
          <cell r="BL968" t="str">
            <v/>
          </cell>
          <cell r="BM968" t="str">
            <v/>
          </cell>
          <cell r="BN968" t="str">
            <v/>
          </cell>
          <cell r="BO968" t="str">
            <v/>
          </cell>
          <cell r="BP968" t="str">
            <v/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</row>
        <row r="969"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BK969" t="str">
            <v/>
          </cell>
          <cell r="BL969" t="str">
            <v/>
          </cell>
          <cell r="BM969" t="str">
            <v/>
          </cell>
          <cell r="BN969" t="str">
            <v/>
          </cell>
          <cell r="BO969" t="str">
            <v/>
          </cell>
          <cell r="BP969" t="str">
            <v/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</row>
        <row r="970"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BK970" t="str">
            <v/>
          </cell>
          <cell r="BL970" t="str">
            <v/>
          </cell>
          <cell r="BM970" t="str">
            <v/>
          </cell>
          <cell r="BN970" t="str">
            <v/>
          </cell>
          <cell r="BO970" t="str">
            <v/>
          </cell>
          <cell r="BP970" t="str">
            <v/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</row>
        <row r="971"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BK971" t="str">
            <v/>
          </cell>
          <cell r="BL971" t="str">
            <v/>
          </cell>
          <cell r="BM971" t="str">
            <v/>
          </cell>
          <cell r="BN971" t="str">
            <v/>
          </cell>
          <cell r="BO971" t="str">
            <v/>
          </cell>
          <cell r="BP971" t="str">
            <v/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</row>
        <row r="972"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BK972" t="str">
            <v/>
          </cell>
          <cell r="BL972" t="str">
            <v/>
          </cell>
          <cell r="BM972" t="str">
            <v/>
          </cell>
          <cell r="BN972" t="str">
            <v/>
          </cell>
          <cell r="BO972" t="str">
            <v/>
          </cell>
          <cell r="BP972" t="str">
            <v/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</row>
        <row r="973"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BK973" t="str">
            <v/>
          </cell>
          <cell r="BL973" t="str">
            <v/>
          </cell>
          <cell r="BM973" t="str">
            <v/>
          </cell>
          <cell r="BN973" t="str">
            <v/>
          </cell>
          <cell r="BO973" t="str">
            <v/>
          </cell>
          <cell r="BP973" t="str">
            <v/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</row>
        <row r="974"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BK974" t="str">
            <v/>
          </cell>
          <cell r="BL974" t="str">
            <v/>
          </cell>
          <cell r="BM974" t="str">
            <v/>
          </cell>
          <cell r="BN974" t="str">
            <v/>
          </cell>
          <cell r="BO974" t="str">
            <v/>
          </cell>
          <cell r="BP974" t="str">
            <v/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</row>
        <row r="975"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BK975" t="str">
            <v/>
          </cell>
          <cell r="BL975" t="str">
            <v/>
          </cell>
          <cell r="BM975" t="str">
            <v/>
          </cell>
          <cell r="BN975" t="str">
            <v/>
          </cell>
          <cell r="BO975" t="str">
            <v/>
          </cell>
          <cell r="BP975" t="str">
            <v/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</row>
        <row r="976"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BK976" t="str">
            <v/>
          </cell>
          <cell r="BL976" t="str">
            <v/>
          </cell>
          <cell r="BM976" t="str">
            <v/>
          </cell>
          <cell r="BN976" t="str">
            <v/>
          </cell>
          <cell r="BO976" t="str">
            <v/>
          </cell>
          <cell r="BP976" t="str">
            <v/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</row>
        <row r="977"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BK977" t="str">
            <v/>
          </cell>
          <cell r="BL977" t="str">
            <v/>
          </cell>
          <cell r="BM977" t="str">
            <v/>
          </cell>
          <cell r="BN977" t="str">
            <v/>
          </cell>
          <cell r="BO977" t="str">
            <v/>
          </cell>
          <cell r="BP977" t="str">
            <v/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</row>
        <row r="978"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BK978" t="str">
            <v/>
          </cell>
          <cell r="BL978" t="str">
            <v/>
          </cell>
          <cell r="BM978" t="str">
            <v/>
          </cell>
          <cell r="BN978" t="str">
            <v/>
          </cell>
          <cell r="BO978" t="str">
            <v/>
          </cell>
          <cell r="BP978" t="str">
            <v/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</row>
        <row r="979"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BK979" t="str">
            <v/>
          </cell>
          <cell r="BL979" t="str">
            <v/>
          </cell>
          <cell r="BM979" t="str">
            <v/>
          </cell>
          <cell r="BN979" t="str">
            <v/>
          </cell>
          <cell r="BO979" t="str">
            <v/>
          </cell>
          <cell r="BP979" t="str">
            <v/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</row>
        <row r="980"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BK980" t="str">
            <v/>
          </cell>
          <cell r="BL980" t="str">
            <v/>
          </cell>
          <cell r="BM980" t="str">
            <v/>
          </cell>
          <cell r="BN980" t="str">
            <v/>
          </cell>
          <cell r="BO980" t="str">
            <v/>
          </cell>
          <cell r="BP980" t="str">
            <v/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</row>
        <row r="981"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BK981" t="str">
            <v/>
          </cell>
          <cell r="BL981" t="str">
            <v/>
          </cell>
          <cell r="BM981" t="str">
            <v/>
          </cell>
          <cell r="BN981" t="str">
            <v/>
          </cell>
          <cell r="BO981" t="str">
            <v/>
          </cell>
          <cell r="BP981" t="str">
            <v/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</row>
        <row r="982"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BK982" t="str">
            <v/>
          </cell>
          <cell r="BL982" t="str">
            <v/>
          </cell>
          <cell r="BM982" t="str">
            <v/>
          </cell>
          <cell r="BN982" t="str">
            <v/>
          </cell>
          <cell r="BO982" t="str">
            <v/>
          </cell>
          <cell r="BP982" t="str">
            <v/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</row>
        <row r="983"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BK983" t="str">
            <v/>
          </cell>
          <cell r="BL983" t="str">
            <v/>
          </cell>
          <cell r="BM983" t="str">
            <v/>
          </cell>
          <cell r="BN983" t="str">
            <v/>
          </cell>
          <cell r="BO983" t="str">
            <v/>
          </cell>
          <cell r="BP983" t="str">
            <v/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</row>
        <row r="984"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BK984" t="str">
            <v/>
          </cell>
          <cell r="BL984" t="str">
            <v/>
          </cell>
          <cell r="BM984" t="str">
            <v/>
          </cell>
          <cell r="BN984" t="str">
            <v/>
          </cell>
          <cell r="BO984" t="str">
            <v/>
          </cell>
          <cell r="BP984" t="str">
            <v/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</row>
        <row r="985"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BK985" t="str">
            <v/>
          </cell>
          <cell r="BL985" t="str">
            <v/>
          </cell>
          <cell r="BM985" t="str">
            <v/>
          </cell>
          <cell r="BN985" t="str">
            <v/>
          </cell>
          <cell r="BO985" t="str">
            <v/>
          </cell>
          <cell r="BP985" t="str">
            <v/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</row>
        <row r="986"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BK986" t="str">
            <v/>
          </cell>
          <cell r="BL986" t="str">
            <v/>
          </cell>
          <cell r="BM986" t="str">
            <v/>
          </cell>
          <cell r="BN986" t="str">
            <v/>
          </cell>
          <cell r="BO986" t="str">
            <v/>
          </cell>
          <cell r="BP986" t="str">
            <v/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</row>
        <row r="987"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BK987" t="str">
            <v/>
          </cell>
          <cell r="BL987" t="str">
            <v/>
          </cell>
          <cell r="BM987" t="str">
            <v/>
          </cell>
          <cell r="BN987" t="str">
            <v/>
          </cell>
          <cell r="BO987" t="str">
            <v/>
          </cell>
          <cell r="BP987" t="str">
            <v/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</row>
        <row r="988"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BK988" t="str">
            <v/>
          </cell>
          <cell r="BL988" t="str">
            <v/>
          </cell>
          <cell r="BM988" t="str">
            <v/>
          </cell>
          <cell r="BN988" t="str">
            <v/>
          </cell>
          <cell r="BO988" t="str">
            <v/>
          </cell>
          <cell r="BP988" t="str">
            <v/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</row>
        <row r="989"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BK989" t="str">
            <v/>
          </cell>
          <cell r="BL989" t="str">
            <v/>
          </cell>
          <cell r="BM989" t="str">
            <v/>
          </cell>
          <cell r="BN989" t="str">
            <v/>
          </cell>
          <cell r="BO989" t="str">
            <v/>
          </cell>
          <cell r="BP989" t="str">
            <v/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</row>
        <row r="990"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BK990" t="str">
            <v/>
          </cell>
          <cell r="BL990" t="str">
            <v/>
          </cell>
          <cell r="BM990" t="str">
            <v/>
          </cell>
          <cell r="BN990" t="str">
            <v/>
          </cell>
          <cell r="BO990" t="str">
            <v/>
          </cell>
          <cell r="BP990" t="str">
            <v/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</row>
        <row r="991"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BK991" t="str">
            <v/>
          </cell>
          <cell r="BL991" t="str">
            <v/>
          </cell>
          <cell r="BM991" t="str">
            <v/>
          </cell>
          <cell r="BN991" t="str">
            <v/>
          </cell>
          <cell r="BO991" t="str">
            <v/>
          </cell>
          <cell r="BP991" t="str">
            <v/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</row>
        <row r="992"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BK992" t="str">
            <v/>
          </cell>
          <cell r="BL992" t="str">
            <v/>
          </cell>
          <cell r="BM992" t="str">
            <v/>
          </cell>
          <cell r="BN992" t="str">
            <v/>
          </cell>
          <cell r="BO992" t="str">
            <v/>
          </cell>
          <cell r="BP992" t="str">
            <v/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</row>
        <row r="993"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BK993" t="str">
            <v/>
          </cell>
          <cell r="BL993" t="str">
            <v/>
          </cell>
          <cell r="BM993" t="str">
            <v/>
          </cell>
          <cell r="BN993" t="str">
            <v/>
          </cell>
          <cell r="BO993" t="str">
            <v/>
          </cell>
          <cell r="BP993" t="str">
            <v/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</row>
        <row r="994"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BK994" t="str">
            <v/>
          </cell>
          <cell r="BL994" t="str">
            <v/>
          </cell>
          <cell r="BM994" t="str">
            <v/>
          </cell>
          <cell r="BN994" t="str">
            <v/>
          </cell>
          <cell r="BO994" t="str">
            <v/>
          </cell>
          <cell r="BP994" t="str">
            <v/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</row>
        <row r="995"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BK995" t="str">
            <v/>
          </cell>
          <cell r="BL995" t="str">
            <v/>
          </cell>
          <cell r="BM995" t="str">
            <v/>
          </cell>
          <cell r="BN995" t="str">
            <v/>
          </cell>
          <cell r="BO995" t="str">
            <v/>
          </cell>
          <cell r="BP995" t="str">
            <v/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</row>
        <row r="996"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BK996" t="str">
            <v/>
          </cell>
          <cell r="BL996" t="str">
            <v/>
          </cell>
          <cell r="BM996" t="str">
            <v/>
          </cell>
          <cell r="BN996" t="str">
            <v/>
          </cell>
          <cell r="BO996" t="str">
            <v/>
          </cell>
          <cell r="BP996" t="str">
            <v/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</row>
        <row r="997"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BK997" t="str">
            <v/>
          </cell>
          <cell r="BL997" t="str">
            <v/>
          </cell>
          <cell r="BM997" t="str">
            <v/>
          </cell>
          <cell r="BN997" t="str">
            <v/>
          </cell>
          <cell r="BO997" t="str">
            <v/>
          </cell>
          <cell r="BP997" t="str">
            <v/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</row>
        <row r="998"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BK998" t="str">
            <v/>
          </cell>
          <cell r="BL998" t="str">
            <v/>
          </cell>
          <cell r="BM998" t="str">
            <v/>
          </cell>
          <cell r="BN998" t="str">
            <v/>
          </cell>
          <cell r="BO998" t="str">
            <v/>
          </cell>
          <cell r="BP998" t="str">
            <v/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</row>
        <row r="999"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BK999" t="str">
            <v/>
          </cell>
          <cell r="BL999" t="str">
            <v/>
          </cell>
          <cell r="BM999" t="str">
            <v/>
          </cell>
          <cell r="BN999" t="str">
            <v/>
          </cell>
          <cell r="BO999" t="str">
            <v/>
          </cell>
          <cell r="BP999" t="str">
            <v/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</row>
        <row r="1000"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BK1000" t="str">
            <v/>
          </cell>
          <cell r="BL1000" t="str">
            <v/>
          </cell>
          <cell r="BM1000" t="str">
            <v/>
          </cell>
          <cell r="BN1000" t="str">
            <v/>
          </cell>
          <cell r="BO1000" t="str">
            <v/>
          </cell>
          <cell r="BP1000" t="str">
            <v/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</row>
        <row r="1001"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BK1001" t="str">
            <v/>
          </cell>
          <cell r="BL1001" t="str">
            <v/>
          </cell>
          <cell r="BM1001" t="str">
            <v/>
          </cell>
          <cell r="BN1001" t="str">
            <v/>
          </cell>
          <cell r="BO1001" t="str">
            <v/>
          </cell>
          <cell r="BP1001" t="str">
            <v/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</row>
        <row r="1002"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BK1002" t="str">
            <v/>
          </cell>
          <cell r="BL1002" t="str">
            <v/>
          </cell>
          <cell r="BM1002" t="str">
            <v/>
          </cell>
          <cell r="BN1002" t="str">
            <v/>
          </cell>
          <cell r="BO1002" t="str">
            <v/>
          </cell>
          <cell r="BP1002" t="str">
            <v/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</row>
        <row r="1003"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BK1003" t="str">
            <v/>
          </cell>
          <cell r="BL1003" t="str">
            <v/>
          </cell>
          <cell r="BM1003" t="str">
            <v/>
          </cell>
          <cell r="BN1003" t="str">
            <v/>
          </cell>
          <cell r="BO1003" t="str">
            <v/>
          </cell>
          <cell r="BP1003" t="str">
            <v/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</row>
        <row r="1004"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BK1004" t="str">
            <v/>
          </cell>
          <cell r="BL1004" t="str">
            <v/>
          </cell>
          <cell r="BM1004" t="str">
            <v/>
          </cell>
          <cell r="BN1004" t="str">
            <v/>
          </cell>
          <cell r="BO1004" t="str">
            <v/>
          </cell>
          <cell r="BP1004" t="str">
            <v/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</row>
        <row r="1005"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BK1005" t="str">
            <v/>
          </cell>
          <cell r="BL1005" t="str">
            <v/>
          </cell>
          <cell r="BM1005" t="str">
            <v/>
          </cell>
          <cell r="BN1005" t="str">
            <v/>
          </cell>
          <cell r="BO1005" t="str">
            <v/>
          </cell>
          <cell r="BP1005" t="str">
            <v/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</row>
        <row r="1006"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BK1006" t="str">
            <v/>
          </cell>
          <cell r="BL1006" t="str">
            <v/>
          </cell>
          <cell r="BM1006" t="str">
            <v/>
          </cell>
          <cell r="BN1006" t="str">
            <v/>
          </cell>
          <cell r="BO1006" t="str">
            <v/>
          </cell>
          <cell r="BP1006" t="str">
            <v/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</row>
        <row r="1007"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BK1007" t="str">
            <v/>
          </cell>
          <cell r="BL1007" t="str">
            <v/>
          </cell>
          <cell r="BM1007" t="str">
            <v/>
          </cell>
          <cell r="BN1007" t="str">
            <v/>
          </cell>
          <cell r="BO1007" t="str">
            <v/>
          </cell>
          <cell r="BP1007" t="str">
            <v/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</row>
        <row r="1008"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BK1008" t="str">
            <v/>
          </cell>
          <cell r="BL1008" t="str">
            <v/>
          </cell>
          <cell r="BM1008" t="str">
            <v/>
          </cell>
          <cell r="BN1008" t="str">
            <v/>
          </cell>
          <cell r="BO1008" t="str">
            <v/>
          </cell>
          <cell r="BP1008" t="str">
            <v/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</row>
        <row r="1009"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BK1009" t="str">
            <v/>
          </cell>
          <cell r="BL1009" t="str">
            <v/>
          </cell>
          <cell r="BM1009" t="str">
            <v/>
          </cell>
          <cell r="BN1009" t="str">
            <v/>
          </cell>
          <cell r="BO1009" t="str">
            <v/>
          </cell>
          <cell r="BP1009" t="str">
            <v/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</row>
      </sheetData>
      <sheetData sheetId="13">
        <row r="5">
          <cell r="N5" t="str">
            <v>60. Forecast immediate expensing of capital expenditure – as incurred ($millions June 2024) (Distribution)</v>
          </cell>
        </row>
        <row r="58">
          <cell r="E58">
            <v>85.674369838183495</v>
          </cell>
          <cell r="F58">
            <v>81.994868387085077</v>
          </cell>
          <cell r="G58">
            <v>84.681678565297972</v>
          </cell>
          <cell r="H58">
            <v>85.895443132468841</v>
          </cell>
          <cell r="I58">
            <v>100.78366309222727</v>
          </cell>
          <cell r="J58">
            <v>109.93132560561806</v>
          </cell>
        </row>
        <row r="113">
          <cell r="D113">
            <v>11.758153052634068</v>
          </cell>
          <cell r="E113">
            <v>16.938727267730339</v>
          </cell>
          <cell r="F113">
            <v>9.1662264880134199</v>
          </cell>
          <cell r="G113">
            <v>9.6567706911456987</v>
          </cell>
          <cell r="H113">
            <v>9.6589962879352953</v>
          </cell>
          <cell r="I113">
            <v>9.5912835772184195</v>
          </cell>
          <cell r="J113">
            <v>9.4613404112512001</v>
          </cell>
        </row>
        <row r="168">
          <cell r="D168">
            <v>0.84081151952027988</v>
          </cell>
          <cell r="E168">
            <v>0.75971927115358362</v>
          </cell>
          <cell r="F168">
            <v>0.98293401504434108</v>
          </cell>
          <cell r="G168">
            <v>0.67907869345935135</v>
          </cell>
          <cell r="H168">
            <v>0.58143826627703288</v>
          </cell>
          <cell r="I168">
            <v>0.54018179908585495</v>
          </cell>
          <cell r="J168">
            <v>0.61433815084358701</v>
          </cell>
        </row>
      </sheetData>
      <sheetData sheetId="14"/>
      <sheetData sheetId="15"/>
      <sheetData sheetId="16"/>
      <sheetData sheetId="17"/>
      <sheetData sheetId="18">
        <row r="16">
          <cell r="C16">
            <v>0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Match"/>
      <sheetName val="Capex Revenue"/>
      <sheetName val="Capex Expenditure"/>
      <sheetName val="Index"/>
      <sheetName val="Input| Setup"/>
      <sheetName val="Input| Escalations"/>
      <sheetName val="Input| Projects"/>
      <sheetName val="Input| Disposals"/>
      <sheetName val="Input| Type 2 capcons"/>
      <sheetName val="Input| Expensing"/>
      <sheetName val="Input| Overheads"/>
      <sheetName val="Calc| Overheads Allocation"/>
      <sheetName val="Calc| Project Costs"/>
      <sheetName val="TM1"/>
      <sheetName val="Output| PTRM (D)"/>
      <sheetName val="Output| PTRM (T)"/>
      <sheetName val="Output| RIN"/>
      <sheetName val="Output| AER"/>
      <sheetName val="Output| EVO"/>
      <sheetName val="Output| EVO Overheads"/>
      <sheetName val="Model Validation"/>
    </sheetNames>
    <sheetDataSet>
      <sheetData sheetId="0"/>
      <sheetData sheetId="1"/>
      <sheetData sheetId="2"/>
      <sheetData sheetId="3">
        <row r="2">
          <cell r="B2" t="str">
            <v>AER Capex Forecast Model</v>
          </cell>
        </row>
      </sheetData>
      <sheetData sheetId="4">
        <row r="5">
          <cell r="E5" t="str">
            <v>Enter DNSP name</v>
          </cell>
        </row>
        <row r="8">
          <cell r="E8" t="str">
            <v>Opening Distribution Assets</v>
          </cell>
          <cell r="F8" t="str">
            <v>Dx</v>
          </cell>
        </row>
        <row r="9">
          <cell r="E9" t="str">
            <v>Zone Substation</v>
          </cell>
          <cell r="F9" t="str">
            <v>Dx</v>
          </cell>
        </row>
        <row r="10">
          <cell r="E10" t="str">
            <v>Sub-transmission Overhead</v>
          </cell>
          <cell r="F10" t="str">
            <v>Tx</v>
          </cell>
        </row>
        <row r="11">
          <cell r="E11" t="str">
            <v>Sub-transmission Underground</v>
          </cell>
          <cell r="F11" t="str">
            <v>Tx</v>
          </cell>
        </row>
        <row r="12">
          <cell r="E12" t="str">
            <v>Distribution Substations</v>
          </cell>
          <cell r="F12" t="str">
            <v>Dx</v>
          </cell>
        </row>
        <row r="13">
          <cell r="E13" t="str">
            <v>Distribution Overhead Lines</v>
          </cell>
          <cell r="F13" t="str">
            <v>Dx</v>
          </cell>
        </row>
        <row r="14">
          <cell r="E14" t="str">
            <v>Distribution Underground Lines</v>
          </cell>
          <cell r="F14" t="str">
            <v>Dx</v>
          </cell>
        </row>
        <row r="15">
          <cell r="E15" t="str">
            <v>IT &amp; Communication Systems (Networks)</v>
          </cell>
          <cell r="F15" t="str">
            <v>Dx</v>
          </cell>
        </row>
        <row r="16">
          <cell r="E16" t="str">
            <v>Motor Vehicles</v>
          </cell>
          <cell r="F16" t="str">
            <v>Dx</v>
          </cell>
        </row>
        <row r="17">
          <cell r="E17" t="str">
            <v>Other Non-System Assets (Networks)</v>
          </cell>
          <cell r="F17" t="str">
            <v>Dx</v>
          </cell>
        </row>
        <row r="18">
          <cell r="E18" t="str">
            <v>IT Systems (Corporate)</v>
          </cell>
          <cell r="F18" t="str">
            <v>Dx</v>
          </cell>
        </row>
        <row r="19">
          <cell r="E19" t="str">
            <v>Telecommunications (Corporate)</v>
          </cell>
          <cell r="F19" t="str">
            <v>Dx</v>
          </cell>
        </row>
        <row r="20">
          <cell r="E20" t="str">
            <v>Other Non-System Assets (Corporate)</v>
          </cell>
          <cell r="F20" t="str">
            <v>Dx</v>
          </cell>
        </row>
        <row r="21">
          <cell r="E21" t="str">
            <v>Land</v>
          </cell>
          <cell r="F21" t="str">
            <v>Dx</v>
          </cell>
        </row>
        <row r="22">
          <cell r="E22" t="str">
            <v>Buildings</v>
          </cell>
          <cell r="F22" t="str">
            <v>Dx</v>
          </cell>
        </row>
        <row r="23">
          <cell r="E23" t="str">
            <v>Zone Substation Tx</v>
          </cell>
          <cell r="F23" t="str">
            <v>Tx</v>
          </cell>
        </row>
        <row r="24">
          <cell r="E24" t="str">
            <v>IT &amp; Communication Systems (Networks) Tx</v>
          </cell>
          <cell r="F24" t="str">
            <v>Tx</v>
          </cell>
        </row>
        <row r="25">
          <cell r="E25" t="str">
            <v>Motor Vehicles Tx</v>
          </cell>
          <cell r="F25" t="str">
            <v>Tx</v>
          </cell>
        </row>
        <row r="26">
          <cell r="E26" t="str">
            <v>Other Non-System Assets (Networks) Tx</v>
          </cell>
          <cell r="F26" t="str">
            <v>Tx</v>
          </cell>
        </row>
        <row r="27">
          <cell r="E27" t="str">
            <v>IT Systems (Corporate) Tx</v>
          </cell>
          <cell r="F27" t="str">
            <v>Tx</v>
          </cell>
        </row>
        <row r="28">
          <cell r="E28" t="str">
            <v>Telecommunications (Corporate) Tx</v>
          </cell>
          <cell r="F28" t="str">
            <v>Tx</v>
          </cell>
        </row>
        <row r="29">
          <cell r="E29" t="str">
            <v>Other Non-System Assets (Corporate) Tx</v>
          </cell>
          <cell r="F29" t="str">
            <v>Tx</v>
          </cell>
        </row>
        <row r="30">
          <cell r="E30" t="str">
            <v>Land Tx</v>
          </cell>
          <cell r="F30" t="str">
            <v>Tx</v>
          </cell>
        </row>
        <row r="31">
          <cell r="E31" t="str">
            <v>Buildings Tx</v>
          </cell>
          <cell r="F31" t="str">
            <v>Tx</v>
          </cell>
        </row>
        <row r="32">
          <cell r="E32"/>
          <cell r="F32"/>
        </row>
        <row r="33">
          <cell r="E33"/>
          <cell r="F33"/>
        </row>
        <row r="34">
          <cell r="E34"/>
          <cell r="F34"/>
        </row>
        <row r="35">
          <cell r="E35"/>
          <cell r="F35"/>
        </row>
        <row r="36">
          <cell r="E36"/>
          <cell r="F36"/>
        </row>
        <row r="37">
          <cell r="E37"/>
          <cell r="F37"/>
        </row>
        <row r="38">
          <cell r="F38"/>
        </row>
        <row r="39">
          <cell r="F39"/>
        </row>
        <row r="40">
          <cell r="F40"/>
        </row>
        <row r="41">
          <cell r="F41"/>
        </row>
        <row r="42">
          <cell r="F42"/>
        </row>
        <row r="43">
          <cell r="F43"/>
        </row>
        <row r="44">
          <cell r="F44"/>
        </row>
        <row r="45">
          <cell r="F45"/>
        </row>
        <row r="46">
          <cell r="F46"/>
        </row>
        <row r="47">
          <cell r="F47"/>
        </row>
        <row r="48">
          <cell r="F48"/>
        </row>
        <row r="49">
          <cell r="F49"/>
        </row>
        <row r="50">
          <cell r="F50"/>
        </row>
        <row r="51">
          <cell r="F51"/>
        </row>
        <row r="52">
          <cell r="F52"/>
        </row>
        <row r="53">
          <cell r="F53"/>
        </row>
        <row r="54">
          <cell r="F54"/>
        </row>
        <row r="55">
          <cell r="F55"/>
        </row>
        <row r="56">
          <cell r="F56"/>
        </row>
        <row r="57">
          <cell r="F57"/>
        </row>
      </sheetData>
      <sheetData sheetId="5">
        <row r="8">
          <cell r="D8" t="str">
            <v>2024-25</v>
          </cell>
        </row>
        <row r="10">
          <cell r="D10">
            <v>2024</v>
          </cell>
          <cell r="E10" t="str">
            <v>June</v>
          </cell>
        </row>
        <row r="23">
          <cell r="H23" t="str">
            <v>2022-23</v>
          </cell>
          <cell r="I23" t="str">
            <v>2023-24</v>
          </cell>
          <cell r="J23" t="str">
            <v>2024-25</v>
          </cell>
          <cell r="K23" t="str">
            <v>2025-26</v>
          </cell>
          <cell r="L23" t="str">
            <v>2026-27</v>
          </cell>
          <cell r="M23" t="str">
            <v>2027-28</v>
          </cell>
          <cell r="N23" t="str">
            <v>2028-29</v>
          </cell>
        </row>
      </sheetData>
      <sheetData sheetId="6">
        <row r="9">
          <cell r="AR9" t="str">
            <v>Opening Distribution Assets</v>
          </cell>
          <cell r="AS9" t="str">
            <v>Zone Substation</v>
          </cell>
          <cell r="AT9" t="str">
            <v>Sub-transmission Overhead</v>
          </cell>
          <cell r="AU9" t="str">
            <v>Sub-transmission Underground</v>
          </cell>
          <cell r="AV9" t="str">
            <v>Distribution Substations</v>
          </cell>
          <cell r="AW9" t="str">
            <v>Distribution Overhead Lines</v>
          </cell>
          <cell r="AX9" t="str">
            <v>Distribution Underground Lines</v>
          </cell>
          <cell r="AY9" t="str">
            <v>IT &amp; Communication Systems (Networks)</v>
          </cell>
          <cell r="AZ9" t="str">
            <v>Motor Vehicles</v>
          </cell>
          <cell r="BA9" t="str">
            <v>Other Non-System Assets (Networks)</v>
          </cell>
          <cell r="BB9" t="str">
            <v>IT Systems (Corporate)</v>
          </cell>
          <cell r="BC9" t="str">
            <v>Telecommunications (Corporate)</v>
          </cell>
          <cell r="BD9" t="str">
            <v>Other Non-System Assets (Corporate)</v>
          </cell>
          <cell r="BE9" t="str">
            <v>Land</v>
          </cell>
          <cell r="BF9" t="str">
            <v>Buildings</v>
          </cell>
          <cell r="BG9" t="str">
            <v>Zone Substation Tx</v>
          </cell>
          <cell r="BH9" t="str">
            <v>IT &amp; Communication Systems (Networks) Tx</v>
          </cell>
          <cell r="BI9" t="str">
            <v>Motor Vehicles Tx</v>
          </cell>
          <cell r="BJ9" t="str">
            <v>Other Non-System Assets (Networks) Tx</v>
          </cell>
          <cell r="BK9" t="str">
            <v>IT Systems (Corporate) Tx</v>
          </cell>
          <cell r="BL9" t="str">
            <v>Telecommunications (Corporate) Tx</v>
          </cell>
          <cell r="BM9" t="str">
            <v>Other Non-System Assets (Corporate) Tx</v>
          </cell>
          <cell r="BN9" t="str">
            <v>Land Tx</v>
          </cell>
          <cell r="BO9" t="str">
            <v>Buildings Tx</v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  <cell r="CA9" t="str">
            <v/>
          </cell>
          <cell r="CB9" t="str">
            <v/>
          </cell>
          <cell r="CC9" t="str">
            <v/>
          </cell>
          <cell r="CD9" t="str">
            <v/>
          </cell>
          <cell r="CE9" t="str">
            <v/>
          </cell>
          <cell r="CF9" t="str">
            <v/>
          </cell>
          <cell r="CG9" t="str">
            <v/>
          </cell>
          <cell r="CH9" t="str">
            <v/>
          </cell>
          <cell r="CI9" t="str">
            <v/>
          </cell>
          <cell r="CJ9" t="str">
            <v/>
          </cell>
          <cell r="CK9" t="str">
            <v/>
          </cell>
          <cell r="CL9" t="str">
            <v/>
          </cell>
          <cell r="CM9" t="str">
            <v/>
          </cell>
          <cell r="CN9" t="str">
            <v/>
          </cell>
          <cell r="CO9" t="str">
            <v/>
          </cell>
        </row>
        <row r="10"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0.6333438117994018</v>
          </cell>
          <cell r="AW10">
            <v>1.6138303250719473E-2</v>
          </cell>
          <cell r="AX10">
            <v>0.30996625683300327</v>
          </cell>
          <cell r="AY10">
            <v>4.0551628116875509E-2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0.6333438117994018</v>
          </cell>
          <cell r="AW11">
            <v>1.6138303250719473E-2</v>
          </cell>
          <cell r="AX11">
            <v>0.30996625683300327</v>
          </cell>
          <cell r="AY11">
            <v>4.0551628116875509E-2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0.6333438117994018</v>
          </cell>
          <cell r="AW12">
            <v>1.6138303250719473E-2</v>
          </cell>
          <cell r="AX12">
            <v>0.30996625683300327</v>
          </cell>
          <cell r="AY12">
            <v>4.0551628116875509E-2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/>
          <cell r="BQ12"/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0.6333438117994018</v>
          </cell>
          <cell r="AW13">
            <v>1.6138303250719473E-2</v>
          </cell>
          <cell r="AX13">
            <v>0.30996625683300327</v>
          </cell>
          <cell r="AY13">
            <v>4.0551628116875509E-2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/>
          <cell r="BQ13"/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0.6333438117994018</v>
          </cell>
          <cell r="AW14">
            <v>1.6138303250719473E-2</v>
          </cell>
          <cell r="AX14">
            <v>0.30996625683300327</v>
          </cell>
          <cell r="AY14">
            <v>4.0551628116875509E-2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/>
          <cell r="BQ14"/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AR15">
            <v>0</v>
          </cell>
          <cell r="AS15">
            <v>0.3986313562010847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0.14134539174256547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1.7349912567976279E-2</v>
          </cell>
          <cell r="BF15">
            <v>0</v>
          </cell>
          <cell r="BG15">
            <v>0.43886482209540323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3.8085173929704027E-3</v>
          </cell>
          <cell r="BO15">
            <v>0</v>
          </cell>
          <cell r="BP15"/>
          <cell r="BQ15"/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0.6333438117994018</v>
          </cell>
          <cell r="AW16">
            <v>1.6138303250719473E-2</v>
          </cell>
          <cell r="AX16">
            <v>0.30996625683300327</v>
          </cell>
          <cell r="AY16">
            <v>4.0551628116875509E-2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0.6333438117994018</v>
          </cell>
          <cell r="AW17">
            <v>1.6138303250719473E-2</v>
          </cell>
          <cell r="AX17">
            <v>0.30996625683300327</v>
          </cell>
          <cell r="AY17">
            <v>4.0551628116875509E-2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/>
          <cell r="BQ17"/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0.6333438117994018</v>
          </cell>
          <cell r="AW18">
            <v>1.6138303250719473E-2</v>
          </cell>
          <cell r="AX18">
            <v>0.30996625683300327</v>
          </cell>
          <cell r="AY18">
            <v>4.0551628116875509E-2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0.52661686425195642</v>
          </cell>
          <cell r="AW19">
            <v>3.3984651428353885E-2</v>
          </cell>
          <cell r="AX19">
            <v>0.41022309042788052</v>
          </cell>
          <cell r="AY19">
            <v>2.9175393891809242E-2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/>
          <cell r="BQ19"/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9.3673148856511457E-2</v>
          </cell>
          <cell r="AW20">
            <v>0.18778455643303121</v>
          </cell>
          <cell r="AX20">
            <v>0.71854229471045794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/>
          <cell r="BQ20"/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AR21">
            <v>0</v>
          </cell>
          <cell r="AS21">
            <v>0</v>
          </cell>
          <cell r="AT21">
            <v>0.12975426081670161</v>
          </cell>
          <cell r="AU21">
            <v>0</v>
          </cell>
          <cell r="AV21">
            <v>0.50083574585348622</v>
          </cell>
          <cell r="AW21">
            <v>3.6889834506134006E-2</v>
          </cell>
          <cell r="AX21">
            <v>0.16208683301847085</v>
          </cell>
          <cell r="AY21">
            <v>0.17043332580520729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/>
          <cell r="BQ21"/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AR22">
            <v>0</v>
          </cell>
          <cell r="AS22">
            <v>0</v>
          </cell>
          <cell r="AT22">
            <v>0.12975426081670161</v>
          </cell>
          <cell r="AU22">
            <v>0</v>
          </cell>
          <cell r="AV22">
            <v>0.50083574585348622</v>
          </cell>
          <cell r="AW22">
            <v>3.6889834506134006E-2</v>
          </cell>
          <cell r="AX22">
            <v>0.16208683301847085</v>
          </cell>
          <cell r="AY22">
            <v>0.17043332580520729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AR23">
            <v>0</v>
          </cell>
          <cell r="AS23">
            <v>0</v>
          </cell>
          <cell r="AT23">
            <v>0.12975426081670161</v>
          </cell>
          <cell r="AU23">
            <v>0</v>
          </cell>
          <cell r="AV23">
            <v>0.50083574585348622</v>
          </cell>
          <cell r="AW23">
            <v>3.6889834506134006E-2</v>
          </cell>
          <cell r="AX23">
            <v>0.16208683301847085</v>
          </cell>
          <cell r="AY23">
            <v>0.17043332580520729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0.10247115277771392</v>
          </cell>
          <cell r="AW24">
            <v>0.11435534592064522</v>
          </cell>
          <cell r="AX24">
            <v>0.78317350130164076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/>
          <cell r="BQ24"/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0.46914408670968427</v>
          </cell>
          <cell r="AW25">
            <v>0.14229165950833766</v>
          </cell>
          <cell r="AX25">
            <v>0.38856425378197801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/>
          <cell r="BQ25"/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0.30755852452466859</v>
          </cell>
          <cell r="AW26">
            <v>0.34463231008622985</v>
          </cell>
          <cell r="AX26">
            <v>0.34780916538910145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/>
          <cell r="BQ26"/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/>
          <cell r="BQ27"/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0.62203147647029533</v>
          </cell>
          <cell r="AW28">
            <v>0</v>
          </cell>
          <cell r="AX28">
            <v>0.31104563417267844</v>
          </cell>
          <cell r="AY28">
            <v>6.6922889357026255E-2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/>
          <cell r="BQ28"/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0.62203147647029533</v>
          </cell>
          <cell r="AW29">
            <v>0</v>
          </cell>
          <cell r="AX29">
            <v>0.31104563417267844</v>
          </cell>
          <cell r="AY29">
            <v>6.6922889357026255E-2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0.62203147647029533</v>
          </cell>
          <cell r="AW30">
            <v>0</v>
          </cell>
          <cell r="AX30">
            <v>0.31104563417267844</v>
          </cell>
          <cell r="AY30">
            <v>6.6922889357026255E-2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0.62203147647029533</v>
          </cell>
          <cell r="AW31">
            <v>0</v>
          </cell>
          <cell r="AX31">
            <v>0.31104563417267844</v>
          </cell>
          <cell r="AY31">
            <v>6.6922889357026255E-2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0.62203147647029533</v>
          </cell>
          <cell r="AW32">
            <v>0</v>
          </cell>
          <cell r="AX32">
            <v>0.31104563417267844</v>
          </cell>
          <cell r="AY32">
            <v>6.6922889357026255E-2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0.3111733108914384</v>
          </cell>
          <cell r="AW33">
            <v>2.0615726189266881E-2</v>
          </cell>
          <cell r="AX33">
            <v>0.66144885189176306</v>
          </cell>
          <cell r="AY33">
            <v>6.7621110275316622E-3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0.17621404257893064</v>
          </cell>
          <cell r="AW34">
            <v>3.3500845374849258E-4</v>
          </cell>
          <cell r="AX34">
            <v>0.82345094896732085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0.17621404257893064</v>
          </cell>
          <cell r="AW35">
            <v>3.3500845374849258E-4</v>
          </cell>
          <cell r="AX35">
            <v>0.82345094896732085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0.17621404257893064</v>
          </cell>
          <cell r="AW36">
            <v>3.3500845374849258E-4</v>
          </cell>
          <cell r="AX36">
            <v>0.82345094896732085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/>
          <cell r="BQ36"/>
          <cell r="BR36"/>
          <cell r="BS36"/>
          <cell r="BT36"/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</row>
        <row r="37"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0.17621404257893064</v>
          </cell>
          <cell r="AW37">
            <v>3.3500845374849258E-4</v>
          </cell>
          <cell r="AX37">
            <v>0.82345094896732085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0.17621404257893064</v>
          </cell>
          <cell r="AW38">
            <v>3.3500845374849258E-4</v>
          </cell>
          <cell r="AX38">
            <v>0.82345094896732085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0.17621404257893064</v>
          </cell>
          <cell r="AW39">
            <v>3.3500845374849258E-4</v>
          </cell>
          <cell r="AX39">
            <v>0.82345094896732085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/>
          <cell r="BQ39"/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AR40">
            <v>0</v>
          </cell>
          <cell r="AS40">
            <v>0.9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0.1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/>
          <cell r="BQ40"/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AR41">
            <v>0</v>
          </cell>
          <cell r="AS41">
            <v>0.9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0.1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/>
          <cell r="BQ41"/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AR42">
            <v>0</v>
          </cell>
          <cell r="AS42">
            <v>0.88173934550256627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3.5858482350567362E-3</v>
          </cell>
          <cell r="AY42">
            <v>1.6703767873203115E-2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9.7971038389174037E-2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/>
          <cell r="BQ42"/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AR43">
            <v>0</v>
          </cell>
          <cell r="AS43">
            <v>0.86203244477103891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4.2186172476623443E-2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9.5781382752337663E-2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/>
          <cell r="BQ43"/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AR44">
            <v>0</v>
          </cell>
          <cell r="AS44">
            <v>0.86203244477103891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4.2186172476623443E-2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9.5781382752337663E-2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AR45">
            <v>0</v>
          </cell>
          <cell r="AS45">
            <v>0.86203244477103891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4.2186172476623443E-2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9.5781382752337663E-2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AR46">
            <v>0</v>
          </cell>
          <cell r="AS46">
            <v>0.84708403767970009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5.5131030212743147E-2</v>
          </cell>
          <cell r="AY46">
            <v>3.6644834764789601E-3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9.4120448631077797E-2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/>
          <cell r="BQ46"/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AR47">
            <v>0</v>
          </cell>
          <cell r="AS47">
            <v>0.9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0.1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49">
          <cell r="AR49">
            <v>0</v>
          </cell>
          <cell r="AS49">
            <v>0.84567952657106626</v>
          </cell>
          <cell r="AT49">
            <v>0</v>
          </cell>
          <cell r="AU49">
            <v>0</v>
          </cell>
          <cell r="AV49">
            <v>3.2228758748765206E-2</v>
          </cell>
          <cell r="AW49">
            <v>0</v>
          </cell>
          <cell r="AX49">
            <v>4.1855558711609122E-3</v>
          </cell>
          <cell r="AY49">
            <v>2.3941766967778062E-2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9.3964391841229594E-2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</row>
        <row r="50"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/>
          <cell r="BQ50"/>
          <cell r="BR50"/>
          <cell r="BS50"/>
          <cell r="BT50"/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</row>
        <row r="51"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/>
          <cell r="BQ51"/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1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/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2.2639243596705522E-2</v>
          </cell>
          <cell r="AW54">
            <v>1.3218495268265324E-3</v>
          </cell>
          <cell r="AX54">
            <v>0.97603890687646799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2.2639243596705522E-2</v>
          </cell>
          <cell r="AW55">
            <v>1.3218495268265324E-3</v>
          </cell>
          <cell r="AX55">
            <v>0.97603890687646799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2.8760674253099593E-2</v>
          </cell>
          <cell r="AX56">
            <v>0.97123932574690031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2.8760674253099593E-2</v>
          </cell>
          <cell r="AX57">
            <v>0.97123932574690031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2.6975647585899109E-3</v>
          </cell>
          <cell r="AW58">
            <v>7.1070817744142187E-2</v>
          </cell>
          <cell r="AX58">
            <v>0.9262316174972679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0.13005000107088563</v>
          </cell>
          <cell r="AW59">
            <v>0</v>
          </cell>
          <cell r="AX59">
            <v>0.8699499989291144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0.13005000107088563</v>
          </cell>
          <cell r="AW60">
            <v>0</v>
          </cell>
          <cell r="AX60">
            <v>0.8699499989291144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0.88267821549174696</v>
          </cell>
          <cell r="AW63">
            <v>4.5627579813848082E-3</v>
          </cell>
          <cell r="AX63">
            <v>0.11275902652686816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0.43910015708978639</v>
          </cell>
          <cell r="AW64">
            <v>0.21502475148122613</v>
          </cell>
          <cell r="AX64">
            <v>0.34587509142898742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AR65">
            <v>0</v>
          </cell>
          <cell r="AS65">
            <v>0.17361789466154454</v>
          </cell>
          <cell r="AT65">
            <v>0</v>
          </cell>
          <cell r="AU65">
            <v>0</v>
          </cell>
          <cell r="AV65">
            <v>0.74362634232991254</v>
          </cell>
          <cell r="AW65">
            <v>0</v>
          </cell>
          <cell r="AX65">
            <v>6.3464885823926828E-2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1.929087718461606E-2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0.57825722902983434</v>
          </cell>
          <cell r="AW66">
            <v>5.4408007227559202E-2</v>
          </cell>
          <cell r="AX66">
            <v>0.32403830296641595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4.3296460776190614E-2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AR67">
            <v>0</v>
          </cell>
          <cell r="AS67">
            <v>9.9982985740307312E-2</v>
          </cell>
          <cell r="AT67">
            <v>0</v>
          </cell>
          <cell r="AU67">
            <v>0</v>
          </cell>
          <cell r="AV67">
            <v>0.77096464196292347</v>
          </cell>
          <cell r="AW67">
            <v>4.428800980386529E-2</v>
          </cell>
          <cell r="AX67">
            <v>1.0856892940589134E-2</v>
          </cell>
          <cell r="AY67">
            <v>6.2798248914502849E-2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1.1109220637811924E-2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1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AR70">
            <v>0</v>
          </cell>
          <cell r="AS70">
            <v>0</v>
          </cell>
          <cell r="AT70">
            <v>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1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AR76">
            <v>0</v>
          </cell>
          <cell r="AS76">
            <v>0</v>
          </cell>
          <cell r="AT76">
            <v>1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AR77">
            <v>0</v>
          </cell>
          <cell r="AS77">
            <v>0</v>
          </cell>
          <cell r="AT77">
            <v>1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AR78">
            <v>0</v>
          </cell>
          <cell r="AS78">
            <v>0.3986313562010847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0.14134539174256547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1.7349912567976279E-2</v>
          </cell>
          <cell r="BF78">
            <v>0</v>
          </cell>
          <cell r="BG78">
            <v>0.43886482209540323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3.8085173929704027E-3</v>
          </cell>
          <cell r="BO78">
            <v>0</v>
          </cell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AR79">
            <v>0</v>
          </cell>
          <cell r="AS79">
            <v>0.3986313562010847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0.14134539174256547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1.7349912567976279E-2</v>
          </cell>
          <cell r="BF79">
            <v>0</v>
          </cell>
          <cell r="BG79">
            <v>0.43886482209540323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3.8085173929704027E-3</v>
          </cell>
          <cell r="BO79">
            <v>0</v>
          </cell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AR80">
            <v>0</v>
          </cell>
          <cell r="AS80">
            <v>0.3986313562010847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0.14134539174256547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1.7349912567976279E-2</v>
          </cell>
          <cell r="BF80">
            <v>0</v>
          </cell>
          <cell r="BG80">
            <v>0.43886482209540323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3.8085173929704027E-3</v>
          </cell>
          <cell r="BO80">
            <v>0</v>
          </cell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AR81">
            <v>0</v>
          </cell>
          <cell r="AS81">
            <v>0.3986313562010847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0.14134539174256547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1.7349912567976279E-2</v>
          </cell>
          <cell r="BF81">
            <v>0</v>
          </cell>
          <cell r="BG81">
            <v>0.43886482209540323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3.8085173929704027E-3</v>
          </cell>
          <cell r="BO81">
            <v>0</v>
          </cell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AR82">
            <v>0</v>
          </cell>
          <cell r="AS82">
            <v>0.3986313562010847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0.14134539174256547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1.7349912567976279E-2</v>
          </cell>
          <cell r="BF82">
            <v>0</v>
          </cell>
          <cell r="BG82">
            <v>0.43886482209540323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3.8085173929704027E-3</v>
          </cell>
          <cell r="BO82">
            <v>0</v>
          </cell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AR83">
            <v>0</v>
          </cell>
          <cell r="AS83">
            <v>0.3986313562010847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0.14134539174256547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1.7349912567976279E-2</v>
          </cell>
          <cell r="BF83">
            <v>0</v>
          </cell>
          <cell r="BG83">
            <v>0.43886482209540323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3.8085173929704027E-3</v>
          </cell>
          <cell r="BO83">
            <v>0</v>
          </cell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AR84">
            <v>0</v>
          </cell>
          <cell r="AS84">
            <v>0</v>
          </cell>
          <cell r="AT84">
            <v>0.27733470949212613</v>
          </cell>
          <cell r="AU84">
            <v>0</v>
          </cell>
          <cell r="AV84">
            <v>0</v>
          </cell>
          <cell r="AW84">
            <v>0</v>
          </cell>
          <cell r="AX84">
            <v>6.4253988365312704E-4</v>
          </cell>
          <cell r="AY84">
            <v>0.72202275062422072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AR85">
            <v>0</v>
          </cell>
          <cell r="AS85">
            <v>0</v>
          </cell>
          <cell r="AT85">
            <v>0.27733470949212613</v>
          </cell>
          <cell r="AU85">
            <v>0</v>
          </cell>
          <cell r="AV85">
            <v>0</v>
          </cell>
          <cell r="AW85">
            <v>0</v>
          </cell>
          <cell r="AX85">
            <v>6.4253988365312704E-4</v>
          </cell>
          <cell r="AY85">
            <v>0.72202275062422072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AR86">
            <v>0</v>
          </cell>
          <cell r="AS86">
            <v>0</v>
          </cell>
          <cell r="AT86">
            <v>0.27733470949212613</v>
          </cell>
          <cell r="AU86">
            <v>0</v>
          </cell>
          <cell r="AV86">
            <v>0</v>
          </cell>
          <cell r="AW86">
            <v>0</v>
          </cell>
          <cell r="AX86">
            <v>6.4253988365312704E-4</v>
          </cell>
          <cell r="AY86">
            <v>0.72202275062422072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</row>
        <row r="87">
          <cell r="AR87">
            <v>0</v>
          </cell>
          <cell r="AS87">
            <v>0</v>
          </cell>
          <cell r="AT87">
            <v>0.27733470949212613</v>
          </cell>
          <cell r="AU87">
            <v>0</v>
          </cell>
          <cell r="AV87">
            <v>0</v>
          </cell>
          <cell r="AW87">
            <v>0</v>
          </cell>
          <cell r="AX87">
            <v>6.4253988365312704E-4</v>
          </cell>
          <cell r="AY87">
            <v>0.72202275062422072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AR88">
            <v>0</v>
          </cell>
          <cell r="AS88">
            <v>0</v>
          </cell>
          <cell r="AT88">
            <v>0.27733470949212613</v>
          </cell>
          <cell r="AU88">
            <v>0</v>
          </cell>
          <cell r="AV88">
            <v>0</v>
          </cell>
          <cell r="AW88">
            <v>0</v>
          </cell>
          <cell r="AX88">
            <v>6.4253988365312704E-4</v>
          </cell>
          <cell r="AY88">
            <v>0.72202275062422072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AR89">
            <v>0</v>
          </cell>
          <cell r="AS89">
            <v>0</v>
          </cell>
          <cell r="AT89">
            <v>0.27733470949212613</v>
          </cell>
          <cell r="AU89">
            <v>0</v>
          </cell>
          <cell r="AV89">
            <v>0</v>
          </cell>
          <cell r="AW89">
            <v>0</v>
          </cell>
          <cell r="AX89">
            <v>6.4253988365312704E-4</v>
          </cell>
          <cell r="AY89">
            <v>0.72202275062422072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/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AR90">
            <v>0</v>
          </cell>
          <cell r="AS90">
            <v>0</v>
          </cell>
          <cell r="AT90">
            <v>0.27733470949212613</v>
          </cell>
          <cell r="AU90">
            <v>0</v>
          </cell>
          <cell r="AV90">
            <v>0</v>
          </cell>
          <cell r="AW90">
            <v>0</v>
          </cell>
          <cell r="AX90">
            <v>6.4253988365312704E-4</v>
          </cell>
          <cell r="AY90">
            <v>0.72202275062422072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AR91">
            <v>0</v>
          </cell>
          <cell r="AS91">
            <v>0</v>
          </cell>
          <cell r="AT91">
            <v>0.27733470949212613</v>
          </cell>
          <cell r="AU91">
            <v>0</v>
          </cell>
          <cell r="AV91">
            <v>0</v>
          </cell>
          <cell r="AW91">
            <v>0</v>
          </cell>
          <cell r="AX91">
            <v>6.4253988365312704E-4</v>
          </cell>
          <cell r="AY91">
            <v>0.72202275062422072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AR92">
            <v>0</v>
          </cell>
          <cell r="AS92">
            <v>0</v>
          </cell>
          <cell r="AT92">
            <v>0.27733470949212613</v>
          </cell>
          <cell r="AU92">
            <v>0</v>
          </cell>
          <cell r="AV92">
            <v>0</v>
          </cell>
          <cell r="AW92">
            <v>0</v>
          </cell>
          <cell r="AX92">
            <v>6.4253988365312704E-4</v>
          </cell>
          <cell r="AY92">
            <v>0.72202275062422072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AR93">
            <v>0</v>
          </cell>
          <cell r="AS93">
            <v>0</v>
          </cell>
          <cell r="AT93">
            <v>0.27733470949212613</v>
          </cell>
          <cell r="AU93">
            <v>0</v>
          </cell>
          <cell r="AV93">
            <v>0</v>
          </cell>
          <cell r="AW93">
            <v>0</v>
          </cell>
          <cell r="AX93">
            <v>6.4253988365312704E-4</v>
          </cell>
          <cell r="AY93">
            <v>0.72202275062422072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AR94">
            <v>0</v>
          </cell>
          <cell r="AS94">
            <v>0</v>
          </cell>
          <cell r="AT94">
            <v>0.27733470949212613</v>
          </cell>
          <cell r="AU94">
            <v>0</v>
          </cell>
          <cell r="AV94">
            <v>0</v>
          </cell>
          <cell r="AW94">
            <v>0</v>
          </cell>
          <cell r="AX94">
            <v>6.4253988365312704E-4</v>
          </cell>
          <cell r="AY94">
            <v>0.72202275062422072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AR95">
            <v>0</v>
          </cell>
          <cell r="AS95">
            <v>0</v>
          </cell>
          <cell r="AT95">
            <v>0.27733470949212613</v>
          </cell>
          <cell r="AU95">
            <v>0</v>
          </cell>
          <cell r="AV95">
            <v>0</v>
          </cell>
          <cell r="AW95">
            <v>0</v>
          </cell>
          <cell r="AX95">
            <v>6.4253988365312704E-4</v>
          </cell>
          <cell r="AY95">
            <v>0.72202275062422072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AR96">
            <v>0</v>
          </cell>
          <cell r="AS96">
            <v>0</v>
          </cell>
          <cell r="AT96">
            <v>0.27733470949212613</v>
          </cell>
          <cell r="AU96">
            <v>0</v>
          </cell>
          <cell r="AV96">
            <v>0</v>
          </cell>
          <cell r="AW96">
            <v>0</v>
          </cell>
          <cell r="AX96">
            <v>6.4253988365312704E-4</v>
          </cell>
          <cell r="AY96">
            <v>0.72202275062422072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AR97">
            <v>0</v>
          </cell>
          <cell r="AS97">
            <v>0</v>
          </cell>
          <cell r="AT97">
            <v>0.27733470949212613</v>
          </cell>
          <cell r="AU97">
            <v>0</v>
          </cell>
          <cell r="AV97">
            <v>0</v>
          </cell>
          <cell r="AW97">
            <v>0</v>
          </cell>
          <cell r="AX97">
            <v>6.4253988365312704E-4</v>
          </cell>
          <cell r="AY97">
            <v>0.72202275062422072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AR98">
            <v>0</v>
          </cell>
          <cell r="AS98">
            <v>0</v>
          </cell>
          <cell r="AT98">
            <v>0.27733470949212613</v>
          </cell>
          <cell r="AU98">
            <v>0</v>
          </cell>
          <cell r="AV98">
            <v>0</v>
          </cell>
          <cell r="AW98">
            <v>0</v>
          </cell>
          <cell r="AX98">
            <v>6.4253988365312704E-4</v>
          </cell>
          <cell r="AY98">
            <v>0.72202275062422072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AR99">
            <v>0</v>
          </cell>
          <cell r="AS99">
            <v>0</v>
          </cell>
          <cell r="AT99">
            <v>0.27733470949212613</v>
          </cell>
          <cell r="AU99">
            <v>0</v>
          </cell>
          <cell r="AV99">
            <v>0</v>
          </cell>
          <cell r="AW99">
            <v>0</v>
          </cell>
          <cell r="AX99">
            <v>6.4253988365312704E-4</v>
          </cell>
          <cell r="AY99">
            <v>0.72202275062422072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AR100">
            <v>0</v>
          </cell>
          <cell r="AS100">
            <v>0</v>
          </cell>
          <cell r="AT100">
            <v>0.27733470949212613</v>
          </cell>
          <cell r="AU100">
            <v>0</v>
          </cell>
          <cell r="AV100">
            <v>0</v>
          </cell>
          <cell r="AW100">
            <v>0</v>
          </cell>
          <cell r="AX100">
            <v>6.4253988365312704E-4</v>
          </cell>
          <cell r="AY100">
            <v>0.72202275062422072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AR101">
            <v>0</v>
          </cell>
          <cell r="AS101">
            <v>0</v>
          </cell>
          <cell r="AT101">
            <v>0.27733470949212613</v>
          </cell>
          <cell r="AU101">
            <v>0</v>
          </cell>
          <cell r="AV101">
            <v>0</v>
          </cell>
          <cell r="AW101">
            <v>0</v>
          </cell>
          <cell r="AX101">
            <v>6.4253988365312704E-4</v>
          </cell>
          <cell r="AY101">
            <v>0.72202275062422072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AR102">
            <v>0</v>
          </cell>
          <cell r="AS102">
            <v>0</v>
          </cell>
          <cell r="AT102">
            <v>0.27733470949212613</v>
          </cell>
          <cell r="AU102">
            <v>0</v>
          </cell>
          <cell r="AV102">
            <v>0</v>
          </cell>
          <cell r="AW102">
            <v>0</v>
          </cell>
          <cell r="AX102">
            <v>6.4253988365312704E-4</v>
          </cell>
          <cell r="AY102">
            <v>0.72202275062422072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AR103">
            <v>0</v>
          </cell>
          <cell r="AS103">
            <v>0</v>
          </cell>
          <cell r="AT103">
            <v>0.27733470949212613</v>
          </cell>
          <cell r="AU103">
            <v>0</v>
          </cell>
          <cell r="AV103">
            <v>0</v>
          </cell>
          <cell r="AW103">
            <v>0</v>
          </cell>
          <cell r="AX103">
            <v>6.4253988365312704E-4</v>
          </cell>
          <cell r="AY103">
            <v>0.72202275062422072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AR104">
            <v>0</v>
          </cell>
          <cell r="AS104">
            <v>0</v>
          </cell>
          <cell r="AT104">
            <v>0.27733470949212613</v>
          </cell>
          <cell r="AU104">
            <v>0</v>
          </cell>
          <cell r="AV104">
            <v>0</v>
          </cell>
          <cell r="AW104">
            <v>0</v>
          </cell>
          <cell r="AX104">
            <v>6.4253988365312704E-4</v>
          </cell>
          <cell r="AY104">
            <v>0.72202275062422072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AR105">
            <v>0</v>
          </cell>
          <cell r="AS105">
            <v>0</v>
          </cell>
          <cell r="AT105">
            <v>0.27733470949212613</v>
          </cell>
          <cell r="AU105">
            <v>0</v>
          </cell>
          <cell r="AV105">
            <v>0</v>
          </cell>
          <cell r="AW105">
            <v>0</v>
          </cell>
          <cell r="AX105">
            <v>6.4253988365312704E-4</v>
          </cell>
          <cell r="AY105">
            <v>0.72202275062422072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AR106">
            <v>0</v>
          </cell>
          <cell r="AS106">
            <v>0</v>
          </cell>
          <cell r="AT106">
            <v>0.27733470949212613</v>
          </cell>
          <cell r="AU106">
            <v>0</v>
          </cell>
          <cell r="AV106">
            <v>0</v>
          </cell>
          <cell r="AW106">
            <v>0</v>
          </cell>
          <cell r="AX106">
            <v>6.4253988365312704E-4</v>
          </cell>
          <cell r="AY106">
            <v>0.72202275062422072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AR107">
            <v>0</v>
          </cell>
          <cell r="AS107">
            <v>0</v>
          </cell>
          <cell r="AT107">
            <v>0.27733470949212613</v>
          </cell>
          <cell r="AU107">
            <v>0</v>
          </cell>
          <cell r="AV107">
            <v>0</v>
          </cell>
          <cell r="AW107">
            <v>0</v>
          </cell>
          <cell r="AX107">
            <v>6.4253988365312704E-4</v>
          </cell>
          <cell r="AY107">
            <v>0.72202275062422072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AR108">
            <v>0</v>
          </cell>
          <cell r="AS108">
            <v>0</v>
          </cell>
          <cell r="AT108">
            <v>0.27733470949212613</v>
          </cell>
          <cell r="AU108">
            <v>0</v>
          </cell>
          <cell r="AV108">
            <v>0</v>
          </cell>
          <cell r="AW108">
            <v>0</v>
          </cell>
          <cell r="AX108">
            <v>6.4253988365312704E-4</v>
          </cell>
          <cell r="AY108">
            <v>0.72202275062422072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AR109">
            <v>0</v>
          </cell>
          <cell r="AS109">
            <v>0</v>
          </cell>
          <cell r="AT109">
            <v>0.27733470949212613</v>
          </cell>
          <cell r="AU109">
            <v>0</v>
          </cell>
          <cell r="AV109">
            <v>0</v>
          </cell>
          <cell r="AW109">
            <v>0</v>
          </cell>
          <cell r="AX109">
            <v>6.4253988365312704E-4</v>
          </cell>
          <cell r="AY109">
            <v>0.72202275062422072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AR110">
            <v>0</v>
          </cell>
          <cell r="AS110">
            <v>0</v>
          </cell>
          <cell r="AT110">
            <v>0.27733470949212613</v>
          </cell>
          <cell r="AU110">
            <v>0</v>
          </cell>
          <cell r="AV110">
            <v>0</v>
          </cell>
          <cell r="AW110">
            <v>0</v>
          </cell>
          <cell r="AX110">
            <v>6.4253988365312704E-4</v>
          </cell>
          <cell r="AY110">
            <v>0.72202275062422072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AR111">
            <v>0</v>
          </cell>
          <cell r="AS111">
            <v>0</v>
          </cell>
          <cell r="AT111">
            <v>0.27733470949212613</v>
          </cell>
          <cell r="AU111">
            <v>0</v>
          </cell>
          <cell r="AV111">
            <v>0</v>
          </cell>
          <cell r="AW111">
            <v>0</v>
          </cell>
          <cell r="AX111">
            <v>6.4253988365312704E-4</v>
          </cell>
          <cell r="AY111">
            <v>0.72202275062422072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AR112">
            <v>0</v>
          </cell>
          <cell r="AS112">
            <v>0</v>
          </cell>
          <cell r="AT112">
            <v>0.27733470949212613</v>
          </cell>
          <cell r="AU112">
            <v>0</v>
          </cell>
          <cell r="AV112">
            <v>0</v>
          </cell>
          <cell r="AW112">
            <v>0</v>
          </cell>
          <cell r="AX112">
            <v>6.4253988365312704E-4</v>
          </cell>
          <cell r="AY112">
            <v>0.72202275062422072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AR113">
            <v>0</v>
          </cell>
          <cell r="AS113">
            <v>0</v>
          </cell>
          <cell r="AT113">
            <v>0.27733470949212613</v>
          </cell>
          <cell r="AU113">
            <v>0</v>
          </cell>
          <cell r="AV113">
            <v>0</v>
          </cell>
          <cell r="AW113">
            <v>0</v>
          </cell>
          <cell r="AX113">
            <v>6.4253988365312704E-4</v>
          </cell>
          <cell r="AY113">
            <v>0.72202275062422072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AR114">
            <v>0</v>
          </cell>
          <cell r="AS114">
            <v>0</v>
          </cell>
          <cell r="AT114">
            <v>0.27733470949212613</v>
          </cell>
          <cell r="AU114">
            <v>0</v>
          </cell>
          <cell r="AV114">
            <v>0</v>
          </cell>
          <cell r="AW114">
            <v>0</v>
          </cell>
          <cell r="AX114">
            <v>6.4253988365312704E-4</v>
          </cell>
          <cell r="AY114">
            <v>0.72202275062422072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AR115">
            <v>0</v>
          </cell>
          <cell r="AS115">
            <v>0</v>
          </cell>
          <cell r="AT115">
            <v>0.27733470949212613</v>
          </cell>
          <cell r="AU115">
            <v>0</v>
          </cell>
          <cell r="AV115">
            <v>0</v>
          </cell>
          <cell r="AW115">
            <v>0</v>
          </cell>
          <cell r="AX115">
            <v>6.4253988365312704E-4</v>
          </cell>
          <cell r="AY115">
            <v>0.72202275062422072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AR116">
            <v>0</v>
          </cell>
          <cell r="AS116">
            <v>0</v>
          </cell>
          <cell r="AT116">
            <v>0.27733470949212613</v>
          </cell>
          <cell r="AU116">
            <v>0</v>
          </cell>
          <cell r="AV116">
            <v>0</v>
          </cell>
          <cell r="AW116">
            <v>0</v>
          </cell>
          <cell r="AX116">
            <v>6.4253988365312704E-4</v>
          </cell>
          <cell r="AY116">
            <v>0.72202275062422072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AR117">
            <v>0</v>
          </cell>
          <cell r="AS117">
            <v>0</v>
          </cell>
          <cell r="AT117">
            <v>0.27733470949212613</v>
          </cell>
          <cell r="AU117">
            <v>0</v>
          </cell>
          <cell r="AV117">
            <v>0</v>
          </cell>
          <cell r="AW117">
            <v>0</v>
          </cell>
          <cell r="AX117">
            <v>6.4253988365312704E-4</v>
          </cell>
          <cell r="AY117">
            <v>0.72202275062422072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AR118">
            <v>0</v>
          </cell>
          <cell r="AS118">
            <v>0</v>
          </cell>
          <cell r="AT118">
            <v>0.27733470949212613</v>
          </cell>
          <cell r="AU118">
            <v>0</v>
          </cell>
          <cell r="AV118">
            <v>0</v>
          </cell>
          <cell r="AW118">
            <v>0</v>
          </cell>
          <cell r="AX118">
            <v>6.4253988365312704E-4</v>
          </cell>
          <cell r="AY118">
            <v>0.72202275062422072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3.2488892957163286E-3</v>
          </cell>
          <cell r="AW119">
            <v>0.27598254444494336</v>
          </cell>
          <cell r="AX119">
            <v>0.72076856625934027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3.2488892957163286E-3</v>
          </cell>
          <cell r="AW120">
            <v>0.27598254444494336</v>
          </cell>
          <cell r="AX120">
            <v>0.72076856625934027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3.2488892957163286E-3</v>
          </cell>
          <cell r="AW121">
            <v>0.27598254444494336</v>
          </cell>
          <cell r="AX121">
            <v>0.72076856625934027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3.2488892957163286E-3</v>
          </cell>
          <cell r="AW122">
            <v>0.27598254444494336</v>
          </cell>
          <cell r="AX122">
            <v>0.72076856625934027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/>
          <cell r="BQ122"/>
          <cell r="BR122"/>
          <cell r="BS122"/>
          <cell r="BT122"/>
          <cell r="BU122"/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</row>
        <row r="123"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3.2488892957163286E-3</v>
          </cell>
          <cell r="AW123">
            <v>0.27598254444494336</v>
          </cell>
          <cell r="AX123">
            <v>0.72076856625934027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/>
          <cell r="BQ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3.2488892957163286E-3</v>
          </cell>
          <cell r="AW124">
            <v>0.27598254444494336</v>
          </cell>
          <cell r="AX124">
            <v>0.72076856625934027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/>
          <cell r="BQ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3.2488892957163286E-3</v>
          </cell>
          <cell r="AW125">
            <v>0.27598254444494336</v>
          </cell>
          <cell r="AX125">
            <v>0.72076856625934027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/>
          <cell r="BQ125"/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3.2488892957163286E-3</v>
          </cell>
          <cell r="AW126">
            <v>0.27598254444494336</v>
          </cell>
          <cell r="AX126">
            <v>0.72076856625934027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3.2488892957163286E-3</v>
          </cell>
          <cell r="AW127">
            <v>0.27598254444494336</v>
          </cell>
          <cell r="AX127">
            <v>0.72076856625934027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3.2488892957163286E-3</v>
          </cell>
          <cell r="AW128">
            <v>0.27598254444494336</v>
          </cell>
          <cell r="AX128">
            <v>0.72076856625934027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3.2488892957163286E-3</v>
          </cell>
          <cell r="AW129">
            <v>0.27598254444494336</v>
          </cell>
          <cell r="AX129">
            <v>0.72076856625934027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3.2488892957163286E-3</v>
          </cell>
          <cell r="AW130">
            <v>0.27598254444494336</v>
          </cell>
          <cell r="AX130">
            <v>0.72076856625934027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/>
          <cell r="BQ130"/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3.2488892957163286E-3</v>
          </cell>
          <cell r="AW131">
            <v>0.27598254444494336</v>
          </cell>
          <cell r="AX131">
            <v>0.72076856625934027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3.2488892957163286E-3</v>
          </cell>
          <cell r="AW132">
            <v>0.27598254444494336</v>
          </cell>
          <cell r="AX132">
            <v>0.72076856625934027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3.2488892957163286E-3</v>
          </cell>
          <cell r="AW133">
            <v>0.27598254444494336</v>
          </cell>
          <cell r="AX133">
            <v>0.72076856625934027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3.2488892957163286E-3</v>
          </cell>
          <cell r="AW134">
            <v>0.27598254444494336</v>
          </cell>
          <cell r="AX134">
            <v>0.72076856625934027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/>
          <cell r="BQ134"/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3.2488892957163286E-3</v>
          </cell>
          <cell r="AW135">
            <v>0.27598254444494336</v>
          </cell>
          <cell r="AX135">
            <v>0.72076856625934027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3.2488892957163286E-3</v>
          </cell>
          <cell r="AW136">
            <v>0.27598254444494336</v>
          </cell>
          <cell r="AX136">
            <v>0.72076856625934027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3.2488892957163286E-3</v>
          </cell>
          <cell r="AW137">
            <v>0.27598254444494336</v>
          </cell>
          <cell r="AX137">
            <v>0.72076856625934027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3.2488892957163286E-3</v>
          </cell>
          <cell r="AW138">
            <v>0.27598254444494336</v>
          </cell>
          <cell r="AX138">
            <v>0.72076856625934027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3.2488892957163286E-3</v>
          </cell>
          <cell r="AW139">
            <v>0.27598254444494336</v>
          </cell>
          <cell r="AX139">
            <v>0.72076856625934027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3.2488892957163286E-3</v>
          </cell>
          <cell r="AW140">
            <v>0.27598254444494336</v>
          </cell>
          <cell r="AX140">
            <v>0.72076856625934027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3.2488892957163286E-3</v>
          </cell>
          <cell r="AW141">
            <v>0.27598254444494336</v>
          </cell>
          <cell r="AX141">
            <v>0.72076856625934027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3.2488892957163286E-3</v>
          </cell>
          <cell r="AW142">
            <v>0.27598254444494336</v>
          </cell>
          <cell r="AX142">
            <v>0.72076856625934027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3.2488892957163286E-3</v>
          </cell>
          <cell r="AW143">
            <v>0.27598254444494336</v>
          </cell>
          <cell r="AX143">
            <v>0.72076856625934027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3.2488892957163286E-3</v>
          </cell>
          <cell r="AW144">
            <v>0.27598254444494336</v>
          </cell>
          <cell r="AX144">
            <v>0.72076856625934027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3.2488892957163286E-3</v>
          </cell>
          <cell r="AW145">
            <v>0.27598254444494336</v>
          </cell>
          <cell r="AX145">
            <v>0.72076856625934027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3.2488892957163286E-3</v>
          </cell>
          <cell r="AW146">
            <v>0.27598254444494336</v>
          </cell>
          <cell r="AX146">
            <v>0.72076856625934027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3.2488892957163286E-3</v>
          </cell>
          <cell r="AW147">
            <v>0.27598254444494336</v>
          </cell>
          <cell r="AX147">
            <v>0.72076856625934027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3.2488892957163286E-3</v>
          </cell>
          <cell r="AW148">
            <v>0.27598254444494336</v>
          </cell>
          <cell r="AX148">
            <v>0.72076856625934027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3.2488892957163286E-3</v>
          </cell>
          <cell r="AW149">
            <v>0.27598254444494336</v>
          </cell>
          <cell r="AX149">
            <v>0.72076856625934027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/>
          <cell r="BQ149"/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3.2488892957163286E-3</v>
          </cell>
          <cell r="AW150">
            <v>0.27598254444494336</v>
          </cell>
          <cell r="AX150">
            <v>0.72076856625934027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3.2488892957163286E-3</v>
          </cell>
          <cell r="AW151">
            <v>0.27598254444494336</v>
          </cell>
          <cell r="AX151">
            <v>0.72076856625934027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3.2488892957163286E-3</v>
          </cell>
          <cell r="AW152">
            <v>0.27598254444494336</v>
          </cell>
          <cell r="AX152">
            <v>0.72076856625934027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3.2488892957163286E-3</v>
          </cell>
          <cell r="AW153">
            <v>0.27598254444494336</v>
          </cell>
          <cell r="AX153">
            <v>0.72076856625934027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3.2488892957163286E-3</v>
          </cell>
          <cell r="AW154">
            <v>0.27598254444494336</v>
          </cell>
          <cell r="AX154">
            <v>0.72076856625934027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R155">
            <v>0</v>
          </cell>
          <cell r="AS155">
            <v>2.9199240493359882E-2</v>
          </cell>
          <cell r="AT155">
            <v>0.50255066660242154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0.46500573284940094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3.2443600548177649E-3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0.82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0.18</v>
          </cell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0.82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0.18</v>
          </cell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0.82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0.18</v>
          </cell>
          <cell r="BP158"/>
          <cell r="BQ158"/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0.82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0.18</v>
          </cell>
          <cell r="BP159"/>
          <cell r="BQ159"/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0.82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0.18</v>
          </cell>
          <cell r="BP160"/>
          <cell r="BQ160"/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R161">
            <v>0</v>
          </cell>
          <cell r="AS161">
            <v>0.65671916521560814</v>
          </cell>
          <cell r="AT161">
            <v>0</v>
          </cell>
          <cell r="AU161">
            <v>0</v>
          </cell>
          <cell r="AV161">
            <v>0.11332932981312167</v>
          </cell>
          <cell r="AW161">
            <v>0</v>
          </cell>
          <cell r="AX161">
            <v>0</v>
          </cell>
          <cell r="AY161">
            <v>0.1038779605747271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5.3104748261475418E-2</v>
          </cell>
          <cell r="BG161">
            <v>7.2968796135067571E-2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R162">
            <v>0</v>
          </cell>
          <cell r="AS162">
            <v>0.65671916521560814</v>
          </cell>
          <cell r="AT162">
            <v>0</v>
          </cell>
          <cell r="AU162">
            <v>0</v>
          </cell>
          <cell r="AV162">
            <v>0.11332932981312167</v>
          </cell>
          <cell r="AW162">
            <v>0</v>
          </cell>
          <cell r="AX162">
            <v>0</v>
          </cell>
          <cell r="AY162">
            <v>0.1038779605747271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5.3104748261475418E-2</v>
          </cell>
          <cell r="BG162">
            <v>7.2968796135067571E-2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/>
          <cell r="BQ162"/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0.82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0.18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0.82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0.18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/>
          <cell r="BQ164"/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65"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0.82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0.18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  <cell r="CN165"/>
          <cell r="CO165"/>
        </row>
        <row r="166"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0.82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0.18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  <cell r="CN166"/>
          <cell r="CO166"/>
        </row>
        <row r="167"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0.82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0.18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/>
          <cell r="BQ167"/>
          <cell r="BR167"/>
          <cell r="BS167"/>
          <cell r="BT167"/>
          <cell r="BU167"/>
          <cell r="BV167"/>
          <cell r="BW167"/>
          <cell r="BX167"/>
          <cell r="BY167"/>
          <cell r="BZ167"/>
          <cell r="CA167"/>
          <cell r="CB167"/>
          <cell r="CC167"/>
          <cell r="CD167"/>
          <cell r="CE167"/>
          <cell r="CF167"/>
          <cell r="CG167"/>
          <cell r="CH167"/>
          <cell r="CI167"/>
          <cell r="CJ167"/>
          <cell r="CK167"/>
          <cell r="CL167"/>
          <cell r="CM167"/>
          <cell r="CN167"/>
          <cell r="CO167"/>
        </row>
        <row r="168"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0.82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0.18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/>
          <cell r="BQ168"/>
          <cell r="BR168"/>
          <cell r="BS168"/>
          <cell r="BT168"/>
          <cell r="BU168"/>
          <cell r="BV168"/>
          <cell r="BW168"/>
          <cell r="BX168"/>
          <cell r="BY168"/>
          <cell r="BZ168"/>
          <cell r="CA168"/>
          <cell r="CB168"/>
          <cell r="CC168"/>
          <cell r="CD168"/>
          <cell r="CE168"/>
          <cell r="CF168"/>
          <cell r="CG168"/>
          <cell r="CH168"/>
          <cell r="CI168"/>
          <cell r="CJ168"/>
          <cell r="CK168"/>
          <cell r="CL168"/>
          <cell r="CM168"/>
          <cell r="CN168"/>
          <cell r="CO168"/>
        </row>
        <row r="169"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0.82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0.18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/>
          <cell r="BQ169"/>
          <cell r="BR169"/>
          <cell r="BS169"/>
          <cell r="BT169"/>
          <cell r="BU169"/>
          <cell r="BV169"/>
          <cell r="BW169"/>
          <cell r="BX169"/>
          <cell r="BY169"/>
          <cell r="BZ169"/>
          <cell r="CA169"/>
          <cell r="CB169"/>
          <cell r="CC169"/>
          <cell r="CD169"/>
          <cell r="CE169"/>
          <cell r="CF169"/>
          <cell r="CG169"/>
          <cell r="CH169"/>
          <cell r="CI169"/>
          <cell r="CJ169"/>
          <cell r="CK169"/>
          <cell r="CL169"/>
          <cell r="CM169"/>
          <cell r="CN169"/>
          <cell r="CO169"/>
        </row>
        <row r="170"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0.82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0.18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</row>
        <row r="171"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0.82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0.18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0.82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0.18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0.82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0.18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/>
          <cell r="BQ173"/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0.82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0.18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0.82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0.18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/>
          <cell r="BQ175"/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0.82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0.18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/>
          <cell r="BQ176"/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0.82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0.18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0.82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0.18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0.82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0.18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/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0.82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0.18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/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0.82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0.18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/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0.82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0.18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0.82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0.18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/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0.82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0.18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/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0.82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0.18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/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0.82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0.18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0.82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0.18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0.82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0.18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0.82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0.18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/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R190">
            <v>0</v>
          </cell>
          <cell r="AS190">
            <v>0.2281020003157759</v>
          </cell>
          <cell r="AT190">
            <v>0</v>
          </cell>
          <cell r="AU190">
            <v>0</v>
          </cell>
          <cell r="AV190">
            <v>0.74655333298247128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2.534466670175288E-2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/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2.178716982375397E-2</v>
          </cell>
          <cell r="AW191">
            <v>0</v>
          </cell>
          <cell r="AX191">
            <v>0.97821283017624605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/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2.178716982375397E-2</v>
          </cell>
          <cell r="AW192">
            <v>0</v>
          </cell>
          <cell r="AX192">
            <v>0.97821283017624605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/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2.178716982375397E-2</v>
          </cell>
          <cell r="AW193">
            <v>0</v>
          </cell>
          <cell r="AX193">
            <v>0.97821283017624605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/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2.178716982375397E-2</v>
          </cell>
          <cell r="AW194">
            <v>0</v>
          </cell>
          <cell r="AX194">
            <v>0.97821283017624605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/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2.178716982375397E-2</v>
          </cell>
          <cell r="AW195">
            <v>0</v>
          </cell>
          <cell r="AX195">
            <v>0.97821283017624605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2.178716982375397E-2</v>
          </cell>
          <cell r="AW196">
            <v>0</v>
          </cell>
          <cell r="AX196">
            <v>0.97821283017624605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/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2.178716982375397E-2</v>
          </cell>
          <cell r="AW197">
            <v>0</v>
          </cell>
          <cell r="AX197">
            <v>0.97821283017624605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/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2.178716982375397E-2</v>
          </cell>
          <cell r="AW198">
            <v>0</v>
          </cell>
          <cell r="AX198">
            <v>0.97821283017624605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/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2.178716982375397E-2</v>
          </cell>
          <cell r="AW199">
            <v>0</v>
          </cell>
          <cell r="AX199">
            <v>0.97821283017624605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2.178716982375397E-2</v>
          </cell>
          <cell r="AW200">
            <v>0</v>
          </cell>
          <cell r="AX200">
            <v>0.97821283017624605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2.178716982375397E-2</v>
          </cell>
          <cell r="AW201">
            <v>0</v>
          </cell>
          <cell r="AX201">
            <v>0.97821283017624605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2.178716982375397E-2</v>
          </cell>
          <cell r="AW202">
            <v>0</v>
          </cell>
          <cell r="AX202">
            <v>0.97821283017624605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2.178716982375397E-2</v>
          </cell>
          <cell r="AW203">
            <v>0</v>
          </cell>
          <cell r="AX203">
            <v>0.97821283017624605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2.178716982375397E-2</v>
          </cell>
          <cell r="AW204">
            <v>0</v>
          </cell>
          <cell r="AX204">
            <v>0.97821283017624605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/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2.178716982375397E-2</v>
          </cell>
          <cell r="AW205">
            <v>0</v>
          </cell>
          <cell r="AX205">
            <v>0.97821283017624605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1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1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1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1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/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1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/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/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1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0.82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0.18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0.82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0.18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0.82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0.18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0.82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0.18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0.82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0.18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/>
          <cell r="BQ219"/>
          <cell r="BR219"/>
          <cell r="BS219"/>
          <cell r="BT219"/>
          <cell r="BU219"/>
          <cell r="BV219"/>
          <cell r="BW219"/>
          <cell r="BX219"/>
          <cell r="BY219"/>
          <cell r="BZ219"/>
          <cell r="CA219"/>
          <cell r="CB219"/>
          <cell r="CC219"/>
          <cell r="CD219"/>
          <cell r="CE219"/>
          <cell r="CF219"/>
          <cell r="CG219"/>
          <cell r="CH219"/>
          <cell r="CI219"/>
          <cell r="CJ219"/>
          <cell r="CK219"/>
          <cell r="CL219"/>
          <cell r="CM219"/>
          <cell r="CN219"/>
          <cell r="CO219"/>
        </row>
        <row r="220"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0.82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0.18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  <cell r="CO220"/>
        </row>
        <row r="221"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0.82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0.18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/>
          <cell r="CC221"/>
          <cell r="CD221"/>
          <cell r="CE221"/>
          <cell r="CF221"/>
          <cell r="CG221"/>
          <cell r="CH221"/>
          <cell r="CI221"/>
          <cell r="CJ221"/>
          <cell r="CK221"/>
          <cell r="CL221"/>
          <cell r="CM221"/>
          <cell r="CN221"/>
          <cell r="CO221"/>
        </row>
        <row r="222"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0.82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0.18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/>
          <cell r="CH222"/>
          <cell r="CI222"/>
          <cell r="CJ222"/>
          <cell r="CK222"/>
          <cell r="CL222"/>
          <cell r="CM222"/>
          <cell r="CN222"/>
          <cell r="CO222"/>
        </row>
        <row r="223"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0.82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0.18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/>
          <cell r="CH223"/>
          <cell r="CI223"/>
          <cell r="CJ223"/>
          <cell r="CK223"/>
          <cell r="CL223"/>
          <cell r="CM223"/>
          <cell r="CN223"/>
          <cell r="CO223"/>
        </row>
        <row r="224"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0.82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0.18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/>
          <cell r="BQ224"/>
          <cell r="BR224"/>
          <cell r="BS224"/>
          <cell r="BT224"/>
          <cell r="BU224"/>
          <cell r="BV224"/>
          <cell r="BW224"/>
          <cell r="BX224"/>
          <cell r="BY224"/>
          <cell r="BZ224"/>
          <cell r="CA224"/>
          <cell r="CB224"/>
          <cell r="CC224"/>
          <cell r="CD224"/>
          <cell r="CE224"/>
          <cell r="CF224"/>
          <cell r="CG224"/>
          <cell r="CH224"/>
          <cell r="CI224"/>
          <cell r="CJ224"/>
          <cell r="CK224"/>
          <cell r="CL224"/>
          <cell r="CM224"/>
          <cell r="CN224"/>
          <cell r="CO224"/>
        </row>
        <row r="225"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0.82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0.18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/>
          <cell r="BQ225"/>
          <cell r="BR225"/>
          <cell r="BS225"/>
          <cell r="BT225"/>
          <cell r="BU225"/>
          <cell r="BV225"/>
          <cell r="BW225"/>
          <cell r="BX225"/>
          <cell r="BY225"/>
          <cell r="BZ225"/>
          <cell r="CA225"/>
          <cell r="CB225"/>
          <cell r="CC225"/>
          <cell r="CD225"/>
          <cell r="CE225"/>
          <cell r="CF225"/>
          <cell r="CG225"/>
          <cell r="CH225"/>
          <cell r="CI225"/>
          <cell r="CJ225"/>
          <cell r="CK225"/>
          <cell r="CL225"/>
          <cell r="CM225"/>
          <cell r="CN225"/>
          <cell r="CO225"/>
        </row>
        <row r="226"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0.82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0.18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/>
          <cell r="BQ226"/>
          <cell r="BR226"/>
          <cell r="BS226"/>
          <cell r="BT226"/>
          <cell r="BU226"/>
          <cell r="BV226"/>
          <cell r="BW226"/>
          <cell r="BX226"/>
          <cell r="BY226"/>
          <cell r="BZ226"/>
          <cell r="CA226"/>
          <cell r="CB226"/>
          <cell r="CC226"/>
          <cell r="CD226"/>
          <cell r="CE226"/>
          <cell r="CF226"/>
          <cell r="CG226"/>
          <cell r="CH226"/>
          <cell r="CI226"/>
          <cell r="CJ226"/>
          <cell r="CK226"/>
          <cell r="CL226"/>
          <cell r="CM226"/>
          <cell r="CN226"/>
          <cell r="CO226"/>
        </row>
        <row r="227"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0.82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0.18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/>
          <cell r="BQ227"/>
          <cell r="BR227"/>
          <cell r="BS227"/>
          <cell r="BT227"/>
          <cell r="BU227"/>
          <cell r="BV227"/>
          <cell r="BW227"/>
          <cell r="BX227"/>
          <cell r="BY227"/>
          <cell r="BZ227"/>
          <cell r="CA227"/>
          <cell r="CB227"/>
          <cell r="CC227"/>
          <cell r="CD227"/>
          <cell r="CE227"/>
          <cell r="CF227"/>
          <cell r="CG227"/>
          <cell r="CH227"/>
          <cell r="CI227"/>
          <cell r="CJ227"/>
          <cell r="CK227"/>
          <cell r="CL227"/>
          <cell r="CM227"/>
          <cell r="CN227"/>
          <cell r="CO227"/>
        </row>
        <row r="228"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0.82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0.18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</row>
        <row r="229"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0.82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0.18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</row>
        <row r="230"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0.82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0.18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/>
          <cell r="BQ230"/>
          <cell r="BR230"/>
          <cell r="BS230"/>
          <cell r="BT230"/>
          <cell r="BU230"/>
          <cell r="BV230"/>
          <cell r="BW230"/>
          <cell r="BX230"/>
          <cell r="BY230"/>
          <cell r="BZ230"/>
          <cell r="CA230"/>
          <cell r="CB230"/>
          <cell r="CC230"/>
          <cell r="CD230"/>
          <cell r="CE230"/>
          <cell r="CF230"/>
          <cell r="CG230"/>
          <cell r="CH230"/>
          <cell r="CI230"/>
          <cell r="CJ230"/>
          <cell r="CK230"/>
          <cell r="CL230"/>
          <cell r="CM230"/>
          <cell r="CN230"/>
          <cell r="CO230"/>
        </row>
        <row r="231"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0.82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0.18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/>
          <cell r="BQ231"/>
          <cell r="BR231"/>
          <cell r="BS231"/>
          <cell r="BT231"/>
          <cell r="BU231"/>
          <cell r="BV231"/>
          <cell r="BW231"/>
          <cell r="BX231"/>
          <cell r="BY231"/>
          <cell r="BZ231"/>
          <cell r="CA231"/>
          <cell r="CB231"/>
          <cell r="CC231"/>
          <cell r="CD231"/>
          <cell r="CE231"/>
          <cell r="CF231"/>
          <cell r="CG231"/>
          <cell r="CH231"/>
          <cell r="CI231"/>
          <cell r="CJ231"/>
          <cell r="CK231"/>
          <cell r="CL231"/>
          <cell r="CM231"/>
          <cell r="CN231"/>
          <cell r="CO231"/>
        </row>
        <row r="232"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0.82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0.18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/>
          <cell r="BQ232"/>
          <cell r="BR232"/>
          <cell r="BS232"/>
          <cell r="BT232"/>
          <cell r="BU232"/>
          <cell r="BV232"/>
          <cell r="BW232"/>
          <cell r="BX232"/>
          <cell r="BY232"/>
          <cell r="BZ232"/>
          <cell r="CA232"/>
          <cell r="CB232"/>
          <cell r="CC232"/>
          <cell r="CD232"/>
          <cell r="CE232"/>
          <cell r="CF232"/>
          <cell r="CG232"/>
          <cell r="CH232"/>
          <cell r="CI232"/>
          <cell r="CJ232"/>
          <cell r="CK232"/>
          <cell r="CL232"/>
          <cell r="CM232"/>
          <cell r="CN232"/>
          <cell r="CO232"/>
        </row>
        <row r="233"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0.82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0.18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/>
          <cell r="BQ233"/>
          <cell r="BR233"/>
          <cell r="BS233"/>
          <cell r="BT233"/>
          <cell r="BU233"/>
          <cell r="BV233"/>
          <cell r="BW233"/>
          <cell r="BX233"/>
          <cell r="BY233"/>
          <cell r="BZ233"/>
          <cell r="CA233"/>
          <cell r="CB233"/>
          <cell r="CC233"/>
          <cell r="CD233"/>
          <cell r="CE233"/>
          <cell r="CF233"/>
          <cell r="CG233"/>
          <cell r="CH233"/>
          <cell r="CI233"/>
          <cell r="CJ233"/>
          <cell r="CK233"/>
          <cell r="CL233"/>
          <cell r="CM233"/>
          <cell r="CN233"/>
          <cell r="CO233"/>
        </row>
        <row r="234"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0.82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0.18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/>
          <cell r="BQ234"/>
          <cell r="BR234"/>
          <cell r="BS234"/>
          <cell r="BT234"/>
          <cell r="BU234"/>
          <cell r="BV234"/>
          <cell r="BW234"/>
          <cell r="BX234"/>
          <cell r="BY234"/>
          <cell r="BZ234"/>
          <cell r="CA234"/>
          <cell r="CB234"/>
          <cell r="CC234"/>
          <cell r="CD234"/>
          <cell r="CE234"/>
          <cell r="CF234"/>
          <cell r="CG234"/>
          <cell r="CH234"/>
          <cell r="CI234"/>
          <cell r="CJ234"/>
          <cell r="CK234"/>
          <cell r="CL234"/>
          <cell r="CM234"/>
          <cell r="CN234"/>
          <cell r="CO234"/>
        </row>
        <row r="235"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0.82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0.18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/>
          <cell r="CD235"/>
          <cell r="CE235"/>
          <cell r="CF235"/>
          <cell r="CG235"/>
          <cell r="CH235"/>
          <cell r="CI235"/>
          <cell r="CJ235"/>
          <cell r="CK235"/>
          <cell r="CL235"/>
          <cell r="CM235"/>
          <cell r="CN235"/>
          <cell r="CO235"/>
        </row>
        <row r="236"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0.82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0.18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/>
          <cell r="CI236"/>
          <cell r="CJ236"/>
          <cell r="CK236"/>
          <cell r="CL236"/>
          <cell r="CM236"/>
          <cell r="CN236"/>
          <cell r="CO236"/>
        </row>
        <row r="237"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0.82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0.18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/>
          <cell r="BQ237"/>
          <cell r="BR237"/>
          <cell r="BS237"/>
          <cell r="BT237"/>
          <cell r="BU237"/>
          <cell r="BV237"/>
          <cell r="BW237"/>
          <cell r="BX237"/>
          <cell r="BY237"/>
          <cell r="BZ237"/>
          <cell r="CA237"/>
          <cell r="CB237"/>
          <cell r="CC237"/>
          <cell r="CD237"/>
          <cell r="CE237"/>
          <cell r="CF237"/>
          <cell r="CG237"/>
          <cell r="CH237"/>
          <cell r="CI237"/>
          <cell r="CJ237"/>
          <cell r="CK237"/>
          <cell r="CL237"/>
          <cell r="CM237"/>
          <cell r="CN237"/>
          <cell r="CO237"/>
        </row>
        <row r="238"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0.82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0.18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/>
          <cell r="BQ238"/>
          <cell r="BR238"/>
          <cell r="BS238"/>
          <cell r="BT238"/>
          <cell r="BU238"/>
          <cell r="BV238"/>
          <cell r="BW238"/>
          <cell r="BX238"/>
          <cell r="BY238"/>
          <cell r="BZ238"/>
          <cell r="CA238"/>
          <cell r="CB238"/>
          <cell r="CC238"/>
          <cell r="CD238"/>
          <cell r="CE238"/>
          <cell r="CF238"/>
          <cell r="CG238"/>
          <cell r="CH238"/>
          <cell r="CI238"/>
          <cell r="CJ238"/>
          <cell r="CK238"/>
          <cell r="CL238"/>
          <cell r="CM238"/>
          <cell r="CN238"/>
          <cell r="CO238"/>
        </row>
        <row r="239"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0.82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0.18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/>
          <cell r="BQ239"/>
          <cell r="BR239"/>
          <cell r="BS239"/>
          <cell r="BT239"/>
          <cell r="BU239"/>
          <cell r="BV239"/>
          <cell r="BW239"/>
          <cell r="BX239"/>
          <cell r="BY239"/>
          <cell r="BZ239"/>
          <cell r="CA239"/>
          <cell r="CB239"/>
          <cell r="CC239"/>
          <cell r="CD239"/>
          <cell r="CE239"/>
          <cell r="CF239"/>
          <cell r="CG239"/>
          <cell r="CH239"/>
          <cell r="CI239"/>
          <cell r="CJ239"/>
          <cell r="CK239"/>
          <cell r="CL239"/>
          <cell r="CM239"/>
          <cell r="CN239"/>
          <cell r="CO239"/>
        </row>
        <row r="240"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0.82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0.18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/>
          <cell r="BQ240"/>
          <cell r="BR240"/>
          <cell r="BS240"/>
          <cell r="BT240"/>
          <cell r="BU240"/>
          <cell r="BV240"/>
          <cell r="BW240"/>
          <cell r="BX240"/>
          <cell r="BY240"/>
          <cell r="BZ240"/>
          <cell r="CA240"/>
          <cell r="CB240"/>
          <cell r="CC240"/>
          <cell r="CD240"/>
          <cell r="CE240"/>
          <cell r="CF240"/>
          <cell r="CG240"/>
          <cell r="CH240"/>
          <cell r="CI240"/>
          <cell r="CJ240"/>
          <cell r="CK240"/>
          <cell r="CL240"/>
          <cell r="CM240"/>
          <cell r="CN240"/>
          <cell r="CO240"/>
        </row>
        <row r="241"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0.82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0.18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/>
          <cell r="CD241"/>
          <cell r="CE241"/>
          <cell r="CF241"/>
          <cell r="CG241"/>
          <cell r="CH241"/>
          <cell r="CI241"/>
          <cell r="CJ241"/>
          <cell r="CK241"/>
          <cell r="CL241"/>
          <cell r="CM241"/>
          <cell r="CN241"/>
          <cell r="CO241"/>
        </row>
        <row r="242"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0.82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0.18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/>
          <cell r="CD242"/>
          <cell r="CE242"/>
          <cell r="CF242"/>
          <cell r="CG242"/>
          <cell r="CH242"/>
          <cell r="CI242"/>
          <cell r="CJ242"/>
          <cell r="CK242"/>
          <cell r="CL242"/>
          <cell r="CM242"/>
          <cell r="CN242"/>
          <cell r="CO242"/>
        </row>
        <row r="243"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0.82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0.18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/>
          <cell r="CI243"/>
          <cell r="CJ243"/>
          <cell r="CK243"/>
          <cell r="CL243"/>
          <cell r="CM243"/>
          <cell r="CN243"/>
          <cell r="CO243"/>
        </row>
        <row r="244"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0.82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0.18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/>
          <cell r="CI244"/>
          <cell r="CJ244"/>
          <cell r="CK244"/>
          <cell r="CL244"/>
          <cell r="CM244"/>
          <cell r="CN244"/>
          <cell r="CO244"/>
        </row>
        <row r="245"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0.82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0.18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/>
          <cell r="BQ245"/>
          <cell r="BR245"/>
          <cell r="BS245"/>
          <cell r="BT245"/>
          <cell r="BU245"/>
          <cell r="BV245"/>
          <cell r="BW245"/>
          <cell r="BX245"/>
          <cell r="BY245"/>
          <cell r="BZ245"/>
          <cell r="CA245"/>
          <cell r="CB245"/>
          <cell r="CC245"/>
          <cell r="CD245"/>
          <cell r="CE245"/>
          <cell r="CF245"/>
          <cell r="CG245"/>
          <cell r="CH245"/>
          <cell r="CI245"/>
          <cell r="CJ245"/>
          <cell r="CK245"/>
          <cell r="CL245"/>
          <cell r="CM245"/>
          <cell r="CN245"/>
          <cell r="CO245"/>
        </row>
        <row r="246"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0.82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0.18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/>
          <cell r="BQ246"/>
          <cell r="BR246"/>
          <cell r="BS246"/>
          <cell r="BT246"/>
          <cell r="BU246"/>
          <cell r="BV246"/>
          <cell r="BW246"/>
          <cell r="BX246"/>
          <cell r="BY246"/>
          <cell r="BZ246"/>
          <cell r="CA246"/>
          <cell r="CB246"/>
          <cell r="CC246"/>
          <cell r="CD246"/>
          <cell r="CE246"/>
          <cell r="CF246"/>
          <cell r="CG246"/>
          <cell r="CH246"/>
          <cell r="CI246"/>
          <cell r="CJ246"/>
          <cell r="CK246"/>
          <cell r="CL246"/>
          <cell r="CM246"/>
          <cell r="CN246"/>
          <cell r="CO246"/>
        </row>
        <row r="247"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0.82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0.18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/>
          <cell r="BQ247"/>
          <cell r="BR247"/>
          <cell r="BS247"/>
          <cell r="BT247"/>
          <cell r="BU247"/>
          <cell r="BV247"/>
          <cell r="BW247"/>
          <cell r="BX247"/>
          <cell r="BY247"/>
          <cell r="BZ247"/>
          <cell r="CA247"/>
          <cell r="CB247"/>
          <cell r="CC247"/>
          <cell r="CD247"/>
          <cell r="CE247"/>
          <cell r="CF247"/>
          <cell r="CG247"/>
          <cell r="CH247"/>
          <cell r="CI247"/>
          <cell r="CJ247"/>
          <cell r="CK247"/>
          <cell r="CL247"/>
          <cell r="CM247"/>
          <cell r="CN247"/>
          <cell r="CO247"/>
        </row>
        <row r="248"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  <cell r="BX248"/>
          <cell r="BY248"/>
          <cell r="BZ248"/>
          <cell r="CA248"/>
          <cell r="CB248"/>
          <cell r="CC248"/>
          <cell r="CD248"/>
          <cell r="CE248"/>
          <cell r="CF248"/>
          <cell r="CG248"/>
          <cell r="CH248"/>
          <cell r="CI248"/>
          <cell r="CJ248"/>
          <cell r="CK248"/>
          <cell r="CL248"/>
          <cell r="CM248"/>
          <cell r="CN248"/>
          <cell r="CO248"/>
        </row>
        <row r="249"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</row>
        <row r="250"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</row>
        <row r="251"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  <cell r="BX251"/>
          <cell r="BY251"/>
          <cell r="BZ251"/>
          <cell r="CA251"/>
          <cell r="CB251"/>
          <cell r="CC251"/>
          <cell r="CD251"/>
          <cell r="CE251"/>
          <cell r="CF251"/>
          <cell r="CG251"/>
          <cell r="CH251"/>
          <cell r="CI251"/>
          <cell r="CJ251"/>
          <cell r="CK251"/>
          <cell r="CL251"/>
          <cell r="CM251"/>
          <cell r="CN251"/>
          <cell r="CO251"/>
        </row>
        <row r="252"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  <cell r="BX252"/>
          <cell r="BY252"/>
          <cell r="BZ252"/>
          <cell r="CA252"/>
          <cell r="CB252"/>
          <cell r="CC252"/>
          <cell r="CD252"/>
          <cell r="CE252"/>
          <cell r="CF252"/>
          <cell r="CG252"/>
          <cell r="CH252"/>
          <cell r="CI252"/>
          <cell r="CJ252"/>
          <cell r="CK252"/>
          <cell r="CL252"/>
          <cell r="CM252"/>
          <cell r="CN252"/>
          <cell r="CO252"/>
        </row>
        <row r="253"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/>
          <cell r="CJ253"/>
          <cell r="CK253"/>
          <cell r="CL253"/>
          <cell r="CM253"/>
          <cell r="CN253"/>
          <cell r="CO253"/>
        </row>
        <row r="254"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/>
          <cell r="CJ254"/>
          <cell r="CK254"/>
          <cell r="CL254"/>
          <cell r="CM254"/>
          <cell r="CN254"/>
          <cell r="CO254"/>
        </row>
        <row r="255"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/>
          <cell r="CJ255"/>
          <cell r="CK255"/>
          <cell r="CL255"/>
          <cell r="CM255"/>
          <cell r="CN255"/>
          <cell r="CO255"/>
        </row>
        <row r="256"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/>
          <cell r="CN256"/>
          <cell r="CO256"/>
        </row>
        <row r="257"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</row>
        <row r="258"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  <cell r="BX258"/>
          <cell r="BY258"/>
          <cell r="BZ258"/>
          <cell r="CA258"/>
          <cell r="CB258"/>
          <cell r="CC258"/>
          <cell r="CD258"/>
          <cell r="CE258"/>
          <cell r="CF258"/>
          <cell r="CG258"/>
          <cell r="CH258"/>
          <cell r="CI258"/>
          <cell r="CJ258"/>
          <cell r="CK258"/>
          <cell r="CL258"/>
          <cell r="CM258"/>
          <cell r="CN258"/>
          <cell r="CO258"/>
        </row>
        <row r="259"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/>
          <cell r="CJ259"/>
          <cell r="CK259"/>
          <cell r="CL259"/>
          <cell r="CM259"/>
          <cell r="CN259"/>
          <cell r="CO259"/>
        </row>
        <row r="260"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/>
          <cell r="CJ260"/>
          <cell r="CK260"/>
          <cell r="CL260"/>
          <cell r="CM260"/>
          <cell r="CN260"/>
          <cell r="CO260"/>
        </row>
        <row r="261"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/>
          <cell r="CJ261"/>
          <cell r="CK261"/>
          <cell r="CL261"/>
          <cell r="CM261"/>
          <cell r="CN261"/>
          <cell r="CO261"/>
        </row>
        <row r="262"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/>
          <cell r="CN262"/>
          <cell r="CO262"/>
        </row>
        <row r="263"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/>
          <cell r="CN263"/>
          <cell r="CO263"/>
        </row>
        <row r="264"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</row>
        <row r="265"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</row>
        <row r="266"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  <cell r="BX266"/>
          <cell r="BY266"/>
          <cell r="BZ266"/>
          <cell r="CA266"/>
          <cell r="CB266"/>
          <cell r="CC266"/>
          <cell r="CD266"/>
          <cell r="CE266"/>
          <cell r="CF266"/>
          <cell r="CG266"/>
          <cell r="CH266"/>
          <cell r="CI266"/>
          <cell r="CJ266"/>
          <cell r="CK266"/>
          <cell r="CL266"/>
          <cell r="CM266"/>
          <cell r="CN266"/>
          <cell r="CO266"/>
        </row>
        <row r="267"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  <cell r="BX267"/>
          <cell r="BY267"/>
          <cell r="BZ267"/>
          <cell r="CA267"/>
          <cell r="CB267"/>
          <cell r="CC267"/>
          <cell r="CD267"/>
          <cell r="CE267"/>
          <cell r="CF267"/>
          <cell r="CG267"/>
          <cell r="CH267"/>
          <cell r="CI267"/>
          <cell r="CJ267"/>
          <cell r="CK267"/>
          <cell r="CL267"/>
          <cell r="CM267"/>
          <cell r="CN267"/>
          <cell r="CO267"/>
        </row>
        <row r="268"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  <cell r="BX268"/>
          <cell r="BY268"/>
          <cell r="BZ268"/>
          <cell r="CA268"/>
          <cell r="CB268"/>
          <cell r="CC268"/>
          <cell r="CD268"/>
          <cell r="CE268"/>
          <cell r="CF268"/>
          <cell r="CG268"/>
          <cell r="CH268"/>
          <cell r="CI268"/>
          <cell r="CJ268"/>
          <cell r="CK268"/>
          <cell r="CL268"/>
          <cell r="CM268"/>
          <cell r="CN268"/>
          <cell r="CO268"/>
        </row>
        <row r="269"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  <cell r="BX269"/>
          <cell r="BY269"/>
          <cell r="BZ269"/>
          <cell r="CA269"/>
          <cell r="CB269"/>
          <cell r="CC269"/>
          <cell r="CD269"/>
          <cell r="CE269"/>
          <cell r="CF269"/>
          <cell r="CG269"/>
          <cell r="CH269"/>
          <cell r="CI269"/>
          <cell r="CJ269"/>
          <cell r="CK269"/>
          <cell r="CL269"/>
          <cell r="CM269"/>
          <cell r="CN269"/>
          <cell r="CO269"/>
        </row>
        <row r="270"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</row>
        <row r="271"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  <cell r="BX271"/>
          <cell r="BY271"/>
          <cell r="BZ271"/>
          <cell r="CA271"/>
          <cell r="CB271"/>
          <cell r="CC271"/>
          <cell r="CD271"/>
          <cell r="CE271"/>
          <cell r="CF271"/>
          <cell r="CG271"/>
          <cell r="CH271"/>
          <cell r="CI271"/>
          <cell r="CJ271"/>
          <cell r="CK271"/>
          <cell r="CL271"/>
          <cell r="CM271"/>
          <cell r="CN271"/>
          <cell r="CO271"/>
        </row>
        <row r="272"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  <cell r="BX272"/>
          <cell r="BY272"/>
          <cell r="BZ272"/>
          <cell r="CA272"/>
          <cell r="CB272"/>
          <cell r="CC272"/>
          <cell r="CD272"/>
          <cell r="CE272"/>
          <cell r="CF272"/>
          <cell r="CG272"/>
          <cell r="CH272"/>
          <cell r="CI272"/>
          <cell r="CJ272"/>
          <cell r="CK272"/>
          <cell r="CL272"/>
          <cell r="CM272"/>
          <cell r="CN272"/>
          <cell r="CO272"/>
        </row>
        <row r="273"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  <cell r="BX273"/>
          <cell r="BY273"/>
          <cell r="BZ273"/>
          <cell r="CA273"/>
          <cell r="CB273"/>
          <cell r="CC273"/>
          <cell r="CD273"/>
          <cell r="CE273"/>
          <cell r="CF273"/>
          <cell r="CG273"/>
          <cell r="CH273"/>
          <cell r="CI273"/>
          <cell r="CJ273"/>
          <cell r="CK273"/>
          <cell r="CL273"/>
          <cell r="CM273"/>
          <cell r="CN273"/>
          <cell r="CO273"/>
        </row>
        <row r="274"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  <cell r="BX274"/>
          <cell r="BY274"/>
          <cell r="BZ274"/>
          <cell r="CA274"/>
          <cell r="CB274"/>
          <cell r="CC274"/>
          <cell r="CD274"/>
          <cell r="CE274"/>
          <cell r="CF274"/>
          <cell r="CG274"/>
          <cell r="CH274"/>
          <cell r="CI274"/>
          <cell r="CJ274"/>
          <cell r="CK274"/>
          <cell r="CL274"/>
          <cell r="CM274"/>
          <cell r="CN274"/>
          <cell r="CO274"/>
        </row>
        <row r="275"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  <cell r="BX275"/>
          <cell r="BY275"/>
          <cell r="BZ275"/>
          <cell r="CA275"/>
          <cell r="CB275"/>
          <cell r="CC275"/>
          <cell r="CD275"/>
          <cell r="CE275"/>
          <cell r="CF275"/>
          <cell r="CG275"/>
          <cell r="CH275"/>
          <cell r="CI275"/>
          <cell r="CJ275"/>
          <cell r="CK275"/>
          <cell r="CL275"/>
          <cell r="CM275"/>
          <cell r="CN275"/>
          <cell r="CO275"/>
        </row>
        <row r="276"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  <cell r="BX276"/>
          <cell r="BY276"/>
          <cell r="BZ276"/>
          <cell r="CA276"/>
          <cell r="CB276"/>
          <cell r="CC276"/>
          <cell r="CD276"/>
          <cell r="CE276"/>
          <cell r="CF276"/>
          <cell r="CG276"/>
          <cell r="CH276"/>
          <cell r="CI276"/>
          <cell r="CJ276"/>
          <cell r="CK276"/>
          <cell r="CL276"/>
          <cell r="CM276"/>
          <cell r="CN276"/>
          <cell r="CO276"/>
        </row>
        <row r="277"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  <cell r="BX277"/>
          <cell r="BY277"/>
          <cell r="BZ277"/>
          <cell r="CA277"/>
          <cell r="CB277"/>
          <cell r="CC277"/>
          <cell r="CD277"/>
          <cell r="CE277"/>
          <cell r="CF277"/>
          <cell r="CG277"/>
          <cell r="CH277"/>
          <cell r="CI277"/>
          <cell r="CJ277"/>
          <cell r="CK277"/>
          <cell r="CL277"/>
          <cell r="CM277"/>
          <cell r="CN277"/>
          <cell r="CO277"/>
        </row>
        <row r="278"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  <cell r="BX278"/>
          <cell r="BY278"/>
          <cell r="BZ278"/>
          <cell r="CA278"/>
          <cell r="CB278"/>
          <cell r="CC278"/>
          <cell r="CD278"/>
          <cell r="CE278"/>
          <cell r="CF278"/>
          <cell r="CG278"/>
          <cell r="CH278"/>
          <cell r="CI278"/>
          <cell r="CJ278"/>
          <cell r="CK278"/>
          <cell r="CL278"/>
          <cell r="CM278"/>
          <cell r="CN278"/>
          <cell r="CO278"/>
        </row>
        <row r="279"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  <cell r="BX279"/>
          <cell r="BY279"/>
          <cell r="BZ279"/>
          <cell r="CA279"/>
          <cell r="CB279"/>
          <cell r="CC279"/>
          <cell r="CD279"/>
          <cell r="CE279"/>
          <cell r="CF279"/>
          <cell r="CG279"/>
          <cell r="CH279"/>
          <cell r="CI279"/>
          <cell r="CJ279"/>
          <cell r="CK279"/>
          <cell r="CL279"/>
          <cell r="CM279"/>
          <cell r="CN279"/>
          <cell r="CO279"/>
        </row>
        <row r="280"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  <cell r="BX280"/>
          <cell r="BY280"/>
          <cell r="BZ280"/>
          <cell r="CA280"/>
          <cell r="CB280"/>
          <cell r="CC280"/>
          <cell r="CD280"/>
          <cell r="CE280"/>
          <cell r="CF280"/>
          <cell r="CG280"/>
          <cell r="CH280"/>
          <cell r="CI280"/>
          <cell r="CJ280"/>
          <cell r="CK280"/>
          <cell r="CL280"/>
          <cell r="CM280"/>
          <cell r="CN280"/>
          <cell r="CO280"/>
        </row>
        <row r="281"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  <cell r="BS281"/>
          <cell r="BT281"/>
          <cell r="BU281"/>
          <cell r="BV281"/>
          <cell r="BW281"/>
          <cell r="BX281"/>
          <cell r="BY281"/>
          <cell r="BZ281"/>
          <cell r="CA281"/>
          <cell r="CB281"/>
          <cell r="CC281"/>
          <cell r="CD281"/>
          <cell r="CE281"/>
          <cell r="CF281"/>
          <cell r="CG281"/>
          <cell r="CH281"/>
          <cell r="CI281"/>
          <cell r="CJ281"/>
          <cell r="CK281"/>
          <cell r="CL281"/>
          <cell r="CM281"/>
          <cell r="CN281"/>
          <cell r="CO281"/>
        </row>
        <row r="282"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  <cell r="BX282"/>
          <cell r="BY282"/>
          <cell r="BZ282"/>
          <cell r="CA282"/>
          <cell r="CB282"/>
          <cell r="CC282"/>
          <cell r="CD282"/>
          <cell r="CE282"/>
          <cell r="CF282"/>
          <cell r="CG282"/>
          <cell r="CH282"/>
          <cell r="CI282"/>
          <cell r="CJ282"/>
          <cell r="CK282"/>
          <cell r="CL282"/>
          <cell r="CM282"/>
          <cell r="CN282"/>
          <cell r="CO282"/>
        </row>
        <row r="283"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  <cell r="BS283"/>
          <cell r="BT283"/>
          <cell r="BU283"/>
          <cell r="BV283"/>
          <cell r="BW283"/>
          <cell r="BX283"/>
          <cell r="BY283"/>
          <cell r="BZ283"/>
          <cell r="CA283"/>
          <cell r="CB283"/>
          <cell r="CC283"/>
          <cell r="CD283"/>
          <cell r="CE283"/>
          <cell r="CF283"/>
          <cell r="CG283"/>
          <cell r="CH283"/>
          <cell r="CI283"/>
          <cell r="CJ283"/>
          <cell r="CK283"/>
          <cell r="CL283"/>
          <cell r="CM283"/>
          <cell r="CN283"/>
          <cell r="CO283"/>
        </row>
        <row r="284"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  <cell r="BX284"/>
          <cell r="BY284"/>
          <cell r="BZ284"/>
          <cell r="CA284"/>
          <cell r="CB284"/>
          <cell r="CC284"/>
          <cell r="CD284"/>
          <cell r="CE284"/>
          <cell r="CF284"/>
          <cell r="CG284"/>
          <cell r="CH284"/>
          <cell r="CI284"/>
          <cell r="CJ284"/>
          <cell r="CK284"/>
          <cell r="CL284"/>
          <cell r="CM284"/>
          <cell r="CN284"/>
          <cell r="CO284"/>
        </row>
        <row r="285"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  <cell r="BX285"/>
          <cell r="BY285"/>
          <cell r="BZ285"/>
          <cell r="CA285"/>
          <cell r="CB285"/>
          <cell r="CC285"/>
          <cell r="CD285"/>
          <cell r="CE285"/>
          <cell r="CF285"/>
          <cell r="CG285"/>
          <cell r="CH285"/>
          <cell r="CI285"/>
          <cell r="CJ285"/>
          <cell r="CK285"/>
          <cell r="CL285"/>
          <cell r="CM285"/>
          <cell r="CN285"/>
          <cell r="CO285"/>
        </row>
        <row r="286"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  <cell r="BX286"/>
          <cell r="BY286"/>
          <cell r="BZ286"/>
          <cell r="CA286"/>
          <cell r="CB286"/>
          <cell r="CC286"/>
          <cell r="CD286"/>
          <cell r="CE286"/>
          <cell r="CF286"/>
          <cell r="CG286"/>
          <cell r="CH286"/>
          <cell r="CI286"/>
          <cell r="CJ286"/>
          <cell r="CK286"/>
          <cell r="CL286"/>
          <cell r="CM286"/>
          <cell r="CN286"/>
          <cell r="CO286"/>
        </row>
        <row r="287"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  <cell r="BX287"/>
          <cell r="BY287"/>
          <cell r="BZ287"/>
          <cell r="CA287"/>
          <cell r="CB287"/>
          <cell r="CC287"/>
          <cell r="CD287"/>
          <cell r="CE287"/>
          <cell r="CF287"/>
          <cell r="CG287"/>
          <cell r="CH287"/>
          <cell r="CI287"/>
          <cell r="CJ287"/>
          <cell r="CK287"/>
          <cell r="CL287"/>
          <cell r="CM287"/>
          <cell r="CN287"/>
          <cell r="CO287"/>
        </row>
        <row r="288"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  <cell r="BX288"/>
          <cell r="BY288"/>
          <cell r="BZ288"/>
          <cell r="CA288"/>
          <cell r="CB288"/>
          <cell r="CC288"/>
          <cell r="CD288"/>
          <cell r="CE288"/>
          <cell r="CF288"/>
          <cell r="CG288"/>
          <cell r="CH288"/>
          <cell r="CI288"/>
          <cell r="CJ288"/>
          <cell r="CK288"/>
          <cell r="CL288"/>
          <cell r="CM288"/>
          <cell r="CN288"/>
          <cell r="CO288"/>
        </row>
        <row r="289"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  <cell r="BX289"/>
          <cell r="BY289"/>
          <cell r="BZ289"/>
          <cell r="CA289"/>
          <cell r="CB289"/>
          <cell r="CC289"/>
          <cell r="CD289"/>
          <cell r="CE289"/>
          <cell r="CF289"/>
          <cell r="CG289"/>
          <cell r="CH289"/>
          <cell r="CI289"/>
          <cell r="CJ289"/>
          <cell r="CK289"/>
          <cell r="CL289"/>
          <cell r="CM289"/>
          <cell r="CN289"/>
          <cell r="CO289"/>
        </row>
        <row r="290"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  <cell r="BX290"/>
          <cell r="BY290"/>
          <cell r="BZ290"/>
          <cell r="CA290"/>
          <cell r="CB290"/>
          <cell r="CC290"/>
          <cell r="CD290"/>
          <cell r="CE290"/>
          <cell r="CF290"/>
          <cell r="CG290"/>
          <cell r="CH290"/>
          <cell r="CI290"/>
          <cell r="CJ290"/>
          <cell r="CK290"/>
          <cell r="CL290"/>
          <cell r="CM290"/>
          <cell r="CN290"/>
          <cell r="CO290"/>
        </row>
        <row r="291"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  <cell r="BX291"/>
          <cell r="BY291"/>
          <cell r="BZ291"/>
          <cell r="CA291"/>
          <cell r="CB291"/>
          <cell r="CC291"/>
          <cell r="CD291"/>
          <cell r="CE291"/>
          <cell r="CF291"/>
          <cell r="CG291"/>
          <cell r="CH291"/>
          <cell r="CI291"/>
          <cell r="CJ291"/>
          <cell r="CK291"/>
          <cell r="CL291"/>
          <cell r="CM291"/>
          <cell r="CN291"/>
          <cell r="CO291"/>
        </row>
        <row r="292"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  <cell r="BX292"/>
          <cell r="BY292"/>
          <cell r="BZ292"/>
          <cell r="CA292"/>
          <cell r="CB292"/>
          <cell r="CC292"/>
          <cell r="CD292"/>
          <cell r="CE292"/>
          <cell r="CF292"/>
          <cell r="CG292"/>
          <cell r="CH292"/>
          <cell r="CI292"/>
          <cell r="CJ292"/>
          <cell r="CK292"/>
          <cell r="CL292"/>
          <cell r="CM292"/>
          <cell r="CN292"/>
          <cell r="CO292"/>
        </row>
        <row r="293"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  <cell r="BX293"/>
          <cell r="BY293"/>
          <cell r="BZ293"/>
          <cell r="CA293"/>
          <cell r="CB293"/>
          <cell r="CC293"/>
          <cell r="CD293"/>
          <cell r="CE293"/>
          <cell r="CF293"/>
          <cell r="CG293"/>
          <cell r="CH293"/>
          <cell r="CI293"/>
          <cell r="CJ293"/>
          <cell r="CK293"/>
          <cell r="CL293"/>
          <cell r="CM293"/>
          <cell r="CN293"/>
          <cell r="CO293"/>
        </row>
        <row r="294"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  <cell r="BX294"/>
          <cell r="BY294"/>
          <cell r="BZ294"/>
          <cell r="CA294"/>
          <cell r="CB294"/>
          <cell r="CC294"/>
          <cell r="CD294"/>
          <cell r="CE294"/>
          <cell r="CF294"/>
          <cell r="CG294"/>
          <cell r="CH294"/>
          <cell r="CI294"/>
          <cell r="CJ294"/>
          <cell r="CK294"/>
          <cell r="CL294"/>
          <cell r="CM294"/>
          <cell r="CN294"/>
          <cell r="CO294"/>
        </row>
        <row r="295"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  <cell r="BX295"/>
          <cell r="BY295"/>
          <cell r="BZ295"/>
          <cell r="CA295"/>
          <cell r="CB295"/>
          <cell r="CC295"/>
          <cell r="CD295"/>
          <cell r="CE295"/>
          <cell r="CF295"/>
          <cell r="CG295"/>
          <cell r="CH295"/>
          <cell r="CI295"/>
          <cell r="CJ295"/>
          <cell r="CK295"/>
          <cell r="CL295"/>
          <cell r="CM295"/>
          <cell r="CN295"/>
          <cell r="CO295"/>
        </row>
        <row r="296"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  <cell r="BX296"/>
          <cell r="BY296"/>
          <cell r="BZ296"/>
          <cell r="CA296"/>
          <cell r="CB296"/>
          <cell r="CC296"/>
          <cell r="CD296"/>
          <cell r="CE296"/>
          <cell r="CF296"/>
          <cell r="CG296"/>
          <cell r="CH296"/>
          <cell r="CI296"/>
          <cell r="CJ296"/>
          <cell r="CK296"/>
          <cell r="CL296"/>
          <cell r="CM296"/>
          <cell r="CN296"/>
          <cell r="CO296"/>
        </row>
        <row r="297"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  <cell r="BX297"/>
          <cell r="BY297"/>
          <cell r="BZ297"/>
          <cell r="CA297"/>
          <cell r="CB297"/>
          <cell r="CC297"/>
          <cell r="CD297"/>
          <cell r="CE297"/>
          <cell r="CF297"/>
          <cell r="CG297"/>
          <cell r="CH297"/>
          <cell r="CI297"/>
          <cell r="CJ297"/>
          <cell r="CK297"/>
          <cell r="CL297"/>
          <cell r="CM297"/>
          <cell r="CN297"/>
          <cell r="CO297"/>
        </row>
        <row r="298"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  <cell r="BX298"/>
          <cell r="BY298"/>
          <cell r="BZ298"/>
          <cell r="CA298"/>
          <cell r="CB298"/>
          <cell r="CC298"/>
          <cell r="CD298"/>
          <cell r="CE298"/>
          <cell r="CF298"/>
          <cell r="CG298"/>
          <cell r="CH298"/>
          <cell r="CI298"/>
          <cell r="CJ298"/>
          <cell r="CK298"/>
          <cell r="CL298"/>
          <cell r="CM298"/>
          <cell r="CN298"/>
          <cell r="CO298"/>
        </row>
        <row r="299"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  <cell r="BX299"/>
          <cell r="BY299"/>
          <cell r="BZ299"/>
          <cell r="CA299"/>
          <cell r="CB299"/>
          <cell r="CC299"/>
          <cell r="CD299"/>
          <cell r="CE299"/>
          <cell r="CF299"/>
          <cell r="CG299"/>
          <cell r="CH299"/>
          <cell r="CI299"/>
          <cell r="CJ299"/>
          <cell r="CK299"/>
          <cell r="CL299"/>
          <cell r="CM299"/>
          <cell r="CN299"/>
          <cell r="CO299"/>
        </row>
        <row r="300"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  <cell r="BX300"/>
          <cell r="BY300"/>
          <cell r="BZ300"/>
          <cell r="CA300"/>
          <cell r="CB300"/>
          <cell r="CC300"/>
          <cell r="CD300"/>
          <cell r="CE300"/>
          <cell r="CF300"/>
          <cell r="CG300"/>
          <cell r="CH300"/>
          <cell r="CI300"/>
          <cell r="CJ300"/>
          <cell r="CK300"/>
          <cell r="CL300"/>
          <cell r="CM300"/>
          <cell r="CN300"/>
          <cell r="CO300"/>
        </row>
        <row r="301"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  <cell r="BX301"/>
          <cell r="BY301"/>
          <cell r="BZ301"/>
          <cell r="CA301"/>
          <cell r="CB301"/>
          <cell r="CC301"/>
          <cell r="CD301"/>
          <cell r="CE301"/>
          <cell r="CF301"/>
          <cell r="CG301"/>
          <cell r="CH301"/>
          <cell r="CI301"/>
          <cell r="CJ301"/>
          <cell r="CK301"/>
          <cell r="CL301"/>
          <cell r="CM301"/>
          <cell r="CN301"/>
          <cell r="CO301"/>
        </row>
        <row r="302"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  <cell r="BX302"/>
          <cell r="BY302"/>
          <cell r="BZ302"/>
          <cell r="CA302"/>
          <cell r="CB302"/>
          <cell r="CC302"/>
          <cell r="CD302"/>
          <cell r="CE302"/>
          <cell r="CF302"/>
          <cell r="CG302"/>
          <cell r="CH302"/>
          <cell r="CI302"/>
          <cell r="CJ302"/>
          <cell r="CK302"/>
          <cell r="CL302"/>
          <cell r="CM302"/>
          <cell r="CN302"/>
          <cell r="CO302"/>
        </row>
        <row r="303"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  <cell r="BX303"/>
          <cell r="BY303"/>
          <cell r="BZ303"/>
          <cell r="CA303"/>
          <cell r="CB303"/>
          <cell r="CC303"/>
          <cell r="CD303"/>
          <cell r="CE303"/>
          <cell r="CF303"/>
          <cell r="CG303"/>
          <cell r="CH303"/>
          <cell r="CI303"/>
          <cell r="CJ303"/>
          <cell r="CK303"/>
          <cell r="CL303"/>
          <cell r="CM303"/>
          <cell r="CN303"/>
          <cell r="CO303"/>
        </row>
        <row r="304"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  <cell r="BX304"/>
          <cell r="BY304"/>
          <cell r="BZ304"/>
          <cell r="CA304"/>
          <cell r="CB304"/>
          <cell r="CC304"/>
          <cell r="CD304"/>
          <cell r="CE304"/>
          <cell r="CF304"/>
          <cell r="CG304"/>
          <cell r="CH304"/>
          <cell r="CI304"/>
          <cell r="CJ304"/>
          <cell r="CK304"/>
          <cell r="CL304"/>
          <cell r="CM304"/>
          <cell r="CN304"/>
          <cell r="CO304"/>
        </row>
        <row r="305"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  <cell r="BX305"/>
          <cell r="BY305"/>
          <cell r="BZ305"/>
          <cell r="CA305"/>
          <cell r="CB305"/>
          <cell r="CC305"/>
          <cell r="CD305"/>
          <cell r="CE305"/>
          <cell r="CF305"/>
          <cell r="CG305"/>
          <cell r="CH305"/>
          <cell r="CI305"/>
          <cell r="CJ305"/>
          <cell r="CK305"/>
          <cell r="CL305"/>
          <cell r="CM305"/>
          <cell r="CN305"/>
          <cell r="CO305"/>
        </row>
        <row r="306"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  <cell r="BX306"/>
          <cell r="BY306"/>
          <cell r="BZ306"/>
          <cell r="CA306"/>
          <cell r="CB306"/>
          <cell r="CC306"/>
          <cell r="CD306"/>
          <cell r="CE306"/>
          <cell r="CF306"/>
          <cell r="CG306"/>
          <cell r="CH306"/>
          <cell r="CI306"/>
          <cell r="CJ306"/>
          <cell r="CK306"/>
          <cell r="CL306"/>
          <cell r="CM306"/>
          <cell r="CN306"/>
          <cell r="CO306"/>
        </row>
        <row r="307"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  <cell r="BX307"/>
          <cell r="BY307"/>
          <cell r="BZ307"/>
          <cell r="CA307"/>
          <cell r="CB307"/>
          <cell r="CC307"/>
          <cell r="CD307"/>
          <cell r="CE307"/>
          <cell r="CF307"/>
          <cell r="CG307"/>
          <cell r="CH307"/>
          <cell r="CI307"/>
          <cell r="CJ307"/>
          <cell r="CK307"/>
          <cell r="CL307"/>
          <cell r="CM307"/>
          <cell r="CN307"/>
          <cell r="CO307"/>
        </row>
        <row r="308"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  <cell r="BX308"/>
          <cell r="BY308"/>
          <cell r="BZ308"/>
          <cell r="CA308"/>
          <cell r="CB308"/>
          <cell r="CC308"/>
          <cell r="CD308"/>
          <cell r="CE308"/>
          <cell r="CF308"/>
          <cell r="CG308"/>
          <cell r="CH308"/>
          <cell r="CI308"/>
          <cell r="CJ308"/>
          <cell r="CK308"/>
          <cell r="CL308"/>
          <cell r="CM308"/>
          <cell r="CN308"/>
          <cell r="CO308"/>
        </row>
        <row r="309"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  <cell r="BX309"/>
          <cell r="BY309"/>
          <cell r="BZ309"/>
          <cell r="CA309"/>
          <cell r="CB309"/>
          <cell r="CC309"/>
          <cell r="CD309"/>
          <cell r="CE309"/>
          <cell r="CF309"/>
          <cell r="CG309"/>
          <cell r="CH309"/>
          <cell r="CI309"/>
          <cell r="CJ309"/>
          <cell r="CK309"/>
          <cell r="CL309"/>
          <cell r="CM309"/>
          <cell r="CN309"/>
          <cell r="CO309"/>
        </row>
        <row r="310"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  <cell r="BX310"/>
          <cell r="BY310"/>
          <cell r="BZ310"/>
          <cell r="CA310"/>
          <cell r="CB310"/>
          <cell r="CC310"/>
          <cell r="CD310"/>
          <cell r="CE310"/>
          <cell r="CF310"/>
          <cell r="CG310"/>
          <cell r="CH310"/>
          <cell r="CI310"/>
          <cell r="CJ310"/>
          <cell r="CK310"/>
          <cell r="CL310"/>
          <cell r="CM310"/>
          <cell r="CN310"/>
          <cell r="CO310"/>
        </row>
        <row r="311"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  <cell r="BX311"/>
          <cell r="BY311"/>
          <cell r="BZ311"/>
          <cell r="CA311"/>
          <cell r="CB311"/>
          <cell r="CC311"/>
          <cell r="CD311"/>
          <cell r="CE311"/>
          <cell r="CF311"/>
          <cell r="CG311"/>
          <cell r="CH311"/>
          <cell r="CI311"/>
          <cell r="CJ311"/>
          <cell r="CK311"/>
          <cell r="CL311"/>
          <cell r="CM311"/>
          <cell r="CN311"/>
          <cell r="CO311"/>
        </row>
        <row r="312"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  <cell r="BX312"/>
          <cell r="BY312"/>
          <cell r="BZ312"/>
          <cell r="CA312"/>
          <cell r="CB312"/>
          <cell r="CC312"/>
          <cell r="CD312"/>
          <cell r="CE312"/>
          <cell r="CF312"/>
          <cell r="CG312"/>
          <cell r="CH312"/>
          <cell r="CI312"/>
          <cell r="CJ312"/>
          <cell r="CK312"/>
          <cell r="CL312"/>
          <cell r="CM312"/>
          <cell r="CN312"/>
          <cell r="CO312"/>
        </row>
        <row r="313"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  <cell r="BX313"/>
          <cell r="BY313"/>
          <cell r="BZ313"/>
          <cell r="CA313"/>
          <cell r="CB313"/>
          <cell r="CC313"/>
          <cell r="CD313"/>
          <cell r="CE313"/>
          <cell r="CF313"/>
          <cell r="CG313"/>
          <cell r="CH313"/>
          <cell r="CI313"/>
          <cell r="CJ313"/>
          <cell r="CK313"/>
          <cell r="CL313"/>
          <cell r="CM313"/>
          <cell r="CN313"/>
          <cell r="CO313"/>
        </row>
        <row r="314"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  <cell r="BX314"/>
          <cell r="BY314"/>
          <cell r="BZ314"/>
          <cell r="CA314"/>
          <cell r="CB314"/>
          <cell r="CC314"/>
          <cell r="CD314"/>
          <cell r="CE314"/>
          <cell r="CF314"/>
          <cell r="CG314"/>
          <cell r="CH314"/>
          <cell r="CI314"/>
          <cell r="CJ314"/>
          <cell r="CK314"/>
          <cell r="CL314"/>
          <cell r="CM314"/>
          <cell r="CN314"/>
          <cell r="CO314"/>
        </row>
        <row r="315"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  <cell r="BX315"/>
          <cell r="BY315"/>
          <cell r="BZ315"/>
          <cell r="CA315"/>
          <cell r="CB315"/>
          <cell r="CC315"/>
          <cell r="CD315"/>
          <cell r="CE315"/>
          <cell r="CF315"/>
          <cell r="CG315"/>
          <cell r="CH315"/>
          <cell r="CI315"/>
          <cell r="CJ315"/>
          <cell r="CK315"/>
          <cell r="CL315"/>
          <cell r="CM315"/>
          <cell r="CN315"/>
          <cell r="CO315"/>
        </row>
        <row r="316"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  <cell r="BX316"/>
          <cell r="BY316"/>
          <cell r="BZ316"/>
          <cell r="CA316"/>
          <cell r="CB316"/>
          <cell r="CC316"/>
          <cell r="CD316"/>
          <cell r="CE316"/>
          <cell r="CF316"/>
          <cell r="CG316"/>
          <cell r="CH316"/>
          <cell r="CI316"/>
          <cell r="CJ316"/>
          <cell r="CK316"/>
          <cell r="CL316"/>
          <cell r="CM316"/>
          <cell r="CN316"/>
          <cell r="CO316"/>
        </row>
        <row r="317"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  <cell r="BX317"/>
          <cell r="BY317"/>
          <cell r="BZ317"/>
          <cell r="CA317"/>
          <cell r="CB317"/>
          <cell r="CC317"/>
          <cell r="CD317"/>
          <cell r="CE317"/>
          <cell r="CF317"/>
          <cell r="CG317"/>
          <cell r="CH317"/>
          <cell r="CI317"/>
          <cell r="CJ317"/>
          <cell r="CK317"/>
          <cell r="CL317"/>
          <cell r="CM317"/>
          <cell r="CN317"/>
          <cell r="CO317"/>
        </row>
        <row r="318"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  <cell r="BX318"/>
          <cell r="BY318"/>
          <cell r="BZ318"/>
          <cell r="CA318"/>
          <cell r="CB318"/>
          <cell r="CC318"/>
          <cell r="CD318"/>
          <cell r="CE318"/>
          <cell r="CF318"/>
          <cell r="CG318"/>
          <cell r="CH318"/>
          <cell r="CI318"/>
          <cell r="CJ318"/>
          <cell r="CK318"/>
          <cell r="CL318"/>
          <cell r="CM318"/>
          <cell r="CN318"/>
          <cell r="CO318"/>
        </row>
        <row r="319"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  <cell r="BX319"/>
          <cell r="BY319"/>
          <cell r="BZ319"/>
          <cell r="CA319"/>
          <cell r="CB319"/>
          <cell r="CC319"/>
          <cell r="CD319"/>
          <cell r="CE319"/>
          <cell r="CF319"/>
          <cell r="CG319"/>
          <cell r="CH319"/>
          <cell r="CI319"/>
          <cell r="CJ319"/>
          <cell r="CK319"/>
          <cell r="CL319"/>
          <cell r="CM319"/>
          <cell r="CN319"/>
          <cell r="CO319"/>
        </row>
        <row r="320"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  <cell r="BX320"/>
          <cell r="BY320"/>
          <cell r="BZ320"/>
          <cell r="CA320"/>
          <cell r="CB320"/>
          <cell r="CC320"/>
          <cell r="CD320"/>
          <cell r="CE320"/>
          <cell r="CF320"/>
          <cell r="CG320"/>
          <cell r="CH320"/>
          <cell r="CI320"/>
          <cell r="CJ320"/>
          <cell r="CK320"/>
          <cell r="CL320"/>
          <cell r="CM320"/>
          <cell r="CN320"/>
          <cell r="CO320"/>
        </row>
        <row r="321"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  <cell r="BX321"/>
          <cell r="BY321"/>
          <cell r="BZ321"/>
          <cell r="CA321"/>
          <cell r="CB321"/>
          <cell r="CC321"/>
          <cell r="CD321"/>
          <cell r="CE321"/>
          <cell r="CF321"/>
          <cell r="CG321"/>
          <cell r="CH321"/>
          <cell r="CI321"/>
          <cell r="CJ321"/>
          <cell r="CK321"/>
          <cell r="CL321"/>
          <cell r="CM321"/>
          <cell r="CN321"/>
          <cell r="CO321"/>
        </row>
        <row r="322"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  <cell r="BX322"/>
          <cell r="BY322"/>
          <cell r="BZ322"/>
          <cell r="CA322"/>
          <cell r="CB322"/>
          <cell r="CC322"/>
          <cell r="CD322"/>
          <cell r="CE322"/>
          <cell r="CF322"/>
          <cell r="CG322"/>
          <cell r="CH322"/>
          <cell r="CI322"/>
          <cell r="CJ322"/>
          <cell r="CK322"/>
          <cell r="CL322"/>
          <cell r="CM322"/>
          <cell r="CN322"/>
          <cell r="CO322"/>
        </row>
        <row r="323"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  <cell r="BX323"/>
          <cell r="BY323"/>
          <cell r="BZ323"/>
          <cell r="CA323"/>
          <cell r="CB323"/>
          <cell r="CC323"/>
          <cell r="CD323"/>
          <cell r="CE323"/>
          <cell r="CF323"/>
          <cell r="CG323"/>
          <cell r="CH323"/>
          <cell r="CI323"/>
          <cell r="CJ323"/>
          <cell r="CK323"/>
          <cell r="CL323"/>
          <cell r="CM323"/>
          <cell r="CN323"/>
          <cell r="CO323"/>
        </row>
        <row r="324"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  <cell r="BX324"/>
          <cell r="BY324"/>
          <cell r="BZ324"/>
          <cell r="CA324"/>
          <cell r="CB324"/>
          <cell r="CC324"/>
          <cell r="CD324"/>
          <cell r="CE324"/>
          <cell r="CF324"/>
          <cell r="CG324"/>
          <cell r="CH324"/>
          <cell r="CI324"/>
          <cell r="CJ324"/>
          <cell r="CK324"/>
          <cell r="CL324"/>
          <cell r="CM324"/>
          <cell r="CN324"/>
          <cell r="CO324"/>
        </row>
        <row r="325"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  <cell r="BX325"/>
          <cell r="BY325"/>
          <cell r="BZ325"/>
          <cell r="CA325"/>
          <cell r="CB325"/>
          <cell r="CC325"/>
          <cell r="CD325"/>
          <cell r="CE325"/>
          <cell r="CF325"/>
          <cell r="CG325"/>
          <cell r="CH325"/>
          <cell r="CI325"/>
          <cell r="CJ325"/>
          <cell r="CK325"/>
          <cell r="CL325"/>
          <cell r="CM325"/>
          <cell r="CN325"/>
          <cell r="CO325"/>
        </row>
        <row r="326"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  <cell r="BX326"/>
          <cell r="BY326"/>
          <cell r="BZ326"/>
          <cell r="CA326"/>
          <cell r="CB326"/>
          <cell r="CC326"/>
          <cell r="CD326"/>
          <cell r="CE326"/>
          <cell r="CF326"/>
          <cell r="CG326"/>
          <cell r="CH326"/>
          <cell r="CI326"/>
          <cell r="CJ326"/>
          <cell r="CK326"/>
          <cell r="CL326"/>
          <cell r="CM326"/>
          <cell r="CN326"/>
          <cell r="CO326"/>
        </row>
        <row r="327"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  <cell r="BX327"/>
          <cell r="BY327"/>
          <cell r="BZ327"/>
          <cell r="CA327"/>
          <cell r="CB327"/>
          <cell r="CC327"/>
          <cell r="CD327"/>
          <cell r="CE327"/>
          <cell r="CF327"/>
          <cell r="CG327"/>
          <cell r="CH327"/>
          <cell r="CI327"/>
          <cell r="CJ327"/>
          <cell r="CK327"/>
          <cell r="CL327"/>
          <cell r="CM327"/>
          <cell r="CN327"/>
          <cell r="CO327"/>
        </row>
        <row r="328"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  <cell r="BX328"/>
          <cell r="BY328"/>
          <cell r="BZ328"/>
          <cell r="CA328"/>
          <cell r="CB328"/>
          <cell r="CC328"/>
          <cell r="CD328"/>
          <cell r="CE328"/>
          <cell r="CF328"/>
          <cell r="CG328"/>
          <cell r="CH328"/>
          <cell r="CI328"/>
          <cell r="CJ328"/>
          <cell r="CK328"/>
          <cell r="CL328"/>
          <cell r="CM328"/>
          <cell r="CN328"/>
          <cell r="CO328"/>
        </row>
        <row r="329"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  <cell r="BX329"/>
          <cell r="BY329"/>
          <cell r="BZ329"/>
          <cell r="CA329"/>
          <cell r="CB329"/>
          <cell r="CC329"/>
          <cell r="CD329"/>
          <cell r="CE329"/>
          <cell r="CF329"/>
          <cell r="CG329"/>
          <cell r="CH329"/>
          <cell r="CI329"/>
          <cell r="CJ329"/>
          <cell r="CK329"/>
          <cell r="CL329"/>
          <cell r="CM329"/>
          <cell r="CN329"/>
          <cell r="CO329"/>
        </row>
        <row r="330"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  <cell r="BX330"/>
          <cell r="BY330"/>
          <cell r="BZ330"/>
          <cell r="CA330"/>
          <cell r="CB330"/>
          <cell r="CC330"/>
          <cell r="CD330"/>
          <cell r="CE330"/>
          <cell r="CF330"/>
          <cell r="CG330"/>
          <cell r="CH330"/>
          <cell r="CI330"/>
          <cell r="CJ330"/>
          <cell r="CK330"/>
          <cell r="CL330"/>
          <cell r="CM330"/>
          <cell r="CN330"/>
          <cell r="CO330"/>
        </row>
        <row r="331"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  <cell r="BX331"/>
          <cell r="BY331"/>
          <cell r="BZ331"/>
          <cell r="CA331"/>
          <cell r="CB331"/>
          <cell r="CC331"/>
          <cell r="CD331"/>
          <cell r="CE331"/>
          <cell r="CF331"/>
          <cell r="CG331"/>
          <cell r="CH331"/>
          <cell r="CI331"/>
          <cell r="CJ331"/>
          <cell r="CK331"/>
          <cell r="CL331"/>
          <cell r="CM331"/>
          <cell r="CN331"/>
          <cell r="CO331"/>
        </row>
        <row r="332"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  <cell r="BX332"/>
          <cell r="BY332"/>
          <cell r="BZ332"/>
          <cell r="CA332"/>
          <cell r="CB332"/>
          <cell r="CC332"/>
          <cell r="CD332"/>
          <cell r="CE332"/>
          <cell r="CF332"/>
          <cell r="CG332"/>
          <cell r="CH332"/>
          <cell r="CI332"/>
          <cell r="CJ332"/>
          <cell r="CK332"/>
          <cell r="CL332"/>
          <cell r="CM332"/>
          <cell r="CN332"/>
          <cell r="CO332"/>
        </row>
        <row r="333"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  <cell r="BX333"/>
          <cell r="BY333"/>
          <cell r="BZ333"/>
          <cell r="CA333"/>
          <cell r="CB333"/>
          <cell r="CC333"/>
          <cell r="CD333"/>
          <cell r="CE333"/>
          <cell r="CF333"/>
          <cell r="CG333"/>
          <cell r="CH333"/>
          <cell r="CI333"/>
          <cell r="CJ333"/>
          <cell r="CK333"/>
          <cell r="CL333"/>
          <cell r="CM333"/>
          <cell r="CN333"/>
          <cell r="CO333"/>
        </row>
        <row r="334"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  <cell r="BX334"/>
          <cell r="BY334"/>
          <cell r="BZ334"/>
          <cell r="CA334"/>
          <cell r="CB334"/>
          <cell r="CC334"/>
          <cell r="CD334"/>
          <cell r="CE334"/>
          <cell r="CF334"/>
          <cell r="CG334"/>
          <cell r="CH334"/>
          <cell r="CI334"/>
          <cell r="CJ334"/>
          <cell r="CK334"/>
          <cell r="CL334"/>
          <cell r="CM334"/>
          <cell r="CN334"/>
          <cell r="CO334"/>
        </row>
        <row r="335"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  <cell r="BX335"/>
          <cell r="BY335"/>
          <cell r="BZ335"/>
          <cell r="CA335"/>
          <cell r="CB335"/>
          <cell r="CC335"/>
          <cell r="CD335"/>
          <cell r="CE335"/>
          <cell r="CF335"/>
          <cell r="CG335"/>
          <cell r="CH335"/>
          <cell r="CI335"/>
          <cell r="CJ335"/>
          <cell r="CK335"/>
          <cell r="CL335"/>
          <cell r="CM335"/>
          <cell r="CN335"/>
          <cell r="CO335"/>
        </row>
        <row r="336"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  <cell r="BX336"/>
          <cell r="BY336"/>
          <cell r="BZ336"/>
          <cell r="CA336"/>
          <cell r="CB336"/>
          <cell r="CC336"/>
          <cell r="CD336"/>
          <cell r="CE336"/>
          <cell r="CF336"/>
          <cell r="CG336"/>
          <cell r="CH336"/>
          <cell r="CI336"/>
          <cell r="CJ336"/>
          <cell r="CK336"/>
          <cell r="CL336"/>
          <cell r="CM336"/>
          <cell r="CN336"/>
          <cell r="CO336"/>
        </row>
        <row r="337"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  <cell r="BX337"/>
          <cell r="BY337"/>
          <cell r="BZ337"/>
          <cell r="CA337"/>
          <cell r="CB337"/>
          <cell r="CC337"/>
          <cell r="CD337"/>
          <cell r="CE337"/>
          <cell r="CF337"/>
          <cell r="CG337"/>
          <cell r="CH337"/>
          <cell r="CI337"/>
          <cell r="CJ337"/>
          <cell r="CK337"/>
          <cell r="CL337"/>
          <cell r="CM337"/>
          <cell r="CN337"/>
          <cell r="CO337"/>
        </row>
        <row r="338"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  <cell r="BX338"/>
          <cell r="BY338"/>
          <cell r="BZ338"/>
          <cell r="CA338"/>
          <cell r="CB338"/>
          <cell r="CC338"/>
          <cell r="CD338"/>
          <cell r="CE338"/>
          <cell r="CF338"/>
          <cell r="CG338"/>
          <cell r="CH338"/>
          <cell r="CI338"/>
          <cell r="CJ338"/>
          <cell r="CK338"/>
          <cell r="CL338"/>
          <cell r="CM338"/>
          <cell r="CN338"/>
          <cell r="CO338"/>
        </row>
        <row r="339"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  <cell r="CB339"/>
          <cell r="CC339"/>
          <cell r="CD339"/>
          <cell r="CE339"/>
          <cell r="CF339"/>
          <cell r="CG339"/>
          <cell r="CH339"/>
          <cell r="CI339"/>
          <cell r="CJ339"/>
          <cell r="CK339"/>
          <cell r="CL339"/>
          <cell r="CM339"/>
          <cell r="CN339"/>
          <cell r="CO339"/>
        </row>
        <row r="340"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  <cell r="BX340"/>
          <cell r="BY340"/>
          <cell r="BZ340"/>
          <cell r="CA340"/>
          <cell r="CB340"/>
          <cell r="CC340"/>
          <cell r="CD340"/>
          <cell r="CE340"/>
          <cell r="CF340"/>
          <cell r="CG340"/>
          <cell r="CH340"/>
          <cell r="CI340"/>
          <cell r="CJ340"/>
          <cell r="CK340"/>
          <cell r="CL340"/>
          <cell r="CM340"/>
          <cell r="CN340"/>
          <cell r="CO340"/>
        </row>
        <row r="341"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  <cell r="BX341"/>
          <cell r="BY341"/>
          <cell r="BZ341"/>
          <cell r="CA341"/>
          <cell r="CB341"/>
          <cell r="CC341"/>
          <cell r="CD341"/>
          <cell r="CE341"/>
          <cell r="CF341"/>
          <cell r="CG341"/>
          <cell r="CH341"/>
          <cell r="CI341"/>
          <cell r="CJ341"/>
          <cell r="CK341"/>
          <cell r="CL341"/>
          <cell r="CM341"/>
          <cell r="CN341"/>
          <cell r="CO341"/>
        </row>
        <row r="342"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  <cell r="BX342"/>
          <cell r="BY342"/>
          <cell r="BZ342"/>
          <cell r="CA342"/>
          <cell r="CB342"/>
          <cell r="CC342"/>
          <cell r="CD342"/>
          <cell r="CE342"/>
          <cell r="CF342"/>
          <cell r="CG342"/>
          <cell r="CH342"/>
          <cell r="CI342"/>
          <cell r="CJ342"/>
          <cell r="CK342"/>
          <cell r="CL342"/>
          <cell r="CM342"/>
          <cell r="CN342"/>
          <cell r="CO342"/>
        </row>
        <row r="343"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  <cell r="BX343"/>
          <cell r="BY343"/>
          <cell r="BZ343"/>
          <cell r="CA343"/>
          <cell r="CB343"/>
          <cell r="CC343"/>
          <cell r="CD343"/>
          <cell r="CE343"/>
          <cell r="CF343"/>
          <cell r="CG343"/>
          <cell r="CH343"/>
          <cell r="CI343"/>
          <cell r="CJ343"/>
          <cell r="CK343"/>
          <cell r="CL343"/>
          <cell r="CM343"/>
          <cell r="CN343"/>
          <cell r="CO343"/>
        </row>
        <row r="344"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  <cell r="BX344"/>
          <cell r="BY344"/>
          <cell r="BZ344"/>
          <cell r="CA344"/>
          <cell r="CB344"/>
          <cell r="CC344"/>
          <cell r="CD344"/>
          <cell r="CE344"/>
          <cell r="CF344"/>
          <cell r="CG344"/>
          <cell r="CH344"/>
          <cell r="CI344"/>
          <cell r="CJ344"/>
          <cell r="CK344"/>
          <cell r="CL344"/>
          <cell r="CM344"/>
          <cell r="CN344"/>
          <cell r="CO344"/>
        </row>
        <row r="345"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  <cell r="BX345"/>
          <cell r="BY345"/>
          <cell r="BZ345"/>
          <cell r="CA345"/>
          <cell r="CB345"/>
          <cell r="CC345"/>
          <cell r="CD345"/>
          <cell r="CE345"/>
          <cell r="CF345"/>
          <cell r="CG345"/>
          <cell r="CH345"/>
          <cell r="CI345"/>
          <cell r="CJ345"/>
          <cell r="CK345"/>
          <cell r="CL345"/>
          <cell r="CM345"/>
          <cell r="CN345"/>
          <cell r="CO345"/>
        </row>
        <row r="346"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  <cell r="BX346"/>
          <cell r="BY346"/>
          <cell r="BZ346"/>
          <cell r="CA346"/>
          <cell r="CB346"/>
          <cell r="CC346"/>
          <cell r="CD346"/>
          <cell r="CE346"/>
          <cell r="CF346"/>
          <cell r="CG346"/>
          <cell r="CH346"/>
          <cell r="CI346"/>
          <cell r="CJ346"/>
          <cell r="CK346"/>
          <cell r="CL346"/>
          <cell r="CM346"/>
          <cell r="CN346"/>
          <cell r="CO346"/>
        </row>
        <row r="347"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  <cell r="BX347"/>
          <cell r="BY347"/>
          <cell r="BZ347"/>
          <cell r="CA347"/>
          <cell r="CB347"/>
          <cell r="CC347"/>
          <cell r="CD347"/>
          <cell r="CE347"/>
          <cell r="CF347"/>
          <cell r="CG347"/>
          <cell r="CH347"/>
          <cell r="CI347"/>
          <cell r="CJ347"/>
          <cell r="CK347"/>
          <cell r="CL347"/>
          <cell r="CM347"/>
          <cell r="CN347"/>
          <cell r="CO347"/>
        </row>
        <row r="348"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  <cell r="BX348"/>
          <cell r="BY348"/>
          <cell r="BZ348"/>
          <cell r="CA348"/>
          <cell r="CB348"/>
          <cell r="CC348"/>
          <cell r="CD348"/>
          <cell r="CE348"/>
          <cell r="CF348"/>
          <cell r="CG348"/>
          <cell r="CH348"/>
          <cell r="CI348"/>
          <cell r="CJ348"/>
          <cell r="CK348"/>
          <cell r="CL348"/>
          <cell r="CM348"/>
          <cell r="CN348"/>
          <cell r="CO348"/>
        </row>
        <row r="349"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  <cell r="BX349"/>
          <cell r="BY349"/>
          <cell r="BZ349"/>
          <cell r="CA349"/>
          <cell r="CB349"/>
          <cell r="CC349"/>
          <cell r="CD349"/>
          <cell r="CE349"/>
          <cell r="CF349"/>
          <cell r="CG349"/>
          <cell r="CH349"/>
          <cell r="CI349"/>
          <cell r="CJ349"/>
          <cell r="CK349"/>
          <cell r="CL349"/>
          <cell r="CM349"/>
          <cell r="CN349"/>
          <cell r="CO349"/>
        </row>
        <row r="350"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  <cell r="BX350"/>
          <cell r="BY350"/>
          <cell r="BZ350"/>
          <cell r="CA350"/>
          <cell r="CB350"/>
          <cell r="CC350"/>
          <cell r="CD350"/>
          <cell r="CE350"/>
          <cell r="CF350"/>
          <cell r="CG350"/>
          <cell r="CH350"/>
          <cell r="CI350"/>
          <cell r="CJ350"/>
          <cell r="CK350"/>
          <cell r="CL350"/>
          <cell r="CM350"/>
          <cell r="CN350"/>
          <cell r="CO350"/>
        </row>
        <row r="351"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  <cell r="BX351"/>
          <cell r="BY351"/>
          <cell r="BZ351"/>
          <cell r="CA351"/>
          <cell r="CB351"/>
          <cell r="CC351"/>
          <cell r="CD351"/>
          <cell r="CE351"/>
          <cell r="CF351"/>
          <cell r="CG351"/>
          <cell r="CH351"/>
          <cell r="CI351"/>
          <cell r="CJ351"/>
          <cell r="CK351"/>
          <cell r="CL351"/>
          <cell r="CM351"/>
          <cell r="CN351"/>
          <cell r="CO351"/>
        </row>
        <row r="352"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  <cell r="BX352"/>
          <cell r="BY352"/>
          <cell r="BZ352"/>
          <cell r="CA352"/>
          <cell r="CB352"/>
          <cell r="CC352"/>
          <cell r="CD352"/>
          <cell r="CE352"/>
          <cell r="CF352"/>
          <cell r="CG352"/>
          <cell r="CH352"/>
          <cell r="CI352"/>
          <cell r="CJ352"/>
          <cell r="CK352"/>
          <cell r="CL352"/>
          <cell r="CM352"/>
          <cell r="CN352"/>
          <cell r="CO352"/>
        </row>
        <row r="353"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  <cell r="BX353"/>
          <cell r="BY353"/>
          <cell r="BZ353"/>
          <cell r="CA353"/>
          <cell r="CB353"/>
          <cell r="CC353"/>
          <cell r="CD353"/>
          <cell r="CE353"/>
          <cell r="CF353"/>
          <cell r="CG353"/>
          <cell r="CH353"/>
          <cell r="CI353"/>
          <cell r="CJ353"/>
          <cell r="CK353"/>
          <cell r="CL353"/>
          <cell r="CM353"/>
          <cell r="CN353"/>
          <cell r="CO353"/>
        </row>
        <row r="354"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  <cell r="BX354"/>
          <cell r="BY354"/>
          <cell r="BZ354"/>
          <cell r="CA354"/>
          <cell r="CB354"/>
          <cell r="CC354"/>
          <cell r="CD354"/>
          <cell r="CE354"/>
          <cell r="CF354"/>
          <cell r="CG354"/>
          <cell r="CH354"/>
          <cell r="CI354"/>
          <cell r="CJ354"/>
          <cell r="CK354"/>
          <cell r="CL354"/>
          <cell r="CM354"/>
          <cell r="CN354"/>
          <cell r="CO354"/>
        </row>
        <row r="355"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  <cell r="BX355"/>
          <cell r="BY355"/>
          <cell r="BZ355"/>
          <cell r="CA355"/>
          <cell r="CB355"/>
          <cell r="CC355"/>
          <cell r="CD355"/>
          <cell r="CE355"/>
          <cell r="CF355"/>
          <cell r="CG355"/>
          <cell r="CH355"/>
          <cell r="CI355"/>
          <cell r="CJ355"/>
          <cell r="CK355"/>
          <cell r="CL355"/>
          <cell r="CM355"/>
          <cell r="CN355"/>
          <cell r="CO355"/>
        </row>
        <row r="356"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  <cell r="BX356"/>
          <cell r="BY356"/>
          <cell r="BZ356"/>
          <cell r="CA356"/>
          <cell r="CB356"/>
          <cell r="CC356"/>
          <cell r="CD356"/>
          <cell r="CE356"/>
          <cell r="CF356"/>
          <cell r="CG356"/>
          <cell r="CH356"/>
          <cell r="CI356"/>
          <cell r="CJ356"/>
          <cell r="CK356"/>
          <cell r="CL356"/>
          <cell r="CM356"/>
          <cell r="CN356"/>
          <cell r="CO356"/>
        </row>
        <row r="357"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  <cell r="BX357"/>
          <cell r="BY357"/>
          <cell r="BZ357"/>
          <cell r="CA357"/>
          <cell r="CB357"/>
          <cell r="CC357"/>
          <cell r="CD357"/>
          <cell r="CE357"/>
          <cell r="CF357"/>
          <cell r="CG357"/>
          <cell r="CH357"/>
          <cell r="CI357"/>
          <cell r="CJ357"/>
          <cell r="CK357"/>
          <cell r="CL357"/>
          <cell r="CM357"/>
          <cell r="CN357"/>
          <cell r="CO357"/>
        </row>
        <row r="358"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  <cell r="BX358"/>
          <cell r="BY358"/>
          <cell r="BZ358"/>
          <cell r="CA358"/>
          <cell r="CB358"/>
          <cell r="CC358"/>
          <cell r="CD358"/>
          <cell r="CE358"/>
          <cell r="CF358"/>
          <cell r="CG358"/>
          <cell r="CH358"/>
          <cell r="CI358"/>
          <cell r="CJ358"/>
          <cell r="CK358"/>
          <cell r="CL358"/>
          <cell r="CM358"/>
          <cell r="CN358"/>
          <cell r="CO358"/>
        </row>
        <row r="359"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  <cell r="BX359"/>
          <cell r="BY359"/>
          <cell r="BZ359"/>
          <cell r="CA359"/>
          <cell r="CB359"/>
          <cell r="CC359"/>
          <cell r="CD359"/>
          <cell r="CE359"/>
          <cell r="CF359"/>
          <cell r="CG359"/>
          <cell r="CH359"/>
          <cell r="CI359"/>
          <cell r="CJ359"/>
          <cell r="CK359"/>
          <cell r="CL359"/>
          <cell r="CM359"/>
          <cell r="CN359"/>
          <cell r="CO359"/>
        </row>
        <row r="360"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  <cell r="BX360"/>
          <cell r="BY360"/>
          <cell r="BZ360"/>
          <cell r="CA360"/>
          <cell r="CB360"/>
          <cell r="CC360"/>
          <cell r="CD360"/>
          <cell r="CE360"/>
          <cell r="CF360"/>
          <cell r="CG360"/>
          <cell r="CH360"/>
          <cell r="CI360"/>
          <cell r="CJ360"/>
          <cell r="CK360"/>
          <cell r="CL360"/>
          <cell r="CM360"/>
          <cell r="CN360"/>
          <cell r="CO360"/>
        </row>
        <row r="361"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  <cell r="BX361"/>
          <cell r="BY361"/>
          <cell r="BZ361"/>
          <cell r="CA361"/>
          <cell r="CB361"/>
          <cell r="CC361"/>
          <cell r="CD361"/>
          <cell r="CE361"/>
          <cell r="CF361"/>
          <cell r="CG361"/>
          <cell r="CH361"/>
          <cell r="CI361"/>
          <cell r="CJ361"/>
          <cell r="CK361"/>
          <cell r="CL361"/>
          <cell r="CM361"/>
          <cell r="CN361"/>
          <cell r="CO361"/>
        </row>
        <row r="362"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  <cell r="BX362"/>
          <cell r="BY362"/>
          <cell r="BZ362"/>
          <cell r="CA362"/>
          <cell r="CB362"/>
          <cell r="CC362"/>
          <cell r="CD362"/>
          <cell r="CE362"/>
          <cell r="CF362"/>
          <cell r="CG362"/>
          <cell r="CH362"/>
          <cell r="CI362"/>
          <cell r="CJ362"/>
          <cell r="CK362"/>
          <cell r="CL362"/>
          <cell r="CM362"/>
          <cell r="CN362"/>
          <cell r="CO362"/>
        </row>
        <row r="363"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  <cell r="BX363"/>
          <cell r="BY363"/>
          <cell r="BZ363"/>
          <cell r="CA363"/>
          <cell r="CB363"/>
          <cell r="CC363"/>
          <cell r="CD363"/>
          <cell r="CE363"/>
          <cell r="CF363"/>
          <cell r="CG363"/>
          <cell r="CH363"/>
          <cell r="CI363"/>
          <cell r="CJ363"/>
          <cell r="CK363"/>
          <cell r="CL363"/>
          <cell r="CM363"/>
          <cell r="CN363"/>
          <cell r="CO363"/>
        </row>
        <row r="364"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  <cell r="BX364"/>
          <cell r="BY364"/>
          <cell r="BZ364"/>
          <cell r="CA364"/>
          <cell r="CB364"/>
          <cell r="CC364"/>
          <cell r="CD364"/>
          <cell r="CE364"/>
          <cell r="CF364"/>
          <cell r="CG364"/>
          <cell r="CH364"/>
          <cell r="CI364"/>
          <cell r="CJ364"/>
          <cell r="CK364"/>
          <cell r="CL364"/>
          <cell r="CM364"/>
          <cell r="CN364"/>
          <cell r="CO364"/>
        </row>
        <row r="365"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  <cell r="BX365"/>
          <cell r="BY365"/>
          <cell r="BZ365"/>
          <cell r="CA365"/>
          <cell r="CB365"/>
          <cell r="CC365"/>
          <cell r="CD365"/>
          <cell r="CE365"/>
          <cell r="CF365"/>
          <cell r="CG365"/>
          <cell r="CH365"/>
          <cell r="CI365"/>
          <cell r="CJ365"/>
          <cell r="CK365"/>
          <cell r="CL365"/>
          <cell r="CM365"/>
          <cell r="CN365"/>
          <cell r="CO365"/>
        </row>
        <row r="366"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  <cell r="BX366"/>
          <cell r="BY366"/>
          <cell r="BZ366"/>
          <cell r="CA366"/>
          <cell r="CB366"/>
          <cell r="CC366"/>
          <cell r="CD366"/>
          <cell r="CE366"/>
          <cell r="CF366"/>
          <cell r="CG366"/>
          <cell r="CH366"/>
          <cell r="CI366"/>
          <cell r="CJ366"/>
          <cell r="CK366"/>
          <cell r="CL366"/>
          <cell r="CM366"/>
          <cell r="CN366"/>
          <cell r="CO366"/>
        </row>
        <row r="367"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  <cell r="BX367"/>
          <cell r="BY367"/>
          <cell r="BZ367"/>
          <cell r="CA367"/>
          <cell r="CB367"/>
          <cell r="CC367"/>
          <cell r="CD367"/>
          <cell r="CE367"/>
          <cell r="CF367"/>
          <cell r="CG367"/>
          <cell r="CH367"/>
          <cell r="CI367"/>
          <cell r="CJ367"/>
          <cell r="CK367"/>
          <cell r="CL367"/>
          <cell r="CM367"/>
          <cell r="CN367"/>
          <cell r="CO367"/>
        </row>
        <row r="368"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  <cell r="BX368"/>
          <cell r="BY368"/>
          <cell r="BZ368"/>
          <cell r="CA368"/>
          <cell r="CB368"/>
          <cell r="CC368"/>
          <cell r="CD368"/>
          <cell r="CE368"/>
          <cell r="CF368"/>
          <cell r="CG368"/>
          <cell r="CH368"/>
          <cell r="CI368"/>
          <cell r="CJ368"/>
          <cell r="CK368"/>
          <cell r="CL368"/>
          <cell r="CM368"/>
          <cell r="CN368"/>
          <cell r="CO368"/>
        </row>
        <row r="369"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  <cell r="BX369"/>
          <cell r="BY369"/>
          <cell r="BZ369"/>
          <cell r="CA369"/>
          <cell r="CB369"/>
          <cell r="CC369"/>
          <cell r="CD369"/>
          <cell r="CE369"/>
          <cell r="CF369"/>
          <cell r="CG369"/>
          <cell r="CH369"/>
          <cell r="CI369"/>
          <cell r="CJ369"/>
          <cell r="CK369"/>
          <cell r="CL369"/>
          <cell r="CM369"/>
          <cell r="CN369"/>
          <cell r="CO369"/>
        </row>
        <row r="370"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  <cell r="BX370"/>
          <cell r="BY370"/>
          <cell r="BZ370"/>
          <cell r="CA370"/>
          <cell r="CB370"/>
          <cell r="CC370"/>
          <cell r="CD370"/>
          <cell r="CE370"/>
          <cell r="CF370"/>
          <cell r="CG370"/>
          <cell r="CH370"/>
          <cell r="CI370"/>
          <cell r="CJ370"/>
          <cell r="CK370"/>
          <cell r="CL370"/>
          <cell r="CM370"/>
          <cell r="CN370"/>
          <cell r="CO370"/>
        </row>
        <row r="371"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  <cell r="BX371"/>
          <cell r="BY371"/>
          <cell r="BZ371"/>
          <cell r="CA371"/>
          <cell r="CB371"/>
          <cell r="CC371"/>
          <cell r="CD371"/>
          <cell r="CE371"/>
          <cell r="CF371"/>
          <cell r="CG371"/>
          <cell r="CH371"/>
          <cell r="CI371"/>
          <cell r="CJ371"/>
          <cell r="CK371"/>
          <cell r="CL371"/>
          <cell r="CM371"/>
          <cell r="CN371"/>
          <cell r="CO371"/>
        </row>
        <row r="372"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  <cell r="BX372"/>
          <cell r="BY372"/>
          <cell r="BZ372"/>
          <cell r="CA372"/>
          <cell r="CB372"/>
          <cell r="CC372"/>
          <cell r="CD372"/>
          <cell r="CE372"/>
          <cell r="CF372"/>
          <cell r="CG372"/>
          <cell r="CH372"/>
          <cell r="CI372"/>
          <cell r="CJ372"/>
          <cell r="CK372"/>
          <cell r="CL372"/>
          <cell r="CM372"/>
          <cell r="CN372"/>
          <cell r="CO372"/>
        </row>
        <row r="373"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  <cell r="BX373"/>
          <cell r="BY373"/>
          <cell r="BZ373"/>
          <cell r="CA373"/>
          <cell r="CB373"/>
          <cell r="CC373"/>
          <cell r="CD373"/>
          <cell r="CE373"/>
          <cell r="CF373"/>
          <cell r="CG373"/>
          <cell r="CH373"/>
          <cell r="CI373"/>
          <cell r="CJ373"/>
          <cell r="CK373"/>
          <cell r="CL373"/>
          <cell r="CM373"/>
          <cell r="CN373"/>
          <cell r="CO373"/>
        </row>
        <row r="374"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  <cell r="BX374"/>
          <cell r="BY374"/>
          <cell r="BZ374"/>
          <cell r="CA374"/>
          <cell r="CB374"/>
          <cell r="CC374"/>
          <cell r="CD374"/>
          <cell r="CE374"/>
          <cell r="CF374"/>
          <cell r="CG374"/>
          <cell r="CH374"/>
          <cell r="CI374"/>
          <cell r="CJ374"/>
          <cell r="CK374"/>
          <cell r="CL374"/>
          <cell r="CM374"/>
          <cell r="CN374"/>
          <cell r="CO374"/>
        </row>
        <row r="375"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  <cell r="BX375"/>
          <cell r="BY375"/>
          <cell r="BZ375"/>
          <cell r="CA375"/>
          <cell r="CB375"/>
          <cell r="CC375"/>
          <cell r="CD375"/>
          <cell r="CE375"/>
          <cell r="CF375"/>
          <cell r="CG375"/>
          <cell r="CH375"/>
          <cell r="CI375"/>
          <cell r="CJ375"/>
          <cell r="CK375"/>
          <cell r="CL375"/>
          <cell r="CM375"/>
          <cell r="CN375"/>
          <cell r="CO375"/>
        </row>
        <row r="376"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  <cell r="BX376"/>
          <cell r="BY376"/>
          <cell r="BZ376"/>
          <cell r="CA376"/>
          <cell r="CB376"/>
          <cell r="CC376"/>
          <cell r="CD376"/>
          <cell r="CE376"/>
          <cell r="CF376"/>
          <cell r="CG376"/>
          <cell r="CH376"/>
          <cell r="CI376"/>
          <cell r="CJ376"/>
          <cell r="CK376"/>
          <cell r="CL376"/>
          <cell r="CM376"/>
          <cell r="CN376"/>
          <cell r="CO376"/>
        </row>
        <row r="377"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  <cell r="BX377"/>
          <cell r="BY377"/>
          <cell r="BZ377"/>
          <cell r="CA377"/>
          <cell r="CB377"/>
          <cell r="CC377"/>
          <cell r="CD377"/>
          <cell r="CE377"/>
          <cell r="CF377"/>
          <cell r="CG377"/>
          <cell r="CH377"/>
          <cell r="CI377"/>
          <cell r="CJ377"/>
          <cell r="CK377"/>
          <cell r="CL377"/>
          <cell r="CM377"/>
          <cell r="CN377"/>
          <cell r="CO377"/>
        </row>
        <row r="378"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  <cell r="BX378"/>
          <cell r="BY378"/>
          <cell r="BZ378"/>
          <cell r="CA378"/>
          <cell r="CB378"/>
          <cell r="CC378"/>
          <cell r="CD378"/>
          <cell r="CE378"/>
          <cell r="CF378"/>
          <cell r="CG378"/>
          <cell r="CH378"/>
          <cell r="CI378"/>
          <cell r="CJ378"/>
          <cell r="CK378"/>
          <cell r="CL378"/>
          <cell r="CM378"/>
          <cell r="CN378"/>
          <cell r="CO378"/>
        </row>
        <row r="379"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  <cell r="BX379"/>
          <cell r="BY379"/>
          <cell r="BZ379"/>
          <cell r="CA379"/>
          <cell r="CB379"/>
          <cell r="CC379"/>
          <cell r="CD379"/>
          <cell r="CE379"/>
          <cell r="CF379"/>
          <cell r="CG379"/>
          <cell r="CH379"/>
          <cell r="CI379"/>
          <cell r="CJ379"/>
          <cell r="CK379"/>
          <cell r="CL379"/>
          <cell r="CM379"/>
          <cell r="CN379"/>
          <cell r="CO379"/>
        </row>
        <row r="380"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  <cell r="BX380"/>
          <cell r="BY380"/>
          <cell r="BZ380"/>
          <cell r="CA380"/>
          <cell r="CB380"/>
          <cell r="CC380"/>
          <cell r="CD380"/>
          <cell r="CE380"/>
          <cell r="CF380"/>
          <cell r="CG380"/>
          <cell r="CH380"/>
          <cell r="CI380"/>
          <cell r="CJ380"/>
          <cell r="CK380"/>
          <cell r="CL380"/>
          <cell r="CM380"/>
          <cell r="CN380"/>
          <cell r="CO380"/>
        </row>
        <row r="381"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  <cell r="BX381"/>
          <cell r="BY381"/>
          <cell r="BZ381"/>
          <cell r="CA381"/>
          <cell r="CB381"/>
          <cell r="CC381"/>
          <cell r="CD381"/>
          <cell r="CE381"/>
          <cell r="CF381"/>
          <cell r="CG381"/>
          <cell r="CH381"/>
          <cell r="CI381"/>
          <cell r="CJ381"/>
          <cell r="CK381"/>
          <cell r="CL381"/>
          <cell r="CM381"/>
          <cell r="CN381"/>
          <cell r="CO381"/>
        </row>
        <row r="382"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  <cell r="BX382"/>
          <cell r="BY382"/>
          <cell r="BZ382"/>
          <cell r="CA382"/>
          <cell r="CB382"/>
          <cell r="CC382"/>
          <cell r="CD382"/>
          <cell r="CE382"/>
          <cell r="CF382"/>
          <cell r="CG382"/>
          <cell r="CH382"/>
          <cell r="CI382"/>
          <cell r="CJ382"/>
          <cell r="CK382"/>
          <cell r="CL382"/>
          <cell r="CM382"/>
          <cell r="CN382"/>
          <cell r="CO382"/>
        </row>
        <row r="383"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  <cell r="BX383"/>
          <cell r="BY383"/>
          <cell r="BZ383"/>
          <cell r="CA383"/>
          <cell r="CB383"/>
          <cell r="CC383"/>
          <cell r="CD383"/>
          <cell r="CE383"/>
          <cell r="CF383"/>
          <cell r="CG383"/>
          <cell r="CH383"/>
          <cell r="CI383"/>
          <cell r="CJ383"/>
          <cell r="CK383"/>
          <cell r="CL383"/>
          <cell r="CM383"/>
          <cell r="CN383"/>
          <cell r="CO383"/>
        </row>
        <row r="384"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  <cell r="BX384"/>
          <cell r="BY384"/>
          <cell r="BZ384"/>
          <cell r="CA384"/>
          <cell r="CB384"/>
          <cell r="CC384"/>
          <cell r="CD384"/>
          <cell r="CE384"/>
          <cell r="CF384"/>
          <cell r="CG384"/>
          <cell r="CH384"/>
          <cell r="CI384"/>
          <cell r="CJ384"/>
          <cell r="CK384"/>
          <cell r="CL384"/>
          <cell r="CM384"/>
          <cell r="CN384"/>
          <cell r="CO384"/>
        </row>
        <row r="385"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  <cell r="BX385"/>
          <cell r="BY385"/>
          <cell r="BZ385"/>
          <cell r="CA385"/>
          <cell r="CB385"/>
          <cell r="CC385"/>
          <cell r="CD385"/>
          <cell r="CE385"/>
          <cell r="CF385"/>
          <cell r="CG385"/>
          <cell r="CH385"/>
          <cell r="CI385"/>
          <cell r="CJ385"/>
          <cell r="CK385"/>
          <cell r="CL385"/>
          <cell r="CM385"/>
          <cell r="CN385"/>
          <cell r="CO385"/>
        </row>
        <row r="386"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  <cell r="BX386"/>
          <cell r="BY386"/>
          <cell r="BZ386"/>
          <cell r="CA386"/>
          <cell r="CB386"/>
          <cell r="CC386"/>
          <cell r="CD386"/>
          <cell r="CE386"/>
          <cell r="CF386"/>
          <cell r="CG386"/>
          <cell r="CH386"/>
          <cell r="CI386"/>
          <cell r="CJ386"/>
          <cell r="CK386"/>
          <cell r="CL386"/>
          <cell r="CM386"/>
          <cell r="CN386"/>
          <cell r="CO386"/>
        </row>
        <row r="387"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  <cell r="BX387"/>
          <cell r="BY387"/>
          <cell r="BZ387"/>
          <cell r="CA387"/>
          <cell r="CB387"/>
          <cell r="CC387"/>
          <cell r="CD387"/>
          <cell r="CE387"/>
          <cell r="CF387"/>
          <cell r="CG387"/>
          <cell r="CH387"/>
          <cell r="CI387"/>
          <cell r="CJ387"/>
          <cell r="CK387"/>
          <cell r="CL387"/>
          <cell r="CM387"/>
          <cell r="CN387"/>
          <cell r="CO387"/>
        </row>
        <row r="388"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  <cell r="BX388"/>
          <cell r="BY388"/>
          <cell r="BZ388"/>
          <cell r="CA388"/>
          <cell r="CB388"/>
          <cell r="CC388"/>
          <cell r="CD388"/>
          <cell r="CE388"/>
          <cell r="CF388"/>
          <cell r="CG388"/>
          <cell r="CH388"/>
          <cell r="CI388"/>
          <cell r="CJ388"/>
          <cell r="CK388"/>
          <cell r="CL388"/>
          <cell r="CM388"/>
          <cell r="CN388"/>
          <cell r="CO388"/>
        </row>
        <row r="389"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  <cell r="BX389"/>
          <cell r="BY389"/>
          <cell r="BZ389"/>
          <cell r="CA389"/>
          <cell r="CB389"/>
          <cell r="CC389"/>
          <cell r="CD389"/>
          <cell r="CE389"/>
          <cell r="CF389"/>
          <cell r="CG389"/>
          <cell r="CH389"/>
          <cell r="CI389"/>
          <cell r="CJ389"/>
          <cell r="CK389"/>
          <cell r="CL389"/>
          <cell r="CM389"/>
          <cell r="CN389"/>
          <cell r="CO389"/>
        </row>
        <row r="390"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  <cell r="BX390"/>
          <cell r="BY390"/>
          <cell r="BZ390"/>
          <cell r="CA390"/>
          <cell r="CB390"/>
          <cell r="CC390"/>
          <cell r="CD390"/>
          <cell r="CE390"/>
          <cell r="CF390"/>
          <cell r="CG390"/>
          <cell r="CH390"/>
          <cell r="CI390"/>
          <cell r="CJ390"/>
          <cell r="CK390"/>
          <cell r="CL390"/>
          <cell r="CM390"/>
          <cell r="CN390"/>
          <cell r="CO390"/>
        </row>
        <row r="391"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  <cell r="BX391"/>
          <cell r="BY391"/>
          <cell r="BZ391"/>
          <cell r="CA391"/>
          <cell r="CB391"/>
          <cell r="CC391"/>
          <cell r="CD391"/>
          <cell r="CE391"/>
          <cell r="CF391"/>
          <cell r="CG391"/>
          <cell r="CH391"/>
          <cell r="CI391"/>
          <cell r="CJ391"/>
          <cell r="CK391"/>
          <cell r="CL391"/>
          <cell r="CM391"/>
          <cell r="CN391"/>
          <cell r="CO391"/>
        </row>
        <row r="392"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  <cell r="BX392"/>
          <cell r="BY392"/>
          <cell r="BZ392"/>
          <cell r="CA392"/>
          <cell r="CB392"/>
          <cell r="CC392"/>
          <cell r="CD392"/>
          <cell r="CE392"/>
          <cell r="CF392"/>
          <cell r="CG392"/>
          <cell r="CH392"/>
          <cell r="CI392"/>
          <cell r="CJ392"/>
          <cell r="CK392"/>
          <cell r="CL392"/>
          <cell r="CM392"/>
          <cell r="CN392"/>
          <cell r="CO392"/>
        </row>
        <row r="393"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  <cell r="BX393"/>
          <cell r="BY393"/>
          <cell r="BZ393"/>
          <cell r="CA393"/>
          <cell r="CB393"/>
          <cell r="CC393"/>
          <cell r="CD393"/>
          <cell r="CE393"/>
          <cell r="CF393"/>
          <cell r="CG393"/>
          <cell r="CH393"/>
          <cell r="CI393"/>
          <cell r="CJ393"/>
          <cell r="CK393"/>
          <cell r="CL393"/>
          <cell r="CM393"/>
          <cell r="CN393"/>
          <cell r="CO393"/>
        </row>
        <row r="394"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  <cell r="BX394"/>
          <cell r="BY394"/>
          <cell r="BZ394"/>
          <cell r="CA394"/>
          <cell r="CB394"/>
          <cell r="CC394"/>
          <cell r="CD394"/>
          <cell r="CE394"/>
          <cell r="CF394"/>
          <cell r="CG394"/>
          <cell r="CH394"/>
          <cell r="CI394"/>
          <cell r="CJ394"/>
          <cell r="CK394"/>
          <cell r="CL394"/>
          <cell r="CM394"/>
          <cell r="CN394"/>
          <cell r="CO394"/>
        </row>
        <row r="395"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  <cell r="BX395"/>
          <cell r="BY395"/>
          <cell r="BZ395"/>
          <cell r="CA395"/>
          <cell r="CB395"/>
          <cell r="CC395"/>
          <cell r="CD395"/>
          <cell r="CE395"/>
          <cell r="CF395"/>
          <cell r="CG395"/>
          <cell r="CH395"/>
          <cell r="CI395"/>
          <cell r="CJ395"/>
          <cell r="CK395"/>
          <cell r="CL395"/>
          <cell r="CM395"/>
          <cell r="CN395"/>
          <cell r="CO395"/>
        </row>
        <row r="396"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  <cell r="BX396"/>
          <cell r="BY396"/>
          <cell r="BZ396"/>
          <cell r="CA396"/>
          <cell r="CB396"/>
          <cell r="CC396"/>
          <cell r="CD396"/>
          <cell r="CE396"/>
          <cell r="CF396"/>
          <cell r="CG396"/>
          <cell r="CH396"/>
          <cell r="CI396"/>
          <cell r="CJ396"/>
          <cell r="CK396"/>
          <cell r="CL396"/>
          <cell r="CM396"/>
          <cell r="CN396"/>
          <cell r="CO396"/>
        </row>
        <row r="397"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  <cell r="BX397"/>
          <cell r="BY397"/>
          <cell r="BZ397"/>
          <cell r="CA397"/>
          <cell r="CB397"/>
          <cell r="CC397"/>
          <cell r="CD397"/>
          <cell r="CE397"/>
          <cell r="CF397"/>
          <cell r="CG397"/>
          <cell r="CH397"/>
          <cell r="CI397"/>
          <cell r="CJ397"/>
          <cell r="CK397"/>
          <cell r="CL397"/>
          <cell r="CM397"/>
          <cell r="CN397"/>
          <cell r="CO397"/>
        </row>
        <row r="398"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  <cell r="BX398"/>
          <cell r="BY398"/>
          <cell r="BZ398"/>
          <cell r="CA398"/>
          <cell r="CB398"/>
          <cell r="CC398"/>
          <cell r="CD398"/>
          <cell r="CE398"/>
          <cell r="CF398"/>
          <cell r="CG398"/>
          <cell r="CH398"/>
          <cell r="CI398"/>
          <cell r="CJ398"/>
          <cell r="CK398"/>
          <cell r="CL398"/>
          <cell r="CM398"/>
          <cell r="CN398"/>
          <cell r="CO398"/>
        </row>
        <row r="399"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  <cell r="BX399"/>
          <cell r="BY399"/>
          <cell r="BZ399"/>
          <cell r="CA399"/>
          <cell r="CB399"/>
          <cell r="CC399"/>
          <cell r="CD399"/>
          <cell r="CE399"/>
          <cell r="CF399"/>
          <cell r="CG399"/>
          <cell r="CH399"/>
          <cell r="CI399"/>
          <cell r="CJ399"/>
          <cell r="CK399"/>
          <cell r="CL399"/>
          <cell r="CM399"/>
          <cell r="CN399"/>
          <cell r="CO399"/>
        </row>
        <row r="400">
          <cell r="AR400"/>
          <cell r="AS400"/>
          <cell r="AT400"/>
          <cell r="AU400"/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  <cell r="BX400"/>
          <cell r="BY400"/>
          <cell r="BZ400"/>
          <cell r="CA400"/>
          <cell r="CB400"/>
          <cell r="CC400"/>
          <cell r="CD400"/>
          <cell r="CE400"/>
          <cell r="CF400"/>
          <cell r="CG400"/>
          <cell r="CH400"/>
          <cell r="CI400"/>
          <cell r="CJ400"/>
          <cell r="CK400"/>
          <cell r="CL400"/>
          <cell r="CM400"/>
          <cell r="CN400"/>
          <cell r="CO400"/>
        </row>
        <row r="401">
          <cell r="AR401"/>
          <cell r="AS401"/>
          <cell r="AT401"/>
          <cell r="AU401"/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  <cell r="BX401"/>
          <cell r="BY401"/>
          <cell r="BZ401"/>
          <cell r="CA401"/>
          <cell r="CB401"/>
          <cell r="CC401"/>
          <cell r="CD401"/>
          <cell r="CE401"/>
          <cell r="CF401"/>
          <cell r="CG401"/>
          <cell r="CH401"/>
          <cell r="CI401"/>
          <cell r="CJ401"/>
          <cell r="CK401"/>
          <cell r="CL401"/>
          <cell r="CM401"/>
          <cell r="CN401"/>
          <cell r="CO401"/>
        </row>
        <row r="402">
          <cell r="AR402"/>
          <cell r="AS402"/>
          <cell r="AT402"/>
          <cell r="AU402"/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  <cell r="BX402"/>
          <cell r="BY402"/>
          <cell r="BZ402"/>
          <cell r="CA402"/>
          <cell r="CB402"/>
          <cell r="CC402"/>
          <cell r="CD402"/>
          <cell r="CE402"/>
          <cell r="CF402"/>
          <cell r="CG402"/>
          <cell r="CH402"/>
          <cell r="CI402"/>
          <cell r="CJ402"/>
          <cell r="CK402"/>
          <cell r="CL402"/>
          <cell r="CM402"/>
          <cell r="CN402"/>
          <cell r="CO402"/>
        </row>
        <row r="403">
          <cell r="AR403"/>
          <cell r="AS403"/>
          <cell r="AT403"/>
          <cell r="AU403"/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  <cell r="BX403"/>
          <cell r="BY403"/>
          <cell r="BZ403"/>
          <cell r="CA403"/>
          <cell r="CB403"/>
          <cell r="CC403"/>
          <cell r="CD403"/>
          <cell r="CE403"/>
          <cell r="CF403"/>
          <cell r="CG403"/>
          <cell r="CH403"/>
          <cell r="CI403"/>
          <cell r="CJ403"/>
          <cell r="CK403"/>
          <cell r="CL403"/>
          <cell r="CM403"/>
          <cell r="CN403"/>
          <cell r="CO403"/>
        </row>
        <row r="404">
          <cell r="AR404"/>
          <cell r="AS404"/>
          <cell r="AT404"/>
          <cell r="AU404"/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  <cell r="BX404"/>
          <cell r="BY404"/>
          <cell r="BZ404"/>
          <cell r="CA404"/>
          <cell r="CB404"/>
          <cell r="CC404"/>
          <cell r="CD404"/>
          <cell r="CE404"/>
          <cell r="CF404"/>
          <cell r="CG404"/>
          <cell r="CH404"/>
          <cell r="CI404"/>
          <cell r="CJ404"/>
          <cell r="CK404"/>
          <cell r="CL404"/>
          <cell r="CM404"/>
          <cell r="CN404"/>
          <cell r="CO404"/>
        </row>
        <row r="405"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  <cell r="BX405"/>
          <cell r="BY405"/>
          <cell r="BZ405"/>
          <cell r="CA405"/>
          <cell r="CB405"/>
          <cell r="CC405"/>
          <cell r="CD405"/>
          <cell r="CE405"/>
          <cell r="CF405"/>
          <cell r="CG405"/>
          <cell r="CH405"/>
          <cell r="CI405"/>
          <cell r="CJ405"/>
          <cell r="CK405"/>
          <cell r="CL405"/>
          <cell r="CM405"/>
          <cell r="CN405"/>
          <cell r="CO405"/>
        </row>
        <row r="406">
          <cell r="AR406"/>
          <cell r="AS406"/>
          <cell r="AT406"/>
          <cell r="AU406"/>
          <cell r="AV406"/>
          <cell r="AW406"/>
          <cell r="AX406"/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  <cell r="BX406"/>
          <cell r="BY406"/>
          <cell r="BZ406"/>
          <cell r="CA406"/>
          <cell r="CB406"/>
          <cell r="CC406"/>
          <cell r="CD406"/>
          <cell r="CE406"/>
          <cell r="CF406"/>
          <cell r="CG406"/>
          <cell r="CH406"/>
          <cell r="CI406"/>
          <cell r="CJ406"/>
          <cell r="CK406"/>
          <cell r="CL406"/>
          <cell r="CM406"/>
          <cell r="CN406"/>
          <cell r="CO406"/>
        </row>
        <row r="407">
          <cell r="AR407"/>
          <cell r="AS407"/>
          <cell r="AT407"/>
          <cell r="AU407"/>
          <cell r="AV407"/>
          <cell r="AW407"/>
          <cell r="AX407"/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  <cell r="BX407"/>
          <cell r="BY407"/>
          <cell r="BZ407"/>
          <cell r="CA407"/>
          <cell r="CB407"/>
          <cell r="CC407"/>
          <cell r="CD407"/>
          <cell r="CE407"/>
          <cell r="CF407"/>
          <cell r="CG407"/>
          <cell r="CH407"/>
          <cell r="CI407"/>
          <cell r="CJ407"/>
          <cell r="CK407"/>
          <cell r="CL407"/>
          <cell r="CM407"/>
          <cell r="CN407"/>
          <cell r="CO407"/>
        </row>
        <row r="408">
          <cell r="AR408"/>
          <cell r="AS408"/>
          <cell r="AT408"/>
          <cell r="AU408"/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  <cell r="BX408"/>
          <cell r="BY408"/>
          <cell r="BZ408"/>
          <cell r="CA408"/>
          <cell r="CB408"/>
          <cell r="CC408"/>
          <cell r="CD408"/>
          <cell r="CE408"/>
          <cell r="CF408"/>
          <cell r="CG408"/>
          <cell r="CH408"/>
          <cell r="CI408"/>
          <cell r="CJ408"/>
          <cell r="CK408"/>
          <cell r="CL408"/>
          <cell r="CM408"/>
          <cell r="CN408"/>
          <cell r="CO408"/>
        </row>
        <row r="409">
          <cell r="AR409"/>
          <cell r="AS409"/>
          <cell r="AT409"/>
          <cell r="AU409"/>
          <cell r="AV409"/>
          <cell r="AW409"/>
          <cell r="AX409"/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  <cell r="BX409"/>
          <cell r="BY409"/>
          <cell r="BZ409"/>
          <cell r="CA409"/>
          <cell r="CB409"/>
          <cell r="CC409"/>
          <cell r="CD409"/>
          <cell r="CE409"/>
          <cell r="CF409"/>
          <cell r="CG409"/>
          <cell r="CH409"/>
          <cell r="CI409"/>
          <cell r="CJ409"/>
          <cell r="CK409"/>
          <cell r="CL409"/>
          <cell r="CM409"/>
          <cell r="CN409"/>
          <cell r="CO409"/>
        </row>
        <row r="410">
          <cell r="AR410"/>
          <cell r="AS410"/>
          <cell r="AT410"/>
          <cell r="AU410"/>
          <cell r="AV410"/>
          <cell r="AW410"/>
          <cell r="AX410"/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  <cell r="BX410"/>
          <cell r="BY410"/>
          <cell r="BZ410"/>
          <cell r="CA410"/>
          <cell r="CB410"/>
          <cell r="CC410"/>
          <cell r="CD410"/>
          <cell r="CE410"/>
          <cell r="CF410"/>
          <cell r="CG410"/>
          <cell r="CH410"/>
          <cell r="CI410"/>
          <cell r="CJ410"/>
          <cell r="CK410"/>
          <cell r="CL410"/>
          <cell r="CM410"/>
          <cell r="CN410"/>
          <cell r="CO410"/>
        </row>
        <row r="411">
          <cell r="AR411"/>
          <cell r="AS411"/>
          <cell r="AT411"/>
          <cell r="AU411"/>
          <cell r="AV411"/>
          <cell r="AW411"/>
          <cell r="AX411"/>
          <cell r="AY411"/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  <cell r="BX411"/>
          <cell r="BY411"/>
          <cell r="BZ411"/>
          <cell r="CA411"/>
          <cell r="CB411"/>
          <cell r="CC411"/>
          <cell r="CD411"/>
          <cell r="CE411"/>
          <cell r="CF411"/>
          <cell r="CG411"/>
          <cell r="CH411"/>
          <cell r="CI411"/>
          <cell r="CJ411"/>
          <cell r="CK411"/>
          <cell r="CL411"/>
          <cell r="CM411"/>
          <cell r="CN411"/>
          <cell r="CO411"/>
        </row>
        <row r="412">
          <cell r="AR412"/>
          <cell r="AS412"/>
          <cell r="AT412"/>
          <cell r="AU412"/>
          <cell r="AV412"/>
          <cell r="AW412"/>
          <cell r="AX412"/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  <cell r="BX412"/>
          <cell r="BY412"/>
          <cell r="BZ412"/>
          <cell r="CA412"/>
          <cell r="CB412"/>
          <cell r="CC412"/>
          <cell r="CD412"/>
          <cell r="CE412"/>
          <cell r="CF412"/>
          <cell r="CG412"/>
          <cell r="CH412"/>
          <cell r="CI412"/>
          <cell r="CJ412"/>
          <cell r="CK412"/>
          <cell r="CL412"/>
          <cell r="CM412"/>
          <cell r="CN412"/>
          <cell r="CO412"/>
        </row>
        <row r="413">
          <cell r="AR413"/>
          <cell r="AS413"/>
          <cell r="AT413"/>
          <cell r="AU413"/>
          <cell r="AV413"/>
          <cell r="AW413"/>
          <cell r="AX413"/>
          <cell r="AY413"/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  <cell r="BX413"/>
          <cell r="BY413"/>
          <cell r="BZ413"/>
          <cell r="CA413"/>
          <cell r="CB413"/>
          <cell r="CC413"/>
          <cell r="CD413"/>
          <cell r="CE413"/>
          <cell r="CF413"/>
          <cell r="CG413"/>
          <cell r="CH413"/>
          <cell r="CI413"/>
          <cell r="CJ413"/>
          <cell r="CK413"/>
          <cell r="CL413"/>
          <cell r="CM413"/>
          <cell r="CN413"/>
          <cell r="CO413"/>
        </row>
        <row r="414">
          <cell r="AR414"/>
          <cell r="AS414"/>
          <cell r="AT414"/>
          <cell r="AU414"/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  <cell r="BX414"/>
          <cell r="BY414"/>
          <cell r="BZ414"/>
          <cell r="CA414"/>
          <cell r="CB414"/>
          <cell r="CC414"/>
          <cell r="CD414"/>
          <cell r="CE414"/>
          <cell r="CF414"/>
          <cell r="CG414"/>
          <cell r="CH414"/>
          <cell r="CI414"/>
          <cell r="CJ414"/>
          <cell r="CK414"/>
          <cell r="CL414"/>
          <cell r="CM414"/>
          <cell r="CN414"/>
          <cell r="CO414"/>
        </row>
        <row r="415">
          <cell r="AR415"/>
          <cell r="AS415"/>
          <cell r="AT415"/>
          <cell r="AU415"/>
          <cell r="AV415"/>
          <cell r="AW415"/>
          <cell r="AX415"/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  <cell r="BX415"/>
          <cell r="BY415"/>
          <cell r="BZ415"/>
          <cell r="CA415"/>
          <cell r="CB415"/>
          <cell r="CC415"/>
          <cell r="CD415"/>
          <cell r="CE415"/>
          <cell r="CF415"/>
          <cell r="CG415"/>
          <cell r="CH415"/>
          <cell r="CI415"/>
          <cell r="CJ415"/>
          <cell r="CK415"/>
          <cell r="CL415"/>
          <cell r="CM415"/>
          <cell r="CN415"/>
          <cell r="CO415"/>
        </row>
        <row r="416">
          <cell r="AR416"/>
          <cell r="AS416"/>
          <cell r="AT416"/>
          <cell r="AU416"/>
          <cell r="AV416"/>
          <cell r="AW416"/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  <cell r="BX416"/>
          <cell r="BY416"/>
          <cell r="BZ416"/>
          <cell r="CA416"/>
          <cell r="CB416"/>
          <cell r="CC416"/>
          <cell r="CD416"/>
          <cell r="CE416"/>
          <cell r="CF416"/>
          <cell r="CG416"/>
          <cell r="CH416"/>
          <cell r="CI416"/>
          <cell r="CJ416"/>
          <cell r="CK416"/>
          <cell r="CL416"/>
          <cell r="CM416"/>
          <cell r="CN416"/>
          <cell r="CO416"/>
        </row>
        <row r="417">
          <cell r="AR417"/>
          <cell r="AS417"/>
          <cell r="AT417"/>
          <cell r="AU417"/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  <cell r="BX417"/>
          <cell r="BY417"/>
          <cell r="BZ417"/>
          <cell r="CA417"/>
          <cell r="CB417"/>
          <cell r="CC417"/>
          <cell r="CD417"/>
          <cell r="CE417"/>
          <cell r="CF417"/>
          <cell r="CG417"/>
          <cell r="CH417"/>
          <cell r="CI417"/>
          <cell r="CJ417"/>
          <cell r="CK417"/>
          <cell r="CL417"/>
          <cell r="CM417"/>
          <cell r="CN417"/>
          <cell r="CO417"/>
        </row>
        <row r="418">
          <cell r="AR418"/>
          <cell r="AS418"/>
          <cell r="AT418"/>
          <cell r="AU418"/>
          <cell r="AV418"/>
          <cell r="AW418"/>
          <cell r="AX418"/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  <cell r="BX418"/>
          <cell r="BY418"/>
          <cell r="BZ418"/>
          <cell r="CA418"/>
          <cell r="CB418"/>
          <cell r="CC418"/>
          <cell r="CD418"/>
          <cell r="CE418"/>
          <cell r="CF418"/>
          <cell r="CG418"/>
          <cell r="CH418"/>
          <cell r="CI418"/>
          <cell r="CJ418"/>
          <cell r="CK418"/>
          <cell r="CL418"/>
          <cell r="CM418"/>
          <cell r="CN418"/>
          <cell r="CO418"/>
        </row>
        <row r="419">
          <cell r="AR419"/>
          <cell r="AS419"/>
          <cell r="AT419"/>
          <cell r="AU419"/>
          <cell r="AV419"/>
          <cell r="AW419"/>
          <cell r="AX419"/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  <cell r="BX419"/>
          <cell r="BY419"/>
          <cell r="BZ419"/>
          <cell r="CA419"/>
          <cell r="CB419"/>
          <cell r="CC419"/>
          <cell r="CD419"/>
          <cell r="CE419"/>
          <cell r="CF419"/>
          <cell r="CG419"/>
          <cell r="CH419"/>
          <cell r="CI419"/>
          <cell r="CJ419"/>
          <cell r="CK419"/>
          <cell r="CL419"/>
          <cell r="CM419"/>
          <cell r="CN419"/>
          <cell r="CO419"/>
        </row>
        <row r="420">
          <cell r="AR420"/>
          <cell r="AS420"/>
          <cell r="AT420"/>
          <cell r="AU420"/>
          <cell r="AV420"/>
          <cell r="AW420"/>
          <cell r="AX420"/>
          <cell r="AY420"/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  <cell r="BX420"/>
          <cell r="BY420"/>
          <cell r="BZ420"/>
          <cell r="CA420"/>
          <cell r="CB420"/>
          <cell r="CC420"/>
          <cell r="CD420"/>
          <cell r="CE420"/>
          <cell r="CF420"/>
          <cell r="CG420"/>
          <cell r="CH420"/>
          <cell r="CI420"/>
          <cell r="CJ420"/>
          <cell r="CK420"/>
          <cell r="CL420"/>
          <cell r="CM420"/>
          <cell r="CN420"/>
          <cell r="CO420"/>
        </row>
        <row r="421">
          <cell r="AR421"/>
          <cell r="AS421"/>
          <cell r="AT421"/>
          <cell r="AU421"/>
          <cell r="AV421"/>
          <cell r="AW421"/>
          <cell r="AX421"/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  <cell r="BX421"/>
          <cell r="BY421"/>
          <cell r="BZ421"/>
          <cell r="CA421"/>
          <cell r="CB421"/>
          <cell r="CC421"/>
          <cell r="CD421"/>
          <cell r="CE421"/>
          <cell r="CF421"/>
          <cell r="CG421"/>
          <cell r="CH421"/>
          <cell r="CI421"/>
          <cell r="CJ421"/>
          <cell r="CK421"/>
          <cell r="CL421"/>
          <cell r="CM421"/>
          <cell r="CN421"/>
          <cell r="CO421"/>
        </row>
        <row r="422">
          <cell r="AR422"/>
          <cell r="AS422"/>
          <cell r="AT422"/>
          <cell r="AU422"/>
          <cell r="AV422"/>
          <cell r="AW422"/>
          <cell r="AX422"/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  <cell r="BX422"/>
          <cell r="BY422"/>
          <cell r="BZ422"/>
          <cell r="CA422"/>
          <cell r="CB422"/>
          <cell r="CC422"/>
          <cell r="CD422"/>
          <cell r="CE422"/>
          <cell r="CF422"/>
          <cell r="CG422"/>
          <cell r="CH422"/>
          <cell r="CI422"/>
          <cell r="CJ422"/>
          <cell r="CK422"/>
          <cell r="CL422"/>
          <cell r="CM422"/>
          <cell r="CN422"/>
          <cell r="CO422"/>
        </row>
        <row r="423">
          <cell r="AR423"/>
          <cell r="AS423"/>
          <cell r="AT423"/>
          <cell r="AU423"/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  <cell r="BX423"/>
          <cell r="BY423"/>
          <cell r="BZ423"/>
          <cell r="CA423"/>
          <cell r="CB423"/>
          <cell r="CC423"/>
          <cell r="CD423"/>
          <cell r="CE423"/>
          <cell r="CF423"/>
          <cell r="CG423"/>
          <cell r="CH423"/>
          <cell r="CI423"/>
          <cell r="CJ423"/>
          <cell r="CK423"/>
          <cell r="CL423"/>
          <cell r="CM423"/>
          <cell r="CN423"/>
          <cell r="CO423"/>
        </row>
        <row r="424">
          <cell r="AR424"/>
          <cell r="AS424"/>
          <cell r="AT424"/>
          <cell r="AU424"/>
          <cell r="AV424"/>
          <cell r="AW424"/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  <cell r="BX424"/>
          <cell r="BY424"/>
          <cell r="BZ424"/>
          <cell r="CA424"/>
          <cell r="CB424"/>
          <cell r="CC424"/>
          <cell r="CD424"/>
          <cell r="CE424"/>
          <cell r="CF424"/>
          <cell r="CG424"/>
          <cell r="CH424"/>
          <cell r="CI424"/>
          <cell r="CJ424"/>
          <cell r="CK424"/>
          <cell r="CL424"/>
          <cell r="CM424"/>
          <cell r="CN424"/>
          <cell r="CO424"/>
        </row>
        <row r="425">
          <cell r="AR425"/>
          <cell r="AS425"/>
          <cell r="AT425"/>
          <cell r="AU425"/>
          <cell r="AV425"/>
          <cell r="AW425"/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  <cell r="BX425"/>
          <cell r="BY425"/>
          <cell r="BZ425"/>
          <cell r="CA425"/>
          <cell r="CB425"/>
          <cell r="CC425"/>
          <cell r="CD425"/>
          <cell r="CE425"/>
          <cell r="CF425"/>
          <cell r="CG425"/>
          <cell r="CH425"/>
          <cell r="CI425"/>
          <cell r="CJ425"/>
          <cell r="CK425"/>
          <cell r="CL425"/>
          <cell r="CM425"/>
          <cell r="CN425"/>
          <cell r="CO425"/>
        </row>
        <row r="426">
          <cell r="AR426"/>
          <cell r="AS426"/>
          <cell r="AT426"/>
          <cell r="AU426"/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  <cell r="BX426"/>
          <cell r="BY426"/>
          <cell r="BZ426"/>
          <cell r="CA426"/>
          <cell r="CB426"/>
          <cell r="CC426"/>
          <cell r="CD426"/>
          <cell r="CE426"/>
          <cell r="CF426"/>
          <cell r="CG426"/>
          <cell r="CH426"/>
          <cell r="CI426"/>
          <cell r="CJ426"/>
          <cell r="CK426"/>
          <cell r="CL426"/>
          <cell r="CM426"/>
          <cell r="CN426"/>
          <cell r="CO426"/>
        </row>
        <row r="427">
          <cell r="AR427"/>
          <cell r="AS427"/>
          <cell r="AT427"/>
          <cell r="AU427"/>
          <cell r="AV427"/>
          <cell r="AW427"/>
          <cell r="AX427"/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  <cell r="BX427"/>
          <cell r="BY427"/>
          <cell r="BZ427"/>
          <cell r="CA427"/>
          <cell r="CB427"/>
          <cell r="CC427"/>
          <cell r="CD427"/>
          <cell r="CE427"/>
          <cell r="CF427"/>
          <cell r="CG427"/>
          <cell r="CH427"/>
          <cell r="CI427"/>
          <cell r="CJ427"/>
          <cell r="CK427"/>
          <cell r="CL427"/>
          <cell r="CM427"/>
          <cell r="CN427"/>
          <cell r="CO427"/>
        </row>
        <row r="428">
          <cell r="AR428"/>
          <cell r="AS428"/>
          <cell r="AT428"/>
          <cell r="AU428"/>
          <cell r="AV428"/>
          <cell r="AW428"/>
          <cell r="AX428"/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  <cell r="BX428"/>
          <cell r="BY428"/>
          <cell r="BZ428"/>
          <cell r="CA428"/>
          <cell r="CB428"/>
          <cell r="CC428"/>
          <cell r="CD428"/>
          <cell r="CE428"/>
          <cell r="CF428"/>
          <cell r="CG428"/>
          <cell r="CH428"/>
          <cell r="CI428"/>
          <cell r="CJ428"/>
          <cell r="CK428"/>
          <cell r="CL428"/>
          <cell r="CM428"/>
          <cell r="CN428"/>
          <cell r="CO428"/>
        </row>
        <row r="429">
          <cell r="AR429"/>
          <cell r="AS429"/>
          <cell r="AT429"/>
          <cell r="AU429"/>
          <cell r="AV429"/>
          <cell r="AW429"/>
          <cell r="AX429"/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  <cell r="BX429"/>
          <cell r="BY429"/>
          <cell r="BZ429"/>
          <cell r="CA429"/>
          <cell r="CB429"/>
          <cell r="CC429"/>
          <cell r="CD429"/>
          <cell r="CE429"/>
          <cell r="CF429"/>
          <cell r="CG429"/>
          <cell r="CH429"/>
          <cell r="CI429"/>
          <cell r="CJ429"/>
          <cell r="CK429"/>
          <cell r="CL429"/>
          <cell r="CM429"/>
          <cell r="CN429"/>
          <cell r="CO429"/>
        </row>
        <row r="430">
          <cell r="AR430"/>
          <cell r="AS430"/>
          <cell r="AT430"/>
          <cell r="AU430"/>
          <cell r="AV430"/>
          <cell r="AW430"/>
          <cell r="AX430"/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  <cell r="BX430"/>
          <cell r="BY430"/>
          <cell r="BZ430"/>
          <cell r="CA430"/>
          <cell r="CB430"/>
          <cell r="CC430"/>
          <cell r="CD430"/>
          <cell r="CE430"/>
          <cell r="CF430"/>
          <cell r="CG430"/>
          <cell r="CH430"/>
          <cell r="CI430"/>
          <cell r="CJ430"/>
          <cell r="CK430"/>
          <cell r="CL430"/>
          <cell r="CM430"/>
          <cell r="CN430"/>
          <cell r="CO430"/>
        </row>
        <row r="431">
          <cell r="AR431"/>
          <cell r="AS431"/>
          <cell r="AT431"/>
          <cell r="AU431"/>
          <cell r="AV431"/>
          <cell r="AW431"/>
          <cell r="AX431"/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  <cell r="BX431"/>
          <cell r="BY431"/>
          <cell r="BZ431"/>
          <cell r="CA431"/>
          <cell r="CB431"/>
          <cell r="CC431"/>
          <cell r="CD431"/>
          <cell r="CE431"/>
          <cell r="CF431"/>
          <cell r="CG431"/>
          <cell r="CH431"/>
          <cell r="CI431"/>
          <cell r="CJ431"/>
          <cell r="CK431"/>
          <cell r="CL431"/>
          <cell r="CM431"/>
          <cell r="CN431"/>
          <cell r="CO431"/>
        </row>
        <row r="432">
          <cell r="AR432"/>
          <cell r="AS432"/>
          <cell r="AT432"/>
          <cell r="AU432"/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  <cell r="BX432"/>
          <cell r="BY432"/>
          <cell r="BZ432"/>
          <cell r="CA432"/>
          <cell r="CB432"/>
          <cell r="CC432"/>
          <cell r="CD432"/>
          <cell r="CE432"/>
          <cell r="CF432"/>
          <cell r="CG432"/>
          <cell r="CH432"/>
          <cell r="CI432"/>
          <cell r="CJ432"/>
          <cell r="CK432"/>
          <cell r="CL432"/>
          <cell r="CM432"/>
          <cell r="CN432"/>
          <cell r="CO432"/>
        </row>
        <row r="433">
          <cell r="AR433"/>
          <cell r="AS433"/>
          <cell r="AT433"/>
          <cell r="AU433"/>
          <cell r="AV433"/>
          <cell r="AW433"/>
          <cell r="AX433"/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  <cell r="BX433"/>
          <cell r="BY433"/>
          <cell r="BZ433"/>
          <cell r="CA433"/>
          <cell r="CB433"/>
          <cell r="CC433"/>
          <cell r="CD433"/>
          <cell r="CE433"/>
          <cell r="CF433"/>
          <cell r="CG433"/>
          <cell r="CH433"/>
          <cell r="CI433"/>
          <cell r="CJ433"/>
          <cell r="CK433"/>
          <cell r="CL433"/>
          <cell r="CM433"/>
          <cell r="CN433"/>
          <cell r="CO433"/>
        </row>
        <row r="434">
          <cell r="AR434"/>
          <cell r="AS434"/>
          <cell r="AT434"/>
          <cell r="AU434"/>
          <cell r="AV434"/>
          <cell r="AW434"/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  <cell r="BX434"/>
          <cell r="BY434"/>
          <cell r="BZ434"/>
          <cell r="CA434"/>
          <cell r="CB434"/>
          <cell r="CC434"/>
          <cell r="CD434"/>
          <cell r="CE434"/>
          <cell r="CF434"/>
          <cell r="CG434"/>
          <cell r="CH434"/>
          <cell r="CI434"/>
          <cell r="CJ434"/>
          <cell r="CK434"/>
          <cell r="CL434"/>
          <cell r="CM434"/>
          <cell r="CN434"/>
          <cell r="CO434"/>
        </row>
        <row r="435">
          <cell r="AR435"/>
          <cell r="AS435"/>
          <cell r="AT435"/>
          <cell r="AU435"/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  <cell r="BX435"/>
          <cell r="BY435"/>
          <cell r="BZ435"/>
          <cell r="CA435"/>
          <cell r="CB435"/>
          <cell r="CC435"/>
          <cell r="CD435"/>
          <cell r="CE435"/>
          <cell r="CF435"/>
          <cell r="CG435"/>
          <cell r="CH435"/>
          <cell r="CI435"/>
          <cell r="CJ435"/>
          <cell r="CK435"/>
          <cell r="CL435"/>
          <cell r="CM435"/>
          <cell r="CN435"/>
          <cell r="CO435"/>
        </row>
        <row r="436">
          <cell r="AR436"/>
          <cell r="AS436"/>
          <cell r="AT436"/>
          <cell r="AU436"/>
          <cell r="AV436"/>
          <cell r="AW436"/>
          <cell r="AX436"/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  <cell r="BX436"/>
          <cell r="BY436"/>
          <cell r="BZ436"/>
          <cell r="CA436"/>
          <cell r="CB436"/>
          <cell r="CC436"/>
          <cell r="CD436"/>
          <cell r="CE436"/>
          <cell r="CF436"/>
          <cell r="CG436"/>
          <cell r="CH436"/>
          <cell r="CI436"/>
          <cell r="CJ436"/>
          <cell r="CK436"/>
          <cell r="CL436"/>
          <cell r="CM436"/>
          <cell r="CN436"/>
          <cell r="CO436"/>
        </row>
        <row r="437">
          <cell r="AR437"/>
          <cell r="AS437"/>
          <cell r="AT437"/>
          <cell r="AU437"/>
          <cell r="AV437"/>
          <cell r="AW437"/>
          <cell r="AX437"/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  <cell r="BX437"/>
          <cell r="BY437"/>
          <cell r="BZ437"/>
          <cell r="CA437"/>
          <cell r="CB437"/>
          <cell r="CC437"/>
          <cell r="CD437"/>
          <cell r="CE437"/>
          <cell r="CF437"/>
          <cell r="CG437"/>
          <cell r="CH437"/>
          <cell r="CI437"/>
          <cell r="CJ437"/>
          <cell r="CK437"/>
          <cell r="CL437"/>
          <cell r="CM437"/>
          <cell r="CN437"/>
          <cell r="CO437"/>
        </row>
        <row r="438">
          <cell r="AR438"/>
          <cell r="AS438"/>
          <cell r="AT438"/>
          <cell r="AU438"/>
          <cell r="AV438"/>
          <cell r="AW438"/>
          <cell r="AX438"/>
          <cell r="AY438"/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  <cell r="BX438"/>
          <cell r="BY438"/>
          <cell r="BZ438"/>
          <cell r="CA438"/>
          <cell r="CB438"/>
          <cell r="CC438"/>
          <cell r="CD438"/>
          <cell r="CE438"/>
          <cell r="CF438"/>
          <cell r="CG438"/>
          <cell r="CH438"/>
          <cell r="CI438"/>
          <cell r="CJ438"/>
          <cell r="CK438"/>
          <cell r="CL438"/>
          <cell r="CM438"/>
          <cell r="CN438"/>
          <cell r="CO438"/>
        </row>
        <row r="439">
          <cell r="AR439"/>
          <cell r="AS439"/>
          <cell r="AT439"/>
          <cell r="AU439"/>
          <cell r="AV439"/>
          <cell r="AW439"/>
          <cell r="AX439"/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  <cell r="BX439"/>
          <cell r="BY439"/>
          <cell r="BZ439"/>
          <cell r="CA439"/>
          <cell r="CB439"/>
          <cell r="CC439"/>
          <cell r="CD439"/>
          <cell r="CE439"/>
          <cell r="CF439"/>
          <cell r="CG439"/>
          <cell r="CH439"/>
          <cell r="CI439"/>
          <cell r="CJ439"/>
          <cell r="CK439"/>
          <cell r="CL439"/>
          <cell r="CM439"/>
          <cell r="CN439"/>
          <cell r="CO439"/>
        </row>
        <row r="440">
          <cell r="AR440"/>
          <cell r="AS440"/>
          <cell r="AT440"/>
          <cell r="AU440"/>
          <cell r="AV440"/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  <cell r="BX440"/>
          <cell r="BY440"/>
          <cell r="BZ440"/>
          <cell r="CA440"/>
          <cell r="CB440"/>
          <cell r="CC440"/>
          <cell r="CD440"/>
          <cell r="CE440"/>
          <cell r="CF440"/>
          <cell r="CG440"/>
          <cell r="CH440"/>
          <cell r="CI440"/>
          <cell r="CJ440"/>
          <cell r="CK440"/>
          <cell r="CL440"/>
          <cell r="CM440"/>
          <cell r="CN440"/>
          <cell r="CO440"/>
        </row>
        <row r="441">
          <cell r="AR441"/>
          <cell r="AS441"/>
          <cell r="AT441"/>
          <cell r="AU441"/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  <cell r="BX441"/>
          <cell r="BY441"/>
          <cell r="BZ441"/>
          <cell r="CA441"/>
          <cell r="CB441"/>
          <cell r="CC441"/>
          <cell r="CD441"/>
          <cell r="CE441"/>
          <cell r="CF441"/>
          <cell r="CG441"/>
          <cell r="CH441"/>
          <cell r="CI441"/>
          <cell r="CJ441"/>
          <cell r="CK441"/>
          <cell r="CL441"/>
          <cell r="CM441"/>
          <cell r="CN441"/>
          <cell r="CO441"/>
        </row>
        <row r="442">
          <cell r="AR442"/>
          <cell r="AS442"/>
          <cell r="AT442"/>
          <cell r="AU442"/>
          <cell r="AV442"/>
          <cell r="AW442"/>
          <cell r="AX442"/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  <cell r="BX442"/>
          <cell r="BY442"/>
          <cell r="BZ442"/>
          <cell r="CA442"/>
          <cell r="CB442"/>
          <cell r="CC442"/>
          <cell r="CD442"/>
          <cell r="CE442"/>
          <cell r="CF442"/>
          <cell r="CG442"/>
          <cell r="CH442"/>
          <cell r="CI442"/>
          <cell r="CJ442"/>
          <cell r="CK442"/>
          <cell r="CL442"/>
          <cell r="CM442"/>
          <cell r="CN442"/>
          <cell r="CO442"/>
        </row>
        <row r="443">
          <cell r="AR443"/>
          <cell r="AS443"/>
          <cell r="AT443"/>
          <cell r="AU443"/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  <cell r="BX443"/>
          <cell r="BY443"/>
          <cell r="BZ443"/>
          <cell r="CA443"/>
          <cell r="CB443"/>
          <cell r="CC443"/>
          <cell r="CD443"/>
          <cell r="CE443"/>
          <cell r="CF443"/>
          <cell r="CG443"/>
          <cell r="CH443"/>
          <cell r="CI443"/>
          <cell r="CJ443"/>
          <cell r="CK443"/>
          <cell r="CL443"/>
          <cell r="CM443"/>
          <cell r="CN443"/>
          <cell r="CO443"/>
        </row>
        <row r="444">
          <cell r="AR444"/>
          <cell r="AS444"/>
          <cell r="AT444"/>
          <cell r="AU444"/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  <cell r="BX444"/>
          <cell r="BY444"/>
          <cell r="BZ444"/>
          <cell r="CA444"/>
          <cell r="CB444"/>
          <cell r="CC444"/>
          <cell r="CD444"/>
          <cell r="CE444"/>
          <cell r="CF444"/>
          <cell r="CG444"/>
          <cell r="CH444"/>
          <cell r="CI444"/>
          <cell r="CJ444"/>
          <cell r="CK444"/>
          <cell r="CL444"/>
          <cell r="CM444"/>
          <cell r="CN444"/>
          <cell r="CO444"/>
        </row>
        <row r="445">
          <cell r="AR445"/>
          <cell r="AS445"/>
          <cell r="AT445"/>
          <cell r="AU445"/>
          <cell r="AV445"/>
          <cell r="AW445"/>
          <cell r="AX445"/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  <cell r="BX445"/>
          <cell r="BY445"/>
          <cell r="BZ445"/>
          <cell r="CA445"/>
          <cell r="CB445"/>
          <cell r="CC445"/>
          <cell r="CD445"/>
          <cell r="CE445"/>
          <cell r="CF445"/>
          <cell r="CG445"/>
          <cell r="CH445"/>
          <cell r="CI445"/>
          <cell r="CJ445"/>
          <cell r="CK445"/>
          <cell r="CL445"/>
          <cell r="CM445"/>
          <cell r="CN445"/>
          <cell r="CO445"/>
        </row>
        <row r="446">
          <cell r="AR446"/>
          <cell r="AS446"/>
          <cell r="AT446"/>
          <cell r="AU446"/>
          <cell r="AV446"/>
          <cell r="AW446"/>
          <cell r="AX446"/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  <cell r="BX446"/>
          <cell r="BY446"/>
          <cell r="BZ446"/>
          <cell r="CA446"/>
          <cell r="CB446"/>
          <cell r="CC446"/>
          <cell r="CD446"/>
          <cell r="CE446"/>
          <cell r="CF446"/>
          <cell r="CG446"/>
          <cell r="CH446"/>
          <cell r="CI446"/>
          <cell r="CJ446"/>
          <cell r="CK446"/>
          <cell r="CL446"/>
          <cell r="CM446"/>
          <cell r="CN446"/>
          <cell r="CO446"/>
        </row>
        <row r="447">
          <cell r="AR447"/>
          <cell r="AS447"/>
          <cell r="AT447"/>
          <cell r="AU447"/>
          <cell r="AV447"/>
          <cell r="AW447"/>
          <cell r="AX447"/>
          <cell r="AY447"/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  <cell r="BX447"/>
          <cell r="BY447"/>
          <cell r="BZ447"/>
          <cell r="CA447"/>
          <cell r="CB447"/>
          <cell r="CC447"/>
          <cell r="CD447"/>
          <cell r="CE447"/>
          <cell r="CF447"/>
          <cell r="CG447"/>
          <cell r="CH447"/>
          <cell r="CI447"/>
          <cell r="CJ447"/>
          <cell r="CK447"/>
          <cell r="CL447"/>
          <cell r="CM447"/>
          <cell r="CN447"/>
          <cell r="CO447"/>
        </row>
        <row r="448">
          <cell r="AR448"/>
          <cell r="AS448"/>
          <cell r="AT448"/>
          <cell r="AU448"/>
          <cell r="AV448"/>
          <cell r="AW448"/>
          <cell r="AX448"/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  <cell r="BX448"/>
          <cell r="BY448"/>
          <cell r="BZ448"/>
          <cell r="CA448"/>
          <cell r="CB448"/>
          <cell r="CC448"/>
          <cell r="CD448"/>
          <cell r="CE448"/>
          <cell r="CF448"/>
          <cell r="CG448"/>
          <cell r="CH448"/>
          <cell r="CI448"/>
          <cell r="CJ448"/>
          <cell r="CK448"/>
          <cell r="CL448"/>
          <cell r="CM448"/>
          <cell r="CN448"/>
          <cell r="CO448"/>
        </row>
        <row r="449">
          <cell r="AR449"/>
          <cell r="AS449"/>
          <cell r="AT449"/>
          <cell r="AU449"/>
          <cell r="AV449"/>
          <cell r="AW449"/>
          <cell r="AX449"/>
          <cell r="AY449"/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  <cell r="BX449"/>
          <cell r="BY449"/>
          <cell r="BZ449"/>
          <cell r="CA449"/>
          <cell r="CB449"/>
          <cell r="CC449"/>
          <cell r="CD449"/>
          <cell r="CE449"/>
          <cell r="CF449"/>
          <cell r="CG449"/>
          <cell r="CH449"/>
          <cell r="CI449"/>
          <cell r="CJ449"/>
          <cell r="CK449"/>
          <cell r="CL449"/>
          <cell r="CM449"/>
          <cell r="CN449"/>
          <cell r="CO449"/>
        </row>
        <row r="450">
          <cell r="AR450"/>
          <cell r="AS450"/>
          <cell r="AT450"/>
          <cell r="AU450"/>
          <cell r="AV450"/>
          <cell r="AW450"/>
          <cell r="AX450"/>
          <cell r="AY450"/>
          <cell r="AZ450"/>
          <cell r="BA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  <cell r="BX450"/>
          <cell r="BY450"/>
          <cell r="BZ450"/>
          <cell r="CA450"/>
          <cell r="CB450"/>
          <cell r="CC450"/>
          <cell r="CD450"/>
          <cell r="CE450"/>
          <cell r="CF450"/>
          <cell r="CG450"/>
          <cell r="CH450"/>
          <cell r="CI450"/>
          <cell r="CJ450"/>
          <cell r="CK450"/>
          <cell r="CL450"/>
          <cell r="CM450"/>
          <cell r="CN450"/>
          <cell r="CO450"/>
        </row>
        <row r="451">
          <cell r="AR451"/>
          <cell r="AS451"/>
          <cell r="AT451"/>
          <cell r="AU451"/>
          <cell r="AV451"/>
          <cell r="AW451"/>
          <cell r="AX451"/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  <cell r="BX451"/>
          <cell r="BY451"/>
          <cell r="BZ451"/>
          <cell r="CA451"/>
          <cell r="CB451"/>
          <cell r="CC451"/>
          <cell r="CD451"/>
          <cell r="CE451"/>
          <cell r="CF451"/>
          <cell r="CG451"/>
          <cell r="CH451"/>
          <cell r="CI451"/>
          <cell r="CJ451"/>
          <cell r="CK451"/>
          <cell r="CL451"/>
          <cell r="CM451"/>
          <cell r="CN451"/>
          <cell r="CO451"/>
        </row>
        <row r="452">
          <cell r="AR452"/>
          <cell r="AS452"/>
          <cell r="AT452"/>
          <cell r="AU452"/>
          <cell r="AV452"/>
          <cell r="AW452"/>
          <cell r="AX452"/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  <cell r="BX452"/>
          <cell r="BY452"/>
          <cell r="BZ452"/>
          <cell r="CA452"/>
          <cell r="CB452"/>
          <cell r="CC452"/>
          <cell r="CD452"/>
          <cell r="CE452"/>
          <cell r="CF452"/>
          <cell r="CG452"/>
          <cell r="CH452"/>
          <cell r="CI452"/>
          <cell r="CJ452"/>
          <cell r="CK452"/>
          <cell r="CL452"/>
          <cell r="CM452"/>
          <cell r="CN452"/>
          <cell r="CO452"/>
        </row>
        <row r="453">
          <cell r="AR453"/>
          <cell r="AS453"/>
          <cell r="AT453"/>
          <cell r="AU453"/>
          <cell r="AV453"/>
          <cell r="AW453"/>
          <cell r="AX453"/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  <cell r="BX453"/>
          <cell r="BY453"/>
          <cell r="BZ453"/>
          <cell r="CA453"/>
          <cell r="CB453"/>
          <cell r="CC453"/>
          <cell r="CD453"/>
          <cell r="CE453"/>
          <cell r="CF453"/>
          <cell r="CG453"/>
          <cell r="CH453"/>
          <cell r="CI453"/>
          <cell r="CJ453"/>
          <cell r="CK453"/>
          <cell r="CL453"/>
          <cell r="CM453"/>
          <cell r="CN453"/>
          <cell r="CO453"/>
        </row>
        <row r="454">
          <cell r="AR454"/>
          <cell r="AS454"/>
          <cell r="AT454"/>
          <cell r="AU454"/>
          <cell r="AV454"/>
          <cell r="AW454"/>
          <cell r="AX454"/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  <cell r="BX454"/>
          <cell r="BY454"/>
          <cell r="BZ454"/>
          <cell r="CA454"/>
          <cell r="CB454"/>
          <cell r="CC454"/>
          <cell r="CD454"/>
          <cell r="CE454"/>
          <cell r="CF454"/>
          <cell r="CG454"/>
          <cell r="CH454"/>
          <cell r="CI454"/>
          <cell r="CJ454"/>
          <cell r="CK454"/>
          <cell r="CL454"/>
          <cell r="CM454"/>
          <cell r="CN454"/>
          <cell r="CO454"/>
        </row>
        <row r="455">
          <cell r="AR455"/>
          <cell r="AS455"/>
          <cell r="AT455"/>
          <cell r="AU455"/>
          <cell r="AV455"/>
          <cell r="AW455"/>
          <cell r="AX455"/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  <cell r="BX455"/>
          <cell r="BY455"/>
          <cell r="BZ455"/>
          <cell r="CA455"/>
          <cell r="CB455"/>
          <cell r="CC455"/>
          <cell r="CD455"/>
          <cell r="CE455"/>
          <cell r="CF455"/>
          <cell r="CG455"/>
          <cell r="CH455"/>
          <cell r="CI455"/>
          <cell r="CJ455"/>
          <cell r="CK455"/>
          <cell r="CL455"/>
          <cell r="CM455"/>
          <cell r="CN455"/>
          <cell r="CO455"/>
        </row>
        <row r="456">
          <cell r="AR456"/>
          <cell r="AS456"/>
          <cell r="AT456"/>
          <cell r="AU456"/>
          <cell r="AV456"/>
          <cell r="AW456"/>
          <cell r="AX456"/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  <cell r="BX456"/>
          <cell r="BY456"/>
          <cell r="BZ456"/>
          <cell r="CA456"/>
          <cell r="CB456"/>
          <cell r="CC456"/>
          <cell r="CD456"/>
          <cell r="CE456"/>
          <cell r="CF456"/>
          <cell r="CG456"/>
          <cell r="CH456"/>
          <cell r="CI456"/>
          <cell r="CJ456"/>
          <cell r="CK456"/>
          <cell r="CL456"/>
          <cell r="CM456"/>
          <cell r="CN456"/>
          <cell r="CO456"/>
        </row>
        <row r="457">
          <cell r="AR457"/>
          <cell r="AS457"/>
          <cell r="AT457"/>
          <cell r="AU457"/>
          <cell r="AV457"/>
          <cell r="AW457"/>
          <cell r="AX457"/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  <cell r="BX457"/>
          <cell r="BY457"/>
          <cell r="BZ457"/>
          <cell r="CA457"/>
          <cell r="CB457"/>
          <cell r="CC457"/>
          <cell r="CD457"/>
          <cell r="CE457"/>
          <cell r="CF457"/>
          <cell r="CG457"/>
          <cell r="CH457"/>
          <cell r="CI457"/>
          <cell r="CJ457"/>
          <cell r="CK457"/>
          <cell r="CL457"/>
          <cell r="CM457"/>
          <cell r="CN457"/>
          <cell r="CO457"/>
        </row>
        <row r="458">
          <cell r="AR458"/>
          <cell r="AS458"/>
          <cell r="AT458"/>
          <cell r="AU458"/>
          <cell r="AV458"/>
          <cell r="AW458"/>
          <cell r="AX458"/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  <cell r="BX458"/>
          <cell r="BY458"/>
          <cell r="BZ458"/>
          <cell r="CA458"/>
          <cell r="CB458"/>
          <cell r="CC458"/>
          <cell r="CD458"/>
          <cell r="CE458"/>
          <cell r="CF458"/>
          <cell r="CG458"/>
          <cell r="CH458"/>
          <cell r="CI458"/>
          <cell r="CJ458"/>
          <cell r="CK458"/>
          <cell r="CL458"/>
          <cell r="CM458"/>
          <cell r="CN458"/>
          <cell r="CO458"/>
        </row>
        <row r="459">
          <cell r="AR459"/>
          <cell r="AS459"/>
          <cell r="AT459"/>
          <cell r="AU459"/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  <cell r="BX459"/>
          <cell r="BY459"/>
          <cell r="BZ459"/>
          <cell r="CA459"/>
          <cell r="CB459"/>
          <cell r="CC459"/>
          <cell r="CD459"/>
          <cell r="CE459"/>
          <cell r="CF459"/>
          <cell r="CG459"/>
          <cell r="CH459"/>
          <cell r="CI459"/>
          <cell r="CJ459"/>
          <cell r="CK459"/>
          <cell r="CL459"/>
          <cell r="CM459"/>
          <cell r="CN459"/>
          <cell r="CO459"/>
        </row>
        <row r="460">
          <cell r="AR460"/>
          <cell r="AS460"/>
          <cell r="AT460"/>
          <cell r="AU460"/>
          <cell r="AV460"/>
          <cell r="AW460"/>
          <cell r="AX460"/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  <cell r="BX460"/>
          <cell r="BY460"/>
          <cell r="BZ460"/>
          <cell r="CA460"/>
          <cell r="CB460"/>
          <cell r="CC460"/>
          <cell r="CD460"/>
          <cell r="CE460"/>
          <cell r="CF460"/>
          <cell r="CG460"/>
          <cell r="CH460"/>
          <cell r="CI460"/>
          <cell r="CJ460"/>
          <cell r="CK460"/>
          <cell r="CL460"/>
          <cell r="CM460"/>
          <cell r="CN460"/>
          <cell r="CO460"/>
        </row>
        <row r="461">
          <cell r="AR461"/>
          <cell r="AS461"/>
          <cell r="AT461"/>
          <cell r="AU461"/>
          <cell r="AV461"/>
          <cell r="AW461"/>
          <cell r="AX461"/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  <cell r="BX461"/>
          <cell r="BY461"/>
          <cell r="BZ461"/>
          <cell r="CA461"/>
          <cell r="CB461"/>
          <cell r="CC461"/>
          <cell r="CD461"/>
          <cell r="CE461"/>
          <cell r="CF461"/>
          <cell r="CG461"/>
          <cell r="CH461"/>
          <cell r="CI461"/>
          <cell r="CJ461"/>
          <cell r="CK461"/>
          <cell r="CL461"/>
          <cell r="CM461"/>
          <cell r="CN461"/>
          <cell r="CO461"/>
        </row>
        <row r="462">
          <cell r="AR462"/>
          <cell r="AS462"/>
          <cell r="AT462"/>
          <cell r="AU462"/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  <cell r="BX462"/>
          <cell r="BY462"/>
          <cell r="BZ462"/>
          <cell r="CA462"/>
          <cell r="CB462"/>
          <cell r="CC462"/>
          <cell r="CD462"/>
          <cell r="CE462"/>
          <cell r="CF462"/>
          <cell r="CG462"/>
          <cell r="CH462"/>
          <cell r="CI462"/>
          <cell r="CJ462"/>
          <cell r="CK462"/>
          <cell r="CL462"/>
          <cell r="CM462"/>
          <cell r="CN462"/>
          <cell r="CO462"/>
        </row>
        <row r="463">
          <cell r="AR463"/>
          <cell r="AS463"/>
          <cell r="AT463"/>
          <cell r="AU463"/>
          <cell r="AV463"/>
          <cell r="AW463"/>
          <cell r="AX463"/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  <cell r="BX463"/>
          <cell r="BY463"/>
          <cell r="BZ463"/>
          <cell r="CA463"/>
          <cell r="CB463"/>
          <cell r="CC463"/>
          <cell r="CD463"/>
          <cell r="CE463"/>
          <cell r="CF463"/>
          <cell r="CG463"/>
          <cell r="CH463"/>
          <cell r="CI463"/>
          <cell r="CJ463"/>
          <cell r="CK463"/>
          <cell r="CL463"/>
          <cell r="CM463"/>
          <cell r="CN463"/>
          <cell r="CO463"/>
        </row>
        <row r="464">
          <cell r="AR464"/>
          <cell r="AS464"/>
          <cell r="AT464"/>
          <cell r="AU464"/>
          <cell r="AV464"/>
          <cell r="AW464"/>
          <cell r="AX464"/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  <cell r="BX464"/>
          <cell r="BY464"/>
          <cell r="BZ464"/>
          <cell r="CA464"/>
          <cell r="CB464"/>
          <cell r="CC464"/>
          <cell r="CD464"/>
          <cell r="CE464"/>
          <cell r="CF464"/>
          <cell r="CG464"/>
          <cell r="CH464"/>
          <cell r="CI464"/>
          <cell r="CJ464"/>
          <cell r="CK464"/>
          <cell r="CL464"/>
          <cell r="CM464"/>
          <cell r="CN464"/>
          <cell r="CO464"/>
        </row>
        <row r="465">
          <cell r="AR465"/>
          <cell r="AS465"/>
          <cell r="AT465"/>
          <cell r="AU465"/>
          <cell r="AV465"/>
          <cell r="AW465"/>
          <cell r="AX465"/>
          <cell r="AY465"/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  <cell r="BX465"/>
          <cell r="BY465"/>
          <cell r="BZ465"/>
          <cell r="CA465"/>
          <cell r="CB465"/>
          <cell r="CC465"/>
          <cell r="CD465"/>
          <cell r="CE465"/>
          <cell r="CF465"/>
          <cell r="CG465"/>
          <cell r="CH465"/>
          <cell r="CI465"/>
          <cell r="CJ465"/>
          <cell r="CK465"/>
          <cell r="CL465"/>
          <cell r="CM465"/>
          <cell r="CN465"/>
          <cell r="CO465"/>
        </row>
        <row r="466">
          <cell r="AR466"/>
          <cell r="AS466"/>
          <cell r="AT466"/>
          <cell r="AU466"/>
          <cell r="AV466"/>
          <cell r="AW466"/>
          <cell r="AX466"/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  <cell r="BX466"/>
          <cell r="BY466"/>
          <cell r="BZ466"/>
          <cell r="CA466"/>
          <cell r="CB466"/>
          <cell r="CC466"/>
          <cell r="CD466"/>
          <cell r="CE466"/>
          <cell r="CF466"/>
          <cell r="CG466"/>
          <cell r="CH466"/>
          <cell r="CI466"/>
          <cell r="CJ466"/>
          <cell r="CK466"/>
          <cell r="CL466"/>
          <cell r="CM466"/>
          <cell r="CN466"/>
          <cell r="CO466"/>
        </row>
        <row r="467">
          <cell r="AR467"/>
          <cell r="AS467"/>
          <cell r="AT467"/>
          <cell r="AU467"/>
          <cell r="AV467"/>
          <cell r="AW467"/>
          <cell r="AX467"/>
          <cell r="AY467"/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  <cell r="BX467"/>
          <cell r="BY467"/>
          <cell r="BZ467"/>
          <cell r="CA467"/>
          <cell r="CB467"/>
          <cell r="CC467"/>
          <cell r="CD467"/>
          <cell r="CE467"/>
          <cell r="CF467"/>
          <cell r="CG467"/>
          <cell r="CH467"/>
          <cell r="CI467"/>
          <cell r="CJ467"/>
          <cell r="CK467"/>
          <cell r="CL467"/>
          <cell r="CM467"/>
          <cell r="CN467"/>
          <cell r="CO467"/>
        </row>
        <row r="468">
          <cell r="AR468"/>
          <cell r="AS468"/>
          <cell r="AT468"/>
          <cell r="AU468"/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  <cell r="BX468"/>
          <cell r="BY468"/>
          <cell r="BZ468"/>
          <cell r="CA468"/>
          <cell r="CB468"/>
          <cell r="CC468"/>
          <cell r="CD468"/>
          <cell r="CE468"/>
          <cell r="CF468"/>
          <cell r="CG468"/>
          <cell r="CH468"/>
          <cell r="CI468"/>
          <cell r="CJ468"/>
          <cell r="CK468"/>
          <cell r="CL468"/>
          <cell r="CM468"/>
          <cell r="CN468"/>
          <cell r="CO468"/>
        </row>
        <row r="469">
          <cell r="AR469"/>
          <cell r="AS469"/>
          <cell r="AT469"/>
          <cell r="AU469"/>
          <cell r="AV469"/>
          <cell r="AW469"/>
          <cell r="AX469"/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  <cell r="BX469"/>
          <cell r="BY469"/>
          <cell r="BZ469"/>
          <cell r="CA469"/>
          <cell r="CB469"/>
          <cell r="CC469"/>
          <cell r="CD469"/>
          <cell r="CE469"/>
          <cell r="CF469"/>
          <cell r="CG469"/>
          <cell r="CH469"/>
          <cell r="CI469"/>
          <cell r="CJ469"/>
          <cell r="CK469"/>
          <cell r="CL469"/>
          <cell r="CM469"/>
          <cell r="CN469"/>
          <cell r="CO469"/>
        </row>
        <row r="470">
          <cell r="AR470"/>
          <cell r="AS470"/>
          <cell r="AT470"/>
          <cell r="AU470"/>
          <cell r="AV470"/>
          <cell r="AW470"/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  <cell r="BX470"/>
          <cell r="BY470"/>
          <cell r="BZ470"/>
          <cell r="CA470"/>
          <cell r="CB470"/>
          <cell r="CC470"/>
          <cell r="CD470"/>
          <cell r="CE470"/>
          <cell r="CF470"/>
          <cell r="CG470"/>
          <cell r="CH470"/>
          <cell r="CI470"/>
          <cell r="CJ470"/>
          <cell r="CK470"/>
          <cell r="CL470"/>
          <cell r="CM470"/>
          <cell r="CN470"/>
          <cell r="CO470"/>
        </row>
        <row r="471">
          <cell r="AR471"/>
          <cell r="AS471"/>
          <cell r="AT471"/>
          <cell r="AU471"/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  <cell r="BX471"/>
          <cell r="BY471"/>
          <cell r="BZ471"/>
          <cell r="CA471"/>
          <cell r="CB471"/>
          <cell r="CC471"/>
          <cell r="CD471"/>
          <cell r="CE471"/>
          <cell r="CF471"/>
          <cell r="CG471"/>
          <cell r="CH471"/>
          <cell r="CI471"/>
          <cell r="CJ471"/>
          <cell r="CK471"/>
          <cell r="CL471"/>
          <cell r="CM471"/>
          <cell r="CN471"/>
          <cell r="CO471"/>
        </row>
        <row r="472">
          <cell r="AR472"/>
          <cell r="AS472"/>
          <cell r="AT472"/>
          <cell r="AU472"/>
          <cell r="AV472"/>
          <cell r="AW472"/>
          <cell r="AX472"/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  <cell r="BX472"/>
          <cell r="BY472"/>
          <cell r="BZ472"/>
          <cell r="CA472"/>
          <cell r="CB472"/>
          <cell r="CC472"/>
          <cell r="CD472"/>
          <cell r="CE472"/>
          <cell r="CF472"/>
          <cell r="CG472"/>
          <cell r="CH472"/>
          <cell r="CI472"/>
          <cell r="CJ472"/>
          <cell r="CK472"/>
          <cell r="CL472"/>
          <cell r="CM472"/>
          <cell r="CN472"/>
          <cell r="CO472"/>
        </row>
        <row r="473">
          <cell r="AR473"/>
          <cell r="AS473"/>
          <cell r="AT473"/>
          <cell r="AU473"/>
          <cell r="AV473"/>
          <cell r="AW473"/>
          <cell r="AX473"/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  <cell r="BX473"/>
          <cell r="BY473"/>
          <cell r="BZ473"/>
          <cell r="CA473"/>
          <cell r="CB473"/>
          <cell r="CC473"/>
          <cell r="CD473"/>
          <cell r="CE473"/>
          <cell r="CF473"/>
          <cell r="CG473"/>
          <cell r="CH473"/>
          <cell r="CI473"/>
          <cell r="CJ473"/>
          <cell r="CK473"/>
          <cell r="CL473"/>
          <cell r="CM473"/>
          <cell r="CN473"/>
          <cell r="CO473"/>
        </row>
        <row r="474">
          <cell r="AR474"/>
          <cell r="AS474"/>
          <cell r="AT474"/>
          <cell r="AU474"/>
          <cell r="AV474"/>
          <cell r="AW474"/>
          <cell r="AX474"/>
          <cell r="AY474"/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  <cell r="BX474"/>
          <cell r="BY474"/>
          <cell r="BZ474"/>
          <cell r="CA474"/>
          <cell r="CB474"/>
          <cell r="CC474"/>
          <cell r="CD474"/>
          <cell r="CE474"/>
          <cell r="CF474"/>
          <cell r="CG474"/>
          <cell r="CH474"/>
          <cell r="CI474"/>
          <cell r="CJ474"/>
          <cell r="CK474"/>
          <cell r="CL474"/>
          <cell r="CM474"/>
          <cell r="CN474"/>
          <cell r="CO474"/>
        </row>
        <row r="475">
          <cell r="AR475"/>
          <cell r="AS475"/>
          <cell r="AT475"/>
          <cell r="AU475"/>
          <cell r="AV475"/>
          <cell r="AW475"/>
          <cell r="AX475"/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  <cell r="BX475"/>
          <cell r="BY475"/>
          <cell r="BZ475"/>
          <cell r="CA475"/>
          <cell r="CB475"/>
          <cell r="CC475"/>
          <cell r="CD475"/>
          <cell r="CE475"/>
          <cell r="CF475"/>
          <cell r="CG475"/>
          <cell r="CH475"/>
          <cell r="CI475"/>
          <cell r="CJ475"/>
          <cell r="CK475"/>
          <cell r="CL475"/>
          <cell r="CM475"/>
          <cell r="CN475"/>
          <cell r="CO475"/>
        </row>
        <row r="476">
          <cell r="AR476"/>
          <cell r="AS476"/>
          <cell r="AT476"/>
          <cell r="AU476"/>
          <cell r="AV476"/>
          <cell r="AW476"/>
          <cell r="AX476"/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  <cell r="BX476"/>
          <cell r="BY476"/>
          <cell r="BZ476"/>
          <cell r="CA476"/>
          <cell r="CB476"/>
          <cell r="CC476"/>
          <cell r="CD476"/>
          <cell r="CE476"/>
          <cell r="CF476"/>
          <cell r="CG476"/>
          <cell r="CH476"/>
          <cell r="CI476"/>
          <cell r="CJ476"/>
          <cell r="CK476"/>
          <cell r="CL476"/>
          <cell r="CM476"/>
          <cell r="CN476"/>
          <cell r="CO476"/>
        </row>
        <row r="477">
          <cell r="AR477"/>
          <cell r="AS477"/>
          <cell r="AT477"/>
          <cell r="AU477"/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  <cell r="BX477"/>
          <cell r="BY477"/>
          <cell r="BZ477"/>
          <cell r="CA477"/>
          <cell r="CB477"/>
          <cell r="CC477"/>
          <cell r="CD477"/>
          <cell r="CE477"/>
          <cell r="CF477"/>
          <cell r="CG477"/>
          <cell r="CH477"/>
          <cell r="CI477"/>
          <cell r="CJ477"/>
          <cell r="CK477"/>
          <cell r="CL477"/>
          <cell r="CM477"/>
          <cell r="CN477"/>
          <cell r="CO477"/>
        </row>
        <row r="478">
          <cell r="AR478"/>
          <cell r="AS478"/>
          <cell r="AT478"/>
          <cell r="AU478"/>
          <cell r="AV478"/>
          <cell r="AW478"/>
          <cell r="AX478"/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  <cell r="BX478"/>
          <cell r="BY478"/>
          <cell r="BZ478"/>
          <cell r="CA478"/>
          <cell r="CB478"/>
          <cell r="CC478"/>
          <cell r="CD478"/>
          <cell r="CE478"/>
          <cell r="CF478"/>
          <cell r="CG478"/>
          <cell r="CH478"/>
          <cell r="CI478"/>
          <cell r="CJ478"/>
          <cell r="CK478"/>
          <cell r="CL478"/>
          <cell r="CM478"/>
          <cell r="CN478"/>
          <cell r="CO478"/>
        </row>
        <row r="479">
          <cell r="AR479"/>
          <cell r="AS479"/>
          <cell r="AT479"/>
          <cell r="AU479"/>
          <cell r="AV479"/>
          <cell r="AW479"/>
          <cell r="AX479"/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  <cell r="BX479"/>
          <cell r="BY479"/>
          <cell r="BZ479"/>
          <cell r="CA479"/>
          <cell r="CB479"/>
          <cell r="CC479"/>
          <cell r="CD479"/>
          <cell r="CE479"/>
          <cell r="CF479"/>
          <cell r="CG479"/>
          <cell r="CH479"/>
          <cell r="CI479"/>
          <cell r="CJ479"/>
          <cell r="CK479"/>
          <cell r="CL479"/>
          <cell r="CM479"/>
          <cell r="CN479"/>
          <cell r="CO479"/>
        </row>
        <row r="480">
          <cell r="AR480"/>
          <cell r="AS480"/>
          <cell r="AT480"/>
          <cell r="AU480"/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  <cell r="BX480"/>
          <cell r="BY480"/>
          <cell r="BZ480"/>
          <cell r="CA480"/>
          <cell r="CB480"/>
          <cell r="CC480"/>
          <cell r="CD480"/>
          <cell r="CE480"/>
          <cell r="CF480"/>
          <cell r="CG480"/>
          <cell r="CH480"/>
          <cell r="CI480"/>
          <cell r="CJ480"/>
          <cell r="CK480"/>
          <cell r="CL480"/>
          <cell r="CM480"/>
          <cell r="CN480"/>
          <cell r="CO480"/>
        </row>
        <row r="481">
          <cell r="AR481"/>
          <cell r="AS481"/>
          <cell r="AT481"/>
          <cell r="AU481"/>
          <cell r="AV481"/>
          <cell r="AW481"/>
          <cell r="AX481"/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  <cell r="BX481"/>
          <cell r="BY481"/>
          <cell r="BZ481"/>
          <cell r="CA481"/>
          <cell r="CB481"/>
          <cell r="CC481"/>
          <cell r="CD481"/>
          <cell r="CE481"/>
          <cell r="CF481"/>
          <cell r="CG481"/>
          <cell r="CH481"/>
          <cell r="CI481"/>
          <cell r="CJ481"/>
          <cell r="CK481"/>
          <cell r="CL481"/>
          <cell r="CM481"/>
          <cell r="CN481"/>
          <cell r="CO481"/>
        </row>
        <row r="482">
          <cell r="AR482"/>
          <cell r="AS482"/>
          <cell r="AT482"/>
          <cell r="AU482"/>
          <cell r="AV482"/>
          <cell r="AW482"/>
          <cell r="AX482"/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  <cell r="BX482"/>
          <cell r="BY482"/>
          <cell r="BZ482"/>
          <cell r="CA482"/>
          <cell r="CB482"/>
          <cell r="CC482"/>
          <cell r="CD482"/>
          <cell r="CE482"/>
          <cell r="CF482"/>
          <cell r="CG482"/>
          <cell r="CH482"/>
          <cell r="CI482"/>
          <cell r="CJ482"/>
          <cell r="CK482"/>
          <cell r="CL482"/>
          <cell r="CM482"/>
          <cell r="CN482"/>
          <cell r="CO482"/>
        </row>
        <row r="483">
          <cell r="AR483"/>
          <cell r="AS483"/>
          <cell r="AT483"/>
          <cell r="AU483"/>
          <cell r="AV483"/>
          <cell r="AW483"/>
          <cell r="AX483"/>
          <cell r="AY483"/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  <cell r="BX483"/>
          <cell r="BY483"/>
          <cell r="BZ483"/>
          <cell r="CA483"/>
          <cell r="CB483"/>
          <cell r="CC483"/>
          <cell r="CD483"/>
          <cell r="CE483"/>
          <cell r="CF483"/>
          <cell r="CG483"/>
          <cell r="CH483"/>
          <cell r="CI483"/>
          <cell r="CJ483"/>
          <cell r="CK483"/>
          <cell r="CL483"/>
          <cell r="CM483"/>
          <cell r="CN483"/>
          <cell r="CO483"/>
        </row>
        <row r="484">
          <cell r="AR484"/>
          <cell r="AS484"/>
          <cell r="AT484"/>
          <cell r="AU484"/>
          <cell r="AV484"/>
          <cell r="AW484"/>
          <cell r="AX484"/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  <cell r="BX484"/>
          <cell r="BY484"/>
          <cell r="BZ484"/>
          <cell r="CA484"/>
          <cell r="CB484"/>
          <cell r="CC484"/>
          <cell r="CD484"/>
          <cell r="CE484"/>
          <cell r="CF484"/>
          <cell r="CG484"/>
          <cell r="CH484"/>
          <cell r="CI484"/>
          <cell r="CJ484"/>
          <cell r="CK484"/>
          <cell r="CL484"/>
          <cell r="CM484"/>
          <cell r="CN484"/>
          <cell r="CO484"/>
        </row>
        <row r="485">
          <cell r="AR485"/>
          <cell r="AS485"/>
          <cell r="AT485"/>
          <cell r="AU485"/>
          <cell r="AV485"/>
          <cell r="AW485"/>
          <cell r="AX485"/>
          <cell r="AY485"/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  <cell r="BX485"/>
          <cell r="BY485"/>
          <cell r="BZ485"/>
          <cell r="CA485"/>
          <cell r="CB485"/>
          <cell r="CC485"/>
          <cell r="CD485"/>
          <cell r="CE485"/>
          <cell r="CF485"/>
          <cell r="CG485"/>
          <cell r="CH485"/>
          <cell r="CI485"/>
          <cell r="CJ485"/>
          <cell r="CK485"/>
          <cell r="CL485"/>
          <cell r="CM485"/>
          <cell r="CN485"/>
          <cell r="CO485"/>
        </row>
        <row r="486">
          <cell r="AR486"/>
          <cell r="AS486"/>
          <cell r="AT486"/>
          <cell r="AU486"/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  <cell r="BX486"/>
          <cell r="BY486"/>
          <cell r="BZ486"/>
          <cell r="CA486"/>
          <cell r="CB486"/>
          <cell r="CC486"/>
          <cell r="CD486"/>
          <cell r="CE486"/>
          <cell r="CF486"/>
          <cell r="CG486"/>
          <cell r="CH486"/>
          <cell r="CI486"/>
          <cell r="CJ486"/>
          <cell r="CK486"/>
          <cell r="CL486"/>
          <cell r="CM486"/>
          <cell r="CN486"/>
          <cell r="CO486"/>
        </row>
        <row r="487">
          <cell r="AR487"/>
          <cell r="AS487"/>
          <cell r="AT487"/>
          <cell r="AU487"/>
          <cell r="AV487"/>
          <cell r="AW487"/>
          <cell r="AX487"/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  <cell r="BX487"/>
          <cell r="BY487"/>
          <cell r="BZ487"/>
          <cell r="CA487"/>
          <cell r="CB487"/>
          <cell r="CC487"/>
          <cell r="CD487"/>
          <cell r="CE487"/>
          <cell r="CF487"/>
          <cell r="CG487"/>
          <cell r="CH487"/>
          <cell r="CI487"/>
          <cell r="CJ487"/>
          <cell r="CK487"/>
          <cell r="CL487"/>
          <cell r="CM487"/>
          <cell r="CN487"/>
          <cell r="CO487"/>
        </row>
        <row r="488">
          <cell r="AR488"/>
          <cell r="AS488"/>
          <cell r="AT488"/>
          <cell r="AU488"/>
          <cell r="AV488"/>
          <cell r="AW488"/>
          <cell r="AX488"/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  <cell r="BX488"/>
          <cell r="BY488"/>
          <cell r="BZ488"/>
          <cell r="CA488"/>
          <cell r="CB488"/>
          <cell r="CC488"/>
          <cell r="CD488"/>
          <cell r="CE488"/>
          <cell r="CF488"/>
          <cell r="CG488"/>
          <cell r="CH488"/>
          <cell r="CI488"/>
          <cell r="CJ488"/>
          <cell r="CK488"/>
          <cell r="CL488"/>
          <cell r="CM488"/>
          <cell r="CN488"/>
          <cell r="CO488"/>
        </row>
        <row r="489">
          <cell r="AR489"/>
          <cell r="AS489"/>
          <cell r="AT489"/>
          <cell r="AU489"/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  <cell r="BX489"/>
          <cell r="BY489"/>
          <cell r="BZ489"/>
          <cell r="CA489"/>
          <cell r="CB489"/>
          <cell r="CC489"/>
          <cell r="CD489"/>
          <cell r="CE489"/>
          <cell r="CF489"/>
          <cell r="CG489"/>
          <cell r="CH489"/>
          <cell r="CI489"/>
          <cell r="CJ489"/>
          <cell r="CK489"/>
          <cell r="CL489"/>
          <cell r="CM489"/>
          <cell r="CN489"/>
          <cell r="CO489"/>
        </row>
        <row r="490">
          <cell r="AR490"/>
          <cell r="AS490"/>
          <cell r="AT490"/>
          <cell r="AU490"/>
          <cell r="AV490"/>
          <cell r="AW490"/>
          <cell r="AX490"/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  <cell r="BX490"/>
          <cell r="BY490"/>
          <cell r="BZ490"/>
          <cell r="CA490"/>
          <cell r="CB490"/>
          <cell r="CC490"/>
          <cell r="CD490"/>
          <cell r="CE490"/>
          <cell r="CF490"/>
          <cell r="CG490"/>
          <cell r="CH490"/>
          <cell r="CI490"/>
          <cell r="CJ490"/>
          <cell r="CK490"/>
          <cell r="CL490"/>
          <cell r="CM490"/>
          <cell r="CN490"/>
          <cell r="CO490"/>
        </row>
        <row r="491">
          <cell r="AR491"/>
          <cell r="AS491"/>
          <cell r="AT491"/>
          <cell r="AU491"/>
          <cell r="AV491"/>
          <cell r="AW491"/>
          <cell r="AX491"/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  <cell r="BX491"/>
          <cell r="BY491"/>
          <cell r="BZ491"/>
          <cell r="CA491"/>
          <cell r="CB491"/>
          <cell r="CC491"/>
          <cell r="CD491"/>
          <cell r="CE491"/>
          <cell r="CF491"/>
          <cell r="CG491"/>
          <cell r="CH491"/>
          <cell r="CI491"/>
          <cell r="CJ491"/>
          <cell r="CK491"/>
          <cell r="CL491"/>
          <cell r="CM491"/>
          <cell r="CN491"/>
          <cell r="CO491"/>
        </row>
        <row r="492">
          <cell r="AR492"/>
          <cell r="AS492"/>
          <cell r="AT492"/>
          <cell r="AU492"/>
          <cell r="AV492"/>
          <cell r="AW492"/>
          <cell r="AX492"/>
          <cell r="AY492"/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  <cell r="BX492"/>
          <cell r="BY492"/>
          <cell r="BZ492"/>
          <cell r="CA492"/>
          <cell r="CB492"/>
          <cell r="CC492"/>
          <cell r="CD492"/>
          <cell r="CE492"/>
          <cell r="CF492"/>
          <cell r="CG492"/>
          <cell r="CH492"/>
          <cell r="CI492"/>
          <cell r="CJ492"/>
          <cell r="CK492"/>
          <cell r="CL492"/>
          <cell r="CM492"/>
          <cell r="CN492"/>
          <cell r="CO492"/>
        </row>
        <row r="493">
          <cell r="AR493"/>
          <cell r="AS493"/>
          <cell r="AT493"/>
          <cell r="AU493"/>
          <cell r="AV493"/>
          <cell r="AW493"/>
          <cell r="AX493"/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  <cell r="BX493"/>
          <cell r="BY493"/>
          <cell r="BZ493"/>
          <cell r="CA493"/>
          <cell r="CB493"/>
          <cell r="CC493"/>
          <cell r="CD493"/>
          <cell r="CE493"/>
          <cell r="CF493"/>
          <cell r="CG493"/>
          <cell r="CH493"/>
          <cell r="CI493"/>
          <cell r="CJ493"/>
          <cell r="CK493"/>
          <cell r="CL493"/>
          <cell r="CM493"/>
          <cell r="CN493"/>
          <cell r="CO493"/>
        </row>
        <row r="494">
          <cell r="AR494"/>
          <cell r="AS494"/>
          <cell r="AT494"/>
          <cell r="AU494"/>
          <cell r="AV494"/>
          <cell r="AW494"/>
          <cell r="AX494"/>
          <cell r="AY494"/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  <cell r="BX494"/>
          <cell r="BY494"/>
          <cell r="BZ494"/>
          <cell r="CA494"/>
          <cell r="CB494"/>
          <cell r="CC494"/>
          <cell r="CD494"/>
          <cell r="CE494"/>
          <cell r="CF494"/>
          <cell r="CG494"/>
          <cell r="CH494"/>
          <cell r="CI494"/>
          <cell r="CJ494"/>
          <cell r="CK494"/>
          <cell r="CL494"/>
          <cell r="CM494"/>
          <cell r="CN494"/>
          <cell r="CO494"/>
        </row>
        <row r="495">
          <cell r="AR495"/>
          <cell r="AS495"/>
          <cell r="AT495"/>
          <cell r="AU495"/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  <cell r="BX495"/>
          <cell r="BY495"/>
          <cell r="BZ495"/>
          <cell r="CA495"/>
          <cell r="CB495"/>
          <cell r="CC495"/>
          <cell r="CD495"/>
          <cell r="CE495"/>
          <cell r="CF495"/>
          <cell r="CG495"/>
          <cell r="CH495"/>
          <cell r="CI495"/>
          <cell r="CJ495"/>
          <cell r="CK495"/>
          <cell r="CL495"/>
          <cell r="CM495"/>
          <cell r="CN495"/>
          <cell r="CO495"/>
        </row>
        <row r="496">
          <cell r="AR496"/>
          <cell r="AS496"/>
          <cell r="AT496"/>
          <cell r="AU496"/>
          <cell r="AV496"/>
          <cell r="AW496"/>
          <cell r="AX496"/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  <cell r="BX496"/>
          <cell r="BY496"/>
          <cell r="BZ496"/>
          <cell r="CA496"/>
          <cell r="CB496"/>
          <cell r="CC496"/>
          <cell r="CD496"/>
          <cell r="CE496"/>
          <cell r="CF496"/>
          <cell r="CG496"/>
          <cell r="CH496"/>
          <cell r="CI496"/>
          <cell r="CJ496"/>
          <cell r="CK496"/>
          <cell r="CL496"/>
          <cell r="CM496"/>
          <cell r="CN496"/>
          <cell r="CO496"/>
        </row>
        <row r="497">
          <cell r="AR497"/>
          <cell r="AS497"/>
          <cell r="AT497"/>
          <cell r="AU497"/>
          <cell r="AV497"/>
          <cell r="AW497"/>
          <cell r="AX497"/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  <cell r="BX497"/>
          <cell r="BY497"/>
          <cell r="BZ497"/>
          <cell r="CA497"/>
          <cell r="CB497"/>
          <cell r="CC497"/>
          <cell r="CD497"/>
          <cell r="CE497"/>
          <cell r="CF497"/>
          <cell r="CG497"/>
          <cell r="CH497"/>
          <cell r="CI497"/>
          <cell r="CJ497"/>
          <cell r="CK497"/>
          <cell r="CL497"/>
          <cell r="CM497"/>
          <cell r="CN497"/>
          <cell r="CO497"/>
        </row>
        <row r="498">
          <cell r="AR498"/>
          <cell r="AS498"/>
          <cell r="AT498"/>
          <cell r="AU498"/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  <cell r="BX498"/>
          <cell r="BY498"/>
          <cell r="BZ498"/>
          <cell r="CA498"/>
          <cell r="CB498"/>
          <cell r="CC498"/>
          <cell r="CD498"/>
          <cell r="CE498"/>
          <cell r="CF498"/>
          <cell r="CG498"/>
          <cell r="CH498"/>
          <cell r="CI498"/>
          <cell r="CJ498"/>
          <cell r="CK498"/>
          <cell r="CL498"/>
          <cell r="CM498"/>
          <cell r="CN498"/>
          <cell r="CO498"/>
        </row>
        <row r="499">
          <cell r="AR499"/>
          <cell r="AS499"/>
          <cell r="AT499"/>
          <cell r="AU499"/>
          <cell r="AV499"/>
          <cell r="AW499"/>
          <cell r="AX499"/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  <cell r="BX499"/>
          <cell r="BY499"/>
          <cell r="BZ499"/>
          <cell r="CA499"/>
          <cell r="CB499"/>
          <cell r="CC499"/>
          <cell r="CD499"/>
          <cell r="CE499"/>
          <cell r="CF499"/>
          <cell r="CG499"/>
          <cell r="CH499"/>
          <cell r="CI499"/>
          <cell r="CJ499"/>
          <cell r="CK499"/>
          <cell r="CL499"/>
          <cell r="CM499"/>
          <cell r="CN499"/>
          <cell r="CO499"/>
        </row>
        <row r="500">
          <cell r="AR500"/>
          <cell r="AS500"/>
          <cell r="AT500"/>
          <cell r="AU500"/>
          <cell r="AV500"/>
          <cell r="AW500"/>
          <cell r="AX500"/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  <cell r="BX500"/>
          <cell r="BY500"/>
          <cell r="BZ500"/>
          <cell r="CA500"/>
          <cell r="CB500"/>
          <cell r="CC500"/>
          <cell r="CD500"/>
          <cell r="CE500"/>
          <cell r="CF500"/>
          <cell r="CG500"/>
          <cell r="CH500"/>
          <cell r="CI500"/>
          <cell r="CJ500"/>
          <cell r="CK500"/>
          <cell r="CL500"/>
          <cell r="CM500"/>
          <cell r="CN500"/>
          <cell r="CO500"/>
        </row>
        <row r="501">
          <cell r="AR501"/>
          <cell r="AS501"/>
          <cell r="AT501"/>
          <cell r="AU501"/>
          <cell r="AV501"/>
          <cell r="AW501"/>
          <cell r="AX501"/>
          <cell r="AY501"/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  <cell r="BX501"/>
          <cell r="BY501"/>
          <cell r="BZ501"/>
          <cell r="CA501"/>
          <cell r="CB501"/>
          <cell r="CC501"/>
          <cell r="CD501"/>
          <cell r="CE501"/>
          <cell r="CF501"/>
          <cell r="CG501"/>
          <cell r="CH501"/>
          <cell r="CI501"/>
          <cell r="CJ501"/>
          <cell r="CK501"/>
          <cell r="CL501"/>
          <cell r="CM501"/>
          <cell r="CN501"/>
          <cell r="CO501"/>
        </row>
        <row r="502">
          <cell r="AR502"/>
          <cell r="AS502"/>
          <cell r="AT502"/>
          <cell r="AU502"/>
          <cell r="AV502"/>
          <cell r="AW502"/>
          <cell r="AX502"/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  <cell r="BX502"/>
          <cell r="BY502"/>
          <cell r="BZ502"/>
          <cell r="CA502"/>
          <cell r="CB502"/>
          <cell r="CC502"/>
          <cell r="CD502"/>
          <cell r="CE502"/>
          <cell r="CF502"/>
          <cell r="CG502"/>
          <cell r="CH502"/>
          <cell r="CI502"/>
          <cell r="CJ502"/>
          <cell r="CK502"/>
          <cell r="CL502"/>
          <cell r="CM502"/>
          <cell r="CN502"/>
          <cell r="CO502"/>
        </row>
        <row r="503">
          <cell r="AR503"/>
          <cell r="AS503"/>
          <cell r="AT503"/>
          <cell r="AU503"/>
          <cell r="AV503"/>
          <cell r="AW503"/>
          <cell r="AX503"/>
          <cell r="AY503"/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  <cell r="BX503"/>
          <cell r="BY503"/>
          <cell r="BZ503"/>
          <cell r="CA503"/>
          <cell r="CB503"/>
          <cell r="CC503"/>
          <cell r="CD503"/>
          <cell r="CE503"/>
          <cell r="CF503"/>
          <cell r="CG503"/>
          <cell r="CH503"/>
          <cell r="CI503"/>
          <cell r="CJ503"/>
          <cell r="CK503"/>
          <cell r="CL503"/>
          <cell r="CM503"/>
          <cell r="CN503"/>
          <cell r="CO503"/>
        </row>
        <row r="504">
          <cell r="AR504"/>
          <cell r="AS504"/>
          <cell r="AT504"/>
          <cell r="AU504"/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  <cell r="BX504"/>
          <cell r="BY504"/>
          <cell r="BZ504"/>
          <cell r="CA504"/>
          <cell r="CB504"/>
          <cell r="CC504"/>
          <cell r="CD504"/>
          <cell r="CE504"/>
          <cell r="CF504"/>
          <cell r="CG504"/>
          <cell r="CH504"/>
          <cell r="CI504"/>
          <cell r="CJ504"/>
          <cell r="CK504"/>
          <cell r="CL504"/>
          <cell r="CM504"/>
          <cell r="CN504"/>
          <cell r="CO504"/>
        </row>
        <row r="505">
          <cell r="AR505"/>
          <cell r="AS505"/>
          <cell r="AT505"/>
          <cell r="AU505"/>
          <cell r="AV505"/>
          <cell r="AW505"/>
          <cell r="AX505"/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  <cell r="BX505"/>
          <cell r="BY505"/>
          <cell r="BZ505"/>
          <cell r="CA505"/>
          <cell r="CB505"/>
          <cell r="CC505"/>
          <cell r="CD505"/>
          <cell r="CE505"/>
          <cell r="CF505"/>
          <cell r="CG505"/>
          <cell r="CH505"/>
          <cell r="CI505"/>
          <cell r="CJ505"/>
          <cell r="CK505"/>
          <cell r="CL505"/>
          <cell r="CM505"/>
          <cell r="CN505"/>
          <cell r="CO505"/>
        </row>
        <row r="506">
          <cell r="AR506"/>
          <cell r="AS506"/>
          <cell r="AT506"/>
          <cell r="AU506"/>
          <cell r="AV506"/>
          <cell r="AW506"/>
          <cell r="AX506"/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  <cell r="BX506"/>
          <cell r="BY506"/>
          <cell r="BZ506"/>
          <cell r="CA506"/>
          <cell r="CB506"/>
          <cell r="CC506"/>
          <cell r="CD506"/>
          <cell r="CE506"/>
          <cell r="CF506"/>
          <cell r="CG506"/>
          <cell r="CH506"/>
          <cell r="CI506"/>
          <cell r="CJ506"/>
          <cell r="CK506"/>
          <cell r="CL506"/>
          <cell r="CM506"/>
          <cell r="CN506"/>
          <cell r="CO506"/>
        </row>
        <row r="507">
          <cell r="AR507"/>
          <cell r="AS507"/>
          <cell r="AT507"/>
          <cell r="AU507"/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  <cell r="BX507"/>
          <cell r="BY507"/>
          <cell r="BZ507"/>
          <cell r="CA507"/>
          <cell r="CB507"/>
          <cell r="CC507"/>
          <cell r="CD507"/>
          <cell r="CE507"/>
          <cell r="CF507"/>
          <cell r="CG507"/>
          <cell r="CH507"/>
          <cell r="CI507"/>
          <cell r="CJ507"/>
          <cell r="CK507"/>
          <cell r="CL507"/>
          <cell r="CM507"/>
          <cell r="CN507"/>
          <cell r="CO507"/>
        </row>
        <row r="508">
          <cell r="AR508"/>
          <cell r="AS508"/>
          <cell r="AT508"/>
          <cell r="AU508"/>
          <cell r="AV508"/>
          <cell r="AW508"/>
          <cell r="AX508"/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  <cell r="BX508"/>
          <cell r="BY508"/>
          <cell r="BZ508"/>
          <cell r="CA508"/>
          <cell r="CB508"/>
          <cell r="CC508"/>
          <cell r="CD508"/>
          <cell r="CE508"/>
          <cell r="CF508"/>
          <cell r="CG508"/>
          <cell r="CH508"/>
          <cell r="CI508"/>
          <cell r="CJ508"/>
          <cell r="CK508"/>
          <cell r="CL508"/>
          <cell r="CM508"/>
          <cell r="CN508"/>
          <cell r="CO508"/>
        </row>
        <row r="509">
          <cell r="AR509"/>
          <cell r="AS509"/>
          <cell r="AT509"/>
          <cell r="AU509"/>
          <cell r="AV509"/>
          <cell r="AW509"/>
          <cell r="AX509"/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  <cell r="BX509"/>
          <cell r="BY509"/>
          <cell r="BZ509"/>
          <cell r="CA509"/>
          <cell r="CB509"/>
          <cell r="CC509"/>
          <cell r="CD509"/>
          <cell r="CE509"/>
          <cell r="CF509"/>
          <cell r="CG509"/>
          <cell r="CH509"/>
          <cell r="CI509"/>
          <cell r="CJ509"/>
          <cell r="CK509"/>
          <cell r="CL509"/>
          <cell r="CM509"/>
          <cell r="CN509"/>
          <cell r="CO509"/>
        </row>
        <row r="510">
          <cell r="AR510"/>
          <cell r="AS510"/>
          <cell r="AT510"/>
          <cell r="AU510"/>
          <cell r="AV510"/>
          <cell r="AW510"/>
          <cell r="AX510"/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  <cell r="BX510"/>
          <cell r="BY510"/>
          <cell r="BZ510"/>
          <cell r="CA510"/>
          <cell r="CB510"/>
          <cell r="CC510"/>
          <cell r="CD510"/>
          <cell r="CE510"/>
          <cell r="CF510"/>
          <cell r="CG510"/>
          <cell r="CH510"/>
          <cell r="CI510"/>
          <cell r="CJ510"/>
          <cell r="CK510"/>
          <cell r="CL510"/>
          <cell r="CM510"/>
          <cell r="CN510"/>
          <cell r="CO510"/>
        </row>
        <row r="511">
          <cell r="AR511"/>
          <cell r="AS511"/>
          <cell r="AT511"/>
          <cell r="AU511"/>
          <cell r="AV511"/>
          <cell r="AW511"/>
          <cell r="AX511"/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  <cell r="BX511"/>
          <cell r="BY511"/>
          <cell r="BZ511"/>
          <cell r="CA511"/>
          <cell r="CB511"/>
          <cell r="CC511"/>
          <cell r="CD511"/>
          <cell r="CE511"/>
          <cell r="CF511"/>
          <cell r="CG511"/>
          <cell r="CH511"/>
          <cell r="CI511"/>
          <cell r="CJ511"/>
          <cell r="CK511"/>
          <cell r="CL511"/>
          <cell r="CM511"/>
          <cell r="CN511"/>
          <cell r="CO511"/>
        </row>
        <row r="512">
          <cell r="AR512"/>
          <cell r="AS512"/>
          <cell r="AT512"/>
          <cell r="AU512"/>
          <cell r="AV512"/>
          <cell r="AW512"/>
          <cell r="AX512"/>
          <cell r="AY512"/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  <cell r="BX512"/>
          <cell r="BY512"/>
          <cell r="BZ512"/>
          <cell r="CA512"/>
          <cell r="CB512"/>
          <cell r="CC512"/>
          <cell r="CD512"/>
          <cell r="CE512"/>
          <cell r="CF512"/>
          <cell r="CG512"/>
          <cell r="CH512"/>
          <cell r="CI512"/>
          <cell r="CJ512"/>
          <cell r="CK512"/>
          <cell r="CL512"/>
          <cell r="CM512"/>
          <cell r="CN512"/>
          <cell r="CO512"/>
        </row>
        <row r="513">
          <cell r="AR513"/>
          <cell r="AS513"/>
          <cell r="AT513"/>
          <cell r="AU513"/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  <cell r="BX513"/>
          <cell r="BY513"/>
          <cell r="BZ513"/>
          <cell r="CA513"/>
          <cell r="CB513"/>
          <cell r="CC513"/>
          <cell r="CD513"/>
          <cell r="CE513"/>
          <cell r="CF513"/>
          <cell r="CG513"/>
          <cell r="CH513"/>
          <cell r="CI513"/>
          <cell r="CJ513"/>
          <cell r="CK513"/>
          <cell r="CL513"/>
          <cell r="CM513"/>
          <cell r="CN513"/>
          <cell r="CO513"/>
        </row>
        <row r="514">
          <cell r="AR514"/>
          <cell r="AS514"/>
          <cell r="AT514"/>
          <cell r="AU514"/>
          <cell r="AV514"/>
          <cell r="AW514"/>
          <cell r="AX514"/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  <cell r="BX514"/>
          <cell r="BY514"/>
          <cell r="BZ514"/>
          <cell r="CA514"/>
          <cell r="CB514"/>
          <cell r="CC514"/>
          <cell r="CD514"/>
          <cell r="CE514"/>
          <cell r="CF514"/>
          <cell r="CG514"/>
          <cell r="CH514"/>
          <cell r="CI514"/>
          <cell r="CJ514"/>
          <cell r="CK514"/>
          <cell r="CL514"/>
          <cell r="CM514"/>
          <cell r="CN514"/>
          <cell r="CO514"/>
        </row>
        <row r="515">
          <cell r="AR515"/>
          <cell r="AS515"/>
          <cell r="AT515"/>
          <cell r="AU515"/>
          <cell r="AV515"/>
          <cell r="AW515"/>
          <cell r="AX515"/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  <cell r="BX515"/>
          <cell r="BY515"/>
          <cell r="BZ515"/>
          <cell r="CA515"/>
          <cell r="CB515"/>
          <cell r="CC515"/>
          <cell r="CD515"/>
          <cell r="CE515"/>
          <cell r="CF515"/>
          <cell r="CG515"/>
          <cell r="CH515"/>
          <cell r="CI515"/>
          <cell r="CJ515"/>
          <cell r="CK515"/>
          <cell r="CL515"/>
          <cell r="CM515"/>
          <cell r="CN515"/>
          <cell r="CO515"/>
        </row>
        <row r="516">
          <cell r="AR516"/>
          <cell r="AS516"/>
          <cell r="AT516"/>
          <cell r="AU516"/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  <cell r="BX516"/>
          <cell r="BY516"/>
          <cell r="BZ516"/>
          <cell r="CA516"/>
          <cell r="CB516"/>
          <cell r="CC516"/>
          <cell r="CD516"/>
          <cell r="CE516"/>
          <cell r="CF516"/>
          <cell r="CG516"/>
          <cell r="CH516"/>
          <cell r="CI516"/>
          <cell r="CJ516"/>
          <cell r="CK516"/>
          <cell r="CL516"/>
          <cell r="CM516"/>
          <cell r="CN516"/>
          <cell r="CO516"/>
        </row>
        <row r="517">
          <cell r="AR517"/>
          <cell r="AS517"/>
          <cell r="AT517"/>
          <cell r="AU517"/>
          <cell r="AV517"/>
          <cell r="AW517"/>
          <cell r="AX517"/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  <cell r="BX517"/>
          <cell r="BY517"/>
          <cell r="BZ517"/>
          <cell r="CA517"/>
          <cell r="CB517"/>
          <cell r="CC517"/>
          <cell r="CD517"/>
          <cell r="CE517"/>
          <cell r="CF517"/>
          <cell r="CG517"/>
          <cell r="CH517"/>
          <cell r="CI517"/>
          <cell r="CJ517"/>
          <cell r="CK517"/>
          <cell r="CL517"/>
          <cell r="CM517"/>
          <cell r="CN517"/>
          <cell r="CO517"/>
        </row>
        <row r="518">
          <cell r="AR518"/>
          <cell r="AS518"/>
          <cell r="AT518"/>
          <cell r="AU518"/>
          <cell r="AV518"/>
          <cell r="AW518"/>
          <cell r="AX518"/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  <cell r="BX518"/>
          <cell r="BY518"/>
          <cell r="BZ518"/>
          <cell r="CA518"/>
          <cell r="CB518"/>
          <cell r="CC518"/>
          <cell r="CD518"/>
          <cell r="CE518"/>
          <cell r="CF518"/>
          <cell r="CG518"/>
          <cell r="CH518"/>
          <cell r="CI518"/>
          <cell r="CJ518"/>
          <cell r="CK518"/>
          <cell r="CL518"/>
          <cell r="CM518"/>
          <cell r="CN518"/>
          <cell r="CO518"/>
        </row>
        <row r="519">
          <cell r="AR519"/>
          <cell r="AS519"/>
          <cell r="AT519"/>
          <cell r="AU519"/>
          <cell r="AV519"/>
          <cell r="AW519"/>
          <cell r="AX519"/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  <cell r="BX519"/>
          <cell r="BY519"/>
          <cell r="BZ519"/>
          <cell r="CA519"/>
          <cell r="CB519"/>
          <cell r="CC519"/>
          <cell r="CD519"/>
          <cell r="CE519"/>
          <cell r="CF519"/>
          <cell r="CG519"/>
          <cell r="CH519"/>
          <cell r="CI519"/>
          <cell r="CJ519"/>
          <cell r="CK519"/>
          <cell r="CL519"/>
          <cell r="CM519"/>
          <cell r="CN519"/>
          <cell r="CO519"/>
        </row>
        <row r="520">
          <cell r="AR520"/>
          <cell r="AS520"/>
          <cell r="AT520"/>
          <cell r="AU520"/>
          <cell r="AV520"/>
          <cell r="AW520"/>
          <cell r="AX520"/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  <cell r="BX520"/>
          <cell r="BY520"/>
          <cell r="BZ520"/>
          <cell r="CA520"/>
          <cell r="CB520"/>
          <cell r="CC520"/>
          <cell r="CD520"/>
          <cell r="CE520"/>
          <cell r="CF520"/>
          <cell r="CG520"/>
          <cell r="CH520"/>
          <cell r="CI520"/>
          <cell r="CJ520"/>
          <cell r="CK520"/>
          <cell r="CL520"/>
          <cell r="CM520"/>
          <cell r="CN520"/>
          <cell r="CO520"/>
        </row>
        <row r="521">
          <cell r="AR521"/>
          <cell r="AS521"/>
          <cell r="AT521"/>
          <cell r="AU521"/>
          <cell r="AV521"/>
          <cell r="AW521"/>
          <cell r="AX521"/>
          <cell r="AY521"/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  <cell r="BX521"/>
          <cell r="BY521"/>
          <cell r="BZ521"/>
          <cell r="CA521"/>
          <cell r="CB521"/>
          <cell r="CC521"/>
          <cell r="CD521"/>
          <cell r="CE521"/>
          <cell r="CF521"/>
          <cell r="CG521"/>
          <cell r="CH521"/>
          <cell r="CI521"/>
          <cell r="CJ521"/>
          <cell r="CK521"/>
          <cell r="CL521"/>
          <cell r="CM521"/>
          <cell r="CN521"/>
          <cell r="CO521"/>
        </row>
        <row r="522">
          <cell r="AR522"/>
          <cell r="AS522"/>
          <cell r="AT522"/>
          <cell r="AU522"/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  <cell r="BX522"/>
          <cell r="BY522"/>
          <cell r="BZ522"/>
          <cell r="CA522"/>
          <cell r="CB522"/>
          <cell r="CC522"/>
          <cell r="CD522"/>
          <cell r="CE522"/>
          <cell r="CF522"/>
          <cell r="CG522"/>
          <cell r="CH522"/>
          <cell r="CI522"/>
          <cell r="CJ522"/>
          <cell r="CK522"/>
          <cell r="CL522"/>
          <cell r="CM522"/>
          <cell r="CN522"/>
          <cell r="CO522"/>
        </row>
        <row r="523">
          <cell r="AR523"/>
          <cell r="AS523"/>
          <cell r="AT523"/>
          <cell r="AU523"/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  <cell r="BX523"/>
          <cell r="BY523"/>
          <cell r="BZ523"/>
          <cell r="CA523"/>
          <cell r="CB523"/>
          <cell r="CC523"/>
          <cell r="CD523"/>
          <cell r="CE523"/>
          <cell r="CF523"/>
          <cell r="CG523"/>
          <cell r="CH523"/>
          <cell r="CI523"/>
          <cell r="CJ523"/>
          <cell r="CK523"/>
          <cell r="CL523"/>
          <cell r="CM523"/>
          <cell r="CN523"/>
          <cell r="CO523"/>
        </row>
        <row r="524">
          <cell r="AR524"/>
          <cell r="AS524"/>
          <cell r="AT524"/>
          <cell r="AU524"/>
          <cell r="AV524"/>
          <cell r="AW524"/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  <cell r="BX524"/>
          <cell r="BY524"/>
          <cell r="BZ524"/>
          <cell r="CA524"/>
          <cell r="CB524"/>
          <cell r="CC524"/>
          <cell r="CD524"/>
          <cell r="CE524"/>
          <cell r="CF524"/>
          <cell r="CG524"/>
          <cell r="CH524"/>
          <cell r="CI524"/>
          <cell r="CJ524"/>
          <cell r="CK524"/>
          <cell r="CL524"/>
          <cell r="CM524"/>
          <cell r="CN524"/>
          <cell r="CO524"/>
        </row>
        <row r="525">
          <cell r="AR525"/>
          <cell r="AS525"/>
          <cell r="AT525"/>
          <cell r="AU525"/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  <cell r="BX525"/>
          <cell r="BY525"/>
          <cell r="BZ525"/>
          <cell r="CA525"/>
          <cell r="CB525"/>
          <cell r="CC525"/>
          <cell r="CD525"/>
          <cell r="CE525"/>
          <cell r="CF525"/>
          <cell r="CG525"/>
          <cell r="CH525"/>
          <cell r="CI525"/>
          <cell r="CJ525"/>
          <cell r="CK525"/>
          <cell r="CL525"/>
          <cell r="CM525"/>
          <cell r="CN525"/>
          <cell r="CO525"/>
        </row>
        <row r="526">
          <cell r="AR526"/>
          <cell r="AS526"/>
          <cell r="AT526"/>
          <cell r="AU526"/>
          <cell r="AV526"/>
          <cell r="AW526"/>
          <cell r="AX526"/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  <cell r="BX526"/>
          <cell r="BY526"/>
          <cell r="BZ526"/>
          <cell r="CA526"/>
          <cell r="CB526"/>
          <cell r="CC526"/>
          <cell r="CD526"/>
          <cell r="CE526"/>
          <cell r="CF526"/>
          <cell r="CG526"/>
          <cell r="CH526"/>
          <cell r="CI526"/>
          <cell r="CJ526"/>
          <cell r="CK526"/>
          <cell r="CL526"/>
          <cell r="CM526"/>
          <cell r="CN526"/>
          <cell r="CO526"/>
        </row>
        <row r="527">
          <cell r="AR527"/>
          <cell r="AS527"/>
          <cell r="AT527"/>
          <cell r="AU527"/>
          <cell r="AV527"/>
          <cell r="AW527"/>
          <cell r="AX527"/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  <cell r="BX527"/>
          <cell r="BY527"/>
          <cell r="BZ527"/>
          <cell r="CA527"/>
          <cell r="CB527"/>
          <cell r="CC527"/>
          <cell r="CD527"/>
          <cell r="CE527"/>
          <cell r="CF527"/>
          <cell r="CG527"/>
          <cell r="CH527"/>
          <cell r="CI527"/>
          <cell r="CJ527"/>
          <cell r="CK527"/>
          <cell r="CL527"/>
          <cell r="CM527"/>
          <cell r="CN527"/>
          <cell r="CO527"/>
        </row>
        <row r="528">
          <cell r="AR528"/>
          <cell r="AS528"/>
          <cell r="AT528"/>
          <cell r="AU528"/>
          <cell r="AV528"/>
          <cell r="AW528"/>
          <cell r="AX528"/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  <cell r="BX528"/>
          <cell r="BY528"/>
          <cell r="BZ528"/>
          <cell r="CA528"/>
          <cell r="CB528"/>
          <cell r="CC528"/>
          <cell r="CD528"/>
          <cell r="CE528"/>
          <cell r="CF528"/>
          <cell r="CG528"/>
          <cell r="CH528"/>
          <cell r="CI528"/>
          <cell r="CJ528"/>
          <cell r="CK528"/>
          <cell r="CL528"/>
          <cell r="CM528"/>
          <cell r="CN528"/>
          <cell r="CO528"/>
        </row>
        <row r="529">
          <cell r="AR529"/>
          <cell r="AS529"/>
          <cell r="AT529"/>
          <cell r="AU529"/>
          <cell r="AV529"/>
          <cell r="AW529"/>
          <cell r="AX529"/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  <cell r="BX529"/>
          <cell r="BY529"/>
          <cell r="BZ529"/>
          <cell r="CA529"/>
          <cell r="CB529"/>
          <cell r="CC529"/>
          <cell r="CD529"/>
          <cell r="CE529"/>
          <cell r="CF529"/>
          <cell r="CG529"/>
          <cell r="CH529"/>
          <cell r="CI529"/>
          <cell r="CJ529"/>
          <cell r="CK529"/>
          <cell r="CL529"/>
          <cell r="CM529"/>
          <cell r="CN529"/>
          <cell r="CO529"/>
        </row>
        <row r="530">
          <cell r="AR530"/>
          <cell r="AS530"/>
          <cell r="AT530"/>
          <cell r="AU530"/>
          <cell r="AV530"/>
          <cell r="AW530"/>
          <cell r="AX530"/>
          <cell r="AY530"/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  <cell r="BX530"/>
          <cell r="BY530"/>
          <cell r="BZ530"/>
          <cell r="CA530"/>
          <cell r="CB530"/>
          <cell r="CC530"/>
          <cell r="CD530"/>
          <cell r="CE530"/>
          <cell r="CF530"/>
          <cell r="CG530"/>
          <cell r="CH530"/>
          <cell r="CI530"/>
          <cell r="CJ530"/>
          <cell r="CK530"/>
          <cell r="CL530"/>
          <cell r="CM530"/>
          <cell r="CN530"/>
          <cell r="CO530"/>
        </row>
        <row r="531">
          <cell r="AR531"/>
          <cell r="AS531"/>
          <cell r="AT531"/>
          <cell r="AU531"/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  <cell r="BX531"/>
          <cell r="BY531"/>
          <cell r="BZ531"/>
          <cell r="CA531"/>
          <cell r="CB531"/>
          <cell r="CC531"/>
          <cell r="CD531"/>
          <cell r="CE531"/>
          <cell r="CF531"/>
          <cell r="CG531"/>
          <cell r="CH531"/>
          <cell r="CI531"/>
          <cell r="CJ531"/>
          <cell r="CK531"/>
          <cell r="CL531"/>
          <cell r="CM531"/>
          <cell r="CN531"/>
          <cell r="CO531"/>
        </row>
        <row r="532">
          <cell r="AR532"/>
          <cell r="AS532"/>
          <cell r="AT532"/>
          <cell r="AU532"/>
          <cell r="AV532"/>
          <cell r="AW532"/>
          <cell r="AX532"/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  <cell r="BX532"/>
          <cell r="BY532"/>
          <cell r="BZ532"/>
          <cell r="CA532"/>
          <cell r="CB532"/>
          <cell r="CC532"/>
          <cell r="CD532"/>
          <cell r="CE532"/>
          <cell r="CF532"/>
          <cell r="CG532"/>
          <cell r="CH532"/>
          <cell r="CI532"/>
          <cell r="CJ532"/>
          <cell r="CK532"/>
          <cell r="CL532"/>
          <cell r="CM532"/>
          <cell r="CN532"/>
          <cell r="CO532"/>
        </row>
        <row r="533">
          <cell r="AR533"/>
          <cell r="AS533"/>
          <cell r="AT533"/>
          <cell r="AU533"/>
          <cell r="AV533"/>
          <cell r="AW533"/>
          <cell r="AX533"/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  <cell r="BX533"/>
          <cell r="BY533"/>
          <cell r="BZ533"/>
          <cell r="CA533"/>
          <cell r="CB533"/>
          <cell r="CC533"/>
          <cell r="CD533"/>
          <cell r="CE533"/>
          <cell r="CF533"/>
          <cell r="CG533"/>
          <cell r="CH533"/>
          <cell r="CI533"/>
          <cell r="CJ533"/>
          <cell r="CK533"/>
          <cell r="CL533"/>
          <cell r="CM533"/>
          <cell r="CN533"/>
          <cell r="CO533"/>
        </row>
        <row r="534">
          <cell r="AR534"/>
          <cell r="AS534"/>
          <cell r="AT534"/>
          <cell r="AU534"/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  <cell r="BX534"/>
          <cell r="BY534"/>
          <cell r="BZ534"/>
          <cell r="CA534"/>
          <cell r="CB534"/>
          <cell r="CC534"/>
          <cell r="CD534"/>
          <cell r="CE534"/>
          <cell r="CF534"/>
          <cell r="CG534"/>
          <cell r="CH534"/>
          <cell r="CI534"/>
          <cell r="CJ534"/>
          <cell r="CK534"/>
          <cell r="CL534"/>
          <cell r="CM534"/>
          <cell r="CN534"/>
          <cell r="CO534"/>
        </row>
        <row r="535">
          <cell r="AR535"/>
          <cell r="AS535"/>
          <cell r="AT535"/>
          <cell r="AU535"/>
          <cell r="AV535"/>
          <cell r="AW535"/>
          <cell r="AX535"/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  <cell r="BX535"/>
          <cell r="BY535"/>
          <cell r="BZ535"/>
          <cell r="CA535"/>
          <cell r="CB535"/>
          <cell r="CC535"/>
          <cell r="CD535"/>
          <cell r="CE535"/>
          <cell r="CF535"/>
          <cell r="CG535"/>
          <cell r="CH535"/>
          <cell r="CI535"/>
          <cell r="CJ535"/>
          <cell r="CK535"/>
          <cell r="CL535"/>
          <cell r="CM535"/>
          <cell r="CN535"/>
          <cell r="CO535"/>
        </row>
        <row r="536">
          <cell r="AR536"/>
          <cell r="AS536"/>
          <cell r="AT536"/>
          <cell r="AU536"/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  <cell r="BX536"/>
          <cell r="BY536"/>
          <cell r="BZ536"/>
          <cell r="CA536"/>
          <cell r="CB536"/>
          <cell r="CC536"/>
          <cell r="CD536"/>
          <cell r="CE536"/>
          <cell r="CF536"/>
          <cell r="CG536"/>
          <cell r="CH536"/>
          <cell r="CI536"/>
          <cell r="CJ536"/>
          <cell r="CK536"/>
          <cell r="CL536"/>
          <cell r="CM536"/>
          <cell r="CN536"/>
          <cell r="CO536"/>
        </row>
        <row r="537">
          <cell r="AR537"/>
          <cell r="AS537"/>
          <cell r="AT537"/>
          <cell r="AU537"/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  <cell r="BX537"/>
          <cell r="BY537"/>
          <cell r="BZ537"/>
          <cell r="CA537"/>
          <cell r="CB537"/>
          <cell r="CC537"/>
          <cell r="CD537"/>
          <cell r="CE537"/>
          <cell r="CF537"/>
          <cell r="CG537"/>
          <cell r="CH537"/>
          <cell r="CI537"/>
          <cell r="CJ537"/>
          <cell r="CK537"/>
          <cell r="CL537"/>
          <cell r="CM537"/>
          <cell r="CN537"/>
          <cell r="CO537"/>
        </row>
        <row r="538">
          <cell r="AR538"/>
          <cell r="AS538"/>
          <cell r="AT538"/>
          <cell r="AU538"/>
          <cell r="AV538"/>
          <cell r="AW538"/>
          <cell r="AX538"/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  <cell r="BX538"/>
          <cell r="BY538"/>
          <cell r="BZ538"/>
          <cell r="CA538"/>
          <cell r="CB538"/>
          <cell r="CC538"/>
          <cell r="CD538"/>
          <cell r="CE538"/>
          <cell r="CF538"/>
          <cell r="CG538"/>
          <cell r="CH538"/>
          <cell r="CI538"/>
          <cell r="CJ538"/>
          <cell r="CK538"/>
          <cell r="CL538"/>
          <cell r="CM538"/>
          <cell r="CN538"/>
          <cell r="CO538"/>
        </row>
        <row r="539">
          <cell r="AR539"/>
          <cell r="AS539"/>
          <cell r="AT539"/>
          <cell r="AU539"/>
          <cell r="AV539"/>
          <cell r="AW539"/>
          <cell r="AX539"/>
          <cell r="AY539"/>
          <cell r="AZ539"/>
          <cell r="BA539"/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  <cell r="BX539"/>
          <cell r="BY539"/>
          <cell r="BZ539"/>
          <cell r="CA539"/>
          <cell r="CB539"/>
          <cell r="CC539"/>
          <cell r="CD539"/>
          <cell r="CE539"/>
          <cell r="CF539"/>
          <cell r="CG539"/>
          <cell r="CH539"/>
          <cell r="CI539"/>
          <cell r="CJ539"/>
          <cell r="CK539"/>
          <cell r="CL539"/>
          <cell r="CM539"/>
          <cell r="CN539"/>
          <cell r="CO539"/>
        </row>
        <row r="540">
          <cell r="AR540"/>
          <cell r="AS540"/>
          <cell r="AT540"/>
          <cell r="AU540"/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  <cell r="BS540"/>
          <cell r="BT540"/>
          <cell r="BU540"/>
          <cell r="BV540"/>
          <cell r="BW540"/>
          <cell r="BX540"/>
          <cell r="BY540"/>
          <cell r="BZ540"/>
          <cell r="CA540"/>
          <cell r="CB540"/>
          <cell r="CC540"/>
          <cell r="CD540"/>
          <cell r="CE540"/>
          <cell r="CF540"/>
          <cell r="CG540"/>
          <cell r="CH540"/>
          <cell r="CI540"/>
          <cell r="CJ540"/>
          <cell r="CK540"/>
          <cell r="CL540"/>
          <cell r="CM540"/>
          <cell r="CN540"/>
          <cell r="CO540"/>
        </row>
        <row r="541">
          <cell r="AR541"/>
          <cell r="AS541"/>
          <cell r="AT541"/>
          <cell r="AU541"/>
          <cell r="AV541"/>
          <cell r="AW541"/>
          <cell r="AX541"/>
          <cell r="AY541"/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  <cell r="BS541"/>
          <cell r="BT541"/>
          <cell r="BU541"/>
          <cell r="BV541"/>
          <cell r="BW541"/>
          <cell r="BX541"/>
          <cell r="BY541"/>
          <cell r="BZ541"/>
          <cell r="CA541"/>
          <cell r="CB541"/>
          <cell r="CC541"/>
          <cell r="CD541"/>
          <cell r="CE541"/>
          <cell r="CF541"/>
          <cell r="CG541"/>
          <cell r="CH541"/>
          <cell r="CI541"/>
          <cell r="CJ541"/>
          <cell r="CK541"/>
          <cell r="CL541"/>
          <cell r="CM541"/>
          <cell r="CN541"/>
          <cell r="CO541"/>
        </row>
        <row r="542">
          <cell r="AR542"/>
          <cell r="AS542"/>
          <cell r="AT542"/>
          <cell r="AU542"/>
          <cell r="AV542"/>
          <cell r="AW542"/>
          <cell r="AX542"/>
          <cell r="AY542"/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  <cell r="BS542"/>
          <cell r="BT542"/>
          <cell r="BU542"/>
          <cell r="BV542"/>
          <cell r="BW542"/>
          <cell r="BX542"/>
          <cell r="BY542"/>
          <cell r="BZ542"/>
          <cell r="CA542"/>
          <cell r="CB542"/>
          <cell r="CC542"/>
          <cell r="CD542"/>
          <cell r="CE542"/>
          <cell r="CF542"/>
          <cell r="CG542"/>
          <cell r="CH542"/>
          <cell r="CI542"/>
          <cell r="CJ542"/>
          <cell r="CK542"/>
          <cell r="CL542"/>
          <cell r="CM542"/>
          <cell r="CN542"/>
          <cell r="CO542"/>
        </row>
        <row r="543">
          <cell r="AR543"/>
          <cell r="AS543"/>
          <cell r="AT543"/>
          <cell r="AU543"/>
          <cell r="AV543"/>
          <cell r="AW543"/>
          <cell r="AX543"/>
          <cell r="AY543"/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  <cell r="BS543"/>
          <cell r="BT543"/>
          <cell r="BU543"/>
          <cell r="BV543"/>
          <cell r="BW543"/>
          <cell r="BX543"/>
          <cell r="BY543"/>
          <cell r="BZ543"/>
          <cell r="CA543"/>
          <cell r="CB543"/>
          <cell r="CC543"/>
          <cell r="CD543"/>
          <cell r="CE543"/>
          <cell r="CF543"/>
          <cell r="CG543"/>
          <cell r="CH543"/>
          <cell r="CI543"/>
          <cell r="CJ543"/>
          <cell r="CK543"/>
          <cell r="CL543"/>
          <cell r="CM543"/>
          <cell r="CN543"/>
          <cell r="CO543"/>
        </row>
        <row r="544">
          <cell r="AR544"/>
          <cell r="AS544"/>
          <cell r="AT544"/>
          <cell r="AU544"/>
          <cell r="AV544"/>
          <cell r="AW544"/>
          <cell r="AX544"/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  <cell r="BS544"/>
          <cell r="BT544"/>
          <cell r="BU544"/>
          <cell r="BV544"/>
          <cell r="BW544"/>
          <cell r="BX544"/>
          <cell r="BY544"/>
          <cell r="BZ544"/>
          <cell r="CA544"/>
          <cell r="CB544"/>
          <cell r="CC544"/>
          <cell r="CD544"/>
          <cell r="CE544"/>
          <cell r="CF544"/>
          <cell r="CG544"/>
          <cell r="CH544"/>
          <cell r="CI544"/>
          <cell r="CJ544"/>
          <cell r="CK544"/>
          <cell r="CL544"/>
          <cell r="CM544"/>
          <cell r="CN544"/>
          <cell r="CO544"/>
        </row>
        <row r="545">
          <cell r="AR545"/>
          <cell r="AS545"/>
          <cell r="AT545"/>
          <cell r="AU545"/>
          <cell r="AV545"/>
          <cell r="AW545"/>
          <cell r="AX545"/>
          <cell r="AY545"/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  <cell r="BT545"/>
          <cell r="BU545"/>
          <cell r="BV545"/>
          <cell r="BW545"/>
          <cell r="BX545"/>
          <cell r="BY545"/>
          <cell r="BZ545"/>
          <cell r="CA545"/>
          <cell r="CB545"/>
          <cell r="CC545"/>
          <cell r="CD545"/>
          <cell r="CE545"/>
          <cell r="CF545"/>
          <cell r="CG545"/>
          <cell r="CH545"/>
          <cell r="CI545"/>
          <cell r="CJ545"/>
          <cell r="CK545"/>
          <cell r="CL545"/>
          <cell r="CM545"/>
          <cell r="CN545"/>
          <cell r="CO545"/>
        </row>
        <row r="546">
          <cell r="AR546"/>
          <cell r="AS546"/>
          <cell r="AT546"/>
          <cell r="AU546"/>
          <cell r="AV546"/>
          <cell r="AW546"/>
          <cell r="AX546"/>
          <cell r="AY546"/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  <cell r="BS546"/>
          <cell r="BT546"/>
          <cell r="BU546"/>
          <cell r="BV546"/>
          <cell r="BW546"/>
          <cell r="BX546"/>
          <cell r="BY546"/>
          <cell r="BZ546"/>
          <cell r="CA546"/>
          <cell r="CB546"/>
          <cell r="CC546"/>
          <cell r="CD546"/>
          <cell r="CE546"/>
          <cell r="CF546"/>
          <cell r="CG546"/>
          <cell r="CH546"/>
          <cell r="CI546"/>
          <cell r="CJ546"/>
          <cell r="CK546"/>
          <cell r="CL546"/>
          <cell r="CM546"/>
          <cell r="CN546"/>
          <cell r="CO546"/>
        </row>
        <row r="547">
          <cell r="AR547"/>
          <cell r="AS547"/>
          <cell r="AT547"/>
          <cell r="AU547"/>
          <cell r="AV547"/>
          <cell r="AW547"/>
          <cell r="AX547"/>
          <cell r="AY547"/>
          <cell r="AZ547"/>
          <cell r="BA547"/>
          <cell r="BB547"/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  <cell r="BS547"/>
          <cell r="BT547"/>
          <cell r="BU547"/>
          <cell r="BV547"/>
          <cell r="BW547"/>
          <cell r="BX547"/>
          <cell r="BY547"/>
          <cell r="BZ547"/>
          <cell r="CA547"/>
          <cell r="CB547"/>
          <cell r="CC547"/>
          <cell r="CD547"/>
          <cell r="CE547"/>
          <cell r="CF547"/>
          <cell r="CG547"/>
          <cell r="CH547"/>
          <cell r="CI547"/>
          <cell r="CJ547"/>
          <cell r="CK547"/>
          <cell r="CL547"/>
          <cell r="CM547"/>
          <cell r="CN547"/>
          <cell r="CO547"/>
        </row>
        <row r="548">
          <cell r="AR548"/>
          <cell r="AS548"/>
          <cell r="AT548"/>
          <cell r="AU548"/>
          <cell r="AV548"/>
          <cell r="AW548"/>
          <cell r="AX548"/>
          <cell r="AY548"/>
          <cell r="AZ548"/>
          <cell r="BA548"/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  <cell r="BT548"/>
          <cell r="BU548"/>
          <cell r="BV548"/>
          <cell r="BW548"/>
          <cell r="BX548"/>
          <cell r="BY548"/>
          <cell r="BZ548"/>
          <cell r="CA548"/>
          <cell r="CB548"/>
          <cell r="CC548"/>
          <cell r="CD548"/>
          <cell r="CE548"/>
          <cell r="CF548"/>
          <cell r="CG548"/>
          <cell r="CH548"/>
          <cell r="CI548"/>
          <cell r="CJ548"/>
          <cell r="CK548"/>
          <cell r="CL548"/>
          <cell r="CM548"/>
          <cell r="CN548"/>
          <cell r="CO548"/>
        </row>
        <row r="549">
          <cell r="AR549"/>
          <cell r="AS549"/>
          <cell r="AT549"/>
          <cell r="AU549"/>
          <cell r="AV549"/>
          <cell r="AW549"/>
          <cell r="AX549"/>
          <cell r="AY549"/>
          <cell r="AZ549"/>
          <cell r="BA549"/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  <cell r="BS549"/>
          <cell r="BT549"/>
          <cell r="BU549"/>
          <cell r="BV549"/>
          <cell r="BW549"/>
          <cell r="BX549"/>
          <cell r="BY549"/>
          <cell r="BZ549"/>
          <cell r="CA549"/>
          <cell r="CB549"/>
          <cell r="CC549"/>
          <cell r="CD549"/>
          <cell r="CE549"/>
          <cell r="CF549"/>
          <cell r="CG549"/>
          <cell r="CH549"/>
          <cell r="CI549"/>
          <cell r="CJ549"/>
          <cell r="CK549"/>
          <cell r="CL549"/>
          <cell r="CM549"/>
          <cell r="CN549"/>
          <cell r="CO549"/>
        </row>
        <row r="550">
          <cell r="AR550"/>
          <cell r="AS550"/>
          <cell r="AT550"/>
          <cell r="AU550"/>
          <cell r="AV550"/>
          <cell r="AW550"/>
          <cell r="AX550"/>
          <cell r="AY550"/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  <cell r="BS550"/>
          <cell r="BT550"/>
          <cell r="BU550"/>
          <cell r="BV550"/>
          <cell r="BW550"/>
          <cell r="BX550"/>
          <cell r="BY550"/>
          <cell r="BZ550"/>
          <cell r="CA550"/>
          <cell r="CB550"/>
          <cell r="CC550"/>
          <cell r="CD550"/>
          <cell r="CE550"/>
          <cell r="CF550"/>
          <cell r="CG550"/>
          <cell r="CH550"/>
          <cell r="CI550"/>
          <cell r="CJ550"/>
          <cell r="CK550"/>
          <cell r="CL550"/>
          <cell r="CM550"/>
          <cell r="CN550"/>
          <cell r="CO550"/>
        </row>
        <row r="551">
          <cell r="AR551"/>
          <cell r="AS551"/>
          <cell r="AT551"/>
          <cell r="AU551"/>
          <cell r="AV551"/>
          <cell r="AW551"/>
          <cell r="AX551"/>
          <cell r="AY551"/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  <cell r="BS551"/>
          <cell r="BT551"/>
          <cell r="BU551"/>
          <cell r="BV551"/>
          <cell r="BW551"/>
          <cell r="BX551"/>
          <cell r="BY551"/>
          <cell r="BZ551"/>
          <cell r="CA551"/>
          <cell r="CB551"/>
          <cell r="CC551"/>
          <cell r="CD551"/>
          <cell r="CE551"/>
          <cell r="CF551"/>
          <cell r="CG551"/>
          <cell r="CH551"/>
          <cell r="CI551"/>
          <cell r="CJ551"/>
          <cell r="CK551"/>
          <cell r="CL551"/>
          <cell r="CM551"/>
          <cell r="CN551"/>
          <cell r="CO551"/>
        </row>
        <row r="552">
          <cell r="AR552"/>
          <cell r="AS552"/>
          <cell r="AT552"/>
          <cell r="AU552"/>
          <cell r="AV552"/>
          <cell r="AW552"/>
          <cell r="AX552"/>
          <cell r="AY552"/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  <cell r="BS552"/>
          <cell r="BT552"/>
          <cell r="BU552"/>
          <cell r="BV552"/>
          <cell r="BW552"/>
          <cell r="BX552"/>
          <cell r="BY552"/>
          <cell r="BZ552"/>
          <cell r="CA552"/>
          <cell r="CB552"/>
          <cell r="CC552"/>
          <cell r="CD552"/>
          <cell r="CE552"/>
          <cell r="CF552"/>
          <cell r="CG552"/>
          <cell r="CH552"/>
          <cell r="CI552"/>
          <cell r="CJ552"/>
          <cell r="CK552"/>
          <cell r="CL552"/>
          <cell r="CM552"/>
          <cell r="CN552"/>
          <cell r="CO552"/>
        </row>
        <row r="553">
          <cell r="AR553"/>
          <cell r="AS553"/>
          <cell r="AT553"/>
          <cell r="AU553"/>
          <cell r="AV553"/>
          <cell r="AW553"/>
          <cell r="AX553"/>
          <cell r="AY553"/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  <cell r="BT553"/>
          <cell r="BU553"/>
          <cell r="BV553"/>
          <cell r="BW553"/>
          <cell r="BX553"/>
          <cell r="BY553"/>
          <cell r="BZ553"/>
          <cell r="CA553"/>
          <cell r="CB553"/>
          <cell r="CC553"/>
          <cell r="CD553"/>
          <cell r="CE553"/>
          <cell r="CF553"/>
          <cell r="CG553"/>
          <cell r="CH553"/>
          <cell r="CI553"/>
          <cell r="CJ553"/>
          <cell r="CK553"/>
          <cell r="CL553"/>
          <cell r="CM553"/>
          <cell r="CN553"/>
          <cell r="CO553"/>
        </row>
        <row r="554">
          <cell r="AR554"/>
          <cell r="AS554"/>
          <cell r="AT554"/>
          <cell r="AU554"/>
          <cell r="AV554"/>
          <cell r="AW554"/>
          <cell r="AX554"/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  <cell r="BT554"/>
          <cell r="BU554"/>
          <cell r="BV554"/>
          <cell r="BW554"/>
          <cell r="BX554"/>
          <cell r="BY554"/>
          <cell r="BZ554"/>
          <cell r="CA554"/>
          <cell r="CB554"/>
          <cell r="CC554"/>
          <cell r="CD554"/>
          <cell r="CE554"/>
          <cell r="CF554"/>
          <cell r="CG554"/>
          <cell r="CH554"/>
          <cell r="CI554"/>
          <cell r="CJ554"/>
          <cell r="CK554"/>
          <cell r="CL554"/>
          <cell r="CM554"/>
          <cell r="CN554"/>
          <cell r="CO554"/>
        </row>
        <row r="555">
          <cell r="AR555"/>
          <cell r="AS555"/>
          <cell r="AT555"/>
          <cell r="AU555"/>
          <cell r="AV555"/>
          <cell r="AW555"/>
          <cell r="AX555"/>
          <cell r="AY555"/>
          <cell r="AZ555"/>
          <cell r="BA555"/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  <cell r="BS555"/>
          <cell r="BT555"/>
          <cell r="BU555"/>
          <cell r="BV555"/>
          <cell r="BW555"/>
          <cell r="BX555"/>
          <cell r="BY555"/>
          <cell r="BZ555"/>
          <cell r="CA555"/>
          <cell r="CB555"/>
          <cell r="CC555"/>
          <cell r="CD555"/>
          <cell r="CE555"/>
          <cell r="CF555"/>
          <cell r="CG555"/>
          <cell r="CH555"/>
          <cell r="CI555"/>
          <cell r="CJ555"/>
          <cell r="CK555"/>
          <cell r="CL555"/>
          <cell r="CM555"/>
          <cell r="CN555"/>
          <cell r="CO555"/>
        </row>
        <row r="556">
          <cell r="AR556"/>
          <cell r="AS556"/>
          <cell r="AT556"/>
          <cell r="AU556"/>
          <cell r="AV556"/>
          <cell r="AW556"/>
          <cell r="AX556"/>
          <cell r="AY556"/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  <cell r="BS556"/>
          <cell r="BT556"/>
          <cell r="BU556"/>
          <cell r="BV556"/>
          <cell r="BW556"/>
          <cell r="BX556"/>
          <cell r="BY556"/>
          <cell r="BZ556"/>
          <cell r="CA556"/>
          <cell r="CB556"/>
          <cell r="CC556"/>
          <cell r="CD556"/>
          <cell r="CE556"/>
          <cell r="CF556"/>
          <cell r="CG556"/>
          <cell r="CH556"/>
          <cell r="CI556"/>
          <cell r="CJ556"/>
          <cell r="CK556"/>
          <cell r="CL556"/>
          <cell r="CM556"/>
          <cell r="CN556"/>
          <cell r="CO556"/>
        </row>
        <row r="557">
          <cell r="AR557"/>
          <cell r="AS557"/>
          <cell r="AT557"/>
          <cell r="AU557"/>
          <cell r="AV557"/>
          <cell r="AW557"/>
          <cell r="AX557"/>
          <cell r="AY557"/>
          <cell r="AZ557"/>
          <cell r="BA557"/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  <cell r="BS557"/>
          <cell r="BT557"/>
          <cell r="BU557"/>
          <cell r="BV557"/>
          <cell r="BW557"/>
          <cell r="BX557"/>
          <cell r="BY557"/>
          <cell r="BZ557"/>
          <cell r="CA557"/>
          <cell r="CB557"/>
          <cell r="CC557"/>
          <cell r="CD557"/>
          <cell r="CE557"/>
          <cell r="CF557"/>
          <cell r="CG557"/>
          <cell r="CH557"/>
          <cell r="CI557"/>
          <cell r="CJ557"/>
          <cell r="CK557"/>
          <cell r="CL557"/>
          <cell r="CM557"/>
          <cell r="CN557"/>
          <cell r="CO557"/>
        </row>
        <row r="558">
          <cell r="AR558"/>
          <cell r="AS558"/>
          <cell r="AT558"/>
          <cell r="AU558"/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  <cell r="BS558"/>
          <cell r="BT558"/>
          <cell r="BU558"/>
          <cell r="BV558"/>
          <cell r="BW558"/>
          <cell r="BX558"/>
          <cell r="BY558"/>
          <cell r="BZ558"/>
          <cell r="CA558"/>
          <cell r="CB558"/>
          <cell r="CC558"/>
          <cell r="CD558"/>
          <cell r="CE558"/>
          <cell r="CF558"/>
          <cell r="CG558"/>
          <cell r="CH558"/>
          <cell r="CI558"/>
          <cell r="CJ558"/>
          <cell r="CK558"/>
          <cell r="CL558"/>
          <cell r="CM558"/>
          <cell r="CN558"/>
          <cell r="CO558"/>
        </row>
        <row r="559">
          <cell r="AR559"/>
          <cell r="AS559"/>
          <cell r="AT559"/>
          <cell r="AU559"/>
          <cell r="AV559"/>
          <cell r="AW559"/>
          <cell r="AX559"/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  <cell r="BS559"/>
          <cell r="BT559"/>
          <cell r="BU559"/>
          <cell r="BV559"/>
          <cell r="BW559"/>
          <cell r="BX559"/>
          <cell r="BY559"/>
          <cell r="BZ559"/>
          <cell r="CA559"/>
          <cell r="CB559"/>
          <cell r="CC559"/>
          <cell r="CD559"/>
          <cell r="CE559"/>
          <cell r="CF559"/>
          <cell r="CG559"/>
          <cell r="CH559"/>
          <cell r="CI559"/>
          <cell r="CJ559"/>
          <cell r="CK559"/>
          <cell r="CL559"/>
          <cell r="CM559"/>
          <cell r="CN559"/>
          <cell r="CO559"/>
        </row>
        <row r="560">
          <cell r="AR560"/>
          <cell r="AS560"/>
          <cell r="AT560"/>
          <cell r="AU560"/>
          <cell r="AV560"/>
          <cell r="AW560"/>
          <cell r="AX560"/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  <cell r="BS560"/>
          <cell r="BT560"/>
          <cell r="BU560"/>
          <cell r="BV560"/>
          <cell r="BW560"/>
          <cell r="BX560"/>
          <cell r="BY560"/>
          <cell r="BZ560"/>
          <cell r="CA560"/>
          <cell r="CB560"/>
          <cell r="CC560"/>
          <cell r="CD560"/>
          <cell r="CE560"/>
          <cell r="CF560"/>
          <cell r="CG560"/>
          <cell r="CH560"/>
          <cell r="CI560"/>
          <cell r="CJ560"/>
          <cell r="CK560"/>
          <cell r="CL560"/>
          <cell r="CM560"/>
          <cell r="CN560"/>
          <cell r="CO560"/>
        </row>
        <row r="561">
          <cell r="AR561"/>
          <cell r="AS561"/>
          <cell r="AT561"/>
          <cell r="AU561"/>
          <cell r="AV561"/>
          <cell r="AW561"/>
          <cell r="AX561"/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  <cell r="BS561"/>
          <cell r="BT561"/>
          <cell r="BU561"/>
          <cell r="BV561"/>
          <cell r="BW561"/>
          <cell r="BX561"/>
          <cell r="BY561"/>
          <cell r="BZ561"/>
          <cell r="CA561"/>
          <cell r="CB561"/>
          <cell r="CC561"/>
          <cell r="CD561"/>
          <cell r="CE561"/>
          <cell r="CF561"/>
          <cell r="CG561"/>
          <cell r="CH561"/>
          <cell r="CI561"/>
          <cell r="CJ561"/>
          <cell r="CK561"/>
          <cell r="CL561"/>
          <cell r="CM561"/>
          <cell r="CN561"/>
          <cell r="CO561"/>
        </row>
        <row r="562">
          <cell r="AR562"/>
          <cell r="AS562"/>
          <cell r="AT562"/>
          <cell r="AU562"/>
          <cell r="AV562"/>
          <cell r="AW562"/>
          <cell r="AX562"/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  <cell r="BS562"/>
          <cell r="BT562"/>
          <cell r="BU562"/>
          <cell r="BV562"/>
          <cell r="BW562"/>
          <cell r="BX562"/>
          <cell r="BY562"/>
          <cell r="BZ562"/>
          <cell r="CA562"/>
          <cell r="CB562"/>
          <cell r="CC562"/>
          <cell r="CD562"/>
          <cell r="CE562"/>
          <cell r="CF562"/>
          <cell r="CG562"/>
          <cell r="CH562"/>
          <cell r="CI562"/>
          <cell r="CJ562"/>
          <cell r="CK562"/>
          <cell r="CL562"/>
          <cell r="CM562"/>
          <cell r="CN562"/>
          <cell r="CO562"/>
        </row>
        <row r="563">
          <cell r="AR563"/>
          <cell r="AS563"/>
          <cell r="AT563"/>
          <cell r="AU563"/>
          <cell r="AV563"/>
          <cell r="AW563"/>
          <cell r="AX563"/>
          <cell r="AY563"/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  <cell r="BS563"/>
          <cell r="BT563"/>
          <cell r="BU563"/>
          <cell r="BV563"/>
          <cell r="BW563"/>
          <cell r="BX563"/>
          <cell r="BY563"/>
          <cell r="BZ563"/>
          <cell r="CA563"/>
          <cell r="CB563"/>
          <cell r="CC563"/>
          <cell r="CD563"/>
          <cell r="CE563"/>
          <cell r="CF563"/>
          <cell r="CG563"/>
          <cell r="CH563"/>
          <cell r="CI563"/>
          <cell r="CJ563"/>
          <cell r="CK563"/>
          <cell r="CL563"/>
          <cell r="CM563"/>
          <cell r="CN563"/>
          <cell r="CO563"/>
        </row>
        <row r="564">
          <cell r="AR564"/>
          <cell r="AS564"/>
          <cell r="AT564"/>
          <cell r="AU564"/>
          <cell r="AV564"/>
          <cell r="AW564"/>
          <cell r="AX564"/>
          <cell r="AY564"/>
          <cell r="AZ564"/>
          <cell r="BA564"/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  <cell r="BS564"/>
          <cell r="BT564"/>
          <cell r="BU564"/>
          <cell r="BV564"/>
          <cell r="BW564"/>
          <cell r="BX564"/>
          <cell r="BY564"/>
          <cell r="BZ564"/>
          <cell r="CA564"/>
          <cell r="CB564"/>
          <cell r="CC564"/>
          <cell r="CD564"/>
          <cell r="CE564"/>
          <cell r="CF564"/>
          <cell r="CG564"/>
          <cell r="CH564"/>
          <cell r="CI564"/>
          <cell r="CJ564"/>
          <cell r="CK564"/>
          <cell r="CL564"/>
          <cell r="CM564"/>
          <cell r="CN564"/>
          <cell r="CO564"/>
        </row>
        <row r="565">
          <cell r="AR565"/>
          <cell r="AS565"/>
          <cell r="AT565"/>
          <cell r="AU565"/>
          <cell r="AV565"/>
          <cell r="AW565"/>
          <cell r="AX565"/>
          <cell r="AY565"/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  <cell r="BS565"/>
          <cell r="BT565"/>
          <cell r="BU565"/>
          <cell r="BV565"/>
          <cell r="BW565"/>
          <cell r="BX565"/>
          <cell r="BY565"/>
          <cell r="BZ565"/>
          <cell r="CA565"/>
          <cell r="CB565"/>
          <cell r="CC565"/>
          <cell r="CD565"/>
          <cell r="CE565"/>
          <cell r="CF565"/>
          <cell r="CG565"/>
          <cell r="CH565"/>
          <cell r="CI565"/>
          <cell r="CJ565"/>
          <cell r="CK565"/>
          <cell r="CL565"/>
          <cell r="CM565"/>
          <cell r="CN565"/>
          <cell r="CO565"/>
        </row>
        <row r="566">
          <cell r="AR566"/>
          <cell r="AS566"/>
          <cell r="AT566"/>
          <cell r="AU566"/>
          <cell r="AV566"/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  <cell r="BT566"/>
          <cell r="BU566"/>
          <cell r="BV566"/>
          <cell r="BW566"/>
          <cell r="BX566"/>
          <cell r="BY566"/>
          <cell r="BZ566"/>
          <cell r="CA566"/>
          <cell r="CB566"/>
          <cell r="CC566"/>
          <cell r="CD566"/>
          <cell r="CE566"/>
          <cell r="CF566"/>
          <cell r="CG566"/>
          <cell r="CH566"/>
          <cell r="CI566"/>
          <cell r="CJ566"/>
          <cell r="CK566"/>
          <cell r="CL566"/>
          <cell r="CM566"/>
          <cell r="CN566"/>
          <cell r="CO566"/>
        </row>
        <row r="567">
          <cell r="AR567"/>
          <cell r="AS567"/>
          <cell r="AT567"/>
          <cell r="AU567"/>
          <cell r="AV567"/>
          <cell r="AW567"/>
          <cell r="AX567"/>
          <cell r="AY567"/>
          <cell r="AZ567"/>
          <cell r="BA567"/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  <cell r="BS567"/>
          <cell r="BT567"/>
          <cell r="BU567"/>
          <cell r="BV567"/>
          <cell r="BW567"/>
          <cell r="BX567"/>
          <cell r="BY567"/>
          <cell r="BZ567"/>
          <cell r="CA567"/>
          <cell r="CB567"/>
          <cell r="CC567"/>
          <cell r="CD567"/>
          <cell r="CE567"/>
          <cell r="CF567"/>
          <cell r="CG567"/>
          <cell r="CH567"/>
          <cell r="CI567"/>
          <cell r="CJ567"/>
          <cell r="CK567"/>
          <cell r="CL567"/>
          <cell r="CM567"/>
          <cell r="CN567"/>
          <cell r="CO567"/>
        </row>
        <row r="568">
          <cell r="AR568"/>
          <cell r="AS568"/>
          <cell r="AT568"/>
          <cell r="AU568"/>
          <cell r="AV568"/>
          <cell r="AW568"/>
          <cell r="AX568"/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  <cell r="BS568"/>
          <cell r="BT568"/>
          <cell r="BU568"/>
          <cell r="BV568"/>
          <cell r="BW568"/>
          <cell r="BX568"/>
          <cell r="BY568"/>
          <cell r="BZ568"/>
          <cell r="CA568"/>
          <cell r="CB568"/>
          <cell r="CC568"/>
          <cell r="CD568"/>
          <cell r="CE568"/>
          <cell r="CF568"/>
          <cell r="CG568"/>
          <cell r="CH568"/>
          <cell r="CI568"/>
          <cell r="CJ568"/>
          <cell r="CK568"/>
          <cell r="CL568"/>
          <cell r="CM568"/>
          <cell r="CN568"/>
          <cell r="CO568"/>
        </row>
        <row r="569">
          <cell r="AR569"/>
          <cell r="AS569"/>
          <cell r="AT569"/>
          <cell r="AU569"/>
          <cell r="AV569"/>
          <cell r="AW569"/>
          <cell r="AX569"/>
          <cell r="AY569"/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  <cell r="BS569"/>
          <cell r="BT569"/>
          <cell r="BU569"/>
          <cell r="BV569"/>
          <cell r="BW569"/>
          <cell r="BX569"/>
          <cell r="BY569"/>
          <cell r="BZ569"/>
          <cell r="CA569"/>
          <cell r="CB569"/>
          <cell r="CC569"/>
          <cell r="CD569"/>
          <cell r="CE569"/>
          <cell r="CF569"/>
          <cell r="CG569"/>
          <cell r="CH569"/>
          <cell r="CI569"/>
          <cell r="CJ569"/>
          <cell r="CK569"/>
          <cell r="CL569"/>
          <cell r="CM569"/>
          <cell r="CN569"/>
          <cell r="CO569"/>
        </row>
        <row r="570">
          <cell r="AR570"/>
          <cell r="AS570"/>
          <cell r="AT570"/>
          <cell r="AU570"/>
          <cell r="AV570"/>
          <cell r="AW570"/>
          <cell r="AX570"/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  <cell r="BS570"/>
          <cell r="BT570"/>
          <cell r="BU570"/>
          <cell r="BV570"/>
          <cell r="BW570"/>
          <cell r="BX570"/>
          <cell r="BY570"/>
          <cell r="BZ570"/>
          <cell r="CA570"/>
          <cell r="CB570"/>
          <cell r="CC570"/>
          <cell r="CD570"/>
          <cell r="CE570"/>
          <cell r="CF570"/>
          <cell r="CG570"/>
          <cell r="CH570"/>
          <cell r="CI570"/>
          <cell r="CJ570"/>
          <cell r="CK570"/>
          <cell r="CL570"/>
          <cell r="CM570"/>
          <cell r="CN570"/>
          <cell r="CO570"/>
        </row>
        <row r="571">
          <cell r="AR571"/>
          <cell r="AS571"/>
          <cell r="AT571"/>
          <cell r="AU571"/>
          <cell r="AV571"/>
          <cell r="AW571"/>
          <cell r="AX571"/>
          <cell r="AY571"/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  <cell r="BS571"/>
          <cell r="BT571"/>
          <cell r="BU571"/>
          <cell r="BV571"/>
          <cell r="BW571"/>
          <cell r="BX571"/>
          <cell r="BY571"/>
          <cell r="BZ571"/>
          <cell r="CA571"/>
          <cell r="CB571"/>
          <cell r="CC571"/>
          <cell r="CD571"/>
          <cell r="CE571"/>
          <cell r="CF571"/>
          <cell r="CG571"/>
          <cell r="CH571"/>
          <cell r="CI571"/>
          <cell r="CJ571"/>
          <cell r="CK571"/>
          <cell r="CL571"/>
          <cell r="CM571"/>
          <cell r="CN571"/>
          <cell r="CO571"/>
        </row>
        <row r="572">
          <cell r="AR572"/>
          <cell r="AS572"/>
          <cell r="AT572"/>
          <cell r="AU572"/>
          <cell r="AV572"/>
          <cell r="AW572"/>
          <cell r="AX572"/>
          <cell r="AY572"/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  <cell r="BS572"/>
          <cell r="BT572"/>
          <cell r="BU572"/>
          <cell r="BV572"/>
          <cell r="BW572"/>
          <cell r="BX572"/>
          <cell r="BY572"/>
          <cell r="BZ572"/>
          <cell r="CA572"/>
          <cell r="CB572"/>
          <cell r="CC572"/>
          <cell r="CD572"/>
          <cell r="CE572"/>
          <cell r="CF572"/>
          <cell r="CG572"/>
          <cell r="CH572"/>
          <cell r="CI572"/>
          <cell r="CJ572"/>
          <cell r="CK572"/>
          <cell r="CL572"/>
          <cell r="CM572"/>
          <cell r="CN572"/>
          <cell r="CO572"/>
        </row>
        <row r="573">
          <cell r="AR573"/>
          <cell r="AS573"/>
          <cell r="AT573"/>
          <cell r="AU573"/>
          <cell r="AV573"/>
          <cell r="AW573"/>
          <cell r="AX573"/>
          <cell r="AY573"/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  <cell r="BS573"/>
          <cell r="BT573"/>
          <cell r="BU573"/>
          <cell r="BV573"/>
          <cell r="BW573"/>
          <cell r="BX573"/>
          <cell r="BY573"/>
          <cell r="BZ573"/>
          <cell r="CA573"/>
          <cell r="CB573"/>
          <cell r="CC573"/>
          <cell r="CD573"/>
          <cell r="CE573"/>
          <cell r="CF573"/>
          <cell r="CG573"/>
          <cell r="CH573"/>
          <cell r="CI573"/>
          <cell r="CJ573"/>
          <cell r="CK573"/>
          <cell r="CL573"/>
          <cell r="CM573"/>
          <cell r="CN573"/>
          <cell r="CO573"/>
        </row>
        <row r="574">
          <cell r="AR574"/>
          <cell r="AS574"/>
          <cell r="AT574"/>
          <cell r="AU574"/>
          <cell r="AV574"/>
          <cell r="AW574"/>
          <cell r="AX574"/>
          <cell r="AY574"/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  <cell r="BS574"/>
          <cell r="BT574"/>
          <cell r="BU574"/>
          <cell r="BV574"/>
          <cell r="BW574"/>
          <cell r="BX574"/>
          <cell r="BY574"/>
          <cell r="BZ574"/>
          <cell r="CA574"/>
          <cell r="CB574"/>
          <cell r="CC574"/>
          <cell r="CD574"/>
          <cell r="CE574"/>
          <cell r="CF574"/>
          <cell r="CG574"/>
          <cell r="CH574"/>
          <cell r="CI574"/>
          <cell r="CJ574"/>
          <cell r="CK574"/>
          <cell r="CL574"/>
          <cell r="CM574"/>
          <cell r="CN574"/>
          <cell r="CO574"/>
        </row>
        <row r="575">
          <cell r="AR575"/>
          <cell r="AS575"/>
          <cell r="AT575"/>
          <cell r="AU575"/>
          <cell r="AV575"/>
          <cell r="AW575"/>
          <cell r="AX575"/>
          <cell r="AY575"/>
          <cell r="AZ575"/>
          <cell r="BA575"/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  <cell r="BS575"/>
          <cell r="BT575"/>
          <cell r="BU575"/>
          <cell r="BV575"/>
          <cell r="BW575"/>
          <cell r="BX575"/>
          <cell r="BY575"/>
          <cell r="BZ575"/>
          <cell r="CA575"/>
          <cell r="CB575"/>
          <cell r="CC575"/>
          <cell r="CD575"/>
          <cell r="CE575"/>
          <cell r="CF575"/>
          <cell r="CG575"/>
          <cell r="CH575"/>
          <cell r="CI575"/>
          <cell r="CJ575"/>
          <cell r="CK575"/>
          <cell r="CL575"/>
          <cell r="CM575"/>
          <cell r="CN575"/>
          <cell r="CO575"/>
        </row>
        <row r="576">
          <cell r="AR576"/>
          <cell r="AS576"/>
          <cell r="AT576"/>
          <cell r="AU576"/>
          <cell r="AV576"/>
          <cell r="AW576"/>
          <cell r="AX576"/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  <cell r="BS576"/>
          <cell r="BT576"/>
          <cell r="BU576"/>
          <cell r="BV576"/>
          <cell r="BW576"/>
          <cell r="BX576"/>
          <cell r="BY576"/>
          <cell r="BZ576"/>
          <cell r="CA576"/>
          <cell r="CB576"/>
          <cell r="CC576"/>
          <cell r="CD576"/>
          <cell r="CE576"/>
          <cell r="CF576"/>
          <cell r="CG576"/>
          <cell r="CH576"/>
          <cell r="CI576"/>
          <cell r="CJ576"/>
          <cell r="CK576"/>
          <cell r="CL576"/>
          <cell r="CM576"/>
          <cell r="CN576"/>
          <cell r="CO576"/>
        </row>
        <row r="577">
          <cell r="AR577"/>
          <cell r="AS577"/>
          <cell r="AT577"/>
          <cell r="AU577"/>
          <cell r="AV577"/>
          <cell r="AW577"/>
          <cell r="AX577"/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  <cell r="BS577"/>
          <cell r="BT577"/>
          <cell r="BU577"/>
          <cell r="BV577"/>
          <cell r="BW577"/>
          <cell r="BX577"/>
          <cell r="BY577"/>
          <cell r="BZ577"/>
          <cell r="CA577"/>
          <cell r="CB577"/>
          <cell r="CC577"/>
          <cell r="CD577"/>
          <cell r="CE577"/>
          <cell r="CF577"/>
          <cell r="CG577"/>
          <cell r="CH577"/>
          <cell r="CI577"/>
          <cell r="CJ577"/>
          <cell r="CK577"/>
          <cell r="CL577"/>
          <cell r="CM577"/>
          <cell r="CN577"/>
          <cell r="CO577"/>
        </row>
        <row r="578">
          <cell r="AR578"/>
          <cell r="AS578"/>
          <cell r="AT578"/>
          <cell r="AU578"/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  <cell r="BS578"/>
          <cell r="BT578"/>
          <cell r="BU578"/>
          <cell r="BV578"/>
          <cell r="BW578"/>
          <cell r="BX578"/>
          <cell r="BY578"/>
          <cell r="BZ578"/>
          <cell r="CA578"/>
          <cell r="CB578"/>
          <cell r="CC578"/>
          <cell r="CD578"/>
          <cell r="CE578"/>
          <cell r="CF578"/>
          <cell r="CG578"/>
          <cell r="CH578"/>
          <cell r="CI578"/>
          <cell r="CJ578"/>
          <cell r="CK578"/>
          <cell r="CL578"/>
          <cell r="CM578"/>
          <cell r="CN578"/>
          <cell r="CO578"/>
        </row>
        <row r="579">
          <cell r="AR579"/>
          <cell r="AS579"/>
          <cell r="AT579"/>
          <cell r="AU579"/>
          <cell r="AV579"/>
          <cell r="AW579"/>
          <cell r="AX579"/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  <cell r="BS579"/>
          <cell r="BT579"/>
          <cell r="BU579"/>
          <cell r="BV579"/>
          <cell r="BW579"/>
          <cell r="BX579"/>
          <cell r="BY579"/>
          <cell r="BZ579"/>
          <cell r="CA579"/>
          <cell r="CB579"/>
          <cell r="CC579"/>
          <cell r="CD579"/>
          <cell r="CE579"/>
          <cell r="CF579"/>
          <cell r="CG579"/>
          <cell r="CH579"/>
          <cell r="CI579"/>
          <cell r="CJ579"/>
          <cell r="CK579"/>
          <cell r="CL579"/>
          <cell r="CM579"/>
          <cell r="CN579"/>
          <cell r="CO579"/>
        </row>
        <row r="580">
          <cell r="AR580"/>
          <cell r="AS580"/>
          <cell r="AT580"/>
          <cell r="AU580"/>
          <cell r="AV580"/>
          <cell r="AW580"/>
          <cell r="AX580"/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  <cell r="BS580"/>
          <cell r="BT580"/>
          <cell r="BU580"/>
          <cell r="BV580"/>
          <cell r="BW580"/>
          <cell r="BX580"/>
          <cell r="BY580"/>
          <cell r="BZ580"/>
          <cell r="CA580"/>
          <cell r="CB580"/>
          <cell r="CC580"/>
          <cell r="CD580"/>
          <cell r="CE580"/>
          <cell r="CF580"/>
          <cell r="CG580"/>
          <cell r="CH580"/>
          <cell r="CI580"/>
          <cell r="CJ580"/>
          <cell r="CK580"/>
          <cell r="CL580"/>
          <cell r="CM580"/>
          <cell r="CN580"/>
          <cell r="CO580"/>
        </row>
        <row r="581">
          <cell r="AR581"/>
          <cell r="AS581"/>
          <cell r="AT581"/>
          <cell r="AU581"/>
          <cell r="AV581"/>
          <cell r="AW581"/>
          <cell r="AX581"/>
          <cell r="AY581"/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  <cell r="BS581"/>
          <cell r="BT581"/>
          <cell r="BU581"/>
          <cell r="BV581"/>
          <cell r="BW581"/>
          <cell r="BX581"/>
          <cell r="BY581"/>
          <cell r="BZ581"/>
          <cell r="CA581"/>
          <cell r="CB581"/>
          <cell r="CC581"/>
          <cell r="CD581"/>
          <cell r="CE581"/>
          <cell r="CF581"/>
          <cell r="CG581"/>
          <cell r="CH581"/>
          <cell r="CI581"/>
          <cell r="CJ581"/>
          <cell r="CK581"/>
          <cell r="CL581"/>
          <cell r="CM581"/>
          <cell r="CN581"/>
          <cell r="CO581"/>
        </row>
        <row r="582">
          <cell r="AR582"/>
          <cell r="AS582"/>
          <cell r="AT582"/>
          <cell r="AU582"/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  <cell r="BS582"/>
          <cell r="BT582"/>
          <cell r="BU582"/>
          <cell r="BV582"/>
          <cell r="BW582"/>
          <cell r="BX582"/>
          <cell r="BY582"/>
          <cell r="BZ582"/>
          <cell r="CA582"/>
          <cell r="CB582"/>
          <cell r="CC582"/>
          <cell r="CD582"/>
          <cell r="CE582"/>
          <cell r="CF582"/>
          <cell r="CG582"/>
          <cell r="CH582"/>
          <cell r="CI582"/>
          <cell r="CJ582"/>
          <cell r="CK582"/>
          <cell r="CL582"/>
          <cell r="CM582"/>
          <cell r="CN582"/>
          <cell r="CO582"/>
        </row>
        <row r="583">
          <cell r="AR583"/>
          <cell r="AS583"/>
          <cell r="AT583"/>
          <cell r="AU583"/>
          <cell r="AV583"/>
          <cell r="AW583"/>
          <cell r="AX583"/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  <cell r="BS583"/>
          <cell r="BT583"/>
          <cell r="BU583"/>
          <cell r="BV583"/>
          <cell r="BW583"/>
          <cell r="BX583"/>
          <cell r="BY583"/>
          <cell r="BZ583"/>
          <cell r="CA583"/>
          <cell r="CB583"/>
          <cell r="CC583"/>
          <cell r="CD583"/>
          <cell r="CE583"/>
          <cell r="CF583"/>
          <cell r="CG583"/>
          <cell r="CH583"/>
          <cell r="CI583"/>
          <cell r="CJ583"/>
          <cell r="CK583"/>
          <cell r="CL583"/>
          <cell r="CM583"/>
          <cell r="CN583"/>
          <cell r="CO583"/>
        </row>
        <row r="584">
          <cell r="AR584"/>
          <cell r="AS584"/>
          <cell r="AT584"/>
          <cell r="AU584"/>
          <cell r="AV584"/>
          <cell r="AW584"/>
          <cell r="AX584"/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  <cell r="BS584"/>
          <cell r="BT584"/>
          <cell r="BU584"/>
          <cell r="BV584"/>
          <cell r="BW584"/>
          <cell r="BX584"/>
          <cell r="BY584"/>
          <cell r="BZ584"/>
          <cell r="CA584"/>
          <cell r="CB584"/>
          <cell r="CC584"/>
          <cell r="CD584"/>
          <cell r="CE584"/>
          <cell r="CF584"/>
          <cell r="CG584"/>
          <cell r="CH584"/>
          <cell r="CI584"/>
          <cell r="CJ584"/>
          <cell r="CK584"/>
          <cell r="CL584"/>
          <cell r="CM584"/>
          <cell r="CN584"/>
          <cell r="CO584"/>
        </row>
        <row r="585">
          <cell r="AR585"/>
          <cell r="AS585"/>
          <cell r="AT585"/>
          <cell r="AU585"/>
          <cell r="AV585"/>
          <cell r="AW585"/>
          <cell r="AX585"/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  <cell r="BS585"/>
          <cell r="BT585"/>
          <cell r="BU585"/>
          <cell r="BV585"/>
          <cell r="BW585"/>
          <cell r="BX585"/>
          <cell r="BY585"/>
          <cell r="BZ585"/>
          <cell r="CA585"/>
          <cell r="CB585"/>
          <cell r="CC585"/>
          <cell r="CD585"/>
          <cell r="CE585"/>
          <cell r="CF585"/>
          <cell r="CG585"/>
          <cell r="CH585"/>
          <cell r="CI585"/>
          <cell r="CJ585"/>
          <cell r="CK585"/>
          <cell r="CL585"/>
          <cell r="CM585"/>
          <cell r="CN585"/>
          <cell r="CO585"/>
        </row>
        <row r="586">
          <cell r="AR586"/>
          <cell r="AS586"/>
          <cell r="AT586"/>
          <cell r="AU586"/>
          <cell r="AV586"/>
          <cell r="AW586"/>
          <cell r="AX586"/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  <cell r="BS586"/>
          <cell r="BT586"/>
          <cell r="BU586"/>
          <cell r="BV586"/>
          <cell r="BW586"/>
          <cell r="BX586"/>
          <cell r="BY586"/>
          <cell r="BZ586"/>
          <cell r="CA586"/>
          <cell r="CB586"/>
          <cell r="CC586"/>
          <cell r="CD586"/>
          <cell r="CE586"/>
          <cell r="CF586"/>
          <cell r="CG586"/>
          <cell r="CH586"/>
          <cell r="CI586"/>
          <cell r="CJ586"/>
          <cell r="CK586"/>
          <cell r="CL586"/>
          <cell r="CM586"/>
          <cell r="CN586"/>
          <cell r="CO586"/>
        </row>
        <row r="587">
          <cell r="AR587"/>
          <cell r="AS587"/>
          <cell r="AT587"/>
          <cell r="AU587"/>
          <cell r="AV587"/>
          <cell r="AW587"/>
          <cell r="AX587"/>
          <cell r="AY587"/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  <cell r="BS587"/>
          <cell r="BT587"/>
          <cell r="BU587"/>
          <cell r="BV587"/>
          <cell r="BW587"/>
          <cell r="BX587"/>
          <cell r="BY587"/>
          <cell r="BZ587"/>
          <cell r="CA587"/>
          <cell r="CB587"/>
          <cell r="CC587"/>
          <cell r="CD587"/>
          <cell r="CE587"/>
          <cell r="CF587"/>
          <cell r="CG587"/>
          <cell r="CH587"/>
          <cell r="CI587"/>
          <cell r="CJ587"/>
          <cell r="CK587"/>
          <cell r="CL587"/>
          <cell r="CM587"/>
          <cell r="CN587"/>
          <cell r="CO587"/>
        </row>
        <row r="588">
          <cell r="AR588"/>
          <cell r="AS588"/>
          <cell r="AT588"/>
          <cell r="AU588"/>
          <cell r="AV588"/>
          <cell r="AW588"/>
          <cell r="AX588"/>
          <cell r="AY588"/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  <cell r="BS588"/>
          <cell r="BT588"/>
          <cell r="BU588"/>
          <cell r="BV588"/>
          <cell r="BW588"/>
          <cell r="BX588"/>
          <cell r="BY588"/>
          <cell r="BZ588"/>
          <cell r="CA588"/>
          <cell r="CB588"/>
          <cell r="CC588"/>
          <cell r="CD588"/>
          <cell r="CE588"/>
          <cell r="CF588"/>
          <cell r="CG588"/>
          <cell r="CH588"/>
          <cell r="CI588"/>
          <cell r="CJ588"/>
          <cell r="CK588"/>
          <cell r="CL588"/>
          <cell r="CM588"/>
          <cell r="CN588"/>
          <cell r="CO588"/>
        </row>
        <row r="589">
          <cell r="AR589"/>
          <cell r="AS589"/>
          <cell r="AT589"/>
          <cell r="AU589"/>
          <cell r="AV589"/>
          <cell r="AW589"/>
          <cell r="AX589"/>
          <cell r="AY589"/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  <cell r="BS589"/>
          <cell r="BT589"/>
          <cell r="BU589"/>
          <cell r="BV589"/>
          <cell r="BW589"/>
          <cell r="BX589"/>
          <cell r="BY589"/>
          <cell r="BZ589"/>
          <cell r="CA589"/>
          <cell r="CB589"/>
          <cell r="CC589"/>
          <cell r="CD589"/>
          <cell r="CE589"/>
          <cell r="CF589"/>
          <cell r="CG589"/>
          <cell r="CH589"/>
          <cell r="CI589"/>
          <cell r="CJ589"/>
          <cell r="CK589"/>
          <cell r="CL589"/>
          <cell r="CM589"/>
          <cell r="CN589"/>
          <cell r="CO589"/>
        </row>
        <row r="590">
          <cell r="AR590"/>
          <cell r="AS590"/>
          <cell r="AT590"/>
          <cell r="AU590"/>
          <cell r="AV590"/>
          <cell r="AW590"/>
          <cell r="AX590"/>
          <cell r="AY590"/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  <cell r="BS590"/>
          <cell r="BT590"/>
          <cell r="BU590"/>
          <cell r="BV590"/>
          <cell r="BW590"/>
          <cell r="BX590"/>
          <cell r="BY590"/>
          <cell r="BZ590"/>
          <cell r="CA590"/>
          <cell r="CB590"/>
          <cell r="CC590"/>
          <cell r="CD590"/>
          <cell r="CE590"/>
          <cell r="CF590"/>
          <cell r="CG590"/>
          <cell r="CH590"/>
          <cell r="CI590"/>
          <cell r="CJ590"/>
          <cell r="CK590"/>
          <cell r="CL590"/>
          <cell r="CM590"/>
          <cell r="CN590"/>
          <cell r="CO590"/>
        </row>
        <row r="591">
          <cell r="AR591"/>
          <cell r="AS591"/>
          <cell r="AT591"/>
          <cell r="AU591"/>
          <cell r="AV591"/>
          <cell r="AW591"/>
          <cell r="AX591"/>
          <cell r="AY591"/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  <cell r="BS591"/>
          <cell r="BT591"/>
          <cell r="BU591"/>
          <cell r="BV591"/>
          <cell r="BW591"/>
          <cell r="BX591"/>
          <cell r="BY591"/>
          <cell r="BZ591"/>
          <cell r="CA591"/>
          <cell r="CB591"/>
          <cell r="CC591"/>
          <cell r="CD591"/>
          <cell r="CE591"/>
          <cell r="CF591"/>
          <cell r="CG591"/>
          <cell r="CH591"/>
          <cell r="CI591"/>
          <cell r="CJ591"/>
          <cell r="CK591"/>
          <cell r="CL591"/>
          <cell r="CM591"/>
          <cell r="CN591"/>
          <cell r="CO591"/>
        </row>
        <row r="592">
          <cell r="AR592"/>
          <cell r="AS592"/>
          <cell r="AT592"/>
          <cell r="AU592"/>
          <cell r="AV592"/>
          <cell r="AW592"/>
          <cell r="AX592"/>
          <cell r="AY592"/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  <cell r="BS592"/>
          <cell r="BT592"/>
          <cell r="BU592"/>
          <cell r="BV592"/>
          <cell r="BW592"/>
          <cell r="BX592"/>
          <cell r="BY592"/>
          <cell r="BZ592"/>
          <cell r="CA592"/>
          <cell r="CB592"/>
          <cell r="CC592"/>
          <cell r="CD592"/>
          <cell r="CE592"/>
          <cell r="CF592"/>
          <cell r="CG592"/>
          <cell r="CH592"/>
          <cell r="CI592"/>
          <cell r="CJ592"/>
          <cell r="CK592"/>
          <cell r="CL592"/>
          <cell r="CM592"/>
          <cell r="CN592"/>
          <cell r="CO592"/>
        </row>
        <row r="593">
          <cell r="AR593"/>
          <cell r="AS593"/>
          <cell r="AT593"/>
          <cell r="AU593"/>
          <cell r="AV593"/>
          <cell r="AW593"/>
          <cell r="AX593"/>
          <cell r="AY593"/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  <cell r="BS593"/>
          <cell r="BT593"/>
          <cell r="BU593"/>
          <cell r="BV593"/>
          <cell r="BW593"/>
          <cell r="BX593"/>
          <cell r="BY593"/>
          <cell r="BZ593"/>
          <cell r="CA593"/>
          <cell r="CB593"/>
          <cell r="CC593"/>
          <cell r="CD593"/>
          <cell r="CE593"/>
          <cell r="CF593"/>
          <cell r="CG593"/>
          <cell r="CH593"/>
          <cell r="CI593"/>
          <cell r="CJ593"/>
          <cell r="CK593"/>
          <cell r="CL593"/>
          <cell r="CM593"/>
          <cell r="CN593"/>
          <cell r="CO593"/>
        </row>
        <row r="594">
          <cell r="AR594"/>
          <cell r="AS594"/>
          <cell r="AT594"/>
          <cell r="AU594"/>
          <cell r="AV594"/>
          <cell r="AW594"/>
          <cell r="AX594"/>
          <cell r="AY594"/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  <cell r="BS594"/>
          <cell r="BT594"/>
          <cell r="BU594"/>
          <cell r="BV594"/>
          <cell r="BW594"/>
          <cell r="BX594"/>
          <cell r="BY594"/>
          <cell r="BZ594"/>
          <cell r="CA594"/>
          <cell r="CB594"/>
          <cell r="CC594"/>
          <cell r="CD594"/>
          <cell r="CE594"/>
          <cell r="CF594"/>
          <cell r="CG594"/>
          <cell r="CH594"/>
          <cell r="CI594"/>
          <cell r="CJ594"/>
          <cell r="CK594"/>
          <cell r="CL594"/>
          <cell r="CM594"/>
          <cell r="CN594"/>
          <cell r="CO594"/>
        </row>
        <row r="595">
          <cell r="AR595"/>
          <cell r="AS595"/>
          <cell r="AT595"/>
          <cell r="AU595"/>
          <cell r="AV595"/>
          <cell r="AW595"/>
          <cell r="AX595"/>
          <cell r="AY595"/>
          <cell r="AZ595"/>
          <cell r="BA595"/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  <cell r="BS595"/>
          <cell r="BT595"/>
          <cell r="BU595"/>
          <cell r="BV595"/>
          <cell r="BW595"/>
          <cell r="BX595"/>
          <cell r="BY595"/>
          <cell r="BZ595"/>
          <cell r="CA595"/>
          <cell r="CB595"/>
          <cell r="CC595"/>
          <cell r="CD595"/>
          <cell r="CE595"/>
          <cell r="CF595"/>
          <cell r="CG595"/>
          <cell r="CH595"/>
          <cell r="CI595"/>
          <cell r="CJ595"/>
          <cell r="CK595"/>
          <cell r="CL595"/>
          <cell r="CM595"/>
          <cell r="CN595"/>
          <cell r="CO595"/>
        </row>
        <row r="596">
          <cell r="AR596"/>
          <cell r="AS596"/>
          <cell r="AT596"/>
          <cell r="AU596"/>
          <cell r="AV596"/>
          <cell r="AW596"/>
          <cell r="AX596"/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  <cell r="BS596"/>
          <cell r="BT596"/>
          <cell r="BU596"/>
          <cell r="BV596"/>
          <cell r="BW596"/>
          <cell r="BX596"/>
          <cell r="BY596"/>
          <cell r="BZ596"/>
          <cell r="CA596"/>
          <cell r="CB596"/>
          <cell r="CC596"/>
          <cell r="CD596"/>
          <cell r="CE596"/>
          <cell r="CF596"/>
          <cell r="CG596"/>
          <cell r="CH596"/>
          <cell r="CI596"/>
          <cell r="CJ596"/>
          <cell r="CK596"/>
          <cell r="CL596"/>
          <cell r="CM596"/>
          <cell r="CN596"/>
          <cell r="CO596"/>
        </row>
        <row r="597">
          <cell r="AR597"/>
          <cell r="AS597"/>
          <cell r="AT597"/>
          <cell r="AU597"/>
          <cell r="AV597"/>
          <cell r="AW597"/>
          <cell r="AX597"/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  <cell r="BT597"/>
          <cell r="BU597"/>
          <cell r="BV597"/>
          <cell r="BW597"/>
          <cell r="BX597"/>
          <cell r="BY597"/>
          <cell r="BZ597"/>
          <cell r="CA597"/>
          <cell r="CB597"/>
          <cell r="CC597"/>
          <cell r="CD597"/>
          <cell r="CE597"/>
          <cell r="CF597"/>
          <cell r="CG597"/>
          <cell r="CH597"/>
          <cell r="CI597"/>
          <cell r="CJ597"/>
          <cell r="CK597"/>
          <cell r="CL597"/>
          <cell r="CM597"/>
          <cell r="CN597"/>
          <cell r="CO597"/>
        </row>
        <row r="598">
          <cell r="AR598"/>
          <cell r="AS598"/>
          <cell r="AT598"/>
          <cell r="AU598"/>
          <cell r="AV598"/>
          <cell r="AW598"/>
          <cell r="AX598"/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  <cell r="BS598"/>
          <cell r="BT598"/>
          <cell r="BU598"/>
          <cell r="BV598"/>
          <cell r="BW598"/>
          <cell r="BX598"/>
          <cell r="BY598"/>
          <cell r="BZ598"/>
          <cell r="CA598"/>
          <cell r="CB598"/>
          <cell r="CC598"/>
          <cell r="CD598"/>
          <cell r="CE598"/>
          <cell r="CF598"/>
          <cell r="CG598"/>
          <cell r="CH598"/>
          <cell r="CI598"/>
          <cell r="CJ598"/>
          <cell r="CK598"/>
          <cell r="CL598"/>
          <cell r="CM598"/>
          <cell r="CN598"/>
          <cell r="CO598"/>
        </row>
        <row r="599">
          <cell r="AR599"/>
          <cell r="AS599"/>
          <cell r="AT599"/>
          <cell r="AU599"/>
          <cell r="AV599"/>
          <cell r="AW599"/>
          <cell r="AX599"/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  <cell r="BT599"/>
          <cell r="BU599"/>
          <cell r="BV599"/>
          <cell r="BW599"/>
          <cell r="BX599"/>
          <cell r="BY599"/>
          <cell r="BZ599"/>
          <cell r="CA599"/>
          <cell r="CB599"/>
          <cell r="CC599"/>
          <cell r="CD599"/>
          <cell r="CE599"/>
          <cell r="CF599"/>
          <cell r="CG599"/>
          <cell r="CH599"/>
          <cell r="CI599"/>
          <cell r="CJ599"/>
          <cell r="CK599"/>
          <cell r="CL599"/>
          <cell r="CM599"/>
          <cell r="CN599"/>
          <cell r="CO599"/>
        </row>
        <row r="600">
          <cell r="AR600"/>
          <cell r="AS600"/>
          <cell r="AT600"/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  <cell r="BT600"/>
          <cell r="BU600"/>
          <cell r="BV600"/>
          <cell r="BW600"/>
          <cell r="BX600"/>
          <cell r="BY600"/>
          <cell r="BZ600"/>
          <cell r="CA600"/>
          <cell r="CB600"/>
          <cell r="CC600"/>
          <cell r="CD600"/>
          <cell r="CE600"/>
          <cell r="CF600"/>
          <cell r="CG600"/>
          <cell r="CH600"/>
          <cell r="CI600"/>
          <cell r="CJ600"/>
          <cell r="CK600"/>
          <cell r="CL600"/>
          <cell r="CM600"/>
          <cell r="CN600"/>
          <cell r="CO600"/>
        </row>
        <row r="601">
          <cell r="AR601"/>
          <cell r="AS601"/>
          <cell r="AT601"/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  <cell r="BS601"/>
          <cell r="BT601"/>
          <cell r="BU601"/>
          <cell r="BV601"/>
          <cell r="BW601"/>
          <cell r="BX601"/>
          <cell r="BY601"/>
          <cell r="BZ601"/>
          <cell r="CA601"/>
          <cell r="CB601"/>
          <cell r="CC601"/>
          <cell r="CD601"/>
          <cell r="CE601"/>
          <cell r="CF601"/>
          <cell r="CG601"/>
          <cell r="CH601"/>
          <cell r="CI601"/>
          <cell r="CJ601"/>
          <cell r="CK601"/>
          <cell r="CL601"/>
          <cell r="CM601"/>
          <cell r="CN601"/>
          <cell r="CO601"/>
        </row>
        <row r="602">
          <cell r="AR602"/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  <cell r="BX602"/>
          <cell r="BY602"/>
          <cell r="BZ602"/>
          <cell r="CA602"/>
          <cell r="CB602"/>
          <cell r="CC602"/>
          <cell r="CD602"/>
          <cell r="CE602"/>
          <cell r="CF602"/>
          <cell r="CG602"/>
          <cell r="CH602"/>
          <cell r="CI602"/>
          <cell r="CJ602"/>
          <cell r="CK602"/>
          <cell r="CL602"/>
          <cell r="CM602"/>
          <cell r="CN602"/>
          <cell r="CO602"/>
        </row>
        <row r="603">
          <cell r="AR603"/>
          <cell r="AS603"/>
          <cell r="AT603"/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  <cell r="BS603"/>
          <cell r="BT603"/>
          <cell r="BU603"/>
          <cell r="BV603"/>
          <cell r="BW603"/>
          <cell r="BX603"/>
          <cell r="BY603"/>
          <cell r="BZ603"/>
          <cell r="CA603"/>
          <cell r="CB603"/>
          <cell r="CC603"/>
          <cell r="CD603"/>
          <cell r="CE603"/>
          <cell r="CF603"/>
          <cell r="CG603"/>
          <cell r="CH603"/>
          <cell r="CI603"/>
          <cell r="CJ603"/>
          <cell r="CK603"/>
          <cell r="CL603"/>
          <cell r="CM603"/>
          <cell r="CN603"/>
          <cell r="CO603"/>
        </row>
        <row r="604">
          <cell r="AR604"/>
          <cell r="AS604"/>
          <cell r="AT604"/>
          <cell r="AU604"/>
          <cell r="AV604"/>
          <cell r="AW604"/>
          <cell r="AX604"/>
          <cell r="AY604"/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  <cell r="BS604"/>
          <cell r="BT604"/>
          <cell r="BU604"/>
          <cell r="BV604"/>
          <cell r="BW604"/>
          <cell r="BX604"/>
          <cell r="BY604"/>
          <cell r="BZ604"/>
          <cell r="CA604"/>
          <cell r="CB604"/>
          <cell r="CC604"/>
          <cell r="CD604"/>
          <cell r="CE604"/>
          <cell r="CF604"/>
          <cell r="CG604"/>
          <cell r="CH604"/>
          <cell r="CI604"/>
          <cell r="CJ604"/>
          <cell r="CK604"/>
          <cell r="CL604"/>
          <cell r="CM604"/>
          <cell r="CN604"/>
          <cell r="CO604"/>
        </row>
        <row r="605">
          <cell r="AR605"/>
          <cell r="AS605"/>
          <cell r="AT605"/>
          <cell r="AU605"/>
          <cell r="AV605"/>
          <cell r="AW605"/>
          <cell r="AX605"/>
          <cell r="AY605"/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  <cell r="BS605"/>
          <cell r="BT605"/>
          <cell r="BU605"/>
          <cell r="BV605"/>
          <cell r="BW605"/>
          <cell r="BX605"/>
          <cell r="BY605"/>
          <cell r="BZ605"/>
          <cell r="CA605"/>
          <cell r="CB605"/>
          <cell r="CC605"/>
          <cell r="CD605"/>
          <cell r="CE605"/>
          <cell r="CF605"/>
          <cell r="CG605"/>
          <cell r="CH605"/>
          <cell r="CI605"/>
          <cell r="CJ605"/>
          <cell r="CK605"/>
          <cell r="CL605"/>
          <cell r="CM605"/>
          <cell r="CN605"/>
          <cell r="CO605"/>
        </row>
        <row r="606">
          <cell r="AR606"/>
          <cell r="AS606"/>
          <cell r="AT606"/>
          <cell r="AU606"/>
          <cell r="AV606"/>
          <cell r="AW606"/>
          <cell r="AX606"/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  <cell r="BS606"/>
          <cell r="BT606"/>
          <cell r="BU606"/>
          <cell r="BV606"/>
          <cell r="BW606"/>
          <cell r="BX606"/>
          <cell r="BY606"/>
          <cell r="BZ606"/>
          <cell r="CA606"/>
          <cell r="CB606"/>
          <cell r="CC606"/>
          <cell r="CD606"/>
          <cell r="CE606"/>
          <cell r="CF606"/>
          <cell r="CG606"/>
          <cell r="CH606"/>
          <cell r="CI606"/>
          <cell r="CJ606"/>
          <cell r="CK606"/>
          <cell r="CL606"/>
          <cell r="CM606"/>
          <cell r="CN606"/>
          <cell r="CO606"/>
        </row>
        <row r="607">
          <cell r="AR607"/>
          <cell r="AS607"/>
          <cell r="AT607"/>
          <cell r="AU607"/>
          <cell r="AV607"/>
          <cell r="AW607"/>
          <cell r="AX607"/>
          <cell r="AY607"/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  <cell r="BS607"/>
          <cell r="BT607"/>
          <cell r="BU607"/>
          <cell r="BV607"/>
          <cell r="BW607"/>
          <cell r="BX607"/>
          <cell r="BY607"/>
          <cell r="BZ607"/>
          <cell r="CA607"/>
          <cell r="CB607"/>
          <cell r="CC607"/>
          <cell r="CD607"/>
          <cell r="CE607"/>
          <cell r="CF607"/>
          <cell r="CG607"/>
          <cell r="CH607"/>
          <cell r="CI607"/>
          <cell r="CJ607"/>
          <cell r="CK607"/>
          <cell r="CL607"/>
          <cell r="CM607"/>
          <cell r="CN607"/>
          <cell r="CO607"/>
        </row>
        <row r="608">
          <cell r="AR608"/>
          <cell r="AS608"/>
          <cell r="AT608"/>
          <cell r="AU608"/>
          <cell r="AV608"/>
          <cell r="AW608"/>
          <cell r="AX608"/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  <cell r="BS608"/>
          <cell r="BT608"/>
          <cell r="BU608"/>
          <cell r="BV608"/>
          <cell r="BW608"/>
          <cell r="BX608"/>
          <cell r="BY608"/>
          <cell r="BZ608"/>
          <cell r="CA608"/>
          <cell r="CB608"/>
          <cell r="CC608"/>
          <cell r="CD608"/>
          <cell r="CE608"/>
          <cell r="CF608"/>
          <cell r="CG608"/>
          <cell r="CH608"/>
          <cell r="CI608"/>
          <cell r="CJ608"/>
          <cell r="CK608"/>
          <cell r="CL608"/>
          <cell r="CM608"/>
          <cell r="CN608"/>
          <cell r="CO608"/>
        </row>
        <row r="609">
          <cell r="AR609"/>
          <cell r="AS609"/>
          <cell r="AT609"/>
          <cell r="AU609"/>
          <cell r="AV609"/>
          <cell r="AW609"/>
          <cell r="AX609"/>
          <cell r="AY609"/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  <cell r="BS609"/>
          <cell r="BT609"/>
          <cell r="BU609"/>
          <cell r="BV609"/>
          <cell r="BW609"/>
          <cell r="BX609"/>
          <cell r="BY609"/>
          <cell r="BZ609"/>
          <cell r="CA609"/>
          <cell r="CB609"/>
          <cell r="CC609"/>
          <cell r="CD609"/>
          <cell r="CE609"/>
          <cell r="CF609"/>
          <cell r="CG609"/>
          <cell r="CH609"/>
          <cell r="CI609"/>
          <cell r="CJ609"/>
          <cell r="CK609"/>
          <cell r="CL609"/>
          <cell r="CM609"/>
          <cell r="CN609"/>
          <cell r="CO609"/>
        </row>
        <row r="610">
          <cell r="AR610"/>
          <cell r="AS610"/>
          <cell r="AT610"/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  <cell r="BS610"/>
          <cell r="BT610"/>
          <cell r="BU610"/>
          <cell r="BV610"/>
          <cell r="BW610"/>
          <cell r="BX610"/>
          <cell r="BY610"/>
          <cell r="BZ610"/>
          <cell r="CA610"/>
          <cell r="CB610"/>
          <cell r="CC610"/>
          <cell r="CD610"/>
          <cell r="CE610"/>
          <cell r="CF610"/>
          <cell r="CG610"/>
          <cell r="CH610"/>
          <cell r="CI610"/>
          <cell r="CJ610"/>
          <cell r="CK610"/>
          <cell r="CL610"/>
          <cell r="CM610"/>
          <cell r="CN610"/>
          <cell r="CO610"/>
        </row>
        <row r="611">
          <cell r="AR611"/>
          <cell r="AS611"/>
          <cell r="AT611"/>
          <cell r="AU611"/>
          <cell r="AV611"/>
          <cell r="AW611"/>
          <cell r="AX611"/>
          <cell r="AY611"/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  <cell r="BS611"/>
          <cell r="BT611"/>
          <cell r="BU611"/>
          <cell r="BV611"/>
          <cell r="BW611"/>
          <cell r="BX611"/>
          <cell r="BY611"/>
          <cell r="BZ611"/>
          <cell r="CA611"/>
          <cell r="CB611"/>
          <cell r="CC611"/>
          <cell r="CD611"/>
          <cell r="CE611"/>
          <cell r="CF611"/>
          <cell r="CG611"/>
          <cell r="CH611"/>
          <cell r="CI611"/>
          <cell r="CJ611"/>
          <cell r="CK611"/>
          <cell r="CL611"/>
          <cell r="CM611"/>
          <cell r="CN611"/>
          <cell r="CO611"/>
        </row>
        <row r="612">
          <cell r="AR612"/>
          <cell r="AS612"/>
          <cell r="AT612"/>
          <cell r="AU612"/>
          <cell r="AV612"/>
          <cell r="AW612"/>
          <cell r="AX612"/>
          <cell r="AY612"/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  <cell r="BS612"/>
          <cell r="BT612"/>
          <cell r="BU612"/>
          <cell r="BV612"/>
          <cell r="BW612"/>
          <cell r="BX612"/>
          <cell r="BY612"/>
          <cell r="BZ612"/>
          <cell r="CA612"/>
          <cell r="CB612"/>
          <cell r="CC612"/>
          <cell r="CD612"/>
          <cell r="CE612"/>
          <cell r="CF612"/>
          <cell r="CG612"/>
          <cell r="CH612"/>
          <cell r="CI612"/>
          <cell r="CJ612"/>
          <cell r="CK612"/>
          <cell r="CL612"/>
          <cell r="CM612"/>
          <cell r="CN612"/>
          <cell r="CO612"/>
        </row>
        <row r="613">
          <cell r="AR613"/>
          <cell r="AS613"/>
          <cell r="AT613"/>
          <cell r="AU613"/>
          <cell r="AV613"/>
          <cell r="AW613"/>
          <cell r="AX613"/>
          <cell r="AY613"/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  <cell r="BS613"/>
          <cell r="BT613"/>
          <cell r="BU613"/>
          <cell r="BV613"/>
          <cell r="BW613"/>
          <cell r="BX613"/>
          <cell r="BY613"/>
          <cell r="BZ613"/>
          <cell r="CA613"/>
          <cell r="CB613"/>
          <cell r="CC613"/>
          <cell r="CD613"/>
          <cell r="CE613"/>
          <cell r="CF613"/>
          <cell r="CG613"/>
          <cell r="CH613"/>
          <cell r="CI613"/>
          <cell r="CJ613"/>
          <cell r="CK613"/>
          <cell r="CL613"/>
          <cell r="CM613"/>
          <cell r="CN613"/>
          <cell r="CO613"/>
        </row>
        <row r="614">
          <cell r="AR614"/>
          <cell r="AS614"/>
          <cell r="AT614"/>
          <cell r="AU614"/>
          <cell r="AV614"/>
          <cell r="AW614"/>
          <cell r="AX614"/>
          <cell r="AY614"/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  <cell r="BS614"/>
          <cell r="BT614"/>
          <cell r="BU614"/>
          <cell r="BV614"/>
          <cell r="BW614"/>
          <cell r="BX614"/>
          <cell r="BY614"/>
          <cell r="BZ614"/>
          <cell r="CA614"/>
          <cell r="CB614"/>
          <cell r="CC614"/>
          <cell r="CD614"/>
          <cell r="CE614"/>
          <cell r="CF614"/>
          <cell r="CG614"/>
          <cell r="CH614"/>
          <cell r="CI614"/>
          <cell r="CJ614"/>
          <cell r="CK614"/>
          <cell r="CL614"/>
          <cell r="CM614"/>
          <cell r="CN614"/>
          <cell r="CO614"/>
        </row>
        <row r="615">
          <cell r="AR615"/>
          <cell r="AS615"/>
          <cell r="AT615"/>
          <cell r="AU615"/>
          <cell r="AV615"/>
          <cell r="AW615"/>
          <cell r="AX615"/>
          <cell r="AY615"/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  <cell r="BS615"/>
          <cell r="BT615"/>
          <cell r="BU615"/>
          <cell r="BV615"/>
          <cell r="BW615"/>
          <cell r="BX615"/>
          <cell r="BY615"/>
          <cell r="BZ615"/>
          <cell r="CA615"/>
          <cell r="CB615"/>
          <cell r="CC615"/>
          <cell r="CD615"/>
          <cell r="CE615"/>
          <cell r="CF615"/>
          <cell r="CG615"/>
          <cell r="CH615"/>
          <cell r="CI615"/>
          <cell r="CJ615"/>
          <cell r="CK615"/>
          <cell r="CL615"/>
          <cell r="CM615"/>
          <cell r="CN615"/>
          <cell r="CO615"/>
        </row>
        <row r="616">
          <cell r="AR616"/>
          <cell r="AS616"/>
          <cell r="AT616"/>
          <cell r="AU616"/>
          <cell r="AV616"/>
          <cell r="AW616"/>
          <cell r="AX616"/>
          <cell r="AY616"/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  <cell r="BS616"/>
          <cell r="BT616"/>
          <cell r="BU616"/>
          <cell r="BV616"/>
          <cell r="BW616"/>
          <cell r="BX616"/>
          <cell r="BY616"/>
          <cell r="BZ616"/>
          <cell r="CA616"/>
          <cell r="CB616"/>
          <cell r="CC616"/>
          <cell r="CD616"/>
          <cell r="CE616"/>
          <cell r="CF616"/>
          <cell r="CG616"/>
          <cell r="CH616"/>
          <cell r="CI616"/>
          <cell r="CJ616"/>
          <cell r="CK616"/>
          <cell r="CL616"/>
          <cell r="CM616"/>
          <cell r="CN616"/>
          <cell r="CO616"/>
        </row>
        <row r="617">
          <cell r="AR617"/>
          <cell r="AS617"/>
          <cell r="AT617"/>
          <cell r="AU617"/>
          <cell r="AV617"/>
          <cell r="AW617"/>
          <cell r="AX617"/>
          <cell r="AY617"/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  <cell r="BS617"/>
          <cell r="BT617"/>
          <cell r="BU617"/>
          <cell r="BV617"/>
          <cell r="BW617"/>
          <cell r="BX617"/>
          <cell r="BY617"/>
          <cell r="BZ617"/>
          <cell r="CA617"/>
          <cell r="CB617"/>
          <cell r="CC617"/>
          <cell r="CD617"/>
          <cell r="CE617"/>
          <cell r="CF617"/>
          <cell r="CG617"/>
          <cell r="CH617"/>
          <cell r="CI617"/>
          <cell r="CJ617"/>
          <cell r="CK617"/>
          <cell r="CL617"/>
          <cell r="CM617"/>
          <cell r="CN617"/>
          <cell r="CO617"/>
        </row>
        <row r="618">
          <cell r="AR618"/>
          <cell r="AS618"/>
          <cell r="AT618"/>
          <cell r="AU618"/>
          <cell r="AV618"/>
          <cell r="AW618"/>
          <cell r="AX618"/>
          <cell r="AY618"/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  <cell r="BR618"/>
          <cell r="BS618"/>
          <cell r="BT618"/>
          <cell r="BU618"/>
          <cell r="BV618"/>
          <cell r="BW618"/>
          <cell r="BX618"/>
          <cell r="BY618"/>
          <cell r="BZ618"/>
          <cell r="CA618"/>
          <cell r="CB618"/>
          <cell r="CC618"/>
          <cell r="CD618"/>
          <cell r="CE618"/>
          <cell r="CF618"/>
          <cell r="CG618"/>
          <cell r="CH618"/>
          <cell r="CI618"/>
          <cell r="CJ618"/>
          <cell r="CK618"/>
          <cell r="CL618"/>
          <cell r="CM618"/>
          <cell r="CN618"/>
          <cell r="CO618"/>
        </row>
        <row r="619">
          <cell r="AR619"/>
          <cell r="AS619"/>
          <cell r="AT619"/>
          <cell r="AU619"/>
          <cell r="AV619"/>
          <cell r="AW619"/>
          <cell r="AX619"/>
          <cell r="AY619"/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  <cell r="BR619"/>
          <cell r="BS619"/>
          <cell r="BT619"/>
          <cell r="BU619"/>
          <cell r="BV619"/>
          <cell r="BW619"/>
          <cell r="BX619"/>
          <cell r="BY619"/>
          <cell r="BZ619"/>
          <cell r="CA619"/>
          <cell r="CB619"/>
          <cell r="CC619"/>
          <cell r="CD619"/>
          <cell r="CE619"/>
          <cell r="CF619"/>
          <cell r="CG619"/>
          <cell r="CH619"/>
          <cell r="CI619"/>
          <cell r="CJ619"/>
          <cell r="CK619"/>
          <cell r="CL619"/>
          <cell r="CM619"/>
          <cell r="CN619"/>
          <cell r="CO619"/>
        </row>
        <row r="620">
          <cell r="AR620"/>
          <cell r="AS620"/>
          <cell r="AT620"/>
          <cell r="AU620"/>
          <cell r="AV620"/>
          <cell r="AW620"/>
          <cell r="AX620"/>
          <cell r="AY620"/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  <cell r="BR620"/>
          <cell r="BS620"/>
          <cell r="BT620"/>
          <cell r="BU620"/>
          <cell r="BV620"/>
          <cell r="BW620"/>
          <cell r="BX620"/>
          <cell r="BY620"/>
          <cell r="BZ620"/>
          <cell r="CA620"/>
          <cell r="CB620"/>
          <cell r="CC620"/>
          <cell r="CD620"/>
          <cell r="CE620"/>
          <cell r="CF620"/>
          <cell r="CG620"/>
          <cell r="CH620"/>
          <cell r="CI620"/>
          <cell r="CJ620"/>
          <cell r="CK620"/>
          <cell r="CL620"/>
          <cell r="CM620"/>
          <cell r="CN620"/>
          <cell r="CO620"/>
        </row>
        <row r="621">
          <cell r="AR621"/>
          <cell r="AS621"/>
          <cell r="AT621"/>
          <cell r="AU621"/>
          <cell r="AV621"/>
          <cell r="AW621"/>
          <cell r="AX621"/>
          <cell r="AY621"/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  <cell r="BS621"/>
          <cell r="BT621"/>
          <cell r="BU621"/>
          <cell r="BV621"/>
          <cell r="BW621"/>
          <cell r="BX621"/>
          <cell r="BY621"/>
          <cell r="BZ621"/>
          <cell r="CA621"/>
          <cell r="CB621"/>
          <cell r="CC621"/>
          <cell r="CD621"/>
          <cell r="CE621"/>
          <cell r="CF621"/>
          <cell r="CG621"/>
          <cell r="CH621"/>
          <cell r="CI621"/>
          <cell r="CJ621"/>
          <cell r="CK621"/>
          <cell r="CL621"/>
          <cell r="CM621"/>
          <cell r="CN621"/>
          <cell r="CO621"/>
        </row>
        <row r="622">
          <cell r="AR622"/>
          <cell r="AS622"/>
          <cell r="AT622"/>
          <cell r="AU622"/>
          <cell r="AV622"/>
          <cell r="AW622"/>
          <cell r="AX622"/>
          <cell r="AY622"/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  <cell r="BR622"/>
          <cell r="BS622"/>
          <cell r="BT622"/>
          <cell r="BU622"/>
          <cell r="BV622"/>
          <cell r="BW622"/>
          <cell r="BX622"/>
          <cell r="BY622"/>
          <cell r="BZ622"/>
          <cell r="CA622"/>
          <cell r="CB622"/>
          <cell r="CC622"/>
          <cell r="CD622"/>
          <cell r="CE622"/>
          <cell r="CF622"/>
          <cell r="CG622"/>
          <cell r="CH622"/>
          <cell r="CI622"/>
          <cell r="CJ622"/>
          <cell r="CK622"/>
          <cell r="CL622"/>
          <cell r="CM622"/>
          <cell r="CN622"/>
          <cell r="CO622"/>
        </row>
        <row r="623">
          <cell r="AR623"/>
          <cell r="AS623"/>
          <cell r="AT623"/>
          <cell r="AU623"/>
          <cell r="AV623"/>
          <cell r="AW623"/>
          <cell r="AX623"/>
          <cell r="AY623"/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  <cell r="BT623"/>
          <cell r="BU623"/>
          <cell r="BV623"/>
          <cell r="BW623"/>
          <cell r="BX623"/>
          <cell r="BY623"/>
          <cell r="BZ623"/>
          <cell r="CA623"/>
          <cell r="CB623"/>
          <cell r="CC623"/>
          <cell r="CD623"/>
          <cell r="CE623"/>
          <cell r="CF623"/>
          <cell r="CG623"/>
          <cell r="CH623"/>
          <cell r="CI623"/>
          <cell r="CJ623"/>
          <cell r="CK623"/>
          <cell r="CL623"/>
          <cell r="CM623"/>
          <cell r="CN623"/>
          <cell r="CO623"/>
        </row>
        <row r="624">
          <cell r="AR624"/>
          <cell r="AS624"/>
          <cell r="AT624"/>
          <cell r="AU624"/>
          <cell r="AV624"/>
          <cell r="AW624"/>
          <cell r="AX624"/>
          <cell r="AY624"/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  <cell r="BR624"/>
          <cell r="BS624"/>
          <cell r="BT624"/>
          <cell r="BU624"/>
          <cell r="BV624"/>
          <cell r="BW624"/>
          <cell r="BX624"/>
          <cell r="BY624"/>
          <cell r="BZ624"/>
          <cell r="CA624"/>
          <cell r="CB624"/>
          <cell r="CC624"/>
          <cell r="CD624"/>
          <cell r="CE624"/>
          <cell r="CF624"/>
          <cell r="CG624"/>
          <cell r="CH624"/>
          <cell r="CI624"/>
          <cell r="CJ624"/>
          <cell r="CK624"/>
          <cell r="CL624"/>
          <cell r="CM624"/>
          <cell r="CN624"/>
          <cell r="CO624"/>
        </row>
        <row r="625">
          <cell r="AR625"/>
          <cell r="AS625"/>
          <cell r="AT625"/>
          <cell r="AU625"/>
          <cell r="AV625"/>
          <cell r="AW625"/>
          <cell r="AX625"/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  <cell r="BS625"/>
          <cell r="BT625"/>
          <cell r="BU625"/>
          <cell r="BV625"/>
          <cell r="BW625"/>
          <cell r="BX625"/>
          <cell r="BY625"/>
          <cell r="BZ625"/>
          <cell r="CA625"/>
          <cell r="CB625"/>
          <cell r="CC625"/>
          <cell r="CD625"/>
          <cell r="CE625"/>
          <cell r="CF625"/>
          <cell r="CG625"/>
          <cell r="CH625"/>
          <cell r="CI625"/>
          <cell r="CJ625"/>
          <cell r="CK625"/>
          <cell r="CL625"/>
          <cell r="CM625"/>
          <cell r="CN625"/>
          <cell r="CO625"/>
        </row>
        <row r="626">
          <cell r="AR626"/>
          <cell r="AS626"/>
          <cell r="AT626"/>
          <cell r="AU626"/>
          <cell r="AV626"/>
          <cell r="AW626"/>
          <cell r="AX626"/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  <cell r="BS626"/>
          <cell r="BT626"/>
          <cell r="BU626"/>
          <cell r="BV626"/>
          <cell r="BW626"/>
          <cell r="BX626"/>
          <cell r="BY626"/>
          <cell r="BZ626"/>
          <cell r="CA626"/>
          <cell r="CB626"/>
          <cell r="CC626"/>
          <cell r="CD626"/>
          <cell r="CE626"/>
          <cell r="CF626"/>
          <cell r="CG626"/>
          <cell r="CH626"/>
          <cell r="CI626"/>
          <cell r="CJ626"/>
          <cell r="CK626"/>
          <cell r="CL626"/>
          <cell r="CM626"/>
          <cell r="CN626"/>
          <cell r="CO626"/>
        </row>
        <row r="627">
          <cell r="AR627"/>
          <cell r="AS627"/>
          <cell r="AT627"/>
          <cell r="AU627"/>
          <cell r="AV627"/>
          <cell r="AW627"/>
          <cell r="AX627"/>
          <cell r="AY627"/>
          <cell r="AZ627"/>
          <cell r="BA627"/>
          <cell r="BB627"/>
          <cell r="BC627"/>
          <cell r="BD627"/>
          <cell r="BE627"/>
          <cell r="BF627"/>
          <cell r="BG627"/>
          <cell r="BH627"/>
          <cell r="BI627"/>
          <cell r="BJ627"/>
          <cell r="BK627"/>
          <cell r="BL627"/>
          <cell r="BM627"/>
          <cell r="BN627"/>
          <cell r="BO627"/>
          <cell r="BP627"/>
          <cell r="BQ627"/>
          <cell r="BR627"/>
          <cell r="BS627"/>
          <cell r="BT627"/>
          <cell r="BU627"/>
          <cell r="BV627"/>
          <cell r="BW627"/>
          <cell r="BX627"/>
          <cell r="BY627"/>
          <cell r="BZ627"/>
          <cell r="CA627"/>
          <cell r="CB627"/>
          <cell r="CC627"/>
          <cell r="CD627"/>
          <cell r="CE627"/>
          <cell r="CF627"/>
          <cell r="CG627"/>
          <cell r="CH627"/>
          <cell r="CI627"/>
          <cell r="CJ627"/>
          <cell r="CK627"/>
          <cell r="CL627"/>
          <cell r="CM627"/>
          <cell r="CN627"/>
          <cell r="CO627"/>
        </row>
        <row r="628">
          <cell r="AR628"/>
          <cell r="AS628"/>
          <cell r="AT628"/>
          <cell r="AU628"/>
          <cell r="AV628"/>
          <cell r="AW628"/>
          <cell r="AX628"/>
          <cell r="AY628"/>
          <cell r="AZ628"/>
          <cell r="BA628"/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  <cell r="BR628"/>
          <cell r="BS628"/>
          <cell r="BT628"/>
          <cell r="BU628"/>
          <cell r="BV628"/>
          <cell r="BW628"/>
          <cell r="BX628"/>
          <cell r="BY628"/>
          <cell r="BZ628"/>
          <cell r="CA628"/>
          <cell r="CB628"/>
          <cell r="CC628"/>
          <cell r="CD628"/>
          <cell r="CE628"/>
          <cell r="CF628"/>
          <cell r="CG628"/>
          <cell r="CH628"/>
          <cell r="CI628"/>
          <cell r="CJ628"/>
          <cell r="CK628"/>
          <cell r="CL628"/>
          <cell r="CM628"/>
          <cell r="CN628"/>
          <cell r="CO628"/>
        </row>
        <row r="629">
          <cell r="AR629"/>
          <cell r="AS629"/>
          <cell r="AT629"/>
          <cell r="AU629"/>
          <cell r="AV629"/>
          <cell r="AW629"/>
          <cell r="AX629"/>
          <cell r="AY629"/>
          <cell r="AZ629"/>
          <cell r="BA629"/>
          <cell r="BB629"/>
          <cell r="BC629"/>
          <cell r="BD629"/>
          <cell r="BE629"/>
          <cell r="BF629"/>
          <cell r="BG629"/>
          <cell r="BH629"/>
          <cell r="BI629"/>
          <cell r="BJ629"/>
          <cell r="BK629"/>
          <cell r="BL629"/>
          <cell r="BM629"/>
          <cell r="BN629"/>
          <cell r="BO629"/>
          <cell r="BP629"/>
          <cell r="BQ629"/>
          <cell r="BR629"/>
          <cell r="BS629"/>
          <cell r="BT629"/>
          <cell r="BU629"/>
          <cell r="BV629"/>
          <cell r="BW629"/>
          <cell r="BX629"/>
          <cell r="BY629"/>
          <cell r="BZ629"/>
          <cell r="CA629"/>
          <cell r="CB629"/>
          <cell r="CC629"/>
          <cell r="CD629"/>
          <cell r="CE629"/>
          <cell r="CF629"/>
          <cell r="CG629"/>
          <cell r="CH629"/>
          <cell r="CI629"/>
          <cell r="CJ629"/>
          <cell r="CK629"/>
          <cell r="CL629"/>
          <cell r="CM629"/>
          <cell r="CN629"/>
          <cell r="CO629"/>
        </row>
        <row r="630">
          <cell r="AR630"/>
          <cell r="AS630"/>
          <cell r="AT630"/>
          <cell r="AU630"/>
          <cell r="AV630"/>
          <cell r="AW630"/>
          <cell r="AX630"/>
          <cell r="AY630"/>
          <cell r="AZ630"/>
          <cell r="BA630"/>
          <cell r="BB630"/>
          <cell r="BC630"/>
          <cell r="BD630"/>
          <cell r="BE630"/>
          <cell r="BF630"/>
          <cell r="BG630"/>
          <cell r="BH630"/>
          <cell r="BI630"/>
          <cell r="BJ630"/>
          <cell r="BK630"/>
          <cell r="BL630"/>
          <cell r="BM630"/>
          <cell r="BN630"/>
          <cell r="BO630"/>
          <cell r="BP630"/>
          <cell r="BQ630"/>
          <cell r="BR630"/>
          <cell r="BS630"/>
          <cell r="BT630"/>
          <cell r="BU630"/>
          <cell r="BV630"/>
          <cell r="BW630"/>
          <cell r="BX630"/>
          <cell r="BY630"/>
          <cell r="BZ630"/>
          <cell r="CA630"/>
          <cell r="CB630"/>
          <cell r="CC630"/>
          <cell r="CD630"/>
          <cell r="CE630"/>
          <cell r="CF630"/>
          <cell r="CG630"/>
          <cell r="CH630"/>
          <cell r="CI630"/>
          <cell r="CJ630"/>
          <cell r="CK630"/>
          <cell r="CL630"/>
          <cell r="CM630"/>
          <cell r="CN630"/>
          <cell r="CO630"/>
        </row>
        <row r="631">
          <cell r="AR631"/>
          <cell r="AS631"/>
          <cell r="AT631"/>
          <cell r="AU631"/>
          <cell r="AV631"/>
          <cell r="AW631"/>
          <cell r="AX631"/>
          <cell r="AY631"/>
          <cell r="AZ631"/>
          <cell r="BA631"/>
          <cell r="BB631"/>
          <cell r="BC631"/>
          <cell r="BD631"/>
          <cell r="BE631"/>
          <cell r="BF631"/>
          <cell r="BG631"/>
          <cell r="BH631"/>
          <cell r="BI631"/>
          <cell r="BJ631"/>
          <cell r="BK631"/>
          <cell r="BL631"/>
          <cell r="BM631"/>
          <cell r="BN631"/>
          <cell r="BO631"/>
          <cell r="BP631"/>
          <cell r="BQ631"/>
          <cell r="BR631"/>
          <cell r="BS631"/>
          <cell r="BT631"/>
          <cell r="BU631"/>
          <cell r="BV631"/>
          <cell r="BW631"/>
          <cell r="BX631"/>
          <cell r="BY631"/>
          <cell r="BZ631"/>
          <cell r="CA631"/>
          <cell r="CB631"/>
          <cell r="CC631"/>
          <cell r="CD631"/>
          <cell r="CE631"/>
          <cell r="CF631"/>
          <cell r="CG631"/>
          <cell r="CH631"/>
          <cell r="CI631"/>
          <cell r="CJ631"/>
          <cell r="CK631"/>
          <cell r="CL631"/>
          <cell r="CM631"/>
          <cell r="CN631"/>
          <cell r="CO631"/>
        </row>
        <row r="632">
          <cell r="AR632"/>
          <cell r="AS632"/>
          <cell r="AT632"/>
          <cell r="AU632"/>
          <cell r="AV632"/>
          <cell r="AW632"/>
          <cell r="AX632"/>
          <cell r="AY632"/>
          <cell r="AZ632"/>
          <cell r="BA632"/>
          <cell r="BB632"/>
          <cell r="BC632"/>
          <cell r="BD632"/>
          <cell r="BE632"/>
          <cell r="BF632"/>
          <cell r="BG632"/>
          <cell r="BH632"/>
          <cell r="BI632"/>
          <cell r="BJ632"/>
          <cell r="BK632"/>
          <cell r="BL632"/>
          <cell r="BM632"/>
          <cell r="BN632"/>
          <cell r="BO632"/>
          <cell r="BP632"/>
          <cell r="BQ632"/>
          <cell r="BR632"/>
          <cell r="BS632"/>
          <cell r="BT632"/>
          <cell r="BU632"/>
          <cell r="BV632"/>
          <cell r="BW632"/>
          <cell r="BX632"/>
          <cell r="BY632"/>
          <cell r="BZ632"/>
          <cell r="CA632"/>
          <cell r="CB632"/>
          <cell r="CC632"/>
          <cell r="CD632"/>
          <cell r="CE632"/>
          <cell r="CF632"/>
          <cell r="CG632"/>
          <cell r="CH632"/>
          <cell r="CI632"/>
          <cell r="CJ632"/>
          <cell r="CK632"/>
          <cell r="CL632"/>
          <cell r="CM632"/>
          <cell r="CN632"/>
          <cell r="CO632"/>
        </row>
        <row r="633">
          <cell r="AR633"/>
          <cell r="AS633"/>
          <cell r="AT633"/>
          <cell r="AU633"/>
          <cell r="AV633"/>
          <cell r="AW633"/>
          <cell r="AX633"/>
          <cell r="AY633"/>
          <cell r="AZ633"/>
          <cell r="BA633"/>
          <cell r="BB633"/>
          <cell r="BC633"/>
          <cell r="BD633"/>
          <cell r="BE633"/>
          <cell r="BF633"/>
          <cell r="BG633"/>
          <cell r="BH633"/>
          <cell r="BI633"/>
          <cell r="BJ633"/>
          <cell r="BK633"/>
          <cell r="BL633"/>
          <cell r="BM633"/>
          <cell r="BN633"/>
          <cell r="BO633"/>
          <cell r="BP633"/>
          <cell r="BQ633"/>
          <cell r="BR633"/>
          <cell r="BS633"/>
          <cell r="BT633"/>
          <cell r="BU633"/>
          <cell r="BV633"/>
          <cell r="BW633"/>
          <cell r="BX633"/>
          <cell r="BY633"/>
          <cell r="BZ633"/>
          <cell r="CA633"/>
          <cell r="CB633"/>
          <cell r="CC633"/>
          <cell r="CD633"/>
          <cell r="CE633"/>
          <cell r="CF633"/>
          <cell r="CG633"/>
          <cell r="CH633"/>
          <cell r="CI633"/>
          <cell r="CJ633"/>
          <cell r="CK633"/>
          <cell r="CL633"/>
          <cell r="CM633"/>
          <cell r="CN633"/>
          <cell r="CO633"/>
        </row>
        <row r="634">
          <cell r="AR634"/>
          <cell r="AS634"/>
          <cell r="AT634"/>
          <cell r="AU634"/>
          <cell r="AV634"/>
          <cell r="AW634"/>
          <cell r="AX634"/>
          <cell r="AY634"/>
          <cell r="AZ634"/>
          <cell r="BA634"/>
          <cell r="BB634"/>
          <cell r="BC634"/>
          <cell r="BD634"/>
          <cell r="BE634"/>
          <cell r="BF634"/>
          <cell r="BG634"/>
          <cell r="BH634"/>
          <cell r="BI634"/>
          <cell r="BJ634"/>
          <cell r="BK634"/>
          <cell r="BL634"/>
          <cell r="BM634"/>
          <cell r="BN634"/>
          <cell r="BO634"/>
          <cell r="BP634"/>
          <cell r="BQ634"/>
          <cell r="BR634"/>
          <cell r="BS634"/>
          <cell r="BT634"/>
          <cell r="BU634"/>
          <cell r="BV634"/>
          <cell r="BW634"/>
          <cell r="BX634"/>
          <cell r="BY634"/>
          <cell r="BZ634"/>
          <cell r="CA634"/>
          <cell r="CB634"/>
          <cell r="CC634"/>
          <cell r="CD634"/>
          <cell r="CE634"/>
          <cell r="CF634"/>
          <cell r="CG634"/>
          <cell r="CH634"/>
          <cell r="CI634"/>
          <cell r="CJ634"/>
          <cell r="CK634"/>
          <cell r="CL634"/>
          <cell r="CM634"/>
          <cell r="CN634"/>
          <cell r="CO634"/>
        </row>
        <row r="635">
          <cell r="AR635"/>
          <cell r="AS635"/>
          <cell r="AT635"/>
          <cell r="AU635"/>
          <cell r="AV635"/>
          <cell r="AW635"/>
          <cell r="AX635"/>
          <cell r="AY635"/>
          <cell r="AZ635"/>
          <cell r="BA635"/>
          <cell r="BB635"/>
          <cell r="BC635"/>
          <cell r="BD635"/>
          <cell r="BE635"/>
          <cell r="BF635"/>
          <cell r="BG635"/>
          <cell r="BH635"/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  <cell r="BS635"/>
          <cell r="BT635"/>
          <cell r="BU635"/>
          <cell r="BV635"/>
          <cell r="BW635"/>
          <cell r="BX635"/>
          <cell r="BY635"/>
          <cell r="BZ635"/>
          <cell r="CA635"/>
          <cell r="CB635"/>
          <cell r="CC635"/>
          <cell r="CD635"/>
          <cell r="CE635"/>
          <cell r="CF635"/>
          <cell r="CG635"/>
          <cell r="CH635"/>
          <cell r="CI635"/>
          <cell r="CJ635"/>
          <cell r="CK635"/>
          <cell r="CL635"/>
          <cell r="CM635"/>
          <cell r="CN635"/>
          <cell r="CO635"/>
        </row>
        <row r="636">
          <cell r="AR636"/>
          <cell r="AS636"/>
          <cell r="AT636"/>
          <cell r="AU636"/>
          <cell r="AV636"/>
          <cell r="AW636"/>
          <cell r="AX636"/>
          <cell r="AY636"/>
          <cell r="AZ636"/>
          <cell r="BA636"/>
          <cell r="BB636"/>
          <cell r="BC636"/>
          <cell r="BD636"/>
          <cell r="BE636"/>
          <cell r="BF636"/>
          <cell r="BG636"/>
          <cell r="BH636"/>
          <cell r="BI636"/>
          <cell r="BJ636"/>
          <cell r="BK636"/>
          <cell r="BL636"/>
          <cell r="BM636"/>
          <cell r="BN636"/>
          <cell r="BO636"/>
          <cell r="BP636"/>
          <cell r="BQ636"/>
          <cell r="BR636"/>
          <cell r="BS636"/>
          <cell r="BT636"/>
          <cell r="BU636"/>
          <cell r="BV636"/>
          <cell r="BW636"/>
          <cell r="BX636"/>
          <cell r="BY636"/>
          <cell r="BZ636"/>
          <cell r="CA636"/>
          <cell r="CB636"/>
          <cell r="CC636"/>
          <cell r="CD636"/>
          <cell r="CE636"/>
          <cell r="CF636"/>
          <cell r="CG636"/>
          <cell r="CH636"/>
          <cell r="CI636"/>
          <cell r="CJ636"/>
          <cell r="CK636"/>
          <cell r="CL636"/>
          <cell r="CM636"/>
          <cell r="CN636"/>
          <cell r="CO636"/>
        </row>
        <row r="637">
          <cell r="AR637"/>
          <cell r="AS637"/>
          <cell r="AT637"/>
          <cell r="AU637"/>
          <cell r="AV637"/>
          <cell r="AW637"/>
          <cell r="AX637"/>
          <cell r="AY637"/>
          <cell r="AZ637"/>
          <cell r="BA637"/>
          <cell r="BB637"/>
          <cell r="BC637"/>
          <cell r="BD637"/>
          <cell r="BE637"/>
          <cell r="BF637"/>
          <cell r="BG637"/>
          <cell r="BH637"/>
          <cell r="BI637"/>
          <cell r="BJ637"/>
          <cell r="BK637"/>
          <cell r="BL637"/>
          <cell r="BM637"/>
          <cell r="BN637"/>
          <cell r="BO637"/>
          <cell r="BP637"/>
          <cell r="BQ637"/>
          <cell r="BR637"/>
          <cell r="BS637"/>
          <cell r="BT637"/>
          <cell r="BU637"/>
          <cell r="BV637"/>
          <cell r="BW637"/>
          <cell r="BX637"/>
          <cell r="BY637"/>
          <cell r="BZ637"/>
          <cell r="CA637"/>
          <cell r="CB637"/>
          <cell r="CC637"/>
          <cell r="CD637"/>
          <cell r="CE637"/>
          <cell r="CF637"/>
          <cell r="CG637"/>
          <cell r="CH637"/>
          <cell r="CI637"/>
          <cell r="CJ637"/>
          <cell r="CK637"/>
          <cell r="CL637"/>
          <cell r="CM637"/>
          <cell r="CN637"/>
          <cell r="CO637"/>
        </row>
        <row r="638">
          <cell r="AR638"/>
          <cell r="AS638"/>
          <cell r="AT638"/>
          <cell r="AU638"/>
          <cell r="AV638"/>
          <cell r="AW638"/>
          <cell r="AX638"/>
          <cell r="AY638"/>
          <cell r="AZ638"/>
          <cell r="BA638"/>
          <cell r="BB638"/>
          <cell r="BC638"/>
          <cell r="BD638"/>
          <cell r="BE638"/>
          <cell r="BF638"/>
          <cell r="BG638"/>
          <cell r="BH638"/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  <cell r="BS638"/>
          <cell r="BT638"/>
          <cell r="BU638"/>
          <cell r="BV638"/>
          <cell r="BW638"/>
          <cell r="BX638"/>
          <cell r="BY638"/>
          <cell r="BZ638"/>
          <cell r="CA638"/>
          <cell r="CB638"/>
          <cell r="CC638"/>
          <cell r="CD638"/>
          <cell r="CE638"/>
          <cell r="CF638"/>
          <cell r="CG638"/>
          <cell r="CH638"/>
          <cell r="CI638"/>
          <cell r="CJ638"/>
          <cell r="CK638"/>
          <cell r="CL638"/>
          <cell r="CM638"/>
          <cell r="CN638"/>
          <cell r="CO638"/>
        </row>
        <row r="639">
          <cell r="AR639"/>
          <cell r="AS639"/>
          <cell r="AT639"/>
          <cell r="AU639"/>
          <cell r="AV639"/>
          <cell r="AW639"/>
          <cell r="AX639"/>
          <cell r="AY639"/>
          <cell r="AZ639"/>
          <cell r="BA639"/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  <cell r="BT639"/>
          <cell r="BU639"/>
          <cell r="BV639"/>
          <cell r="BW639"/>
          <cell r="BX639"/>
          <cell r="BY639"/>
          <cell r="BZ639"/>
          <cell r="CA639"/>
          <cell r="CB639"/>
          <cell r="CC639"/>
          <cell r="CD639"/>
          <cell r="CE639"/>
          <cell r="CF639"/>
          <cell r="CG639"/>
          <cell r="CH639"/>
          <cell r="CI639"/>
          <cell r="CJ639"/>
          <cell r="CK639"/>
          <cell r="CL639"/>
          <cell r="CM639"/>
          <cell r="CN639"/>
          <cell r="CO639"/>
        </row>
        <row r="640">
          <cell r="AR640"/>
          <cell r="AS640"/>
          <cell r="AT640"/>
          <cell r="AU640"/>
          <cell r="AV640"/>
          <cell r="AW640"/>
          <cell r="AX640"/>
          <cell r="AY640"/>
          <cell r="AZ640"/>
          <cell r="BA640"/>
          <cell r="BB640"/>
          <cell r="BC640"/>
          <cell r="BD640"/>
          <cell r="BE640"/>
          <cell r="BF640"/>
          <cell r="BG640"/>
          <cell r="BH640"/>
          <cell r="BI640"/>
          <cell r="BJ640"/>
          <cell r="BK640"/>
          <cell r="BL640"/>
          <cell r="BM640"/>
          <cell r="BN640"/>
          <cell r="BO640"/>
          <cell r="BP640"/>
          <cell r="BQ640"/>
          <cell r="BR640"/>
          <cell r="BS640"/>
          <cell r="BT640"/>
          <cell r="BU640"/>
          <cell r="BV640"/>
          <cell r="BW640"/>
          <cell r="BX640"/>
          <cell r="BY640"/>
          <cell r="BZ640"/>
          <cell r="CA640"/>
          <cell r="CB640"/>
          <cell r="CC640"/>
          <cell r="CD640"/>
          <cell r="CE640"/>
          <cell r="CF640"/>
          <cell r="CG640"/>
          <cell r="CH640"/>
          <cell r="CI640"/>
          <cell r="CJ640"/>
          <cell r="CK640"/>
          <cell r="CL640"/>
          <cell r="CM640"/>
          <cell r="CN640"/>
          <cell r="CO640"/>
        </row>
        <row r="641">
          <cell r="AR641"/>
          <cell r="AS641"/>
          <cell r="AT641"/>
          <cell r="AU641"/>
          <cell r="AV641"/>
          <cell r="AW641"/>
          <cell r="AX641"/>
          <cell r="AY641"/>
          <cell r="AZ641"/>
          <cell r="BA641"/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  <cell r="BS641"/>
          <cell r="BT641"/>
          <cell r="BU641"/>
          <cell r="BV641"/>
          <cell r="BW641"/>
          <cell r="BX641"/>
          <cell r="BY641"/>
          <cell r="BZ641"/>
          <cell r="CA641"/>
          <cell r="CB641"/>
          <cell r="CC641"/>
          <cell r="CD641"/>
          <cell r="CE641"/>
          <cell r="CF641"/>
          <cell r="CG641"/>
          <cell r="CH641"/>
          <cell r="CI641"/>
          <cell r="CJ641"/>
          <cell r="CK641"/>
          <cell r="CL641"/>
          <cell r="CM641"/>
          <cell r="CN641"/>
          <cell r="CO641"/>
        </row>
        <row r="642"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  <cell r="BT642"/>
          <cell r="BU642"/>
          <cell r="BV642"/>
          <cell r="BW642"/>
          <cell r="BX642"/>
          <cell r="BY642"/>
          <cell r="BZ642"/>
          <cell r="CA642"/>
          <cell r="CB642"/>
          <cell r="CC642"/>
          <cell r="CD642"/>
          <cell r="CE642"/>
          <cell r="CF642"/>
          <cell r="CG642"/>
          <cell r="CH642"/>
          <cell r="CI642"/>
          <cell r="CJ642"/>
          <cell r="CK642"/>
          <cell r="CL642"/>
          <cell r="CM642"/>
          <cell r="CN642"/>
          <cell r="CO642"/>
        </row>
        <row r="643">
          <cell r="AR643"/>
          <cell r="AS643"/>
          <cell r="AT643"/>
          <cell r="AU643"/>
          <cell r="AV643"/>
          <cell r="AW643"/>
          <cell r="AX643"/>
          <cell r="AY643"/>
          <cell r="AZ643"/>
          <cell r="BA643"/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  <cell r="BS643"/>
          <cell r="BT643"/>
          <cell r="BU643"/>
          <cell r="BV643"/>
          <cell r="BW643"/>
          <cell r="BX643"/>
          <cell r="BY643"/>
          <cell r="BZ643"/>
          <cell r="CA643"/>
          <cell r="CB643"/>
          <cell r="CC643"/>
          <cell r="CD643"/>
          <cell r="CE643"/>
          <cell r="CF643"/>
          <cell r="CG643"/>
          <cell r="CH643"/>
          <cell r="CI643"/>
          <cell r="CJ643"/>
          <cell r="CK643"/>
          <cell r="CL643"/>
          <cell r="CM643"/>
          <cell r="CN643"/>
          <cell r="CO643"/>
        </row>
        <row r="644"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  <cell r="BS644"/>
          <cell r="BT644"/>
          <cell r="BU644"/>
          <cell r="BV644"/>
          <cell r="BW644"/>
          <cell r="BX644"/>
          <cell r="BY644"/>
          <cell r="BZ644"/>
          <cell r="CA644"/>
          <cell r="CB644"/>
          <cell r="CC644"/>
          <cell r="CD644"/>
          <cell r="CE644"/>
          <cell r="CF644"/>
          <cell r="CG644"/>
          <cell r="CH644"/>
          <cell r="CI644"/>
          <cell r="CJ644"/>
          <cell r="CK644"/>
          <cell r="CL644"/>
          <cell r="CM644"/>
          <cell r="CN644"/>
          <cell r="CO644"/>
        </row>
        <row r="645">
          <cell r="AR645"/>
          <cell r="AS645"/>
          <cell r="AT645"/>
          <cell r="AU645"/>
          <cell r="AV645"/>
          <cell r="AW645"/>
          <cell r="AX645"/>
          <cell r="AY645"/>
          <cell r="AZ645"/>
          <cell r="BA645"/>
          <cell r="BB645"/>
          <cell r="BC645"/>
          <cell r="BD645"/>
          <cell r="BE645"/>
          <cell r="BF645"/>
          <cell r="BG645"/>
          <cell r="BH645"/>
          <cell r="BI645"/>
          <cell r="BJ645"/>
          <cell r="BK645"/>
          <cell r="BL645"/>
          <cell r="BM645"/>
          <cell r="BN645"/>
          <cell r="BO645"/>
          <cell r="BP645"/>
          <cell r="BQ645"/>
          <cell r="BR645"/>
          <cell r="BS645"/>
          <cell r="BT645"/>
          <cell r="BU645"/>
          <cell r="BV645"/>
          <cell r="BW645"/>
          <cell r="BX645"/>
          <cell r="BY645"/>
          <cell r="BZ645"/>
          <cell r="CA645"/>
          <cell r="CB645"/>
          <cell r="CC645"/>
          <cell r="CD645"/>
          <cell r="CE645"/>
          <cell r="CF645"/>
          <cell r="CG645"/>
          <cell r="CH645"/>
          <cell r="CI645"/>
          <cell r="CJ645"/>
          <cell r="CK645"/>
          <cell r="CL645"/>
          <cell r="CM645"/>
          <cell r="CN645"/>
          <cell r="CO645"/>
        </row>
        <row r="646">
          <cell r="AR646"/>
          <cell r="AS646"/>
          <cell r="AT646"/>
          <cell r="AU646"/>
          <cell r="AV646"/>
          <cell r="AW646"/>
          <cell r="AX646"/>
          <cell r="AY646"/>
          <cell r="AZ646"/>
          <cell r="BA646"/>
          <cell r="BB646"/>
          <cell r="BC646"/>
          <cell r="BD646"/>
          <cell r="BE646"/>
          <cell r="BF646"/>
          <cell r="BG646"/>
          <cell r="BH646"/>
          <cell r="BI646"/>
          <cell r="BJ646"/>
          <cell r="BK646"/>
          <cell r="BL646"/>
          <cell r="BM646"/>
          <cell r="BN646"/>
          <cell r="BO646"/>
          <cell r="BP646"/>
          <cell r="BQ646"/>
          <cell r="BR646"/>
          <cell r="BS646"/>
          <cell r="BT646"/>
          <cell r="BU646"/>
          <cell r="BV646"/>
          <cell r="BW646"/>
          <cell r="BX646"/>
          <cell r="BY646"/>
          <cell r="BZ646"/>
          <cell r="CA646"/>
          <cell r="CB646"/>
          <cell r="CC646"/>
          <cell r="CD646"/>
          <cell r="CE646"/>
          <cell r="CF646"/>
          <cell r="CG646"/>
          <cell r="CH646"/>
          <cell r="CI646"/>
          <cell r="CJ646"/>
          <cell r="CK646"/>
          <cell r="CL646"/>
          <cell r="CM646"/>
          <cell r="CN646"/>
          <cell r="CO646"/>
        </row>
        <row r="647">
          <cell r="AR647"/>
          <cell r="AS647"/>
          <cell r="AT647"/>
          <cell r="AU647"/>
          <cell r="AV647"/>
          <cell r="AW647"/>
          <cell r="AX647"/>
          <cell r="AY647"/>
          <cell r="AZ647"/>
          <cell r="BA647"/>
          <cell r="BB647"/>
          <cell r="BC647"/>
          <cell r="BD647"/>
          <cell r="BE647"/>
          <cell r="BF647"/>
          <cell r="BG647"/>
          <cell r="BH647"/>
          <cell r="BI647"/>
          <cell r="BJ647"/>
          <cell r="BK647"/>
          <cell r="BL647"/>
          <cell r="BM647"/>
          <cell r="BN647"/>
          <cell r="BO647"/>
          <cell r="BP647"/>
          <cell r="BQ647"/>
          <cell r="BR647"/>
          <cell r="BS647"/>
          <cell r="BT647"/>
          <cell r="BU647"/>
          <cell r="BV647"/>
          <cell r="BW647"/>
          <cell r="BX647"/>
          <cell r="BY647"/>
          <cell r="BZ647"/>
          <cell r="CA647"/>
          <cell r="CB647"/>
          <cell r="CC647"/>
          <cell r="CD647"/>
          <cell r="CE647"/>
          <cell r="CF647"/>
          <cell r="CG647"/>
          <cell r="CH647"/>
          <cell r="CI647"/>
          <cell r="CJ647"/>
          <cell r="CK647"/>
          <cell r="CL647"/>
          <cell r="CM647"/>
          <cell r="CN647"/>
          <cell r="CO647"/>
        </row>
        <row r="648">
          <cell r="AR648"/>
          <cell r="AS648"/>
          <cell r="AT648"/>
          <cell r="AU648"/>
          <cell r="AV648"/>
          <cell r="AW648"/>
          <cell r="AX648"/>
          <cell r="AY648"/>
          <cell r="AZ648"/>
          <cell r="BA648"/>
          <cell r="BB648"/>
          <cell r="BC648"/>
          <cell r="BD648"/>
          <cell r="BE648"/>
          <cell r="BF648"/>
          <cell r="BG648"/>
          <cell r="BH648"/>
          <cell r="BI648"/>
          <cell r="BJ648"/>
          <cell r="BK648"/>
          <cell r="BL648"/>
          <cell r="BM648"/>
          <cell r="BN648"/>
          <cell r="BO648"/>
          <cell r="BP648"/>
          <cell r="BQ648"/>
          <cell r="BR648"/>
          <cell r="BS648"/>
          <cell r="BT648"/>
          <cell r="BU648"/>
          <cell r="BV648"/>
          <cell r="BW648"/>
          <cell r="BX648"/>
          <cell r="BY648"/>
          <cell r="BZ648"/>
          <cell r="CA648"/>
          <cell r="CB648"/>
          <cell r="CC648"/>
          <cell r="CD648"/>
          <cell r="CE648"/>
          <cell r="CF648"/>
          <cell r="CG648"/>
          <cell r="CH648"/>
          <cell r="CI648"/>
          <cell r="CJ648"/>
          <cell r="CK648"/>
          <cell r="CL648"/>
          <cell r="CM648"/>
          <cell r="CN648"/>
          <cell r="CO648"/>
        </row>
        <row r="649">
          <cell r="AR649"/>
          <cell r="AS649"/>
          <cell r="AT649"/>
          <cell r="AU649"/>
          <cell r="AV649"/>
          <cell r="AW649"/>
          <cell r="AX649"/>
          <cell r="AY649"/>
          <cell r="AZ649"/>
          <cell r="BA649"/>
          <cell r="BB649"/>
          <cell r="BC649"/>
          <cell r="BD649"/>
          <cell r="BE649"/>
          <cell r="BF649"/>
          <cell r="BG649"/>
          <cell r="BH649"/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  <cell r="BS649"/>
          <cell r="BT649"/>
          <cell r="BU649"/>
          <cell r="BV649"/>
          <cell r="BW649"/>
          <cell r="BX649"/>
          <cell r="BY649"/>
          <cell r="BZ649"/>
          <cell r="CA649"/>
          <cell r="CB649"/>
          <cell r="CC649"/>
          <cell r="CD649"/>
          <cell r="CE649"/>
          <cell r="CF649"/>
          <cell r="CG649"/>
          <cell r="CH649"/>
          <cell r="CI649"/>
          <cell r="CJ649"/>
          <cell r="CK649"/>
          <cell r="CL649"/>
          <cell r="CM649"/>
          <cell r="CN649"/>
          <cell r="CO649"/>
        </row>
        <row r="650">
          <cell r="AR650"/>
          <cell r="AS650"/>
          <cell r="AT650"/>
          <cell r="AU650"/>
          <cell r="AV650"/>
          <cell r="AW650"/>
          <cell r="AX650"/>
          <cell r="AY650"/>
          <cell r="AZ650"/>
          <cell r="BA650"/>
          <cell r="BB650"/>
          <cell r="BC650"/>
          <cell r="BD650"/>
          <cell r="BE650"/>
          <cell r="BF650"/>
          <cell r="BG650"/>
          <cell r="BH650"/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  <cell r="BS650"/>
          <cell r="BT650"/>
          <cell r="BU650"/>
          <cell r="BV650"/>
          <cell r="BW650"/>
          <cell r="BX650"/>
          <cell r="BY650"/>
          <cell r="BZ650"/>
          <cell r="CA650"/>
          <cell r="CB650"/>
          <cell r="CC650"/>
          <cell r="CD650"/>
          <cell r="CE650"/>
          <cell r="CF650"/>
          <cell r="CG650"/>
          <cell r="CH650"/>
          <cell r="CI650"/>
          <cell r="CJ650"/>
          <cell r="CK650"/>
          <cell r="CL650"/>
          <cell r="CM650"/>
          <cell r="CN650"/>
          <cell r="CO650"/>
        </row>
        <row r="651">
          <cell r="AR651"/>
          <cell r="AS651"/>
          <cell r="AT651"/>
          <cell r="AU651"/>
          <cell r="AV651"/>
          <cell r="AW651"/>
          <cell r="AX651"/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  <cell r="BS651"/>
          <cell r="BT651"/>
          <cell r="BU651"/>
          <cell r="BV651"/>
          <cell r="BW651"/>
          <cell r="BX651"/>
          <cell r="BY651"/>
          <cell r="BZ651"/>
          <cell r="CA651"/>
          <cell r="CB651"/>
          <cell r="CC651"/>
          <cell r="CD651"/>
          <cell r="CE651"/>
          <cell r="CF651"/>
          <cell r="CG651"/>
          <cell r="CH651"/>
          <cell r="CI651"/>
          <cell r="CJ651"/>
          <cell r="CK651"/>
          <cell r="CL651"/>
          <cell r="CM651"/>
          <cell r="CN651"/>
          <cell r="CO651"/>
        </row>
        <row r="652">
          <cell r="AR652"/>
          <cell r="AS652"/>
          <cell r="AT652"/>
          <cell r="AU652"/>
          <cell r="AV652"/>
          <cell r="AW652"/>
          <cell r="AX652"/>
          <cell r="AY652"/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  <cell r="BS652"/>
          <cell r="BT652"/>
          <cell r="BU652"/>
          <cell r="BV652"/>
          <cell r="BW652"/>
          <cell r="BX652"/>
          <cell r="BY652"/>
          <cell r="BZ652"/>
          <cell r="CA652"/>
          <cell r="CB652"/>
          <cell r="CC652"/>
          <cell r="CD652"/>
          <cell r="CE652"/>
          <cell r="CF652"/>
          <cell r="CG652"/>
          <cell r="CH652"/>
          <cell r="CI652"/>
          <cell r="CJ652"/>
          <cell r="CK652"/>
          <cell r="CL652"/>
          <cell r="CM652"/>
          <cell r="CN652"/>
          <cell r="CO652"/>
        </row>
        <row r="653">
          <cell r="AR653"/>
          <cell r="AS653"/>
          <cell r="AT653"/>
          <cell r="AU653"/>
          <cell r="AV653"/>
          <cell r="AW653"/>
          <cell r="AX653"/>
          <cell r="AY653"/>
          <cell r="AZ653"/>
          <cell r="BA653"/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  <cell r="BS653"/>
          <cell r="BT653"/>
          <cell r="BU653"/>
          <cell r="BV653"/>
          <cell r="BW653"/>
          <cell r="BX653"/>
          <cell r="BY653"/>
          <cell r="BZ653"/>
          <cell r="CA653"/>
          <cell r="CB653"/>
          <cell r="CC653"/>
          <cell r="CD653"/>
          <cell r="CE653"/>
          <cell r="CF653"/>
          <cell r="CG653"/>
          <cell r="CH653"/>
          <cell r="CI653"/>
          <cell r="CJ653"/>
          <cell r="CK653"/>
          <cell r="CL653"/>
          <cell r="CM653"/>
          <cell r="CN653"/>
          <cell r="CO653"/>
        </row>
        <row r="654">
          <cell r="AR654"/>
          <cell r="AS654"/>
          <cell r="AT654"/>
          <cell r="AU654"/>
          <cell r="AV654"/>
          <cell r="AW654"/>
          <cell r="AX654"/>
          <cell r="AY654"/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  <cell r="BS654"/>
          <cell r="BT654"/>
          <cell r="BU654"/>
          <cell r="BV654"/>
          <cell r="BW654"/>
          <cell r="BX654"/>
          <cell r="BY654"/>
          <cell r="BZ654"/>
          <cell r="CA654"/>
          <cell r="CB654"/>
          <cell r="CC654"/>
          <cell r="CD654"/>
          <cell r="CE654"/>
          <cell r="CF654"/>
          <cell r="CG654"/>
          <cell r="CH654"/>
          <cell r="CI654"/>
          <cell r="CJ654"/>
          <cell r="CK654"/>
          <cell r="CL654"/>
          <cell r="CM654"/>
          <cell r="CN654"/>
          <cell r="CO654"/>
        </row>
        <row r="655">
          <cell r="AR655"/>
          <cell r="AS655"/>
          <cell r="AT655"/>
          <cell r="AU655"/>
          <cell r="AV655"/>
          <cell r="AW655"/>
          <cell r="AX655"/>
          <cell r="AY655"/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  <cell r="BS655"/>
          <cell r="BT655"/>
          <cell r="BU655"/>
          <cell r="BV655"/>
          <cell r="BW655"/>
          <cell r="BX655"/>
          <cell r="BY655"/>
          <cell r="BZ655"/>
          <cell r="CA655"/>
          <cell r="CB655"/>
          <cell r="CC655"/>
          <cell r="CD655"/>
          <cell r="CE655"/>
          <cell r="CF655"/>
          <cell r="CG655"/>
          <cell r="CH655"/>
          <cell r="CI655"/>
          <cell r="CJ655"/>
          <cell r="CK655"/>
          <cell r="CL655"/>
          <cell r="CM655"/>
          <cell r="CN655"/>
          <cell r="CO655"/>
        </row>
        <row r="656">
          <cell r="AR656"/>
          <cell r="AS656"/>
          <cell r="AT656"/>
          <cell r="AU656"/>
          <cell r="AV656"/>
          <cell r="AW656"/>
          <cell r="AX656"/>
          <cell r="AY656"/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  <cell r="BS656"/>
          <cell r="BT656"/>
          <cell r="BU656"/>
          <cell r="BV656"/>
          <cell r="BW656"/>
          <cell r="BX656"/>
          <cell r="BY656"/>
          <cell r="BZ656"/>
          <cell r="CA656"/>
          <cell r="CB656"/>
          <cell r="CC656"/>
          <cell r="CD656"/>
          <cell r="CE656"/>
          <cell r="CF656"/>
          <cell r="CG656"/>
          <cell r="CH656"/>
          <cell r="CI656"/>
          <cell r="CJ656"/>
          <cell r="CK656"/>
          <cell r="CL656"/>
          <cell r="CM656"/>
          <cell r="CN656"/>
          <cell r="CO656"/>
        </row>
        <row r="657">
          <cell r="AR657"/>
          <cell r="AS657"/>
          <cell r="AT657"/>
          <cell r="AU657"/>
          <cell r="AV657"/>
          <cell r="AW657"/>
          <cell r="AX657"/>
          <cell r="AY657"/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  <cell r="BS657"/>
          <cell r="BT657"/>
          <cell r="BU657"/>
          <cell r="BV657"/>
          <cell r="BW657"/>
          <cell r="BX657"/>
          <cell r="BY657"/>
          <cell r="BZ657"/>
          <cell r="CA657"/>
          <cell r="CB657"/>
          <cell r="CC657"/>
          <cell r="CD657"/>
          <cell r="CE657"/>
          <cell r="CF657"/>
          <cell r="CG657"/>
          <cell r="CH657"/>
          <cell r="CI657"/>
          <cell r="CJ657"/>
          <cell r="CK657"/>
          <cell r="CL657"/>
          <cell r="CM657"/>
          <cell r="CN657"/>
          <cell r="CO657"/>
        </row>
        <row r="658">
          <cell r="AR658"/>
          <cell r="AS658"/>
          <cell r="AT658"/>
          <cell r="AU658"/>
          <cell r="AV658"/>
          <cell r="AW658"/>
          <cell r="AX658"/>
          <cell r="AY658"/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  <cell r="BS658"/>
          <cell r="BT658"/>
          <cell r="BU658"/>
          <cell r="BV658"/>
          <cell r="BW658"/>
          <cell r="BX658"/>
          <cell r="BY658"/>
          <cell r="BZ658"/>
          <cell r="CA658"/>
          <cell r="CB658"/>
          <cell r="CC658"/>
          <cell r="CD658"/>
          <cell r="CE658"/>
          <cell r="CF658"/>
          <cell r="CG658"/>
          <cell r="CH658"/>
          <cell r="CI658"/>
          <cell r="CJ658"/>
          <cell r="CK658"/>
          <cell r="CL658"/>
          <cell r="CM658"/>
          <cell r="CN658"/>
          <cell r="CO658"/>
        </row>
        <row r="659">
          <cell r="AR659"/>
          <cell r="AS659"/>
          <cell r="AT659"/>
          <cell r="AU659"/>
          <cell r="AV659"/>
          <cell r="AW659"/>
          <cell r="AX659"/>
          <cell r="AY659"/>
          <cell r="AZ659"/>
          <cell r="BA659"/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  <cell r="BS659"/>
          <cell r="BT659"/>
          <cell r="BU659"/>
          <cell r="BV659"/>
          <cell r="BW659"/>
          <cell r="BX659"/>
          <cell r="BY659"/>
          <cell r="BZ659"/>
          <cell r="CA659"/>
          <cell r="CB659"/>
          <cell r="CC659"/>
          <cell r="CD659"/>
          <cell r="CE659"/>
          <cell r="CF659"/>
          <cell r="CG659"/>
          <cell r="CH659"/>
          <cell r="CI659"/>
          <cell r="CJ659"/>
          <cell r="CK659"/>
          <cell r="CL659"/>
          <cell r="CM659"/>
          <cell r="CN659"/>
          <cell r="CO659"/>
        </row>
        <row r="660">
          <cell r="AR660"/>
          <cell r="AS660"/>
          <cell r="AT660"/>
          <cell r="AU660"/>
          <cell r="AV660"/>
          <cell r="AW660"/>
          <cell r="AX660"/>
          <cell r="AY660"/>
          <cell r="AZ660"/>
          <cell r="BA660"/>
          <cell r="BB660"/>
          <cell r="BC660"/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  <cell r="BS660"/>
          <cell r="BT660"/>
          <cell r="BU660"/>
          <cell r="BV660"/>
          <cell r="BW660"/>
          <cell r="BX660"/>
          <cell r="BY660"/>
          <cell r="BZ660"/>
          <cell r="CA660"/>
          <cell r="CB660"/>
          <cell r="CC660"/>
          <cell r="CD660"/>
          <cell r="CE660"/>
          <cell r="CF660"/>
          <cell r="CG660"/>
          <cell r="CH660"/>
          <cell r="CI660"/>
          <cell r="CJ660"/>
          <cell r="CK660"/>
          <cell r="CL660"/>
          <cell r="CM660"/>
          <cell r="CN660"/>
          <cell r="CO660"/>
        </row>
        <row r="661">
          <cell r="AR661"/>
          <cell r="AS661"/>
          <cell r="AT661"/>
          <cell r="AU661"/>
          <cell r="AV661"/>
          <cell r="AW661"/>
          <cell r="AX661"/>
          <cell r="AY661"/>
          <cell r="AZ661"/>
          <cell r="BA661"/>
          <cell r="BB661"/>
          <cell r="BC661"/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  <cell r="BS661"/>
          <cell r="BT661"/>
          <cell r="BU661"/>
          <cell r="BV661"/>
          <cell r="BW661"/>
          <cell r="BX661"/>
          <cell r="BY661"/>
          <cell r="BZ661"/>
          <cell r="CA661"/>
          <cell r="CB661"/>
          <cell r="CC661"/>
          <cell r="CD661"/>
          <cell r="CE661"/>
          <cell r="CF661"/>
          <cell r="CG661"/>
          <cell r="CH661"/>
          <cell r="CI661"/>
          <cell r="CJ661"/>
          <cell r="CK661"/>
          <cell r="CL661"/>
          <cell r="CM661"/>
          <cell r="CN661"/>
          <cell r="CO661"/>
        </row>
        <row r="662">
          <cell r="AR662"/>
          <cell r="AS662"/>
          <cell r="AT662"/>
          <cell r="AU662"/>
          <cell r="AV662"/>
          <cell r="AW662"/>
          <cell r="AX662"/>
          <cell r="AY662"/>
          <cell r="AZ662"/>
          <cell r="BA662"/>
          <cell r="BB662"/>
          <cell r="BC662"/>
          <cell r="BD662"/>
          <cell r="BE662"/>
          <cell r="BF662"/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  <cell r="BS662"/>
          <cell r="BT662"/>
          <cell r="BU662"/>
          <cell r="BV662"/>
          <cell r="BW662"/>
          <cell r="BX662"/>
          <cell r="BY662"/>
          <cell r="BZ662"/>
          <cell r="CA662"/>
          <cell r="CB662"/>
          <cell r="CC662"/>
          <cell r="CD662"/>
          <cell r="CE662"/>
          <cell r="CF662"/>
          <cell r="CG662"/>
          <cell r="CH662"/>
          <cell r="CI662"/>
          <cell r="CJ662"/>
          <cell r="CK662"/>
          <cell r="CL662"/>
          <cell r="CM662"/>
          <cell r="CN662"/>
          <cell r="CO662"/>
        </row>
        <row r="663">
          <cell r="AR663"/>
          <cell r="AS663"/>
          <cell r="AT663"/>
          <cell r="AU663"/>
          <cell r="AV663"/>
          <cell r="AW663"/>
          <cell r="AX663"/>
          <cell r="AY663"/>
          <cell r="AZ663"/>
          <cell r="BA663"/>
          <cell r="BB663"/>
          <cell r="BC663"/>
          <cell r="BD663"/>
          <cell r="BE663"/>
          <cell r="BF663"/>
          <cell r="BG663"/>
          <cell r="BH663"/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  <cell r="BS663"/>
          <cell r="BT663"/>
          <cell r="BU663"/>
          <cell r="BV663"/>
          <cell r="BW663"/>
          <cell r="BX663"/>
          <cell r="BY663"/>
          <cell r="BZ663"/>
          <cell r="CA663"/>
          <cell r="CB663"/>
          <cell r="CC663"/>
          <cell r="CD663"/>
          <cell r="CE663"/>
          <cell r="CF663"/>
          <cell r="CG663"/>
          <cell r="CH663"/>
          <cell r="CI663"/>
          <cell r="CJ663"/>
          <cell r="CK663"/>
          <cell r="CL663"/>
          <cell r="CM663"/>
          <cell r="CN663"/>
          <cell r="CO663"/>
        </row>
        <row r="664">
          <cell r="AR664"/>
          <cell r="AS664"/>
          <cell r="AT664"/>
          <cell r="AU664"/>
          <cell r="AV664"/>
          <cell r="AW664"/>
          <cell r="AX664"/>
          <cell r="AY664"/>
          <cell r="AZ664"/>
          <cell r="BA664"/>
          <cell r="BB664"/>
          <cell r="BC664"/>
          <cell r="BD664"/>
          <cell r="BE664"/>
          <cell r="BF664"/>
          <cell r="BG664"/>
          <cell r="BH664"/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  <cell r="BS664"/>
          <cell r="BT664"/>
          <cell r="BU664"/>
          <cell r="BV664"/>
          <cell r="BW664"/>
          <cell r="BX664"/>
          <cell r="BY664"/>
          <cell r="BZ664"/>
          <cell r="CA664"/>
          <cell r="CB664"/>
          <cell r="CC664"/>
          <cell r="CD664"/>
          <cell r="CE664"/>
          <cell r="CF664"/>
          <cell r="CG664"/>
          <cell r="CH664"/>
          <cell r="CI664"/>
          <cell r="CJ664"/>
          <cell r="CK664"/>
          <cell r="CL664"/>
          <cell r="CM664"/>
          <cell r="CN664"/>
          <cell r="CO664"/>
        </row>
        <row r="665">
          <cell r="AR665"/>
          <cell r="AS665"/>
          <cell r="AT665"/>
          <cell r="AU665"/>
          <cell r="AV665"/>
          <cell r="AW665"/>
          <cell r="AX665"/>
          <cell r="AY665"/>
          <cell r="AZ665"/>
          <cell r="BA665"/>
          <cell r="BB665"/>
          <cell r="BC665"/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  <cell r="BS665"/>
          <cell r="BT665"/>
          <cell r="BU665"/>
          <cell r="BV665"/>
          <cell r="BW665"/>
          <cell r="BX665"/>
          <cell r="BY665"/>
          <cell r="BZ665"/>
          <cell r="CA665"/>
          <cell r="CB665"/>
          <cell r="CC665"/>
          <cell r="CD665"/>
          <cell r="CE665"/>
          <cell r="CF665"/>
          <cell r="CG665"/>
          <cell r="CH665"/>
          <cell r="CI665"/>
          <cell r="CJ665"/>
          <cell r="CK665"/>
          <cell r="CL665"/>
          <cell r="CM665"/>
          <cell r="CN665"/>
          <cell r="CO665"/>
        </row>
        <row r="666">
          <cell r="AR666"/>
          <cell r="AS666"/>
          <cell r="AT666"/>
          <cell r="AU666"/>
          <cell r="AV666"/>
          <cell r="AW666"/>
          <cell r="AX666"/>
          <cell r="AY666"/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  <cell r="BS666"/>
          <cell r="BT666"/>
          <cell r="BU666"/>
          <cell r="BV666"/>
          <cell r="BW666"/>
          <cell r="BX666"/>
          <cell r="BY666"/>
          <cell r="BZ666"/>
          <cell r="CA666"/>
          <cell r="CB666"/>
          <cell r="CC666"/>
          <cell r="CD666"/>
          <cell r="CE666"/>
          <cell r="CF666"/>
          <cell r="CG666"/>
          <cell r="CH666"/>
          <cell r="CI666"/>
          <cell r="CJ666"/>
          <cell r="CK666"/>
          <cell r="CL666"/>
          <cell r="CM666"/>
          <cell r="CN666"/>
          <cell r="CO666"/>
        </row>
        <row r="667">
          <cell r="AR667"/>
          <cell r="AS667"/>
          <cell r="AT667"/>
          <cell r="AU667"/>
          <cell r="AV667"/>
          <cell r="AW667"/>
          <cell r="AX667"/>
          <cell r="AY667"/>
          <cell r="AZ667"/>
          <cell r="BA667"/>
          <cell r="BB667"/>
          <cell r="BC667"/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  <cell r="BS667"/>
          <cell r="BT667"/>
          <cell r="BU667"/>
          <cell r="BV667"/>
          <cell r="BW667"/>
          <cell r="BX667"/>
          <cell r="BY667"/>
          <cell r="BZ667"/>
          <cell r="CA667"/>
          <cell r="CB667"/>
          <cell r="CC667"/>
          <cell r="CD667"/>
          <cell r="CE667"/>
          <cell r="CF667"/>
          <cell r="CG667"/>
          <cell r="CH667"/>
          <cell r="CI667"/>
          <cell r="CJ667"/>
          <cell r="CK667"/>
          <cell r="CL667"/>
          <cell r="CM667"/>
          <cell r="CN667"/>
          <cell r="CO667"/>
        </row>
        <row r="668">
          <cell r="AR668"/>
          <cell r="AS668"/>
          <cell r="AT668"/>
          <cell r="AU668"/>
          <cell r="AV668"/>
          <cell r="AW668"/>
          <cell r="AX668"/>
          <cell r="AY668"/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  <cell r="BS668"/>
          <cell r="BT668"/>
          <cell r="BU668"/>
          <cell r="BV668"/>
          <cell r="BW668"/>
          <cell r="BX668"/>
          <cell r="BY668"/>
          <cell r="BZ668"/>
          <cell r="CA668"/>
          <cell r="CB668"/>
          <cell r="CC668"/>
          <cell r="CD668"/>
          <cell r="CE668"/>
          <cell r="CF668"/>
          <cell r="CG668"/>
          <cell r="CH668"/>
          <cell r="CI668"/>
          <cell r="CJ668"/>
          <cell r="CK668"/>
          <cell r="CL668"/>
          <cell r="CM668"/>
          <cell r="CN668"/>
          <cell r="CO668"/>
        </row>
        <row r="669">
          <cell r="AR669"/>
          <cell r="AS669"/>
          <cell r="AT669"/>
          <cell r="AU669"/>
          <cell r="AV669"/>
          <cell r="AW669"/>
          <cell r="AX669"/>
          <cell r="AY669"/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  <cell r="BT669"/>
          <cell r="BU669"/>
          <cell r="BV669"/>
          <cell r="BW669"/>
          <cell r="BX669"/>
          <cell r="BY669"/>
          <cell r="BZ669"/>
          <cell r="CA669"/>
          <cell r="CB669"/>
          <cell r="CC669"/>
          <cell r="CD669"/>
          <cell r="CE669"/>
          <cell r="CF669"/>
          <cell r="CG669"/>
          <cell r="CH669"/>
          <cell r="CI669"/>
          <cell r="CJ669"/>
          <cell r="CK669"/>
          <cell r="CL669"/>
          <cell r="CM669"/>
          <cell r="CN669"/>
          <cell r="CO669"/>
        </row>
        <row r="670">
          <cell r="AR670"/>
          <cell r="AS670"/>
          <cell r="AT670"/>
          <cell r="AU670"/>
          <cell r="AV670"/>
          <cell r="AW670"/>
          <cell r="AX670"/>
          <cell r="AY670"/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  <cell r="BT670"/>
          <cell r="BU670"/>
          <cell r="BV670"/>
          <cell r="BW670"/>
          <cell r="BX670"/>
          <cell r="BY670"/>
          <cell r="BZ670"/>
          <cell r="CA670"/>
          <cell r="CB670"/>
          <cell r="CC670"/>
          <cell r="CD670"/>
          <cell r="CE670"/>
          <cell r="CF670"/>
          <cell r="CG670"/>
          <cell r="CH670"/>
          <cell r="CI670"/>
          <cell r="CJ670"/>
          <cell r="CK670"/>
          <cell r="CL670"/>
          <cell r="CM670"/>
          <cell r="CN670"/>
          <cell r="CO670"/>
        </row>
        <row r="671">
          <cell r="AR671"/>
          <cell r="AS671"/>
          <cell r="AT671"/>
          <cell r="AU671"/>
          <cell r="AV671"/>
          <cell r="AW671"/>
          <cell r="AX671"/>
          <cell r="AY671"/>
          <cell r="AZ671"/>
          <cell r="BA671"/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  <cell r="BT671"/>
          <cell r="BU671"/>
          <cell r="BV671"/>
          <cell r="BW671"/>
          <cell r="BX671"/>
          <cell r="BY671"/>
          <cell r="BZ671"/>
          <cell r="CA671"/>
          <cell r="CB671"/>
          <cell r="CC671"/>
          <cell r="CD671"/>
          <cell r="CE671"/>
          <cell r="CF671"/>
          <cell r="CG671"/>
          <cell r="CH671"/>
          <cell r="CI671"/>
          <cell r="CJ671"/>
          <cell r="CK671"/>
          <cell r="CL671"/>
          <cell r="CM671"/>
          <cell r="CN671"/>
          <cell r="CO671"/>
        </row>
        <row r="672">
          <cell r="AR672"/>
          <cell r="AS672"/>
          <cell r="AT672"/>
          <cell r="AU672"/>
          <cell r="AV672"/>
          <cell r="AW672"/>
          <cell r="AX672"/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  <cell r="BX672"/>
          <cell r="BY672"/>
          <cell r="BZ672"/>
          <cell r="CA672"/>
          <cell r="CB672"/>
          <cell r="CC672"/>
          <cell r="CD672"/>
          <cell r="CE672"/>
          <cell r="CF672"/>
          <cell r="CG672"/>
          <cell r="CH672"/>
          <cell r="CI672"/>
          <cell r="CJ672"/>
          <cell r="CK672"/>
          <cell r="CL672"/>
          <cell r="CM672"/>
          <cell r="CN672"/>
          <cell r="CO672"/>
        </row>
        <row r="673">
          <cell r="AR673"/>
          <cell r="AS673"/>
          <cell r="AT673"/>
          <cell r="AU673"/>
          <cell r="AV673"/>
          <cell r="AW673"/>
          <cell r="AX673"/>
          <cell r="AY673"/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  <cell r="BX673"/>
          <cell r="BY673"/>
          <cell r="BZ673"/>
          <cell r="CA673"/>
          <cell r="CB673"/>
          <cell r="CC673"/>
          <cell r="CD673"/>
          <cell r="CE673"/>
          <cell r="CF673"/>
          <cell r="CG673"/>
          <cell r="CH673"/>
          <cell r="CI673"/>
          <cell r="CJ673"/>
          <cell r="CK673"/>
          <cell r="CL673"/>
          <cell r="CM673"/>
          <cell r="CN673"/>
          <cell r="CO673"/>
        </row>
        <row r="674">
          <cell r="AR674"/>
          <cell r="AS674"/>
          <cell r="AT674"/>
          <cell r="AU674"/>
          <cell r="AV674"/>
          <cell r="AW674"/>
          <cell r="AX674"/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  <cell r="BX674"/>
          <cell r="BY674"/>
          <cell r="BZ674"/>
          <cell r="CA674"/>
          <cell r="CB674"/>
          <cell r="CC674"/>
          <cell r="CD674"/>
          <cell r="CE674"/>
          <cell r="CF674"/>
          <cell r="CG674"/>
          <cell r="CH674"/>
          <cell r="CI674"/>
          <cell r="CJ674"/>
          <cell r="CK674"/>
          <cell r="CL674"/>
          <cell r="CM674"/>
          <cell r="CN674"/>
          <cell r="CO674"/>
        </row>
        <row r="675">
          <cell r="AR675"/>
          <cell r="AS675"/>
          <cell r="AT675"/>
          <cell r="AU675"/>
          <cell r="AV675"/>
          <cell r="AW675"/>
          <cell r="AX675"/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  <cell r="BX675"/>
          <cell r="BY675"/>
          <cell r="BZ675"/>
          <cell r="CA675"/>
          <cell r="CB675"/>
          <cell r="CC675"/>
          <cell r="CD675"/>
          <cell r="CE675"/>
          <cell r="CF675"/>
          <cell r="CG675"/>
          <cell r="CH675"/>
          <cell r="CI675"/>
          <cell r="CJ675"/>
          <cell r="CK675"/>
          <cell r="CL675"/>
          <cell r="CM675"/>
          <cell r="CN675"/>
          <cell r="CO675"/>
        </row>
        <row r="676">
          <cell r="AR676"/>
          <cell r="AS676"/>
          <cell r="AT676"/>
          <cell r="AU676"/>
          <cell r="AV676"/>
          <cell r="AW676"/>
          <cell r="AX676"/>
          <cell r="AY676"/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  <cell r="BS676"/>
          <cell r="BT676"/>
          <cell r="BU676"/>
          <cell r="BV676"/>
          <cell r="BW676"/>
          <cell r="BX676"/>
          <cell r="BY676"/>
          <cell r="BZ676"/>
          <cell r="CA676"/>
          <cell r="CB676"/>
          <cell r="CC676"/>
          <cell r="CD676"/>
          <cell r="CE676"/>
          <cell r="CF676"/>
          <cell r="CG676"/>
          <cell r="CH676"/>
          <cell r="CI676"/>
          <cell r="CJ676"/>
          <cell r="CK676"/>
          <cell r="CL676"/>
          <cell r="CM676"/>
          <cell r="CN676"/>
          <cell r="CO676"/>
        </row>
        <row r="677">
          <cell r="AR677"/>
          <cell r="AS677"/>
          <cell r="AT677"/>
          <cell r="AU677"/>
          <cell r="AV677"/>
          <cell r="AW677"/>
          <cell r="AX677"/>
          <cell r="AY677"/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  <cell r="BS677"/>
          <cell r="BT677"/>
          <cell r="BU677"/>
          <cell r="BV677"/>
          <cell r="BW677"/>
          <cell r="BX677"/>
          <cell r="BY677"/>
          <cell r="BZ677"/>
          <cell r="CA677"/>
          <cell r="CB677"/>
          <cell r="CC677"/>
          <cell r="CD677"/>
          <cell r="CE677"/>
          <cell r="CF677"/>
          <cell r="CG677"/>
          <cell r="CH677"/>
          <cell r="CI677"/>
          <cell r="CJ677"/>
          <cell r="CK677"/>
          <cell r="CL677"/>
          <cell r="CM677"/>
          <cell r="CN677"/>
          <cell r="CO677"/>
        </row>
        <row r="678">
          <cell r="AR678"/>
          <cell r="AS678"/>
          <cell r="AT678"/>
          <cell r="AU678"/>
          <cell r="AV678"/>
          <cell r="AW678"/>
          <cell r="AX678"/>
          <cell r="AY678"/>
          <cell r="AZ678"/>
          <cell r="BA678"/>
          <cell r="BB678"/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  <cell r="BS678"/>
          <cell r="BT678"/>
          <cell r="BU678"/>
          <cell r="BV678"/>
          <cell r="BW678"/>
          <cell r="BX678"/>
          <cell r="BY678"/>
          <cell r="BZ678"/>
          <cell r="CA678"/>
          <cell r="CB678"/>
          <cell r="CC678"/>
          <cell r="CD678"/>
          <cell r="CE678"/>
          <cell r="CF678"/>
          <cell r="CG678"/>
          <cell r="CH678"/>
          <cell r="CI678"/>
          <cell r="CJ678"/>
          <cell r="CK678"/>
          <cell r="CL678"/>
          <cell r="CM678"/>
          <cell r="CN678"/>
          <cell r="CO678"/>
        </row>
        <row r="679">
          <cell r="AR679"/>
          <cell r="AS679"/>
          <cell r="AT679"/>
          <cell r="AU679"/>
          <cell r="AV679"/>
          <cell r="AW679"/>
          <cell r="AX679"/>
          <cell r="AY679"/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  <cell r="BS679"/>
          <cell r="BT679"/>
          <cell r="BU679"/>
          <cell r="BV679"/>
          <cell r="BW679"/>
          <cell r="BX679"/>
          <cell r="BY679"/>
          <cell r="BZ679"/>
          <cell r="CA679"/>
          <cell r="CB679"/>
          <cell r="CC679"/>
          <cell r="CD679"/>
          <cell r="CE679"/>
          <cell r="CF679"/>
          <cell r="CG679"/>
          <cell r="CH679"/>
          <cell r="CI679"/>
          <cell r="CJ679"/>
          <cell r="CK679"/>
          <cell r="CL679"/>
          <cell r="CM679"/>
          <cell r="CN679"/>
          <cell r="CO679"/>
        </row>
        <row r="680">
          <cell r="AR680"/>
          <cell r="AS680"/>
          <cell r="AT680"/>
          <cell r="AU680"/>
          <cell r="AV680"/>
          <cell r="AW680"/>
          <cell r="AX680"/>
          <cell r="AY680"/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  <cell r="BS680"/>
          <cell r="BT680"/>
          <cell r="BU680"/>
          <cell r="BV680"/>
          <cell r="BW680"/>
          <cell r="BX680"/>
          <cell r="BY680"/>
          <cell r="BZ680"/>
          <cell r="CA680"/>
          <cell r="CB680"/>
          <cell r="CC680"/>
          <cell r="CD680"/>
          <cell r="CE680"/>
          <cell r="CF680"/>
          <cell r="CG680"/>
          <cell r="CH680"/>
          <cell r="CI680"/>
          <cell r="CJ680"/>
          <cell r="CK680"/>
          <cell r="CL680"/>
          <cell r="CM680"/>
          <cell r="CN680"/>
          <cell r="CO680"/>
        </row>
        <row r="681">
          <cell r="AR681"/>
          <cell r="AS681"/>
          <cell r="AT681"/>
          <cell r="AU681"/>
          <cell r="AV681"/>
          <cell r="AW681"/>
          <cell r="AX681"/>
          <cell r="AY681"/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  <cell r="BS681"/>
          <cell r="BT681"/>
          <cell r="BU681"/>
          <cell r="BV681"/>
          <cell r="BW681"/>
          <cell r="BX681"/>
          <cell r="BY681"/>
          <cell r="BZ681"/>
          <cell r="CA681"/>
          <cell r="CB681"/>
          <cell r="CC681"/>
          <cell r="CD681"/>
          <cell r="CE681"/>
          <cell r="CF681"/>
          <cell r="CG681"/>
          <cell r="CH681"/>
          <cell r="CI681"/>
          <cell r="CJ681"/>
          <cell r="CK681"/>
          <cell r="CL681"/>
          <cell r="CM681"/>
          <cell r="CN681"/>
          <cell r="CO681"/>
        </row>
        <row r="682">
          <cell r="AR682"/>
          <cell r="AS682"/>
          <cell r="AT682"/>
          <cell r="AU682"/>
          <cell r="AV682"/>
          <cell r="AW682"/>
          <cell r="AX682"/>
          <cell r="AY682"/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  <cell r="BS682"/>
          <cell r="BT682"/>
          <cell r="BU682"/>
          <cell r="BV682"/>
          <cell r="BW682"/>
          <cell r="BX682"/>
          <cell r="BY682"/>
          <cell r="BZ682"/>
          <cell r="CA682"/>
          <cell r="CB682"/>
          <cell r="CC682"/>
          <cell r="CD682"/>
          <cell r="CE682"/>
          <cell r="CF682"/>
          <cell r="CG682"/>
          <cell r="CH682"/>
          <cell r="CI682"/>
          <cell r="CJ682"/>
          <cell r="CK682"/>
          <cell r="CL682"/>
          <cell r="CM682"/>
          <cell r="CN682"/>
          <cell r="CO682"/>
        </row>
        <row r="683">
          <cell r="AR683"/>
          <cell r="AS683"/>
          <cell r="AT683"/>
          <cell r="AU683"/>
          <cell r="AV683"/>
          <cell r="AW683"/>
          <cell r="AX683"/>
          <cell r="AY683"/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  <cell r="BS683"/>
          <cell r="BT683"/>
          <cell r="BU683"/>
          <cell r="BV683"/>
          <cell r="BW683"/>
          <cell r="BX683"/>
          <cell r="BY683"/>
          <cell r="BZ683"/>
          <cell r="CA683"/>
          <cell r="CB683"/>
          <cell r="CC683"/>
          <cell r="CD683"/>
          <cell r="CE683"/>
          <cell r="CF683"/>
          <cell r="CG683"/>
          <cell r="CH683"/>
          <cell r="CI683"/>
          <cell r="CJ683"/>
          <cell r="CK683"/>
          <cell r="CL683"/>
          <cell r="CM683"/>
          <cell r="CN683"/>
          <cell r="CO683"/>
        </row>
        <row r="684">
          <cell r="AR684"/>
          <cell r="AS684"/>
          <cell r="AT684"/>
          <cell r="AU684"/>
          <cell r="AV684"/>
          <cell r="AW684"/>
          <cell r="AX684"/>
          <cell r="AY684"/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  <cell r="BT684"/>
          <cell r="BU684"/>
          <cell r="BV684"/>
          <cell r="BW684"/>
          <cell r="BX684"/>
          <cell r="BY684"/>
          <cell r="BZ684"/>
          <cell r="CA684"/>
          <cell r="CB684"/>
          <cell r="CC684"/>
          <cell r="CD684"/>
          <cell r="CE684"/>
          <cell r="CF684"/>
          <cell r="CG684"/>
          <cell r="CH684"/>
          <cell r="CI684"/>
          <cell r="CJ684"/>
          <cell r="CK684"/>
          <cell r="CL684"/>
          <cell r="CM684"/>
          <cell r="CN684"/>
          <cell r="CO684"/>
        </row>
        <row r="685">
          <cell r="AR685"/>
          <cell r="AS685"/>
          <cell r="AT685"/>
          <cell r="AU685"/>
          <cell r="AV685"/>
          <cell r="AW685"/>
          <cell r="AX685"/>
          <cell r="AY685"/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  <cell r="BS685"/>
          <cell r="BT685"/>
          <cell r="BU685"/>
          <cell r="BV685"/>
          <cell r="BW685"/>
          <cell r="BX685"/>
          <cell r="BY685"/>
          <cell r="BZ685"/>
          <cell r="CA685"/>
          <cell r="CB685"/>
          <cell r="CC685"/>
          <cell r="CD685"/>
          <cell r="CE685"/>
          <cell r="CF685"/>
          <cell r="CG685"/>
          <cell r="CH685"/>
          <cell r="CI685"/>
          <cell r="CJ685"/>
          <cell r="CK685"/>
          <cell r="CL685"/>
          <cell r="CM685"/>
          <cell r="CN685"/>
          <cell r="CO685"/>
        </row>
        <row r="686">
          <cell r="AR686"/>
          <cell r="AS686"/>
          <cell r="AT686"/>
          <cell r="AU686"/>
          <cell r="AV686"/>
          <cell r="AW686"/>
          <cell r="AX686"/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  <cell r="BT686"/>
          <cell r="BU686"/>
          <cell r="BV686"/>
          <cell r="BW686"/>
          <cell r="BX686"/>
          <cell r="BY686"/>
          <cell r="BZ686"/>
          <cell r="CA686"/>
          <cell r="CB686"/>
          <cell r="CC686"/>
          <cell r="CD686"/>
          <cell r="CE686"/>
          <cell r="CF686"/>
          <cell r="CG686"/>
          <cell r="CH686"/>
          <cell r="CI686"/>
          <cell r="CJ686"/>
          <cell r="CK686"/>
          <cell r="CL686"/>
          <cell r="CM686"/>
          <cell r="CN686"/>
          <cell r="CO686"/>
        </row>
        <row r="687">
          <cell r="AR687"/>
          <cell r="AS687"/>
          <cell r="AT687"/>
          <cell r="AU687"/>
          <cell r="AV687"/>
          <cell r="AW687"/>
          <cell r="AX687"/>
          <cell r="AY687"/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  <cell r="BT687"/>
          <cell r="BU687"/>
          <cell r="BV687"/>
          <cell r="BW687"/>
          <cell r="BX687"/>
          <cell r="BY687"/>
          <cell r="BZ687"/>
          <cell r="CA687"/>
          <cell r="CB687"/>
          <cell r="CC687"/>
          <cell r="CD687"/>
          <cell r="CE687"/>
          <cell r="CF687"/>
          <cell r="CG687"/>
          <cell r="CH687"/>
          <cell r="CI687"/>
          <cell r="CJ687"/>
          <cell r="CK687"/>
          <cell r="CL687"/>
          <cell r="CM687"/>
          <cell r="CN687"/>
          <cell r="CO687"/>
        </row>
        <row r="688">
          <cell r="AR688"/>
          <cell r="AS688"/>
          <cell r="AT688"/>
          <cell r="AU688"/>
          <cell r="AV688"/>
          <cell r="AW688"/>
          <cell r="AX688"/>
          <cell r="AY688"/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  <cell r="BT688"/>
          <cell r="BU688"/>
          <cell r="BV688"/>
          <cell r="BW688"/>
          <cell r="BX688"/>
          <cell r="BY688"/>
          <cell r="BZ688"/>
          <cell r="CA688"/>
          <cell r="CB688"/>
          <cell r="CC688"/>
          <cell r="CD688"/>
          <cell r="CE688"/>
          <cell r="CF688"/>
          <cell r="CG688"/>
          <cell r="CH688"/>
          <cell r="CI688"/>
          <cell r="CJ688"/>
          <cell r="CK688"/>
          <cell r="CL688"/>
          <cell r="CM688"/>
          <cell r="CN688"/>
          <cell r="CO688"/>
        </row>
        <row r="689">
          <cell r="AR689"/>
          <cell r="AS689"/>
          <cell r="AT689"/>
          <cell r="AU689"/>
          <cell r="AV689"/>
          <cell r="AW689"/>
          <cell r="AX689"/>
          <cell r="AY689"/>
          <cell r="AZ689"/>
          <cell r="BA689"/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  <cell r="BS689"/>
          <cell r="BT689"/>
          <cell r="BU689"/>
          <cell r="BV689"/>
          <cell r="BW689"/>
          <cell r="BX689"/>
          <cell r="BY689"/>
          <cell r="BZ689"/>
          <cell r="CA689"/>
          <cell r="CB689"/>
          <cell r="CC689"/>
          <cell r="CD689"/>
          <cell r="CE689"/>
          <cell r="CF689"/>
          <cell r="CG689"/>
          <cell r="CH689"/>
          <cell r="CI689"/>
          <cell r="CJ689"/>
          <cell r="CK689"/>
          <cell r="CL689"/>
          <cell r="CM689"/>
          <cell r="CN689"/>
          <cell r="CO689"/>
        </row>
        <row r="690">
          <cell r="AR690"/>
          <cell r="AS690"/>
          <cell r="AT690"/>
          <cell r="AU690"/>
          <cell r="AV690"/>
          <cell r="AW690"/>
          <cell r="AX690"/>
          <cell r="AY690"/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  <cell r="BS690"/>
          <cell r="BT690"/>
          <cell r="BU690"/>
          <cell r="BV690"/>
          <cell r="BW690"/>
          <cell r="BX690"/>
          <cell r="BY690"/>
          <cell r="BZ690"/>
          <cell r="CA690"/>
          <cell r="CB690"/>
          <cell r="CC690"/>
          <cell r="CD690"/>
          <cell r="CE690"/>
          <cell r="CF690"/>
          <cell r="CG690"/>
          <cell r="CH690"/>
          <cell r="CI690"/>
          <cell r="CJ690"/>
          <cell r="CK690"/>
          <cell r="CL690"/>
          <cell r="CM690"/>
          <cell r="CN690"/>
          <cell r="CO690"/>
        </row>
        <row r="691">
          <cell r="AR691"/>
          <cell r="AS691"/>
          <cell r="AT691"/>
          <cell r="AU691"/>
          <cell r="AV691"/>
          <cell r="AW691"/>
          <cell r="AX691"/>
          <cell r="AY691"/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  <cell r="BS691"/>
          <cell r="BT691"/>
          <cell r="BU691"/>
          <cell r="BV691"/>
          <cell r="BW691"/>
          <cell r="BX691"/>
          <cell r="BY691"/>
          <cell r="BZ691"/>
          <cell r="CA691"/>
          <cell r="CB691"/>
          <cell r="CC691"/>
          <cell r="CD691"/>
          <cell r="CE691"/>
          <cell r="CF691"/>
          <cell r="CG691"/>
          <cell r="CH691"/>
          <cell r="CI691"/>
          <cell r="CJ691"/>
          <cell r="CK691"/>
          <cell r="CL691"/>
          <cell r="CM691"/>
          <cell r="CN691"/>
          <cell r="CO691"/>
        </row>
        <row r="692">
          <cell r="AR692"/>
          <cell r="AS692"/>
          <cell r="AT692"/>
          <cell r="AU692"/>
          <cell r="AV692"/>
          <cell r="AW692"/>
          <cell r="AX692"/>
          <cell r="AY692"/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  <cell r="BS692"/>
          <cell r="BT692"/>
          <cell r="BU692"/>
          <cell r="BV692"/>
          <cell r="BW692"/>
          <cell r="BX692"/>
          <cell r="BY692"/>
          <cell r="BZ692"/>
          <cell r="CA692"/>
          <cell r="CB692"/>
          <cell r="CC692"/>
          <cell r="CD692"/>
          <cell r="CE692"/>
          <cell r="CF692"/>
          <cell r="CG692"/>
          <cell r="CH692"/>
          <cell r="CI692"/>
          <cell r="CJ692"/>
          <cell r="CK692"/>
          <cell r="CL692"/>
          <cell r="CM692"/>
          <cell r="CN692"/>
          <cell r="CO692"/>
        </row>
        <row r="693">
          <cell r="AR693"/>
          <cell r="AS693"/>
          <cell r="AT693"/>
          <cell r="AU693"/>
          <cell r="AV693"/>
          <cell r="AW693"/>
          <cell r="AX693"/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  <cell r="BT693"/>
          <cell r="BU693"/>
          <cell r="BV693"/>
          <cell r="BW693"/>
          <cell r="BX693"/>
          <cell r="BY693"/>
          <cell r="BZ693"/>
          <cell r="CA693"/>
          <cell r="CB693"/>
          <cell r="CC693"/>
          <cell r="CD693"/>
          <cell r="CE693"/>
          <cell r="CF693"/>
          <cell r="CG693"/>
          <cell r="CH693"/>
          <cell r="CI693"/>
          <cell r="CJ693"/>
          <cell r="CK693"/>
          <cell r="CL693"/>
          <cell r="CM693"/>
          <cell r="CN693"/>
          <cell r="CO693"/>
        </row>
        <row r="694">
          <cell r="AR694"/>
          <cell r="AS694"/>
          <cell r="AT694"/>
          <cell r="AU694"/>
          <cell r="AV694"/>
          <cell r="AW694"/>
          <cell r="AX694"/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  <cell r="BT694"/>
          <cell r="BU694"/>
          <cell r="BV694"/>
          <cell r="BW694"/>
          <cell r="BX694"/>
          <cell r="BY694"/>
          <cell r="BZ694"/>
          <cell r="CA694"/>
          <cell r="CB694"/>
          <cell r="CC694"/>
          <cell r="CD694"/>
          <cell r="CE694"/>
          <cell r="CF694"/>
          <cell r="CG694"/>
          <cell r="CH694"/>
          <cell r="CI694"/>
          <cell r="CJ694"/>
          <cell r="CK694"/>
          <cell r="CL694"/>
          <cell r="CM694"/>
          <cell r="CN694"/>
          <cell r="CO694"/>
        </row>
        <row r="695">
          <cell r="AR695"/>
          <cell r="AS695"/>
          <cell r="AT695"/>
          <cell r="AU695"/>
          <cell r="AV695"/>
          <cell r="AW695"/>
          <cell r="AX695"/>
          <cell r="AY695"/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  <cell r="BS695"/>
          <cell r="BT695"/>
          <cell r="BU695"/>
          <cell r="BV695"/>
          <cell r="BW695"/>
          <cell r="BX695"/>
          <cell r="BY695"/>
          <cell r="BZ695"/>
          <cell r="CA695"/>
          <cell r="CB695"/>
          <cell r="CC695"/>
          <cell r="CD695"/>
          <cell r="CE695"/>
          <cell r="CF695"/>
          <cell r="CG695"/>
          <cell r="CH695"/>
          <cell r="CI695"/>
          <cell r="CJ695"/>
          <cell r="CK695"/>
          <cell r="CL695"/>
          <cell r="CM695"/>
          <cell r="CN695"/>
          <cell r="CO695"/>
        </row>
        <row r="696">
          <cell r="AR696"/>
          <cell r="AS696"/>
          <cell r="AT696"/>
          <cell r="AU696"/>
          <cell r="AV696"/>
          <cell r="AW696"/>
          <cell r="AX696"/>
          <cell r="AY696"/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  <cell r="BT696"/>
          <cell r="BU696"/>
          <cell r="BV696"/>
          <cell r="BW696"/>
          <cell r="BX696"/>
          <cell r="BY696"/>
          <cell r="BZ696"/>
          <cell r="CA696"/>
          <cell r="CB696"/>
          <cell r="CC696"/>
          <cell r="CD696"/>
          <cell r="CE696"/>
          <cell r="CF696"/>
          <cell r="CG696"/>
          <cell r="CH696"/>
          <cell r="CI696"/>
          <cell r="CJ696"/>
          <cell r="CK696"/>
          <cell r="CL696"/>
          <cell r="CM696"/>
          <cell r="CN696"/>
          <cell r="CO696"/>
        </row>
        <row r="697">
          <cell r="AR697"/>
          <cell r="AS697"/>
          <cell r="AT697"/>
          <cell r="AU697"/>
          <cell r="AV697"/>
          <cell r="AW697"/>
          <cell r="AX697"/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  <cell r="BT697"/>
          <cell r="BU697"/>
          <cell r="BV697"/>
          <cell r="BW697"/>
          <cell r="BX697"/>
          <cell r="BY697"/>
          <cell r="BZ697"/>
          <cell r="CA697"/>
          <cell r="CB697"/>
          <cell r="CC697"/>
          <cell r="CD697"/>
          <cell r="CE697"/>
          <cell r="CF697"/>
          <cell r="CG697"/>
          <cell r="CH697"/>
          <cell r="CI697"/>
          <cell r="CJ697"/>
          <cell r="CK697"/>
          <cell r="CL697"/>
          <cell r="CM697"/>
          <cell r="CN697"/>
          <cell r="CO697"/>
        </row>
        <row r="698">
          <cell r="AR698"/>
          <cell r="AS698"/>
          <cell r="AT698"/>
          <cell r="AU698"/>
          <cell r="AV698"/>
          <cell r="AW698"/>
          <cell r="AX698"/>
          <cell r="AY698"/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  <cell r="BT698"/>
          <cell r="BU698"/>
          <cell r="BV698"/>
          <cell r="BW698"/>
          <cell r="BX698"/>
          <cell r="BY698"/>
          <cell r="BZ698"/>
          <cell r="CA698"/>
          <cell r="CB698"/>
          <cell r="CC698"/>
          <cell r="CD698"/>
          <cell r="CE698"/>
          <cell r="CF698"/>
          <cell r="CG698"/>
          <cell r="CH698"/>
          <cell r="CI698"/>
          <cell r="CJ698"/>
          <cell r="CK698"/>
          <cell r="CL698"/>
          <cell r="CM698"/>
          <cell r="CN698"/>
          <cell r="CO698"/>
        </row>
        <row r="699">
          <cell r="AR699"/>
          <cell r="AS699"/>
          <cell r="AT699"/>
          <cell r="AU699"/>
          <cell r="AV699"/>
          <cell r="AW699"/>
          <cell r="AX699"/>
          <cell r="AY699"/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  <cell r="BT699"/>
          <cell r="BU699"/>
          <cell r="BV699"/>
          <cell r="BW699"/>
          <cell r="BX699"/>
          <cell r="BY699"/>
          <cell r="BZ699"/>
          <cell r="CA699"/>
          <cell r="CB699"/>
          <cell r="CC699"/>
          <cell r="CD699"/>
          <cell r="CE699"/>
          <cell r="CF699"/>
          <cell r="CG699"/>
          <cell r="CH699"/>
          <cell r="CI699"/>
          <cell r="CJ699"/>
          <cell r="CK699"/>
          <cell r="CL699"/>
          <cell r="CM699"/>
          <cell r="CN699"/>
          <cell r="CO699"/>
        </row>
        <row r="700">
          <cell r="AR700"/>
          <cell r="AS700"/>
          <cell r="AT700"/>
          <cell r="AU700"/>
          <cell r="AV700"/>
          <cell r="AW700"/>
          <cell r="AX700"/>
          <cell r="AY700"/>
          <cell r="AZ700"/>
          <cell r="BA700"/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  <cell r="BT700"/>
          <cell r="BU700"/>
          <cell r="BV700"/>
          <cell r="BW700"/>
          <cell r="BX700"/>
          <cell r="BY700"/>
          <cell r="BZ700"/>
          <cell r="CA700"/>
          <cell r="CB700"/>
          <cell r="CC700"/>
          <cell r="CD700"/>
          <cell r="CE700"/>
          <cell r="CF700"/>
          <cell r="CG700"/>
          <cell r="CH700"/>
          <cell r="CI700"/>
          <cell r="CJ700"/>
          <cell r="CK700"/>
          <cell r="CL700"/>
          <cell r="CM700"/>
          <cell r="CN700"/>
          <cell r="CO700"/>
        </row>
        <row r="701">
          <cell r="AR701"/>
          <cell r="AS701"/>
          <cell r="AT701"/>
          <cell r="AU701"/>
          <cell r="AV701"/>
          <cell r="AW701"/>
          <cell r="AX701"/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  <cell r="BS701"/>
          <cell r="BT701"/>
          <cell r="BU701"/>
          <cell r="BV701"/>
          <cell r="BW701"/>
          <cell r="BX701"/>
          <cell r="BY701"/>
          <cell r="BZ701"/>
          <cell r="CA701"/>
          <cell r="CB701"/>
          <cell r="CC701"/>
          <cell r="CD701"/>
          <cell r="CE701"/>
          <cell r="CF701"/>
          <cell r="CG701"/>
          <cell r="CH701"/>
          <cell r="CI701"/>
          <cell r="CJ701"/>
          <cell r="CK701"/>
          <cell r="CL701"/>
          <cell r="CM701"/>
          <cell r="CN701"/>
          <cell r="CO701"/>
        </row>
        <row r="702">
          <cell r="AR702"/>
          <cell r="AS702"/>
          <cell r="AT702"/>
          <cell r="AU702"/>
          <cell r="AV702"/>
          <cell r="AW702"/>
          <cell r="AX702"/>
          <cell r="AY702"/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  <cell r="BT702"/>
          <cell r="BU702"/>
          <cell r="BV702"/>
          <cell r="BW702"/>
          <cell r="BX702"/>
          <cell r="BY702"/>
          <cell r="BZ702"/>
          <cell r="CA702"/>
          <cell r="CB702"/>
          <cell r="CC702"/>
          <cell r="CD702"/>
          <cell r="CE702"/>
          <cell r="CF702"/>
          <cell r="CG702"/>
          <cell r="CH702"/>
          <cell r="CI702"/>
          <cell r="CJ702"/>
          <cell r="CK702"/>
          <cell r="CL702"/>
          <cell r="CM702"/>
          <cell r="CN702"/>
          <cell r="CO702"/>
        </row>
        <row r="703">
          <cell r="AR703"/>
          <cell r="AS703"/>
          <cell r="AT703"/>
          <cell r="AU703"/>
          <cell r="AV703"/>
          <cell r="AW703"/>
          <cell r="AX703"/>
          <cell r="AY703"/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  <cell r="BS703"/>
          <cell r="BT703"/>
          <cell r="BU703"/>
          <cell r="BV703"/>
          <cell r="BW703"/>
          <cell r="BX703"/>
          <cell r="BY703"/>
          <cell r="BZ703"/>
          <cell r="CA703"/>
          <cell r="CB703"/>
          <cell r="CC703"/>
          <cell r="CD703"/>
          <cell r="CE703"/>
          <cell r="CF703"/>
          <cell r="CG703"/>
          <cell r="CH703"/>
          <cell r="CI703"/>
          <cell r="CJ703"/>
          <cell r="CK703"/>
          <cell r="CL703"/>
          <cell r="CM703"/>
          <cell r="CN703"/>
          <cell r="CO703"/>
        </row>
        <row r="704">
          <cell r="AR704"/>
          <cell r="AS704"/>
          <cell r="AT704"/>
          <cell r="AU704"/>
          <cell r="AV704"/>
          <cell r="AW704"/>
          <cell r="AX704"/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  <cell r="BS704"/>
          <cell r="BT704"/>
          <cell r="BU704"/>
          <cell r="BV704"/>
          <cell r="BW704"/>
          <cell r="BX704"/>
          <cell r="BY704"/>
          <cell r="BZ704"/>
          <cell r="CA704"/>
          <cell r="CB704"/>
          <cell r="CC704"/>
          <cell r="CD704"/>
          <cell r="CE704"/>
          <cell r="CF704"/>
          <cell r="CG704"/>
          <cell r="CH704"/>
          <cell r="CI704"/>
          <cell r="CJ704"/>
          <cell r="CK704"/>
          <cell r="CL704"/>
          <cell r="CM704"/>
          <cell r="CN704"/>
          <cell r="CO704"/>
        </row>
        <row r="705">
          <cell r="AR705"/>
          <cell r="AS705"/>
          <cell r="AT705"/>
          <cell r="AU705"/>
          <cell r="AV705"/>
          <cell r="AW705"/>
          <cell r="AX705"/>
          <cell r="AY705"/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  <cell r="BT705"/>
          <cell r="BU705"/>
          <cell r="BV705"/>
          <cell r="BW705"/>
          <cell r="BX705"/>
          <cell r="BY705"/>
          <cell r="BZ705"/>
          <cell r="CA705"/>
          <cell r="CB705"/>
          <cell r="CC705"/>
          <cell r="CD705"/>
          <cell r="CE705"/>
          <cell r="CF705"/>
          <cell r="CG705"/>
          <cell r="CH705"/>
          <cell r="CI705"/>
          <cell r="CJ705"/>
          <cell r="CK705"/>
          <cell r="CL705"/>
          <cell r="CM705"/>
          <cell r="CN705"/>
          <cell r="CO705"/>
        </row>
        <row r="706">
          <cell r="AR706"/>
          <cell r="AS706"/>
          <cell r="AT706"/>
          <cell r="AU706"/>
          <cell r="AV706"/>
          <cell r="AW706"/>
          <cell r="AX706"/>
          <cell r="AY706"/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  <cell r="BS706"/>
          <cell r="BT706"/>
          <cell r="BU706"/>
          <cell r="BV706"/>
          <cell r="BW706"/>
          <cell r="BX706"/>
          <cell r="BY706"/>
          <cell r="BZ706"/>
          <cell r="CA706"/>
          <cell r="CB706"/>
          <cell r="CC706"/>
          <cell r="CD706"/>
          <cell r="CE706"/>
          <cell r="CF706"/>
          <cell r="CG706"/>
          <cell r="CH706"/>
          <cell r="CI706"/>
          <cell r="CJ706"/>
          <cell r="CK706"/>
          <cell r="CL706"/>
          <cell r="CM706"/>
          <cell r="CN706"/>
          <cell r="CO706"/>
        </row>
        <row r="707">
          <cell r="AR707"/>
          <cell r="AS707"/>
          <cell r="AT707"/>
          <cell r="AU707"/>
          <cell r="AV707"/>
          <cell r="AW707"/>
          <cell r="AX707"/>
          <cell r="AY707"/>
          <cell r="AZ707"/>
          <cell r="BA707"/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  <cell r="BT707"/>
          <cell r="BU707"/>
          <cell r="BV707"/>
          <cell r="BW707"/>
          <cell r="BX707"/>
          <cell r="BY707"/>
          <cell r="BZ707"/>
          <cell r="CA707"/>
          <cell r="CB707"/>
          <cell r="CC707"/>
          <cell r="CD707"/>
          <cell r="CE707"/>
          <cell r="CF707"/>
          <cell r="CG707"/>
          <cell r="CH707"/>
          <cell r="CI707"/>
          <cell r="CJ707"/>
          <cell r="CK707"/>
          <cell r="CL707"/>
          <cell r="CM707"/>
          <cell r="CN707"/>
          <cell r="CO707"/>
        </row>
        <row r="708">
          <cell r="AR708"/>
          <cell r="AS708"/>
          <cell r="AT708"/>
          <cell r="AU708"/>
          <cell r="AV708"/>
          <cell r="AW708"/>
          <cell r="AX708"/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  <cell r="BT708"/>
          <cell r="BU708"/>
          <cell r="BV708"/>
          <cell r="BW708"/>
          <cell r="BX708"/>
          <cell r="BY708"/>
          <cell r="BZ708"/>
          <cell r="CA708"/>
          <cell r="CB708"/>
          <cell r="CC708"/>
          <cell r="CD708"/>
          <cell r="CE708"/>
          <cell r="CF708"/>
          <cell r="CG708"/>
          <cell r="CH708"/>
          <cell r="CI708"/>
          <cell r="CJ708"/>
          <cell r="CK708"/>
          <cell r="CL708"/>
          <cell r="CM708"/>
          <cell r="CN708"/>
          <cell r="CO708"/>
        </row>
        <row r="709">
          <cell r="AR709"/>
          <cell r="AS709"/>
          <cell r="AT709"/>
          <cell r="AU709"/>
          <cell r="AV709"/>
          <cell r="AW709"/>
          <cell r="AX709"/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  <cell r="BS709"/>
          <cell r="BT709"/>
          <cell r="BU709"/>
          <cell r="BV709"/>
          <cell r="BW709"/>
          <cell r="BX709"/>
          <cell r="BY709"/>
          <cell r="BZ709"/>
          <cell r="CA709"/>
          <cell r="CB709"/>
          <cell r="CC709"/>
          <cell r="CD709"/>
          <cell r="CE709"/>
          <cell r="CF709"/>
          <cell r="CG709"/>
          <cell r="CH709"/>
          <cell r="CI709"/>
          <cell r="CJ709"/>
          <cell r="CK709"/>
          <cell r="CL709"/>
          <cell r="CM709"/>
          <cell r="CN709"/>
          <cell r="CO709"/>
        </row>
        <row r="710">
          <cell r="AR710"/>
          <cell r="AS710"/>
          <cell r="AT710"/>
          <cell r="AU710"/>
          <cell r="AV710"/>
          <cell r="AW710"/>
          <cell r="AX710"/>
          <cell r="AY710"/>
          <cell r="AZ710"/>
          <cell r="BA710"/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  <cell r="BT710"/>
          <cell r="BU710"/>
          <cell r="BV710"/>
          <cell r="BW710"/>
          <cell r="BX710"/>
          <cell r="BY710"/>
          <cell r="BZ710"/>
          <cell r="CA710"/>
          <cell r="CB710"/>
          <cell r="CC710"/>
          <cell r="CD710"/>
          <cell r="CE710"/>
          <cell r="CF710"/>
          <cell r="CG710"/>
          <cell r="CH710"/>
          <cell r="CI710"/>
          <cell r="CJ710"/>
          <cell r="CK710"/>
          <cell r="CL710"/>
          <cell r="CM710"/>
          <cell r="CN710"/>
          <cell r="CO710"/>
        </row>
        <row r="711">
          <cell r="AR711"/>
          <cell r="AS711"/>
          <cell r="AT711"/>
          <cell r="AU711"/>
          <cell r="AV711"/>
          <cell r="AW711"/>
          <cell r="AX711"/>
          <cell r="AY711"/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  <cell r="BS711"/>
          <cell r="BT711"/>
          <cell r="BU711"/>
          <cell r="BV711"/>
          <cell r="BW711"/>
          <cell r="BX711"/>
          <cell r="BY711"/>
          <cell r="BZ711"/>
          <cell r="CA711"/>
          <cell r="CB711"/>
          <cell r="CC711"/>
          <cell r="CD711"/>
          <cell r="CE711"/>
          <cell r="CF711"/>
          <cell r="CG711"/>
          <cell r="CH711"/>
          <cell r="CI711"/>
          <cell r="CJ711"/>
          <cell r="CK711"/>
          <cell r="CL711"/>
          <cell r="CM711"/>
          <cell r="CN711"/>
          <cell r="CO711"/>
        </row>
        <row r="712">
          <cell r="AR712"/>
          <cell r="AS712"/>
          <cell r="AT712"/>
          <cell r="AU712"/>
          <cell r="AV712"/>
          <cell r="AW712"/>
          <cell r="AX712"/>
          <cell r="AY712"/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  <cell r="BS712"/>
          <cell r="BT712"/>
          <cell r="BU712"/>
          <cell r="BV712"/>
          <cell r="BW712"/>
          <cell r="BX712"/>
          <cell r="BY712"/>
          <cell r="BZ712"/>
          <cell r="CA712"/>
          <cell r="CB712"/>
          <cell r="CC712"/>
          <cell r="CD712"/>
          <cell r="CE712"/>
          <cell r="CF712"/>
          <cell r="CG712"/>
          <cell r="CH712"/>
          <cell r="CI712"/>
          <cell r="CJ712"/>
          <cell r="CK712"/>
          <cell r="CL712"/>
          <cell r="CM712"/>
          <cell r="CN712"/>
          <cell r="CO712"/>
        </row>
        <row r="713">
          <cell r="AR713"/>
          <cell r="AS713"/>
          <cell r="AT713"/>
          <cell r="AU713"/>
          <cell r="AV713"/>
          <cell r="AW713"/>
          <cell r="AX713"/>
          <cell r="AY713"/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  <cell r="BT713"/>
          <cell r="BU713"/>
          <cell r="BV713"/>
          <cell r="BW713"/>
          <cell r="BX713"/>
          <cell r="BY713"/>
          <cell r="BZ713"/>
          <cell r="CA713"/>
          <cell r="CB713"/>
          <cell r="CC713"/>
          <cell r="CD713"/>
          <cell r="CE713"/>
          <cell r="CF713"/>
          <cell r="CG713"/>
          <cell r="CH713"/>
          <cell r="CI713"/>
          <cell r="CJ713"/>
          <cell r="CK713"/>
          <cell r="CL713"/>
          <cell r="CM713"/>
          <cell r="CN713"/>
          <cell r="CO713"/>
        </row>
        <row r="714">
          <cell r="AR714"/>
          <cell r="AS714"/>
          <cell r="AT714"/>
          <cell r="AU714"/>
          <cell r="AV714"/>
          <cell r="AW714"/>
          <cell r="AX714"/>
          <cell r="AY714"/>
          <cell r="AZ714"/>
          <cell r="BA714"/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  <cell r="BT714"/>
          <cell r="BU714"/>
          <cell r="BV714"/>
          <cell r="BW714"/>
          <cell r="BX714"/>
          <cell r="BY714"/>
          <cell r="BZ714"/>
          <cell r="CA714"/>
          <cell r="CB714"/>
          <cell r="CC714"/>
          <cell r="CD714"/>
          <cell r="CE714"/>
          <cell r="CF714"/>
          <cell r="CG714"/>
          <cell r="CH714"/>
          <cell r="CI714"/>
          <cell r="CJ714"/>
          <cell r="CK714"/>
          <cell r="CL714"/>
          <cell r="CM714"/>
          <cell r="CN714"/>
          <cell r="CO714"/>
        </row>
        <row r="715">
          <cell r="AR715"/>
          <cell r="AS715"/>
          <cell r="AT715"/>
          <cell r="AU715"/>
          <cell r="AV715"/>
          <cell r="AW715"/>
          <cell r="AX715"/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  <cell r="BT715"/>
          <cell r="BU715"/>
          <cell r="BV715"/>
          <cell r="BW715"/>
          <cell r="BX715"/>
          <cell r="BY715"/>
          <cell r="BZ715"/>
          <cell r="CA715"/>
          <cell r="CB715"/>
          <cell r="CC715"/>
          <cell r="CD715"/>
          <cell r="CE715"/>
          <cell r="CF715"/>
          <cell r="CG715"/>
          <cell r="CH715"/>
          <cell r="CI715"/>
          <cell r="CJ715"/>
          <cell r="CK715"/>
          <cell r="CL715"/>
          <cell r="CM715"/>
          <cell r="CN715"/>
          <cell r="CO715"/>
        </row>
        <row r="716"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  <cell r="BT716"/>
          <cell r="BU716"/>
          <cell r="BV716"/>
          <cell r="BW716"/>
          <cell r="BX716"/>
          <cell r="BY716"/>
          <cell r="BZ716"/>
          <cell r="CA716"/>
          <cell r="CB716"/>
          <cell r="CC716"/>
          <cell r="CD716"/>
          <cell r="CE716"/>
          <cell r="CF716"/>
          <cell r="CG716"/>
          <cell r="CH716"/>
          <cell r="CI716"/>
          <cell r="CJ716"/>
          <cell r="CK716"/>
          <cell r="CL716"/>
          <cell r="CM716"/>
          <cell r="CN716"/>
          <cell r="CO716"/>
        </row>
        <row r="717">
          <cell r="AR717"/>
          <cell r="AS717"/>
          <cell r="AT717"/>
          <cell r="AU717"/>
          <cell r="AV717"/>
          <cell r="AW717"/>
          <cell r="AX717"/>
          <cell r="AY717"/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  <cell r="BT717"/>
          <cell r="BU717"/>
          <cell r="BV717"/>
          <cell r="BW717"/>
          <cell r="BX717"/>
          <cell r="BY717"/>
          <cell r="BZ717"/>
          <cell r="CA717"/>
          <cell r="CB717"/>
          <cell r="CC717"/>
          <cell r="CD717"/>
          <cell r="CE717"/>
          <cell r="CF717"/>
          <cell r="CG717"/>
          <cell r="CH717"/>
          <cell r="CI717"/>
          <cell r="CJ717"/>
          <cell r="CK717"/>
          <cell r="CL717"/>
          <cell r="CM717"/>
          <cell r="CN717"/>
          <cell r="CO717"/>
        </row>
        <row r="718">
          <cell r="AR718"/>
          <cell r="AS718"/>
          <cell r="AT718"/>
          <cell r="AU718"/>
          <cell r="AV718"/>
          <cell r="AW718"/>
          <cell r="AX718"/>
          <cell r="AY718"/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  <cell r="BS718"/>
          <cell r="BT718"/>
          <cell r="BU718"/>
          <cell r="BV718"/>
          <cell r="BW718"/>
          <cell r="BX718"/>
          <cell r="BY718"/>
          <cell r="BZ718"/>
          <cell r="CA718"/>
          <cell r="CB718"/>
          <cell r="CC718"/>
          <cell r="CD718"/>
          <cell r="CE718"/>
          <cell r="CF718"/>
          <cell r="CG718"/>
          <cell r="CH718"/>
          <cell r="CI718"/>
          <cell r="CJ718"/>
          <cell r="CK718"/>
          <cell r="CL718"/>
          <cell r="CM718"/>
          <cell r="CN718"/>
          <cell r="CO718"/>
        </row>
        <row r="719">
          <cell r="AR719"/>
          <cell r="AS719"/>
          <cell r="AT719"/>
          <cell r="AU719"/>
          <cell r="AV719"/>
          <cell r="AW719"/>
          <cell r="AX719"/>
          <cell r="AY719"/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  <cell r="BT719"/>
          <cell r="BU719"/>
          <cell r="BV719"/>
          <cell r="BW719"/>
          <cell r="BX719"/>
          <cell r="BY719"/>
          <cell r="BZ719"/>
          <cell r="CA719"/>
          <cell r="CB719"/>
          <cell r="CC719"/>
          <cell r="CD719"/>
          <cell r="CE719"/>
          <cell r="CF719"/>
          <cell r="CG719"/>
          <cell r="CH719"/>
          <cell r="CI719"/>
          <cell r="CJ719"/>
          <cell r="CK719"/>
          <cell r="CL719"/>
          <cell r="CM719"/>
          <cell r="CN719"/>
          <cell r="CO719"/>
        </row>
        <row r="720">
          <cell r="AR720"/>
          <cell r="AS720"/>
          <cell r="AT720"/>
          <cell r="AU720"/>
          <cell r="AV720"/>
          <cell r="AW720"/>
          <cell r="AX720"/>
          <cell r="AY720"/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  <cell r="BT720"/>
          <cell r="BU720"/>
          <cell r="BV720"/>
          <cell r="BW720"/>
          <cell r="BX720"/>
          <cell r="BY720"/>
          <cell r="BZ720"/>
          <cell r="CA720"/>
          <cell r="CB720"/>
          <cell r="CC720"/>
          <cell r="CD720"/>
          <cell r="CE720"/>
          <cell r="CF720"/>
          <cell r="CG720"/>
          <cell r="CH720"/>
          <cell r="CI720"/>
          <cell r="CJ720"/>
          <cell r="CK720"/>
          <cell r="CL720"/>
          <cell r="CM720"/>
          <cell r="CN720"/>
          <cell r="CO720"/>
        </row>
        <row r="721">
          <cell r="AR721"/>
          <cell r="AS721"/>
          <cell r="AT721"/>
          <cell r="AU721"/>
          <cell r="AV721"/>
          <cell r="AW721"/>
          <cell r="AX721"/>
          <cell r="AY721"/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  <cell r="BT721"/>
          <cell r="BU721"/>
          <cell r="BV721"/>
          <cell r="BW721"/>
          <cell r="BX721"/>
          <cell r="BY721"/>
          <cell r="BZ721"/>
          <cell r="CA721"/>
          <cell r="CB721"/>
          <cell r="CC721"/>
          <cell r="CD721"/>
          <cell r="CE721"/>
          <cell r="CF721"/>
          <cell r="CG721"/>
          <cell r="CH721"/>
          <cell r="CI721"/>
          <cell r="CJ721"/>
          <cell r="CK721"/>
          <cell r="CL721"/>
          <cell r="CM721"/>
          <cell r="CN721"/>
          <cell r="CO721"/>
        </row>
        <row r="722">
          <cell r="AR722"/>
          <cell r="AS722"/>
          <cell r="AT722"/>
          <cell r="AU722"/>
          <cell r="AV722"/>
          <cell r="AW722"/>
          <cell r="AX722"/>
          <cell r="AY722"/>
          <cell r="AZ722"/>
          <cell r="BA722"/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  <cell r="BT722"/>
          <cell r="BU722"/>
          <cell r="BV722"/>
          <cell r="BW722"/>
          <cell r="BX722"/>
          <cell r="BY722"/>
          <cell r="BZ722"/>
          <cell r="CA722"/>
          <cell r="CB722"/>
          <cell r="CC722"/>
          <cell r="CD722"/>
          <cell r="CE722"/>
          <cell r="CF722"/>
          <cell r="CG722"/>
          <cell r="CH722"/>
          <cell r="CI722"/>
          <cell r="CJ722"/>
          <cell r="CK722"/>
          <cell r="CL722"/>
          <cell r="CM722"/>
          <cell r="CN722"/>
          <cell r="CO722"/>
        </row>
        <row r="723">
          <cell r="AR723"/>
          <cell r="AS723"/>
          <cell r="AT723"/>
          <cell r="AU723"/>
          <cell r="AV723"/>
          <cell r="AW723"/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  <cell r="BT723"/>
          <cell r="BU723"/>
          <cell r="BV723"/>
          <cell r="BW723"/>
          <cell r="BX723"/>
          <cell r="BY723"/>
          <cell r="BZ723"/>
          <cell r="CA723"/>
          <cell r="CB723"/>
          <cell r="CC723"/>
          <cell r="CD723"/>
          <cell r="CE723"/>
          <cell r="CF723"/>
          <cell r="CG723"/>
          <cell r="CH723"/>
          <cell r="CI723"/>
          <cell r="CJ723"/>
          <cell r="CK723"/>
          <cell r="CL723"/>
          <cell r="CM723"/>
          <cell r="CN723"/>
          <cell r="CO723"/>
        </row>
        <row r="724">
          <cell r="AR724"/>
          <cell r="AS724"/>
          <cell r="AT724"/>
          <cell r="AU724"/>
          <cell r="AV724"/>
          <cell r="AW724"/>
          <cell r="AX724"/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  <cell r="BT724"/>
          <cell r="BU724"/>
          <cell r="BV724"/>
          <cell r="BW724"/>
          <cell r="BX724"/>
          <cell r="BY724"/>
          <cell r="BZ724"/>
          <cell r="CA724"/>
          <cell r="CB724"/>
          <cell r="CC724"/>
          <cell r="CD724"/>
          <cell r="CE724"/>
          <cell r="CF724"/>
          <cell r="CG724"/>
          <cell r="CH724"/>
          <cell r="CI724"/>
          <cell r="CJ724"/>
          <cell r="CK724"/>
          <cell r="CL724"/>
          <cell r="CM724"/>
          <cell r="CN724"/>
          <cell r="CO724"/>
        </row>
        <row r="725">
          <cell r="AR725"/>
          <cell r="AS725"/>
          <cell r="AT725"/>
          <cell r="AU725"/>
          <cell r="AV725"/>
          <cell r="AW725"/>
          <cell r="AX725"/>
          <cell r="AY725"/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  <cell r="BS725"/>
          <cell r="BT725"/>
          <cell r="BU725"/>
          <cell r="BV725"/>
          <cell r="BW725"/>
          <cell r="BX725"/>
          <cell r="BY725"/>
          <cell r="BZ725"/>
          <cell r="CA725"/>
          <cell r="CB725"/>
          <cell r="CC725"/>
          <cell r="CD725"/>
          <cell r="CE725"/>
          <cell r="CF725"/>
          <cell r="CG725"/>
          <cell r="CH725"/>
          <cell r="CI725"/>
          <cell r="CJ725"/>
          <cell r="CK725"/>
          <cell r="CL725"/>
          <cell r="CM725"/>
          <cell r="CN725"/>
          <cell r="CO725"/>
        </row>
        <row r="726">
          <cell r="AR726"/>
          <cell r="AS726"/>
          <cell r="AT726"/>
          <cell r="AU726"/>
          <cell r="AV726"/>
          <cell r="AW726"/>
          <cell r="AX726"/>
          <cell r="AY726"/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  <cell r="BS726"/>
          <cell r="BT726"/>
          <cell r="BU726"/>
          <cell r="BV726"/>
          <cell r="BW726"/>
          <cell r="BX726"/>
          <cell r="BY726"/>
          <cell r="BZ726"/>
          <cell r="CA726"/>
          <cell r="CB726"/>
          <cell r="CC726"/>
          <cell r="CD726"/>
          <cell r="CE726"/>
          <cell r="CF726"/>
          <cell r="CG726"/>
          <cell r="CH726"/>
          <cell r="CI726"/>
          <cell r="CJ726"/>
          <cell r="CK726"/>
          <cell r="CL726"/>
          <cell r="CM726"/>
          <cell r="CN726"/>
          <cell r="CO726"/>
        </row>
        <row r="727">
          <cell r="AR727"/>
          <cell r="AS727"/>
          <cell r="AT727"/>
          <cell r="AU727"/>
          <cell r="AV727"/>
          <cell r="AW727"/>
          <cell r="AX727"/>
          <cell r="AY727"/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  <cell r="BS727"/>
          <cell r="BT727"/>
          <cell r="BU727"/>
          <cell r="BV727"/>
          <cell r="BW727"/>
          <cell r="BX727"/>
          <cell r="BY727"/>
          <cell r="BZ727"/>
          <cell r="CA727"/>
          <cell r="CB727"/>
          <cell r="CC727"/>
          <cell r="CD727"/>
          <cell r="CE727"/>
          <cell r="CF727"/>
          <cell r="CG727"/>
          <cell r="CH727"/>
          <cell r="CI727"/>
          <cell r="CJ727"/>
          <cell r="CK727"/>
          <cell r="CL727"/>
          <cell r="CM727"/>
          <cell r="CN727"/>
          <cell r="CO727"/>
        </row>
        <row r="728">
          <cell r="AR728"/>
          <cell r="AS728"/>
          <cell r="AT728"/>
          <cell r="AU728"/>
          <cell r="AV728"/>
          <cell r="AW728"/>
          <cell r="AX728"/>
          <cell r="AY728"/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  <cell r="BS728"/>
          <cell r="BT728"/>
          <cell r="BU728"/>
          <cell r="BV728"/>
          <cell r="BW728"/>
          <cell r="BX728"/>
          <cell r="BY728"/>
          <cell r="BZ728"/>
          <cell r="CA728"/>
          <cell r="CB728"/>
          <cell r="CC728"/>
          <cell r="CD728"/>
          <cell r="CE728"/>
          <cell r="CF728"/>
          <cell r="CG728"/>
          <cell r="CH728"/>
          <cell r="CI728"/>
          <cell r="CJ728"/>
          <cell r="CK728"/>
          <cell r="CL728"/>
          <cell r="CM728"/>
          <cell r="CN728"/>
          <cell r="CO728"/>
        </row>
        <row r="729">
          <cell r="AR729"/>
          <cell r="AS729"/>
          <cell r="AT729"/>
          <cell r="AU729"/>
          <cell r="AV729"/>
          <cell r="AW729"/>
          <cell r="AX729"/>
          <cell r="AY729"/>
          <cell r="AZ729"/>
          <cell r="BA729"/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  <cell r="BS729"/>
          <cell r="BT729"/>
          <cell r="BU729"/>
          <cell r="BV729"/>
          <cell r="BW729"/>
          <cell r="BX729"/>
          <cell r="BY729"/>
          <cell r="BZ729"/>
          <cell r="CA729"/>
          <cell r="CB729"/>
          <cell r="CC729"/>
          <cell r="CD729"/>
          <cell r="CE729"/>
          <cell r="CF729"/>
          <cell r="CG729"/>
          <cell r="CH729"/>
          <cell r="CI729"/>
          <cell r="CJ729"/>
          <cell r="CK729"/>
          <cell r="CL729"/>
          <cell r="CM729"/>
          <cell r="CN729"/>
          <cell r="CO729"/>
        </row>
        <row r="730">
          <cell r="AR730"/>
          <cell r="AS730"/>
          <cell r="AT730"/>
          <cell r="AU730"/>
          <cell r="AV730"/>
          <cell r="AW730"/>
          <cell r="AX730"/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  <cell r="BT730"/>
          <cell r="BU730"/>
          <cell r="BV730"/>
          <cell r="BW730"/>
          <cell r="BX730"/>
          <cell r="BY730"/>
          <cell r="BZ730"/>
          <cell r="CA730"/>
          <cell r="CB730"/>
          <cell r="CC730"/>
          <cell r="CD730"/>
          <cell r="CE730"/>
          <cell r="CF730"/>
          <cell r="CG730"/>
          <cell r="CH730"/>
          <cell r="CI730"/>
          <cell r="CJ730"/>
          <cell r="CK730"/>
          <cell r="CL730"/>
          <cell r="CM730"/>
          <cell r="CN730"/>
          <cell r="CO730"/>
        </row>
        <row r="731">
          <cell r="AR731"/>
          <cell r="AS731"/>
          <cell r="AT731"/>
          <cell r="AU731"/>
          <cell r="AV731"/>
          <cell r="AW731"/>
          <cell r="AX731"/>
          <cell r="AY731"/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  <cell r="BT731"/>
          <cell r="BU731"/>
          <cell r="BV731"/>
          <cell r="BW731"/>
          <cell r="BX731"/>
          <cell r="BY731"/>
          <cell r="BZ731"/>
          <cell r="CA731"/>
          <cell r="CB731"/>
          <cell r="CC731"/>
          <cell r="CD731"/>
          <cell r="CE731"/>
          <cell r="CF731"/>
          <cell r="CG731"/>
          <cell r="CH731"/>
          <cell r="CI731"/>
          <cell r="CJ731"/>
          <cell r="CK731"/>
          <cell r="CL731"/>
          <cell r="CM731"/>
          <cell r="CN731"/>
          <cell r="CO731"/>
        </row>
        <row r="732">
          <cell r="AR732"/>
          <cell r="AS732"/>
          <cell r="AT732"/>
          <cell r="AU732"/>
          <cell r="AV732"/>
          <cell r="AW732"/>
          <cell r="AX732"/>
          <cell r="AY732"/>
          <cell r="AZ732"/>
          <cell r="BA732"/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  <cell r="BS732"/>
          <cell r="BT732"/>
          <cell r="BU732"/>
          <cell r="BV732"/>
          <cell r="BW732"/>
          <cell r="BX732"/>
          <cell r="BY732"/>
          <cell r="BZ732"/>
          <cell r="CA732"/>
          <cell r="CB732"/>
          <cell r="CC732"/>
          <cell r="CD732"/>
          <cell r="CE732"/>
          <cell r="CF732"/>
          <cell r="CG732"/>
          <cell r="CH732"/>
          <cell r="CI732"/>
          <cell r="CJ732"/>
          <cell r="CK732"/>
          <cell r="CL732"/>
          <cell r="CM732"/>
          <cell r="CN732"/>
          <cell r="CO732"/>
        </row>
        <row r="733">
          <cell r="AR733"/>
          <cell r="AS733"/>
          <cell r="AT733"/>
          <cell r="AU733"/>
          <cell r="AV733"/>
          <cell r="AW733"/>
          <cell r="AX733"/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  <cell r="BT733"/>
          <cell r="BU733"/>
          <cell r="BV733"/>
          <cell r="BW733"/>
          <cell r="BX733"/>
          <cell r="BY733"/>
          <cell r="BZ733"/>
          <cell r="CA733"/>
          <cell r="CB733"/>
          <cell r="CC733"/>
          <cell r="CD733"/>
          <cell r="CE733"/>
          <cell r="CF733"/>
          <cell r="CG733"/>
          <cell r="CH733"/>
          <cell r="CI733"/>
          <cell r="CJ733"/>
          <cell r="CK733"/>
          <cell r="CL733"/>
          <cell r="CM733"/>
          <cell r="CN733"/>
          <cell r="CO733"/>
        </row>
        <row r="734">
          <cell r="AR734"/>
          <cell r="AS734"/>
          <cell r="AT734"/>
          <cell r="AU734"/>
          <cell r="AV734"/>
          <cell r="AW734"/>
          <cell r="AX734"/>
          <cell r="AY734"/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  <cell r="BT734"/>
          <cell r="BU734"/>
          <cell r="BV734"/>
          <cell r="BW734"/>
          <cell r="BX734"/>
          <cell r="BY734"/>
          <cell r="BZ734"/>
          <cell r="CA734"/>
          <cell r="CB734"/>
          <cell r="CC734"/>
          <cell r="CD734"/>
          <cell r="CE734"/>
          <cell r="CF734"/>
          <cell r="CG734"/>
          <cell r="CH734"/>
          <cell r="CI734"/>
          <cell r="CJ734"/>
          <cell r="CK734"/>
          <cell r="CL734"/>
          <cell r="CM734"/>
          <cell r="CN734"/>
          <cell r="CO734"/>
        </row>
        <row r="735">
          <cell r="AR735"/>
          <cell r="AS735"/>
          <cell r="AT735"/>
          <cell r="AU735"/>
          <cell r="AV735"/>
          <cell r="AW735"/>
          <cell r="AX735"/>
          <cell r="AY735"/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  <cell r="BS735"/>
          <cell r="BT735"/>
          <cell r="BU735"/>
          <cell r="BV735"/>
          <cell r="BW735"/>
          <cell r="BX735"/>
          <cell r="BY735"/>
          <cell r="BZ735"/>
          <cell r="CA735"/>
          <cell r="CB735"/>
          <cell r="CC735"/>
          <cell r="CD735"/>
          <cell r="CE735"/>
          <cell r="CF735"/>
          <cell r="CG735"/>
          <cell r="CH735"/>
          <cell r="CI735"/>
          <cell r="CJ735"/>
          <cell r="CK735"/>
          <cell r="CL735"/>
          <cell r="CM735"/>
          <cell r="CN735"/>
          <cell r="CO735"/>
        </row>
        <row r="736">
          <cell r="AR736"/>
          <cell r="AS736"/>
          <cell r="AT736"/>
          <cell r="AU736"/>
          <cell r="AV736"/>
          <cell r="AW736"/>
          <cell r="AX736"/>
          <cell r="AY736"/>
          <cell r="AZ736"/>
          <cell r="BA736"/>
          <cell r="BB736"/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  <cell r="BT736"/>
          <cell r="BU736"/>
          <cell r="BV736"/>
          <cell r="BW736"/>
          <cell r="BX736"/>
          <cell r="BY736"/>
          <cell r="BZ736"/>
          <cell r="CA736"/>
          <cell r="CB736"/>
          <cell r="CC736"/>
          <cell r="CD736"/>
          <cell r="CE736"/>
          <cell r="CF736"/>
          <cell r="CG736"/>
          <cell r="CH736"/>
          <cell r="CI736"/>
          <cell r="CJ736"/>
          <cell r="CK736"/>
          <cell r="CL736"/>
          <cell r="CM736"/>
          <cell r="CN736"/>
          <cell r="CO736"/>
        </row>
        <row r="737">
          <cell r="AR737"/>
          <cell r="AS737"/>
          <cell r="AT737"/>
          <cell r="AU737"/>
          <cell r="AV737"/>
          <cell r="AW737"/>
          <cell r="AX737"/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  <cell r="BS737"/>
          <cell r="BT737"/>
          <cell r="BU737"/>
          <cell r="BV737"/>
          <cell r="BW737"/>
          <cell r="BX737"/>
          <cell r="BY737"/>
          <cell r="BZ737"/>
          <cell r="CA737"/>
          <cell r="CB737"/>
          <cell r="CC737"/>
          <cell r="CD737"/>
          <cell r="CE737"/>
          <cell r="CF737"/>
          <cell r="CG737"/>
          <cell r="CH737"/>
          <cell r="CI737"/>
          <cell r="CJ737"/>
          <cell r="CK737"/>
          <cell r="CL737"/>
          <cell r="CM737"/>
          <cell r="CN737"/>
          <cell r="CO737"/>
        </row>
        <row r="738">
          <cell r="AR738"/>
          <cell r="AS738"/>
          <cell r="AT738"/>
          <cell r="AU738"/>
          <cell r="AV738"/>
          <cell r="AW738"/>
          <cell r="AX738"/>
          <cell r="AY738"/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  <cell r="BT738"/>
          <cell r="BU738"/>
          <cell r="BV738"/>
          <cell r="BW738"/>
          <cell r="BX738"/>
          <cell r="BY738"/>
          <cell r="BZ738"/>
          <cell r="CA738"/>
          <cell r="CB738"/>
          <cell r="CC738"/>
          <cell r="CD738"/>
          <cell r="CE738"/>
          <cell r="CF738"/>
          <cell r="CG738"/>
          <cell r="CH738"/>
          <cell r="CI738"/>
          <cell r="CJ738"/>
          <cell r="CK738"/>
          <cell r="CL738"/>
          <cell r="CM738"/>
          <cell r="CN738"/>
          <cell r="CO738"/>
        </row>
        <row r="739">
          <cell r="AR739"/>
          <cell r="AS739"/>
          <cell r="AT739"/>
          <cell r="AU739"/>
          <cell r="AV739"/>
          <cell r="AW739"/>
          <cell r="AX739"/>
          <cell r="AY739"/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  <cell r="BT739"/>
          <cell r="BU739"/>
          <cell r="BV739"/>
          <cell r="BW739"/>
          <cell r="BX739"/>
          <cell r="BY739"/>
          <cell r="BZ739"/>
          <cell r="CA739"/>
          <cell r="CB739"/>
          <cell r="CC739"/>
          <cell r="CD739"/>
          <cell r="CE739"/>
          <cell r="CF739"/>
          <cell r="CG739"/>
          <cell r="CH739"/>
          <cell r="CI739"/>
          <cell r="CJ739"/>
          <cell r="CK739"/>
          <cell r="CL739"/>
          <cell r="CM739"/>
          <cell r="CN739"/>
          <cell r="CO739"/>
        </row>
        <row r="740">
          <cell r="AR740"/>
          <cell r="AS740"/>
          <cell r="AT740"/>
          <cell r="AU740"/>
          <cell r="AV740"/>
          <cell r="AW740"/>
          <cell r="AX740"/>
          <cell r="AY740"/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  <cell r="BT740"/>
          <cell r="BU740"/>
          <cell r="BV740"/>
          <cell r="BW740"/>
          <cell r="BX740"/>
          <cell r="BY740"/>
          <cell r="BZ740"/>
          <cell r="CA740"/>
          <cell r="CB740"/>
          <cell r="CC740"/>
          <cell r="CD740"/>
          <cell r="CE740"/>
          <cell r="CF740"/>
          <cell r="CG740"/>
          <cell r="CH740"/>
          <cell r="CI740"/>
          <cell r="CJ740"/>
          <cell r="CK740"/>
          <cell r="CL740"/>
          <cell r="CM740"/>
          <cell r="CN740"/>
          <cell r="CO740"/>
        </row>
        <row r="741">
          <cell r="AR741"/>
          <cell r="AS741"/>
          <cell r="AT741"/>
          <cell r="AU741"/>
          <cell r="AV741"/>
          <cell r="AW741"/>
          <cell r="AX741"/>
          <cell r="AY741"/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  <cell r="BT741"/>
          <cell r="BU741"/>
          <cell r="BV741"/>
          <cell r="BW741"/>
          <cell r="BX741"/>
          <cell r="BY741"/>
          <cell r="BZ741"/>
          <cell r="CA741"/>
          <cell r="CB741"/>
          <cell r="CC741"/>
          <cell r="CD741"/>
          <cell r="CE741"/>
          <cell r="CF741"/>
          <cell r="CG741"/>
          <cell r="CH741"/>
          <cell r="CI741"/>
          <cell r="CJ741"/>
          <cell r="CK741"/>
          <cell r="CL741"/>
          <cell r="CM741"/>
          <cell r="CN741"/>
          <cell r="CO741"/>
        </row>
        <row r="742">
          <cell r="AR742"/>
          <cell r="AS742"/>
          <cell r="AT742"/>
          <cell r="AU742"/>
          <cell r="AV742"/>
          <cell r="AW742"/>
          <cell r="AX742"/>
          <cell r="AY742"/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  <cell r="BT742"/>
          <cell r="BU742"/>
          <cell r="BV742"/>
          <cell r="BW742"/>
          <cell r="BX742"/>
          <cell r="BY742"/>
          <cell r="BZ742"/>
          <cell r="CA742"/>
          <cell r="CB742"/>
          <cell r="CC742"/>
          <cell r="CD742"/>
          <cell r="CE742"/>
          <cell r="CF742"/>
          <cell r="CG742"/>
          <cell r="CH742"/>
          <cell r="CI742"/>
          <cell r="CJ742"/>
          <cell r="CK742"/>
          <cell r="CL742"/>
          <cell r="CM742"/>
          <cell r="CN742"/>
          <cell r="CO742"/>
        </row>
        <row r="743">
          <cell r="AR743"/>
          <cell r="AS743"/>
          <cell r="AT743"/>
          <cell r="AU743"/>
          <cell r="AV743"/>
          <cell r="AW743"/>
          <cell r="AX743"/>
          <cell r="AY743"/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  <cell r="BS743"/>
          <cell r="BT743"/>
          <cell r="BU743"/>
          <cell r="BV743"/>
          <cell r="BW743"/>
          <cell r="BX743"/>
          <cell r="BY743"/>
          <cell r="BZ743"/>
          <cell r="CA743"/>
          <cell r="CB743"/>
          <cell r="CC743"/>
          <cell r="CD743"/>
          <cell r="CE743"/>
          <cell r="CF743"/>
          <cell r="CG743"/>
          <cell r="CH743"/>
          <cell r="CI743"/>
          <cell r="CJ743"/>
          <cell r="CK743"/>
          <cell r="CL743"/>
          <cell r="CM743"/>
          <cell r="CN743"/>
          <cell r="CO743"/>
        </row>
        <row r="744">
          <cell r="AR744"/>
          <cell r="AS744"/>
          <cell r="AT744"/>
          <cell r="AU744"/>
          <cell r="AV744"/>
          <cell r="AW744"/>
          <cell r="AX744"/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  <cell r="BT744"/>
          <cell r="BU744"/>
          <cell r="BV744"/>
          <cell r="BW744"/>
          <cell r="BX744"/>
          <cell r="BY744"/>
          <cell r="BZ744"/>
          <cell r="CA744"/>
          <cell r="CB744"/>
          <cell r="CC744"/>
          <cell r="CD744"/>
          <cell r="CE744"/>
          <cell r="CF744"/>
          <cell r="CG744"/>
          <cell r="CH744"/>
          <cell r="CI744"/>
          <cell r="CJ744"/>
          <cell r="CK744"/>
          <cell r="CL744"/>
          <cell r="CM744"/>
          <cell r="CN744"/>
          <cell r="CO744"/>
        </row>
        <row r="745">
          <cell r="AR745"/>
          <cell r="AS745"/>
          <cell r="AT745"/>
          <cell r="AU745"/>
          <cell r="AV745"/>
          <cell r="AW745"/>
          <cell r="AX745"/>
          <cell r="AY745"/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  <cell r="BS745"/>
          <cell r="BT745"/>
          <cell r="BU745"/>
          <cell r="BV745"/>
          <cell r="BW745"/>
          <cell r="BX745"/>
          <cell r="BY745"/>
          <cell r="BZ745"/>
          <cell r="CA745"/>
          <cell r="CB745"/>
          <cell r="CC745"/>
          <cell r="CD745"/>
          <cell r="CE745"/>
          <cell r="CF745"/>
          <cell r="CG745"/>
          <cell r="CH745"/>
          <cell r="CI745"/>
          <cell r="CJ745"/>
          <cell r="CK745"/>
          <cell r="CL745"/>
          <cell r="CM745"/>
          <cell r="CN745"/>
          <cell r="CO745"/>
        </row>
        <row r="746">
          <cell r="AR746"/>
          <cell r="AS746"/>
          <cell r="AT746"/>
          <cell r="AU746"/>
          <cell r="AV746"/>
          <cell r="AW746"/>
          <cell r="AX746"/>
          <cell r="AY746"/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  <cell r="BS746"/>
          <cell r="BT746"/>
          <cell r="BU746"/>
          <cell r="BV746"/>
          <cell r="BW746"/>
          <cell r="BX746"/>
          <cell r="BY746"/>
          <cell r="BZ746"/>
          <cell r="CA746"/>
          <cell r="CB746"/>
          <cell r="CC746"/>
          <cell r="CD746"/>
          <cell r="CE746"/>
          <cell r="CF746"/>
          <cell r="CG746"/>
          <cell r="CH746"/>
          <cell r="CI746"/>
          <cell r="CJ746"/>
          <cell r="CK746"/>
          <cell r="CL746"/>
          <cell r="CM746"/>
          <cell r="CN746"/>
          <cell r="CO746"/>
        </row>
        <row r="747">
          <cell r="AR747"/>
          <cell r="AS747"/>
          <cell r="AT747"/>
          <cell r="AU747"/>
          <cell r="AV747"/>
          <cell r="AW747"/>
          <cell r="AX747"/>
          <cell r="AY747"/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  <cell r="BS747"/>
          <cell r="BT747"/>
          <cell r="BU747"/>
          <cell r="BV747"/>
          <cell r="BW747"/>
          <cell r="BX747"/>
          <cell r="BY747"/>
          <cell r="BZ747"/>
          <cell r="CA747"/>
          <cell r="CB747"/>
          <cell r="CC747"/>
          <cell r="CD747"/>
          <cell r="CE747"/>
          <cell r="CF747"/>
          <cell r="CG747"/>
          <cell r="CH747"/>
          <cell r="CI747"/>
          <cell r="CJ747"/>
          <cell r="CK747"/>
          <cell r="CL747"/>
          <cell r="CM747"/>
          <cell r="CN747"/>
          <cell r="CO747"/>
        </row>
        <row r="748">
          <cell r="AR748"/>
          <cell r="AS748"/>
          <cell r="AT748"/>
          <cell r="AU748"/>
          <cell r="AV748"/>
          <cell r="AW748"/>
          <cell r="AX748"/>
          <cell r="AY748"/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  <cell r="BT748"/>
          <cell r="BU748"/>
          <cell r="BV748"/>
          <cell r="BW748"/>
          <cell r="BX748"/>
          <cell r="BY748"/>
          <cell r="BZ748"/>
          <cell r="CA748"/>
          <cell r="CB748"/>
          <cell r="CC748"/>
          <cell r="CD748"/>
          <cell r="CE748"/>
          <cell r="CF748"/>
          <cell r="CG748"/>
          <cell r="CH748"/>
          <cell r="CI748"/>
          <cell r="CJ748"/>
          <cell r="CK748"/>
          <cell r="CL748"/>
          <cell r="CM748"/>
          <cell r="CN748"/>
          <cell r="CO748"/>
        </row>
        <row r="749">
          <cell r="AR749"/>
          <cell r="AS749"/>
          <cell r="AT749"/>
          <cell r="AU749"/>
          <cell r="AV749"/>
          <cell r="AW749"/>
          <cell r="AX749"/>
          <cell r="AY749"/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  <cell r="BT749"/>
          <cell r="BU749"/>
          <cell r="BV749"/>
          <cell r="BW749"/>
          <cell r="BX749"/>
          <cell r="BY749"/>
          <cell r="BZ749"/>
          <cell r="CA749"/>
          <cell r="CB749"/>
          <cell r="CC749"/>
          <cell r="CD749"/>
          <cell r="CE749"/>
          <cell r="CF749"/>
          <cell r="CG749"/>
          <cell r="CH749"/>
          <cell r="CI749"/>
          <cell r="CJ749"/>
          <cell r="CK749"/>
          <cell r="CL749"/>
          <cell r="CM749"/>
          <cell r="CN749"/>
          <cell r="CO749"/>
        </row>
        <row r="750">
          <cell r="AR750"/>
          <cell r="AS750"/>
          <cell r="AT750"/>
          <cell r="AU750"/>
          <cell r="AV750"/>
          <cell r="AW750"/>
          <cell r="AX750"/>
          <cell r="AY750"/>
          <cell r="AZ750"/>
          <cell r="BA750"/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  <cell r="BT750"/>
          <cell r="BU750"/>
          <cell r="BV750"/>
          <cell r="BW750"/>
          <cell r="BX750"/>
          <cell r="BY750"/>
          <cell r="BZ750"/>
          <cell r="CA750"/>
          <cell r="CB750"/>
          <cell r="CC750"/>
          <cell r="CD750"/>
          <cell r="CE750"/>
          <cell r="CF750"/>
          <cell r="CG750"/>
          <cell r="CH750"/>
          <cell r="CI750"/>
          <cell r="CJ750"/>
          <cell r="CK750"/>
          <cell r="CL750"/>
          <cell r="CM750"/>
          <cell r="CN750"/>
          <cell r="CO750"/>
        </row>
        <row r="751">
          <cell r="AR751"/>
          <cell r="AS751"/>
          <cell r="AT751"/>
          <cell r="AU751"/>
          <cell r="AV751"/>
          <cell r="AW751"/>
          <cell r="AX751"/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  <cell r="BS751"/>
          <cell r="BT751"/>
          <cell r="BU751"/>
          <cell r="BV751"/>
          <cell r="BW751"/>
          <cell r="BX751"/>
          <cell r="BY751"/>
          <cell r="BZ751"/>
          <cell r="CA751"/>
          <cell r="CB751"/>
          <cell r="CC751"/>
          <cell r="CD751"/>
          <cell r="CE751"/>
          <cell r="CF751"/>
          <cell r="CG751"/>
          <cell r="CH751"/>
          <cell r="CI751"/>
          <cell r="CJ751"/>
          <cell r="CK751"/>
          <cell r="CL751"/>
          <cell r="CM751"/>
          <cell r="CN751"/>
          <cell r="CO751"/>
        </row>
        <row r="752">
          <cell r="AR752"/>
          <cell r="AS752"/>
          <cell r="AT752"/>
          <cell r="AU752"/>
          <cell r="AV752"/>
          <cell r="AW752"/>
          <cell r="AX752"/>
          <cell r="AY752"/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  <cell r="BT752"/>
          <cell r="BU752"/>
          <cell r="BV752"/>
          <cell r="BW752"/>
          <cell r="BX752"/>
          <cell r="BY752"/>
          <cell r="BZ752"/>
          <cell r="CA752"/>
          <cell r="CB752"/>
          <cell r="CC752"/>
          <cell r="CD752"/>
          <cell r="CE752"/>
          <cell r="CF752"/>
          <cell r="CG752"/>
          <cell r="CH752"/>
          <cell r="CI752"/>
          <cell r="CJ752"/>
          <cell r="CK752"/>
          <cell r="CL752"/>
          <cell r="CM752"/>
          <cell r="CN752"/>
          <cell r="CO752"/>
        </row>
        <row r="753">
          <cell r="AR753"/>
          <cell r="AS753"/>
          <cell r="AT753"/>
          <cell r="AU753"/>
          <cell r="AV753"/>
          <cell r="AW753"/>
          <cell r="AX753"/>
          <cell r="AY753"/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  <cell r="BS753"/>
          <cell r="BT753"/>
          <cell r="BU753"/>
          <cell r="BV753"/>
          <cell r="BW753"/>
          <cell r="BX753"/>
          <cell r="BY753"/>
          <cell r="BZ753"/>
          <cell r="CA753"/>
          <cell r="CB753"/>
          <cell r="CC753"/>
          <cell r="CD753"/>
          <cell r="CE753"/>
          <cell r="CF753"/>
          <cell r="CG753"/>
          <cell r="CH753"/>
          <cell r="CI753"/>
          <cell r="CJ753"/>
          <cell r="CK753"/>
          <cell r="CL753"/>
          <cell r="CM753"/>
          <cell r="CN753"/>
          <cell r="CO753"/>
        </row>
        <row r="754">
          <cell r="AR754"/>
          <cell r="AS754"/>
          <cell r="AT754"/>
          <cell r="AU754"/>
          <cell r="AV754"/>
          <cell r="AW754"/>
          <cell r="AX754"/>
          <cell r="AY754"/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  <cell r="BS754"/>
          <cell r="BT754"/>
          <cell r="BU754"/>
          <cell r="BV754"/>
          <cell r="BW754"/>
          <cell r="BX754"/>
          <cell r="BY754"/>
          <cell r="BZ754"/>
          <cell r="CA754"/>
          <cell r="CB754"/>
          <cell r="CC754"/>
          <cell r="CD754"/>
          <cell r="CE754"/>
          <cell r="CF754"/>
          <cell r="CG754"/>
          <cell r="CH754"/>
          <cell r="CI754"/>
          <cell r="CJ754"/>
          <cell r="CK754"/>
          <cell r="CL754"/>
          <cell r="CM754"/>
          <cell r="CN754"/>
          <cell r="CO754"/>
        </row>
        <row r="755">
          <cell r="AR755"/>
          <cell r="AS755"/>
          <cell r="AT755"/>
          <cell r="AU755"/>
          <cell r="AV755"/>
          <cell r="AW755"/>
          <cell r="AX755"/>
          <cell r="AY755"/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  <cell r="BT755"/>
          <cell r="BU755"/>
          <cell r="BV755"/>
          <cell r="BW755"/>
          <cell r="BX755"/>
          <cell r="BY755"/>
          <cell r="BZ755"/>
          <cell r="CA755"/>
          <cell r="CB755"/>
          <cell r="CC755"/>
          <cell r="CD755"/>
          <cell r="CE755"/>
          <cell r="CF755"/>
          <cell r="CG755"/>
          <cell r="CH755"/>
          <cell r="CI755"/>
          <cell r="CJ755"/>
          <cell r="CK755"/>
          <cell r="CL755"/>
          <cell r="CM755"/>
          <cell r="CN755"/>
          <cell r="CO755"/>
        </row>
        <row r="756">
          <cell r="AR756"/>
          <cell r="AS756"/>
          <cell r="AT756"/>
          <cell r="AU756"/>
          <cell r="AV756"/>
          <cell r="AW756"/>
          <cell r="AX756"/>
          <cell r="AY756"/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  <cell r="BS756"/>
          <cell r="BT756"/>
          <cell r="BU756"/>
          <cell r="BV756"/>
          <cell r="BW756"/>
          <cell r="BX756"/>
          <cell r="BY756"/>
          <cell r="BZ756"/>
          <cell r="CA756"/>
          <cell r="CB756"/>
          <cell r="CC756"/>
          <cell r="CD756"/>
          <cell r="CE756"/>
          <cell r="CF756"/>
          <cell r="CG756"/>
          <cell r="CH756"/>
          <cell r="CI756"/>
          <cell r="CJ756"/>
          <cell r="CK756"/>
          <cell r="CL756"/>
          <cell r="CM756"/>
          <cell r="CN756"/>
          <cell r="CO756"/>
        </row>
        <row r="757">
          <cell r="AR757"/>
          <cell r="AS757"/>
          <cell r="AT757"/>
          <cell r="AU757"/>
          <cell r="AV757"/>
          <cell r="AW757"/>
          <cell r="AX757"/>
          <cell r="AY757"/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  <cell r="BS757"/>
          <cell r="BT757"/>
          <cell r="BU757"/>
          <cell r="BV757"/>
          <cell r="BW757"/>
          <cell r="BX757"/>
          <cell r="BY757"/>
          <cell r="BZ757"/>
          <cell r="CA757"/>
          <cell r="CB757"/>
          <cell r="CC757"/>
          <cell r="CD757"/>
          <cell r="CE757"/>
          <cell r="CF757"/>
          <cell r="CG757"/>
          <cell r="CH757"/>
          <cell r="CI757"/>
          <cell r="CJ757"/>
          <cell r="CK757"/>
          <cell r="CL757"/>
          <cell r="CM757"/>
          <cell r="CN757"/>
          <cell r="CO757"/>
        </row>
        <row r="758">
          <cell r="AR758"/>
          <cell r="AS758"/>
          <cell r="AT758"/>
          <cell r="AU758"/>
          <cell r="AV758"/>
          <cell r="AW758"/>
          <cell r="AX758"/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  <cell r="BT758"/>
          <cell r="BU758"/>
          <cell r="BV758"/>
          <cell r="BW758"/>
          <cell r="BX758"/>
          <cell r="BY758"/>
          <cell r="BZ758"/>
          <cell r="CA758"/>
          <cell r="CB758"/>
          <cell r="CC758"/>
          <cell r="CD758"/>
          <cell r="CE758"/>
          <cell r="CF758"/>
          <cell r="CG758"/>
          <cell r="CH758"/>
          <cell r="CI758"/>
          <cell r="CJ758"/>
          <cell r="CK758"/>
          <cell r="CL758"/>
          <cell r="CM758"/>
          <cell r="CN758"/>
          <cell r="CO758"/>
        </row>
        <row r="759"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  <cell r="BT759"/>
          <cell r="BU759"/>
          <cell r="BV759"/>
          <cell r="BW759"/>
          <cell r="BX759"/>
          <cell r="BY759"/>
          <cell r="BZ759"/>
          <cell r="CA759"/>
          <cell r="CB759"/>
          <cell r="CC759"/>
          <cell r="CD759"/>
          <cell r="CE759"/>
          <cell r="CF759"/>
          <cell r="CG759"/>
          <cell r="CH759"/>
          <cell r="CI759"/>
          <cell r="CJ759"/>
          <cell r="CK759"/>
          <cell r="CL759"/>
          <cell r="CM759"/>
          <cell r="CN759"/>
          <cell r="CO759"/>
        </row>
        <row r="760">
          <cell r="AR760"/>
          <cell r="AS760"/>
          <cell r="AT760"/>
          <cell r="AU760"/>
          <cell r="AV760"/>
          <cell r="AW760"/>
          <cell r="AX760"/>
          <cell r="AY760"/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  <cell r="BS760"/>
          <cell r="BT760"/>
          <cell r="BU760"/>
          <cell r="BV760"/>
          <cell r="BW760"/>
          <cell r="BX760"/>
          <cell r="BY760"/>
          <cell r="BZ760"/>
          <cell r="CA760"/>
          <cell r="CB760"/>
          <cell r="CC760"/>
          <cell r="CD760"/>
          <cell r="CE760"/>
          <cell r="CF760"/>
          <cell r="CG760"/>
          <cell r="CH760"/>
          <cell r="CI760"/>
          <cell r="CJ760"/>
          <cell r="CK760"/>
          <cell r="CL760"/>
          <cell r="CM760"/>
          <cell r="CN760"/>
          <cell r="CO760"/>
        </row>
        <row r="761">
          <cell r="AR761"/>
          <cell r="AS761"/>
          <cell r="AT761"/>
          <cell r="AU761"/>
          <cell r="AV761"/>
          <cell r="AW761"/>
          <cell r="AX761"/>
          <cell r="AY761"/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  <cell r="BS761"/>
          <cell r="BT761"/>
          <cell r="BU761"/>
          <cell r="BV761"/>
          <cell r="BW761"/>
          <cell r="BX761"/>
          <cell r="BY761"/>
          <cell r="BZ761"/>
          <cell r="CA761"/>
          <cell r="CB761"/>
          <cell r="CC761"/>
          <cell r="CD761"/>
          <cell r="CE761"/>
          <cell r="CF761"/>
          <cell r="CG761"/>
          <cell r="CH761"/>
          <cell r="CI761"/>
          <cell r="CJ761"/>
          <cell r="CK761"/>
          <cell r="CL761"/>
          <cell r="CM761"/>
          <cell r="CN761"/>
          <cell r="CO761"/>
        </row>
        <row r="762">
          <cell r="AR762"/>
          <cell r="AS762"/>
          <cell r="AT762"/>
          <cell r="AU762"/>
          <cell r="AV762"/>
          <cell r="AW762"/>
          <cell r="AX762"/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  <cell r="BS762"/>
          <cell r="BT762"/>
          <cell r="BU762"/>
          <cell r="BV762"/>
          <cell r="BW762"/>
          <cell r="BX762"/>
          <cell r="BY762"/>
          <cell r="BZ762"/>
          <cell r="CA762"/>
          <cell r="CB762"/>
          <cell r="CC762"/>
          <cell r="CD762"/>
          <cell r="CE762"/>
          <cell r="CF762"/>
          <cell r="CG762"/>
          <cell r="CH762"/>
          <cell r="CI762"/>
          <cell r="CJ762"/>
          <cell r="CK762"/>
          <cell r="CL762"/>
          <cell r="CM762"/>
          <cell r="CN762"/>
          <cell r="CO762"/>
        </row>
        <row r="763">
          <cell r="AR763"/>
          <cell r="AS763"/>
          <cell r="AT763"/>
          <cell r="AU763"/>
          <cell r="AV763"/>
          <cell r="AW763"/>
          <cell r="AX763"/>
          <cell r="AY763"/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  <cell r="BT763"/>
          <cell r="BU763"/>
          <cell r="BV763"/>
          <cell r="BW763"/>
          <cell r="BX763"/>
          <cell r="BY763"/>
          <cell r="BZ763"/>
          <cell r="CA763"/>
          <cell r="CB763"/>
          <cell r="CC763"/>
          <cell r="CD763"/>
          <cell r="CE763"/>
          <cell r="CF763"/>
          <cell r="CG763"/>
          <cell r="CH763"/>
          <cell r="CI763"/>
          <cell r="CJ763"/>
          <cell r="CK763"/>
          <cell r="CL763"/>
          <cell r="CM763"/>
          <cell r="CN763"/>
          <cell r="CO763"/>
        </row>
        <row r="764">
          <cell r="AR764"/>
          <cell r="AS764"/>
          <cell r="AT764"/>
          <cell r="AU764"/>
          <cell r="AV764"/>
          <cell r="AW764"/>
          <cell r="AX764"/>
          <cell r="AY764"/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  <cell r="BT764"/>
          <cell r="BU764"/>
          <cell r="BV764"/>
          <cell r="BW764"/>
          <cell r="BX764"/>
          <cell r="BY764"/>
          <cell r="BZ764"/>
          <cell r="CA764"/>
          <cell r="CB764"/>
          <cell r="CC764"/>
          <cell r="CD764"/>
          <cell r="CE764"/>
          <cell r="CF764"/>
          <cell r="CG764"/>
          <cell r="CH764"/>
          <cell r="CI764"/>
          <cell r="CJ764"/>
          <cell r="CK764"/>
          <cell r="CL764"/>
          <cell r="CM764"/>
          <cell r="CN764"/>
          <cell r="CO764"/>
        </row>
        <row r="765">
          <cell r="AR765"/>
          <cell r="AS765"/>
          <cell r="AT765"/>
          <cell r="AU765"/>
          <cell r="AV765"/>
          <cell r="AW765"/>
          <cell r="AX765"/>
          <cell r="AY765"/>
          <cell r="AZ765"/>
          <cell r="BA765"/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  <cell r="BT765"/>
          <cell r="BU765"/>
          <cell r="BV765"/>
          <cell r="BW765"/>
          <cell r="BX765"/>
          <cell r="BY765"/>
          <cell r="BZ765"/>
          <cell r="CA765"/>
          <cell r="CB765"/>
          <cell r="CC765"/>
          <cell r="CD765"/>
          <cell r="CE765"/>
          <cell r="CF765"/>
          <cell r="CG765"/>
          <cell r="CH765"/>
          <cell r="CI765"/>
          <cell r="CJ765"/>
          <cell r="CK765"/>
          <cell r="CL765"/>
          <cell r="CM765"/>
          <cell r="CN765"/>
          <cell r="CO765"/>
        </row>
        <row r="766">
          <cell r="AR766"/>
          <cell r="AS766"/>
          <cell r="AT766"/>
          <cell r="AU766"/>
          <cell r="AV766"/>
          <cell r="AW766"/>
          <cell r="AX766"/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  <cell r="BT766"/>
          <cell r="BU766"/>
          <cell r="BV766"/>
          <cell r="BW766"/>
          <cell r="BX766"/>
          <cell r="BY766"/>
          <cell r="BZ766"/>
          <cell r="CA766"/>
          <cell r="CB766"/>
          <cell r="CC766"/>
          <cell r="CD766"/>
          <cell r="CE766"/>
          <cell r="CF766"/>
          <cell r="CG766"/>
          <cell r="CH766"/>
          <cell r="CI766"/>
          <cell r="CJ766"/>
          <cell r="CK766"/>
          <cell r="CL766"/>
          <cell r="CM766"/>
          <cell r="CN766"/>
          <cell r="CO766"/>
        </row>
        <row r="767">
          <cell r="AR767"/>
          <cell r="AS767"/>
          <cell r="AT767"/>
          <cell r="AU767"/>
          <cell r="AV767"/>
          <cell r="AW767"/>
          <cell r="AX767"/>
          <cell r="AY767"/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  <cell r="BS767"/>
          <cell r="BT767"/>
          <cell r="BU767"/>
          <cell r="BV767"/>
          <cell r="BW767"/>
          <cell r="BX767"/>
          <cell r="BY767"/>
          <cell r="BZ767"/>
          <cell r="CA767"/>
          <cell r="CB767"/>
          <cell r="CC767"/>
          <cell r="CD767"/>
          <cell r="CE767"/>
          <cell r="CF767"/>
          <cell r="CG767"/>
          <cell r="CH767"/>
          <cell r="CI767"/>
          <cell r="CJ767"/>
          <cell r="CK767"/>
          <cell r="CL767"/>
          <cell r="CM767"/>
          <cell r="CN767"/>
          <cell r="CO767"/>
        </row>
        <row r="768">
          <cell r="AR768"/>
          <cell r="AS768"/>
          <cell r="AT768"/>
          <cell r="AU768"/>
          <cell r="AV768"/>
          <cell r="AW768"/>
          <cell r="AX768"/>
          <cell r="AY768"/>
          <cell r="AZ768"/>
          <cell r="BA768"/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  <cell r="BT768"/>
          <cell r="BU768"/>
          <cell r="BV768"/>
          <cell r="BW768"/>
          <cell r="BX768"/>
          <cell r="BY768"/>
          <cell r="BZ768"/>
          <cell r="CA768"/>
          <cell r="CB768"/>
          <cell r="CC768"/>
          <cell r="CD768"/>
          <cell r="CE768"/>
          <cell r="CF768"/>
          <cell r="CG768"/>
          <cell r="CH768"/>
          <cell r="CI768"/>
          <cell r="CJ768"/>
          <cell r="CK768"/>
          <cell r="CL768"/>
          <cell r="CM768"/>
          <cell r="CN768"/>
          <cell r="CO768"/>
        </row>
        <row r="769">
          <cell r="AR769"/>
          <cell r="AS769"/>
          <cell r="AT769"/>
          <cell r="AU769"/>
          <cell r="AV769"/>
          <cell r="AW769"/>
          <cell r="AX769"/>
          <cell r="AY769"/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  <cell r="BT769"/>
          <cell r="BU769"/>
          <cell r="BV769"/>
          <cell r="BW769"/>
          <cell r="BX769"/>
          <cell r="BY769"/>
          <cell r="BZ769"/>
          <cell r="CA769"/>
          <cell r="CB769"/>
          <cell r="CC769"/>
          <cell r="CD769"/>
          <cell r="CE769"/>
          <cell r="CF769"/>
          <cell r="CG769"/>
          <cell r="CH769"/>
          <cell r="CI769"/>
          <cell r="CJ769"/>
          <cell r="CK769"/>
          <cell r="CL769"/>
          <cell r="CM769"/>
          <cell r="CN769"/>
          <cell r="CO769"/>
        </row>
        <row r="770">
          <cell r="AR770"/>
          <cell r="AS770"/>
          <cell r="AT770"/>
          <cell r="AU770"/>
          <cell r="AV770"/>
          <cell r="AW770"/>
          <cell r="AX770"/>
          <cell r="AY770"/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  <cell r="BT770"/>
          <cell r="BU770"/>
          <cell r="BV770"/>
          <cell r="BW770"/>
          <cell r="BX770"/>
          <cell r="BY770"/>
          <cell r="BZ770"/>
          <cell r="CA770"/>
          <cell r="CB770"/>
          <cell r="CC770"/>
          <cell r="CD770"/>
          <cell r="CE770"/>
          <cell r="CF770"/>
          <cell r="CG770"/>
          <cell r="CH770"/>
          <cell r="CI770"/>
          <cell r="CJ770"/>
          <cell r="CK770"/>
          <cell r="CL770"/>
          <cell r="CM770"/>
          <cell r="CN770"/>
          <cell r="CO770"/>
        </row>
        <row r="771">
          <cell r="AR771"/>
          <cell r="AS771"/>
          <cell r="AT771"/>
          <cell r="AU771"/>
          <cell r="AV771"/>
          <cell r="AW771"/>
          <cell r="AX771"/>
          <cell r="AY771"/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  <cell r="BT771"/>
          <cell r="BU771"/>
          <cell r="BV771"/>
          <cell r="BW771"/>
          <cell r="BX771"/>
          <cell r="BY771"/>
          <cell r="BZ771"/>
          <cell r="CA771"/>
          <cell r="CB771"/>
          <cell r="CC771"/>
          <cell r="CD771"/>
          <cell r="CE771"/>
          <cell r="CF771"/>
          <cell r="CG771"/>
          <cell r="CH771"/>
          <cell r="CI771"/>
          <cell r="CJ771"/>
          <cell r="CK771"/>
          <cell r="CL771"/>
          <cell r="CM771"/>
          <cell r="CN771"/>
          <cell r="CO771"/>
        </row>
        <row r="772">
          <cell r="AR772"/>
          <cell r="AS772"/>
          <cell r="AT772"/>
          <cell r="AU772"/>
          <cell r="AV772"/>
          <cell r="AW772"/>
          <cell r="AX772"/>
          <cell r="AY772"/>
          <cell r="AZ772"/>
          <cell r="BA772"/>
          <cell r="BB772"/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  <cell r="BT772"/>
          <cell r="BU772"/>
          <cell r="BV772"/>
          <cell r="BW772"/>
          <cell r="BX772"/>
          <cell r="BY772"/>
          <cell r="BZ772"/>
          <cell r="CA772"/>
          <cell r="CB772"/>
          <cell r="CC772"/>
          <cell r="CD772"/>
          <cell r="CE772"/>
          <cell r="CF772"/>
          <cell r="CG772"/>
          <cell r="CH772"/>
          <cell r="CI772"/>
          <cell r="CJ772"/>
          <cell r="CK772"/>
          <cell r="CL772"/>
          <cell r="CM772"/>
          <cell r="CN772"/>
          <cell r="CO772"/>
        </row>
        <row r="773">
          <cell r="AR773"/>
          <cell r="AS773"/>
          <cell r="AT773"/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  <cell r="BS773"/>
          <cell r="BT773"/>
          <cell r="BU773"/>
          <cell r="BV773"/>
          <cell r="BW773"/>
          <cell r="BX773"/>
          <cell r="BY773"/>
          <cell r="BZ773"/>
          <cell r="CA773"/>
          <cell r="CB773"/>
          <cell r="CC773"/>
          <cell r="CD773"/>
          <cell r="CE773"/>
          <cell r="CF773"/>
          <cell r="CG773"/>
          <cell r="CH773"/>
          <cell r="CI773"/>
          <cell r="CJ773"/>
          <cell r="CK773"/>
          <cell r="CL773"/>
          <cell r="CM773"/>
          <cell r="CN773"/>
          <cell r="CO773"/>
        </row>
        <row r="774">
          <cell r="AR774"/>
          <cell r="AS774"/>
          <cell r="AT774"/>
          <cell r="AU774"/>
          <cell r="AV774"/>
          <cell r="AW774"/>
          <cell r="AX774"/>
          <cell r="AY774"/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  <cell r="BT774"/>
          <cell r="BU774"/>
          <cell r="BV774"/>
          <cell r="BW774"/>
          <cell r="BX774"/>
          <cell r="BY774"/>
          <cell r="BZ774"/>
          <cell r="CA774"/>
          <cell r="CB774"/>
          <cell r="CC774"/>
          <cell r="CD774"/>
          <cell r="CE774"/>
          <cell r="CF774"/>
          <cell r="CG774"/>
          <cell r="CH774"/>
          <cell r="CI774"/>
          <cell r="CJ774"/>
          <cell r="CK774"/>
          <cell r="CL774"/>
          <cell r="CM774"/>
          <cell r="CN774"/>
          <cell r="CO774"/>
        </row>
        <row r="775">
          <cell r="AR775"/>
          <cell r="AS775"/>
          <cell r="AT775"/>
          <cell r="AU775"/>
          <cell r="AV775"/>
          <cell r="AW775"/>
          <cell r="AX775"/>
          <cell r="AY775"/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  <cell r="BS775"/>
          <cell r="BT775"/>
          <cell r="BU775"/>
          <cell r="BV775"/>
          <cell r="BW775"/>
          <cell r="BX775"/>
          <cell r="BY775"/>
          <cell r="BZ775"/>
          <cell r="CA775"/>
          <cell r="CB775"/>
          <cell r="CC775"/>
          <cell r="CD775"/>
          <cell r="CE775"/>
          <cell r="CF775"/>
          <cell r="CG775"/>
          <cell r="CH775"/>
          <cell r="CI775"/>
          <cell r="CJ775"/>
          <cell r="CK775"/>
          <cell r="CL775"/>
          <cell r="CM775"/>
          <cell r="CN775"/>
          <cell r="CO775"/>
        </row>
        <row r="776">
          <cell r="AR776"/>
          <cell r="AS776"/>
          <cell r="AT776"/>
          <cell r="AU776"/>
          <cell r="AV776"/>
          <cell r="AW776"/>
          <cell r="AX776"/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  <cell r="BS776"/>
          <cell r="BT776"/>
          <cell r="BU776"/>
          <cell r="BV776"/>
          <cell r="BW776"/>
          <cell r="BX776"/>
          <cell r="BY776"/>
          <cell r="BZ776"/>
          <cell r="CA776"/>
          <cell r="CB776"/>
          <cell r="CC776"/>
          <cell r="CD776"/>
          <cell r="CE776"/>
          <cell r="CF776"/>
          <cell r="CG776"/>
          <cell r="CH776"/>
          <cell r="CI776"/>
          <cell r="CJ776"/>
          <cell r="CK776"/>
          <cell r="CL776"/>
          <cell r="CM776"/>
          <cell r="CN776"/>
          <cell r="CO776"/>
        </row>
        <row r="777">
          <cell r="AR777"/>
          <cell r="AS777"/>
          <cell r="AT777"/>
          <cell r="AU777"/>
          <cell r="AV777"/>
          <cell r="AW777"/>
          <cell r="AX777"/>
          <cell r="AY777"/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  <cell r="BS777"/>
          <cell r="BT777"/>
          <cell r="BU777"/>
          <cell r="BV777"/>
          <cell r="BW777"/>
          <cell r="BX777"/>
          <cell r="BY777"/>
          <cell r="BZ777"/>
          <cell r="CA777"/>
          <cell r="CB777"/>
          <cell r="CC777"/>
          <cell r="CD777"/>
          <cell r="CE777"/>
          <cell r="CF777"/>
          <cell r="CG777"/>
          <cell r="CH777"/>
          <cell r="CI777"/>
          <cell r="CJ777"/>
          <cell r="CK777"/>
          <cell r="CL777"/>
          <cell r="CM777"/>
          <cell r="CN777"/>
          <cell r="CO777"/>
        </row>
        <row r="778">
          <cell r="AR778"/>
          <cell r="AS778"/>
          <cell r="AT778"/>
          <cell r="AU778"/>
          <cell r="AV778"/>
          <cell r="AW778"/>
          <cell r="AX778"/>
          <cell r="AY778"/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  <cell r="BS778"/>
          <cell r="BT778"/>
          <cell r="BU778"/>
          <cell r="BV778"/>
          <cell r="BW778"/>
          <cell r="BX778"/>
          <cell r="BY778"/>
          <cell r="BZ778"/>
          <cell r="CA778"/>
          <cell r="CB778"/>
          <cell r="CC778"/>
          <cell r="CD778"/>
          <cell r="CE778"/>
          <cell r="CF778"/>
          <cell r="CG778"/>
          <cell r="CH778"/>
          <cell r="CI778"/>
          <cell r="CJ778"/>
          <cell r="CK778"/>
          <cell r="CL778"/>
          <cell r="CM778"/>
          <cell r="CN778"/>
          <cell r="CO778"/>
        </row>
        <row r="779">
          <cell r="AR779"/>
          <cell r="AS779"/>
          <cell r="AT779"/>
          <cell r="AU779"/>
          <cell r="AV779"/>
          <cell r="AW779"/>
          <cell r="AX779"/>
          <cell r="AY779"/>
          <cell r="AZ779"/>
          <cell r="BA779"/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  <cell r="BS779"/>
          <cell r="BT779"/>
          <cell r="BU779"/>
          <cell r="BV779"/>
          <cell r="BW779"/>
          <cell r="BX779"/>
          <cell r="BY779"/>
          <cell r="BZ779"/>
          <cell r="CA779"/>
          <cell r="CB779"/>
          <cell r="CC779"/>
          <cell r="CD779"/>
          <cell r="CE779"/>
          <cell r="CF779"/>
          <cell r="CG779"/>
          <cell r="CH779"/>
          <cell r="CI779"/>
          <cell r="CJ779"/>
          <cell r="CK779"/>
          <cell r="CL779"/>
          <cell r="CM779"/>
          <cell r="CN779"/>
          <cell r="CO779"/>
        </row>
        <row r="780">
          <cell r="AR780"/>
          <cell r="AS780"/>
          <cell r="AT780"/>
          <cell r="AU780"/>
          <cell r="AV780"/>
          <cell r="AW780"/>
          <cell r="AX780"/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  <cell r="BS780"/>
          <cell r="BT780"/>
          <cell r="BU780"/>
          <cell r="BV780"/>
          <cell r="BW780"/>
          <cell r="BX780"/>
          <cell r="BY780"/>
          <cell r="BZ780"/>
          <cell r="CA780"/>
          <cell r="CB780"/>
          <cell r="CC780"/>
          <cell r="CD780"/>
          <cell r="CE780"/>
          <cell r="CF780"/>
          <cell r="CG780"/>
          <cell r="CH780"/>
          <cell r="CI780"/>
          <cell r="CJ780"/>
          <cell r="CK780"/>
          <cell r="CL780"/>
          <cell r="CM780"/>
          <cell r="CN780"/>
          <cell r="CO780"/>
        </row>
        <row r="781">
          <cell r="AR781"/>
          <cell r="AS781"/>
          <cell r="AT781"/>
          <cell r="AU781"/>
          <cell r="AV781"/>
          <cell r="AW781"/>
          <cell r="AX781"/>
          <cell r="AY781"/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  <cell r="BS781"/>
          <cell r="BT781"/>
          <cell r="BU781"/>
          <cell r="BV781"/>
          <cell r="BW781"/>
          <cell r="BX781"/>
          <cell r="BY781"/>
          <cell r="BZ781"/>
          <cell r="CA781"/>
          <cell r="CB781"/>
          <cell r="CC781"/>
          <cell r="CD781"/>
          <cell r="CE781"/>
          <cell r="CF781"/>
          <cell r="CG781"/>
          <cell r="CH781"/>
          <cell r="CI781"/>
          <cell r="CJ781"/>
          <cell r="CK781"/>
          <cell r="CL781"/>
          <cell r="CM781"/>
          <cell r="CN781"/>
          <cell r="CO781"/>
        </row>
        <row r="782">
          <cell r="AR782"/>
          <cell r="AS782"/>
          <cell r="AT782"/>
          <cell r="AU782"/>
          <cell r="AV782"/>
          <cell r="AW782"/>
          <cell r="AX782"/>
          <cell r="AY782"/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  <cell r="BS782"/>
          <cell r="BT782"/>
          <cell r="BU782"/>
          <cell r="BV782"/>
          <cell r="BW782"/>
          <cell r="BX782"/>
          <cell r="BY782"/>
          <cell r="BZ782"/>
          <cell r="CA782"/>
          <cell r="CB782"/>
          <cell r="CC782"/>
          <cell r="CD782"/>
          <cell r="CE782"/>
          <cell r="CF782"/>
          <cell r="CG782"/>
          <cell r="CH782"/>
          <cell r="CI782"/>
          <cell r="CJ782"/>
          <cell r="CK782"/>
          <cell r="CL782"/>
          <cell r="CM782"/>
          <cell r="CN782"/>
          <cell r="CO782"/>
        </row>
        <row r="783">
          <cell r="AR783"/>
          <cell r="AS783"/>
          <cell r="AT783"/>
          <cell r="AU783"/>
          <cell r="AV783"/>
          <cell r="AW783"/>
          <cell r="AX783"/>
          <cell r="AY783"/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  <cell r="BS783"/>
          <cell r="BT783"/>
          <cell r="BU783"/>
          <cell r="BV783"/>
          <cell r="BW783"/>
          <cell r="BX783"/>
          <cell r="BY783"/>
          <cell r="BZ783"/>
          <cell r="CA783"/>
          <cell r="CB783"/>
          <cell r="CC783"/>
          <cell r="CD783"/>
          <cell r="CE783"/>
          <cell r="CF783"/>
          <cell r="CG783"/>
          <cell r="CH783"/>
          <cell r="CI783"/>
          <cell r="CJ783"/>
          <cell r="CK783"/>
          <cell r="CL783"/>
          <cell r="CM783"/>
          <cell r="CN783"/>
          <cell r="CO783"/>
        </row>
        <row r="784">
          <cell r="AR784"/>
          <cell r="AS784"/>
          <cell r="AT784"/>
          <cell r="AU784"/>
          <cell r="AV784"/>
          <cell r="AW784"/>
          <cell r="AX784"/>
          <cell r="AY784"/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  <cell r="BS784"/>
          <cell r="BT784"/>
          <cell r="BU784"/>
          <cell r="BV784"/>
          <cell r="BW784"/>
          <cell r="BX784"/>
          <cell r="BY784"/>
          <cell r="BZ784"/>
          <cell r="CA784"/>
          <cell r="CB784"/>
          <cell r="CC784"/>
          <cell r="CD784"/>
          <cell r="CE784"/>
          <cell r="CF784"/>
          <cell r="CG784"/>
          <cell r="CH784"/>
          <cell r="CI784"/>
          <cell r="CJ784"/>
          <cell r="CK784"/>
          <cell r="CL784"/>
          <cell r="CM784"/>
          <cell r="CN784"/>
          <cell r="CO784"/>
        </row>
        <row r="785">
          <cell r="AR785"/>
          <cell r="AS785"/>
          <cell r="AT785"/>
          <cell r="AU785"/>
          <cell r="AV785"/>
          <cell r="AW785"/>
          <cell r="AX785"/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  <cell r="BT785"/>
          <cell r="BU785"/>
          <cell r="BV785"/>
          <cell r="BW785"/>
          <cell r="BX785"/>
          <cell r="BY785"/>
          <cell r="BZ785"/>
          <cell r="CA785"/>
          <cell r="CB785"/>
          <cell r="CC785"/>
          <cell r="CD785"/>
          <cell r="CE785"/>
          <cell r="CF785"/>
          <cell r="CG785"/>
          <cell r="CH785"/>
          <cell r="CI785"/>
          <cell r="CJ785"/>
          <cell r="CK785"/>
          <cell r="CL785"/>
          <cell r="CM785"/>
          <cell r="CN785"/>
          <cell r="CO785"/>
        </row>
        <row r="786">
          <cell r="AR786"/>
          <cell r="AS786"/>
          <cell r="AT786"/>
          <cell r="AU786"/>
          <cell r="AV786"/>
          <cell r="AW786"/>
          <cell r="AX786"/>
          <cell r="AY786"/>
          <cell r="AZ786"/>
          <cell r="BA786"/>
          <cell r="BB786"/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  <cell r="BT786"/>
          <cell r="BU786"/>
          <cell r="BV786"/>
          <cell r="BW786"/>
          <cell r="BX786"/>
          <cell r="BY786"/>
          <cell r="BZ786"/>
          <cell r="CA786"/>
          <cell r="CB786"/>
          <cell r="CC786"/>
          <cell r="CD786"/>
          <cell r="CE786"/>
          <cell r="CF786"/>
          <cell r="CG786"/>
          <cell r="CH786"/>
          <cell r="CI786"/>
          <cell r="CJ786"/>
          <cell r="CK786"/>
          <cell r="CL786"/>
          <cell r="CM786"/>
          <cell r="CN786"/>
          <cell r="CO786"/>
        </row>
        <row r="787">
          <cell r="AR787"/>
          <cell r="AS787"/>
          <cell r="AT787"/>
          <cell r="AU787"/>
          <cell r="AV787"/>
          <cell r="AW787"/>
          <cell r="AX787"/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  <cell r="BT787"/>
          <cell r="BU787"/>
          <cell r="BV787"/>
          <cell r="BW787"/>
          <cell r="BX787"/>
          <cell r="BY787"/>
          <cell r="BZ787"/>
          <cell r="CA787"/>
          <cell r="CB787"/>
          <cell r="CC787"/>
          <cell r="CD787"/>
          <cell r="CE787"/>
          <cell r="CF787"/>
          <cell r="CG787"/>
          <cell r="CH787"/>
          <cell r="CI787"/>
          <cell r="CJ787"/>
          <cell r="CK787"/>
          <cell r="CL787"/>
          <cell r="CM787"/>
          <cell r="CN787"/>
          <cell r="CO787"/>
        </row>
        <row r="788">
          <cell r="AR788"/>
          <cell r="AS788"/>
          <cell r="AT788"/>
          <cell r="AU788"/>
          <cell r="AV788"/>
          <cell r="AW788"/>
          <cell r="AX788"/>
          <cell r="AY788"/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  <cell r="BS788"/>
          <cell r="BT788"/>
          <cell r="BU788"/>
          <cell r="BV788"/>
          <cell r="BW788"/>
          <cell r="BX788"/>
          <cell r="BY788"/>
          <cell r="BZ788"/>
          <cell r="CA788"/>
          <cell r="CB788"/>
          <cell r="CC788"/>
          <cell r="CD788"/>
          <cell r="CE788"/>
          <cell r="CF788"/>
          <cell r="CG788"/>
          <cell r="CH788"/>
          <cell r="CI788"/>
          <cell r="CJ788"/>
          <cell r="CK788"/>
          <cell r="CL788"/>
          <cell r="CM788"/>
          <cell r="CN788"/>
          <cell r="CO788"/>
        </row>
        <row r="789">
          <cell r="AR789"/>
          <cell r="AS789"/>
          <cell r="AT789"/>
          <cell r="AU789"/>
          <cell r="AV789"/>
          <cell r="AW789"/>
          <cell r="AX789"/>
          <cell r="AY789"/>
          <cell r="AZ789"/>
          <cell r="BA789"/>
          <cell r="BB789"/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  <cell r="BT789"/>
          <cell r="BU789"/>
          <cell r="BV789"/>
          <cell r="BW789"/>
          <cell r="BX789"/>
          <cell r="BY789"/>
          <cell r="BZ789"/>
          <cell r="CA789"/>
          <cell r="CB789"/>
          <cell r="CC789"/>
          <cell r="CD789"/>
          <cell r="CE789"/>
          <cell r="CF789"/>
          <cell r="CG789"/>
          <cell r="CH789"/>
          <cell r="CI789"/>
          <cell r="CJ789"/>
          <cell r="CK789"/>
          <cell r="CL789"/>
          <cell r="CM789"/>
          <cell r="CN789"/>
          <cell r="CO789"/>
        </row>
        <row r="790">
          <cell r="AR790"/>
          <cell r="AS790"/>
          <cell r="AT790"/>
          <cell r="AU790"/>
          <cell r="AV790"/>
          <cell r="AW790"/>
          <cell r="AX790"/>
          <cell r="AY790"/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  <cell r="BT790"/>
          <cell r="BU790"/>
          <cell r="BV790"/>
          <cell r="BW790"/>
          <cell r="BX790"/>
          <cell r="BY790"/>
          <cell r="BZ790"/>
          <cell r="CA790"/>
          <cell r="CB790"/>
          <cell r="CC790"/>
          <cell r="CD790"/>
          <cell r="CE790"/>
          <cell r="CF790"/>
          <cell r="CG790"/>
          <cell r="CH790"/>
          <cell r="CI790"/>
          <cell r="CJ790"/>
          <cell r="CK790"/>
          <cell r="CL790"/>
          <cell r="CM790"/>
          <cell r="CN790"/>
          <cell r="CO790"/>
        </row>
        <row r="791">
          <cell r="AR791"/>
          <cell r="AS791"/>
          <cell r="AT791"/>
          <cell r="AU791"/>
          <cell r="AV791"/>
          <cell r="AW791"/>
          <cell r="AX791"/>
          <cell r="AY791"/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  <cell r="BS791"/>
          <cell r="BT791"/>
          <cell r="BU791"/>
          <cell r="BV791"/>
          <cell r="BW791"/>
          <cell r="BX791"/>
          <cell r="BY791"/>
          <cell r="BZ791"/>
          <cell r="CA791"/>
          <cell r="CB791"/>
          <cell r="CC791"/>
          <cell r="CD791"/>
          <cell r="CE791"/>
          <cell r="CF791"/>
          <cell r="CG791"/>
          <cell r="CH791"/>
          <cell r="CI791"/>
          <cell r="CJ791"/>
          <cell r="CK791"/>
          <cell r="CL791"/>
          <cell r="CM791"/>
          <cell r="CN791"/>
          <cell r="CO791"/>
        </row>
        <row r="792">
          <cell r="AR792"/>
          <cell r="AS792"/>
          <cell r="AT792"/>
          <cell r="AU792"/>
          <cell r="AV792"/>
          <cell r="AW792"/>
          <cell r="AX792"/>
          <cell r="AY792"/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  <cell r="BS792"/>
          <cell r="BT792"/>
          <cell r="BU792"/>
          <cell r="BV792"/>
          <cell r="BW792"/>
          <cell r="BX792"/>
          <cell r="BY792"/>
          <cell r="BZ792"/>
          <cell r="CA792"/>
          <cell r="CB792"/>
          <cell r="CC792"/>
          <cell r="CD792"/>
          <cell r="CE792"/>
          <cell r="CF792"/>
          <cell r="CG792"/>
          <cell r="CH792"/>
          <cell r="CI792"/>
          <cell r="CJ792"/>
          <cell r="CK792"/>
          <cell r="CL792"/>
          <cell r="CM792"/>
          <cell r="CN792"/>
          <cell r="CO792"/>
        </row>
        <row r="793">
          <cell r="AR793"/>
          <cell r="AS793"/>
          <cell r="AT793"/>
          <cell r="AU793"/>
          <cell r="AV793"/>
          <cell r="AW793"/>
          <cell r="AX793"/>
          <cell r="AY793"/>
          <cell r="AZ793"/>
          <cell r="BA793"/>
          <cell r="BB793"/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  <cell r="BS793"/>
          <cell r="BT793"/>
          <cell r="BU793"/>
          <cell r="BV793"/>
          <cell r="BW793"/>
          <cell r="BX793"/>
          <cell r="BY793"/>
          <cell r="BZ793"/>
          <cell r="CA793"/>
          <cell r="CB793"/>
          <cell r="CC793"/>
          <cell r="CD793"/>
          <cell r="CE793"/>
          <cell r="CF793"/>
          <cell r="CG793"/>
          <cell r="CH793"/>
          <cell r="CI793"/>
          <cell r="CJ793"/>
          <cell r="CK793"/>
          <cell r="CL793"/>
          <cell r="CM793"/>
          <cell r="CN793"/>
          <cell r="CO793"/>
        </row>
        <row r="794">
          <cell r="AR794"/>
          <cell r="AS794"/>
          <cell r="AT794"/>
          <cell r="AU794"/>
          <cell r="AV794"/>
          <cell r="AW794"/>
          <cell r="AX794"/>
          <cell r="AY794"/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  <cell r="BS794"/>
          <cell r="BT794"/>
          <cell r="BU794"/>
          <cell r="BV794"/>
          <cell r="BW794"/>
          <cell r="BX794"/>
          <cell r="BY794"/>
          <cell r="BZ794"/>
          <cell r="CA794"/>
          <cell r="CB794"/>
          <cell r="CC794"/>
          <cell r="CD794"/>
          <cell r="CE794"/>
          <cell r="CF794"/>
          <cell r="CG794"/>
          <cell r="CH794"/>
          <cell r="CI794"/>
          <cell r="CJ794"/>
          <cell r="CK794"/>
          <cell r="CL794"/>
          <cell r="CM794"/>
          <cell r="CN794"/>
          <cell r="CO794"/>
        </row>
        <row r="795">
          <cell r="AR795"/>
          <cell r="AS795"/>
          <cell r="AT795"/>
          <cell r="AU795"/>
          <cell r="AV795"/>
          <cell r="AW795"/>
          <cell r="AX795"/>
          <cell r="AY795"/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  <cell r="BS795"/>
          <cell r="BT795"/>
          <cell r="BU795"/>
          <cell r="BV795"/>
          <cell r="BW795"/>
          <cell r="BX795"/>
          <cell r="BY795"/>
          <cell r="BZ795"/>
          <cell r="CA795"/>
          <cell r="CB795"/>
          <cell r="CC795"/>
          <cell r="CD795"/>
          <cell r="CE795"/>
          <cell r="CF795"/>
          <cell r="CG795"/>
          <cell r="CH795"/>
          <cell r="CI795"/>
          <cell r="CJ795"/>
          <cell r="CK795"/>
          <cell r="CL795"/>
          <cell r="CM795"/>
          <cell r="CN795"/>
          <cell r="CO795"/>
        </row>
        <row r="796">
          <cell r="AR796"/>
          <cell r="AS796"/>
          <cell r="AT796"/>
          <cell r="AU796"/>
          <cell r="AV796"/>
          <cell r="AW796"/>
          <cell r="AX796"/>
          <cell r="AY796"/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  <cell r="BS796"/>
          <cell r="BT796"/>
          <cell r="BU796"/>
          <cell r="BV796"/>
          <cell r="BW796"/>
          <cell r="BX796"/>
          <cell r="BY796"/>
          <cell r="BZ796"/>
          <cell r="CA796"/>
          <cell r="CB796"/>
          <cell r="CC796"/>
          <cell r="CD796"/>
          <cell r="CE796"/>
          <cell r="CF796"/>
          <cell r="CG796"/>
          <cell r="CH796"/>
          <cell r="CI796"/>
          <cell r="CJ796"/>
          <cell r="CK796"/>
          <cell r="CL796"/>
          <cell r="CM796"/>
          <cell r="CN796"/>
          <cell r="CO796"/>
        </row>
        <row r="797">
          <cell r="AR797"/>
          <cell r="AS797"/>
          <cell r="AT797"/>
          <cell r="AU797"/>
          <cell r="AV797"/>
          <cell r="AW797"/>
          <cell r="AX797"/>
          <cell r="AY797"/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  <cell r="BS797"/>
          <cell r="BT797"/>
          <cell r="BU797"/>
          <cell r="BV797"/>
          <cell r="BW797"/>
          <cell r="BX797"/>
          <cell r="BY797"/>
          <cell r="BZ797"/>
          <cell r="CA797"/>
          <cell r="CB797"/>
          <cell r="CC797"/>
          <cell r="CD797"/>
          <cell r="CE797"/>
          <cell r="CF797"/>
          <cell r="CG797"/>
          <cell r="CH797"/>
          <cell r="CI797"/>
          <cell r="CJ797"/>
          <cell r="CK797"/>
          <cell r="CL797"/>
          <cell r="CM797"/>
          <cell r="CN797"/>
          <cell r="CO797"/>
        </row>
        <row r="798">
          <cell r="AR798"/>
          <cell r="AS798"/>
          <cell r="AT798"/>
          <cell r="AU798"/>
          <cell r="AV798"/>
          <cell r="AW798"/>
          <cell r="AX798"/>
          <cell r="AY798"/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  <cell r="BS798"/>
          <cell r="BT798"/>
          <cell r="BU798"/>
          <cell r="BV798"/>
          <cell r="BW798"/>
          <cell r="BX798"/>
          <cell r="BY798"/>
          <cell r="BZ798"/>
          <cell r="CA798"/>
          <cell r="CB798"/>
          <cell r="CC798"/>
          <cell r="CD798"/>
          <cell r="CE798"/>
          <cell r="CF798"/>
          <cell r="CG798"/>
          <cell r="CH798"/>
          <cell r="CI798"/>
          <cell r="CJ798"/>
          <cell r="CK798"/>
          <cell r="CL798"/>
          <cell r="CM798"/>
          <cell r="CN798"/>
          <cell r="CO798"/>
        </row>
        <row r="799">
          <cell r="AR799"/>
          <cell r="AS799"/>
          <cell r="AT799"/>
          <cell r="AU799"/>
          <cell r="AV799"/>
          <cell r="AW799"/>
          <cell r="AX799"/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  <cell r="BT799"/>
          <cell r="BU799"/>
          <cell r="BV799"/>
          <cell r="BW799"/>
          <cell r="BX799"/>
          <cell r="BY799"/>
          <cell r="BZ799"/>
          <cell r="CA799"/>
          <cell r="CB799"/>
          <cell r="CC799"/>
          <cell r="CD799"/>
          <cell r="CE799"/>
          <cell r="CF799"/>
          <cell r="CG799"/>
          <cell r="CH799"/>
          <cell r="CI799"/>
          <cell r="CJ799"/>
          <cell r="CK799"/>
          <cell r="CL799"/>
          <cell r="CM799"/>
          <cell r="CN799"/>
          <cell r="CO799"/>
        </row>
        <row r="800">
          <cell r="AR800"/>
          <cell r="AS800"/>
          <cell r="AT800"/>
          <cell r="AU800"/>
          <cell r="AV800"/>
          <cell r="AW800"/>
          <cell r="AX800"/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  <cell r="BT800"/>
          <cell r="BU800"/>
          <cell r="BV800"/>
          <cell r="BW800"/>
          <cell r="BX800"/>
          <cell r="BY800"/>
          <cell r="BZ800"/>
          <cell r="CA800"/>
          <cell r="CB800"/>
          <cell r="CC800"/>
          <cell r="CD800"/>
          <cell r="CE800"/>
          <cell r="CF800"/>
          <cell r="CG800"/>
          <cell r="CH800"/>
          <cell r="CI800"/>
          <cell r="CJ800"/>
          <cell r="CK800"/>
          <cell r="CL800"/>
          <cell r="CM800"/>
          <cell r="CN800"/>
          <cell r="CO800"/>
        </row>
        <row r="801">
          <cell r="AR801"/>
          <cell r="AS801"/>
          <cell r="AT801"/>
          <cell r="AU801"/>
          <cell r="AV801"/>
          <cell r="AW801"/>
          <cell r="AX801"/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  <cell r="BS801"/>
          <cell r="BT801"/>
          <cell r="BU801"/>
          <cell r="BV801"/>
          <cell r="BW801"/>
          <cell r="BX801"/>
          <cell r="BY801"/>
          <cell r="BZ801"/>
          <cell r="CA801"/>
          <cell r="CB801"/>
          <cell r="CC801"/>
          <cell r="CD801"/>
          <cell r="CE801"/>
          <cell r="CF801"/>
          <cell r="CG801"/>
          <cell r="CH801"/>
          <cell r="CI801"/>
          <cell r="CJ801"/>
          <cell r="CK801"/>
          <cell r="CL801"/>
          <cell r="CM801"/>
          <cell r="CN801"/>
          <cell r="CO801"/>
        </row>
        <row r="802">
          <cell r="AR802"/>
          <cell r="AS802"/>
          <cell r="AT802"/>
          <cell r="AU802"/>
          <cell r="AV802"/>
          <cell r="AW802"/>
          <cell r="AX802"/>
          <cell r="AY802"/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  <cell r="BS802"/>
          <cell r="BT802"/>
          <cell r="BU802"/>
          <cell r="BV802"/>
          <cell r="BW802"/>
          <cell r="BX802"/>
          <cell r="BY802"/>
          <cell r="BZ802"/>
          <cell r="CA802"/>
          <cell r="CB802"/>
          <cell r="CC802"/>
          <cell r="CD802"/>
          <cell r="CE802"/>
          <cell r="CF802"/>
          <cell r="CG802"/>
          <cell r="CH802"/>
          <cell r="CI802"/>
          <cell r="CJ802"/>
          <cell r="CK802"/>
          <cell r="CL802"/>
          <cell r="CM802"/>
          <cell r="CN802"/>
          <cell r="CO802"/>
        </row>
        <row r="803">
          <cell r="AR803"/>
          <cell r="AS803"/>
          <cell r="AT803"/>
          <cell r="AU803"/>
          <cell r="AV803"/>
          <cell r="AW803"/>
          <cell r="AX803"/>
          <cell r="AY803"/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  <cell r="BS803"/>
          <cell r="BT803"/>
          <cell r="BU803"/>
          <cell r="BV803"/>
          <cell r="BW803"/>
          <cell r="BX803"/>
          <cell r="BY803"/>
          <cell r="BZ803"/>
          <cell r="CA803"/>
          <cell r="CB803"/>
          <cell r="CC803"/>
          <cell r="CD803"/>
          <cell r="CE803"/>
          <cell r="CF803"/>
          <cell r="CG803"/>
          <cell r="CH803"/>
          <cell r="CI803"/>
          <cell r="CJ803"/>
          <cell r="CK803"/>
          <cell r="CL803"/>
          <cell r="CM803"/>
          <cell r="CN803"/>
          <cell r="CO803"/>
        </row>
        <row r="804">
          <cell r="AR804"/>
          <cell r="AS804"/>
          <cell r="AT804"/>
          <cell r="AU804"/>
          <cell r="AV804"/>
          <cell r="AW804"/>
          <cell r="AX804"/>
          <cell r="AY804"/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  <cell r="BS804"/>
          <cell r="BT804"/>
          <cell r="BU804"/>
          <cell r="BV804"/>
          <cell r="BW804"/>
          <cell r="BX804"/>
          <cell r="BY804"/>
          <cell r="BZ804"/>
          <cell r="CA804"/>
          <cell r="CB804"/>
          <cell r="CC804"/>
          <cell r="CD804"/>
          <cell r="CE804"/>
          <cell r="CF804"/>
          <cell r="CG804"/>
          <cell r="CH804"/>
          <cell r="CI804"/>
          <cell r="CJ804"/>
          <cell r="CK804"/>
          <cell r="CL804"/>
          <cell r="CM804"/>
          <cell r="CN804"/>
          <cell r="CO804"/>
        </row>
        <row r="805">
          <cell r="AR805"/>
          <cell r="AS805"/>
          <cell r="AT805"/>
          <cell r="AU805"/>
          <cell r="AV805"/>
          <cell r="AW805"/>
          <cell r="AX805"/>
          <cell r="AY805"/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  <cell r="BS805"/>
          <cell r="BT805"/>
          <cell r="BU805"/>
          <cell r="BV805"/>
          <cell r="BW805"/>
          <cell r="BX805"/>
          <cell r="BY805"/>
          <cell r="BZ805"/>
          <cell r="CA805"/>
          <cell r="CB805"/>
          <cell r="CC805"/>
          <cell r="CD805"/>
          <cell r="CE805"/>
          <cell r="CF805"/>
          <cell r="CG805"/>
          <cell r="CH805"/>
          <cell r="CI805"/>
          <cell r="CJ805"/>
          <cell r="CK805"/>
          <cell r="CL805"/>
          <cell r="CM805"/>
          <cell r="CN805"/>
          <cell r="CO805"/>
        </row>
        <row r="806">
          <cell r="AR806"/>
          <cell r="AS806"/>
          <cell r="AT806"/>
          <cell r="AU806"/>
          <cell r="AV806"/>
          <cell r="AW806"/>
          <cell r="AX806"/>
          <cell r="AY806"/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  <cell r="BS806"/>
          <cell r="BT806"/>
          <cell r="BU806"/>
          <cell r="BV806"/>
          <cell r="BW806"/>
          <cell r="BX806"/>
          <cell r="BY806"/>
          <cell r="BZ806"/>
          <cell r="CA806"/>
          <cell r="CB806"/>
          <cell r="CC806"/>
          <cell r="CD806"/>
          <cell r="CE806"/>
          <cell r="CF806"/>
          <cell r="CG806"/>
          <cell r="CH806"/>
          <cell r="CI806"/>
          <cell r="CJ806"/>
          <cell r="CK806"/>
          <cell r="CL806"/>
          <cell r="CM806"/>
          <cell r="CN806"/>
          <cell r="CO806"/>
        </row>
        <row r="807">
          <cell r="AR807"/>
          <cell r="AS807"/>
          <cell r="AT807"/>
          <cell r="AU807"/>
          <cell r="AV807"/>
          <cell r="AW807"/>
          <cell r="AX807"/>
          <cell r="AY807"/>
          <cell r="AZ807"/>
          <cell r="BA807"/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  <cell r="BS807"/>
          <cell r="BT807"/>
          <cell r="BU807"/>
          <cell r="BV807"/>
          <cell r="BW807"/>
          <cell r="BX807"/>
          <cell r="BY807"/>
          <cell r="BZ807"/>
          <cell r="CA807"/>
          <cell r="CB807"/>
          <cell r="CC807"/>
          <cell r="CD807"/>
          <cell r="CE807"/>
          <cell r="CF807"/>
          <cell r="CG807"/>
          <cell r="CH807"/>
          <cell r="CI807"/>
          <cell r="CJ807"/>
          <cell r="CK807"/>
          <cell r="CL807"/>
          <cell r="CM807"/>
          <cell r="CN807"/>
          <cell r="CO807"/>
        </row>
        <row r="808">
          <cell r="AR808"/>
          <cell r="AS808"/>
          <cell r="AT808"/>
          <cell r="AU808"/>
          <cell r="AV808"/>
          <cell r="AW808"/>
          <cell r="AX808"/>
          <cell r="AY808"/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  <cell r="BS808"/>
          <cell r="BT808"/>
          <cell r="BU808"/>
          <cell r="BV808"/>
          <cell r="BW808"/>
          <cell r="BX808"/>
          <cell r="BY808"/>
          <cell r="BZ808"/>
          <cell r="CA808"/>
          <cell r="CB808"/>
          <cell r="CC808"/>
          <cell r="CD808"/>
          <cell r="CE808"/>
          <cell r="CF808"/>
          <cell r="CG808"/>
          <cell r="CH808"/>
          <cell r="CI808"/>
          <cell r="CJ808"/>
          <cell r="CK808"/>
          <cell r="CL808"/>
          <cell r="CM808"/>
          <cell r="CN808"/>
          <cell r="CO808"/>
        </row>
        <row r="809">
          <cell r="AR809"/>
          <cell r="AS809"/>
          <cell r="AT809"/>
          <cell r="AU809"/>
          <cell r="AV809"/>
          <cell r="AW809"/>
          <cell r="AX809"/>
          <cell r="AY809"/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  <cell r="BT809"/>
          <cell r="BU809"/>
          <cell r="BV809"/>
          <cell r="BW809"/>
          <cell r="BX809"/>
          <cell r="BY809"/>
          <cell r="BZ809"/>
          <cell r="CA809"/>
          <cell r="CB809"/>
          <cell r="CC809"/>
          <cell r="CD809"/>
          <cell r="CE809"/>
          <cell r="CF809"/>
          <cell r="CG809"/>
          <cell r="CH809"/>
          <cell r="CI809"/>
          <cell r="CJ809"/>
          <cell r="CK809"/>
          <cell r="CL809"/>
          <cell r="CM809"/>
          <cell r="CN809"/>
          <cell r="CO809"/>
        </row>
        <row r="810">
          <cell r="AR810"/>
          <cell r="AS810"/>
          <cell r="AT810"/>
          <cell r="AU810"/>
          <cell r="AV810"/>
          <cell r="AW810"/>
          <cell r="AX810"/>
          <cell r="AY810"/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  <cell r="BS810"/>
          <cell r="BT810"/>
          <cell r="BU810"/>
          <cell r="BV810"/>
          <cell r="BW810"/>
          <cell r="BX810"/>
          <cell r="BY810"/>
          <cell r="BZ810"/>
          <cell r="CA810"/>
          <cell r="CB810"/>
          <cell r="CC810"/>
          <cell r="CD810"/>
          <cell r="CE810"/>
          <cell r="CF810"/>
          <cell r="CG810"/>
          <cell r="CH810"/>
          <cell r="CI810"/>
          <cell r="CJ810"/>
          <cell r="CK810"/>
          <cell r="CL810"/>
          <cell r="CM810"/>
          <cell r="CN810"/>
          <cell r="CO810"/>
        </row>
        <row r="811">
          <cell r="AR811"/>
          <cell r="AS811"/>
          <cell r="AT811"/>
          <cell r="AU811"/>
          <cell r="AV811"/>
          <cell r="AW811"/>
          <cell r="AX811"/>
          <cell r="AY811"/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  <cell r="BT811"/>
          <cell r="BU811"/>
          <cell r="BV811"/>
          <cell r="BW811"/>
          <cell r="BX811"/>
          <cell r="BY811"/>
          <cell r="BZ811"/>
          <cell r="CA811"/>
          <cell r="CB811"/>
          <cell r="CC811"/>
          <cell r="CD811"/>
          <cell r="CE811"/>
          <cell r="CF811"/>
          <cell r="CG811"/>
          <cell r="CH811"/>
          <cell r="CI811"/>
          <cell r="CJ811"/>
          <cell r="CK811"/>
          <cell r="CL811"/>
          <cell r="CM811"/>
          <cell r="CN811"/>
          <cell r="CO811"/>
        </row>
        <row r="812">
          <cell r="AR812"/>
          <cell r="AS812"/>
          <cell r="AT812"/>
          <cell r="AU812"/>
          <cell r="AV812"/>
          <cell r="AW812"/>
          <cell r="AX812"/>
          <cell r="AY812"/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  <cell r="BS812"/>
          <cell r="BT812"/>
          <cell r="BU812"/>
          <cell r="BV812"/>
          <cell r="BW812"/>
          <cell r="BX812"/>
          <cell r="BY812"/>
          <cell r="BZ812"/>
          <cell r="CA812"/>
          <cell r="CB812"/>
          <cell r="CC812"/>
          <cell r="CD812"/>
          <cell r="CE812"/>
          <cell r="CF812"/>
          <cell r="CG812"/>
          <cell r="CH812"/>
          <cell r="CI812"/>
          <cell r="CJ812"/>
          <cell r="CK812"/>
          <cell r="CL812"/>
          <cell r="CM812"/>
          <cell r="CN812"/>
          <cell r="CO812"/>
        </row>
        <row r="813">
          <cell r="AR813"/>
          <cell r="AS813"/>
          <cell r="AT813"/>
          <cell r="AU813"/>
          <cell r="AV813"/>
          <cell r="AW813"/>
          <cell r="AX813"/>
          <cell r="AY813"/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  <cell r="BT813"/>
          <cell r="BU813"/>
          <cell r="BV813"/>
          <cell r="BW813"/>
          <cell r="BX813"/>
          <cell r="BY813"/>
          <cell r="BZ813"/>
          <cell r="CA813"/>
          <cell r="CB813"/>
          <cell r="CC813"/>
          <cell r="CD813"/>
          <cell r="CE813"/>
          <cell r="CF813"/>
          <cell r="CG813"/>
          <cell r="CH813"/>
          <cell r="CI813"/>
          <cell r="CJ813"/>
          <cell r="CK813"/>
          <cell r="CL813"/>
          <cell r="CM813"/>
          <cell r="CN813"/>
          <cell r="CO813"/>
        </row>
        <row r="814">
          <cell r="AR814"/>
          <cell r="AS814"/>
          <cell r="AT814"/>
          <cell r="AU814"/>
          <cell r="AV814"/>
          <cell r="AW814"/>
          <cell r="AX814"/>
          <cell r="AY814"/>
          <cell r="AZ814"/>
          <cell r="BA814"/>
          <cell r="BB814"/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  <cell r="BT814"/>
          <cell r="BU814"/>
          <cell r="BV814"/>
          <cell r="BW814"/>
          <cell r="BX814"/>
          <cell r="BY814"/>
          <cell r="BZ814"/>
          <cell r="CA814"/>
          <cell r="CB814"/>
          <cell r="CC814"/>
          <cell r="CD814"/>
          <cell r="CE814"/>
          <cell r="CF814"/>
          <cell r="CG814"/>
          <cell r="CH814"/>
          <cell r="CI814"/>
          <cell r="CJ814"/>
          <cell r="CK814"/>
          <cell r="CL814"/>
          <cell r="CM814"/>
          <cell r="CN814"/>
          <cell r="CO814"/>
        </row>
        <row r="815">
          <cell r="AR815"/>
          <cell r="AS815"/>
          <cell r="AT815"/>
          <cell r="AU815"/>
          <cell r="AV815"/>
          <cell r="AW815"/>
          <cell r="AX815"/>
          <cell r="AY815"/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  <cell r="BT815"/>
          <cell r="BU815"/>
          <cell r="BV815"/>
          <cell r="BW815"/>
          <cell r="BX815"/>
          <cell r="BY815"/>
          <cell r="BZ815"/>
          <cell r="CA815"/>
          <cell r="CB815"/>
          <cell r="CC815"/>
          <cell r="CD815"/>
          <cell r="CE815"/>
          <cell r="CF815"/>
          <cell r="CG815"/>
          <cell r="CH815"/>
          <cell r="CI815"/>
          <cell r="CJ815"/>
          <cell r="CK815"/>
          <cell r="CL815"/>
          <cell r="CM815"/>
          <cell r="CN815"/>
          <cell r="CO815"/>
        </row>
        <row r="816">
          <cell r="AR816"/>
          <cell r="AS816"/>
          <cell r="AT816"/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  <cell r="BT816"/>
          <cell r="BU816"/>
          <cell r="BV816"/>
          <cell r="BW816"/>
          <cell r="BX816"/>
          <cell r="BY816"/>
          <cell r="BZ816"/>
          <cell r="CA816"/>
          <cell r="CB816"/>
          <cell r="CC816"/>
          <cell r="CD816"/>
          <cell r="CE816"/>
          <cell r="CF816"/>
          <cell r="CG816"/>
          <cell r="CH816"/>
          <cell r="CI816"/>
          <cell r="CJ816"/>
          <cell r="CK816"/>
          <cell r="CL816"/>
          <cell r="CM816"/>
          <cell r="CN816"/>
          <cell r="CO816"/>
        </row>
        <row r="817">
          <cell r="AR817"/>
          <cell r="AS817"/>
          <cell r="AT817"/>
          <cell r="AU817"/>
          <cell r="AV817"/>
          <cell r="AW817"/>
          <cell r="AX817"/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  <cell r="BS817"/>
          <cell r="BT817"/>
          <cell r="BU817"/>
          <cell r="BV817"/>
          <cell r="BW817"/>
          <cell r="BX817"/>
          <cell r="BY817"/>
          <cell r="BZ817"/>
          <cell r="CA817"/>
          <cell r="CB817"/>
          <cell r="CC817"/>
          <cell r="CD817"/>
          <cell r="CE817"/>
          <cell r="CF817"/>
          <cell r="CG817"/>
          <cell r="CH817"/>
          <cell r="CI817"/>
          <cell r="CJ817"/>
          <cell r="CK817"/>
          <cell r="CL817"/>
          <cell r="CM817"/>
          <cell r="CN817"/>
          <cell r="CO817"/>
        </row>
        <row r="818"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  <cell r="BS818"/>
          <cell r="BT818"/>
          <cell r="BU818"/>
          <cell r="BV818"/>
          <cell r="BW818"/>
          <cell r="BX818"/>
          <cell r="BY818"/>
          <cell r="BZ818"/>
          <cell r="CA818"/>
          <cell r="CB818"/>
          <cell r="CC818"/>
          <cell r="CD818"/>
          <cell r="CE818"/>
          <cell r="CF818"/>
          <cell r="CG818"/>
          <cell r="CH818"/>
          <cell r="CI818"/>
          <cell r="CJ818"/>
          <cell r="CK818"/>
          <cell r="CL818"/>
          <cell r="CM818"/>
          <cell r="CN818"/>
          <cell r="CO818"/>
        </row>
        <row r="819">
          <cell r="AR819"/>
          <cell r="AS819"/>
          <cell r="AT819"/>
          <cell r="AU819"/>
          <cell r="AV819"/>
          <cell r="AW819"/>
          <cell r="AX819"/>
          <cell r="AY819"/>
          <cell r="AZ819"/>
          <cell r="BA819"/>
          <cell r="BB819"/>
          <cell r="BC819"/>
          <cell r="BD819"/>
          <cell r="BE819"/>
          <cell r="BF819"/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  <cell r="BS819"/>
          <cell r="BT819"/>
          <cell r="BU819"/>
          <cell r="BV819"/>
          <cell r="BW819"/>
          <cell r="BX819"/>
          <cell r="BY819"/>
          <cell r="BZ819"/>
          <cell r="CA819"/>
          <cell r="CB819"/>
          <cell r="CC819"/>
          <cell r="CD819"/>
          <cell r="CE819"/>
          <cell r="CF819"/>
          <cell r="CG819"/>
          <cell r="CH819"/>
          <cell r="CI819"/>
          <cell r="CJ819"/>
          <cell r="CK819"/>
          <cell r="CL819"/>
          <cell r="CM819"/>
          <cell r="CN819"/>
          <cell r="CO819"/>
        </row>
        <row r="820">
          <cell r="AR820"/>
          <cell r="AS820"/>
          <cell r="AT820"/>
          <cell r="AU820"/>
          <cell r="AV820"/>
          <cell r="AW820"/>
          <cell r="AX820"/>
          <cell r="AY820"/>
          <cell r="AZ820"/>
          <cell r="BA820"/>
          <cell r="BB820"/>
          <cell r="BC820"/>
          <cell r="BD820"/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  <cell r="BR820"/>
          <cell r="BS820"/>
          <cell r="BT820"/>
          <cell r="BU820"/>
          <cell r="BV820"/>
          <cell r="BW820"/>
          <cell r="BX820"/>
          <cell r="BY820"/>
          <cell r="BZ820"/>
          <cell r="CA820"/>
          <cell r="CB820"/>
          <cell r="CC820"/>
          <cell r="CD820"/>
          <cell r="CE820"/>
          <cell r="CF820"/>
          <cell r="CG820"/>
          <cell r="CH820"/>
          <cell r="CI820"/>
          <cell r="CJ820"/>
          <cell r="CK820"/>
          <cell r="CL820"/>
          <cell r="CM820"/>
          <cell r="CN820"/>
          <cell r="CO820"/>
        </row>
        <row r="821">
          <cell r="AR821"/>
          <cell r="AS821"/>
          <cell r="AT821"/>
          <cell r="AU821"/>
          <cell r="AV821"/>
          <cell r="AW821"/>
          <cell r="AX821"/>
          <cell r="AY821"/>
          <cell r="AZ821"/>
          <cell r="BA821"/>
          <cell r="BB821"/>
          <cell r="BC821"/>
          <cell r="BD821"/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  <cell r="BS821"/>
          <cell r="BT821"/>
          <cell r="BU821"/>
          <cell r="BV821"/>
          <cell r="BW821"/>
          <cell r="BX821"/>
          <cell r="BY821"/>
          <cell r="BZ821"/>
          <cell r="CA821"/>
          <cell r="CB821"/>
          <cell r="CC821"/>
          <cell r="CD821"/>
          <cell r="CE821"/>
          <cell r="CF821"/>
          <cell r="CG821"/>
          <cell r="CH821"/>
          <cell r="CI821"/>
          <cell r="CJ821"/>
          <cell r="CK821"/>
          <cell r="CL821"/>
          <cell r="CM821"/>
          <cell r="CN821"/>
          <cell r="CO821"/>
        </row>
        <row r="822">
          <cell r="AR822"/>
          <cell r="AS822"/>
          <cell r="AT822"/>
          <cell r="AU822"/>
          <cell r="AV822"/>
          <cell r="AW822"/>
          <cell r="AX822"/>
          <cell r="AY822"/>
          <cell r="AZ822"/>
          <cell r="BA822"/>
          <cell r="BB822"/>
          <cell r="BC822"/>
          <cell r="BD822"/>
          <cell r="BE822"/>
          <cell r="BF822"/>
          <cell r="BG822"/>
          <cell r="BH822"/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  <cell r="BS822"/>
          <cell r="BT822"/>
          <cell r="BU822"/>
          <cell r="BV822"/>
          <cell r="BW822"/>
          <cell r="BX822"/>
          <cell r="BY822"/>
          <cell r="BZ822"/>
          <cell r="CA822"/>
          <cell r="CB822"/>
          <cell r="CC822"/>
          <cell r="CD822"/>
          <cell r="CE822"/>
          <cell r="CF822"/>
          <cell r="CG822"/>
          <cell r="CH822"/>
          <cell r="CI822"/>
          <cell r="CJ822"/>
          <cell r="CK822"/>
          <cell r="CL822"/>
          <cell r="CM822"/>
          <cell r="CN822"/>
          <cell r="CO822"/>
        </row>
        <row r="823">
          <cell r="AR823"/>
          <cell r="AS823"/>
          <cell r="AT823"/>
          <cell r="AU823"/>
          <cell r="AV823"/>
          <cell r="AW823"/>
          <cell r="AX823"/>
          <cell r="AY823"/>
          <cell r="AZ823"/>
          <cell r="BA823"/>
          <cell r="BB823"/>
          <cell r="BC823"/>
          <cell r="BD823"/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  <cell r="BS823"/>
          <cell r="BT823"/>
          <cell r="BU823"/>
          <cell r="BV823"/>
          <cell r="BW823"/>
          <cell r="BX823"/>
          <cell r="BY823"/>
          <cell r="BZ823"/>
          <cell r="CA823"/>
          <cell r="CB823"/>
          <cell r="CC823"/>
          <cell r="CD823"/>
          <cell r="CE823"/>
          <cell r="CF823"/>
          <cell r="CG823"/>
          <cell r="CH823"/>
          <cell r="CI823"/>
          <cell r="CJ823"/>
          <cell r="CK823"/>
          <cell r="CL823"/>
          <cell r="CM823"/>
          <cell r="CN823"/>
          <cell r="CO823"/>
        </row>
        <row r="824">
          <cell r="AR824"/>
          <cell r="AS824"/>
          <cell r="AT824"/>
          <cell r="AU824"/>
          <cell r="AV824"/>
          <cell r="AW824"/>
          <cell r="AX824"/>
          <cell r="AY824"/>
          <cell r="AZ824"/>
          <cell r="BA824"/>
          <cell r="BB824"/>
          <cell r="BC824"/>
          <cell r="BD824"/>
          <cell r="BE824"/>
          <cell r="BF824"/>
          <cell r="BG824"/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  <cell r="BS824"/>
          <cell r="BT824"/>
          <cell r="BU824"/>
          <cell r="BV824"/>
          <cell r="BW824"/>
          <cell r="BX824"/>
          <cell r="BY824"/>
          <cell r="BZ824"/>
          <cell r="CA824"/>
          <cell r="CB824"/>
          <cell r="CC824"/>
          <cell r="CD824"/>
          <cell r="CE824"/>
          <cell r="CF824"/>
          <cell r="CG824"/>
          <cell r="CH824"/>
          <cell r="CI824"/>
          <cell r="CJ824"/>
          <cell r="CK824"/>
          <cell r="CL824"/>
          <cell r="CM824"/>
          <cell r="CN824"/>
          <cell r="CO824"/>
        </row>
        <row r="825">
          <cell r="AR825"/>
          <cell r="AS825"/>
          <cell r="AT825"/>
          <cell r="AU825"/>
          <cell r="AV825"/>
          <cell r="AW825"/>
          <cell r="AX825"/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  <cell r="BT825"/>
          <cell r="BU825"/>
          <cell r="BV825"/>
          <cell r="BW825"/>
          <cell r="BX825"/>
          <cell r="BY825"/>
          <cell r="BZ825"/>
          <cell r="CA825"/>
          <cell r="CB825"/>
          <cell r="CC825"/>
          <cell r="CD825"/>
          <cell r="CE825"/>
          <cell r="CF825"/>
          <cell r="CG825"/>
          <cell r="CH825"/>
          <cell r="CI825"/>
          <cell r="CJ825"/>
          <cell r="CK825"/>
          <cell r="CL825"/>
          <cell r="CM825"/>
          <cell r="CN825"/>
          <cell r="CO825"/>
        </row>
        <row r="826">
          <cell r="AR826"/>
          <cell r="AS826"/>
          <cell r="AT826"/>
          <cell r="AU826"/>
          <cell r="AV826"/>
          <cell r="AW826"/>
          <cell r="AX826"/>
          <cell r="AY826"/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  <cell r="BT826"/>
          <cell r="BU826"/>
          <cell r="BV826"/>
          <cell r="BW826"/>
          <cell r="BX826"/>
          <cell r="BY826"/>
          <cell r="BZ826"/>
          <cell r="CA826"/>
          <cell r="CB826"/>
          <cell r="CC826"/>
          <cell r="CD826"/>
          <cell r="CE826"/>
          <cell r="CF826"/>
          <cell r="CG826"/>
          <cell r="CH826"/>
          <cell r="CI826"/>
          <cell r="CJ826"/>
          <cell r="CK826"/>
          <cell r="CL826"/>
          <cell r="CM826"/>
          <cell r="CN826"/>
          <cell r="CO826"/>
        </row>
        <row r="827">
          <cell r="AR827"/>
          <cell r="AS827"/>
          <cell r="AT827"/>
          <cell r="AU827"/>
          <cell r="AV827"/>
          <cell r="AW827"/>
          <cell r="AX827"/>
          <cell r="AY827"/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  <cell r="BS827"/>
          <cell r="BT827"/>
          <cell r="BU827"/>
          <cell r="BV827"/>
          <cell r="BW827"/>
          <cell r="BX827"/>
          <cell r="BY827"/>
          <cell r="BZ827"/>
          <cell r="CA827"/>
          <cell r="CB827"/>
          <cell r="CC827"/>
          <cell r="CD827"/>
          <cell r="CE827"/>
          <cell r="CF827"/>
          <cell r="CG827"/>
          <cell r="CH827"/>
          <cell r="CI827"/>
          <cell r="CJ827"/>
          <cell r="CK827"/>
          <cell r="CL827"/>
          <cell r="CM827"/>
          <cell r="CN827"/>
          <cell r="CO827"/>
        </row>
        <row r="828">
          <cell r="AR828"/>
          <cell r="AS828"/>
          <cell r="AT828"/>
          <cell r="AU828"/>
          <cell r="AV828"/>
          <cell r="AW828"/>
          <cell r="AX828"/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  <cell r="BS828"/>
          <cell r="BT828"/>
          <cell r="BU828"/>
          <cell r="BV828"/>
          <cell r="BW828"/>
          <cell r="BX828"/>
          <cell r="BY828"/>
          <cell r="BZ828"/>
          <cell r="CA828"/>
          <cell r="CB828"/>
          <cell r="CC828"/>
          <cell r="CD828"/>
          <cell r="CE828"/>
          <cell r="CF828"/>
          <cell r="CG828"/>
          <cell r="CH828"/>
          <cell r="CI828"/>
          <cell r="CJ828"/>
          <cell r="CK828"/>
          <cell r="CL828"/>
          <cell r="CM828"/>
          <cell r="CN828"/>
          <cell r="CO828"/>
        </row>
        <row r="829">
          <cell r="AR829"/>
          <cell r="AS829"/>
          <cell r="AT829"/>
          <cell r="AU829"/>
          <cell r="AV829"/>
          <cell r="AW829"/>
          <cell r="AX829"/>
          <cell r="AY829"/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  <cell r="BT829"/>
          <cell r="BU829"/>
          <cell r="BV829"/>
          <cell r="BW829"/>
          <cell r="BX829"/>
          <cell r="BY829"/>
          <cell r="BZ829"/>
          <cell r="CA829"/>
          <cell r="CB829"/>
          <cell r="CC829"/>
          <cell r="CD829"/>
          <cell r="CE829"/>
          <cell r="CF829"/>
          <cell r="CG829"/>
          <cell r="CH829"/>
          <cell r="CI829"/>
          <cell r="CJ829"/>
          <cell r="CK829"/>
          <cell r="CL829"/>
          <cell r="CM829"/>
          <cell r="CN829"/>
          <cell r="CO829"/>
        </row>
        <row r="830">
          <cell r="AR830"/>
          <cell r="AS830"/>
          <cell r="AT830"/>
          <cell r="AU830"/>
          <cell r="AV830"/>
          <cell r="AW830"/>
          <cell r="AX830"/>
          <cell r="AY830"/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  <cell r="BT830"/>
          <cell r="BU830"/>
          <cell r="BV830"/>
          <cell r="BW830"/>
          <cell r="BX830"/>
          <cell r="BY830"/>
          <cell r="BZ830"/>
          <cell r="CA830"/>
          <cell r="CB830"/>
          <cell r="CC830"/>
          <cell r="CD830"/>
          <cell r="CE830"/>
          <cell r="CF830"/>
          <cell r="CG830"/>
          <cell r="CH830"/>
          <cell r="CI830"/>
          <cell r="CJ830"/>
          <cell r="CK830"/>
          <cell r="CL830"/>
          <cell r="CM830"/>
          <cell r="CN830"/>
          <cell r="CO830"/>
        </row>
        <row r="831">
          <cell r="AR831"/>
          <cell r="AS831"/>
          <cell r="AT831"/>
          <cell r="AU831"/>
          <cell r="AV831"/>
          <cell r="AW831"/>
          <cell r="AX831"/>
          <cell r="AY831"/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  <cell r="BT831"/>
          <cell r="BU831"/>
          <cell r="BV831"/>
          <cell r="BW831"/>
          <cell r="BX831"/>
          <cell r="BY831"/>
          <cell r="BZ831"/>
          <cell r="CA831"/>
          <cell r="CB831"/>
          <cell r="CC831"/>
          <cell r="CD831"/>
          <cell r="CE831"/>
          <cell r="CF831"/>
          <cell r="CG831"/>
          <cell r="CH831"/>
          <cell r="CI831"/>
          <cell r="CJ831"/>
          <cell r="CK831"/>
          <cell r="CL831"/>
          <cell r="CM831"/>
          <cell r="CN831"/>
          <cell r="CO831"/>
        </row>
        <row r="832">
          <cell r="AR832"/>
          <cell r="AS832"/>
          <cell r="AT832"/>
          <cell r="AU832"/>
          <cell r="AV832"/>
          <cell r="AW832"/>
          <cell r="AX832"/>
          <cell r="AY832"/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  <cell r="BS832"/>
          <cell r="BT832"/>
          <cell r="BU832"/>
          <cell r="BV832"/>
          <cell r="BW832"/>
          <cell r="BX832"/>
          <cell r="BY832"/>
          <cell r="BZ832"/>
          <cell r="CA832"/>
          <cell r="CB832"/>
          <cell r="CC832"/>
          <cell r="CD832"/>
          <cell r="CE832"/>
          <cell r="CF832"/>
          <cell r="CG832"/>
          <cell r="CH832"/>
          <cell r="CI832"/>
          <cell r="CJ832"/>
          <cell r="CK832"/>
          <cell r="CL832"/>
          <cell r="CM832"/>
          <cell r="CN832"/>
          <cell r="CO832"/>
        </row>
        <row r="833">
          <cell r="AR833"/>
          <cell r="AS833"/>
          <cell r="AT833"/>
          <cell r="AU833"/>
          <cell r="AV833"/>
          <cell r="AW833"/>
          <cell r="AX833"/>
          <cell r="AY833"/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  <cell r="BS833"/>
          <cell r="BT833"/>
          <cell r="BU833"/>
          <cell r="BV833"/>
          <cell r="BW833"/>
          <cell r="BX833"/>
          <cell r="BY833"/>
          <cell r="BZ833"/>
          <cell r="CA833"/>
          <cell r="CB833"/>
          <cell r="CC833"/>
          <cell r="CD833"/>
          <cell r="CE833"/>
          <cell r="CF833"/>
          <cell r="CG833"/>
          <cell r="CH833"/>
          <cell r="CI833"/>
          <cell r="CJ833"/>
          <cell r="CK833"/>
          <cell r="CL833"/>
          <cell r="CM833"/>
          <cell r="CN833"/>
          <cell r="CO833"/>
        </row>
        <row r="834">
          <cell r="AR834"/>
          <cell r="AS834"/>
          <cell r="AT834"/>
          <cell r="AU834"/>
          <cell r="AV834"/>
          <cell r="AW834"/>
          <cell r="AX834"/>
          <cell r="AY834"/>
          <cell r="AZ834"/>
          <cell r="BA834"/>
          <cell r="BB834"/>
          <cell r="BC834"/>
          <cell r="BD834"/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  <cell r="BS834"/>
          <cell r="BT834"/>
          <cell r="BU834"/>
          <cell r="BV834"/>
          <cell r="BW834"/>
          <cell r="BX834"/>
          <cell r="BY834"/>
          <cell r="BZ834"/>
          <cell r="CA834"/>
          <cell r="CB834"/>
          <cell r="CC834"/>
          <cell r="CD834"/>
          <cell r="CE834"/>
          <cell r="CF834"/>
          <cell r="CG834"/>
          <cell r="CH834"/>
          <cell r="CI834"/>
          <cell r="CJ834"/>
          <cell r="CK834"/>
          <cell r="CL834"/>
          <cell r="CM834"/>
          <cell r="CN834"/>
          <cell r="CO834"/>
        </row>
        <row r="835">
          <cell r="AR835"/>
          <cell r="AS835"/>
          <cell r="AT835"/>
          <cell r="AU835"/>
          <cell r="AV835"/>
          <cell r="AW835"/>
          <cell r="AX835"/>
          <cell r="AY835"/>
          <cell r="AZ835"/>
          <cell r="BA835"/>
          <cell r="BB835"/>
          <cell r="BC835"/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  <cell r="BS835"/>
          <cell r="BT835"/>
          <cell r="BU835"/>
          <cell r="BV835"/>
          <cell r="BW835"/>
          <cell r="BX835"/>
          <cell r="BY835"/>
          <cell r="BZ835"/>
          <cell r="CA835"/>
          <cell r="CB835"/>
          <cell r="CC835"/>
          <cell r="CD835"/>
          <cell r="CE835"/>
          <cell r="CF835"/>
          <cell r="CG835"/>
          <cell r="CH835"/>
          <cell r="CI835"/>
          <cell r="CJ835"/>
          <cell r="CK835"/>
          <cell r="CL835"/>
          <cell r="CM835"/>
          <cell r="CN835"/>
          <cell r="CO835"/>
        </row>
        <row r="836">
          <cell r="AR836"/>
          <cell r="AS836"/>
          <cell r="AT836"/>
          <cell r="AU836"/>
          <cell r="AV836"/>
          <cell r="AW836"/>
          <cell r="AX836"/>
          <cell r="AY836"/>
          <cell r="AZ836"/>
          <cell r="BA836"/>
          <cell r="BB836"/>
          <cell r="BC836"/>
          <cell r="BD836"/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  <cell r="BS836"/>
          <cell r="BT836"/>
          <cell r="BU836"/>
          <cell r="BV836"/>
          <cell r="BW836"/>
          <cell r="BX836"/>
          <cell r="BY836"/>
          <cell r="BZ836"/>
          <cell r="CA836"/>
          <cell r="CB836"/>
          <cell r="CC836"/>
          <cell r="CD836"/>
          <cell r="CE836"/>
          <cell r="CF836"/>
          <cell r="CG836"/>
          <cell r="CH836"/>
          <cell r="CI836"/>
          <cell r="CJ836"/>
          <cell r="CK836"/>
          <cell r="CL836"/>
          <cell r="CM836"/>
          <cell r="CN836"/>
          <cell r="CO836"/>
        </row>
        <row r="837">
          <cell r="AR837"/>
          <cell r="AS837"/>
          <cell r="AT837"/>
          <cell r="AU837"/>
          <cell r="AV837"/>
          <cell r="AW837"/>
          <cell r="AX837"/>
          <cell r="AY837"/>
          <cell r="AZ837"/>
          <cell r="BA837"/>
          <cell r="BB837"/>
          <cell r="BC837"/>
          <cell r="BD837"/>
          <cell r="BE837"/>
          <cell r="BF837"/>
          <cell r="BG837"/>
          <cell r="BH837"/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  <cell r="BS837"/>
          <cell r="BT837"/>
          <cell r="BU837"/>
          <cell r="BV837"/>
          <cell r="BW837"/>
          <cell r="BX837"/>
          <cell r="BY837"/>
          <cell r="BZ837"/>
          <cell r="CA837"/>
          <cell r="CB837"/>
          <cell r="CC837"/>
          <cell r="CD837"/>
          <cell r="CE837"/>
          <cell r="CF837"/>
          <cell r="CG837"/>
          <cell r="CH837"/>
          <cell r="CI837"/>
          <cell r="CJ837"/>
          <cell r="CK837"/>
          <cell r="CL837"/>
          <cell r="CM837"/>
          <cell r="CN837"/>
          <cell r="CO837"/>
        </row>
        <row r="838">
          <cell r="AR838"/>
          <cell r="AS838"/>
          <cell r="AT838"/>
          <cell r="AU838"/>
          <cell r="AV838"/>
          <cell r="AW838"/>
          <cell r="AX838"/>
          <cell r="AY838"/>
          <cell r="AZ838"/>
          <cell r="BA838"/>
          <cell r="BB838"/>
          <cell r="BC838"/>
          <cell r="BD838"/>
          <cell r="BE838"/>
          <cell r="BF838"/>
          <cell r="BG838"/>
          <cell r="BH838"/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  <cell r="BS838"/>
          <cell r="BT838"/>
          <cell r="BU838"/>
          <cell r="BV838"/>
          <cell r="BW838"/>
          <cell r="BX838"/>
          <cell r="BY838"/>
          <cell r="BZ838"/>
          <cell r="CA838"/>
          <cell r="CB838"/>
          <cell r="CC838"/>
          <cell r="CD838"/>
          <cell r="CE838"/>
          <cell r="CF838"/>
          <cell r="CG838"/>
          <cell r="CH838"/>
          <cell r="CI838"/>
          <cell r="CJ838"/>
          <cell r="CK838"/>
          <cell r="CL838"/>
          <cell r="CM838"/>
          <cell r="CN838"/>
          <cell r="CO838"/>
        </row>
        <row r="839">
          <cell r="AR839"/>
          <cell r="AS839"/>
          <cell r="AT839"/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  <cell r="BS839"/>
          <cell r="BT839"/>
          <cell r="BU839"/>
          <cell r="BV839"/>
          <cell r="BW839"/>
          <cell r="BX839"/>
          <cell r="BY839"/>
          <cell r="BZ839"/>
          <cell r="CA839"/>
          <cell r="CB839"/>
          <cell r="CC839"/>
          <cell r="CD839"/>
          <cell r="CE839"/>
          <cell r="CF839"/>
          <cell r="CG839"/>
          <cell r="CH839"/>
          <cell r="CI839"/>
          <cell r="CJ839"/>
          <cell r="CK839"/>
          <cell r="CL839"/>
          <cell r="CM839"/>
          <cell r="CN839"/>
          <cell r="CO839"/>
        </row>
        <row r="840">
          <cell r="AR840"/>
          <cell r="AS840"/>
          <cell r="AT840"/>
          <cell r="AU840"/>
          <cell r="AV840"/>
          <cell r="AW840"/>
          <cell r="AX840"/>
          <cell r="AY840"/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  <cell r="BS840"/>
          <cell r="BT840"/>
          <cell r="BU840"/>
          <cell r="BV840"/>
          <cell r="BW840"/>
          <cell r="BX840"/>
          <cell r="BY840"/>
          <cell r="BZ840"/>
          <cell r="CA840"/>
          <cell r="CB840"/>
          <cell r="CC840"/>
          <cell r="CD840"/>
          <cell r="CE840"/>
          <cell r="CF840"/>
          <cell r="CG840"/>
          <cell r="CH840"/>
          <cell r="CI840"/>
          <cell r="CJ840"/>
          <cell r="CK840"/>
          <cell r="CL840"/>
          <cell r="CM840"/>
          <cell r="CN840"/>
          <cell r="CO840"/>
        </row>
        <row r="841">
          <cell r="AR841"/>
          <cell r="AS841"/>
          <cell r="AT841"/>
          <cell r="AU841"/>
          <cell r="AV841"/>
          <cell r="AW841"/>
          <cell r="AX841"/>
          <cell r="AY841"/>
          <cell r="AZ841"/>
          <cell r="BA841"/>
          <cell r="BB841"/>
          <cell r="BC841"/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  <cell r="BS841"/>
          <cell r="BT841"/>
          <cell r="BU841"/>
          <cell r="BV841"/>
          <cell r="BW841"/>
          <cell r="BX841"/>
          <cell r="BY841"/>
          <cell r="BZ841"/>
          <cell r="CA841"/>
          <cell r="CB841"/>
          <cell r="CC841"/>
          <cell r="CD841"/>
          <cell r="CE841"/>
          <cell r="CF841"/>
          <cell r="CG841"/>
          <cell r="CH841"/>
          <cell r="CI841"/>
          <cell r="CJ841"/>
          <cell r="CK841"/>
          <cell r="CL841"/>
          <cell r="CM841"/>
          <cell r="CN841"/>
          <cell r="CO841"/>
        </row>
        <row r="842">
          <cell r="AR842"/>
          <cell r="AS842"/>
          <cell r="AT842"/>
          <cell r="AU842"/>
          <cell r="AV842"/>
          <cell r="AW842"/>
          <cell r="AX842"/>
          <cell r="AY842"/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  <cell r="BS842"/>
          <cell r="BT842"/>
          <cell r="BU842"/>
          <cell r="BV842"/>
          <cell r="BW842"/>
          <cell r="BX842"/>
          <cell r="BY842"/>
          <cell r="BZ842"/>
          <cell r="CA842"/>
          <cell r="CB842"/>
          <cell r="CC842"/>
          <cell r="CD842"/>
          <cell r="CE842"/>
          <cell r="CF842"/>
          <cell r="CG842"/>
          <cell r="CH842"/>
          <cell r="CI842"/>
          <cell r="CJ842"/>
          <cell r="CK842"/>
          <cell r="CL842"/>
          <cell r="CM842"/>
          <cell r="CN842"/>
          <cell r="CO842"/>
        </row>
        <row r="843">
          <cell r="AR843"/>
          <cell r="AS843"/>
          <cell r="AT843"/>
          <cell r="AU843"/>
          <cell r="AV843"/>
          <cell r="AW843"/>
          <cell r="AX843"/>
          <cell r="AY843"/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  <cell r="BT843"/>
          <cell r="BU843"/>
          <cell r="BV843"/>
          <cell r="BW843"/>
          <cell r="BX843"/>
          <cell r="BY843"/>
          <cell r="BZ843"/>
          <cell r="CA843"/>
          <cell r="CB843"/>
          <cell r="CC843"/>
          <cell r="CD843"/>
          <cell r="CE843"/>
          <cell r="CF843"/>
          <cell r="CG843"/>
          <cell r="CH843"/>
          <cell r="CI843"/>
          <cell r="CJ843"/>
          <cell r="CK843"/>
          <cell r="CL843"/>
          <cell r="CM843"/>
          <cell r="CN843"/>
          <cell r="CO843"/>
        </row>
        <row r="844">
          <cell r="AR844"/>
          <cell r="AS844"/>
          <cell r="AT844"/>
          <cell r="AU844"/>
          <cell r="AV844"/>
          <cell r="AW844"/>
          <cell r="AX844"/>
          <cell r="AY844"/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  <cell r="BS844"/>
          <cell r="BT844"/>
          <cell r="BU844"/>
          <cell r="BV844"/>
          <cell r="BW844"/>
          <cell r="BX844"/>
          <cell r="BY844"/>
          <cell r="BZ844"/>
          <cell r="CA844"/>
          <cell r="CB844"/>
          <cell r="CC844"/>
          <cell r="CD844"/>
          <cell r="CE844"/>
          <cell r="CF844"/>
          <cell r="CG844"/>
          <cell r="CH844"/>
          <cell r="CI844"/>
          <cell r="CJ844"/>
          <cell r="CK844"/>
          <cell r="CL844"/>
          <cell r="CM844"/>
          <cell r="CN844"/>
          <cell r="CO844"/>
        </row>
        <row r="845">
          <cell r="AR845"/>
          <cell r="AS845"/>
          <cell r="AT845"/>
          <cell r="AU845"/>
          <cell r="AV845"/>
          <cell r="AW845"/>
          <cell r="AX845"/>
          <cell r="AY845"/>
          <cell r="AZ845"/>
          <cell r="BA845"/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  <cell r="BT845"/>
          <cell r="BU845"/>
          <cell r="BV845"/>
          <cell r="BW845"/>
          <cell r="BX845"/>
          <cell r="BY845"/>
          <cell r="BZ845"/>
          <cell r="CA845"/>
          <cell r="CB845"/>
          <cell r="CC845"/>
          <cell r="CD845"/>
          <cell r="CE845"/>
          <cell r="CF845"/>
          <cell r="CG845"/>
          <cell r="CH845"/>
          <cell r="CI845"/>
          <cell r="CJ845"/>
          <cell r="CK845"/>
          <cell r="CL845"/>
          <cell r="CM845"/>
          <cell r="CN845"/>
          <cell r="CO845"/>
        </row>
        <row r="846">
          <cell r="AR846"/>
          <cell r="AS846"/>
          <cell r="AT846"/>
          <cell r="AU846"/>
          <cell r="AV846"/>
          <cell r="AW846"/>
          <cell r="AX846"/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  <cell r="BS846"/>
          <cell r="BT846"/>
          <cell r="BU846"/>
          <cell r="BV846"/>
          <cell r="BW846"/>
          <cell r="BX846"/>
          <cell r="BY846"/>
          <cell r="BZ846"/>
          <cell r="CA846"/>
          <cell r="CB846"/>
          <cell r="CC846"/>
          <cell r="CD846"/>
          <cell r="CE846"/>
          <cell r="CF846"/>
          <cell r="CG846"/>
          <cell r="CH846"/>
          <cell r="CI846"/>
          <cell r="CJ846"/>
          <cell r="CK846"/>
          <cell r="CL846"/>
          <cell r="CM846"/>
          <cell r="CN846"/>
          <cell r="CO846"/>
        </row>
        <row r="847">
          <cell r="AR847"/>
          <cell r="AS847"/>
          <cell r="AT847"/>
          <cell r="AU847"/>
          <cell r="AV847"/>
          <cell r="AW847"/>
          <cell r="AX847"/>
          <cell r="AY847"/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  <cell r="BT847"/>
          <cell r="BU847"/>
          <cell r="BV847"/>
          <cell r="BW847"/>
          <cell r="BX847"/>
          <cell r="BY847"/>
          <cell r="BZ847"/>
          <cell r="CA847"/>
          <cell r="CB847"/>
          <cell r="CC847"/>
          <cell r="CD847"/>
          <cell r="CE847"/>
          <cell r="CF847"/>
          <cell r="CG847"/>
          <cell r="CH847"/>
          <cell r="CI847"/>
          <cell r="CJ847"/>
          <cell r="CK847"/>
          <cell r="CL847"/>
          <cell r="CM847"/>
          <cell r="CN847"/>
          <cell r="CO847"/>
        </row>
        <row r="848">
          <cell r="AR848"/>
          <cell r="AS848"/>
          <cell r="AT848"/>
          <cell r="AU848"/>
          <cell r="AV848"/>
          <cell r="AW848"/>
          <cell r="AX848"/>
          <cell r="AY848"/>
          <cell r="AZ848"/>
          <cell r="BA848"/>
          <cell r="BB848"/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  <cell r="BS848"/>
          <cell r="BT848"/>
          <cell r="BU848"/>
          <cell r="BV848"/>
          <cell r="BW848"/>
          <cell r="BX848"/>
          <cell r="BY848"/>
          <cell r="BZ848"/>
          <cell r="CA848"/>
          <cell r="CB848"/>
          <cell r="CC848"/>
          <cell r="CD848"/>
          <cell r="CE848"/>
          <cell r="CF848"/>
          <cell r="CG848"/>
          <cell r="CH848"/>
          <cell r="CI848"/>
          <cell r="CJ848"/>
          <cell r="CK848"/>
          <cell r="CL848"/>
          <cell r="CM848"/>
          <cell r="CN848"/>
          <cell r="CO848"/>
        </row>
        <row r="849">
          <cell r="AR849"/>
          <cell r="AS849"/>
          <cell r="AT849"/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  <cell r="BS849"/>
          <cell r="BT849"/>
          <cell r="BU849"/>
          <cell r="BV849"/>
          <cell r="BW849"/>
          <cell r="BX849"/>
          <cell r="BY849"/>
          <cell r="BZ849"/>
          <cell r="CA849"/>
          <cell r="CB849"/>
          <cell r="CC849"/>
          <cell r="CD849"/>
          <cell r="CE849"/>
          <cell r="CF849"/>
          <cell r="CG849"/>
          <cell r="CH849"/>
          <cell r="CI849"/>
          <cell r="CJ849"/>
          <cell r="CK849"/>
          <cell r="CL849"/>
          <cell r="CM849"/>
          <cell r="CN849"/>
          <cell r="CO849"/>
        </row>
        <row r="850">
          <cell r="AR850"/>
          <cell r="AS850"/>
          <cell r="AT850"/>
          <cell r="AU850"/>
          <cell r="AV850"/>
          <cell r="AW850"/>
          <cell r="AX850"/>
          <cell r="AY850"/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  <cell r="BT850"/>
          <cell r="BU850"/>
          <cell r="BV850"/>
          <cell r="BW850"/>
          <cell r="BX850"/>
          <cell r="BY850"/>
          <cell r="BZ850"/>
          <cell r="CA850"/>
          <cell r="CB850"/>
          <cell r="CC850"/>
          <cell r="CD850"/>
          <cell r="CE850"/>
          <cell r="CF850"/>
          <cell r="CG850"/>
          <cell r="CH850"/>
          <cell r="CI850"/>
          <cell r="CJ850"/>
          <cell r="CK850"/>
          <cell r="CL850"/>
          <cell r="CM850"/>
          <cell r="CN850"/>
          <cell r="CO850"/>
        </row>
        <row r="851">
          <cell r="AR851"/>
          <cell r="AS851"/>
          <cell r="AT851"/>
          <cell r="AU851"/>
          <cell r="AV851"/>
          <cell r="AW851"/>
          <cell r="AX851"/>
          <cell r="AY851"/>
          <cell r="AZ851"/>
          <cell r="BA851"/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  <cell r="BS851"/>
          <cell r="BT851"/>
          <cell r="BU851"/>
          <cell r="BV851"/>
          <cell r="BW851"/>
          <cell r="BX851"/>
          <cell r="BY851"/>
          <cell r="BZ851"/>
          <cell r="CA851"/>
          <cell r="CB851"/>
          <cell r="CC851"/>
          <cell r="CD851"/>
          <cell r="CE851"/>
          <cell r="CF851"/>
          <cell r="CG851"/>
          <cell r="CH851"/>
          <cell r="CI851"/>
          <cell r="CJ851"/>
          <cell r="CK851"/>
          <cell r="CL851"/>
          <cell r="CM851"/>
          <cell r="CN851"/>
          <cell r="CO851"/>
        </row>
        <row r="852">
          <cell r="AR852"/>
          <cell r="AS852"/>
          <cell r="AT852"/>
          <cell r="AU852"/>
          <cell r="AV852"/>
          <cell r="AW852"/>
          <cell r="AX852"/>
          <cell r="AY852"/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  <cell r="BS852"/>
          <cell r="BT852"/>
          <cell r="BU852"/>
          <cell r="BV852"/>
          <cell r="BW852"/>
          <cell r="BX852"/>
          <cell r="BY852"/>
          <cell r="BZ852"/>
          <cell r="CA852"/>
          <cell r="CB852"/>
          <cell r="CC852"/>
          <cell r="CD852"/>
          <cell r="CE852"/>
          <cell r="CF852"/>
          <cell r="CG852"/>
          <cell r="CH852"/>
          <cell r="CI852"/>
          <cell r="CJ852"/>
          <cell r="CK852"/>
          <cell r="CL852"/>
          <cell r="CM852"/>
          <cell r="CN852"/>
          <cell r="CO852"/>
        </row>
        <row r="853">
          <cell r="AR853"/>
          <cell r="AS853"/>
          <cell r="AT853"/>
          <cell r="AU853"/>
          <cell r="AV853"/>
          <cell r="AW853"/>
          <cell r="AX853"/>
          <cell r="AY853"/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  <cell r="BS853"/>
          <cell r="BT853"/>
          <cell r="BU853"/>
          <cell r="BV853"/>
          <cell r="BW853"/>
          <cell r="BX853"/>
          <cell r="BY853"/>
          <cell r="BZ853"/>
          <cell r="CA853"/>
          <cell r="CB853"/>
          <cell r="CC853"/>
          <cell r="CD853"/>
          <cell r="CE853"/>
          <cell r="CF853"/>
          <cell r="CG853"/>
          <cell r="CH853"/>
          <cell r="CI853"/>
          <cell r="CJ853"/>
          <cell r="CK853"/>
          <cell r="CL853"/>
          <cell r="CM853"/>
          <cell r="CN853"/>
          <cell r="CO853"/>
        </row>
        <row r="854">
          <cell r="AR854"/>
          <cell r="AS854"/>
          <cell r="AT854"/>
          <cell r="AU854"/>
          <cell r="AV854"/>
          <cell r="AW854"/>
          <cell r="AX854"/>
          <cell r="AY854"/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  <cell r="BS854"/>
          <cell r="BT854"/>
          <cell r="BU854"/>
          <cell r="BV854"/>
          <cell r="BW854"/>
          <cell r="BX854"/>
          <cell r="BY854"/>
          <cell r="BZ854"/>
          <cell r="CA854"/>
          <cell r="CB854"/>
          <cell r="CC854"/>
          <cell r="CD854"/>
          <cell r="CE854"/>
          <cell r="CF854"/>
          <cell r="CG854"/>
          <cell r="CH854"/>
          <cell r="CI854"/>
          <cell r="CJ854"/>
          <cell r="CK854"/>
          <cell r="CL854"/>
          <cell r="CM854"/>
          <cell r="CN854"/>
          <cell r="CO854"/>
        </row>
        <row r="855">
          <cell r="AR855"/>
          <cell r="AS855"/>
          <cell r="AT855"/>
          <cell r="AU855"/>
          <cell r="AV855"/>
          <cell r="AW855"/>
          <cell r="AX855"/>
          <cell r="AY855"/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  <cell r="BS855"/>
          <cell r="BT855"/>
          <cell r="BU855"/>
          <cell r="BV855"/>
          <cell r="BW855"/>
          <cell r="BX855"/>
          <cell r="BY855"/>
          <cell r="BZ855"/>
          <cell r="CA855"/>
          <cell r="CB855"/>
          <cell r="CC855"/>
          <cell r="CD855"/>
          <cell r="CE855"/>
          <cell r="CF855"/>
          <cell r="CG855"/>
          <cell r="CH855"/>
          <cell r="CI855"/>
          <cell r="CJ855"/>
          <cell r="CK855"/>
          <cell r="CL855"/>
          <cell r="CM855"/>
          <cell r="CN855"/>
          <cell r="CO855"/>
        </row>
        <row r="856">
          <cell r="AR856"/>
          <cell r="AS856"/>
          <cell r="AT856"/>
          <cell r="AU856"/>
          <cell r="AV856"/>
          <cell r="AW856"/>
          <cell r="AX856"/>
          <cell r="AY856"/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  <cell r="BS856"/>
          <cell r="BT856"/>
          <cell r="BU856"/>
          <cell r="BV856"/>
          <cell r="BW856"/>
          <cell r="BX856"/>
          <cell r="BY856"/>
          <cell r="BZ856"/>
          <cell r="CA856"/>
          <cell r="CB856"/>
          <cell r="CC856"/>
          <cell r="CD856"/>
          <cell r="CE856"/>
          <cell r="CF856"/>
          <cell r="CG856"/>
          <cell r="CH856"/>
          <cell r="CI856"/>
          <cell r="CJ856"/>
          <cell r="CK856"/>
          <cell r="CL856"/>
          <cell r="CM856"/>
          <cell r="CN856"/>
          <cell r="CO856"/>
        </row>
        <row r="857">
          <cell r="AR857"/>
          <cell r="AS857"/>
          <cell r="AT857"/>
          <cell r="AU857"/>
          <cell r="AV857"/>
          <cell r="AW857"/>
          <cell r="AX857"/>
          <cell r="AY857"/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  <cell r="BT857"/>
          <cell r="BU857"/>
          <cell r="BV857"/>
          <cell r="BW857"/>
          <cell r="BX857"/>
          <cell r="BY857"/>
          <cell r="BZ857"/>
          <cell r="CA857"/>
          <cell r="CB857"/>
          <cell r="CC857"/>
          <cell r="CD857"/>
          <cell r="CE857"/>
          <cell r="CF857"/>
          <cell r="CG857"/>
          <cell r="CH857"/>
          <cell r="CI857"/>
          <cell r="CJ857"/>
          <cell r="CK857"/>
          <cell r="CL857"/>
          <cell r="CM857"/>
          <cell r="CN857"/>
          <cell r="CO857"/>
        </row>
        <row r="858">
          <cell r="AR858"/>
          <cell r="AS858"/>
          <cell r="AT858"/>
          <cell r="AU858"/>
          <cell r="AV858"/>
          <cell r="AW858"/>
          <cell r="AX858"/>
          <cell r="AY858"/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  <cell r="BT858"/>
          <cell r="BU858"/>
          <cell r="BV858"/>
          <cell r="BW858"/>
          <cell r="BX858"/>
          <cell r="BY858"/>
          <cell r="BZ858"/>
          <cell r="CA858"/>
          <cell r="CB858"/>
          <cell r="CC858"/>
          <cell r="CD858"/>
          <cell r="CE858"/>
          <cell r="CF858"/>
          <cell r="CG858"/>
          <cell r="CH858"/>
          <cell r="CI858"/>
          <cell r="CJ858"/>
          <cell r="CK858"/>
          <cell r="CL858"/>
          <cell r="CM858"/>
          <cell r="CN858"/>
          <cell r="CO858"/>
        </row>
        <row r="859">
          <cell r="AR859"/>
          <cell r="AS859"/>
          <cell r="AT859"/>
          <cell r="AU859"/>
          <cell r="AV859"/>
          <cell r="AW859"/>
          <cell r="AX859"/>
          <cell r="AY859"/>
          <cell r="AZ859"/>
          <cell r="BA859"/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  <cell r="BT859"/>
          <cell r="BU859"/>
          <cell r="BV859"/>
          <cell r="BW859"/>
          <cell r="BX859"/>
          <cell r="BY859"/>
          <cell r="BZ859"/>
          <cell r="CA859"/>
          <cell r="CB859"/>
          <cell r="CC859"/>
          <cell r="CD859"/>
          <cell r="CE859"/>
          <cell r="CF859"/>
          <cell r="CG859"/>
          <cell r="CH859"/>
          <cell r="CI859"/>
          <cell r="CJ859"/>
          <cell r="CK859"/>
          <cell r="CL859"/>
          <cell r="CM859"/>
          <cell r="CN859"/>
          <cell r="CO859"/>
        </row>
        <row r="860">
          <cell r="AR860"/>
          <cell r="AS860"/>
          <cell r="AT860"/>
          <cell r="AU860"/>
          <cell r="AV860"/>
          <cell r="AW860"/>
          <cell r="AX860"/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  <cell r="BT860"/>
          <cell r="BU860"/>
          <cell r="BV860"/>
          <cell r="BW860"/>
          <cell r="BX860"/>
          <cell r="BY860"/>
          <cell r="BZ860"/>
          <cell r="CA860"/>
          <cell r="CB860"/>
          <cell r="CC860"/>
          <cell r="CD860"/>
          <cell r="CE860"/>
          <cell r="CF860"/>
          <cell r="CG860"/>
          <cell r="CH860"/>
          <cell r="CI860"/>
          <cell r="CJ860"/>
          <cell r="CK860"/>
          <cell r="CL860"/>
          <cell r="CM860"/>
          <cell r="CN860"/>
          <cell r="CO860"/>
        </row>
        <row r="861">
          <cell r="AR861"/>
          <cell r="AS861"/>
          <cell r="AT861"/>
          <cell r="AU861"/>
          <cell r="AV861"/>
          <cell r="AW861"/>
          <cell r="AX861"/>
          <cell r="AY861"/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  <cell r="BT861"/>
          <cell r="BU861"/>
          <cell r="BV861"/>
          <cell r="BW861"/>
          <cell r="BX861"/>
          <cell r="BY861"/>
          <cell r="BZ861"/>
          <cell r="CA861"/>
          <cell r="CB861"/>
          <cell r="CC861"/>
          <cell r="CD861"/>
          <cell r="CE861"/>
          <cell r="CF861"/>
          <cell r="CG861"/>
          <cell r="CH861"/>
          <cell r="CI861"/>
          <cell r="CJ861"/>
          <cell r="CK861"/>
          <cell r="CL861"/>
          <cell r="CM861"/>
          <cell r="CN861"/>
          <cell r="CO861"/>
        </row>
        <row r="862">
          <cell r="AR862"/>
          <cell r="AS862"/>
          <cell r="AT862"/>
          <cell r="AU862"/>
          <cell r="AV862"/>
          <cell r="AW862"/>
          <cell r="AX862"/>
          <cell r="AY862"/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  <cell r="BS862"/>
          <cell r="BT862"/>
          <cell r="BU862"/>
          <cell r="BV862"/>
          <cell r="BW862"/>
          <cell r="BX862"/>
          <cell r="BY862"/>
          <cell r="BZ862"/>
          <cell r="CA862"/>
          <cell r="CB862"/>
          <cell r="CC862"/>
          <cell r="CD862"/>
          <cell r="CE862"/>
          <cell r="CF862"/>
          <cell r="CG862"/>
          <cell r="CH862"/>
          <cell r="CI862"/>
          <cell r="CJ862"/>
          <cell r="CK862"/>
          <cell r="CL862"/>
          <cell r="CM862"/>
          <cell r="CN862"/>
          <cell r="CO862"/>
        </row>
        <row r="863">
          <cell r="AR863"/>
          <cell r="AS863"/>
          <cell r="AT863"/>
          <cell r="AU863"/>
          <cell r="AV863"/>
          <cell r="AW863"/>
          <cell r="AX863"/>
          <cell r="AY863"/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  <cell r="BT863"/>
          <cell r="BU863"/>
          <cell r="BV863"/>
          <cell r="BW863"/>
          <cell r="BX863"/>
          <cell r="BY863"/>
          <cell r="BZ863"/>
          <cell r="CA863"/>
          <cell r="CB863"/>
          <cell r="CC863"/>
          <cell r="CD863"/>
          <cell r="CE863"/>
          <cell r="CF863"/>
          <cell r="CG863"/>
          <cell r="CH863"/>
          <cell r="CI863"/>
          <cell r="CJ863"/>
          <cell r="CK863"/>
          <cell r="CL863"/>
          <cell r="CM863"/>
          <cell r="CN863"/>
          <cell r="CO863"/>
        </row>
        <row r="864">
          <cell r="AR864"/>
          <cell r="AS864"/>
          <cell r="AT864"/>
          <cell r="AU864"/>
          <cell r="AV864"/>
          <cell r="AW864"/>
          <cell r="AX864"/>
          <cell r="AY864"/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  <cell r="BT864"/>
          <cell r="BU864"/>
          <cell r="BV864"/>
          <cell r="BW864"/>
          <cell r="BX864"/>
          <cell r="BY864"/>
          <cell r="BZ864"/>
          <cell r="CA864"/>
          <cell r="CB864"/>
          <cell r="CC864"/>
          <cell r="CD864"/>
          <cell r="CE864"/>
          <cell r="CF864"/>
          <cell r="CG864"/>
          <cell r="CH864"/>
          <cell r="CI864"/>
          <cell r="CJ864"/>
          <cell r="CK864"/>
          <cell r="CL864"/>
          <cell r="CM864"/>
          <cell r="CN864"/>
          <cell r="CO864"/>
        </row>
        <row r="865">
          <cell r="AR865"/>
          <cell r="AS865"/>
          <cell r="AT865"/>
          <cell r="AU865"/>
          <cell r="AV865"/>
          <cell r="AW865"/>
          <cell r="AX865"/>
          <cell r="AY865"/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  <cell r="BT865"/>
          <cell r="BU865"/>
          <cell r="BV865"/>
          <cell r="BW865"/>
          <cell r="BX865"/>
          <cell r="BY865"/>
          <cell r="BZ865"/>
          <cell r="CA865"/>
          <cell r="CB865"/>
          <cell r="CC865"/>
          <cell r="CD865"/>
          <cell r="CE865"/>
          <cell r="CF865"/>
          <cell r="CG865"/>
          <cell r="CH865"/>
          <cell r="CI865"/>
          <cell r="CJ865"/>
          <cell r="CK865"/>
          <cell r="CL865"/>
          <cell r="CM865"/>
          <cell r="CN865"/>
          <cell r="CO865"/>
        </row>
        <row r="866">
          <cell r="AR866"/>
          <cell r="AS866"/>
          <cell r="AT866"/>
          <cell r="AU866"/>
          <cell r="AV866"/>
          <cell r="AW866"/>
          <cell r="AX866"/>
          <cell r="AY866"/>
          <cell r="AZ866"/>
          <cell r="BA866"/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  <cell r="BT866"/>
          <cell r="BU866"/>
          <cell r="BV866"/>
          <cell r="BW866"/>
          <cell r="BX866"/>
          <cell r="BY866"/>
          <cell r="BZ866"/>
          <cell r="CA866"/>
          <cell r="CB866"/>
          <cell r="CC866"/>
          <cell r="CD866"/>
          <cell r="CE866"/>
          <cell r="CF866"/>
          <cell r="CG866"/>
          <cell r="CH866"/>
          <cell r="CI866"/>
          <cell r="CJ866"/>
          <cell r="CK866"/>
          <cell r="CL866"/>
          <cell r="CM866"/>
          <cell r="CN866"/>
          <cell r="CO866"/>
        </row>
        <row r="867">
          <cell r="AR867"/>
          <cell r="AS867"/>
          <cell r="AT867"/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  <cell r="BS867"/>
          <cell r="BT867"/>
          <cell r="BU867"/>
          <cell r="BV867"/>
          <cell r="BW867"/>
          <cell r="BX867"/>
          <cell r="BY867"/>
          <cell r="BZ867"/>
          <cell r="CA867"/>
          <cell r="CB867"/>
          <cell r="CC867"/>
          <cell r="CD867"/>
          <cell r="CE867"/>
          <cell r="CF867"/>
          <cell r="CG867"/>
          <cell r="CH867"/>
          <cell r="CI867"/>
          <cell r="CJ867"/>
          <cell r="CK867"/>
          <cell r="CL867"/>
          <cell r="CM867"/>
          <cell r="CN867"/>
          <cell r="CO867"/>
        </row>
        <row r="868">
          <cell r="AR868"/>
          <cell r="AS868"/>
          <cell r="AT868"/>
          <cell r="AU868"/>
          <cell r="AV868"/>
          <cell r="AW868"/>
          <cell r="AX868"/>
          <cell r="AY868"/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  <cell r="BS868"/>
          <cell r="BT868"/>
          <cell r="BU868"/>
          <cell r="BV868"/>
          <cell r="BW868"/>
          <cell r="BX868"/>
          <cell r="BY868"/>
          <cell r="BZ868"/>
          <cell r="CA868"/>
          <cell r="CB868"/>
          <cell r="CC868"/>
          <cell r="CD868"/>
          <cell r="CE868"/>
          <cell r="CF868"/>
          <cell r="CG868"/>
          <cell r="CH868"/>
          <cell r="CI868"/>
          <cell r="CJ868"/>
          <cell r="CK868"/>
          <cell r="CL868"/>
          <cell r="CM868"/>
          <cell r="CN868"/>
          <cell r="CO868"/>
        </row>
        <row r="869">
          <cell r="AR869"/>
          <cell r="AS869"/>
          <cell r="AT869"/>
          <cell r="AU869"/>
          <cell r="AV869"/>
          <cell r="AW869"/>
          <cell r="AX869"/>
          <cell r="AY869"/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  <cell r="BS869"/>
          <cell r="BT869"/>
          <cell r="BU869"/>
          <cell r="BV869"/>
          <cell r="BW869"/>
          <cell r="BX869"/>
          <cell r="BY869"/>
          <cell r="BZ869"/>
          <cell r="CA869"/>
          <cell r="CB869"/>
          <cell r="CC869"/>
          <cell r="CD869"/>
          <cell r="CE869"/>
          <cell r="CF869"/>
          <cell r="CG869"/>
          <cell r="CH869"/>
          <cell r="CI869"/>
          <cell r="CJ869"/>
          <cell r="CK869"/>
          <cell r="CL869"/>
          <cell r="CM869"/>
          <cell r="CN869"/>
          <cell r="CO869"/>
        </row>
        <row r="870">
          <cell r="AR870"/>
          <cell r="AS870"/>
          <cell r="AT870"/>
          <cell r="AU870"/>
          <cell r="AV870"/>
          <cell r="AW870"/>
          <cell r="AX870"/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  <cell r="BS870"/>
          <cell r="BT870"/>
          <cell r="BU870"/>
          <cell r="BV870"/>
          <cell r="BW870"/>
          <cell r="BX870"/>
          <cell r="BY870"/>
          <cell r="BZ870"/>
          <cell r="CA870"/>
          <cell r="CB870"/>
          <cell r="CC870"/>
          <cell r="CD870"/>
          <cell r="CE870"/>
          <cell r="CF870"/>
          <cell r="CG870"/>
          <cell r="CH870"/>
          <cell r="CI870"/>
          <cell r="CJ870"/>
          <cell r="CK870"/>
          <cell r="CL870"/>
          <cell r="CM870"/>
          <cell r="CN870"/>
          <cell r="CO870"/>
        </row>
        <row r="871">
          <cell r="AR871"/>
          <cell r="AS871"/>
          <cell r="AT871"/>
          <cell r="AU871"/>
          <cell r="AV871"/>
          <cell r="AW871"/>
          <cell r="AX871"/>
          <cell r="AY871"/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  <cell r="BT871"/>
          <cell r="BU871"/>
          <cell r="BV871"/>
          <cell r="BW871"/>
          <cell r="BX871"/>
          <cell r="BY871"/>
          <cell r="BZ871"/>
          <cell r="CA871"/>
          <cell r="CB871"/>
          <cell r="CC871"/>
          <cell r="CD871"/>
          <cell r="CE871"/>
          <cell r="CF871"/>
          <cell r="CG871"/>
          <cell r="CH871"/>
          <cell r="CI871"/>
          <cell r="CJ871"/>
          <cell r="CK871"/>
          <cell r="CL871"/>
          <cell r="CM871"/>
          <cell r="CN871"/>
          <cell r="CO871"/>
        </row>
        <row r="872">
          <cell r="AR872"/>
          <cell r="AS872"/>
          <cell r="AT872"/>
          <cell r="AU872"/>
          <cell r="AV872"/>
          <cell r="AW872"/>
          <cell r="AX872"/>
          <cell r="AY872"/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  <cell r="BS872"/>
          <cell r="BT872"/>
          <cell r="BU872"/>
          <cell r="BV872"/>
          <cell r="BW872"/>
          <cell r="BX872"/>
          <cell r="BY872"/>
          <cell r="BZ872"/>
          <cell r="CA872"/>
          <cell r="CB872"/>
          <cell r="CC872"/>
          <cell r="CD872"/>
          <cell r="CE872"/>
          <cell r="CF872"/>
          <cell r="CG872"/>
          <cell r="CH872"/>
          <cell r="CI872"/>
          <cell r="CJ872"/>
          <cell r="CK872"/>
          <cell r="CL872"/>
          <cell r="CM872"/>
          <cell r="CN872"/>
          <cell r="CO872"/>
        </row>
        <row r="873">
          <cell r="AR873"/>
          <cell r="AS873"/>
          <cell r="AT873"/>
          <cell r="AU873"/>
          <cell r="AV873"/>
          <cell r="AW873"/>
          <cell r="AX873"/>
          <cell r="AY873"/>
          <cell r="AZ873"/>
          <cell r="BA873"/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  <cell r="BT873"/>
          <cell r="BU873"/>
          <cell r="BV873"/>
          <cell r="BW873"/>
          <cell r="BX873"/>
          <cell r="BY873"/>
          <cell r="BZ873"/>
          <cell r="CA873"/>
          <cell r="CB873"/>
          <cell r="CC873"/>
          <cell r="CD873"/>
          <cell r="CE873"/>
          <cell r="CF873"/>
          <cell r="CG873"/>
          <cell r="CH873"/>
          <cell r="CI873"/>
          <cell r="CJ873"/>
          <cell r="CK873"/>
          <cell r="CL873"/>
          <cell r="CM873"/>
          <cell r="CN873"/>
          <cell r="CO873"/>
        </row>
        <row r="874">
          <cell r="AR874"/>
          <cell r="AS874"/>
          <cell r="AT874"/>
          <cell r="AU874"/>
          <cell r="AV874"/>
          <cell r="AW874"/>
          <cell r="AX874"/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  <cell r="BT874"/>
          <cell r="BU874"/>
          <cell r="BV874"/>
          <cell r="BW874"/>
          <cell r="BX874"/>
          <cell r="BY874"/>
          <cell r="BZ874"/>
          <cell r="CA874"/>
          <cell r="CB874"/>
          <cell r="CC874"/>
          <cell r="CD874"/>
          <cell r="CE874"/>
          <cell r="CF874"/>
          <cell r="CG874"/>
          <cell r="CH874"/>
          <cell r="CI874"/>
          <cell r="CJ874"/>
          <cell r="CK874"/>
          <cell r="CL874"/>
          <cell r="CM874"/>
          <cell r="CN874"/>
          <cell r="CO874"/>
        </row>
        <row r="875">
          <cell r="AR875"/>
          <cell r="AS875"/>
          <cell r="AT875"/>
          <cell r="AU875"/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  <cell r="BT875"/>
          <cell r="BU875"/>
          <cell r="BV875"/>
          <cell r="BW875"/>
          <cell r="BX875"/>
          <cell r="BY875"/>
          <cell r="BZ875"/>
          <cell r="CA875"/>
          <cell r="CB875"/>
          <cell r="CC875"/>
          <cell r="CD875"/>
          <cell r="CE875"/>
          <cell r="CF875"/>
          <cell r="CG875"/>
          <cell r="CH875"/>
          <cell r="CI875"/>
          <cell r="CJ875"/>
          <cell r="CK875"/>
          <cell r="CL875"/>
          <cell r="CM875"/>
          <cell r="CN875"/>
          <cell r="CO875"/>
        </row>
        <row r="876">
          <cell r="AR876"/>
          <cell r="AS876"/>
          <cell r="AT876"/>
          <cell r="AU876"/>
          <cell r="AV876"/>
          <cell r="AW876"/>
          <cell r="AX876"/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  <cell r="BT876"/>
          <cell r="BU876"/>
          <cell r="BV876"/>
          <cell r="BW876"/>
          <cell r="BX876"/>
          <cell r="BY876"/>
          <cell r="BZ876"/>
          <cell r="CA876"/>
          <cell r="CB876"/>
          <cell r="CC876"/>
          <cell r="CD876"/>
          <cell r="CE876"/>
          <cell r="CF876"/>
          <cell r="CG876"/>
          <cell r="CH876"/>
          <cell r="CI876"/>
          <cell r="CJ876"/>
          <cell r="CK876"/>
          <cell r="CL876"/>
          <cell r="CM876"/>
          <cell r="CN876"/>
          <cell r="CO876"/>
        </row>
        <row r="877">
          <cell r="AR877"/>
          <cell r="AS877"/>
          <cell r="AT877"/>
          <cell r="AU877"/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  <cell r="BS877"/>
          <cell r="BT877"/>
          <cell r="BU877"/>
          <cell r="BV877"/>
          <cell r="BW877"/>
          <cell r="BX877"/>
          <cell r="BY877"/>
          <cell r="BZ877"/>
          <cell r="CA877"/>
          <cell r="CB877"/>
          <cell r="CC877"/>
          <cell r="CD877"/>
          <cell r="CE877"/>
          <cell r="CF877"/>
          <cell r="CG877"/>
          <cell r="CH877"/>
          <cell r="CI877"/>
          <cell r="CJ877"/>
          <cell r="CK877"/>
          <cell r="CL877"/>
          <cell r="CM877"/>
          <cell r="CN877"/>
          <cell r="CO877"/>
        </row>
        <row r="878">
          <cell r="AR878"/>
          <cell r="AS878"/>
          <cell r="AT878"/>
          <cell r="AU878"/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  <cell r="BT878"/>
          <cell r="BU878"/>
          <cell r="BV878"/>
          <cell r="BW878"/>
          <cell r="BX878"/>
          <cell r="BY878"/>
          <cell r="BZ878"/>
          <cell r="CA878"/>
          <cell r="CB878"/>
          <cell r="CC878"/>
          <cell r="CD878"/>
          <cell r="CE878"/>
          <cell r="CF878"/>
          <cell r="CG878"/>
          <cell r="CH878"/>
          <cell r="CI878"/>
          <cell r="CJ878"/>
          <cell r="CK878"/>
          <cell r="CL878"/>
          <cell r="CM878"/>
          <cell r="CN878"/>
          <cell r="CO878"/>
        </row>
        <row r="879">
          <cell r="AR879"/>
          <cell r="AS879"/>
          <cell r="AT879"/>
          <cell r="AU879"/>
          <cell r="AV879"/>
          <cell r="AW879"/>
          <cell r="AX879"/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  <cell r="BT879"/>
          <cell r="BU879"/>
          <cell r="BV879"/>
          <cell r="BW879"/>
          <cell r="BX879"/>
          <cell r="BY879"/>
          <cell r="BZ879"/>
          <cell r="CA879"/>
          <cell r="CB879"/>
          <cell r="CC879"/>
          <cell r="CD879"/>
          <cell r="CE879"/>
          <cell r="CF879"/>
          <cell r="CG879"/>
          <cell r="CH879"/>
          <cell r="CI879"/>
          <cell r="CJ879"/>
          <cell r="CK879"/>
          <cell r="CL879"/>
          <cell r="CM879"/>
          <cell r="CN879"/>
          <cell r="CO879"/>
        </row>
        <row r="880">
          <cell r="AR880"/>
          <cell r="AS880"/>
          <cell r="AT880"/>
          <cell r="AU880"/>
          <cell r="AV880"/>
          <cell r="AW880"/>
          <cell r="AX880"/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  <cell r="BT880"/>
          <cell r="BU880"/>
          <cell r="BV880"/>
          <cell r="BW880"/>
          <cell r="BX880"/>
          <cell r="BY880"/>
          <cell r="BZ880"/>
          <cell r="CA880"/>
          <cell r="CB880"/>
          <cell r="CC880"/>
          <cell r="CD880"/>
          <cell r="CE880"/>
          <cell r="CF880"/>
          <cell r="CG880"/>
          <cell r="CH880"/>
          <cell r="CI880"/>
          <cell r="CJ880"/>
          <cell r="CK880"/>
          <cell r="CL880"/>
          <cell r="CM880"/>
          <cell r="CN880"/>
          <cell r="CO880"/>
        </row>
        <row r="881">
          <cell r="AR881"/>
          <cell r="AS881"/>
          <cell r="AT881"/>
          <cell r="AU881"/>
          <cell r="AV881"/>
          <cell r="AW881"/>
          <cell r="AX881"/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  <cell r="BT881"/>
          <cell r="BU881"/>
          <cell r="BV881"/>
          <cell r="BW881"/>
          <cell r="BX881"/>
          <cell r="BY881"/>
          <cell r="BZ881"/>
          <cell r="CA881"/>
          <cell r="CB881"/>
          <cell r="CC881"/>
          <cell r="CD881"/>
          <cell r="CE881"/>
          <cell r="CF881"/>
          <cell r="CG881"/>
          <cell r="CH881"/>
          <cell r="CI881"/>
          <cell r="CJ881"/>
          <cell r="CK881"/>
          <cell r="CL881"/>
          <cell r="CM881"/>
          <cell r="CN881"/>
          <cell r="CO881"/>
        </row>
        <row r="882">
          <cell r="AR882"/>
          <cell r="AS882"/>
          <cell r="AT882"/>
          <cell r="AU882"/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  <cell r="BT882"/>
          <cell r="BU882"/>
          <cell r="BV882"/>
          <cell r="BW882"/>
          <cell r="BX882"/>
          <cell r="BY882"/>
          <cell r="BZ882"/>
          <cell r="CA882"/>
          <cell r="CB882"/>
          <cell r="CC882"/>
          <cell r="CD882"/>
          <cell r="CE882"/>
          <cell r="CF882"/>
          <cell r="CG882"/>
          <cell r="CH882"/>
          <cell r="CI882"/>
          <cell r="CJ882"/>
          <cell r="CK882"/>
          <cell r="CL882"/>
          <cell r="CM882"/>
          <cell r="CN882"/>
          <cell r="CO882"/>
        </row>
        <row r="883">
          <cell r="AR883"/>
          <cell r="AS883"/>
          <cell r="AT883"/>
          <cell r="AU883"/>
          <cell r="AV883"/>
          <cell r="AW883"/>
          <cell r="AX883"/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  <cell r="BT883"/>
          <cell r="BU883"/>
          <cell r="BV883"/>
          <cell r="BW883"/>
          <cell r="BX883"/>
          <cell r="BY883"/>
          <cell r="BZ883"/>
          <cell r="CA883"/>
          <cell r="CB883"/>
          <cell r="CC883"/>
          <cell r="CD883"/>
          <cell r="CE883"/>
          <cell r="CF883"/>
          <cell r="CG883"/>
          <cell r="CH883"/>
          <cell r="CI883"/>
          <cell r="CJ883"/>
          <cell r="CK883"/>
          <cell r="CL883"/>
          <cell r="CM883"/>
          <cell r="CN883"/>
          <cell r="CO883"/>
        </row>
        <row r="884">
          <cell r="AR884"/>
          <cell r="AS884"/>
          <cell r="AT884"/>
          <cell r="AU884"/>
          <cell r="AV884"/>
          <cell r="AW884"/>
          <cell r="AX884"/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  <cell r="BT884"/>
          <cell r="BU884"/>
          <cell r="BV884"/>
          <cell r="BW884"/>
          <cell r="BX884"/>
          <cell r="BY884"/>
          <cell r="BZ884"/>
          <cell r="CA884"/>
          <cell r="CB884"/>
          <cell r="CC884"/>
          <cell r="CD884"/>
          <cell r="CE884"/>
          <cell r="CF884"/>
          <cell r="CG884"/>
          <cell r="CH884"/>
          <cell r="CI884"/>
          <cell r="CJ884"/>
          <cell r="CK884"/>
          <cell r="CL884"/>
          <cell r="CM884"/>
          <cell r="CN884"/>
          <cell r="CO884"/>
        </row>
        <row r="885">
          <cell r="AR885"/>
          <cell r="AS885"/>
          <cell r="AT885"/>
          <cell r="AU885"/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  <cell r="BS885"/>
          <cell r="BT885"/>
          <cell r="BU885"/>
          <cell r="BV885"/>
          <cell r="BW885"/>
          <cell r="BX885"/>
          <cell r="BY885"/>
          <cell r="BZ885"/>
          <cell r="CA885"/>
          <cell r="CB885"/>
          <cell r="CC885"/>
          <cell r="CD885"/>
          <cell r="CE885"/>
          <cell r="CF885"/>
          <cell r="CG885"/>
          <cell r="CH885"/>
          <cell r="CI885"/>
          <cell r="CJ885"/>
          <cell r="CK885"/>
          <cell r="CL885"/>
          <cell r="CM885"/>
          <cell r="CN885"/>
          <cell r="CO885"/>
        </row>
        <row r="886">
          <cell r="AR886"/>
          <cell r="AS886"/>
          <cell r="AT886"/>
          <cell r="AU886"/>
          <cell r="AV886"/>
          <cell r="AW886"/>
          <cell r="AX886"/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  <cell r="BT886"/>
          <cell r="BU886"/>
          <cell r="BV886"/>
          <cell r="BW886"/>
          <cell r="BX886"/>
          <cell r="BY886"/>
          <cell r="BZ886"/>
          <cell r="CA886"/>
          <cell r="CB886"/>
          <cell r="CC886"/>
          <cell r="CD886"/>
          <cell r="CE886"/>
          <cell r="CF886"/>
          <cell r="CG886"/>
          <cell r="CH886"/>
          <cell r="CI886"/>
          <cell r="CJ886"/>
          <cell r="CK886"/>
          <cell r="CL886"/>
          <cell r="CM886"/>
          <cell r="CN886"/>
          <cell r="CO886"/>
        </row>
        <row r="887">
          <cell r="AR887"/>
          <cell r="AS887"/>
          <cell r="AT887"/>
          <cell r="AU887"/>
          <cell r="AV887"/>
          <cell r="AW887"/>
          <cell r="AX887"/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  <cell r="BS887"/>
          <cell r="BT887"/>
          <cell r="BU887"/>
          <cell r="BV887"/>
          <cell r="BW887"/>
          <cell r="BX887"/>
          <cell r="BY887"/>
          <cell r="BZ887"/>
          <cell r="CA887"/>
          <cell r="CB887"/>
          <cell r="CC887"/>
          <cell r="CD887"/>
          <cell r="CE887"/>
          <cell r="CF887"/>
          <cell r="CG887"/>
          <cell r="CH887"/>
          <cell r="CI887"/>
          <cell r="CJ887"/>
          <cell r="CK887"/>
          <cell r="CL887"/>
          <cell r="CM887"/>
          <cell r="CN887"/>
          <cell r="CO887"/>
        </row>
        <row r="888">
          <cell r="AR888"/>
          <cell r="AS888"/>
          <cell r="AT888"/>
          <cell r="AU888"/>
          <cell r="AV888"/>
          <cell r="AW888"/>
          <cell r="AX888"/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  <cell r="BT888"/>
          <cell r="BU888"/>
          <cell r="BV888"/>
          <cell r="BW888"/>
          <cell r="BX888"/>
          <cell r="BY888"/>
          <cell r="BZ888"/>
          <cell r="CA888"/>
          <cell r="CB888"/>
          <cell r="CC888"/>
          <cell r="CD888"/>
          <cell r="CE888"/>
          <cell r="CF888"/>
          <cell r="CG888"/>
          <cell r="CH888"/>
          <cell r="CI888"/>
          <cell r="CJ888"/>
          <cell r="CK888"/>
          <cell r="CL888"/>
          <cell r="CM888"/>
          <cell r="CN888"/>
          <cell r="CO888"/>
        </row>
        <row r="889">
          <cell r="AR889"/>
          <cell r="AS889"/>
          <cell r="AT889"/>
          <cell r="AU889"/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  <cell r="BS889"/>
          <cell r="BT889"/>
          <cell r="BU889"/>
          <cell r="BV889"/>
          <cell r="BW889"/>
          <cell r="BX889"/>
          <cell r="BY889"/>
          <cell r="BZ889"/>
          <cell r="CA889"/>
          <cell r="CB889"/>
          <cell r="CC889"/>
          <cell r="CD889"/>
          <cell r="CE889"/>
          <cell r="CF889"/>
          <cell r="CG889"/>
          <cell r="CH889"/>
          <cell r="CI889"/>
          <cell r="CJ889"/>
          <cell r="CK889"/>
          <cell r="CL889"/>
          <cell r="CM889"/>
          <cell r="CN889"/>
          <cell r="CO889"/>
        </row>
        <row r="890">
          <cell r="AR890"/>
          <cell r="AS890"/>
          <cell r="AT890"/>
          <cell r="AU890"/>
          <cell r="AV890"/>
          <cell r="AW890"/>
          <cell r="AX890"/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  <cell r="BS890"/>
          <cell r="BT890"/>
          <cell r="BU890"/>
          <cell r="BV890"/>
          <cell r="BW890"/>
          <cell r="BX890"/>
          <cell r="BY890"/>
          <cell r="BZ890"/>
          <cell r="CA890"/>
          <cell r="CB890"/>
          <cell r="CC890"/>
          <cell r="CD890"/>
          <cell r="CE890"/>
          <cell r="CF890"/>
          <cell r="CG890"/>
          <cell r="CH890"/>
          <cell r="CI890"/>
          <cell r="CJ890"/>
          <cell r="CK890"/>
          <cell r="CL890"/>
          <cell r="CM890"/>
          <cell r="CN890"/>
          <cell r="CO890"/>
        </row>
        <row r="891">
          <cell r="AR891"/>
          <cell r="AS891"/>
          <cell r="AT891"/>
          <cell r="AU891"/>
          <cell r="AV891"/>
          <cell r="AW891"/>
          <cell r="AX891"/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  <cell r="BT891"/>
          <cell r="BU891"/>
          <cell r="BV891"/>
          <cell r="BW891"/>
          <cell r="BX891"/>
          <cell r="BY891"/>
          <cell r="BZ891"/>
          <cell r="CA891"/>
          <cell r="CB891"/>
          <cell r="CC891"/>
          <cell r="CD891"/>
          <cell r="CE891"/>
          <cell r="CF891"/>
          <cell r="CG891"/>
          <cell r="CH891"/>
          <cell r="CI891"/>
          <cell r="CJ891"/>
          <cell r="CK891"/>
          <cell r="CL891"/>
          <cell r="CM891"/>
          <cell r="CN891"/>
          <cell r="CO891"/>
        </row>
        <row r="892">
          <cell r="AR892"/>
          <cell r="AS892"/>
          <cell r="AT892"/>
          <cell r="AU892"/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  <cell r="BT892"/>
          <cell r="BU892"/>
          <cell r="BV892"/>
          <cell r="BW892"/>
          <cell r="BX892"/>
          <cell r="BY892"/>
          <cell r="BZ892"/>
          <cell r="CA892"/>
          <cell r="CB892"/>
          <cell r="CC892"/>
          <cell r="CD892"/>
          <cell r="CE892"/>
          <cell r="CF892"/>
          <cell r="CG892"/>
          <cell r="CH892"/>
          <cell r="CI892"/>
          <cell r="CJ892"/>
          <cell r="CK892"/>
          <cell r="CL892"/>
          <cell r="CM892"/>
          <cell r="CN892"/>
          <cell r="CO892"/>
        </row>
        <row r="893">
          <cell r="AR893"/>
          <cell r="AS893"/>
          <cell r="AT893"/>
          <cell r="AU893"/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  <cell r="BT893"/>
          <cell r="BU893"/>
          <cell r="BV893"/>
          <cell r="BW893"/>
          <cell r="BX893"/>
          <cell r="BY893"/>
          <cell r="BZ893"/>
          <cell r="CA893"/>
          <cell r="CB893"/>
          <cell r="CC893"/>
          <cell r="CD893"/>
          <cell r="CE893"/>
          <cell r="CF893"/>
          <cell r="CG893"/>
          <cell r="CH893"/>
          <cell r="CI893"/>
          <cell r="CJ893"/>
          <cell r="CK893"/>
          <cell r="CL893"/>
          <cell r="CM893"/>
          <cell r="CN893"/>
          <cell r="CO893"/>
        </row>
        <row r="894">
          <cell r="AR894"/>
          <cell r="AS894"/>
          <cell r="AT894"/>
          <cell r="AU894"/>
          <cell r="AV894"/>
          <cell r="AW894"/>
          <cell r="AX894"/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  <cell r="BT894"/>
          <cell r="BU894"/>
          <cell r="BV894"/>
          <cell r="BW894"/>
          <cell r="BX894"/>
          <cell r="BY894"/>
          <cell r="BZ894"/>
          <cell r="CA894"/>
          <cell r="CB894"/>
          <cell r="CC894"/>
          <cell r="CD894"/>
          <cell r="CE894"/>
          <cell r="CF894"/>
          <cell r="CG894"/>
          <cell r="CH894"/>
          <cell r="CI894"/>
          <cell r="CJ894"/>
          <cell r="CK894"/>
          <cell r="CL894"/>
          <cell r="CM894"/>
          <cell r="CN894"/>
          <cell r="CO894"/>
        </row>
        <row r="895">
          <cell r="AR895"/>
          <cell r="AS895"/>
          <cell r="AT895"/>
          <cell r="AU895"/>
          <cell r="AV895"/>
          <cell r="AW895"/>
          <cell r="AX895"/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  <cell r="BT895"/>
          <cell r="BU895"/>
          <cell r="BV895"/>
          <cell r="BW895"/>
          <cell r="BX895"/>
          <cell r="BY895"/>
          <cell r="BZ895"/>
          <cell r="CA895"/>
          <cell r="CB895"/>
          <cell r="CC895"/>
          <cell r="CD895"/>
          <cell r="CE895"/>
          <cell r="CF895"/>
          <cell r="CG895"/>
          <cell r="CH895"/>
          <cell r="CI895"/>
          <cell r="CJ895"/>
          <cell r="CK895"/>
          <cell r="CL895"/>
          <cell r="CM895"/>
          <cell r="CN895"/>
          <cell r="CO895"/>
        </row>
        <row r="896">
          <cell r="AR896"/>
          <cell r="AS896"/>
          <cell r="AT896"/>
          <cell r="AU896"/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  <cell r="BT896"/>
          <cell r="BU896"/>
          <cell r="BV896"/>
          <cell r="BW896"/>
          <cell r="BX896"/>
          <cell r="BY896"/>
          <cell r="BZ896"/>
          <cell r="CA896"/>
          <cell r="CB896"/>
          <cell r="CC896"/>
          <cell r="CD896"/>
          <cell r="CE896"/>
          <cell r="CF896"/>
          <cell r="CG896"/>
          <cell r="CH896"/>
          <cell r="CI896"/>
          <cell r="CJ896"/>
          <cell r="CK896"/>
          <cell r="CL896"/>
          <cell r="CM896"/>
          <cell r="CN896"/>
          <cell r="CO896"/>
        </row>
        <row r="897">
          <cell r="AR897"/>
          <cell r="AS897"/>
          <cell r="AT897"/>
          <cell r="AU897"/>
          <cell r="AV897"/>
          <cell r="AW897"/>
          <cell r="AX897"/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  <cell r="BS897"/>
          <cell r="BT897"/>
          <cell r="BU897"/>
          <cell r="BV897"/>
          <cell r="BW897"/>
          <cell r="BX897"/>
          <cell r="BY897"/>
          <cell r="BZ897"/>
          <cell r="CA897"/>
          <cell r="CB897"/>
          <cell r="CC897"/>
          <cell r="CD897"/>
          <cell r="CE897"/>
          <cell r="CF897"/>
          <cell r="CG897"/>
          <cell r="CH897"/>
          <cell r="CI897"/>
          <cell r="CJ897"/>
          <cell r="CK897"/>
          <cell r="CL897"/>
          <cell r="CM897"/>
          <cell r="CN897"/>
          <cell r="CO897"/>
        </row>
        <row r="898">
          <cell r="AR898"/>
          <cell r="AS898"/>
          <cell r="AT898"/>
          <cell r="AU898"/>
          <cell r="AV898"/>
          <cell r="AW898"/>
          <cell r="AX898"/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  <cell r="BT898"/>
          <cell r="BU898"/>
          <cell r="BV898"/>
          <cell r="BW898"/>
          <cell r="BX898"/>
          <cell r="BY898"/>
          <cell r="BZ898"/>
          <cell r="CA898"/>
          <cell r="CB898"/>
          <cell r="CC898"/>
          <cell r="CD898"/>
          <cell r="CE898"/>
          <cell r="CF898"/>
          <cell r="CG898"/>
          <cell r="CH898"/>
          <cell r="CI898"/>
          <cell r="CJ898"/>
          <cell r="CK898"/>
          <cell r="CL898"/>
          <cell r="CM898"/>
          <cell r="CN898"/>
          <cell r="CO898"/>
        </row>
        <row r="899">
          <cell r="AR899"/>
          <cell r="AS899"/>
          <cell r="AT899"/>
          <cell r="AU899"/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  <cell r="BT899"/>
          <cell r="BU899"/>
          <cell r="BV899"/>
          <cell r="BW899"/>
          <cell r="BX899"/>
          <cell r="BY899"/>
          <cell r="BZ899"/>
          <cell r="CA899"/>
          <cell r="CB899"/>
          <cell r="CC899"/>
          <cell r="CD899"/>
          <cell r="CE899"/>
          <cell r="CF899"/>
          <cell r="CG899"/>
          <cell r="CH899"/>
          <cell r="CI899"/>
          <cell r="CJ899"/>
          <cell r="CK899"/>
          <cell r="CL899"/>
          <cell r="CM899"/>
          <cell r="CN899"/>
          <cell r="CO899"/>
        </row>
        <row r="900">
          <cell r="AR900"/>
          <cell r="AS900"/>
          <cell r="AT900"/>
          <cell r="AU900"/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  <cell r="BT900"/>
          <cell r="BU900"/>
          <cell r="BV900"/>
          <cell r="BW900"/>
          <cell r="BX900"/>
          <cell r="BY900"/>
          <cell r="BZ900"/>
          <cell r="CA900"/>
          <cell r="CB900"/>
          <cell r="CC900"/>
          <cell r="CD900"/>
          <cell r="CE900"/>
          <cell r="CF900"/>
          <cell r="CG900"/>
          <cell r="CH900"/>
          <cell r="CI900"/>
          <cell r="CJ900"/>
          <cell r="CK900"/>
          <cell r="CL900"/>
          <cell r="CM900"/>
          <cell r="CN900"/>
          <cell r="CO900"/>
        </row>
        <row r="901">
          <cell r="AR901"/>
          <cell r="AS901"/>
          <cell r="AT901"/>
          <cell r="AU901"/>
          <cell r="AV901"/>
          <cell r="AW901"/>
          <cell r="AX901"/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  <cell r="BT901"/>
          <cell r="BU901"/>
          <cell r="BV901"/>
          <cell r="BW901"/>
          <cell r="BX901"/>
          <cell r="BY901"/>
          <cell r="BZ901"/>
          <cell r="CA901"/>
          <cell r="CB901"/>
          <cell r="CC901"/>
          <cell r="CD901"/>
          <cell r="CE901"/>
          <cell r="CF901"/>
          <cell r="CG901"/>
          <cell r="CH901"/>
          <cell r="CI901"/>
          <cell r="CJ901"/>
          <cell r="CK901"/>
          <cell r="CL901"/>
          <cell r="CM901"/>
          <cell r="CN901"/>
          <cell r="CO901"/>
        </row>
        <row r="902">
          <cell r="AR902"/>
          <cell r="AS902"/>
          <cell r="AT902"/>
          <cell r="AU902"/>
          <cell r="AV902"/>
          <cell r="AW902"/>
          <cell r="AX902"/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  <cell r="BS902"/>
          <cell r="BT902"/>
          <cell r="BU902"/>
          <cell r="BV902"/>
          <cell r="BW902"/>
          <cell r="BX902"/>
          <cell r="BY902"/>
          <cell r="BZ902"/>
          <cell r="CA902"/>
          <cell r="CB902"/>
          <cell r="CC902"/>
          <cell r="CD902"/>
          <cell r="CE902"/>
          <cell r="CF902"/>
          <cell r="CG902"/>
          <cell r="CH902"/>
          <cell r="CI902"/>
          <cell r="CJ902"/>
          <cell r="CK902"/>
          <cell r="CL902"/>
          <cell r="CM902"/>
          <cell r="CN902"/>
          <cell r="CO902"/>
        </row>
        <row r="903">
          <cell r="AR903"/>
          <cell r="AS903"/>
          <cell r="AT903"/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  <cell r="BS903"/>
          <cell r="BT903"/>
          <cell r="BU903"/>
          <cell r="BV903"/>
          <cell r="BW903"/>
          <cell r="BX903"/>
          <cell r="BY903"/>
          <cell r="BZ903"/>
          <cell r="CA903"/>
          <cell r="CB903"/>
          <cell r="CC903"/>
          <cell r="CD903"/>
          <cell r="CE903"/>
          <cell r="CF903"/>
          <cell r="CG903"/>
          <cell r="CH903"/>
          <cell r="CI903"/>
          <cell r="CJ903"/>
          <cell r="CK903"/>
          <cell r="CL903"/>
          <cell r="CM903"/>
          <cell r="CN903"/>
          <cell r="CO903"/>
        </row>
        <row r="904">
          <cell r="AR904"/>
          <cell r="AS904"/>
          <cell r="AT904"/>
          <cell r="AU904"/>
          <cell r="AV904"/>
          <cell r="AW904"/>
          <cell r="AX904"/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  <cell r="BS904"/>
          <cell r="BT904"/>
          <cell r="BU904"/>
          <cell r="BV904"/>
          <cell r="BW904"/>
          <cell r="BX904"/>
          <cell r="BY904"/>
          <cell r="BZ904"/>
          <cell r="CA904"/>
          <cell r="CB904"/>
          <cell r="CC904"/>
          <cell r="CD904"/>
          <cell r="CE904"/>
          <cell r="CF904"/>
          <cell r="CG904"/>
          <cell r="CH904"/>
          <cell r="CI904"/>
          <cell r="CJ904"/>
          <cell r="CK904"/>
          <cell r="CL904"/>
          <cell r="CM904"/>
          <cell r="CN904"/>
          <cell r="CO904"/>
        </row>
        <row r="905">
          <cell r="AR905"/>
          <cell r="AS905"/>
          <cell r="AT905"/>
          <cell r="AU905"/>
          <cell r="AV905"/>
          <cell r="AW905"/>
          <cell r="AX905"/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  <cell r="BS905"/>
          <cell r="BT905"/>
          <cell r="BU905"/>
          <cell r="BV905"/>
          <cell r="BW905"/>
          <cell r="BX905"/>
          <cell r="BY905"/>
          <cell r="BZ905"/>
          <cell r="CA905"/>
          <cell r="CB905"/>
          <cell r="CC905"/>
          <cell r="CD905"/>
          <cell r="CE905"/>
          <cell r="CF905"/>
          <cell r="CG905"/>
          <cell r="CH905"/>
          <cell r="CI905"/>
          <cell r="CJ905"/>
          <cell r="CK905"/>
          <cell r="CL905"/>
          <cell r="CM905"/>
          <cell r="CN905"/>
          <cell r="CO905"/>
        </row>
        <row r="906">
          <cell r="AR906"/>
          <cell r="AS906"/>
          <cell r="AT906"/>
          <cell r="AU906"/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  <cell r="BT906"/>
          <cell r="BU906"/>
          <cell r="BV906"/>
          <cell r="BW906"/>
          <cell r="BX906"/>
          <cell r="BY906"/>
          <cell r="BZ906"/>
          <cell r="CA906"/>
          <cell r="CB906"/>
          <cell r="CC906"/>
          <cell r="CD906"/>
          <cell r="CE906"/>
          <cell r="CF906"/>
          <cell r="CG906"/>
          <cell r="CH906"/>
          <cell r="CI906"/>
          <cell r="CJ906"/>
          <cell r="CK906"/>
          <cell r="CL906"/>
          <cell r="CM906"/>
          <cell r="CN906"/>
          <cell r="CO906"/>
        </row>
        <row r="907">
          <cell r="AR907"/>
          <cell r="AS907"/>
          <cell r="AT907"/>
          <cell r="AU907"/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  <cell r="BT907"/>
          <cell r="BU907"/>
          <cell r="BV907"/>
          <cell r="BW907"/>
          <cell r="BX907"/>
          <cell r="BY907"/>
          <cell r="BZ907"/>
          <cell r="CA907"/>
          <cell r="CB907"/>
          <cell r="CC907"/>
          <cell r="CD907"/>
          <cell r="CE907"/>
          <cell r="CF907"/>
          <cell r="CG907"/>
          <cell r="CH907"/>
          <cell r="CI907"/>
          <cell r="CJ907"/>
          <cell r="CK907"/>
          <cell r="CL907"/>
          <cell r="CM907"/>
          <cell r="CN907"/>
          <cell r="CO907"/>
        </row>
        <row r="908">
          <cell r="AR908"/>
          <cell r="AS908"/>
          <cell r="AT908"/>
          <cell r="AU908"/>
          <cell r="AV908"/>
          <cell r="AW908"/>
          <cell r="AX908"/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  <cell r="BS908"/>
          <cell r="BT908"/>
          <cell r="BU908"/>
          <cell r="BV908"/>
          <cell r="BW908"/>
          <cell r="BX908"/>
          <cell r="BY908"/>
          <cell r="BZ908"/>
          <cell r="CA908"/>
          <cell r="CB908"/>
          <cell r="CC908"/>
          <cell r="CD908"/>
          <cell r="CE908"/>
          <cell r="CF908"/>
          <cell r="CG908"/>
          <cell r="CH908"/>
          <cell r="CI908"/>
          <cell r="CJ908"/>
          <cell r="CK908"/>
          <cell r="CL908"/>
          <cell r="CM908"/>
          <cell r="CN908"/>
          <cell r="CO908"/>
        </row>
        <row r="909">
          <cell r="AR909"/>
          <cell r="AS909"/>
          <cell r="AT909"/>
          <cell r="AU909"/>
          <cell r="AV909"/>
          <cell r="AW909"/>
          <cell r="AX909"/>
          <cell r="AY909"/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  <cell r="BT909"/>
          <cell r="BU909"/>
          <cell r="BV909"/>
          <cell r="BW909"/>
          <cell r="BX909"/>
          <cell r="BY909"/>
          <cell r="BZ909"/>
          <cell r="CA909"/>
          <cell r="CB909"/>
          <cell r="CC909"/>
          <cell r="CD909"/>
          <cell r="CE909"/>
          <cell r="CF909"/>
          <cell r="CG909"/>
          <cell r="CH909"/>
          <cell r="CI909"/>
          <cell r="CJ909"/>
          <cell r="CK909"/>
          <cell r="CL909"/>
          <cell r="CM909"/>
          <cell r="CN909"/>
          <cell r="CO909"/>
        </row>
        <row r="910">
          <cell r="AR910"/>
          <cell r="AS910"/>
          <cell r="AT910"/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  <cell r="BS910"/>
          <cell r="BT910"/>
          <cell r="BU910"/>
          <cell r="BV910"/>
          <cell r="BW910"/>
          <cell r="BX910"/>
          <cell r="BY910"/>
          <cell r="BZ910"/>
          <cell r="CA910"/>
          <cell r="CB910"/>
          <cell r="CC910"/>
          <cell r="CD910"/>
          <cell r="CE910"/>
          <cell r="CF910"/>
          <cell r="CG910"/>
          <cell r="CH910"/>
          <cell r="CI910"/>
          <cell r="CJ910"/>
          <cell r="CK910"/>
          <cell r="CL910"/>
          <cell r="CM910"/>
          <cell r="CN910"/>
          <cell r="CO910"/>
        </row>
        <row r="911">
          <cell r="AR911"/>
          <cell r="AS911"/>
          <cell r="AT911"/>
          <cell r="AU911"/>
          <cell r="AV911"/>
          <cell r="AW911"/>
          <cell r="AX911"/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  <cell r="BT911"/>
          <cell r="BU911"/>
          <cell r="BV911"/>
          <cell r="BW911"/>
          <cell r="BX911"/>
          <cell r="BY911"/>
          <cell r="BZ911"/>
          <cell r="CA911"/>
          <cell r="CB911"/>
          <cell r="CC911"/>
          <cell r="CD911"/>
          <cell r="CE911"/>
          <cell r="CF911"/>
          <cell r="CG911"/>
          <cell r="CH911"/>
          <cell r="CI911"/>
          <cell r="CJ911"/>
          <cell r="CK911"/>
          <cell r="CL911"/>
          <cell r="CM911"/>
          <cell r="CN911"/>
          <cell r="CO911"/>
        </row>
        <row r="912">
          <cell r="AR912"/>
          <cell r="AS912"/>
          <cell r="AT912"/>
          <cell r="AU912"/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  <cell r="BT912"/>
          <cell r="BU912"/>
          <cell r="BV912"/>
          <cell r="BW912"/>
          <cell r="BX912"/>
          <cell r="BY912"/>
          <cell r="BZ912"/>
          <cell r="CA912"/>
          <cell r="CB912"/>
          <cell r="CC912"/>
          <cell r="CD912"/>
          <cell r="CE912"/>
          <cell r="CF912"/>
          <cell r="CG912"/>
          <cell r="CH912"/>
          <cell r="CI912"/>
          <cell r="CJ912"/>
          <cell r="CK912"/>
          <cell r="CL912"/>
          <cell r="CM912"/>
          <cell r="CN912"/>
          <cell r="CO912"/>
        </row>
        <row r="913">
          <cell r="AR913"/>
          <cell r="AS913"/>
          <cell r="AT913"/>
          <cell r="AU913"/>
          <cell r="AV913"/>
          <cell r="AW913"/>
          <cell r="AX913"/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  <cell r="BS913"/>
          <cell r="BT913"/>
          <cell r="BU913"/>
          <cell r="BV913"/>
          <cell r="BW913"/>
          <cell r="BX913"/>
          <cell r="BY913"/>
          <cell r="BZ913"/>
          <cell r="CA913"/>
          <cell r="CB913"/>
          <cell r="CC913"/>
          <cell r="CD913"/>
          <cell r="CE913"/>
          <cell r="CF913"/>
          <cell r="CG913"/>
          <cell r="CH913"/>
          <cell r="CI913"/>
          <cell r="CJ913"/>
          <cell r="CK913"/>
          <cell r="CL913"/>
          <cell r="CM913"/>
          <cell r="CN913"/>
          <cell r="CO913"/>
        </row>
        <row r="914">
          <cell r="AR914"/>
          <cell r="AS914"/>
          <cell r="AT914"/>
          <cell r="AU914"/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  <cell r="BT914"/>
          <cell r="BU914"/>
          <cell r="BV914"/>
          <cell r="BW914"/>
          <cell r="BX914"/>
          <cell r="BY914"/>
          <cell r="BZ914"/>
          <cell r="CA914"/>
          <cell r="CB914"/>
          <cell r="CC914"/>
          <cell r="CD914"/>
          <cell r="CE914"/>
          <cell r="CF914"/>
          <cell r="CG914"/>
          <cell r="CH914"/>
          <cell r="CI914"/>
          <cell r="CJ914"/>
          <cell r="CK914"/>
          <cell r="CL914"/>
          <cell r="CM914"/>
          <cell r="CN914"/>
          <cell r="CO914"/>
        </row>
        <row r="915">
          <cell r="AR915"/>
          <cell r="AS915"/>
          <cell r="AT915"/>
          <cell r="AU915"/>
          <cell r="AV915"/>
          <cell r="AW915"/>
          <cell r="AX915"/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  <cell r="BT915"/>
          <cell r="BU915"/>
          <cell r="BV915"/>
          <cell r="BW915"/>
          <cell r="BX915"/>
          <cell r="BY915"/>
          <cell r="BZ915"/>
          <cell r="CA915"/>
          <cell r="CB915"/>
          <cell r="CC915"/>
          <cell r="CD915"/>
          <cell r="CE915"/>
          <cell r="CF915"/>
          <cell r="CG915"/>
          <cell r="CH915"/>
          <cell r="CI915"/>
          <cell r="CJ915"/>
          <cell r="CK915"/>
          <cell r="CL915"/>
          <cell r="CM915"/>
          <cell r="CN915"/>
          <cell r="CO915"/>
        </row>
        <row r="916">
          <cell r="AR916"/>
          <cell r="AS916"/>
          <cell r="AT916"/>
          <cell r="AU916"/>
          <cell r="AV916"/>
          <cell r="AW916"/>
          <cell r="AX916"/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  <cell r="BS916"/>
          <cell r="BT916"/>
          <cell r="BU916"/>
          <cell r="BV916"/>
          <cell r="BW916"/>
          <cell r="BX916"/>
          <cell r="BY916"/>
          <cell r="BZ916"/>
          <cell r="CA916"/>
          <cell r="CB916"/>
          <cell r="CC916"/>
          <cell r="CD916"/>
          <cell r="CE916"/>
          <cell r="CF916"/>
          <cell r="CG916"/>
          <cell r="CH916"/>
          <cell r="CI916"/>
          <cell r="CJ916"/>
          <cell r="CK916"/>
          <cell r="CL916"/>
          <cell r="CM916"/>
          <cell r="CN916"/>
          <cell r="CO916"/>
        </row>
        <row r="917">
          <cell r="AR917"/>
          <cell r="AS917"/>
          <cell r="AT917"/>
          <cell r="AU917"/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  <cell r="BT917"/>
          <cell r="BU917"/>
          <cell r="BV917"/>
          <cell r="BW917"/>
          <cell r="BX917"/>
          <cell r="BY917"/>
          <cell r="BZ917"/>
          <cell r="CA917"/>
          <cell r="CB917"/>
          <cell r="CC917"/>
          <cell r="CD917"/>
          <cell r="CE917"/>
          <cell r="CF917"/>
          <cell r="CG917"/>
          <cell r="CH917"/>
          <cell r="CI917"/>
          <cell r="CJ917"/>
          <cell r="CK917"/>
          <cell r="CL917"/>
          <cell r="CM917"/>
          <cell r="CN917"/>
          <cell r="CO917"/>
        </row>
        <row r="918">
          <cell r="AR918"/>
          <cell r="AS918"/>
          <cell r="AT918"/>
          <cell r="AU918"/>
          <cell r="AV918"/>
          <cell r="AW918"/>
          <cell r="AX918"/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  <cell r="BT918"/>
          <cell r="BU918"/>
          <cell r="BV918"/>
          <cell r="BW918"/>
          <cell r="BX918"/>
          <cell r="BY918"/>
          <cell r="BZ918"/>
          <cell r="CA918"/>
          <cell r="CB918"/>
          <cell r="CC918"/>
          <cell r="CD918"/>
          <cell r="CE918"/>
          <cell r="CF918"/>
          <cell r="CG918"/>
          <cell r="CH918"/>
          <cell r="CI918"/>
          <cell r="CJ918"/>
          <cell r="CK918"/>
          <cell r="CL918"/>
          <cell r="CM918"/>
          <cell r="CN918"/>
          <cell r="CO918"/>
        </row>
        <row r="919">
          <cell r="AR919"/>
          <cell r="AS919"/>
          <cell r="AT919"/>
          <cell r="AU919"/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  <cell r="BS919"/>
          <cell r="BT919"/>
          <cell r="BU919"/>
          <cell r="BV919"/>
          <cell r="BW919"/>
          <cell r="BX919"/>
          <cell r="BY919"/>
          <cell r="BZ919"/>
          <cell r="CA919"/>
          <cell r="CB919"/>
          <cell r="CC919"/>
          <cell r="CD919"/>
          <cell r="CE919"/>
          <cell r="CF919"/>
          <cell r="CG919"/>
          <cell r="CH919"/>
          <cell r="CI919"/>
          <cell r="CJ919"/>
          <cell r="CK919"/>
          <cell r="CL919"/>
          <cell r="CM919"/>
          <cell r="CN919"/>
          <cell r="CO919"/>
        </row>
        <row r="920">
          <cell r="AR920"/>
          <cell r="AS920"/>
          <cell r="AT920"/>
          <cell r="AU920"/>
          <cell r="AV920"/>
          <cell r="AW920"/>
          <cell r="AX920"/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  <cell r="BT920"/>
          <cell r="BU920"/>
          <cell r="BV920"/>
          <cell r="BW920"/>
          <cell r="BX920"/>
          <cell r="BY920"/>
          <cell r="BZ920"/>
          <cell r="CA920"/>
          <cell r="CB920"/>
          <cell r="CC920"/>
          <cell r="CD920"/>
          <cell r="CE920"/>
          <cell r="CF920"/>
          <cell r="CG920"/>
          <cell r="CH920"/>
          <cell r="CI920"/>
          <cell r="CJ920"/>
          <cell r="CK920"/>
          <cell r="CL920"/>
          <cell r="CM920"/>
          <cell r="CN920"/>
          <cell r="CO920"/>
        </row>
        <row r="921">
          <cell r="AR921"/>
          <cell r="AS921"/>
          <cell r="AT921"/>
          <cell r="AU921"/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  <cell r="BT921"/>
          <cell r="BU921"/>
          <cell r="BV921"/>
          <cell r="BW921"/>
          <cell r="BX921"/>
          <cell r="BY921"/>
          <cell r="BZ921"/>
          <cell r="CA921"/>
          <cell r="CB921"/>
          <cell r="CC921"/>
          <cell r="CD921"/>
          <cell r="CE921"/>
          <cell r="CF921"/>
          <cell r="CG921"/>
          <cell r="CH921"/>
          <cell r="CI921"/>
          <cell r="CJ921"/>
          <cell r="CK921"/>
          <cell r="CL921"/>
          <cell r="CM921"/>
          <cell r="CN921"/>
          <cell r="CO921"/>
        </row>
        <row r="922">
          <cell r="AR922"/>
          <cell r="AS922"/>
          <cell r="AT922"/>
          <cell r="AU922"/>
          <cell r="AV922"/>
          <cell r="AW922"/>
          <cell r="AX922"/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  <cell r="BS922"/>
          <cell r="BT922"/>
          <cell r="BU922"/>
          <cell r="BV922"/>
          <cell r="BW922"/>
          <cell r="BX922"/>
          <cell r="BY922"/>
          <cell r="BZ922"/>
          <cell r="CA922"/>
          <cell r="CB922"/>
          <cell r="CC922"/>
          <cell r="CD922"/>
          <cell r="CE922"/>
          <cell r="CF922"/>
          <cell r="CG922"/>
          <cell r="CH922"/>
          <cell r="CI922"/>
          <cell r="CJ922"/>
          <cell r="CK922"/>
          <cell r="CL922"/>
          <cell r="CM922"/>
          <cell r="CN922"/>
          <cell r="CO922"/>
        </row>
        <row r="923">
          <cell r="AR923"/>
          <cell r="AS923"/>
          <cell r="AT923"/>
          <cell r="AU923"/>
          <cell r="AV923"/>
          <cell r="AW923"/>
          <cell r="AX923"/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  <cell r="BT923"/>
          <cell r="BU923"/>
          <cell r="BV923"/>
          <cell r="BW923"/>
          <cell r="BX923"/>
          <cell r="BY923"/>
          <cell r="BZ923"/>
          <cell r="CA923"/>
          <cell r="CB923"/>
          <cell r="CC923"/>
          <cell r="CD923"/>
          <cell r="CE923"/>
          <cell r="CF923"/>
          <cell r="CG923"/>
          <cell r="CH923"/>
          <cell r="CI923"/>
          <cell r="CJ923"/>
          <cell r="CK923"/>
          <cell r="CL923"/>
          <cell r="CM923"/>
          <cell r="CN923"/>
          <cell r="CO923"/>
        </row>
        <row r="924">
          <cell r="AR924"/>
          <cell r="AS924"/>
          <cell r="AT924"/>
          <cell r="AU924"/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  <cell r="BT924"/>
          <cell r="BU924"/>
          <cell r="BV924"/>
          <cell r="BW924"/>
          <cell r="BX924"/>
          <cell r="BY924"/>
          <cell r="BZ924"/>
          <cell r="CA924"/>
          <cell r="CB924"/>
          <cell r="CC924"/>
          <cell r="CD924"/>
          <cell r="CE924"/>
          <cell r="CF924"/>
          <cell r="CG924"/>
          <cell r="CH924"/>
          <cell r="CI924"/>
          <cell r="CJ924"/>
          <cell r="CK924"/>
          <cell r="CL924"/>
          <cell r="CM924"/>
          <cell r="CN924"/>
          <cell r="CO924"/>
        </row>
        <row r="925">
          <cell r="AR925"/>
          <cell r="AS925"/>
          <cell r="AT925"/>
          <cell r="AU925"/>
          <cell r="AV925"/>
          <cell r="AW925"/>
          <cell r="AX925"/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  <cell r="BT925"/>
          <cell r="BU925"/>
          <cell r="BV925"/>
          <cell r="BW925"/>
          <cell r="BX925"/>
          <cell r="BY925"/>
          <cell r="BZ925"/>
          <cell r="CA925"/>
          <cell r="CB925"/>
          <cell r="CC925"/>
          <cell r="CD925"/>
          <cell r="CE925"/>
          <cell r="CF925"/>
          <cell r="CG925"/>
          <cell r="CH925"/>
          <cell r="CI925"/>
          <cell r="CJ925"/>
          <cell r="CK925"/>
          <cell r="CL925"/>
          <cell r="CM925"/>
          <cell r="CN925"/>
          <cell r="CO925"/>
        </row>
        <row r="926">
          <cell r="AR926"/>
          <cell r="AS926"/>
          <cell r="AT926"/>
          <cell r="AU926"/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  <cell r="BT926"/>
          <cell r="BU926"/>
          <cell r="BV926"/>
          <cell r="BW926"/>
          <cell r="BX926"/>
          <cell r="BY926"/>
          <cell r="BZ926"/>
          <cell r="CA926"/>
          <cell r="CB926"/>
          <cell r="CC926"/>
          <cell r="CD926"/>
          <cell r="CE926"/>
          <cell r="CF926"/>
          <cell r="CG926"/>
          <cell r="CH926"/>
          <cell r="CI926"/>
          <cell r="CJ926"/>
          <cell r="CK926"/>
          <cell r="CL926"/>
          <cell r="CM926"/>
          <cell r="CN926"/>
          <cell r="CO926"/>
        </row>
        <row r="927">
          <cell r="AR927"/>
          <cell r="AS927"/>
          <cell r="AT927"/>
          <cell r="AU927"/>
          <cell r="AV927"/>
          <cell r="AW927"/>
          <cell r="AX927"/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  <cell r="BT927"/>
          <cell r="BU927"/>
          <cell r="BV927"/>
          <cell r="BW927"/>
          <cell r="BX927"/>
          <cell r="BY927"/>
          <cell r="BZ927"/>
          <cell r="CA927"/>
          <cell r="CB927"/>
          <cell r="CC927"/>
          <cell r="CD927"/>
          <cell r="CE927"/>
          <cell r="CF927"/>
          <cell r="CG927"/>
          <cell r="CH927"/>
          <cell r="CI927"/>
          <cell r="CJ927"/>
          <cell r="CK927"/>
          <cell r="CL927"/>
          <cell r="CM927"/>
          <cell r="CN927"/>
          <cell r="CO927"/>
        </row>
        <row r="928">
          <cell r="AR928"/>
          <cell r="AS928"/>
          <cell r="AT928"/>
          <cell r="AU928"/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  <cell r="BT928"/>
          <cell r="BU928"/>
          <cell r="BV928"/>
          <cell r="BW928"/>
          <cell r="BX928"/>
          <cell r="BY928"/>
          <cell r="BZ928"/>
          <cell r="CA928"/>
          <cell r="CB928"/>
          <cell r="CC928"/>
          <cell r="CD928"/>
          <cell r="CE928"/>
          <cell r="CF928"/>
          <cell r="CG928"/>
          <cell r="CH928"/>
          <cell r="CI928"/>
          <cell r="CJ928"/>
          <cell r="CK928"/>
          <cell r="CL928"/>
          <cell r="CM928"/>
          <cell r="CN928"/>
          <cell r="CO928"/>
        </row>
        <row r="929">
          <cell r="AR929"/>
          <cell r="AS929"/>
          <cell r="AT929"/>
          <cell r="AU929"/>
          <cell r="AV929"/>
          <cell r="AW929"/>
          <cell r="AX929"/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  <cell r="BT929"/>
          <cell r="BU929"/>
          <cell r="BV929"/>
          <cell r="BW929"/>
          <cell r="BX929"/>
          <cell r="BY929"/>
          <cell r="BZ929"/>
          <cell r="CA929"/>
          <cell r="CB929"/>
          <cell r="CC929"/>
          <cell r="CD929"/>
          <cell r="CE929"/>
          <cell r="CF929"/>
          <cell r="CG929"/>
          <cell r="CH929"/>
          <cell r="CI929"/>
          <cell r="CJ929"/>
          <cell r="CK929"/>
          <cell r="CL929"/>
          <cell r="CM929"/>
          <cell r="CN929"/>
          <cell r="CO929"/>
        </row>
        <row r="930">
          <cell r="AR930"/>
          <cell r="AS930"/>
          <cell r="AT930"/>
          <cell r="AU930"/>
          <cell r="AV930"/>
          <cell r="AW930"/>
          <cell r="AX930"/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  <cell r="BT930"/>
          <cell r="BU930"/>
          <cell r="BV930"/>
          <cell r="BW930"/>
          <cell r="BX930"/>
          <cell r="BY930"/>
          <cell r="BZ930"/>
          <cell r="CA930"/>
          <cell r="CB930"/>
          <cell r="CC930"/>
          <cell r="CD930"/>
          <cell r="CE930"/>
          <cell r="CF930"/>
          <cell r="CG930"/>
          <cell r="CH930"/>
          <cell r="CI930"/>
          <cell r="CJ930"/>
          <cell r="CK930"/>
          <cell r="CL930"/>
          <cell r="CM930"/>
          <cell r="CN930"/>
          <cell r="CO930"/>
        </row>
        <row r="931">
          <cell r="AR931"/>
          <cell r="AS931"/>
          <cell r="AT931"/>
          <cell r="AU931"/>
          <cell r="AV931"/>
          <cell r="AW931"/>
          <cell r="AX931"/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  <cell r="BT931"/>
          <cell r="BU931"/>
          <cell r="BV931"/>
          <cell r="BW931"/>
          <cell r="BX931"/>
          <cell r="BY931"/>
          <cell r="BZ931"/>
          <cell r="CA931"/>
          <cell r="CB931"/>
          <cell r="CC931"/>
          <cell r="CD931"/>
          <cell r="CE931"/>
          <cell r="CF931"/>
          <cell r="CG931"/>
          <cell r="CH931"/>
          <cell r="CI931"/>
          <cell r="CJ931"/>
          <cell r="CK931"/>
          <cell r="CL931"/>
          <cell r="CM931"/>
          <cell r="CN931"/>
          <cell r="CO931"/>
        </row>
        <row r="932">
          <cell r="AR932"/>
          <cell r="AS932"/>
          <cell r="AT932"/>
          <cell r="AU932"/>
          <cell r="AV932"/>
          <cell r="AW932"/>
          <cell r="AX932"/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  <cell r="BT932"/>
          <cell r="BU932"/>
          <cell r="BV932"/>
          <cell r="BW932"/>
          <cell r="BX932"/>
          <cell r="BY932"/>
          <cell r="BZ932"/>
          <cell r="CA932"/>
          <cell r="CB932"/>
          <cell r="CC932"/>
          <cell r="CD932"/>
          <cell r="CE932"/>
          <cell r="CF932"/>
          <cell r="CG932"/>
          <cell r="CH932"/>
          <cell r="CI932"/>
          <cell r="CJ932"/>
          <cell r="CK932"/>
          <cell r="CL932"/>
          <cell r="CM932"/>
          <cell r="CN932"/>
          <cell r="CO932"/>
        </row>
        <row r="933">
          <cell r="AR933"/>
          <cell r="AS933"/>
          <cell r="AT933"/>
          <cell r="AU933"/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  <cell r="BT933"/>
          <cell r="BU933"/>
          <cell r="BV933"/>
          <cell r="BW933"/>
          <cell r="BX933"/>
          <cell r="BY933"/>
          <cell r="BZ933"/>
          <cell r="CA933"/>
          <cell r="CB933"/>
          <cell r="CC933"/>
          <cell r="CD933"/>
          <cell r="CE933"/>
          <cell r="CF933"/>
          <cell r="CG933"/>
          <cell r="CH933"/>
          <cell r="CI933"/>
          <cell r="CJ933"/>
          <cell r="CK933"/>
          <cell r="CL933"/>
          <cell r="CM933"/>
          <cell r="CN933"/>
          <cell r="CO933"/>
        </row>
        <row r="934">
          <cell r="AR934"/>
          <cell r="AS934"/>
          <cell r="AT934"/>
          <cell r="AU934"/>
          <cell r="AV934"/>
          <cell r="AW934"/>
          <cell r="AX934"/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  <cell r="BS934"/>
          <cell r="BT934"/>
          <cell r="BU934"/>
          <cell r="BV934"/>
          <cell r="BW934"/>
          <cell r="BX934"/>
          <cell r="BY934"/>
          <cell r="BZ934"/>
          <cell r="CA934"/>
          <cell r="CB934"/>
          <cell r="CC934"/>
          <cell r="CD934"/>
          <cell r="CE934"/>
          <cell r="CF934"/>
          <cell r="CG934"/>
          <cell r="CH934"/>
          <cell r="CI934"/>
          <cell r="CJ934"/>
          <cell r="CK934"/>
          <cell r="CL934"/>
          <cell r="CM934"/>
          <cell r="CN934"/>
          <cell r="CO934"/>
        </row>
        <row r="935">
          <cell r="AR935"/>
          <cell r="AS935"/>
          <cell r="AT935"/>
          <cell r="AU935"/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  <cell r="BS935"/>
          <cell r="BT935"/>
          <cell r="BU935"/>
          <cell r="BV935"/>
          <cell r="BW935"/>
          <cell r="BX935"/>
          <cell r="BY935"/>
          <cell r="BZ935"/>
          <cell r="CA935"/>
          <cell r="CB935"/>
          <cell r="CC935"/>
          <cell r="CD935"/>
          <cell r="CE935"/>
          <cell r="CF935"/>
          <cell r="CG935"/>
          <cell r="CH935"/>
          <cell r="CI935"/>
          <cell r="CJ935"/>
          <cell r="CK935"/>
          <cell r="CL935"/>
          <cell r="CM935"/>
          <cell r="CN935"/>
          <cell r="CO935"/>
        </row>
        <row r="936">
          <cell r="AR936"/>
          <cell r="AS936"/>
          <cell r="AT936"/>
          <cell r="AU936"/>
          <cell r="AV936"/>
          <cell r="AW936"/>
          <cell r="AX936"/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  <cell r="BT936"/>
          <cell r="BU936"/>
          <cell r="BV936"/>
          <cell r="BW936"/>
          <cell r="BX936"/>
          <cell r="BY936"/>
          <cell r="BZ936"/>
          <cell r="CA936"/>
          <cell r="CB936"/>
          <cell r="CC936"/>
          <cell r="CD936"/>
          <cell r="CE936"/>
          <cell r="CF936"/>
          <cell r="CG936"/>
          <cell r="CH936"/>
          <cell r="CI936"/>
          <cell r="CJ936"/>
          <cell r="CK936"/>
          <cell r="CL936"/>
          <cell r="CM936"/>
          <cell r="CN936"/>
          <cell r="CO936"/>
        </row>
        <row r="937">
          <cell r="AR937"/>
          <cell r="AS937"/>
          <cell r="AT937"/>
          <cell r="AU937"/>
          <cell r="AV937"/>
          <cell r="AW937"/>
          <cell r="AX937"/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  <cell r="BS937"/>
          <cell r="BT937"/>
          <cell r="BU937"/>
          <cell r="BV937"/>
          <cell r="BW937"/>
          <cell r="BX937"/>
          <cell r="BY937"/>
          <cell r="BZ937"/>
          <cell r="CA937"/>
          <cell r="CB937"/>
          <cell r="CC937"/>
          <cell r="CD937"/>
          <cell r="CE937"/>
          <cell r="CF937"/>
          <cell r="CG937"/>
          <cell r="CH937"/>
          <cell r="CI937"/>
          <cell r="CJ937"/>
          <cell r="CK937"/>
          <cell r="CL937"/>
          <cell r="CM937"/>
          <cell r="CN937"/>
          <cell r="CO937"/>
        </row>
        <row r="938">
          <cell r="AR938"/>
          <cell r="AS938"/>
          <cell r="AT938"/>
          <cell r="AU938"/>
          <cell r="AV938"/>
          <cell r="AW938"/>
          <cell r="AX938"/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  <cell r="BT938"/>
          <cell r="BU938"/>
          <cell r="BV938"/>
          <cell r="BW938"/>
          <cell r="BX938"/>
          <cell r="BY938"/>
          <cell r="BZ938"/>
          <cell r="CA938"/>
          <cell r="CB938"/>
          <cell r="CC938"/>
          <cell r="CD938"/>
          <cell r="CE938"/>
          <cell r="CF938"/>
          <cell r="CG938"/>
          <cell r="CH938"/>
          <cell r="CI938"/>
          <cell r="CJ938"/>
          <cell r="CK938"/>
          <cell r="CL938"/>
          <cell r="CM938"/>
          <cell r="CN938"/>
          <cell r="CO938"/>
        </row>
        <row r="939">
          <cell r="AR939"/>
          <cell r="AS939"/>
          <cell r="AT939"/>
          <cell r="AU939"/>
          <cell r="AV939"/>
          <cell r="AW939"/>
          <cell r="AX939"/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  <cell r="BT939"/>
          <cell r="BU939"/>
          <cell r="BV939"/>
          <cell r="BW939"/>
          <cell r="BX939"/>
          <cell r="BY939"/>
          <cell r="BZ939"/>
          <cell r="CA939"/>
          <cell r="CB939"/>
          <cell r="CC939"/>
          <cell r="CD939"/>
          <cell r="CE939"/>
          <cell r="CF939"/>
          <cell r="CG939"/>
          <cell r="CH939"/>
          <cell r="CI939"/>
          <cell r="CJ939"/>
          <cell r="CK939"/>
          <cell r="CL939"/>
          <cell r="CM939"/>
          <cell r="CN939"/>
          <cell r="CO939"/>
        </row>
        <row r="940">
          <cell r="AR940"/>
          <cell r="AS940"/>
          <cell r="AT940"/>
          <cell r="AU940"/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  <cell r="BT940"/>
          <cell r="BU940"/>
          <cell r="BV940"/>
          <cell r="BW940"/>
          <cell r="BX940"/>
          <cell r="BY940"/>
          <cell r="BZ940"/>
          <cell r="CA940"/>
          <cell r="CB940"/>
          <cell r="CC940"/>
          <cell r="CD940"/>
          <cell r="CE940"/>
          <cell r="CF940"/>
          <cell r="CG940"/>
          <cell r="CH940"/>
          <cell r="CI940"/>
          <cell r="CJ940"/>
          <cell r="CK940"/>
          <cell r="CL940"/>
          <cell r="CM940"/>
          <cell r="CN940"/>
          <cell r="CO940"/>
        </row>
        <row r="941">
          <cell r="AR941"/>
          <cell r="AS941"/>
          <cell r="AT941"/>
          <cell r="AU941"/>
          <cell r="AV941"/>
          <cell r="AW941"/>
          <cell r="AX941"/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  <cell r="BT941"/>
          <cell r="BU941"/>
          <cell r="BV941"/>
          <cell r="BW941"/>
          <cell r="BX941"/>
          <cell r="BY941"/>
          <cell r="BZ941"/>
          <cell r="CA941"/>
          <cell r="CB941"/>
          <cell r="CC941"/>
          <cell r="CD941"/>
          <cell r="CE941"/>
          <cell r="CF941"/>
          <cell r="CG941"/>
          <cell r="CH941"/>
          <cell r="CI941"/>
          <cell r="CJ941"/>
          <cell r="CK941"/>
          <cell r="CL941"/>
          <cell r="CM941"/>
          <cell r="CN941"/>
          <cell r="CO941"/>
        </row>
        <row r="942">
          <cell r="AR942"/>
          <cell r="AS942"/>
          <cell r="AT942"/>
          <cell r="AU942"/>
          <cell r="AV942"/>
          <cell r="AW942"/>
          <cell r="AX942"/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  <cell r="BT942"/>
          <cell r="BU942"/>
          <cell r="BV942"/>
          <cell r="BW942"/>
          <cell r="BX942"/>
          <cell r="BY942"/>
          <cell r="BZ942"/>
          <cell r="CA942"/>
          <cell r="CB942"/>
          <cell r="CC942"/>
          <cell r="CD942"/>
          <cell r="CE942"/>
          <cell r="CF942"/>
          <cell r="CG942"/>
          <cell r="CH942"/>
          <cell r="CI942"/>
          <cell r="CJ942"/>
          <cell r="CK942"/>
          <cell r="CL942"/>
          <cell r="CM942"/>
          <cell r="CN942"/>
          <cell r="CO942"/>
        </row>
        <row r="943">
          <cell r="AR943"/>
          <cell r="AS943"/>
          <cell r="AT943"/>
          <cell r="AU943"/>
          <cell r="AV943"/>
          <cell r="AW943"/>
          <cell r="AX943"/>
          <cell r="AY943"/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  <cell r="BT943"/>
          <cell r="BU943"/>
          <cell r="BV943"/>
          <cell r="BW943"/>
          <cell r="BX943"/>
          <cell r="BY943"/>
          <cell r="BZ943"/>
          <cell r="CA943"/>
          <cell r="CB943"/>
          <cell r="CC943"/>
          <cell r="CD943"/>
          <cell r="CE943"/>
          <cell r="CF943"/>
          <cell r="CG943"/>
          <cell r="CH943"/>
          <cell r="CI943"/>
          <cell r="CJ943"/>
          <cell r="CK943"/>
          <cell r="CL943"/>
          <cell r="CM943"/>
          <cell r="CN943"/>
          <cell r="CO943"/>
        </row>
        <row r="944">
          <cell r="AR944"/>
          <cell r="AS944"/>
          <cell r="AT944"/>
          <cell r="AU944"/>
          <cell r="AV944"/>
          <cell r="AW944"/>
          <cell r="AX944"/>
          <cell r="AY944"/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  <cell r="BS944"/>
          <cell r="BT944"/>
          <cell r="BU944"/>
          <cell r="BV944"/>
          <cell r="BW944"/>
          <cell r="BX944"/>
          <cell r="BY944"/>
          <cell r="BZ944"/>
          <cell r="CA944"/>
          <cell r="CB944"/>
          <cell r="CC944"/>
          <cell r="CD944"/>
          <cell r="CE944"/>
          <cell r="CF944"/>
          <cell r="CG944"/>
          <cell r="CH944"/>
          <cell r="CI944"/>
          <cell r="CJ944"/>
          <cell r="CK944"/>
          <cell r="CL944"/>
          <cell r="CM944"/>
          <cell r="CN944"/>
          <cell r="CO944"/>
        </row>
        <row r="945">
          <cell r="AR945"/>
          <cell r="AS945"/>
          <cell r="AT945"/>
          <cell r="AU945"/>
          <cell r="AV945"/>
          <cell r="AW945"/>
          <cell r="AX945"/>
          <cell r="AY945"/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  <cell r="BT945"/>
          <cell r="BU945"/>
          <cell r="BV945"/>
          <cell r="BW945"/>
          <cell r="BX945"/>
          <cell r="BY945"/>
          <cell r="BZ945"/>
          <cell r="CA945"/>
          <cell r="CB945"/>
          <cell r="CC945"/>
          <cell r="CD945"/>
          <cell r="CE945"/>
          <cell r="CF945"/>
          <cell r="CG945"/>
          <cell r="CH945"/>
          <cell r="CI945"/>
          <cell r="CJ945"/>
          <cell r="CK945"/>
          <cell r="CL945"/>
          <cell r="CM945"/>
          <cell r="CN945"/>
          <cell r="CO945"/>
        </row>
        <row r="946">
          <cell r="AR946"/>
          <cell r="AS946"/>
          <cell r="AT946"/>
          <cell r="AU946"/>
          <cell r="AV946"/>
          <cell r="AW946"/>
          <cell r="AX946"/>
          <cell r="AY946"/>
          <cell r="AZ946"/>
          <cell r="BA946"/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  <cell r="BS946"/>
          <cell r="BT946"/>
          <cell r="BU946"/>
          <cell r="BV946"/>
          <cell r="BW946"/>
          <cell r="BX946"/>
          <cell r="BY946"/>
          <cell r="BZ946"/>
          <cell r="CA946"/>
          <cell r="CB946"/>
          <cell r="CC946"/>
          <cell r="CD946"/>
          <cell r="CE946"/>
          <cell r="CF946"/>
          <cell r="CG946"/>
          <cell r="CH946"/>
          <cell r="CI946"/>
          <cell r="CJ946"/>
          <cell r="CK946"/>
          <cell r="CL946"/>
          <cell r="CM946"/>
          <cell r="CN946"/>
          <cell r="CO946"/>
        </row>
        <row r="947">
          <cell r="AR947"/>
          <cell r="AS947"/>
          <cell r="AT947"/>
          <cell r="AU947"/>
          <cell r="AV947"/>
          <cell r="AW947"/>
          <cell r="AX947"/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  <cell r="BT947"/>
          <cell r="BU947"/>
          <cell r="BV947"/>
          <cell r="BW947"/>
          <cell r="BX947"/>
          <cell r="BY947"/>
          <cell r="BZ947"/>
          <cell r="CA947"/>
          <cell r="CB947"/>
          <cell r="CC947"/>
          <cell r="CD947"/>
          <cell r="CE947"/>
          <cell r="CF947"/>
          <cell r="CG947"/>
          <cell r="CH947"/>
          <cell r="CI947"/>
          <cell r="CJ947"/>
          <cell r="CK947"/>
          <cell r="CL947"/>
          <cell r="CM947"/>
          <cell r="CN947"/>
          <cell r="CO947"/>
        </row>
        <row r="948">
          <cell r="AR948"/>
          <cell r="AS948"/>
          <cell r="AT948"/>
          <cell r="AU948"/>
          <cell r="AV948"/>
          <cell r="AW948"/>
          <cell r="AX948"/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  <cell r="BS948"/>
          <cell r="BT948"/>
          <cell r="BU948"/>
          <cell r="BV948"/>
          <cell r="BW948"/>
          <cell r="BX948"/>
          <cell r="BY948"/>
          <cell r="BZ948"/>
          <cell r="CA948"/>
          <cell r="CB948"/>
          <cell r="CC948"/>
          <cell r="CD948"/>
          <cell r="CE948"/>
          <cell r="CF948"/>
          <cell r="CG948"/>
          <cell r="CH948"/>
          <cell r="CI948"/>
          <cell r="CJ948"/>
          <cell r="CK948"/>
          <cell r="CL948"/>
          <cell r="CM948"/>
          <cell r="CN948"/>
          <cell r="CO948"/>
        </row>
        <row r="949">
          <cell r="AR949"/>
          <cell r="AS949"/>
          <cell r="AT949"/>
          <cell r="AU949"/>
          <cell r="AV949"/>
          <cell r="AW949"/>
          <cell r="AX949"/>
          <cell r="AY949"/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  <cell r="BS949"/>
          <cell r="BT949"/>
          <cell r="BU949"/>
          <cell r="BV949"/>
          <cell r="BW949"/>
          <cell r="BX949"/>
          <cell r="BY949"/>
          <cell r="BZ949"/>
          <cell r="CA949"/>
          <cell r="CB949"/>
          <cell r="CC949"/>
          <cell r="CD949"/>
          <cell r="CE949"/>
          <cell r="CF949"/>
          <cell r="CG949"/>
          <cell r="CH949"/>
          <cell r="CI949"/>
          <cell r="CJ949"/>
          <cell r="CK949"/>
          <cell r="CL949"/>
          <cell r="CM949"/>
          <cell r="CN949"/>
          <cell r="CO949"/>
        </row>
        <row r="950">
          <cell r="AR950"/>
          <cell r="AS950"/>
          <cell r="AT950"/>
          <cell r="AU950"/>
          <cell r="AV950"/>
          <cell r="AW950"/>
          <cell r="AX950"/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  <cell r="BT950"/>
          <cell r="BU950"/>
          <cell r="BV950"/>
          <cell r="BW950"/>
          <cell r="BX950"/>
          <cell r="BY950"/>
          <cell r="BZ950"/>
          <cell r="CA950"/>
          <cell r="CB950"/>
          <cell r="CC950"/>
          <cell r="CD950"/>
          <cell r="CE950"/>
          <cell r="CF950"/>
          <cell r="CG950"/>
          <cell r="CH950"/>
          <cell r="CI950"/>
          <cell r="CJ950"/>
          <cell r="CK950"/>
          <cell r="CL950"/>
          <cell r="CM950"/>
          <cell r="CN950"/>
          <cell r="CO950"/>
        </row>
        <row r="951">
          <cell r="AR951"/>
          <cell r="AS951"/>
          <cell r="AT951"/>
          <cell r="AU951"/>
          <cell r="AV951"/>
          <cell r="AW951"/>
          <cell r="AX951"/>
          <cell r="AY951"/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  <cell r="BT951"/>
          <cell r="BU951"/>
          <cell r="BV951"/>
          <cell r="BW951"/>
          <cell r="BX951"/>
          <cell r="BY951"/>
          <cell r="BZ951"/>
          <cell r="CA951"/>
          <cell r="CB951"/>
          <cell r="CC951"/>
          <cell r="CD951"/>
          <cell r="CE951"/>
          <cell r="CF951"/>
          <cell r="CG951"/>
          <cell r="CH951"/>
          <cell r="CI951"/>
          <cell r="CJ951"/>
          <cell r="CK951"/>
          <cell r="CL951"/>
          <cell r="CM951"/>
          <cell r="CN951"/>
          <cell r="CO951"/>
        </row>
        <row r="952">
          <cell r="AR952"/>
          <cell r="AS952"/>
          <cell r="AT952"/>
          <cell r="AU952"/>
          <cell r="AV952"/>
          <cell r="AW952"/>
          <cell r="AX952"/>
          <cell r="AY952"/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  <cell r="BS952"/>
          <cell r="BT952"/>
          <cell r="BU952"/>
          <cell r="BV952"/>
          <cell r="BW952"/>
          <cell r="BX952"/>
          <cell r="BY952"/>
          <cell r="BZ952"/>
          <cell r="CA952"/>
          <cell r="CB952"/>
          <cell r="CC952"/>
          <cell r="CD952"/>
          <cell r="CE952"/>
          <cell r="CF952"/>
          <cell r="CG952"/>
          <cell r="CH952"/>
          <cell r="CI952"/>
          <cell r="CJ952"/>
          <cell r="CK952"/>
          <cell r="CL952"/>
          <cell r="CM952"/>
          <cell r="CN952"/>
          <cell r="CO952"/>
        </row>
        <row r="953">
          <cell r="AR953"/>
          <cell r="AS953"/>
          <cell r="AT953"/>
          <cell r="AU953"/>
          <cell r="AV953"/>
          <cell r="AW953"/>
          <cell r="AX953"/>
          <cell r="AY953"/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  <cell r="BS953"/>
          <cell r="BT953"/>
          <cell r="BU953"/>
          <cell r="BV953"/>
          <cell r="BW953"/>
          <cell r="BX953"/>
          <cell r="BY953"/>
          <cell r="BZ953"/>
          <cell r="CA953"/>
          <cell r="CB953"/>
          <cell r="CC953"/>
          <cell r="CD953"/>
          <cell r="CE953"/>
          <cell r="CF953"/>
          <cell r="CG953"/>
          <cell r="CH953"/>
          <cell r="CI953"/>
          <cell r="CJ953"/>
          <cell r="CK953"/>
          <cell r="CL953"/>
          <cell r="CM953"/>
          <cell r="CN953"/>
          <cell r="CO953"/>
        </row>
        <row r="954">
          <cell r="AR954"/>
          <cell r="AS954"/>
          <cell r="AT954"/>
          <cell r="AU954"/>
          <cell r="AV954"/>
          <cell r="AW954"/>
          <cell r="AX954"/>
          <cell r="AY954"/>
          <cell r="AZ954"/>
          <cell r="BA954"/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  <cell r="BS954"/>
          <cell r="BT954"/>
          <cell r="BU954"/>
          <cell r="BV954"/>
          <cell r="BW954"/>
          <cell r="BX954"/>
          <cell r="BY954"/>
          <cell r="BZ954"/>
          <cell r="CA954"/>
          <cell r="CB954"/>
          <cell r="CC954"/>
          <cell r="CD954"/>
          <cell r="CE954"/>
          <cell r="CF954"/>
          <cell r="CG954"/>
          <cell r="CH954"/>
          <cell r="CI954"/>
          <cell r="CJ954"/>
          <cell r="CK954"/>
          <cell r="CL954"/>
          <cell r="CM954"/>
          <cell r="CN954"/>
          <cell r="CO954"/>
        </row>
        <row r="955">
          <cell r="AR955"/>
          <cell r="AS955"/>
          <cell r="AT955"/>
          <cell r="AU955"/>
          <cell r="AV955"/>
          <cell r="AW955"/>
          <cell r="AX955"/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  <cell r="BS955"/>
          <cell r="BT955"/>
          <cell r="BU955"/>
          <cell r="BV955"/>
          <cell r="BW955"/>
          <cell r="BX955"/>
          <cell r="BY955"/>
          <cell r="BZ955"/>
          <cell r="CA955"/>
          <cell r="CB955"/>
          <cell r="CC955"/>
          <cell r="CD955"/>
          <cell r="CE955"/>
          <cell r="CF955"/>
          <cell r="CG955"/>
          <cell r="CH955"/>
          <cell r="CI955"/>
          <cell r="CJ955"/>
          <cell r="CK955"/>
          <cell r="CL955"/>
          <cell r="CM955"/>
          <cell r="CN955"/>
          <cell r="CO955"/>
        </row>
        <row r="956">
          <cell r="AR956"/>
          <cell r="AS956"/>
          <cell r="AT956"/>
          <cell r="AU956"/>
          <cell r="AV956"/>
          <cell r="AW956"/>
          <cell r="AX956"/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  <cell r="BS956"/>
          <cell r="BT956"/>
          <cell r="BU956"/>
          <cell r="BV956"/>
          <cell r="BW956"/>
          <cell r="BX956"/>
          <cell r="BY956"/>
          <cell r="BZ956"/>
          <cell r="CA956"/>
          <cell r="CB956"/>
          <cell r="CC956"/>
          <cell r="CD956"/>
          <cell r="CE956"/>
          <cell r="CF956"/>
          <cell r="CG956"/>
          <cell r="CH956"/>
          <cell r="CI956"/>
          <cell r="CJ956"/>
          <cell r="CK956"/>
          <cell r="CL956"/>
          <cell r="CM956"/>
          <cell r="CN956"/>
          <cell r="CO956"/>
        </row>
        <row r="957">
          <cell r="AR957"/>
          <cell r="AS957"/>
          <cell r="AT957"/>
          <cell r="AU957"/>
          <cell r="AV957"/>
          <cell r="AW957"/>
          <cell r="AX957"/>
          <cell r="AY957"/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  <cell r="BS957"/>
          <cell r="BT957"/>
          <cell r="BU957"/>
          <cell r="BV957"/>
          <cell r="BW957"/>
          <cell r="BX957"/>
          <cell r="BY957"/>
          <cell r="BZ957"/>
          <cell r="CA957"/>
          <cell r="CB957"/>
          <cell r="CC957"/>
          <cell r="CD957"/>
          <cell r="CE957"/>
          <cell r="CF957"/>
          <cell r="CG957"/>
          <cell r="CH957"/>
          <cell r="CI957"/>
          <cell r="CJ957"/>
          <cell r="CK957"/>
          <cell r="CL957"/>
          <cell r="CM957"/>
          <cell r="CN957"/>
          <cell r="CO957"/>
        </row>
        <row r="958">
          <cell r="AR958"/>
          <cell r="AS958"/>
          <cell r="AT958"/>
          <cell r="AU958"/>
          <cell r="AV958"/>
          <cell r="AW958"/>
          <cell r="AX958"/>
          <cell r="AY958"/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  <cell r="BS958"/>
          <cell r="BT958"/>
          <cell r="BU958"/>
          <cell r="BV958"/>
          <cell r="BW958"/>
          <cell r="BX958"/>
          <cell r="BY958"/>
          <cell r="BZ958"/>
          <cell r="CA958"/>
          <cell r="CB958"/>
          <cell r="CC958"/>
          <cell r="CD958"/>
          <cell r="CE958"/>
          <cell r="CF958"/>
          <cell r="CG958"/>
          <cell r="CH958"/>
          <cell r="CI958"/>
          <cell r="CJ958"/>
          <cell r="CK958"/>
          <cell r="CL958"/>
          <cell r="CM958"/>
          <cell r="CN958"/>
          <cell r="CO958"/>
        </row>
        <row r="959">
          <cell r="AR959"/>
          <cell r="AS959"/>
          <cell r="AT959"/>
          <cell r="AU959"/>
          <cell r="AV959"/>
          <cell r="AW959"/>
          <cell r="AX959"/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  <cell r="BS959"/>
          <cell r="BT959"/>
          <cell r="BU959"/>
          <cell r="BV959"/>
          <cell r="BW959"/>
          <cell r="BX959"/>
          <cell r="BY959"/>
          <cell r="BZ959"/>
          <cell r="CA959"/>
          <cell r="CB959"/>
          <cell r="CC959"/>
          <cell r="CD959"/>
          <cell r="CE959"/>
          <cell r="CF959"/>
          <cell r="CG959"/>
          <cell r="CH959"/>
          <cell r="CI959"/>
          <cell r="CJ959"/>
          <cell r="CK959"/>
          <cell r="CL959"/>
          <cell r="CM959"/>
          <cell r="CN959"/>
          <cell r="CO959"/>
        </row>
        <row r="960">
          <cell r="AR960"/>
          <cell r="AS960"/>
          <cell r="AT960"/>
          <cell r="AU960"/>
          <cell r="AV960"/>
          <cell r="AW960"/>
          <cell r="AX960"/>
          <cell r="AY960"/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  <cell r="BS960"/>
          <cell r="BT960"/>
          <cell r="BU960"/>
          <cell r="BV960"/>
          <cell r="BW960"/>
          <cell r="BX960"/>
          <cell r="BY960"/>
          <cell r="BZ960"/>
          <cell r="CA960"/>
          <cell r="CB960"/>
          <cell r="CC960"/>
          <cell r="CD960"/>
          <cell r="CE960"/>
          <cell r="CF960"/>
          <cell r="CG960"/>
          <cell r="CH960"/>
          <cell r="CI960"/>
          <cell r="CJ960"/>
          <cell r="CK960"/>
          <cell r="CL960"/>
          <cell r="CM960"/>
          <cell r="CN960"/>
          <cell r="CO960"/>
        </row>
        <row r="961">
          <cell r="AR961"/>
          <cell r="AS961"/>
          <cell r="AT961"/>
          <cell r="AU961"/>
          <cell r="AV961"/>
          <cell r="AW961"/>
          <cell r="AX961"/>
          <cell r="AY961"/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  <cell r="BS961"/>
          <cell r="BT961"/>
          <cell r="BU961"/>
          <cell r="BV961"/>
          <cell r="BW961"/>
          <cell r="BX961"/>
          <cell r="BY961"/>
          <cell r="BZ961"/>
          <cell r="CA961"/>
          <cell r="CB961"/>
          <cell r="CC961"/>
          <cell r="CD961"/>
          <cell r="CE961"/>
          <cell r="CF961"/>
          <cell r="CG961"/>
          <cell r="CH961"/>
          <cell r="CI961"/>
          <cell r="CJ961"/>
          <cell r="CK961"/>
          <cell r="CL961"/>
          <cell r="CM961"/>
          <cell r="CN961"/>
          <cell r="CO961"/>
        </row>
        <row r="962">
          <cell r="AR962"/>
          <cell r="AS962"/>
          <cell r="AT962"/>
          <cell r="AU962"/>
          <cell r="AV962"/>
          <cell r="AW962"/>
          <cell r="AX962"/>
          <cell r="AY962"/>
          <cell r="AZ962"/>
          <cell r="BA962"/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  <cell r="BS962"/>
          <cell r="BT962"/>
          <cell r="BU962"/>
          <cell r="BV962"/>
          <cell r="BW962"/>
          <cell r="BX962"/>
          <cell r="BY962"/>
          <cell r="BZ962"/>
          <cell r="CA962"/>
          <cell r="CB962"/>
          <cell r="CC962"/>
          <cell r="CD962"/>
          <cell r="CE962"/>
          <cell r="CF962"/>
          <cell r="CG962"/>
          <cell r="CH962"/>
          <cell r="CI962"/>
          <cell r="CJ962"/>
          <cell r="CK962"/>
          <cell r="CL962"/>
          <cell r="CM962"/>
          <cell r="CN962"/>
          <cell r="CO962"/>
        </row>
        <row r="963">
          <cell r="AR963"/>
          <cell r="AS963"/>
          <cell r="AT963"/>
          <cell r="AU963"/>
          <cell r="AV963"/>
          <cell r="AW963"/>
          <cell r="AX963"/>
          <cell r="AY963"/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  <cell r="BS963"/>
          <cell r="BT963"/>
          <cell r="BU963"/>
          <cell r="BV963"/>
          <cell r="BW963"/>
          <cell r="BX963"/>
          <cell r="BY963"/>
          <cell r="BZ963"/>
          <cell r="CA963"/>
          <cell r="CB963"/>
          <cell r="CC963"/>
          <cell r="CD963"/>
          <cell r="CE963"/>
          <cell r="CF963"/>
          <cell r="CG963"/>
          <cell r="CH963"/>
          <cell r="CI963"/>
          <cell r="CJ963"/>
          <cell r="CK963"/>
          <cell r="CL963"/>
          <cell r="CM963"/>
          <cell r="CN963"/>
          <cell r="CO963"/>
        </row>
        <row r="964">
          <cell r="AR964"/>
          <cell r="AS964"/>
          <cell r="AT964"/>
          <cell r="AU964"/>
          <cell r="AV964"/>
          <cell r="AW964"/>
          <cell r="AX964"/>
          <cell r="AY964"/>
          <cell r="AZ964"/>
          <cell r="BA964"/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  <cell r="BS964"/>
          <cell r="BT964"/>
          <cell r="BU964"/>
          <cell r="BV964"/>
          <cell r="BW964"/>
          <cell r="BX964"/>
          <cell r="BY964"/>
          <cell r="BZ964"/>
          <cell r="CA964"/>
          <cell r="CB964"/>
          <cell r="CC964"/>
          <cell r="CD964"/>
          <cell r="CE964"/>
          <cell r="CF964"/>
          <cell r="CG964"/>
          <cell r="CH964"/>
          <cell r="CI964"/>
          <cell r="CJ964"/>
          <cell r="CK964"/>
          <cell r="CL964"/>
          <cell r="CM964"/>
          <cell r="CN964"/>
          <cell r="CO964"/>
        </row>
        <row r="965">
          <cell r="AR965"/>
          <cell r="AS965"/>
          <cell r="AT965"/>
          <cell r="AU965"/>
          <cell r="AV965"/>
          <cell r="AW965"/>
          <cell r="AX965"/>
          <cell r="AY965"/>
          <cell r="AZ965"/>
          <cell r="BA965"/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  <cell r="BS965"/>
          <cell r="BT965"/>
          <cell r="BU965"/>
          <cell r="BV965"/>
          <cell r="BW965"/>
          <cell r="BX965"/>
          <cell r="BY965"/>
          <cell r="BZ965"/>
          <cell r="CA965"/>
          <cell r="CB965"/>
          <cell r="CC965"/>
          <cell r="CD965"/>
          <cell r="CE965"/>
          <cell r="CF965"/>
          <cell r="CG965"/>
          <cell r="CH965"/>
          <cell r="CI965"/>
          <cell r="CJ965"/>
          <cell r="CK965"/>
          <cell r="CL965"/>
          <cell r="CM965"/>
          <cell r="CN965"/>
          <cell r="CO965"/>
        </row>
        <row r="966">
          <cell r="AR966"/>
          <cell r="AS966"/>
          <cell r="AT966"/>
          <cell r="AU966"/>
          <cell r="AV966"/>
          <cell r="AW966"/>
          <cell r="AX966"/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  <cell r="BT966"/>
          <cell r="BU966"/>
          <cell r="BV966"/>
          <cell r="BW966"/>
          <cell r="BX966"/>
          <cell r="BY966"/>
          <cell r="BZ966"/>
          <cell r="CA966"/>
          <cell r="CB966"/>
          <cell r="CC966"/>
          <cell r="CD966"/>
          <cell r="CE966"/>
          <cell r="CF966"/>
          <cell r="CG966"/>
          <cell r="CH966"/>
          <cell r="CI966"/>
          <cell r="CJ966"/>
          <cell r="CK966"/>
          <cell r="CL966"/>
          <cell r="CM966"/>
          <cell r="CN966"/>
          <cell r="CO966"/>
        </row>
        <row r="967">
          <cell r="AR967"/>
          <cell r="AS967"/>
          <cell r="AT967"/>
          <cell r="AU967"/>
          <cell r="AV967"/>
          <cell r="AW967"/>
          <cell r="AX967"/>
          <cell r="AY967"/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  <cell r="BS967"/>
          <cell r="BT967"/>
          <cell r="BU967"/>
          <cell r="BV967"/>
          <cell r="BW967"/>
          <cell r="BX967"/>
          <cell r="BY967"/>
          <cell r="BZ967"/>
          <cell r="CA967"/>
          <cell r="CB967"/>
          <cell r="CC967"/>
          <cell r="CD967"/>
          <cell r="CE967"/>
          <cell r="CF967"/>
          <cell r="CG967"/>
          <cell r="CH967"/>
          <cell r="CI967"/>
          <cell r="CJ967"/>
          <cell r="CK967"/>
          <cell r="CL967"/>
          <cell r="CM967"/>
          <cell r="CN967"/>
          <cell r="CO967"/>
        </row>
        <row r="968">
          <cell r="AR968"/>
          <cell r="AS968"/>
          <cell r="AT968"/>
          <cell r="AU968"/>
          <cell r="AV968"/>
          <cell r="AW968"/>
          <cell r="AX968"/>
          <cell r="AY968"/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  <cell r="BS968"/>
          <cell r="BT968"/>
          <cell r="BU968"/>
          <cell r="BV968"/>
          <cell r="BW968"/>
          <cell r="BX968"/>
          <cell r="BY968"/>
          <cell r="BZ968"/>
          <cell r="CA968"/>
          <cell r="CB968"/>
          <cell r="CC968"/>
          <cell r="CD968"/>
          <cell r="CE968"/>
          <cell r="CF968"/>
          <cell r="CG968"/>
          <cell r="CH968"/>
          <cell r="CI968"/>
          <cell r="CJ968"/>
          <cell r="CK968"/>
          <cell r="CL968"/>
          <cell r="CM968"/>
          <cell r="CN968"/>
          <cell r="CO968"/>
        </row>
        <row r="969">
          <cell r="AR969"/>
          <cell r="AS969"/>
          <cell r="AT969"/>
          <cell r="AU969"/>
          <cell r="AV969"/>
          <cell r="AW969"/>
          <cell r="AX969"/>
          <cell r="AY969"/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  <cell r="BS969"/>
          <cell r="BT969"/>
          <cell r="BU969"/>
          <cell r="BV969"/>
          <cell r="BW969"/>
          <cell r="BX969"/>
          <cell r="BY969"/>
          <cell r="BZ969"/>
          <cell r="CA969"/>
          <cell r="CB969"/>
          <cell r="CC969"/>
          <cell r="CD969"/>
          <cell r="CE969"/>
          <cell r="CF969"/>
          <cell r="CG969"/>
          <cell r="CH969"/>
          <cell r="CI969"/>
          <cell r="CJ969"/>
          <cell r="CK969"/>
          <cell r="CL969"/>
          <cell r="CM969"/>
          <cell r="CN969"/>
          <cell r="CO969"/>
        </row>
        <row r="970">
          <cell r="AR970"/>
          <cell r="AS970"/>
          <cell r="AT970"/>
          <cell r="AU970"/>
          <cell r="AV970"/>
          <cell r="AW970"/>
          <cell r="AX970"/>
          <cell r="AY970"/>
          <cell r="AZ970"/>
          <cell r="BA970"/>
          <cell r="BB970"/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  <cell r="BS970"/>
          <cell r="BT970"/>
          <cell r="BU970"/>
          <cell r="BV970"/>
          <cell r="BW970"/>
          <cell r="BX970"/>
          <cell r="BY970"/>
          <cell r="BZ970"/>
          <cell r="CA970"/>
          <cell r="CB970"/>
          <cell r="CC970"/>
          <cell r="CD970"/>
          <cell r="CE970"/>
          <cell r="CF970"/>
          <cell r="CG970"/>
          <cell r="CH970"/>
          <cell r="CI970"/>
          <cell r="CJ970"/>
          <cell r="CK970"/>
          <cell r="CL970"/>
          <cell r="CM970"/>
          <cell r="CN970"/>
          <cell r="CO970"/>
        </row>
        <row r="971">
          <cell r="AR971"/>
          <cell r="AS971"/>
          <cell r="AT971"/>
          <cell r="AU971"/>
          <cell r="AV971"/>
          <cell r="AW971"/>
          <cell r="AX971"/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  <cell r="BS971"/>
          <cell r="BT971"/>
          <cell r="BU971"/>
          <cell r="BV971"/>
          <cell r="BW971"/>
          <cell r="BX971"/>
          <cell r="BY971"/>
          <cell r="BZ971"/>
          <cell r="CA971"/>
          <cell r="CB971"/>
          <cell r="CC971"/>
          <cell r="CD971"/>
          <cell r="CE971"/>
          <cell r="CF971"/>
          <cell r="CG971"/>
          <cell r="CH971"/>
          <cell r="CI971"/>
          <cell r="CJ971"/>
          <cell r="CK971"/>
          <cell r="CL971"/>
          <cell r="CM971"/>
          <cell r="CN971"/>
          <cell r="CO971"/>
        </row>
        <row r="972">
          <cell r="AR972"/>
          <cell r="AS972"/>
          <cell r="AT972"/>
          <cell r="AU972"/>
          <cell r="AV972"/>
          <cell r="AW972"/>
          <cell r="AX972"/>
          <cell r="AY972"/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  <cell r="BS972"/>
          <cell r="BT972"/>
          <cell r="BU972"/>
          <cell r="BV972"/>
          <cell r="BW972"/>
          <cell r="BX972"/>
          <cell r="BY972"/>
          <cell r="BZ972"/>
          <cell r="CA972"/>
          <cell r="CB972"/>
          <cell r="CC972"/>
          <cell r="CD972"/>
          <cell r="CE972"/>
          <cell r="CF972"/>
          <cell r="CG972"/>
          <cell r="CH972"/>
          <cell r="CI972"/>
          <cell r="CJ972"/>
          <cell r="CK972"/>
          <cell r="CL972"/>
          <cell r="CM972"/>
          <cell r="CN972"/>
          <cell r="CO972"/>
        </row>
        <row r="973">
          <cell r="AR973"/>
          <cell r="AS973"/>
          <cell r="AT973"/>
          <cell r="AU973"/>
          <cell r="AV973"/>
          <cell r="AW973"/>
          <cell r="AX973"/>
          <cell r="AY973"/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  <cell r="BS973"/>
          <cell r="BT973"/>
          <cell r="BU973"/>
          <cell r="BV973"/>
          <cell r="BW973"/>
          <cell r="BX973"/>
          <cell r="BY973"/>
          <cell r="BZ973"/>
          <cell r="CA973"/>
          <cell r="CB973"/>
          <cell r="CC973"/>
          <cell r="CD973"/>
          <cell r="CE973"/>
          <cell r="CF973"/>
          <cell r="CG973"/>
          <cell r="CH973"/>
          <cell r="CI973"/>
          <cell r="CJ973"/>
          <cell r="CK973"/>
          <cell r="CL973"/>
          <cell r="CM973"/>
          <cell r="CN973"/>
          <cell r="CO973"/>
        </row>
        <row r="974">
          <cell r="AR974"/>
          <cell r="AS974"/>
          <cell r="AT974"/>
          <cell r="AU974"/>
          <cell r="AV974"/>
          <cell r="AW974"/>
          <cell r="AX974"/>
          <cell r="AY974"/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  <cell r="BS974"/>
          <cell r="BT974"/>
          <cell r="BU974"/>
          <cell r="BV974"/>
          <cell r="BW974"/>
          <cell r="BX974"/>
          <cell r="BY974"/>
          <cell r="BZ974"/>
          <cell r="CA974"/>
          <cell r="CB974"/>
          <cell r="CC974"/>
          <cell r="CD974"/>
          <cell r="CE974"/>
          <cell r="CF974"/>
          <cell r="CG974"/>
          <cell r="CH974"/>
          <cell r="CI974"/>
          <cell r="CJ974"/>
          <cell r="CK974"/>
          <cell r="CL974"/>
          <cell r="CM974"/>
          <cell r="CN974"/>
          <cell r="CO974"/>
        </row>
        <row r="975">
          <cell r="AR975"/>
          <cell r="AS975"/>
          <cell r="AT975"/>
          <cell r="AU975"/>
          <cell r="AV975"/>
          <cell r="AW975"/>
          <cell r="AX975"/>
          <cell r="AY975"/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  <cell r="BT975"/>
          <cell r="BU975"/>
          <cell r="BV975"/>
          <cell r="BW975"/>
          <cell r="BX975"/>
          <cell r="BY975"/>
          <cell r="BZ975"/>
          <cell r="CA975"/>
          <cell r="CB975"/>
          <cell r="CC975"/>
          <cell r="CD975"/>
          <cell r="CE975"/>
          <cell r="CF975"/>
          <cell r="CG975"/>
          <cell r="CH975"/>
          <cell r="CI975"/>
          <cell r="CJ975"/>
          <cell r="CK975"/>
          <cell r="CL975"/>
          <cell r="CM975"/>
          <cell r="CN975"/>
          <cell r="CO975"/>
        </row>
        <row r="976">
          <cell r="AR976"/>
          <cell r="AS976"/>
          <cell r="AT976"/>
          <cell r="AU976"/>
          <cell r="AV976"/>
          <cell r="AW976"/>
          <cell r="AX976"/>
          <cell r="AY976"/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  <cell r="BS976"/>
          <cell r="BT976"/>
          <cell r="BU976"/>
          <cell r="BV976"/>
          <cell r="BW976"/>
          <cell r="BX976"/>
          <cell r="BY976"/>
          <cell r="BZ976"/>
          <cell r="CA976"/>
          <cell r="CB976"/>
          <cell r="CC976"/>
          <cell r="CD976"/>
          <cell r="CE976"/>
          <cell r="CF976"/>
          <cell r="CG976"/>
          <cell r="CH976"/>
          <cell r="CI976"/>
          <cell r="CJ976"/>
          <cell r="CK976"/>
          <cell r="CL976"/>
          <cell r="CM976"/>
          <cell r="CN976"/>
          <cell r="CO976"/>
        </row>
        <row r="977">
          <cell r="AR977"/>
          <cell r="AS977"/>
          <cell r="AT977"/>
          <cell r="AU977"/>
          <cell r="AV977"/>
          <cell r="AW977"/>
          <cell r="AX977"/>
          <cell r="AY977"/>
          <cell r="AZ977"/>
          <cell r="BA977"/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  <cell r="BS977"/>
          <cell r="BT977"/>
          <cell r="BU977"/>
          <cell r="BV977"/>
          <cell r="BW977"/>
          <cell r="BX977"/>
          <cell r="BY977"/>
          <cell r="BZ977"/>
          <cell r="CA977"/>
          <cell r="CB977"/>
          <cell r="CC977"/>
          <cell r="CD977"/>
          <cell r="CE977"/>
          <cell r="CF977"/>
          <cell r="CG977"/>
          <cell r="CH977"/>
          <cell r="CI977"/>
          <cell r="CJ977"/>
          <cell r="CK977"/>
          <cell r="CL977"/>
          <cell r="CM977"/>
          <cell r="CN977"/>
          <cell r="CO977"/>
        </row>
        <row r="978">
          <cell r="AR978"/>
          <cell r="AS978"/>
          <cell r="AT978"/>
          <cell r="AU978"/>
          <cell r="AV978"/>
          <cell r="AW978"/>
          <cell r="AX978"/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  <cell r="BS978"/>
          <cell r="BT978"/>
          <cell r="BU978"/>
          <cell r="BV978"/>
          <cell r="BW978"/>
          <cell r="BX978"/>
          <cell r="BY978"/>
          <cell r="BZ978"/>
          <cell r="CA978"/>
          <cell r="CB978"/>
          <cell r="CC978"/>
          <cell r="CD978"/>
          <cell r="CE978"/>
          <cell r="CF978"/>
          <cell r="CG978"/>
          <cell r="CH978"/>
          <cell r="CI978"/>
          <cell r="CJ978"/>
          <cell r="CK978"/>
          <cell r="CL978"/>
          <cell r="CM978"/>
          <cell r="CN978"/>
          <cell r="CO978"/>
        </row>
        <row r="979">
          <cell r="AR979"/>
          <cell r="AS979"/>
          <cell r="AT979"/>
          <cell r="AU979"/>
          <cell r="AV979"/>
          <cell r="AW979"/>
          <cell r="AX979"/>
          <cell r="AY979"/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  <cell r="BT979"/>
          <cell r="BU979"/>
          <cell r="BV979"/>
          <cell r="BW979"/>
          <cell r="BX979"/>
          <cell r="BY979"/>
          <cell r="BZ979"/>
          <cell r="CA979"/>
          <cell r="CB979"/>
          <cell r="CC979"/>
          <cell r="CD979"/>
          <cell r="CE979"/>
          <cell r="CF979"/>
          <cell r="CG979"/>
          <cell r="CH979"/>
          <cell r="CI979"/>
          <cell r="CJ979"/>
          <cell r="CK979"/>
          <cell r="CL979"/>
          <cell r="CM979"/>
          <cell r="CN979"/>
          <cell r="CO979"/>
        </row>
        <row r="980">
          <cell r="AR980"/>
          <cell r="AS980"/>
          <cell r="AT980"/>
          <cell r="AU980"/>
          <cell r="AV980"/>
          <cell r="AW980"/>
          <cell r="AX980"/>
          <cell r="AY980"/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  <cell r="BT980"/>
          <cell r="BU980"/>
          <cell r="BV980"/>
          <cell r="BW980"/>
          <cell r="BX980"/>
          <cell r="BY980"/>
          <cell r="BZ980"/>
          <cell r="CA980"/>
          <cell r="CB980"/>
          <cell r="CC980"/>
          <cell r="CD980"/>
          <cell r="CE980"/>
          <cell r="CF980"/>
          <cell r="CG980"/>
          <cell r="CH980"/>
          <cell r="CI980"/>
          <cell r="CJ980"/>
          <cell r="CK980"/>
          <cell r="CL980"/>
          <cell r="CM980"/>
          <cell r="CN980"/>
          <cell r="CO980"/>
        </row>
        <row r="981">
          <cell r="AR981"/>
          <cell r="AS981"/>
          <cell r="AT981"/>
          <cell r="AU981"/>
          <cell r="AV981"/>
          <cell r="AW981"/>
          <cell r="AX981"/>
          <cell r="AY981"/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  <cell r="BT981"/>
          <cell r="BU981"/>
          <cell r="BV981"/>
          <cell r="BW981"/>
          <cell r="BX981"/>
          <cell r="BY981"/>
          <cell r="BZ981"/>
          <cell r="CA981"/>
          <cell r="CB981"/>
          <cell r="CC981"/>
          <cell r="CD981"/>
          <cell r="CE981"/>
          <cell r="CF981"/>
          <cell r="CG981"/>
          <cell r="CH981"/>
          <cell r="CI981"/>
          <cell r="CJ981"/>
          <cell r="CK981"/>
          <cell r="CL981"/>
          <cell r="CM981"/>
          <cell r="CN981"/>
          <cell r="CO981"/>
        </row>
        <row r="982">
          <cell r="AR982"/>
          <cell r="AS982"/>
          <cell r="AT982"/>
          <cell r="AU982"/>
          <cell r="AV982"/>
          <cell r="AW982"/>
          <cell r="AX982"/>
          <cell r="AY982"/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  <cell r="BS982"/>
          <cell r="BT982"/>
          <cell r="BU982"/>
          <cell r="BV982"/>
          <cell r="BW982"/>
          <cell r="BX982"/>
          <cell r="BY982"/>
          <cell r="BZ982"/>
          <cell r="CA982"/>
          <cell r="CB982"/>
          <cell r="CC982"/>
          <cell r="CD982"/>
          <cell r="CE982"/>
          <cell r="CF982"/>
          <cell r="CG982"/>
          <cell r="CH982"/>
          <cell r="CI982"/>
          <cell r="CJ982"/>
          <cell r="CK982"/>
          <cell r="CL982"/>
          <cell r="CM982"/>
          <cell r="CN982"/>
          <cell r="CO982"/>
        </row>
        <row r="983">
          <cell r="AR983"/>
          <cell r="AS983"/>
          <cell r="AT983"/>
          <cell r="AU983"/>
          <cell r="AV983"/>
          <cell r="AW983"/>
          <cell r="AX983"/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  <cell r="BS983"/>
          <cell r="BT983"/>
          <cell r="BU983"/>
          <cell r="BV983"/>
          <cell r="BW983"/>
          <cell r="BX983"/>
          <cell r="BY983"/>
          <cell r="BZ983"/>
          <cell r="CA983"/>
          <cell r="CB983"/>
          <cell r="CC983"/>
          <cell r="CD983"/>
          <cell r="CE983"/>
          <cell r="CF983"/>
          <cell r="CG983"/>
          <cell r="CH983"/>
          <cell r="CI983"/>
          <cell r="CJ983"/>
          <cell r="CK983"/>
          <cell r="CL983"/>
          <cell r="CM983"/>
          <cell r="CN983"/>
          <cell r="CO983"/>
        </row>
        <row r="984">
          <cell r="AR984"/>
          <cell r="AS984"/>
          <cell r="AT984"/>
          <cell r="AU984"/>
          <cell r="AV984"/>
          <cell r="AW984"/>
          <cell r="AX984"/>
          <cell r="AY984"/>
          <cell r="AZ984"/>
          <cell r="BA984"/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  <cell r="BS984"/>
          <cell r="BT984"/>
          <cell r="BU984"/>
          <cell r="BV984"/>
          <cell r="BW984"/>
          <cell r="BX984"/>
          <cell r="BY984"/>
          <cell r="BZ984"/>
          <cell r="CA984"/>
          <cell r="CB984"/>
          <cell r="CC984"/>
          <cell r="CD984"/>
          <cell r="CE984"/>
          <cell r="CF984"/>
          <cell r="CG984"/>
          <cell r="CH984"/>
          <cell r="CI984"/>
          <cell r="CJ984"/>
          <cell r="CK984"/>
          <cell r="CL984"/>
          <cell r="CM984"/>
          <cell r="CN984"/>
          <cell r="CO984"/>
        </row>
        <row r="985">
          <cell r="AR985"/>
          <cell r="AS985"/>
          <cell r="AT985"/>
          <cell r="AU985"/>
          <cell r="AV985"/>
          <cell r="AW985"/>
          <cell r="AX985"/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  <cell r="BS985"/>
          <cell r="BT985"/>
          <cell r="BU985"/>
          <cell r="BV985"/>
          <cell r="BW985"/>
          <cell r="BX985"/>
          <cell r="BY985"/>
          <cell r="BZ985"/>
          <cell r="CA985"/>
          <cell r="CB985"/>
          <cell r="CC985"/>
          <cell r="CD985"/>
          <cell r="CE985"/>
          <cell r="CF985"/>
          <cell r="CG985"/>
          <cell r="CH985"/>
          <cell r="CI985"/>
          <cell r="CJ985"/>
          <cell r="CK985"/>
          <cell r="CL985"/>
          <cell r="CM985"/>
          <cell r="CN985"/>
          <cell r="CO985"/>
        </row>
        <row r="986">
          <cell r="AR986"/>
          <cell r="AS986"/>
          <cell r="AT986"/>
          <cell r="AU986"/>
          <cell r="AV986"/>
          <cell r="AW986"/>
          <cell r="AX986"/>
          <cell r="AY986"/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  <cell r="BS986"/>
          <cell r="BT986"/>
          <cell r="BU986"/>
          <cell r="BV986"/>
          <cell r="BW986"/>
          <cell r="BX986"/>
          <cell r="BY986"/>
          <cell r="BZ986"/>
          <cell r="CA986"/>
          <cell r="CB986"/>
          <cell r="CC986"/>
          <cell r="CD986"/>
          <cell r="CE986"/>
          <cell r="CF986"/>
          <cell r="CG986"/>
          <cell r="CH986"/>
          <cell r="CI986"/>
          <cell r="CJ986"/>
          <cell r="CK986"/>
          <cell r="CL986"/>
          <cell r="CM986"/>
          <cell r="CN986"/>
          <cell r="CO986"/>
        </row>
        <row r="987">
          <cell r="AR987"/>
          <cell r="AS987"/>
          <cell r="AT987"/>
          <cell r="AU987"/>
          <cell r="AV987"/>
          <cell r="AW987"/>
          <cell r="AX987"/>
          <cell r="AY987"/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  <cell r="BS987"/>
          <cell r="BT987"/>
          <cell r="BU987"/>
          <cell r="BV987"/>
          <cell r="BW987"/>
          <cell r="BX987"/>
          <cell r="BY987"/>
          <cell r="BZ987"/>
          <cell r="CA987"/>
          <cell r="CB987"/>
          <cell r="CC987"/>
          <cell r="CD987"/>
          <cell r="CE987"/>
          <cell r="CF987"/>
          <cell r="CG987"/>
          <cell r="CH987"/>
          <cell r="CI987"/>
          <cell r="CJ987"/>
          <cell r="CK987"/>
          <cell r="CL987"/>
          <cell r="CM987"/>
          <cell r="CN987"/>
          <cell r="CO987"/>
        </row>
        <row r="988">
          <cell r="AR988"/>
          <cell r="AS988"/>
          <cell r="AT988"/>
          <cell r="AU988"/>
          <cell r="AV988"/>
          <cell r="AW988"/>
          <cell r="AX988"/>
          <cell r="AY988"/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  <cell r="BS988"/>
          <cell r="BT988"/>
          <cell r="BU988"/>
          <cell r="BV988"/>
          <cell r="BW988"/>
          <cell r="BX988"/>
          <cell r="BY988"/>
          <cell r="BZ988"/>
          <cell r="CA988"/>
          <cell r="CB988"/>
          <cell r="CC988"/>
          <cell r="CD988"/>
          <cell r="CE988"/>
          <cell r="CF988"/>
          <cell r="CG988"/>
          <cell r="CH988"/>
          <cell r="CI988"/>
          <cell r="CJ988"/>
          <cell r="CK988"/>
          <cell r="CL988"/>
          <cell r="CM988"/>
          <cell r="CN988"/>
          <cell r="CO988"/>
        </row>
        <row r="989">
          <cell r="AR989"/>
          <cell r="AS989"/>
          <cell r="AT989"/>
          <cell r="AU989"/>
          <cell r="AV989"/>
          <cell r="AW989"/>
          <cell r="AX989"/>
          <cell r="AY989"/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  <cell r="BS989"/>
          <cell r="BT989"/>
          <cell r="BU989"/>
          <cell r="BV989"/>
          <cell r="BW989"/>
          <cell r="BX989"/>
          <cell r="BY989"/>
          <cell r="BZ989"/>
          <cell r="CA989"/>
          <cell r="CB989"/>
          <cell r="CC989"/>
          <cell r="CD989"/>
          <cell r="CE989"/>
          <cell r="CF989"/>
          <cell r="CG989"/>
          <cell r="CH989"/>
          <cell r="CI989"/>
          <cell r="CJ989"/>
          <cell r="CK989"/>
          <cell r="CL989"/>
          <cell r="CM989"/>
          <cell r="CN989"/>
          <cell r="CO989"/>
        </row>
        <row r="990">
          <cell r="AR990"/>
          <cell r="AS990"/>
          <cell r="AT990"/>
          <cell r="AU990"/>
          <cell r="AV990"/>
          <cell r="AW990"/>
          <cell r="AX990"/>
          <cell r="AY990"/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  <cell r="BS990"/>
          <cell r="BT990"/>
          <cell r="BU990"/>
          <cell r="BV990"/>
          <cell r="BW990"/>
          <cell r="BX990"/>
          <cell r="BY990"/>
          <cell r="BZ990"/>
          <cell r="CA990"/>
          <cell r="CB990"/>
          <cell r="CC990"/>
          <cell r="CD990"/>
          <cell r="CE990"/>
          <cell r="CF990"/>
          <cell r="CG990"/>
          <cell r="CH990"/>
          <cell r="CI990"/>
          <cell r="CJ990"/>
          <cell r="CK990"/>
          <cell r="CL990"/>
          <cell r="CM990"/>
          <cell r="CN990"/>
          <cell r="CO990"/>
        </row>
        <row r="991">
          <cell r="AR991"/>
          <cell r="AS991"/>
          <cell r="AT991"/>
          <cell r="AU991"/>
          <cell r="AV991"/>
          <cell r="AW991"/>
          <cell r="AX991"/>
          <cell r="AY991"/>
          <cell r="AZ991"/>
          <cell r="BA991"/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  <cell r="BS991"/>
          <cell r="BT991"/>
          <cell r="BU991"/>
          <cell r="BV991"/>
          <cell r="BW991"/>
          <cell r="BX991"/>
          <cell r="BY991"/>
          <cell r="BZ991"/>
          <cell r="CA991"/>
          <cell r="CB991"/>
          <cell r="CC991"/>
          <cell r="CD991"/>
          <cell r="CE991"/>
          <cell r="CF991"/>
          <cell r="CG991"/>
          <cell r="CH991"/>
          <cell r="CI991"/>
          <cell r="CJ991"/>
          <cell r="CK991"/>
          <cell r="CL991"/>
          <cell r="CM991"/>
          <cell r="CN991"/>
          <cell r="CO991"/>
        </row>
        <row r="992">
          <cell r="AR992"/>
          <cell r="AS992"/>
          <cell r="AT992"/>
          <cell r="AU992"/>
          <cell r="AV992"/>
          <cell r="AW992"/>
          <cell r="AX992"/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  <cell r="BS992"/>
          <cell r="BT992"/>
          <cell r="BU992"/>
          <cell r="BV992"/>
          <cell r="BW992"/>
          <cell r="BX992"/>
          <cell r="BY992"/>
          <cell r="BZ992"/>
          <cell r="CA992"/>
          <cell r="CB992"/>
          <cell r="CC992"/>
          <cell r="CD992"/>
          <cell r="CE992"/>
          <cell r="CF992"/>
          <cell r="CG992"/>
          <cell r="CH992"/>
          <cell r="CI992"/>
          <cell r="CJ992"/>
          <cell r="CK992"/>
          <cell r="CL992"/>
          <cell r="CM992"/>
          <cell r="CN992"/>
          <cell r="CO992"/>
        </row>
        <row r="993">
          <cell r="AR993"/>
          <cell r="AS993"/>
          <cell r="AT993"/>
          <cell r="AU993"/>
          <cell r="AV993"/>
          <cell r="AW993"/>
          <cell r="AX993"/>
          <cell r="AY993"/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  <cell r="BS993"/>
          <cell r="BT993"/>
          <cell r="BU993"/>
          <cell r="BV993"/>
          <cell r="BW993"/>
          <cell r="BX993"/>
          <cell r="BY993"/>
          <cell r="BZ993"/>
          <cell r="CA993"/>
          <cell r="CB993"/>
          <cell r="CC993"/>
          <cell r="CD993"/>
          <cell r="CE993"/>
          <cell r="CF993"/>
          <cell r="CG993"/>
          <cell r="CH993"/>
          <cell r="CI993"/>
          <cell r="CJ993"/>
          <cell r="CK993"/>
          <cell r="CL993"/>
          <cell r="CM993"/>
          <cell r="CN993"/>
          <cell r="CO993"/>
        </row>
        <row r="994">
          <cell r="AR994"/>
          <cell r="AS994"/>
          <cell r="AT994"/>
          <cell r="AU994"/>
          <cell r="AV994"/>
          <cell r="AW994"/>
          <cell r="AX994"/>
          <cell r="AY994"/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  <cell r="BS994"/>
          <cell r="BT994"/>
          <cell r="BU994"/>
          <cell r="BV994"/>
          <cell r="BW994"/>
          <cell r="BX994"/>
          <cell r="BY994"/>
          <cell r="BZ994"/>
          <cell r="CA994"/>
          <cell r="CB994"/>
          <cell r="CC994"/>
          <cell r="CD994"/>
          <cell r="CE994"/>
          <cell r="CF994"/>
          <cell r="CG994"/>
          <cell r="CH994"/>
          <cell r="CI994"/>
          <cell r="CJ994"/>
          <cell r="CK994"/>
          <cell r="CL994"/>
          <cell r="CM994"/>
          <cell r="CN994"/>
          <cell r="CO994"/>
        </row>
        <row r="995">
          <cell r="AR995"/>
          <cell r="AS995"/>
          <cell r="AT995"/>
          <cell r="AU995"/>
          <cell r="AV995"/>
          <cell r="AW995"/>
          <cell r="AX995"/>
          <cell r="AY995"/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  <cell r="BS995"/>
          <cell r="BT995"/>
          <cell r="BU995"/>
          <cell r="BV995"/>
          <cell r="BW995"/>
          <cell r="BX995"/>
          <cell r="BY995"/>
          <cell r="BZ995"/>
          <cell r="CA995"/>
          <cell r="CB995"/>
          <cell r="CC995"/>
          <cell r="CD995"/>
          <cell r="CE995"/>
          <cell r="CF995"/>
          <cell r="CG995"/>
          <cell r="CH995"/>
          <cell r="CI995"/>
          <cell r="CJ995"/>
          <cell r="CK995"/>
          <cell r="CL995"/>
          <cell r="CM995"/>
          <cell r="CN995"/>
          <cell r="CO995"/>
        </row>
        <row r="996">
          <cell r="AR996"/>
          <cell r="AS996"/>
          <cell r="AT996"/>
          <cell r="AU996"/>
          <cell r="AV996"/>
          <cell r="AW996"/>
          <cell r="AX996"/>
          <cell r="AY996"/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  <cell r="BS996"/>
          <cell r="BT996"/>
          <cell r="BU996"/>
          <cell r="BV996"/>
          <cell r="BW996"/>
          <cell r="BX996"/>
          <cell r="BY996"/>
          <cell r="BZ996"/>
          <cell r="CA996"/>
          <cell r="CB996"/>
          <cell r="CC996"/>
          <cell r="CD996"/>
          <cell r="CE996"/>
          <cell r="CF996"/>
          <cell r="CG996"/>
          <cell r="CH996"/>
          <cell r="CI996"/>
          <cell r="CJ996"/>
          <cell r="CK996"/>
          <cell r="CL996"/>
          <cell r="CM996"/>
          <cell r="CN996"/>
          <cell r="CO996"/>
        </row>
        <row r="997">
          <cell r="AR997"/>
          <cell r="AS997"/>
          <cell r="AT997"/>
          <cell r="AU997"/>
          <cell r="AV997"/>
          <cell r="AW997"/>
          <cell r="AX997"/>
          <cell r="AY997"/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  <cell r="BS997"/>
          <cell r="BT997"/>
          <cell r="BU997"/>
          <cell r="BV997"/>
          <cell r="BW997"/>
          <cell r="BX997"/>
          <cell r="BY997"/>
          <cell r="BZ997"/>
          <cell r="CA997"/>
          <cell r="CB997"/>
          <cell r="CC997"/>
          <cell r="CD997"/>
          <cell r="CE997"/>
          <cell r="CF997"/>
          <cell r="CG997"/>
          <cell r="CH997"/>
          <cell r="CI997"/>
          <cell r="CJ997"/>
          <cell r="CK997"/>
          <cell r="CL997"/>
          <cell r="CM997"/>
          <cell r="CN997"/>
          <cell r="CO997"/>
        </row>
        <row r="998">
          <cell r="AR998"/>
          <cell r="AS998"/>
          <cell r="AT998"/>
          <cell r="AU998"/>
          <cell r="AV998"/>
          <cell r="AW998"/>
          <cell r="AX998"/>
          <cell r="AY998"/>
          <cell r="AZ998"/>
          <cell r="BA998"/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  <cell r="BS998"/>
          <cell r="BT998"/>
          <cell r="BU998"/>
          <cell r="BV998"/>
          <cell r="BW998"/>
          <cell r="BX998"/>
          <cell r="BY998"/>
          <cell r="BZ998"/>
          <cell r="CA998"/>
          <cell r="CB998"/>
          <cell r="CC998"/>
          <cell r="CD998"/>
          <cell r="CE998"/>
          <cell r="CF998"/>
          <cell r="CG998"/>
          <cell r="CH998"/>
          <cell r="CI998"/>
          <cell r="CJ998"/>
          <cell r="CK998"/>
          <cell r="CL998"/>
          <cell r="CM998"/>
          <cell r="CN998"/>
          <cell r="CO998"/>
        </row>
        <row r="999">
          <cell r="AR999"/>
          <cell r="AS999"/>
          <cell r="AT999"/>
          <cell r="AU999"/>
          <cell r="AV999"/>
          <cell r="AW999"/>
          <cell r="AX999"/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  <cell r="BS999"/>
          <cell r="BT999"/>
          <cell r="BU999"/>
          <cell r="BV999"/>
          <cell r="BW999"/>
          <cell r="BX999"/>
          <cell r="BY999"/>
          <cell r="BZ999"/>
          <cell r="CA999"/>
          <cell r="CB999"/>
          <cell r="CC999"/>
          <cell r="CD999"/>
          <cell r="CE999"/>
          <cell r="CF999"/>
          <cell r="CG999"/>
          <cell r="CH999"/>
          <cell r="CI999"/>
          <cell r="CJ999"/>
          <cell r="CK999"/>
          <cell r="CL999"/>
          <cell r="CM999"/>
          <cell r="CN999"/>
          <cell r="CO999"/>
        </row>
        <row r="1000">
          <cell r="AR1000"/>
          <cell r="AS1000"/>
          <cell r="AT1000"/>
          <cell r="AU1000"/>
          <cell r="AV1000"/>
          <cell r="AW1000"/>
          <cell r="AX1000"/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  <cell r="BS1000"/>
          <cell r="BT1000"/>
          <cell r="BU1000"/>
          <cell r="BV1000"/>
          <cell r="BW1000"/>
          <cell r="BX1000"/>
          <cell r="BY1000"/>
          <cell r="BZ1000"/>
          <cell r="CA1000"/>
          <cell r="CB1000"/>
          <cell r="CC1000"/>
          <cell r="CD1000"/>
          <cell r="CE1000"/>
          <cell r="CF1000"/>
          <cell r="CG1000"/>
          <cell r="CH1000"/>
          <cell r="CI1000"/>
          <cell r="CJ1000"/>
          <cell r="CK1000"/>
          <cell r="CL1000"/>
          <cell r="CM1000"/>
          <cell r="CN1000"/>
          <cell r="CO1000"/>
        </row>
        <row r="1001">
          <cell r="AR1001"/>
          <cell r="AS1001"/>
          <cell r="AT1001"/>
          <cell r="AU1001"/>
          <cell r="AV1001"/>
          <cell r="AW1001"/>
          <cell r="AX1001"/>
          <cell r="AY1001"/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  <cell r="BS1001"/>
          <cell r="BT1001"/>
          <cell r="BU1001"/>
          <cell r="BV1001"/>
          <cell r="BW1001"/>
          <cell r="BX1001"/>
          <cell r="BY1001"/>
          <cell r="BZ1001"/>
          <cell r="CA1001"/>
          <cell r="CB1001"/>
          <cell r="CC1001"/>
          <cell r="CD1001"/>
          <cell r="CE1001"/>
          <cell r="CF1001"/>
          <cell r="CG1001"/>
          <cell r="CH1001"/>
          <cell r="CI1001"/>
          <cell r="CJ1001"/>
          <cell r="CK1001"/>
          <cell r="CL1001"/>
          <cell r="CM1001"/>
          <cell r="CN1001"/>
          <cell r="CO1001"/>
        </row>
        <row r="1002">
          <cell r="AR1002"/>
          <cell r="AS1002"/>
          <cell r="AT1002"/>
          <cell r="AU1002"/>
          <cell r="AV1002"/>
          <cell r="AW1002"/>
          <cell r="AX1002"/>
          <cell r="AY1002"/>
          <cell r="AZ1002"/>
          <cell r="BA1002"/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  <cell r="BT1002"/>
          <cell r="BU1002"/>
          <cell r="BV1002"/>
          <cell r="BW1002"/>
          <cell r="BX1002"/>
          <cell r="BY1002"/>
          <cell r="BZ1002"/>
          <cell r="CA1002"/>
          <cell r="CB1002"/>
          <cell r="CC1002"/>
          <cell r="CD1002"/>
          <cell r="CE1002"/>
          <cell r="CF1002"/>
          <cell r="CG1002"/>
          <cell r="CH1002"/>
          <cell r="CI1002"/>
          <cell r="CJ1002"/>
          <cell r="CK1002"/>
          <cell r="CL1002"/>
          <cell r="CM1002"/>
          <cell r="CN1002"/>
          <cell r="CO1002"/>
        </row>
        <row r="1003">
          <cell r="AR1003"/>
          <cell r="AS1003"/>
          <cell r="AT1003"/>
          <cell r="AU1003"/>
          <cell r="AV1003"/>
          <cell r="AW1003"/>
          <cell r="AX1003"/>
          <cell r="AY1003"/>
          <cell r="AZ1003"/>
          <cell r="BA1003"/>
          <cell r="BB1003"/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  <cell r="BS1003"/>
          <cell r="BT1003"/>
          <cell r="BU1003"/>
          <cell r="BV1003"/>
          <cell r="BW1003"/>
          <cell r="BX1003"/>
          <cell r="BY1003"/>
          <cell r="BZ1003"/>
          <cell r="CA1003"/>
          <cell r="CB1003"/>
          <cell r="CC1003"/>
          <cell r="CD1003"/>
          <cell r="CE1003"/>
          <cell r="CF1003"/>
          <cell r="CG1003"/>
          <cell r="CH1003"/>
          <cell r="CI1003"/>
          <cell r="CJ1003"/>
          <cell r="CK1003"/>
          <cell r="CL1003"/>
          <cell r="CM1003"/>
          <cell r="CN1003"/>
          <cell r="CO1003"/>
        </row>
        <row r="1004">
          <cell r="AR1004"/>
          <cell r="AS1004"/>
          <cell r="AT1004"/>
          <cell r="AU1004"/>
          <cell r="AV1004"/>
          <cell r="AW1004"/>
          <cell r="AX1004"/>
          <cell r="AY1004"/>
          <cell r="AZ1004"/>
          <cell r="BA1004"/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  <cell r="BT1004"/>
          <cell r="BU1004"/>
          <cell r="BV1004"/>
          <cell r="BW1004"/>
          <cell r="BX1004"/>
          <cell r="BY1004"/>
          <cell r="BZ1004"/>
          <cell r="CA1004"/>
          <cell r="CB1004"/>
          <cell r="CC1004"/>
          <cell r="CD1004"/>
          <cell r="CE1004"/>
          <cell r="CF1004"/>
          <cell r="CG1004"/>
          <cell r="CH1004"/>
          <cell r="CI1004"/>
          <cell r="CJ1004"/>
          <cell r="CK1004"/>
          <cell r="CL1004"/>
          <cell r="CM1004"/>
          <cell r="CN1004"/>
          <cell r="CO1004"/>
        </row>
        <row r="1005">
          <cell r="AR1005"/>
          <cell r="AS1005"/>
          <cell r="AT1005"/>
          <cell r="AU1005"/>
          <cell r="AV1005"/>
          <cell r="AW1005"/>
          <cell r="AX1005"/>
          <cell r="AY1005"/>
          <cell r="AZ1005"/>
          <cell r="BA1005"/>
          <cell r="BB1005"/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  <cell r="BT1005"/>
          <cell r="BU1005"/>
          <cell r="BV1005"/>
          <cell r="BW1005"/>
          <cell r="BX1005"/>
          <cell r="BY1005"/>
          <cell r="BZ1005"/>
          <cell r="CA1005"/>
          <cell r="CB1005"/>
          <cell r="CC1005"/>
          <cell r="CD1005"/>
          <cell r="CE1005"/>
          <cell r="CF1005"/>
          <cell r="CG1005"/>
          <cell r="CH1005"/>
          <cell r="CI1005"/>
          <cell r="CJ1005"/>
          <cell r="CK1005"/>
          <cell r="CL1005"/>
          <cell r="CM1005"/>
          <cell r="CN1005"/>
          <cell r="CO1005"/>
        </row>
        <row r="1006">
          <cell r="AR1006"/>
          <cell r="AS1006"/>
          <cell r="AT1006"/>
          <cell r="AU1006"/>
          <cell r="AV1006"/>
          <cell r="AW1006"/>
          <cell r="AX1006"/>
          <cell r="AY1006"/>
          <cell r="AZ1006"/>
          <cell r="BA1006"/>
          <cell r="BB1006"/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  <cell r="BT1006"/>
          <cell r="BU1006"/>
          <cell r="BV1006"/>
          <cell r="BW1006"/>
          <cell r="BX1006"/>
          <cell r="BY1006"/>
          <cell r="BZ1006"/>
          <cell r="CA1006"/>
          <cell r="CB1006"/>
          <cell r="CC1006"/>
          <cell r="CD1006"/>
          <cell r="CE1006"/>
          <cell r="CF1006"/>
          <cell r="CG1006"/>
          <cell r="CH1006"/>
          <cell r="CI1006"/>
          <cell r="CJ1006"/>
          <cell r="CK1006"/>
          <cell r="CL1006"/>
          <cell r="CM1006"/>
          <cell r="CN1006"/>
          <cell r="CO1006"/>
        </row>
        <row r="1007">
          <cell r="AR1007"/>
          <cell r="AS1007"/>
          <cell r="AT1007"/>
          <cell r="AU1007"/>
          <cell r="AV1007"/>
          <cell r="AW1007"/>
          <cell r="AX1007"/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  <cell r="BS1007"/>
          <cell r="BT1007"/>
          <cell r="BU1007"/>
          <cell r="BV1007"/>
          <cell r="BW1007"/>
          <cell r="BX1007"/>
          <cell r="BY1007"/>
          <cell r="BZ1007"/>
          <cell r="CA1007"/>
          <cell r="CB1007"/>
          <cell r="CC1007"/>
          <cell r="CD1007"/>
          <cell r="CE1007"/>
          <cell r="CF1007"/>
          <cell r="CG1007"/>
          <cell r="CH1007"/>
          <cell r="CI1007"/>
          <cell r="CJ1007"/>
          <cell r="CK1007"/>
          <cell r="CL1007"/>
          <cell r="CM1007"/>
          <cell r="CN1007"/>
          <cell r="CO1007"/>
        </row>
        <row r="1008">
          <cell r="AR1008"/>
          <cell r="AS1008"/>
          <cell r="AT1008"/>
          <cell r="AU1008"/>
          <cell r="AV1008"/>
          <cell r="AW1008"/>
          <cell r="AX1008"/>
          <cell r="AY1008"/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  <cell r="BS1008"/>
          <cell r="BT1008"/>
          <cell r="BU1008"/>
          <cell r="BV1008"/>
          <cell r="BW1008"/>
          <cell r="BX1008"/>
          <cell r="BY1008"/>
          <cell r="BZ1008"/>
          <cell r="CA1008"/>
          <cell r="CB1008"/>
          <cell r="CC1008"/>
          <cell r="CD1008"/>
          <cell r="CE1008"/>
          <cell r="CF1008"/>
          <cell r="CG1008"/>
          <cell r="CH1008"/>
          <cell r="CI1008"/>
          <cell r="CJ1008"/>
          <cell r="CK1008"/>
          <cell r="CL1008"/>
          <cell r="CM1008"/>
          <cell r="CN1008"/>
          <cell r="CO1008"/>
        </row>
        <row r="1009">
          <cell r="AR1009"/>
          <cell r="AS1009"/>
          <cell r="AT1009"/>
          <cell r="AU1009"/>
          <cell r="AV1009"/>
          <cell r="AW1009"/>
          <cell r="AX1009"/>
          <cell r="AY1009"/>
          <cell r="AZ1009"/>
          <cell r="BA1009"/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  <cell r="BS1009"/>
          <cell r="BT1009"/>
          <cell r="BU1009"/>
          <cell r="BV1009"/>
          <cell r="BW1009"/>
          <cell r="BX1009"/>
          <cell r="BY1009"/>
          <cell r="BZ1009"/>
          <cell r="CA1009"/>
          <cell r="CB1009"/>
          <cell r="CC1009"/>
          <cell r="CD1009"/>
          <cell r="CE1009"/>
          <cell r="CF1009"/>
          <cell r="CG1009"/>
          <cell r="CH1009"/>
          <cell r="CI1009"/>
          <cell r="CJ1009"/>
          <cell r="CK1009"/>
          <cell r="CL1009"/>
          <cell r="CM1009"/>
          <cell r="CN1009"/>
          <cell r="CO1009"/>
        </row>
      </sheetData>
      <sheetData sheetId="7">
        <row r="7">
          <cell r="O7" t="str">
            <v>2022-23</v>
          </cell>
          <cell r="P7" t="str">
            <v>2023-24</v>
          </cell>
          <cell r="Q7" t="str">
            <v>2024-25</v>
          </cell>
          <cell r="R7" t="str">
            <v>2025-26</v>
          </cell>
          <cell r="S7" t="str">
            <v>2026-27</v>
          </cell>
          <cell r="T7" t="str">
            <v>2027-28</v>
          </cell>
          <cell r="U7" t="str">
            <v>2028-29</v>
          </cell>
        </row>
        <row r="8">
          <cell r="M8" t="str">
            <v>Opening Distribution Assets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M9" t="str">
            <v>Zone Substation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M10" t="str">
            <v>Sub-transmission Overhead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M11" t="str">
            <v>Sub-transmission Underground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M12" t="str">
            <v>Distribution Substations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M13" t="str">
            <v>Distribution Overhead Lines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M14" t="str">
            <v>Distribution Underground Lines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M15" t="str">
            <v>IT &amp; Communication Systems (Networks)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M16" t="str">
            <v>Motor Vehicles</v>
          </cell>
          <cell r="O16">
            <v>718.80677367542637</v>
          </cell>
          <cell r="P16">
            <v>759.94353583617749</v>
          </cell>
          <cell r="Q16">
            <v>932.08392491467566</v>
          </cell>
          <cell r="R16">
            <v>965.78179802539228</v>
          </cell>
          <cell r="S16">
            <v>493.18029288737193</v>
          </cell>
          <cell r="T16">
            <v>495.42038020505112</v>
          </cell>
          <cell r="U16">
            <v>512.29281790443679</v>
          </cell>
        </row>
        <row r="17">
          <cell r="M17" t="str">
            <v>Other Non-System Assets (Networks)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M18" t="str">
            <v>IT Systems (Corporate)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M19" t="str">
            <v>Telecommunications (Corporate)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M20" t="str">
            <v>Other Non-System Assets (Corporate)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M21" t="str">
            <v>Land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M22" t="str">
            <v>Buildings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M23" t="str">
            <v>Zone Substation Tx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M24" t="str">
            <v>IT &amp; Communication Systems (Networks) Tx</v>
          </cell>
          <cell r="O24">
            <v>157.78685275802044</v>
          </cell>
          <cell r="P24">
            <v>166.8168737201365</v>
          </cell>
          <cell r="Q24">
            <v>204.60378839590442</v>
          </cell>
          <cell r="R24">
            <v>212.00088249337878</v>
          </cell>
          <cell r="S24">
            <v>108.25908868259386</v>
          </cell>
          <cell r="T24">
            <v>108.75081516696245</v>
          </cell>
          <cell r="U24">
            <v>112.45452100341296</v>
          </cell>
        </row>
        <row r="25">
          <cell r="M25" t="str">
            <v>Motor Vehicles Tx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M26" t="str">
            <v>Other Non-System Assets (Networks) Tx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M27" t="str">
            <v>IT Systems (Corporate) Tx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M28" t="str">
            <v>Telecommunications (Corporate) Tx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Other Non-System Assets (Corporate) Tx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M30" t="str">
            <v>Land Tx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M31" t="str">
            <v>Buildings Tx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M32" t="str">
            <v/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M33" t="str">
            <v/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M34" t="str">
            <v/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M35" t="str">
            <v/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M36" t="str">
            <v/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M37" t="str">
            <v/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M38" t="str">
            <v/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M39" t="str">
            <v/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M40" t="str">
            <v/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M41" t="str">
            <v/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M42" t="str">
            <v/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M43" t="str">
            <v/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M44" t="str">
            <v/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M45" t="str">
            <v/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M46" t="str">
            <v/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M47" t="str">
            <v/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M48" t="str">
            <v/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M49" t="str">
            <v/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M50" t="str">
            <v/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M51" t="str">
            <v/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M52" t="str">
            <v/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M53" t="str">
            <v/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M54" t="str">
            <v/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M55" t="str">
            <v/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M56" t="str">
            <v/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M57" t="str">
            <v/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O58">
            <v>876.59362643344684</v>
          </cell>
          <cell r="P58">
            <v>926.76040955631402</v>
          </cell>
          <cell r="Q58">
            <v>1136.68771331058</v>
          </cell>
          <cell r="R58">
            <v>1177.782680518771</v>
          </cell>
          <cell r="S58">
            <v>601.4393815699658</v>
          </cell>
          <cell r="T58">
            <v>604.17119537201359</v>
          </cell>
          <cell r="U58">
            <v>624.74733890784978</v>
          </cell>
        </row>
      </sheetData>
      <sheetData sheetId="8"/>
      <sheetData sheetId="9">
        <row r="7">
          <cell r="D7" t="str">
            <v>2022-23</v>
          </cell>
          <cell r="E7" t="str">
            <v>2023-24</v>
          </cell>
          <cell r="F7" t="str">
            <v>2024-25</v>
          </cell>
          <cell r="G7" t="str">
            <v>2025-26</v>
          </cell>
          <cell r="H7" t="str">
            <v>2026-27</v>
          </cell>
          <cell r="I7" t="str">
            <v>2027-28</v>
          </cell>
          <cell r="J7" t="str">
            <v>2028-29</v>
          </cell>
        </row>
        <row r="8">
          <cell r="C8" t="str">
            <v>Opening Distribution Assets</v>
          </cell>
          <cell r="D8"/>
          <cell r="E8"/>
          <cell r="F8"/>
          <cell r="G8"/>
          <cell r="H8"/>
          <cell r="I8"/>
          <cell r="J8"/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C9" t="str">
            <v>Zone Substation</v>
          </cell>
          <cell r="D9"/>
          <cell r="E9"/>
          <cell r="F9"/>
          <cell r="G9"/>
          <cell r="H9"/>
          <cell r="I9"/>
          <cell r="J9"/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C10" t="str">
            <v>Sub-transmission Overhead</v>
          </cell>
          <cell r="D10"/>
          <cell r="E10"/>
          <cell r="F10"/>
          <cell r="G10"/>
          <cell r="H10"/>
          <cell r="I10"/>
          <cell r="J10"/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C11" t="str">
            <v>Sub-transmission Underground</v>
          </cell>
          <cell r="D11"/>
          <cell r="E11"/>
          <cell r="F11"/>
          <cell r="G11"/>
          <cell r="H11"/>
          <cell r="I11"/>
          <cell r="J11"/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C12" t="str">
            <v>Distribution Substations</v>
          </cell>
          <cell r="D12">
            <v>1.4809915329067598E-2</v>
          </cell>
          <cell r="E12">
            <v>1.4809915329067598E-2</v>
          </cell>
          <cell r="F12">
            <v>1.4809915329067598E-2</v>
          </cell>
          <cell r="G12">
            <v>1.4809915329067598E-2</v>
          </cell>
          <cell r="H12">
            <v>1.4809915329067598E-2</v>
          </cell>
          <cell r="I12">
            <v>1.4809915329067598E-2</v>
          </cell>
          <cell r="J12">
            <v>1.4809915329067598E-2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C13" t="str">
            <v>Distribution Overhead Lines</v>
          </cell>
          <cell r="D13">
            <v>0.92617156422374225</v>
          </cell>
          <cell r="E13">
            <v>0.92617156422374225</v>
          </cell>
          <cell r="F13">
            <v>0.92617156422374225</v>
          </cell>
          <cell r="G13">
            <v>0.92617156422374225</v>
          </cell>
          <cell r="H13">
            <v>0.92617156422374225</v>
          </cell>
          <cell r="I13">
            <v>0.92617156422374225</v>
          </cell>
          <cell r="J13">
            <v>0.92617156422374225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C14" t="str">
            <v>Distribution Underground Lines</v>
          </cell>
          <cell r="D14">
            <v>4.690269810038257E-2</v>
          </cell>
          <cell r="E14">
            <v>4.690269810038257E-2</v>
          </cell>
          <cell r="F14">
            <v>4.690269810038257E-2</v>
          </cell>
          <cell r="G14">
            <v>4.690269810038257E-2</v>
          </cell>
          <cell r="H14">
            <v>4.690269810038257E-2</v>
          </cell>
          <cell r="I14">
            <v>4.690269810038257E-2</v>
          </cell>
          <cell r="J14">
            <v>4.690269810038257E-2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C15" t="str">
            <v>IT &amp; Communication Systems (Networks)</v>
          </cell>
          <cell r="D15"/>
          <cell r="E15"/>
          <cell r="F15"/>
          <cell r="G15"/>
          <cell r="H15"/>
          <cell r="I15"/>
          <cell r="J15"/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C16" t="str">
            <v>Motor Vehicles</v>
          </cell>
          <cell r="D16"/>
          <cell r="E16"/>
          <cell r="F16"/>
          <cell r="G16"/>
          <cell r="H16"/>
          <cell r="I16"/>
          <cell r="J16"/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C17" t="str">
            <v>Other Non-System Assets (Networks)</v>
          </cell>
          <cell r="D17"/>
          <cell r="E17"/>
          <cell r="F17"/>
          <cell r="G17"/>
          <cell r="H17"/>
          <cell r="I17"/>
          <cell r="J17"/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C18" t="str">
            <v>IT Systems (Corporate)</v>
          </cell>
          <cell r="D18"/>
          <cell r="E18"/>
          <cell r="F18"/>
          <cell r="G18"/>
          <cell r="H18"/>
          <cell r="I18"/>
          <cell r="J18"/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C19" t="str">
            <v>Telecommunications (Corporate)</v>
          </cell>
          <cell r="D19"/>
          <cell r="E19"/>
          <cell r="F19"/>
          <cell r="G19"/>
          <cell r="H19"/>
          <cell r="I19"/>
          <cell r="J19"/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C20" t="str">
            <v>Other Non-System Assets (Corporate)</v>
          </cell>
          <cell r="D20"/>
          <cell r="E20"/>
          <cell r="F20"/>
          <cell r="G20"/>
          <cell r="H20"/>
          <cell r="I20"/>
          <cell r="J20"/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C21" t="str">
            <v>Land</v>
          </cell>
          <cell r="D21"/>
          <cell r="E21"/>
          <cell r="F21"/>
          <cell r="G21"/>
          <cell r="H21"/>
          <cell r="I21"/>
          <cell r="J21"/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C22" t="str">
            <v>Buildings</v>
          </cell>
          <cell r="D22"/>
          <cell r="E22"/>
          <cell r="F22"/>
          <cell r="G22"/>
          <cell r="H22"/>
          <cell r="I22"/>
          <cell r="J22"/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C23" t="str">
            <v>Zone Substation Tx</v>
          </cell>
          <cell r="D23"/>
          <cell r="E23"/>
          <cell r="F23"/>
          <cell r="G23"/>
          <cell r="H23"/>
          <cell r="I23"/>
          <cell r="J23"/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C24" t="str">
            <v>IT &amp; Communication Systems (Networks) Tx</v>
          </cell>
          <cell r="D24"/>
          <cell r="E24"/>
          <cell r="F24"/>
          <cell r="G24"/>
          <cell r="H24"/>
          <cell r="I24"/>
          <cell r="J24"/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C25" t="str">
            <v>Motor Vehicles Tx</v>
          </cell>
          <cell r="D25"/>
          <cell r="E25"/>
          <cell r="F25"/>
          <cell r="G25"/>
          <cell r="H25"/>
          <cell r="I25"/>
          <cell r="J25"/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Other Non-System Assets (Networks) Tx</v>
          </cell>
          <cell r="D26"/>
          <cell r="E26"/>
          <cell r="F26"/>
          <cell r="G26"/>
          <cell r="H26"/>
          <cell r="I26"/>
          <cell r="J26"/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C27" t="str">
            <v>IT Systems (Corporate) Tx</v>
          </cell>
          <cell r="D27"/>
          <cell r="E27"/>
          <cell r="F27"/>
          <cell r="G27"/>
          <cell r="H27"/>
          <cell r="I27"/>
          <cell r="J27"/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C28" t="str">
            <v>Telecommunications (Corporate) Tx</v>
          </cell>
          <cell r="D28"/>
          <cell r="E28"/>
          <cell r="F28"/>
          <cell r="G28"/>
          <cell r="H28"/>
          <cell r="I28"/>
          <cell r="J28"/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C29" t="str">
            <v>Other Non-System Assets (Corporate) Tx</v>
          </cell>
          <cell r="D29"/>
          <cell r="E29"/>
          <cell r="F29"/>
          <cell r="G29"/>
          <cell r="H29"/>
          <cell r="I29"/>
          <cell r="J29"/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C30" t="str">
            <v>Land Tx</v>
          </cell>
          <cell r="D30"/>
          <cell r="E30"/>
          <cell r="F30"/>
          <cell r="G30"/>
          <cell r="H30"/>
          <cell r="I30"/>
          <cell r="J30"/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C31" t="str">
            <v>Buildings Tx</v>
          </cell>
          <cell r="D31"/>
          <cell r="E31"/>
          <cell r="F31"/>
          <cell r="G31"/>
          <cell r="H31"/>
          <cell r="I31"/>
          <cell r="J31"/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C32" t="str">
            <v/>
          </cell>
          <cell r="D32"/>
          <cell r="E32"/>
          <cell r="F32"/>
          <cell r="G32"/>
          <cell r="H32"/>
          <cell r="I32"/>
          <cell r="J32"/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C33" t="str">
            <v/>
          </cell>
          <cell r="D33"/>
          <cell r="E33"/>
          <cell r="F33"/>
          <cell r="G33"/>
          <cell r="H33"/>
          <cell r="I33"/>
          <cell r="J33"/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C34" t="str">
            <v/>
          </cell>
          <cell r="D34"/>
          <cell r="E34"/>
          <cell r="F34"/>
          <cell r="G34"/>
          <cell r="H34"/>
          <cell r="I34"/>
          <cell r="J34"/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C35" t="str">
            <v/>
          </cell>
          <cell r="D35"/>
          <cell r="E35"/>
          <cell r="F35"/>
          <cell r="G35"/>
          <cell r="H35"/>
          <cell r="I35"/>
          <cell r="J35"/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C36" t="str">
            <v/>
          </cell>
          <cell r="D36"/>
          <cell r="E36"/>
          <cell r="F36"/>
          <cell r="G36"/>
          <cell r="H36"/>
          <cell r="I36"/>
          <cell r="J36"/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 t="str">
            <v/>
          </cell>
          <cell r="D37"/>
          <cell r="E37"/>
          <cell r="F37"/>
          <cell r="G37"/>
          <cell r="H37"/>
          <cell r="I37"/>
          <cell r="J37"/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C38" t="str">
            <v/>
          </cell>
          <cell r="D38"/>
          <cell r="E38"/>
          <cell r="F38"/>
          <cell r="G38"/>
          <cell r="H38"/>
          <cell r="I38"/>
          <cell r="J38"/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/>
          </cell>
          <cell r="D39"/>
          <cell r="E39"/>
          <cell r="F39"/>
          <cell r="G39"/>
          <cell r="H39"/>
          <cell r="I39"/>
          <cell r="J39"/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 t="str">
            <v/>
          </cell>
          <cell r="D40"/>
          <cell r="E40"/>
          <cell r="F40"/>
          <cell r="G40"/>
          <cell r="H40"/>
          <cell r="I40"/>
          <cell r="J40"/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C41" t="str">
            <v/>
          </cell>
          <cell r="D41"/>
          <cell r="E41"/>
          <cell r="F41"/>
          <cell r="G41"/>
          <cell r="H41"/>
          <cell r="I41"/>
          <cell r="J41"/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 t="str">
            <v/>
          </cell>
          <cell r="D42"/>
          <cell r="E42"/>
          <cell r="F42"/>
          <cell r="G42"/>
          <cell r="H42"/>
          <cell r="I42"/>
          <cell r="J42"/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C43" t="str">
            <v/>
          </cell>
          <cell r="D43"/>
          <cell r="E43"/>
          <cell r="F43"/>
          <cell r="G43"/>
          <cell r="H43"/>
          <cell r="I43"/>
          <cell r="J43"/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C44" t="str">
            <v/>
          </cell>
          <cell r="D44"/>
          <cell r="E44"/>
          <cell r="F44"/>
          <cell r="G44"/>
          <cell r="H44"/>
          <cell r="I44"/>
          <cell r="J44"/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C45" t="str">
            <v/>
          </cell>
          <cell r="D45"/>
          <cell r="E45"/>
          <cell r="F45"/>
          <cell r="G45"/>
          <cell r="H45"/>
          <cell r="I45"/>
          <cell r="J45"/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C46" t="str">
            <v/>
          </cell>
          <cell r="D46"/>
          <cell r="E46"/>
          <cell r="F46"/>
          <cell r="G46"/>
          <cell r="H46"/>
          <cell r="I46"/>
          <cell r="J46"/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C47" t="str">
            <v/>
          </cell>
          <cell r="D47"/>
          <cell r="E47"/>
          <cell r="F47"/>
          <cell r="G47"/>
          <cell r="H47"/>
          <cell r="I47"/>
          <cell r="J47"/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/>
          </cell>
          <cell r="D48"/>
          <cell r="E48"/>
          <cell r="F48"/>
          <cell r="G48"/>
          <cell r="H48"/>
          <cell r="I48"/>
          <cell r="J48"/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C49" t="str">
            <v/>
          </cell>
          <cell r="D49"/>
          <cell r="E49"/>
          <cell r="F49"/>
          <cell r="G49"/>
          <cell r="H49"/>
          <cell r="I49"/>
          <cell r="J49"/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C50" t="str">
            <v/>
          </cell>
          <cell r="D50"/>
          <cell r="E50"/>
          <cell r="F50"/>
          <cell r="G50"/>
          <cell r="H50"/>
          <cell r="I50"/>
          <cell r="J50"/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/>
          </cell>
          <cell r="D51"/>
          <cell r="E51"/>
          <cell r="F51"/>
          <cell r="G51"/>
          <cell r="H51"/>
          <cell r="I51"/>
          <cell r="J51"/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C52" t="str">
            <v/>
          </cell>
          <cell r="D52"/>
          <cell r="E52"/>
          <cell r="F52"/>
          <cell r="G52"/>
          <cell r="H52"/>
          <cell r="I52"/>
          <cell r="J52"/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C53" t="str">
            <v/>
          </cell>
          <cell r="D53"/>
          <cell r="E53"/>
          <cell r="F53"/>
          <cell r="G53"/>
          <cell r="H53"/>
          <cell r="I53"/>
          <cell r="J53"/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/>
          </cell>
          <cell r="D54"/>
          <cell r="E54"/>
          <cell r="F54"/>
          <cell r="G54"/>
          <cell r="H54"/>
          <cell r="I54"/>
          <cell r="J54"/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 t="str">
            <v/>
          </cell>
          <cell r="D55"/>
          <cell r="E55"/>
          <cell r="F55"/>
          <cell r="G55"/>
          <cell r="H55"/>
          <cell r="I55"/>
          <cell r="J55"/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C56" t="str">
            <v/>
          </cell>
          <cell r="D56"/>
          <cell r="E56"/>
          <cell r="F56"/>
          <cell r="G56"/>
          <cell r="H56"/>
          <cell r="I56"/>
          <cell r="J56"/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C57" t="str">
            <v/>
          </cell>
          <cell r="D57"/>
          <cell r="E57"/>
          <cell r="F57"/>
          <cell r="G57"/>
          <cell r="H57"/>
          <cell r="I57"/>
          <cell r="J57"/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</sheetData>
      <sheetData sheetId="10"/>
      <sheetData sheetId="11"/>
      <sheetData sheetId="12">
        <row r="6">
          <cell r="AD6">
            <v>17615.249004893281</v>
          </cell>
          <cell r="AE6">
            <v>42073.095480204167</v>
          </cell>
          <cell r="AF6">
            <v>8776.7299236507624</v>
          </cell>
          <cell r="AG6">
            <v>8518.069414108968</v>
          </cell>
          <cell r="AH6">
            <v>8853.2619306796441</v>
          </cell>
          <cell r="AI6">
            <v>8810.5530040717076</v>
          </cell>
          <cell r="AJ6">
            <v>9676.7812831635365</v>
          </cell>
          <cell r="BJ6">
            <v>3494.8513263786203</v>
          </cell>
          <cell r="BK6">
            <v>9377.404756293532</v>
          </cell>
          <cell r="BL6">
            <v>1638.5355328499543</v>
          </cell>
          <cell r="BM6">
            <v>1601.528539206095</v>
          </cell>
          <cell r="BN6">
            <v>1673.0690821386611</v>
          </cell>
          <cell r="BO6">
            <v>1672.1061493036868</v>
          </cell>
          <cell r="BP6">
            <v>1848.0589012398966</v>
          </cell>
          <cell r="BR6">
            <v>128075.79898891326</v>
          </cell>
          <cell r="BS6">
            <v>101452.92853682402</v>
          </cell>
          <cell r="BT6">
            <v>100199.22674437476</v>
          </cell>
          <cell r="BU6">
            <v>102276.5026636878</v>
          </cell>
          <cell r="BV6">
            <v>112829.75415772721</v>
          </cell>
          <cell r="BW6">
            <v>127251.84441136829</v>
          </cell>
          <cell r="BX6">
            <v>140412.62160191213</v>
          </cell>
        </row>
        <row r="10">
          <cell r="AD10">
            <v>7171.4333938524987</v>
          </cell>
          <cell r="AE10">
            <v>1616.7452554287199</v>
          </cell>
          <cell r="AF10">
            <v>1453.8438611563474</v>
          </cell>
          <cell r="AG10">
            <v>1468.0526350824261</v>
          </cell>
          <cell r="AH10">
            <v>1478.0938167515908</v>
          </cell>
          <cell r="AI10">
            <v>1486.7756595998394</v>
          </cell>
          <cell r="AJ10">
            <v>1500.0376055070637</v>
          </cell>
          <cell r="BJ10">
            <v>1422.8066547103108</v>
          </cell>
          <cell r="BK10">
            <v>360.34607092567353</v>
          </cell>
          <cell r="BL10">
            <v>271.41940636696302</v>
          </cell>
          <cell r="BM10">
            <v>276.01655702017496</v>
          </cell>
          <cell r="BN10">
            <v>279.32677070558236</v>
          </cell>
          <cell r="BO10">
            <v>282.16693343800733</v>
          </cell>
          <cell r="BP10">
            <v>286.47519954544589</v>
          </cell>
          <cell r="BR10">
            <v>7833.3825025745728</v>
          </cell>
          <cell r="BS10">
            <v>2928.0271039614208</v>
          </cell>
          <cell r="BT10">
            <v>2555.0755027050263</v>
          </cell>
          <cell r="BU10">
            <v>2582.9266475724658</v>
          </cell>
          <cell r="BV10">
            <v>2602.6997592126208</v>
          </cell>
          <cell r="BW10">
            <v>2619.7635863718642</v>
          </cell>
          <cell r="BX10">
            <v>2645.7846691486652</v>
          </cell>
        </row>
        <row r="11">
          <cell r="AD11">
            <v>1373.3096302697857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J11">
            <v>272.46353324574937</v>
          </cell>
          <cell r="BK11" t="str">
            <v/>
          </cell>
          <cell r="BL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R11">
            <v>200.1865473042451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AD12">
            <v>292.23347270828896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J12">
            <v>57.978887464099273</v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R12">
            <v>403.70816549106792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BJ13">
            <v>0</v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R13">
            <v>286.51823742662833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AD14">
            <v>445.85937524814534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J14">
            <v>88.458143766884788</v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R14">
            <v>799.93014850653276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AD15">
            <v>0</v>
          </cell>
          <cell r="AE15">
            <v>33698.384423656709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BJ15">
            <v>0</v>
          </cell>
          <cell r="BK15">
            <v>7510.8186542273625</v>
          </cell>
          <cell r="BL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R15">
            <v>14965.248336999819</v>
          </cell>
          <cell r="BS15">
            <v>8632.3852587155216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6">
          <cell r="AD16">
            <v>218.12388523328826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J16">
            <v>43.275604529385632</v>
          </cell>
          <cell r="BK16" t="str">
            <v/>
          </cell>
          <cell r="BL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R16">
            <v>450.72657339169149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AD17">
            <v>377.15772161805631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BJ17">
            <v>74.827790585568749</v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R17">
            <v>637.50338857088491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AD18">
            <v>413.44756688365487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BJ18">
            <v>82.027666887363921</v>
          </cell>
          <cell r="BK18" t="str">
            <v/>
          </cell>
          <cell r="BL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R18">
            <v>760.65111724829069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D19">
            <v>2187.5338645826591</v>
          </cell>
          <cell r="AE19">
            <v>2768.270758034666</v>
          </cell>
          <cell r="AF19">
            <v>2616.5650549231659</v>
          </cell>
          <cell r="AG19">
            <v>2641.0576767116413</v>
          </cell>
          <cell r="AH19">
            <v>2658.6850866451559</v>
          </cell>
          <cell r="AI19">
            <v>2673.61954413493</v>
          </cell>
          <cell r="AJ19">
            <v>2695.9686162090006</v>
          </cell>
          <cell r="BJ19">
            <v>434.00497069392259</v>
          </cell>
          <cell r="BK19">
            <v>617.00226895158357</v>
          </cell>
          <cell r="BL19">
            <v>488.4888624579828</v>
          </cell>
          <cell r="BM19">
            <v>496.55961196290485</v>
          </cell>
          <cell r="BN19">
            <v>502.43219419440385</v>
          </cell>
          <cell r="BO19">
            <v>507.41147332982456</v>
          </cell>
          <cell r="BP19">
            <v>514.87252350294239</v>
          </cell>
          <cell r="BR19">
            <v>3432.1632842056824</v>
          </cell>
          <cell r="BS19">
            <v>4686.5974348925793</v>
          </cell>
          <cell r="BT19">
            <v>4598.5139438969045</v>
          </cell>
          <cell r="BU19">
            <v>4646.7395531575894</v>
          </cell>
          <cell r="BV19">
            <v>4681.5425049026035</v>
          </cell>
          <cell r="BW19">
            <v>4711.0342940897235</v>
          </cell>
          <cell r="BX19">
            <v>4755.1824043868182</v>
          </cell>
        </row>
        <row r="20">
          <cell r="AD20">
            <v>20.980778133649508</v>
          </cell>
          <cell r="AE20">
            <v>146.5387009511312</v>
          </cell>
          <cell r="AF20">
            <v>148.18876556003909</v>
          </cell>
          <cell r="AG20">
            <v>149.58985584756294</v>
          </cell>
          <cell r="AH20">
            <v>150.58221245612259</v>
          </cell>
          <cell r="AI20">
            <v>151.43809020506686</v>
          </cell>
          <cell r="AJ20">
            <v>152.74225136418235</v>
          </cell>
          <cell r="BJ20">
            <v>4.1625696161588133</v>
          </cell>
          <cell r="BK20">
            <v>32.661079380925678</v>
          </cell>
          <cell r="BL20">
            <v>27.665492734940564</v>
          </cell>
          <cell r="BM20">
            <v>28.125202046226601</v>
          </cell>
          <cell r="BN20">
            <v>28.456680255594048</v>
          </cell>
          <cell r="BO20">
            <v>28.740597979908351</v>
          </cell>
          <cell r="BP20">
            <v>29.170513311086953</v>
          </cell>
          <cell r="BR20">
            <v>438.24781739578145</v>
          </cell>
          <cell r="BS20">
            <v>272.6465542475313</v>
          </cell>
          <cell r="BT20">
            <v>267.55645283179251</v>
          </cell>
          <cell r="BU20">
            <v>270.38759803643842</v>
          </cell>
          <cell r="BV20">
            <v>272.4017690406211</v>
          </cell>
          <cell r="BW20">
            <v>274.13593025306807</v>
          </cell>
          <cell r="BX20">
            <v>276.77427042850951</v>
          </cell>
        </row>
        <row r="21"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</row>
        <row r="25"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</row>
        <row r="26">
          <cell r="AD26">
            <v>34.029705139686492</v>
          </cell>
          <cell r="AE26">
            <v>48.830640051381934</v>
          </cell>
          <cell r="AF26">
            <v>49.361536856671229</v>
          </cell>
          <cell r="AG26">
            <v>49.812423285200992</v>
          </cell>
          <cell r="AH26">
            <v>50.132544285261311</v>
          </cell>
          <cell r="AI26">
            <v>50.407900359929535</v>
          </cell>
          <cell r="AJ26">
            <v>50.826359056205156</v>
          </cell>
          <cell r="BJ26">
            <v>6.7514663068725227</v>
          </cell>
          <cell r="BK26">
            <v>10.883550902170617</v>
          </cell>
          <cell r="BL26">
            <v>9.2153493156703394</v>
          </cell>
          <cell r="BM26">
            <v>9.3655045081137764</v>
          </cell>
          <cell r="BN26">
            <v>9.4739329423837582</v>
          </cell>
          <cell r="BO26">
            <v>9.566636750993176</v>
          </cell>
          <cell r="BP26">
            <v>9.7067508836706207</v>
          </cell>
          <cell r="BR26">
            <v>67.333261628498903</v>
          </cell>
          <cell r="BS26">
            <v>109.48323096416667</v>
          </cell>
          <cell r="BT26">
            <v>107.39803479806898</v>
          </cell>
          <cell r="BU26">
            <v>108.50001704981329</v>
          </cell>
          <cell r="BV26">
            <v>109.28574278684692</v>
          </cell>
          <cell r="BW26">
            <v>109.96056370572822</v>
          </cell>
          <cell r="BX26">
            <v>110.98468137467806</v>
          </cell>
        </row>
        <row r="27"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R27">
            <v>6672.9535787549585</v>
          </cell>
          <cell r="BS27">
            <v>4250.3174580935611</v>
          </cell>
          <cell r="BT27">
            <v>4170.9147021814415</v>
          </cell>
          <cell r="BU27">
            <v>4215.0052338351352</v>
          </cell>
          <cell r="BV27">
            <v>4246.3749251032896</v>
          </cell>
          <cell r="BW27">
            <v>4273.3814711675841</v>
          </cell>
          <cell r="BX27">
            <v>4314.4657795248258</v>
          </cell>
        </row>
        <row r="28">
          <cell r="AD28">
            <v>0</v>
          </cell>
          <cell r="AE28">
            <v>568.03482322493062</v>
          </cell>
          <cell r="AF28">
            <v>1320.2846007098055</v>
          </cell>
          <cell r="AG28">
            <v>1303.0539877667734</v>
          </cell>
          <cell r="AH28">
            <v>1748.2863923859854</v>
          </cell>
          <cell r="AI28">
            <v>1757.624886062408</v>
          </cell>
          <cell r="AJ28">
            <v>2834.8554417483638</v>
          </cell>
          <cell r="BJ28" t="str">
            <v/>
          </cell>
          <cell r="BK28">
            <v>126.60567025680548</v>
          </cell>
          <cell r="BL28">
            <v>246.48510898211296</v>
          </cell>
          <cell r="BM28">
            <v>244.99426431982118</v>
          </cell>
          <cell r="BN28">
            <v>330.38714235806935</v>
          </cell>
          <cell r="BO28">
            <v>333.56991085530569</v>
          </cell>
          <cell r="BP28">
            <v>541.39694590045485</v>
          </cell>
          <cell r="BR28">
            <v>0</v>
          </cell>
          <cell r="BS28">
            <v>2170.4671757346996</v>
          </cell>
          <cell r="BT28">
            <v>4895.5138863964039</v>
          </cell>
          <cell r="BU28">
            <v>4837.0170101054364</v>
          </cell>
          <cell r="BV28">
            <v>6495.0037915452658</v>
          </cell>
          <cell r="BW28">
            <v>6534.1276096598122</v>
          </cell>
          <cell r="BX28">
            <v>10549.406426328011</v>
          </cell>
        </row>
        <row r="29">
          <cell r="AD29">
            <v>260.94576612055391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BJ29">
            <v>51.771431478826727</v>
          </cell>
          <cell r="BK29" t="str">
            <v/>
          </cell>
          <cell r="BL29" t="str">
            <v/>
          </cell>
          <cell r="BM29" t="str">
            <v/>
          </cell>
          <cell r="BN29" t="str">
            <v/>
          </cell>
          <cell r="BO29" t="str">
            <v/>
          </cell>
          <cell r="BP29" t="str">
            <v/>
          </cell>
          <cell r="BR29">
            <v>330.01827591016439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AD30">
            <v>184.74149846290226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BJ30">
            <v>36.652565669715862</v>
          </cell>
          <cell r="BK30" t="str">
            <v/>
          </cell>
          <cell r="BL30" t="str">
            <v/>
          </cell>
          <cell r="BM30" t="str">
            <v/>
          </cell>
          <cell r="BN30" t="str">
            <v/>
          </cell>
          <cell r="BO30" t="str">
            <v/>
          </cell>
          <cell r="BP30" t="str">
            <v/>
          </cell>
          <cell r="BR30">
            <v>522.75168207136664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</row>
        <row r="31"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BJ31">
            <v>0</v>
          </cell>
          <cell r="BK31" t="str">
            <v/>
          </cell>
          <cell r="BL31" t="str">
            <v/>
          </cell>
          <cell r="BM31" t="str">
            <v/>
          </cell>
          <cell r="BN31" t="str">
            <v/>
          </cell>
          <cell r="BO31" t="str">
            <v/>
          </cell>
          <cell r="BP31" t="str">
            <v/>
          </cell>
          <cell r="BR31">
            <v>321.85564676621158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D32">
            <v>301.97616634432126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J32">
            <v>59.911830096186364</v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R32">
            <v>377.99614467864416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AD33">
            <v>1847.747831657721</v>
          </cell>
          <cell r="AE33">
            <v>1295.4202754354171</v>
          </cell>
          <cell r="AF33">
            <v>1357.4108123870601</v>
          </cell>
          <cell r="AG33">
            <v>1370.1788678894429</v>
          </cell>
          <cell r="AH33">
            <v>1379.3614613497102</v>
          </cell>
          <cell r="AI33">
            <v>1387.1474691386848</v>
          </cell>
          <cell r="AJ33">
            <v>1398.8086977013711</v>
          </cell>
          <cell r="BJ33">
            <v>366.59169328167718</v>
          </cell>
          <cell r="BK33">
            <v>288.72798907755129</v>
          </cell>
          <cell r="BL33">
            <v>253.41623453371096</v>
          </cell>
          <cell r="BM33">
            <v>257.61477795747493</v>
          </cell>
          <cell r="BN33">
            <v>260.66855721060091</v>
          </cell>
          <cell r="BO33">
            <v>263.25904992182984</v>
          </cell>
          <cell r="BP33">
            <v>267.14263651040091</v>
          </cell>
          <cell r="BR33">
            <v>4299.8509339499105</v>
          </cell>
          <cell r="BS33">
            <v>3915.2254936982563</v>
          </cell>
          <cell r="BT33">
            <v>5033.1750342367704</v>
          </cell>
          <cell r="BU33">
            <v>5086.1887095995171</v>
          </cell>
          <cell r="BV33">
            <v>5124.4223646454757</v>
          </cell>
          <cell r="BW33">
            <v>5156.8446804739833</v>
          </cell>
          <cell r="BX33">
            <v>5205.4158636315406</v>
          </cell>
        </row>
        <row r="34">
          <cell r="AD34">
            <v>1286.3169799451864</v>
          </cell>
          <cell r="AE34">
            <v>1930.8706034212012</v>
          </cell>
          <cell r="AF34">
            <v>1831.075292057674</v>
          </cell>
          <cell r="AG34">
            <v>1536.3239675259217</v>
          </cell>
          <cell r="AH34">
            <v>1388.1204168058177</v>
          </cell>
          <cell r="AI34">
            <v>1303.5394545708473</v>
          </cell>
          <cell r="AJ34">
            <v>1043.5423115773481</v>
          </cell>
          <cell r="BJ34">
            <v>255.20426093641879</v>
          </cell>
          <cell r="BK34">
            <v>430.35947257145995</v>
          </cell>
          <cell r="BL34">
            <v>341.84507845857365</v>
          </cell>
          <cell r="BM34">
            <v>288.8526213913787</v>
          </cell>
          <cell r="BN34">
            <v>262.32380447202672</v>
          </cell>
          <cell r="BO34">
            <v>247.39154702781789</v>
          </cell>
          <cell r="BP34">
            <v>199.29433158589495</v>
          </cell>
          <cell r="BR34">
            <v>2090.9018713314808</v>
          </cell>
          <cell r="BS34">
            <v>6494.639626411994</v>
          </cell>
          <cell r="BT34">
            <v>7347.2617747318855</v>
          </cell>
          <cell r="BU34">
            <v>6171.4411297999623</v>
          </cell>
          <cell r="BV34">
            <v>5580.6213281698629</v>
          </cell>
          <cell r="BW34">
            <v>5244.1388364699296</v>
          </cell>
          <cell r="BX34">
            <v>4202.3841808888346</v>
          </cell>
        </row>
        <row r="35"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J35">
            <v>0</v>
          </cell>
          <cell r="BK35" t="str">
            <v/>
          </cell>
          <cell r="BL35" t="str">
            <v/>
          </cell>
          <cell r="BM35" t="str">
            <v/>
          </cell>
          <cell r="BN35" t="str">
            <v/>
          </cell>
          <cell r="BO35" t="str">
            <v/>
          </cell>
          <cell r="BP35" t="str">
            <v/>
          </cell>
          <cell r="BR35">
            <v>585.41865177645707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</row>
        <row r="36">
          <cell r="AD36">
            <v>776.89714102613937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BJ36">
            <v>154.13577196784061</v>
          </cell>
          <cell r="BK36" t="str">
            <v/>
          </cell>
          <cell r="BL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R36">
            <v>2820.3266813319069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</row>
        <row r="37">
          <cell r="AD37">
            <v>422.5142276667417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BJ37">
            <v>83.826485141638599</v>
          </cell>
          <cell r="BK37" t="str">
            <v/>
          </cell>
          <cell r="BL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R37">
            <v>1408.2766976693717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BJ38">
            <v>0</v>
          </cell>
          <cell r="BK38" t="str">
            <v/>
          </cell>
          <cell r="BL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R38">
            <v>1533.4297315106319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 t="str">
            <v/>
          </cell>
          <cell r="BO40" t="str">
            <v/>
          </cell>
          <cell r="BP40" t="str">
            <v/>
          </cell>
          <cell r="BR40">
            <v>92.173696131035996</v>
          </cell>
          <cell r="BS40">
            <v>5391.7070616327737</v>
          </cell>
          <cell r="BT40">
            <v>1320.5456613618519</v>
          </cell>
          <cell r="BU40">
            <v>1332.6587810795731</v>
          </cell>
          <cell r="BV40">
            <v>0</v>
          </cell>
          <cell r="BW40">
            <v>0</v>
          </cell>
          <cell r="BX40">
            <v>0</v>
          </cell>
        </row>
        <row r="41"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BJ41">
            <v>0</v>
          </cell>
          <cell r="BK41" t="str">
            <v/>
          </cell>
          <cell r="BL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R41">
            <v>1949.3284920479659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R42">
            <v>194.14915124109044</v>
          </cell>
          <cell r="BS42">
            <v>686.4354189261652</v>
          </cell>
          <cell r="BT42">
            <v>741.14848869027196</v>
          </cell>
          <cell r="BU42">
            <v>773.46215134971021</v>
          </cell>
          <cell r="BV42">
            <v>563.84243321012002</v>
          </cell>
          <cell r="BW42">
            <v>514.91483775903976</v>
          </cell>
          <cell r="BX42">
            <v>1091.2893618855201</v>
          </cell>
        </row>
        <row r="43"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R43">
            <v>232.73373639284506</v>
          </cell>
          <cell r="BS43">
            <v>191.93721119703358</v>
          </cell>
          <cell r="BT43">
            <v>508.63168942506013</v>
          </cell>
          <cell r="BU43">
            <v>393.34931314272325</v>
          </cell>
          <cell r="BV43">
            <v>2176.8987696963245</v>
          </cell>
          <cell r="BW43">
            <v>1125.5760275555058</v>
          </cell>
          <cell r="BX43">
            <v>590.41459116681597</v>
          </cell>
        </row>
        <row r="44"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J44">
            <v>0</v>
          </cell>
          <cell r="BK44" t="str">
            <v/>
          </cell>
          <cell r="BL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R44">
            <v>2422.3390710082349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</row>
        <row r="45"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J45">
            <v>0</v>
          </cell>
          <cell r="BK45" t="str">
            <v/>
          </cell>
          <cell r="BL45" t="str">
            <v/>
          </cell>
          <cell r="BM45" t="str">
            <v/>
          </cell>
          <cell r="BN45" t="str">
            <v/>
          </cell>
          <cell r="BO45" t="str">
            <v/>
          </cell>
          <cell r="BP45" t="str">
            <v/>
          </cell>
          <cell r="BR45">
            <v>2410.0079221040023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R46">
            <v>483.95884789392528</v>
          </cell>
          <cell r="BS46">
            <v>268.85373639288321</v>
          </cell>
          <cell r="BT46">
            <v>329.96053985133597</v>
          </cell>
          <cell r="BU46">
            <v>120.09360460101136</v>
          </cell>
          <cell r="BV46">
            <v>389.97075671587112</v>
          </cell>
          <cell r="BW46">
            <v>324.87027647300249</v>
          </cell>
          <cell r="BX46">
            <v>123.04287079566005</v>
          </cell>
        </row>
        <row r="47"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BJ47" t="str">
            <v/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R47">
            <v>0</v>
          </cell>
          <cell r="BS47">
            <v>174.97104054405256</v>
          </cell>
          <cell r="BT47">
            <v>494.85386742620346</v>
          </cell>
          <cell r="BU47">
            <v>346.47055889844296</v>
          </cell>
          <cell r="BV47">
            <v>348.88730879595778</v>
          </cell>
          <cell r="BW47">
            <v>350.950895517189</v>
          </cell>
          <cell r="BX47">
            <v>354.0642315830425</v>
          </cell>
        </row>
        <row r="48"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R48">
            <v>3586.4116751284209</v>
          </cell>
          <cell r="BS48">
            <v>3687.4891359279509</v>
          </cell>
          <cell r="BT48">
            <v>2119.8668436499324</v>
          </cell>
          <cell r="BU48">
            <v>2708.619335350962</v>
          </cell>
          <cell r="BV48">
            <v>2726.5621846401268</v>
          </cell>
          <cell r="BW48">
            <v>4233.5416206388672</v>
          </cell>
          <cell r="BX48">
            <v>4268.5907824633041</v>
          </cell>
        </row>
        <row r="49"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R49">
            <v>372.38018339832604</v>
          </cell>
          <cell r="BS49">
            <v>90.099111886159264</v>
          </cell>
          <cell r="BT49">
            <v>517.77887614821043</v>
          </cell>
          <cell r="BU49">
            <v>530.26401664960486</v>
          </cell>
          <cell r="BV49">
            <v>533.8639615719386</v>
          </cell>
          <cell r="BW49">
            <v>544.58377573103178</v>
          </cell>
          <cell r="BX49">
            <v>549.17213874070455</v>
          </cell>
        </row>
        <row r="50"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R50">
            <v>776.70199731811999</v>
          </cell>
          <cell r="BS50">
            <v>821.25716896968686</v>
          </cell>
          <cell r="BT50">
            <v>613.96943986351778</v>
          </cell>
          <cell r="BU50">
            <v>642.23893988277678</v>
          </cell>
          <cell r="BV50">
            <v>646.8501719899856</v>
          </cell>
          <cell r="BW50">
            <v>791.95561185646602</v>
          </cell>
          <cell r="BX50">
            <v>656.54292629148415</v>
          </cell>
        </row>
        <row r="51"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R51">
            <v>411.43906701645585</v>
          </cell>
          <cell r="BS51">
            <v>738.98714148724935</v>
          </cell>
          <cell r="BT51">
            <v>678.96772414688451</v>
          </cell>
          <cell r="BU51">
            <v>998.19608552173759</v>
          </cell>
          <cell r="BV51">
            <v>844.33484313810709</v>
          </cell>
          <cell r="BW51">
            <v>1257.5197894488417</v>
          </cell>
          <cell r="BX51">
            <v>1505.0691166009526</v>
          </cell>
        </row>
        <row r="52"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BJ52" t="str">
            <v/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R52">
            <v>0</v>
          </cell>
          <cell r="BS52">
            <v>367.90281496641791</v>
          </cell>
          <cell r="BT52">
            <v>180.22301098319812</v>
          </cell>
          <cell r="BU52">
            <v>181.88492309625323</v>
          </cell>
          <cell r="BV52">
            <v>183.08526255850987</v>
          </cell>
          <cell r="BW52">
            <v>184.10143551554788</v>
          </cell>
          <cell r="BX52">
            <v>185.62107869554686</v>
          </cell>
        </row>
        <row r="53"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BJ53">
            <v>0</v>
          </cell>
          <cell r="BK53" t="str">
            <v/>
          </cell>
          <cell r="BL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R53">
            <v>7.2166714390647737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1026.4378908794888</v>
          </cell>
          <cell r="BS54">
            <v>1286.5118472005445</v>
          </cell>
          <cell r="BT54">
            <v>1214.6222937948933</v>
          </cell>
          <cell r="BU54">
            <v>1227.875882703356</v>
          </cell>
          <cell r="BV54">
            <v>1237.4346421660118</v>
          </cell>
          <cell r="BW54">
            <v>1245.5404115562687</v>
          </cell>
          <cell r="BX54">
            <v>1257.6833385538341</v>
          </cell>
        </row>
        <row r="55"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BJ55">
            <v>0</v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R55">
            <v>117.5208015757329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</row>
        <row r="56"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R56">
            <v>49.378343473293867</v>
          </cell>
          <cell r="BS56">
            <v>625.0902051362732</v>
          </cell>
          <cell r="BT56">
            <v>507.45502304604986</v>
          </cell>
          <cell r="BU56">
            <v>513.35764723577381</v>
          </cell>
          <cell r="BV56">
            <v>659.05953438618849</v>
          </cell>
          <cell r="BW56">
            <v>663.65835844240337</v>
          </cell>
          <cell r="BX56">
            <v>670.57961541575105</v>
          </cell>
        </row>
        <row r="57"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J57">
            <v>0</v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R57">
            <v>166.78486305214997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R58">
            <v>1205.0235679115306</v>
          </cell>
          <cell r="BS58">
            <v>485.49823125454208</v>
          </cell>
          <cell r="BT58">
            <v>458.76316350799402</v>
          </cell>
          <cell r="BU58">
            <v>464.09597804467603</v>
          </cell>
          <cell r="BV58">
            <v>467.90287232396736</v>
          </cell>
          <cell r="BW58">
            <v>471.16824008408162</v>
          </cell>
          <cell r="BX58">
            <v>476.11742203985494</v>
          </cell>
        </row>
        <row r="59"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R59">
            <v>807.71380764135949</v>
          </cell>
          <cell r="BS59">
            <v>617.34444227956772</v>
          </cell>
          <cell r="BT59">
            <v>695.86260566658541</v>
          </cell>
          <cell r="BU59">
            <v>702.90259166060696</v>
          </cell>
          <cell r="BV59">
            <v>775.05453597350629</v>
          </cell>
          <cell r="BW59">
            <v>847.24522188156527</v>
          </cell>
          <cell r="BX59">
            <v>854.90821660720712</v>
          </cell>
        </row>
        <row r="60"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BJ60">
            <v>0</v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R60">
            <v>64.196219346457738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R61">
            <v>42.244947365311738</v>
          </cell>
          <cell r="BS61">
            <v>33.181450698624921</v>
          </cell>
          <cell r="BT61">
            <v>10.767046712377873</v>
          </cell>
          <cell r="BU61">
            <v>32.607989822879553</v>
          </cell>
          <cell r="BV61">
            <v>43.774864959501528</v>
          </cell>
          <cell r="BW61">
            <v>55.031066047572779</v>
          </cell>
          <cell r="BX61">
            <v>66.593774564815021</v>
          </cell>
        </row>
        <row r="62"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BJ62">
            <v>0</v>
          </cell>
          <cell r="BK62" t="str">
            <v/>
          </cell>
          <cell r="BL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R62">
            <v>10.776799420502318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</row>
        <row r="63"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40.56318979465663</v>
          </cell>
          <cell r="BS63">
            <v>751.53106140915827</v>
          </cell>
          <cell r="BT63">
            <v>923.73017412220509</v>
          </cell>
          <cell r="BU63">
            <v>930.01319884276336</v>
          </cell>
          <cell r="BV63">
            <v>934.55486760688427</v>
          </cell>
          <cell r="BW63">
            <v>938.39565732792062</v>
          </cell>
          <cell r="BX63">
            <v>944.13308086632549</v>
          </cell>
        </row>
        <row r="64"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262.53265698872315</v>
          </cell>
          <cell r="BS64">
            <v>163.32706810249056</v>
          </cell>
          <cell r="BT64">
            <v>201.30715601875988</v>
          </cell>
          <cell r="BU64">
            <v>203.14652742821113</v>
          </cell>
          <cell r="BV64">
            <v>204.46979596884609</v>
          </cell>
          <cell r="BW64">
            <v>205.5949785975676</v>
          </cell>
          <cell r="BX64">
            <v>207.28529807940006</v>
          </cell>
        </row>
        <row r="65"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837.43358705760988</v>
          </cell>
          <cell r="BS65">
            <v>314.48294659510486</v>
          </cell>
          <cell r="BT65">
            <v>323.24678514496804</v>
          </cell>
          <cell r="BU65">
            <v>326.39890313428361</v>
          </cell>
          <cell r="BV65">
            <v>394.3953159307149</v>
          </cell>
          <cell r="BW65">
            <v>462.82795999736601</v>
          </cell>
          <cell r="BX65">
            <v>466.89212793418733</v>
          </cell>
        </row>
        <row r="66"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1589.5802536601509</v>
          </cell>
          <cell r="BS66">
            <v>64.110301490241469</v>
          </cell>
          <cell r="BT66">
            <v>79.259185143834003</v>
          </cell>
          <cell r="BU66">
            <v>80.184767215337416</v>
          </cell>
          <cell r="BV66">
            <v>80.838291971772023</v>
          </cell>
          <cell r="BW66">
            <v>81.405739174150995</v>
          </cell>
          <cell r="BX66">
            <v>82.276326131593081</v>
          </cell>
        </row>
        <row r="67"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628.48565547896465</v>
          </cell>
          <cell r="BS67">
            <v>751.66906198954837</v>
          </cell>
          <cell r="BT67">
            <v>925.86619001395707</v>
          </cell>
          <cell r="BU67">
            <v>933.82255396803328</v>
          </cell>
          <cell r="BV67">
            <v>939.53920114742823</v>
          </cell>
          <cell r="BW67">
            <v>944.4068449604498</v>
          </cell>
          <cell r="BX67">
            <v>951.72972567300883</v>
          </cell>
        </row>
        <row r="68"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R68">
            <v>564.66589312931376</v>
          </cell>
          <cell r="BS68">
            <v>715.85090985833722</v>
          </cell>
          <cell r="BT68">
            <v>701.03931834050138</v>
          </cell>
          <cell r="BU68">
            <v>707.24925006534056</v>
          </cell>
          <cell r="BV68">
            <v>711.73723598039032</v>
          </cell>
          <cell r="BW68">
            <v>715.53395012121871</v>
          </cell>
          <cell r="BX68">
            <v>721.20760842592722</v>
          </cell>
        </row>
        <row r="69"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BJ69">
            <v>0</v>
          </cell>
          <cell r="BK69" t="str">
            <v/>
          </cell>
          <cell r="BL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R69">
            <v>864.16316956004835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</row>
        <row r="70"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BJ70">
            <v>0</v>
          </cell>
          <cell r="BK70" t="str">
            <v/>
          </cell>
          <cell r="BL70" t="str">
            <v/>
          </cell>
          <cell r="BM70" t="str">
            <v/>
          </cell>
          <cell r="BN70" t="str">
            <v/>
          </cell>
          <cell r="BO70" t="str">
            <v/>
          </cell>
          <cell r="BP70" t="str">
            <v/>
          </cell>
          <cell r="BR70">
            <v>30.962792130882338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</row>
        <row r="71"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669.49597238554145</v>
          </cell>
          <cell r="BS71">
            <v>295.16831941618273</v>
          </cell>
          <cell r="BT71">
            <v>225.32384614859342</v>
          </cell>
          <cell r="BU71">
            <v>227.97586855956928</v>
          </cell>
          <cell r="BV71">
            <v>306.52328650420731</v>
          </cell>
          <cell r="BW71">
            <v>437.30436633200276</v>
          </cell>
          <cell r="BX71">
            <v>441.88234328672581</v>
          </cell>
        </row>
        <row r="72"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229.55878147965865</v>
          </cell>
          <cell r="BS72">
            <v>247.2644337217601</v>
          </cell>
          <cell r="BT72">
            <v>268.1387648614874</v>
          </cell>
          <cell r="BU72">
            <v>271.03270915675137</v>
          </cell>
          <cell r="BV72">
            <v>273.13457018873402</v>
          </cell>
          <cell r="BW72">
            <v>274.90305131710892</v>
          </cell>
          <cell r="BX72">
            <v>277.53086280296975</v>
          </cell>
        </row>
        <row r="73"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2307.6019842081373</v>
          </cell>
          <cell r="BS73">
            <v>2416.684609058746</v>
          </cell>
          <cell r="BT73">
            <v>2634.4172992264857</v>
          </cell>
          <cell r="BU73">
            <v>2610.9725429673117</v>
          </cell>
          <cell r="BV73">
            <v>2631.6269919258357</v>
          </cell>
          <cell r="BW73">
            <v>2721.7027831507735</v>
          </cell>
          <cell r="BX73">
            <v>2748.1244646884338</v>
          </cell>
        </row>
        <row r="74"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4857.9307095408194</v>
          </cell>
          <cell r="BS74">
            <v>5863.4230396050862</v>
          </cell>
          <cell r="BT74">
            <v>6550.5839590864143</v>
          </cell>
          <cell r="BU74">
            <v>7682.0951850674519</v>
          </cell>
          <cell r="BV74">
            <v>8918.393291590548</v>
          </cell>
          <cell r="BW74">
            <v>9943.9953078804374</v>
          </cell>
          <cell r="BX74">
            <v>10031.184040817789</v>
          </cell>
        </row>
        <row r="75"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255.69465154873367</v>
          </cell>
          <cell r="BS75">
            <v>105.58531685986823</v>
          </cell>
          <cell r="BT75">
            <v>153.08528522313941</v>
          </cell>
          <cell r="BU75">
            <v>155.00970880995789</v>
          </cell>
          <cell r="BV75">
            <v>156.36481481986132</v>
          </cell>
          <cell r="BW75">
            <v>157.54500626574281</v>
          </cell>
          <cell r="BX75">
            <v>159.36107092873871</v>
          </cell>
        </row>
        <row r="76"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BJ76">
            <v>0</v>
          </cell>
          <cell r="BK76" t="str">
            <v/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803.82863340120184</v>
          </cell>
          <cell r="BS76">
            <v>0</v>
          </cell>
          <cell r="BT76">
            <v>359.35852377562748</v>
          </cell>
          <cell r="BU76">
            <v>363.61935572135292</v>
          </cell>
          <cell r="BV76">
            <v>733.32436010499885</v>
          </cell>
          <cell r="BW76">
            <v>738.54211772461576</v>
          </cell>
          <cell r="BX76">
            <v>746.44705336716447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BJ77" t="str">
            <v/>
          </cell>
          <cell r="BK77" t="str">
            <v/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646.01788911839526</v>
          </cell>
          <cell r="BU77">
            <v>653.5284336134448</v>
          </cell>
          <cell r="BV77">
            <v>658.91745633574146</v>
          </cell>
          <cell r="BW77">
            <v>663.51362094244541</v>
          </cell>
          <cell r="BX77">
            <v>670.43965062717314</v>
          </cell>
        </row>
        <row r="78"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J78">
            <v>0</v>
          </cell>
          <cell r="BK78">
            <v>0</v>
          </cell>
          <cell r="BL78">
            <v>0</v>
          </cell>
          <cell r="BM78" t="str">
            <v/>
          </cell>
          <cell r="BN78" t="str">
            <v/>
          </cell>
          <cell r="BO78">
            <v>0</v>
          </cell>
          <cell r="BP78">
            <v>0</v>
          </cell>
          <cell r="BR78">
            <v>2126.1206440361116</v>
          </cell>
          <cell r="BS78">
            <v>6787.9380258809269</v>
          </cell>
          <cell r="BT78">
            <v>8469.5117564685606</v>
          </cell>
          <cell r="BU78">
            <v>0</v>
          </cell>
          <cell r="BV78">
            <v>0</v>
          </cell>
          <cell r="BW78">
            <v>978.25383975048078</v>
          </cell>
          <cell r="BX78">
            <v>3955.2972887956216</v>
          </cell>
        </row>
        <row r="79"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J79" t="str">
            <v/>
          </cell>
          <cell r="BK79" t="str">
            <v/>
          </cell>
          <cell r="BL79">
            <v>0</v>
          </cell>
          <cell r="BM79">
            <v>0</v>
          </cell>
          <cell r="BN79">
            <v>0</v>
          </cell>
          <cell r="BO79" t="str">
            <v/>
          </cell>
          <cell r="BP79" t="str">
            <v/>
          </cell>
          <cell r="BR79">
            <v>0</v>
          </cell>
          <cell r="BS79">
            <v>0</v>
          </cell>
          <cell r="BT79">
            <v>1124.7927596853401</v>
          </cell>
          <cell r="BU79">
            <v>11380.323037260297</v>
          </cell>
          <cell r="BV79">
            <v>10326.823375332668</v>
          </cell>
          <cell r="BW79">
            <v>0</v>
          </cell>
          <cell r="BX79">
            <v>0</v>
          </cell>
        </row>
        <row r="80"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 t="str">
            <v/>
          </cell>
          <cell r="BO80" t="str">
            <v/>
          </cell>
          <cell r="BP80" t="str">
            <v/>
          </cell>
          <cell r="BR80">
            <v>93.064086167594027</v>
          </cell>
          <cell r="BS80">
            <v>804.11867064484102</v>
          </cell>
          <cell r="BT80">
            <v>3642.4040759675177</v>
          </cell>
          <cell r="BU80">
            <v>5877.2573726570172</v>
          </cell>
          <cell r="BV80">
            <v>0</v>
          </cell>
          <cell r="BW80">
            <v>0</v>
          </cell>
          <cell r="BX80">
            <v>0</v>
          </cell>
        </row>
        <row r="81"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BJ81">
            <v>0</v>
          </cell>
          <cell r="BK81" t="str">
            <v/>
          </cell>
          <cell r="BL81" t="str">
            <v/>
          </cell>
          <cell r="BM81" t="str">
            <v/>
          </cell>
          <cell r="BN81" t="str">
            <v/>
          </cell>
          <cell r="BO81">
            <v>0</v>
          </cell>
          <cell r="BP81">
            <v>0</v>
          </cell>
          <cell r="BR81">
            <v>62.153717123831704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527.4872849390988</v>
          </cell>
          <cell r="BX81">
            <v>2132.603747981063</v>
          </cell>
        </row>
        <row r="82"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BJ82" t="str">
            <v/>
          </cell>
          <cell r="BK82" t="str">
            <v/>
          </cell>
          <cell r="BL82" t="str">
            <v/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576.26571014169951</v>
          </cell>
          <cell r="BV82">
            <v>1533.793929293472</v>
          </cell>
          <cell r="BW82">
            <v>12029.849581014032</v>
          </cell>
          <cell r="BX82">
            <v>9119.0618357997391</v>
          </cell>
        </row>
        <row r="83"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BJ83" t="str">
            <v/>
          </cell>
          <cell r="BK83" t="str">
            <v/>
          </cell>
          <cell r="BL83" t="str">
            <v/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610.22372575798863</v>
          </cell>
          <cell r="BV83">
            <v>615.26008173330638</v>
          </cell>
          <cell r="BW83">
            <v>619.61008778768883</v>
          </cell>
          <cell r="BX83">
            <v>626.24919465646553</v>
          </cell>
        </row>
        <row r="84"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BJ84" t="str">
            <v/>
          </cell>
          <cell r="BK84" t="str">
            <v/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26.400287702986272</v>
          </cell>
          <cell r="BU84">
            <v>26.692554268462047</v>
          </cell>
          <cell r="BV84">
            <v>26.900527002778329</v>
          </cell>
          <cell r="BW84">
            <v>27.079547732370823</v>
          </cell>
          <cell r="BX84">
            <v>27.351848263512839</v>
          </cell>
        </row>
        <row r="85"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BJ85" t="str">
            <v/>
          </cell>
          <cell r="BK85" t="str">
            <v/>
          </cell>
          <cell r="BL85">
            <v>0</v>
          </cell>
          <cell r="BM85" t="str">
            <v/>
          </cell>
          <cell r="BN85" t="str">
            <v/>
          </cell>
          <cell r="BO85" t="str">
            <v/>
          </cell>
          <cell r="BP85" t="str">
            <v/>
          </cell>
          <cell r="BR85">
            <v>0</v>
          </cell>
          <cell r="BS85">
            <v>0</v>
          </cell>
          <cell r="BT85">
            <v>788.21017665574186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</row>
        <row r="86"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BJ86" t="str">
            <v/>
          </cell>
          <cell r="BK86" t="str">
            <v/>
          </cell>
          <cell r="BL86" t="str">
            <v/>
          </cell>
          <cell r="BM86">
            <v>0</v>
          </cell>
          <cell r="BN86" t="str">
            <v/>
          </cell>
          <cell r="BO86" t="str">
            <v/>
          </cell>
          <cell r="BP86" t="str">
            <v/>
          </cell>
          <cell r="BR86">
            <v>0</v>
          </cell>
          <cell r="BS86">
            <v>0</v>
          </cell>
          <cell r="BT86">
            <v>0</v>
          </cell>
          <cell r="BU86">
            <v>531.29076562432419</v>
          </cell>
          <cell r="BV86">
            <v>0</v>
          </cell>
          <cell r="BW86">
            <v>0</v>
          </cell>
          <cell r="BX86">
            <v>0</v>
          </cell>
        </row>
        <row r="87"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BN87" t="str">
            <v/>
          </cell>
          <cell r="BO87">
            <v>0</v>
          </cell>
          <cell r="BP87" t="str">
            <v/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808.49024440120968</v>
          </cell>
          <cell r="BX87">
            <v>0</v>
          </cell>
        </row>
        <row r="88"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BN88" t="str">
            <v/>
          </cell>
          <cell r="BO88" t="str">
            <v/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816.62008148095697</v>
          </cell>
        </row>
        <row r="89"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BN89" t="str">
            <v/>
          </cell>
          <cell r="BO89">
            <v>0</v>
          </cell>
          <cell r="BP89" t="str">
            <v/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538.9935142884126</v>
          </cell>
          <cell r="BX89">
            <v>0</v>
          </cell>
        </row>
        <row r="90"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J90">
            <v>0</v>
          </cell>
          <cell r="BK90" t="str">
            <v/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R90">
            <v>125.79931295381502</v>
          </cell>
          <cell r="BS90">
            <v>0</v>
          </cell>
          <cell r="BT90">
            <v>16.510384870510162</v>
          </cell>
          <cell r="BU90">
            <v>16.709223282536811</v>
          </cell>
          <cell r="BV90">
            <v>16.849637391189439</v>
          </cell>
          <cell r="BW90">
            <v>16.971538681807637</v>
          </cell>
          <cell r="BX90">
            <v>17.158533800006403</v>
          </cell>
        </row>
        <row r="91"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BJ91" t="str">
            <v/>
          </cell>
          <cell r="BK91" t="str">
            <v/>
          </cell>
          <cell r="BL91" t="str">
            <v/>
          </cell>
          <cell r="BM91">
            <v>0</v>
          </cell>
          <cell r="BN91" t="str">
            <v/>
          </cell>
          <cell r="BO91" t="str">
            <v/>
          </cell>
          <cell r="BP91" t="str">
            <v/>
          </cell>
          <cell r="BR91">
            <v>0</v>
          </cell>
          <cell r="BS91">
            <v>0</v>
          </cell>
          <cell r="BT91">
            <v>0</v>
          </cell>
          <cell r="BU91">
            <v>751.39469246189674</v>
          </cell>
          <cell r="BV91">
            <v>0</v>
          </cell>
          <cell r="BW91">
            <v>0</v>
          </cell>
          <cell r="BX91">
            <v>0</v>
          </cell>
        </row>
        <row r="92"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BN92">
            <v>0</v>
          </cell>
          <cell r="BO92" t="str">
            <v/>
          </cell>
          <cell r="BP92" t="str">
            <v/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928.06728128786222</v>
          </cell>
          <cell r="BW92">
            <v>0</v>
          </cell>
          <cell r="BX92">
            <v>0</v>
          </cell>
        </row>
        <row r="93"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BN93" t="str">
            <v/>
          </cell>
          <cell r="BO93" t="str">
            <v/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1285.5356100553254</v>
          </cell>
        </row>
        <row r="94"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BJ94" t="str">
            <v/>
          </cell>
          <cell r="BK94" t="str">
            <v/>
          </cell>
          <cell r="BL94">
            <v>0</v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R94">
            <v>0</v>
          </cell>
          <cell r="BS94">
            <v>0</v>
          </cell>
          <cell r="BT94">
            <v>528.00524057017196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</row>
        <row r="95"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88.073453575546267</v>
          </cell>
          <cell r="BS95">
            <v>1440.9561150618028</v>
          </cell>
          <cell r="BT95">
            <v>332.99468135572835</v>
          </cell>
          <cell r="BU95">
            <v>336.69605601284275</v>
          </cell>
          <cell r="BV95">
            <v>339.32890077220094</v>
          </cell>
          <cell r="BW95">
            <v>341.59618732605099</v>
          </cell>
          <cell r="BX95">
            <v>345.04632252093216</v>
          </cell>
        </row>
        <row r="96"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BJ96">
            <v>0</v>
          </cell>
          <cell r="BK96" t="str">
            <v/>
          </cell>
          <cell r="BL96" t="str">
            <v/>
          </cell>
          <cell r="BM96" t="str">
            <v/>
          </cell>
          <cell r="BN96" t="str">
            <v/>
          </cell>
          <cell r="BO96" t="str">
            <v/>
          </cell>
          <cell r="BP96" t="str">
            <v/>
          </cell>
          <cell r="BR96">
            <v>5.4317294800293006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</row>
        <row r="97"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BN97" t="str">
            <v/>
          </cell>
          <cell r="BO97" t="str">
            <v/>
          </cell>
          <cell r="BP97" t="str">
            <v/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BJ99">
            <v>0</v>
          </cell>
          <cell r="BK99" t="str">
            <v/>
          </cell>
          <cell r="BL99" t="str">
            <v/>
          </cell>
          <cell r="BM99" t="str">
            <v/>
          </cell>
          <cell r="BN99" t="str">
            <v/>
          </cell>
          <cell r="BO99" t="str">
            <v/>
          </cell>
          <cell r="BP99" t="str">
            <v/>
          </cell>
          <cell r="BR99">
            <v>268.45480519397989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</row>
        <row r="100"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BJ100">
            <v>0</v>
          </cell>
          <cell r="BK100" t="str">
            <v/>
          </cell>
          <cell r="BL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R100">
            <v>324.71387323654733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</row>
        <row r="101"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BJ101">
            <v>0</v>
          </cell>
          <cell r="BK101" t="str">
            <v/>
          </cell>
          <cell r="BL101" t="str">
            <v/>
          </cell>
          <cell r="BM101" t="str">
            <v/>
          </cell>
          <cell r="BN101" t="str">
            <v/>
          </cell>
          <cell r="BO101" t="str">
            <v/>
          </cell>
          <cell r="BP101" t="str">
            <v/>
          </cell>
          <cell r="BR101">
            <v>116.10584891166235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</row>
        <row r="102"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J102" t="str">
            <v/>
          </cell>
          <cell r="BK102" t="str">
            <v/>
          </cell>
          <cell r="BL102" t="str">
            <v/>
          </cell>
          <cell r="BM102">
            <v>0</v>
          </cell>
          <cell r="BN102" t="str">
            <v/>
          </cell>
          <cell r="BO102" t="str">
            <v/>
          </cell>
          <cell r="BP102" t="str">
            <v/>
          </cell>
          <cell r="BR102">
            <v>0</v>
          </cell>
          <cell r="BS102">
            <v>0</v>
          </cell>
          <cell r="BT102">
            <v>0</v>
          </cell>
          <cell r="BU102">
            <v>26.692554268462047</v>
          </cell>
          <cell r="BV102">
            <v>0</v>
          </cell>
          <cell r="BW102">
            <v>0</v>
          </cell>
          <cell r="BX102">
            <v>0</v>
          </cell>
        </row>
        <row r="103"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BJ103">
            <v>0</v>
          </cell>
          <cell r="BK103" t="str">
            <v/>
          </cell>
          <cell r="BL103" t="str">
            <v/>
          </cell>
          <cell r="BM103" t="str">
            <v/>
          </cell>
          <cell r="BN103" t="str">
            <v/>
          </cell>
          <cell r="BO103" t="str">
            <v/>
          </cell>
          <cell r="BP103" t="str">
            <v/>
          </cell>
          <cell r="BR103">
            <v>0.31691016263466815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J104">
            <v>0</v>
          </cell>
          <cell r="BK104" t="str">
            <v/>
          </cell>
          <cell r="BL104" t="str">
            <v/>
          </cell>
          <cell r="BM104" t="str">
            <v/>
          </cell>
          <cell r="BN104" t="str">
            <v/>
          </cell>
          <cell r="BO104" t="str">
            <v/>
          </cell>
          <cell r="BP104" t="str">
            <v/>
          </cell>
          <cell r="BR104">
            <v>1.5011914624243141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</row>
        <row r="105"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J105">
            <v>0</v>
          </cell>
          <cell r="BK105" t="str">
            <v/>
          </cell>
          <cell r="BL105" t="str">
            <v/>
          </cell>
          <cell r="BM105" t="str">
            <v/>
          </cell>
          <cell r="BN105" t="str">
            <v/>
          </cell>
          <cell r="BO105" t="str">
            <v/>
          </cell>
          <cell r="BP105" t="str">
            <v/>
          </cell>
          <cell r="BR105">
            <v>177.43341529485954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J106">
            <v>0</v>
          </cell>
          <cell r="BK106" t="str">
            <v/>
          </cell>
          <cell r="BL106" t="str">
            <v/>
          </cell>
          <cell r="BM106" t="str">
            <v/>
          </cell>
          <cell r="BN106" t="str">
            <v/>
          </cell>
          <cell r="BO106" t="str">
            <v/>
          </cell>
          <cell r="BP106" t="str">
            <v/>
          </cell>
          <cell r="BR106">
            <v>0.70117836216007223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BJ107">
            <v>0</v>
          </cell>
          <cell r="BK107" t="str">
            <v/>
          </cell>
          <cell r="BL107" t="str">
            <v/>
          </cell>
          <cell r="BM107" t="str">
            <v/>
          </cell>
          <cell r="BN107" t="str">
            <v/>
          </cell>
          <cell r="BO107" t="str">
            <v/>
          </cell>
          <cell r="BP107" t="str">
            <v/>
          </cell>
          <cell r="BR107">
            <v>0.63379402894417891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BJ108">
            <v>0</v>
          </cell>
          <cell r="BK108" t="str">
            <v/>
          </cell>
          <cell r="BL108" t="str">
            <v/>
          </cell>
          <cell r="BM108" t="str">
            <v/>
          </cell>
          <cell r="BN108" t="str">
            <v/>
          </cell>
          <cell r="BO108" t="str">
            <v/>
          </cell>
          <cell r="BP108" t="str">
            <v/>
          </cell>
          <cell r="BR108">
            <v>0.42254250079203132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  <cell r="BN109" t="str">
            <v/>
          </cell>
          <cell r="BO109" t="str">
            <v/>
          </cell>
          <cell r="BP109" t="str">
            <v/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BJ110">
            <v>0</v>
          </cell>
          <cell r="BK110" t="str">
            <v/>
          </cell>
          <cell r="BL110" t="str">
            <v/>
          </cell>
          <cell r="BM110" t="str">
            <v/>
          </cell>
          <cell r="BN110" t="str">
            <v/>
          </cell>
          <cell r="BO110" t="str">
            <v/>
          </cell>
          <cell r="BP110" t="str">
            <v/>
          </cell>
          <cell r="BR110">
            <v>0.13468977745631422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J112">
            <v>0</v>
          </cell>
          <cell r="BK112" t="str">
            <v/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R112">
            <v>79.793533654355855</v>
          </cell>
          <cell r="BS112">
            <v>0</v>
          </cell>
          <cell r="BT112">
            <v>16.508491589249385</v>
          </cell>
          <cell r="BU112">
            <v>16.704326838091973</v>
          </cell>
          <cell r="BV112">
            <v>16.842803845384033</v>
          </cell>
          <cell r="BW112">
            <v>16.962845623569894</v>
          </cell>
          <cell r="BX112">
            <v>17.146719566859772</v>
          </cell>
        </row>
        <row r="113"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J113">
            <v>0</v>
          </cell>
          <cell r="BK113" t="str">
            <v/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80.915812716191937</v>
          </cell>
          <cell r="BS113">
            <v>0</v>
          </cell>
          <cell r="BT113">
            <v>66.01397195593583</v>
          </cell>
          <cell r="BU113">
            <v>66.765742855986403</v>
          </cell>
          <cell r="BV113">
            <v>67.299287459196506</v>
          </cell>
          <cell r="BW113">
            <v>67.759906861903104</v>
          </cell>
          <cell r="BX113">
            <v>68.462592083851618</v>
          </cell>
        </row>
        <row r="114"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BJ114">
            <v>0</v>
          </cell>
          <cell r="BK114" t="str">
            <v/>
          </cell>
          <cell r="BL114" t="str">
            <v/>
          </cell>
          <cell r="BM114" t="str">
            <v/>
          </cell>
          <cell r="BN114" t="str">
            <v/>
          </cell>
          <cell r="BO114" t="str">
            <v/>
          </cell>
          <cell r="BP114" t="str">
            <v/>
          </cell>
          <cell r="BR114">
            <v>54.762899178248091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</row>
        <row r="115"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J115">
            <v>0</v>
          </cell>
          <cell r="BK115" t="str">
            <v/>
          </cell>
          <cell r="BL115" t="str">
            <v/>
          </cell>
          <cell r="BM115" t="str">
            <v/>
          </cell>
          <cell r="BN115" t="str">
            <v/>
          </cell>
          <cell r="BO115" t="str">
            <v/>
          </cell>
          <cell r="BP115" t="str">
            <v/>
          </cell>
          <cell r="BR115">
            <v>230.34017521370845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</row>
        <row r="116"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J116">
            <v>0</v>
          </cell>
          <cell r="BK116" t="str">
            <v/>
          </cell>
          <cell r="BL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 t="str">
            <v/>
          </cell>
          <cell r="BR116">
            <v>324.23576660069756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BJ117">
            <v>0</v>
          </cell>
          <cell r="BK117" t="str">
            <v/>
          </cell>
          <cell r="BL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R117">
            <v>162.13796054460647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</row>
        <row r="118"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BJ118">
            <v>0</v>
          </cell>
          <cell r="BK118" t="str">
            <v/>
          </cell>
          <cell r="BL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R118">
            <v>115.85548159983855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J119">
            <v>0</v>
          </cell>
          <cell r="BK119">
            <v>0</v>
          </cell>
          <cell r="BL119" t="str">
            <v/>
          </cell>
          <cell r="BM119" t="str">
            <v/>
          </cell>
          <cell r="BN119" t="str">
            <v/>
          </cell>
          <cell r="BO119">
            <v>0</v>
          </cell>
          <cell r="BP119">
            <v>0</v>
          </cell>
          <cell r="BR119">
            <v>248.53015498276574</v>
          </cell>
          <cell r="BS119">
            <v>3339.622806506718</v>
          </cell>
          <cell r="BT119">
            <v>0</v>
          </cell>
          <cell r="BU119">
            <v>0</v>
          </cell>
          <cell r="BV119">
            <v>0</v>
          </cell>
          <cell r="BW119">
            <v>1893.6003699557618</v>
          </cell>
          <cell r="BX119">
            <v>2115.6515404318293</v>
          </cell>
        </row>
        <row r="120"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BJ120">
            <v>0</v>
          </cell>
          <cell r="BK120">
            <v>0</v>
          </cell>
          <cell r="BL120" t="str">
            <v/>
          </cell>
          <cell r="BM120" t="str">
            <v/>
          </cell>
          <cell r="BN120" t="str">
            <v/>
          </cell>
          <cell r="BO120" t="str">
            <v/>
          </cell>
          <cell r="BP120" t="str">
            <v/>
          </cell>
          <cell r="BR120">
            <v>665.77602300247293</v>
          </cell>
          <cell r="BS120">
            <v>1493.8109033347519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</row>
        <row r="121"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BJ121">
            <v>0</v>
          </cell>
          <cell r="BK121">
            <v>0</v>
          </cell>
          <cell r="BL121">
            <v>0</v>
          </cell>
          <cell r="BM121" t="str">
            <v/>
          </cell>
          <cell r="BN121" t="str">
            <v/>
          </cell>
          <cell r="BO121" t="str">
            <v/>
          </cell>
          <cell r="BP121" t="str">
            <v/>
          </cell>
          <cell r="BR121">
            <v>251.85005370459157</v>
          </cell>
          <cell r="BS121">
            <v>1627.6144517048383</v>
          </cell>
          <cell r="BT121">
            <v>2531.4502001810088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</row>
        <row r="122"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BJ122">
            <v>0</v>
          </cell>
          <cell r="BK122">
            <v>0</v>
          </cell>
          <cell r="BL122">
            <v>0</v>
          </cell>
          <cell r="BM122" t="str">
            <v/>
          </cell>
          <cell r="BN122" t="str">
            <v/>
          </cell>
          <cell r="BO122" t="str">
            <v/>
          </cell>
          <cell r="BP122" t="str">
            <v/>
          </cell>
          <cell r="BR122">
            <v>231.99403327543737</v>
          </cell>
          <cell r="BS122">
            <v>1023.4815781019787</v>
          </cell>
          <cell r="BT122">
            <v>495.02251546728201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</row>
        <row r="123"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BJ123">
            <v>0</v>
          </cell>
          <cell r="BK123" t="str">
            <v/>
          </cell>
          <cell r="BL123" t="str">
            <v/>
          </cell>
          <cell r="BM123" t="str">
            <v/>
          </cell>
          <cell r="BN123" t="str">
            <v/>
          </cell>
          <cell r="BO123" t="str">
            <v/>
          </cell>
          <cell r="BP123" t="str">
            <v/>
          </cell>
          <cell r="BR123">
            <v>440.54258517737554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</row>
        <row r="124"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J124">
            <v>0</v>
          </cell>
          <cell r="BK124" t="str">
            <v/>
          </cell>
          <cell r="BL124" t="str">
            <v/>
          </cell>
          <cell r="BM124" t="str">
            <v/>
          </cell>
          <cell r="BN124" t="str">
            <v/>
          </cell>
          <cell r="BO124" t="str">
            <v/>
          </cell>
          <cell r="BP124" t="str">
            <v/>
          </cell>
          <cell r="BR124">
            <v>1493.2070434759535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</row>
        <row r="125"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 t="str">
            <v/>
          </cell>
          <cell r="BO125" t="str">
            <v/>
          </cell>
          <cell r="BP125" t="str">
            <v/>
          </cell>
          <cell r="BR125">
            <v>119.81178466680718</v>
          </cell>
          <cell r="BS125">
            <v>266.86641757341459</v>
          </cell>
          <cell r="BT125">
            <v>3015.885540663392</v>
          </cell>
          <cell r="BU125">
            <v>1065.7573169754996</v>
          </cell>
          <cell r="BV125">
            <v>0</v>
          </cell>
          <cell r="BW125">
            <v>0</v>
          </cell>
          <cell r="BX125">
            <v>0</v>
          </cell>
        </row>
        <row r="126"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BJ126">
            <v>0</v>
          </cell>
          <cell r="BK126" t="str">
            <v/>
          </cell>
          <cell r="BL126" t="str">
            <v/>
          </cell>
          <cell r="BM126" t="str">
            <v/>
          </cell>
          <cell r="BN126" t="str">
            <v/>
          </cell>
          <cell r="BO126" t="str">
            <v/>
          </cell>
          <cell r="BP126" t="str">
            <v/>
          </cell>
          <cell r="BR126">
            <v>310.70375656366383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</row>
        <row r="127"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J127">
            <v>0</v>
          </cell>
          <cell r="BK127" t="str">
            <v/>
          </cell>
          <cell r="BL127" t="str">
            <v/>
          </cell>
          <cell r="BM127" t="str">
            <v/>
          </cell>
          <cell r="BN127" t="str">
            <v/>
          </cell>
          <cell r="BO127" t="str">
            <v/>
          </cell>
          <cell r="BP127" t="str">
            <v/>
          </cell>
          <cell r="BR127">
            <v>182.79883859100443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</row>
        <row r="128"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BJ128">
            <v>0</v>
          </cell>
          <cell r="BK128">
            <v>0</v>
          </cell>
          <cell r="BL128">
            <v>0</v>
          </cell>
          <cell r="BM128" t="str">
            <v/>
          </cell>
          <cell r="BN128" t="str">
            <v/>
          </cell>
          <cell r="BO128" t="str">
            <v/>
          </cell>
          <cell r="BP128" t="str">
            <v/>
          </cell>
          <cell r="BR128">
            <v>241.38201116799098</v>
          </cell>
          <cell r="BS128">
            <v>40.160473603731617</v>
          </cell>
          <cell r="BT128">
            <v>749.45586874560672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</row>
        <row r="129"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J129" t="str">
            <v/>
          </cell>
          <cell r="BK129" t="str">
            <v/>
          </cell>
          <cell r="BL129" t="str">
            <v/>
          </cell>
          <cell r="BM129" t="str">
            <v/>
          </cell>
          <cell r="BN129">
            <v>0</v>
          </cell>
          <cell r="BO129">
            <v>0</v>
          </cell>
          <cell r="BP129" t="str">
            <v/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707.82659348894902</v>
          </cell>
          <cell r="BW129">
            <v>474.97825905226551</v>
          </cell>
          <cell r="BX129">
            <v>0</v>
          </cell>
        </row>
        <row r="130"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BJ130" t="str">
            <v/>
          </cell>
          <cell r="BK130" t="str">
            <v/>
          </cell>
          <cell r="BL130" t="str">
            <v/>
          </cell>
          <cell r="BM130" t="str">
            <v/>
          </cell>
          <cell r="BN130">
            <v>0</v>
          </cell>
          <cell r="BO130">
            <v>0</v>
          </cell>
          <cell r="BP130" t="str">
            <v/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727.32129181964717</v>
          </cell>
          <cell r="BW130">
            <v>1325.4172609237205</v>
          </cell>
          <cell r="BX130">
            <v>0</v>
          </cell>
        </row>
        <row r="131"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BJ131">
            <v>0</v>
          </cell>
          <cell r="BK131">
            <v>0</v>
          </cell>
          <cell r="BL131">
            <v>0</v>
          </cell>
          <cell r="BM131" t="str">
            <v/>
          </cell>
          <cell r="BN131" t="str">
            <v/>
          </cell>
          <cell r="BO131" t="str">
            <v/>
          </cell>
          <cell r="BP131" t="str">
            <v/>
          </cell>
          <cell r="BR131">
            <v>7.4356001174960324</v>
          </cell>
          <cell r="BS131">
            <v>1421.1336811509645</v>
          </cell>
          <cell r="BT131">
            <v>4417.9440663509986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BJ132" t="str">
            <v/>
          </cell>
          <cell r="BK132" t="str">
            <v/>
          </cell>
          <cell r="BL132">
            <v>0</v>
          </cell>
          <cell r="BM132">
            <v>0</v>
          </cell>
          <cell r="BN132" t="str">
            <v/>
          </cell>
          <cell r="BO132" t="str">
            <v/>
          </cell>
          <cell r="BP132" t="str">
            <v/>
          </cell>
          <cell r="BR132">
            <v>0</v>
          </cell>
          <cell r="BS132">
            <v>0</v>
          </cell>
          <cell r="BT132">
            <v>132.0175621780875</v>
          </cell>
          <cell r="BU132">
            <v>678.99683834713994</v>
          </cell>
          <cell r="BV132">
            <v>0</v>
          </cell>
          <cell r="BW132">
            <v>0</v>
          </cell>
          <cell r="BX132">
            <v>0</v>
          </cell>
        </row>
        <row r="133"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BJ133" t="str">
            <v/>
          </cell>
          <cell r="BK133" t="str">
            <v/>
          </cell>
          <cell r="BL133" t="str">
            <v/>
          </cell>
          <cell r="BM133">
            <v>0</v>
          </cell>
          <cell r="BN133">
            <v>0</v>
          </cell>
          <cell r="BO133">
            <v>0</v>
          </cell>
          <cell r="BP133" t="str">
            <v/>
          </cell>
          <cell r="BR133">
            <v>0</v>
          </cell>
          <cell r="BS133">
            <v>0</v>
          </cell>
          <cell r="BT133">
            <v>0</v>
          </cell>
          <cell r="BU133">
            <v>690.7856225664741</v>
          </cell>
          <cell r="BV133">
            <v>2796.8025380824229</v>
          </cell>
          <cell r="BW133">
            <v>2844.3622581926961</v>
          </cell>
          <cell r="BX133">
            <v>0</v>
          </cell>
        </row>
        <row r="134"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  <cell r="BN134">
            <v>0</v>
          </cell>
          <cell r="BO134">
            <v>0</v>
          </cell>
          <cell r="BP134" t="str">
            <v/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2268.7931466033833</v>
          </cell>
          <cell r="BW134">
            <v>4097.5628614027046</v>
          </cell>
          <cell r="BX134">
            <v>0</v>
          </cell>
        </row>
        <row r="135"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BJ135" t="str">
            <v/>
          </cell>
          <cell r="BK135" t="str">
            <v/>
          </cell>
          <cell r="BL135">
            <v>0</v>
          </cell>
          <cell r="BM135">
            <v>0</v>
          </cell>
          <cell r="BN135">
            <v>0</v>
          </cell>
          <cell r="BO135" t="str">
            <v/>
          </cell>
          <cell r="BP135" t="str">
            <v/>
          </cell>
          <cell r="BR135">
            <v>0</v>
          </cell>
          <cell r="BS135">
            <v>0</v>
          </cell>
          <cell r="BT135">
            <v>1130.4002367140185</v>
          </cell>
          <cell r="BU135">
            <v>2693.0572650234108</v>
          </cell>
          <cell r="BV135">
            <v>1134.2425324267579</v>
          </cell>
          <cell r="BW135">
            <v>0</v>
          </cell>
          <cell r="BX135">
            <v>0</v>
          </cell>
        </row>
        <row r="136"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  <cell r="BN136" t="str">
            <v/>
          </cell>
          <cell r="BO136" t="str">
            <v/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1888.1426577754007</v>
          </cell>
        </row>
        <row r="137"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  <cell r="BN137">
            <v>0</v>
          </cell>
          <cell r="BO137" t="str">
            <v/>
          </cell>
          <cell r="BP137" t="str">
            <v/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2792.5637228572868</v>
          </cell>
          <cell r="BW137">
            <v>0</v>
          </cell>
          <cell r="BX137">
            <v>0</v>
          </cell>
        </row>
        <row r="138"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BJ138" t="str">
            <v/>
          </cell>
          <cell r="BK138" t="str">
            <v/>
          </cell>
          <cell r="BL138">
            <v>0</v>
          </cell>
          <cell r="BM138">
            <v>0</v>
          </cell>
          <cell r="BN138">
            <v>0</v>
          </cell>
          <cell r="BO138" t="str">
            <v/>
          </cell>
          <cell r="BP138" t="str">
            <v/>
          </cell>
          <cell r="BR138">
            <v>0</v>
          </cell>
          <cell r="BS138">
            <v>0</v>
          </cell>
          <cell r="BT138">
            <v>289.04854216652558</v>
          </cell>
          <cell r="BU138">
            <v>1467.5421684888299</v>
          </cell>
          <cell r="BV138">
            <v>1612.2390984089559</v>
          </cell>
          <cell r="BW138">
            <v>0</v>
          </cell>
          <cell r="BX138">
            <v>0</v>
          </cell>
        </row>
        <row r="139"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1187.9828508764613</v>
          </cell>
          <cell r="BW139">
            <v>2504.4166053241561</v>
          </cell>
          <cell r="BX139">
            <v>2301.2601527387819</v>
          </cell>
        </row>
        <row r="140"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  <cell r="BN140">
            <v>0</v>
          </cell>
          <cell r="BO140">
            <v>0</v>
          </cell>
          <cell r="BP140" t="str">
            <v/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2489.264494152646</v>
          </cell>
          <cell r="BW140">
            <v>3775.2071617195229</v>
          </cell>
          <cell r="BX140">
            <v>0</v>
          </cell>
        </row>
        <row r="141"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  <cell r="BN141" t="str">
            <v/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1155.6712206879308</v>
          </cell>
          <cell r="BX141">
            <v>3501.384438594298</v>
          </cell>
        </row>
        <row r="142"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  <cell r="BN142" t="str">
            <v/>
          </cell>
          <cell r="BO142" t="str">
            <v/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3580.3741748186944</v>
          </cell>
        </row>
        <row r="143"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BJ143" t="str">
            <v/>
          </cell>
          <cell r="BK143" t="str">
            <v/>
          </cell>
          <cell r="BL143" t="str">
            <v/>
          </cell>
          <cell r="BM143">
            <v>0</v>
          </cell>
          <cell r="BN143">
            <v>0</v>
          </cell>
          <cell r="BO143">
            <v>0</v>
          </cell>
          <cell r="BP143" t="str">
            <v/>
          </cell>
          <cell r="BR143">
            <v>0</v>
          </cell>
          <cell r="BS143">
            <v>0</v>
          </cell>
          <cell r="BT143">
            <v>0</v>
          </cell>
          <cell r="BU143">
            <v>852.10823507337648</v>
          </cell>
          <cell r="BV143">
            <v>3720.7919627873403</v>
          </cell>
          <cell r="BW143">
            <v>1152.3651994185552</v>
          </cell>
          <cell r="BX143">
            <v>0</v>
          </cell>
        </row>
        <row r="144"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600.43554771664174</v>
          </cell>
          <cell r="BW144">
            <v>2719.6749192203488</v>
          </cell>
          <cell r="BX144">
            <v>2746.6368697165649</v>
          </cell>
        </row>
        <row r="145"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890.69528164610153</v>
          </cell>
          <cell r="BW145">
            <v>3884.984978421061</v>
          </cell>
          <cell r="BX145">
            <v>1207.2306099530938</v>
          </cell>
        </row>
        <row r="146"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3065.2302553434206</v>
          </cell>
        </row>
        <row r="147"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535.39825340214873</v>
          </cell>
          <cell r="BW147">
            <v>2425.0882961005782</v>
          </cell>
          <cell r="BX147">
            <v>2449.1298129654715</v>
          </cell>
        </row>
        <row r="148"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BJ148" t="str">
            <v/>
          </cell>
          <cell r="BK148" t="str">
            <v/>
          </cell>
          <cell r="BL148" t="str">
            <v/>
          </cell>
          <cell r="BM148">
            <v>0</v>
          </cell>
          <cell r="BN148">
            <v>0</v>
          </cell>
          <cell r="BO148">
            <v>0</v>
          </cell>
          <cell r="BP148" t="str">
            <v/>
          </cell>
          <cell r="BR148">
            <v>0</v>
          </cell>
          <cell r="BS148">
            <v>0</v>
          </cell>
          <cell r="BT148">
            <v>0</v>
          </cell>
          <cell r="BU148">
            <v>564.85780212169584</v>
          </cell>
          <cell r="BV148">
            <v>2466.4921671206394</v>
          </cell>
          <cell r="BW148">
            <v>763.89645003126009</v>
          </cell>
          <cell r="BX148">
            <v>0</v>
          </cell>
        </row>
        <row r="149"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BJ149" t="str">
            <v/>
          </cell>
          <cell r="BK149" t="str">
            <v/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401.41740749102303</v>
          </cell>
          <cell r="BU149">
            <v>811.60787942129173</v>
          </cell>
          <cell r="BV149">
            <v>1226.7531389797393</v>
          </cell>
          <cell r="BW149">
            <v>1646.4212227740063</v>
          </cell>
          <cell r="BX149">
            <v>2078.5219791207196</v>
          </cell>
        </row>
        <row r="150"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BJ150" t="str">
            <v/>
          </cell>
          <cell r="BK150" t="str">
            <v/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306.34485666147134</v>
          </cell>
          <cell r="BU150">
            <v>619.38496694057017</v>
          </cell>
          <cell r="BV150">
            <v>624.13756832013667</v>
          </cell>
          <cell r="BW150">
            <v>942.35950598110742</v>
          </cell>
          <cell r="BX150">
            <v>951.74428209710902</v>
          </cell>
        </row>
        <row r="151"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J151">
            <v>0</v>
          </cell>
          <cell r="BK151">
            <v>0</v>
          </cell>
          <cell r="BL151" t="str">
            <v/>
          </cell>
          <cell r="BM151" t="str">
            <v/>
          </cell>
          <cell r="BN151" t="str">
            <v/>
          </cell>
          <cell r="BO151" t="str">
            <v/>
          </cell>
          <cell r="BP151" t="str">
            <v/>
          </cell>
          <cell r="BR151">
            <v>233.19668440879511</v>
          </cell>
          <cell r="BS151">
            <v>55.790622495117759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</row>
        <row r="152"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BJ152">
            <v>0</v>
          </cell>
          <cell r="BK152" t="str">
            <v/>
          </cell>
          <cell r="BL152" t="str">
            <v/>
          </cell>
          <cell r="BM152" t="str">
            <v/>
          </cell>
          <cell r="BN152" t="str">
            <v/>
          </cell>
          <cell r="BO152" t="str">
            <v/>
          </cell>
          <cell r="BP152" t="str">
            <v/>
          </cell>
          <cell r="BR152">
            <v>543.67980967033941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</row>
        <row r="153"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J153" t="str">
            <v/>
          </cell>
          <cell r="BK153" t="str">
            <v/>
          </cell>
          <cell r="BL153" t="str">
            <v/>
          </cell>
          <cell r="BM153" t="str">
            <v/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310.75307173829123</v>
          </cell>
          <cell r="BW153">
            <v>1407.5570860672656</v>
          </cell>
          <cell r="BX153">
            <v>1421.5111377430555</v>
          </cell>
        </row>
        <row r="154"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BJ154" t="str">
            <v/>
          </cell>
          <cell r="BK154" t="str">
            <v/>
          </cell>
          <cell r="BL154" t="str">
            <v/>
          </cell>
          <cell r="BM154" t="str">
            <v/>
          </cell>
          <cell r="BN154" t="str">
            <v/>
          </cell>
          <cell r="BO154" t="str">
            <v/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334.02453323468592</v>
          </cell>
        </row>
        <row r="155"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BJ155" t="str">
            <v/>
          </cell>
          <cell r="BK155" t="str">
            <v/>
          </cell>
          <cell r="BL155" t="str">
            <v/>
          </cell>
          <cell r="BM155" t="str">
            <v/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261.42573034100701</v>
          </cell>
          <cell r="BW155">
            <v>790.02548205686287</v>
          </cell>
          <cell r="BX155">
            <v>9234.5391978124953</v>
          </cell>
        </row>
        <row r="156"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BJ156">
            <v>0</v>
          </cell>
          <cell r="BK156" t="str">
            <v/>
          </cell>
          <cell r="BL156" t="str">
            <v/>
          </cell>
          <cell r="BM156" t="str">
            <v/>
          </cell>
          <cell r="BN156" t="str">
            <v/>
          </cell>
          <cell r="BO156" t="str">
            <v/>
          </cell>
          <cell r="BP156" t="str">
            <v/>
          </cell>
          <cell r="BR156">
            <v>343.51424683356987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1163.9549689813762</v>
          </cell>
          <cell r="BS157">
            <v>604.4217509141049</v>
          </cell>
          <cell r="BT157">
            <v>594.60090420850577</v>
          </cell>
          <cell r="BU157">
            <v>602.11530724561669</v>
          </cell>
          <cell r="BV157">
            <v>607.39975526116086</v>
          </cell>
          <cell r="BW157">
            <v>612.00878994933169</v>
          </cell>
          <cell r="BX157">
            <v>619.11120047949521</v>
          </cell>
        </row>
        <row r="158"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BJ158">
            <v>0</v>
          </cell>
          <cell r="BK158">
            <v>0</v>
          </cell>
          <cell r="BL158" t="str">
            <v/>
          </cell>
          <cell r="BM158" t="str">
            <v/>
          </cell>
          <cell r="BN158" t="str">
            <v/>
          </cell>
          <cell r="BO158" t="str">
            <v/>
          </cell>
          <cell r="BP158" t="str">
            <v/>
          </cell>
          <cell r="BR158">
            <v>2.5813696403081394</v>
          </cell>
          <cell r="BS158">
            <v>600.98871094992774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BJ159">
            <v>0</v>
          </cell>
          <cell r="BK159">
            <v>0</v>
          </cell>
          <cell r="BL159" t="str">
            <v/>
          </cell>
          <cell r="BM159" t="str">
            <v/>
          </cell>
          <cell r="BN159" t="str">
            <v/>
          </cell>
          <cell r="BO159" t="str">
            <v/>
          </cell>
          <cell r="BP159" t="str">
            <v/>
          </cell>
          <cell r="BR159">
            <v>10761.570081003027</v>
          </cell>
          <cell r="BS159">
            <v>2612.914039658483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BJ160">
            <v>0</v>
          </cell>
          <cell r="BK160">
            <v>0</v>
          </cell>
          <cell r="BL160" t="str">
            <v/>
          </cell>
          <cell r="BM160" t="str">
            <v/>
          </cell>
          <cell r="BN160" t="str">
            <v/>
          </cell>
          <cell r="BO160" t="str">
            <v/>
          </cell>
          <cell r="BP160" t="str">
            <v/>
          </cell>
          <cell r="BR160">
            <v>3630.6531981855064</v>
          </cell>
          <cell r="BS160">
            <v>525.71664693449043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BJ161" t="str">
            <v/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100.72075984548945</v>
          </cell>
          <cell r="BT161">
            <v>99.035888010352792</v>
          </cell>
          <cell r="BU161">
            <v>100.24759973843038</v>
          </cell>
          <cell r="BV161">
            <v>101.10469623975462</v>
          </cell>
          <cell r="BW161">
            <v>101.84742345426315</v>
          </cell>
          <cell r="BX161">
            <v>102.98469432795258</v>
          </cell>
        </row>
        <row r="162"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BJ162">
            <v>0</v>
          </cell>
          <cell r="BK162">
            <v>0</v>
          </cell>
          <cell r="BL162" t="str">
            <v/>
          </cell>
          <cell r="BM162" t="str">
            <v/>
          </cell>
          <cell r="BN162" t="str">
            <v/>
          </cell>
          <cell r="BO162" t="str">
            <v/>
          </cell>
          <cell r="BP162" t="str">
            <v/>
          </cell>
          <cell r="BR162">
            <v>326.49156783468095</v>
          </cell>
          <cell r="BS162">
            <v>706.28375008541616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</row>
        <row r="163"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734.50685525536915</v>
          </cell>
          <cell r="BS163">
            <v>556.42261927408174</v>
          </cell>
          <cell r="BT163">
            <v>557.78993073912761</v>
          </cell>
          <cell r="BU163">
            <v>558.94966338377503</v>
          </cell>
          <cell r="BV163">
            <v>559.76083736573901</v>
          </cell>
          <cell r="BW163">
            <v>560.4702741349605</v>
          </cell>
          <cell r="BX163">
            <v>561.56619759573402</v>
          </cell>
        </row>
        <row r="164"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322.7952769400481</v>
          </cell>
          <cell r="BS164">
            <v>245.03450790850104</v>
          </cell>
          <cell r="BT164">
            <v>396.07940744617218</v>
          </cell>
          <cell r="BU164">
            <v>396.65856079017453</v>
          </cell>
          <cell r="BV164">
            <v>397.0636490890945</v>
          </cell>
          <cell r="BW164">
            <v>397.41793132746142</v>
          </cell>
          <cell r="BX164">
            <v>397.96521930802055</v>
          </cell>
        </row>
        <row r="165"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2914.6874155045898</v>
          </cell>
          <cell r="BS165">
            <v>3081.973608471827</v>
          </cell>
          <cell r="BT165">
            <v>3787.6799620081615</v>
          </cell>
          <cell r="BU165">
            <v>3931.283794362666</v>
          </cell>
          <cell r="BV165">
            <v>2009.9068522715345</v>
          </cell>
          <cell r="BW165">
            <v>2021.1281505960469</v>
          </cell>
          <cell r="BX165">
            <v>2093.3031424526062</v>
          </cell>
        </row>
        <row r="166"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BJ166">
            <v>0</v>
          </cell>
          <cell r="BK166">
            <v>0</v>
          </cell>
          <cell r="BL166" t="str">
            <v/>
          </cell>
          <cell r="BM166" t="str">
            <v/>
          </cell>
          <cell r="BN166" t="str">
            <v/>
          </cell>
          <cell r="BO166" t="str">
            <v/>
          </cell>
          <cell r="BP166" t="str">
            <v/>
          </cell>
          <cell r="BR166">
            <v>3840.1766881751773</v>
          </cell>
          <cell r="BS166">
            <v>3409.5524510246792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J167">
            <v>0</v>
          </cell>
          <cell r="BK167">
            <v>0</v>
          </cell>
          <cell r="BL167" t="str">
            <v/>
          </cell>
          <cell r="BM167" t="str">
            <v/>
          </cell>
          <cell r="BN167" t="str">
            <v/>
          </cell>
          <cell r="BO167" t="str">
            <v/>
          </cell>
          <cell r="BP167" t="str">
            <v/>
          </cell>
          <cell r="BR167">
            <v>27.364023742311513</v>
          </cell>
          <cell r="BS167">
            <v>9.4396564927093163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</row>
        <row r="168"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BJ168" t="str">
            <v/>
          </cell>
          <cell r="BK168" t="str">
            <v/>
          </cell>
          <cell r="BL168" t="str">
            <v/>
          </cell>
          <cell r="BM168">
            <v>0</v>
          </cell>
          <cell r="BN168" t="str">
            <v/>
          </cell>
          <cell r="BO168" t="str">
            <v/>
          </cell>
          <cell r="BP168" t="str">
            <v/>
          </cell>
          <cell r="BR168">
            <v>0</v>
          </cell>
          <cell r="BS168">
            <v>0</v>
          </cell>
          <cell r="BT168">
            <v>0</v>
          </cell>
          <cell r="BU168">
            <v>545.53927941541349</v>
          </cell>
          <cell r="BV168">
            <v>0</v>
          </cell>
          <cell r="BW168">
            <v>0</v>
          </cell>
          <cell r="BX168">
            <v>0</v>
          </cell>
        </row>
        <row r="169"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BJ169" t="str">
            <v/>
          </cell>
          <cell r="BK169" t="str">
            <v/>
          </cell>
          <cell r="BL169" t="str">
            <v/>
          </cell>
          <cell r="BM169">
            <v>0</v>
          </cell>
          <cell r="BN169" t="str">
            <v/>
          </cell>
          <cell r="BO169" t="str">
            <v/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161.5708858002445</v>
          </cell>
          <cell r="BV169">
            <v>0</v>
          </cell>
          <cell r="BW169">
            <v>0</v>
          </cell>
          <cell r="BX169">
            <v>165.63752400094035</v>
          </cell>
        </row>
        <row r="170"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J170" t="str">
            <v/>
          </cell>
          <cell r="BK170" t="str">
            <v/>
          </cell>
          <cell r="BL170" t="str">
            <v/>
          </cell>
          <cell r="BM170">
            <v>0</v>
          </cell>
          <cell r="BN170" t="str">
            <v/>
          </cell>
          <cell r="BO170" t="str">
            <v/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204.59164823517256</v>
          </cell>
          <cell r="BV170">
            <v>0</v>
          </cell>
          <cell r="BW170">
            <v>0</v>
          </cell>
          <cell r="BX170">
            <v>357.36810990481138</v>
          </cell>
        </row>
        <row r="171"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J171" t="str">
            <v/>
          </cell>
          <cell r="BK171" t="str">
            <v/>
          </cell>
          <cell r="BL171" t="str">
            <v/>
          </cell>
          <cell r="BM171" t="str">
            <v/>
          </cell>
          <cell r="BN171" t="str">
            <v/>
          </cell>
          <cell r="BO171" t="str">
            <v/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1375.8837224520532</v>
          </cell>
        </row>
        <row r="172"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BJ172">
            <v>0</v>
          </cell>
          <cell r="BK172">
            <v>0</v>
          </cell>
          <cell r="BL172" t="str">
            <v/>
          </cell>
          <cell r="BM172" t="str">
            <v/>
          </cell>
          <cell r="BN172" t="str">
            <v/>
          </cell>
          <cell r="BO172" t="str">
            <v/>
          </cell>
          <cell r="BP172" t="str">
            <v/>
          </cell>
          <cell r="BR172">
            <v>384.01768858943808</v>
          </cell>
          <cell r="BS172">
            <v>230.50299358780543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</row>
        <row r="173"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BJ173">
            <v>0</v>
          </cell>
          <cell r="BK173" t="str">
            <v/>
          </cell>
          <cell r="BL173" t="str">
            <v/>
          </cell>
          <cell r="BM173" t="str">
            <v/>
          </cell>
          <cell r="BN173" t="str">
            <v/>
          </cell>
          <cell r="BO173" t="str">
            <v/>
          </cell>
          <cell r="BP173">
            <v>0</v>
          </cell>
          <cell r="BR173">
            <v>209.94795530354173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933.00269158249023</v>
          </cell>
        </row>
        <row r="174"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BJ174" t="str">
            <v/>
          </cell>
          <cell r="BK174" t="str">
            <v/>
          </cell>
          <cell r="BL174">
            <v>0</v>
          </cell>
          <cell r="BM174" t="str">
            <v/>
          </cell>
          <cell r="BN174">
            <v>0</v>
          </cell>
          <cell r="BO174" t="str">
            <v/>
          </cell>
          <cell r="BP174" t="str">
            <v/>
          </cell>
          <cell r="BR174">
            <v>0</v>
          </cell>
          <cell r="BS174">
            <v>0</v>
          </cell>
          <cell r="BT174">
            <v>81.270899054146568</v>
          </cell>
          <cell r="BU174">
            <v>0</v>
          </cell>
          <cell r="BV174">
            <v>82.837337147621341</v>
          </cell>
          <cell r="BW174">
            <v>0</v>
          </cell>
          <cell r="BX174">
            <v>0</v>
          </cell>
        </row>
        <row r="175"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BJ175">
            <v>0</v>
          </cell>
          <cell r="BK175" t="str">
            <v/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49.538300961992725</v>
          </cell>
          <cell r="BS175">
            <v>0</v>
          </cell>
          <cell r="BT175">
            <v>59.911938331385407</v>
          </cell>
          <cell r="BU175">
            <v>426.75158526385223</v>
          </cell>
          <cell r="BV175">
            <v>61.06669779179893</v>
          </cell>
          <cell r="BW175">
            <v>273.53903516389062</v>
          </cell>
          <cell r="BX175">
            <v>363.67916431509303</v>
          </cell>
        </row>
        <row r="176"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BJ176" t="str">
            <v/>
          </cell>
          <cell r="BK176" t="str">
            <v/>
          </cell>
          <cell r="BL176" t="str">
            <v/>
          </cell>
          <cell r="BM176">
            <v>0</v>
          </cell>
          <cell r="BN176">
            <v>0</v>
          </cell>
          <cell r="BO176">
            <v>0</v>
          </cell>
          <cell r="BP176" t="str">
            <v/>
          </cell>
          <cell r="BR176">
            <v>0</v>
          </cell>
          <cell r="BS176">
            <v>0</v>
          </cell>
          <cell r="BT176">
            <v>0</v>
          </cell>
          <cell r="BU176">
            <v>10.800213882882604</v>
          </cell>
          <cell r="BV176">
            <v>169.91995074883144</v>
          </cell>
          <cell r="BW176">
            <v>10.959117845904261</v>
          </cell>
          <cell r="BX176">
            <v>0</v>
          </cell>
        </row>
        <row r="177"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94.358659822612196</v>
          </cell>
          <cell r="BS177">
            <v>94.396488103636557</v>
          </cell>
          <cell r="BT177">
            <v>7.1196795287922088</v>
          </cell>
          <cell r="BU177">
            <v>10.800213865755167</v>
          </cell>
          <cell r="BV177">
            <v>18.142242828907882</v>
          </cell>
          <cell r="BW177">
            <v>10.959117819871649</v>
          </cell>
          <cell r="BX177">
            <v>11.072048452753183</v>
          </cell>
        </row>
        <row r="178"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  <cell r="BN178" t="str">
            <v/>
          </cell>
          <cell r="BO178">
            <v>0</v>
          </cell>
          <cell r="BP178" t="str">
            <v/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14.612149455831734</v>
          </cell>
          <cell r="BX178">
            <v>0</v>
          </cell>
        </row>
        <row r="179"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BJ179" t="str">
            <v/>
          </cell>
          <cell r="BK179" t="str">
            <v/>
          </cell>
          <cell r="BL179" t="str">
            <v/>
          </cell>
          <cell r="BM179" t="str">
            <v/>
          </cell>
          <cell r="BN179">
            <v>0</v>
          </cell>
          <cell r="BO179">
            <v>0</v>
          </cell>
          <cell r="BP179" t="str">
            <v/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36.284440351001145</v>
          </cell>
          <cell r="BW179">
            <v>36.53033952406652</v>
          </cell>
          <cell r="BX179">
            <v>0</v>
          </cell>
        </row>
        <row r="180"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59.445956780461756</v>
          </cell>
          <cell r="BS180">
            <v>58.997795416221848</v>
          </cell>
          <cell r="BT180">
            <v>181.93503263566771</v>
          </cell>
          <cell r="BU180">
            <v>183.99136311158168</v>
          </cell>
          <cell r="BV180">
            <v>185.44169930005185</v>
          </cell>
          <cell r="BW180">
            <v>186.69843534899186</v>
          </cell>
          <cell r="BX180">
            <v>188.62231062406875</v>
          </cell>
        </row>
        <row r="181"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BJ181">
            <v>0</v>
          </cell>
          <cell r="BK181" t="str">
            <v/>
          </cell>
          <cell r="BL181" t="str">
            <v/>
          </cell>
          <cell r="BM181" t="str">
            <v/>
          </cell>
          <cell r="BN181" t="str">
            <v/>
          </cell>
          <cell r="BO181" t="str">
            <v/>
          </cell>
          <cell r="BP181" t="str">
            <v/>
          </cell>
          <cell r="BR181">
            <v>131.91339301398384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</row>
        <row r="182"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BJ182">
            <v>0</v>
          </cell>
          <cell r="BK182" t="str">
            <v/>
          </cell>
          <cell r="BL182" t="str">
            <v/>
          </cell>
          <cell r="BM182" t="str">
            <v/>
          </cell>
          <cell r="BN182" t="str">
            <v/>
          </cell>
          <cell r="BO182" t="str">
            <v/>
          </cell>
          <cell r="BP182" t="str">
            <v/>
          </cell>
          <cell r="BR182">
            <v>401.9927765858838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</row>
        <row r="183"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J183">
            <v>0</v>
          </cell>
          <cell r="BK183" t="str">
            <v/>
          </cell>
          <cell r="BL183" t="str">
            <v/>
          </cell>
          <cell r="BM183" t="str">
            <v/>
          </cell>
          <cell r="BN183" t="str">
            <v/>
          </cell>
          <cell r="BO183" t="str">
            <v/>
          </cell>
          <cell r="BP183" t="str">
            <v/>
          </cell>
          <cell r="BR183">
            <v>99.076579971917113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BJ184">
            <v>0</v>
          </cell>
          <cell r="BK184" t="str">
            <v/>
          </cell>
          <cell r="BL184" t="str">
            <v/>
          </cell>
          <cell r="BM184" t="str">
            <v/>
          </cell>
          <cell r="BN184" t="str">
            <v/>
          </cell>
          <cell r="BO184" t="str">
            <v/>
          </cell>
          <cell r="BP184" t="str">
            <v/>
          </cell>
          <cell r="BR184">
            <v>84.922786048756194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BJ185">
            <v>0</v>
          </cell>
          <cell r="BK185">
            <v>0</v>
          </cell>
          <cell r="BL185" t="str">
            <v/>
          </cell>
          <cell r="BM185" t="str">
            <v/>
          </cell>
          <cell r="BN185" t="str">
            <v/>
          </cell>
          <cell r="BO185" t="str">
            <v/>
          </cell>
          <cell r="BP185" t="str">
            <v/>
          </cell>
          <cell r="BR185">
            <v>141.53796200095698</v>
          </cell>
          <cell r="BS185">
            <v>94.39648799312485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J186" t="str">
            <v/>
          </cell>
          <cell r="BK186">
            <v>0</v>
          </cell>
          <cell r="BL186" t="str">
            <v/>
          </cell>
          <cell r="BM186" t="str">
            <v/>
          </cell>
          <cell r="BN186" t="str">
            <v/>
          </cell>
          <cell r="BO186" t="str">
            <v/>
          </cell>
          <cell r="BP186" t="str">
            <v/>
          </cell>
          <cell r="BR186">
            <v>0</v>
          </cell>
          <cell r="BS186">
            <v>264.3100851291133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J187" t="str">
            <v/>
          </cell>
          <cell r="BK187">
            <v>0</v>
          </cell>
          <cell r="BL187" t="str">
            <v/>
          </cell>
          <cell r="BM187" t="str">
            <v/>
          </cell>
          <cell r="BN187" t="str">
            <v/>
          </cell>
          <cell r="BO187" t="str">
            <v/>
          </cell>
          <cell r="BP187" t="str">
            <v/>
          </cell>
          <cell r="BR187">
            <v>0</v>
          </cell>
          <cell r="BS187">
            <v>44.83833816512292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</row>
        <row r="188"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BJ188">
            <v>0</v>
          </cell>
          <cell r="BK188">
            <v>0</v>
          </cell>
          <cell r="BL188">
            <v>0</v>
          </cell>
          <cell r="BM188" t="str">
            <v/>
          </cell>
          <cell r="BN188" t="str">
            <v/>
          </cell>
          <cell r="BO188" t="str">
            <v/>
          </cell>
          <cell r="BP188">
            <v>0</v>
          </cell>
          <cell r="BR188">
            <v>523.76508218245101</v>
          </cell>
          <cell r="BS188">
            <v>141.68122842399657</v>
          </cell>
          <cell r="BT188">
            <v>160.30250237423158</v>
          </cell>
          <cell r="BU188">
            <v>0</v>
          </cell>
          <cell r="BV188">
            <v>0</v>
          </cell>
          <cell r="BW188">
            <v>0</v>
          </cell>
          <cell r="BX188">
            <v>166.23042636290276</v>
          </cell>
        </row>
        <row r="189"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554.4359974144063</v>
          </cell>
          <cell r="BS189">
            <v>495.88428289013461</v>
          </cell>
          <cell r="BT189">
            <v>413.22423299366199</v>
          </cell>
          <cell r="BU189">
            <v>345.86386973884299</v>
          </cell>
          <cell r="BV189">
            <v>58.09799805045963</v>
          </cell>
          <cell r="BW189">
            <v>58.494004556758043</v>
          </cell>
          <cell r="BX189">
            <v>77.57421668531471</v>
          </cell>
        </row>
        <row r="190"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BJ190" t="str">
            <v/>
          </cell>
          <cell r="BK190" t="str">
            <v/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97.640016698541729</v>
          </cell>
          <cell r="BU190">
            <v>98.261793781551617</v>
          </cell>
          <cell r="BV190">
            <v>98.716336194465001</v>
          </cell>
          <cell r="BW190">
            <v>99.095918357266214</v>
          </cell>
          <cell r="BX190">
            <v>99.655474410928079</v>
          </cell>
        </row>
        <row r="191"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BJ191" t="str">
            <v/>
          </cell>
          <cell r="BK191" t="str">
            <v/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528.1807777706365</v>
          </cell>
          <cell r="BU191">
            <v>533.95254805466584</v>
          </cell>
          <cell r="BV191">
            <v>538.04961815588047</v>
          </cell>
          <cell r="BW191">
            <v>541.58592878756588</v>
          </cell>
          <cell r="BX191">
            <v>546.97947836293451</v>
          </cell>
        </row>
        <row r="192"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  <cell r="BN192" t="str">
            <v/>
          </cell>
          <cell r="BO192" t="str">
            <v/>
          </cell>
          <cell r="BP192" t="str">
            <v/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</row>
        <row r="193"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J193" t="str">
            <v/>
          </cell>
          <cell r="BK193" t="str">
            <v/>
          </cell>
          <cell r="BL193" t="str">
            <v/>
          </cell>
          <cell r="BM193" t="str">
            <v/>
          </cell>
          <cell r="BN193" t="str">
            <v/>
          </cell>
          <cell r="BO193" t="str">
            <v/>
          </cell>
          <cell r="BP193" t="str">
            <v/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</row>
        <row r="194"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  <cell r="BN194" t="str">
            <v/>
          </cell>
          <cell r="BO194" t="str">
            <v/>
          </cell>
          <cell r="BP194" t="str">
            <v/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 t="str">
            <v/>
          </cell>
          <cell r="BP195" t="str">
            <v/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</row>
        <row r="196"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BJ196" t="str">
            <v/>
          </cell>
          <cell r="BK196" t="str">
            <v/>
          </cell>
          <cell r="BL196" t="str">
            <v/>
          </cell>
          <cell r="BM196" t="str">
            <v/>
          </cell>
          <cell r="BN196" t="str">
            <v/>
          </cell>
          <cell r="BO196" t="str">
            <v/>
          </cell>
          <cell r="BP196" t="str">
            <v/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</row>
        <row r="197"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BJ197" t="str">
            <v/>
          </cell>
          <cell r="BK197" t="str">
            <v/>
          </cell>
          <cell r="BL197" t="str">
            <v/>
          </cell>
          <cell r="BM197" t="str">
            <v/>
          </cell>
          <cell r="BN197" t="str">
            <v/>
          </cell>
          <cell r="BO197" t="str">
            <v/>
          </cell>
          <cell r="BP197" t="str">
            <v/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  <cell r="BN198" t="str">
            <v/>
          </cell>
          <cell r="BO198" t="str">
            <v/>
          </cell>
          <cell r="BP198" t="str">
            <v/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</row>
        <row r="199"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BJ199" t="str">
            <v/>
          </cell>
          <cell r="BK199" t="str">
            <v/>
          </cell>
          <cell r="BL199" t="str">
            <v/>
          </cell>
          <cell r="BM199" t="str">
            <v/>
          </cell>
          <cell r="BN199" t="str">
            <v/>
          </cell>
          <cell r="BO199" t="str">
            <v/>
          </cell>
          <cell r="BP199" t="str">
            <v/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</row>
        <row r="200"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BJ200" t="str">
            <v/>
          </cell>
          <cell r="BK200" t="str">
            <v/>
          </cell>
          <cell r="BL200" t="str">
            <v/>
          </cell>
          <cell r="BM200" t="str">
            <v/>
          </cell>
          <cell r="BN200" t="str">
            <v/>
          </cell>
          <cell r="BO200" t="str">
            <v/>
          </cell>
          <cell r="BP200" t="str">
            <v/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BJ201">
            <v>0</v>
          </cell>
          <cell r="BK201" t="str">
            <v/>
          </cell>
          <cell r="BL201" t="str">
            <v/>
          </cell>
          <cell r="BM201" t="str">
            <v/>
          </cell>
          <cell r="BN201" t="str">
            <v/>
          </cell>
          <cell r="BO201" t="str">
            <v/>
          </cell>
          <cell r="BP201" t="str">
            <v/>
          </cell>
          <cell r="BR201">
            <v>180.07085781917351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</row>
        <row r="202"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BJ202">
            <v>0</v>
          </cell>
          <cell r="BK202" t="str">
            <v/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72.795910205893492</v>
          </cell>
          <cell r="BS202">
            <v>0</v>
          </cell>
          <cell r="BT202">
            <v>143.35760893742224</v>
          </cell>
          <cell r="BU202">
            <v>289.88238279948348</v>
          </cell>
          <cell r="BV202">
            <v>292.12891634184246</v>
          </cell>
          <cell r="BW202">
            <v>147.03478905126821</v>
          </cell>
          <cell r="BX202">
            <v>148.51595099860663</v>
          </cell>
        </row>
        <row r="203"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BJ203" t="str">
            <v/>
          </cell>
          <cell r="BK203" t="str">
            <v/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396.13559982417121</v>
          </cell>
          <cell r="BU203">
            <v>400.46442766624216</v>
          </cell>
          <cell r="BV203">
            <v>403.53723033554365</v>
          </cell>
          <cell r="BW203">
            <v>406.18946338819046</v>
          </cell>
          <cell r="BX203">
            <v>410.23462568740524</v>
          </cell>
        </row>
        <row r="204"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BJ204" t="str">
            <v/>
          </cell>
          <cell r="BK204" t="str">
            <v/>
          </cell>
          <cell r="BL204">
            <v>0</v>
          </cell>
          <cell r="BM204" t="str">
            <v/>
          </cell>
          <cell r="BN204" t="str">
            <v/>
          </cell>
          <cell r="BO204" t="str">
            <v/>
          </cell>
          <cell r="BP204" t="str">
            <v/>
          </cell>
          <cell r="BR204">
            <v>0</v>
          </cell>
          <cell r="BS204">
            <v>0</v>
          </cell>
          <cell r="BT204">
            <v>2376.8134538641925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BJ205" t="str">
            <v/>
          </cell>
          <cell r="BK205" t="str">
            <v/>
          </cell>
          <cell r="BL205" t="str">
            <v/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304.91786912402648</v>
          </cell>
          <cell r="BV205">
            <v>307.25841878884989</v>
          </cell>
          <cell r="BW205">
            <v>618.55676955803324</v>
          </cell>
          <cell r="BX205">
            <v>624.71784276336496</v>
          </cell>
        </row>
        <row r="206"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BJ206" t="str">
            <v/>
          </cell>
          <cell r="BK206" t="str">
            <v/>
          </cell>
          <cell r="BL206" t="str">
            <v/>
          </cell>
          <cell r="BM206">
            <v>0</v>
          </cell>
          <cell r="BN206" t="str">
            <v/>
          </cell>
          <cell r="BO206" t="str">
            <v/>
          </cell>
          <cell r="BP206" t="str">
            <v/>
          </cell>
          <cell r="BR206">
            <v>0</v>
          </cell>
          <cell r="BS206">
            <v>0</v>
          </cell>
          <cell r="BT206">
            <v>0</v>
          </cell>
          <cell r="BU206">
            <v>386.90174636420039</v>
          </cell>
          <cell r="BV206">
            <v>0</v>
          </cell>
          <cell r="BW206">
            <v>0</v>
          </cell>
          <cell r="BX206">
            <v>0</v>
          </cell>
        </row>
        <row r="207"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BJ207" t="str">
            <v/>
          </cell>
          <cell r="BK207" t="str">
            <v/>
          </cell>
          <cell r="BL207" t="str">
            <v/>
          </cell>
          <cell r="BM207" t="str">
            <v/>
          </cell>
          <cell r="BN207">
            <v>0</v>
          </cell>
          <cell r="BO207" t="str">
            <v/>
          </cell>
          <cell r="BP207" t="str">
            <v/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263.13715723136647</v>
          </cell>
          <cell r="BW207">
            <v>0</v>
          </cell>
          <cell r="BX207">
            <v>0</v>
          </cell>
        </row>
        <row r="208"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  <cell r="BN208" t="str">
            <v/>
          </cell>
          <cell r="BO208" t="str">
            <v/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395.56653260973133</v>
          </cell>
        </row>
        <row r="209"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BJ209" t="str">
            <v/>
          </cell>
          <cell r="BK209" t="str">
            <v/>
          </cell>
          <cell r="BL209" t="str">
            <v/>
          </cell>
          <cell r="BM209" t="str">
            <v/>
          </cell>
          <cell r="BN209" t="str">
            <v/>
          </cell>
          <cell r="BO209">
            <v>0</v>
          </cell>
          <cell r="BP209" t="str">
            <v/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392.00567313723047</v>
          </cell>
          <cell r="BX209">
            <v>0</v>
          </cell>
        </row>
        <row r="210"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BJ210" t="str">
            <v/>
          </cell>
          <cell r="BK210" t="str">
            <v/>
          </cell>
          <cell r="BL210" t="str">
            <v/>
          </cell>
          <cell r="BM210" t="str">
            <v/>
          </cell>
          <cell r="BN210" t="str">
            <v/>
          </cell>
          <cell r="BO210">
            <v>0</v>
          </cell>
          <cell r="BP210" t="str">
            <v/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264.72688865517904</v>
          </cell>
          <cell r="BX210">
            <v>0</v>
          </cell>
        </row>
        <row r="211"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  <cell r="BN211" t="str">
            <v/>
          </cell>
          <cell r="BO211" t="str">
            <v/>
          </cell>
          <cell r="BP211" t="str">
            <v/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</row>
        <row r="212"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BJ212" t="str">
            <v/>
          </cell>
          <cell r="BK212" t="str">
            <v/>
          </cell>
          <cell r="BL212">
            <v>0</v>
          </cell>
          <cell r="BM212" t="str">
            <v/>
          </cell>
          <cell r="BN212" t="str">
            <v/>
          </cell>
          <cell r="BO212" t="str">
            <v/>
          </cell>
          <cell r="BP212" t="str">
            <v/>
          </cell>
          <cell r="BR212">
            <v>0</v>
          </cell>
          <cell r="BS212">
            <v>0</v>
          </cell>
          <cell r="BT212">
            <v>258.68323019754655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BJ213">
            <v>0</v>
          </cell>
          <cell r="BK213">
            <v>0</v>
          </cell>
          <cell r="BL213" t="str">
            <v/>
          </cell>
          <cell r="BM213" t="str">
            <v/>
          </cell>
          <cell r="BN213" t="str">
            <v/>
          </cell>
          <cell r="BO213" t="str">
            <v/>
          </cell>
          <cell r="BP213" t="str">
            <v/>
          </cell>
          <cell r="BR213">
            <v>53.07863255146497</v>
          </cell>
          <cell r="BS213">
            <v>99.774734753305339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</row>
        <row r="214"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915.13314428281205</v>
          </cell>
          <cell r="BS214">
            <v>2112.5711634052036</v>
          </cell>
          <cell r="BT214">
            <v>462.02809310966819</v>
          </cell>
          <cell r="BU214">
            <v>466.87742616851</v>
          </cell>
          <cell r="BV214">
            <v>470.33296473745258</v>
          </cell>
          <cell r="BW214">
            <v>473.30277935119875</v>
          </cell>
          <cell r="BX214">
            <v>477.81290378711111</v>
          </cell>
        </row>
        <row r="215"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BJ215">
            <v>0</v>
          </cell>
          <cell r="BK215">
            <v>0</v>
          </cell>
          <cell r="BL215" t="str">
            <v/>
          </cell>
          <cell r="BM215" t="str">
            <v/>
          </cell>
          <cell r="BN215" t="str">
            <v/>
          </cell>
          <cell r="BO215" t="str">
            <v/>
          </cell>
          <cell r="BP215" t="str">
            <v/>
          </cell>
          <cell r="BR215">
            <v>3198.8558206923394</v>
          </cell>
          <cell r="BS215">
            <v>1208.5967448610161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BJ216" t="str">
            <v/>
          </cell>
          <cell r="BK216">
            <v>0</v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R216">
            <v>0</v>
          </cell>
          <cell r="BS216">
            <v>1073.798977929051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BJ217" t="str">
            <v/>
          </cell>
          <cell r="BK217">
            <v>0</v>
          </cell>
          <cell r="BL217" t="str">
            <v/>
          </cell>
          <cell r="BM217" t="str">
            <v/>
          </cell>
          <cell r="BN217" t="str">
            <v/>
          </cell>
          <cell r="BO217" t="str">
            <v/>
          </cell>
          <cell r="BP217" t="str">
            <v/>
          </cell>
          <cell r="BR217">
            <v>0</v>
          </cell>
          <cell r="BS217">
            <v>1476.4735845089044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</row>
        <row r="218"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BJ218" t="str">
            <v/>
          </cell>
          <cell r="BK218" t="str">
            <v/>
          </cell>
          <cell r="BL218" t="str">
            <v/>
          </cell>
          <cell r="BM218">
            <v>0</v>
          </cell>
          <cell r="BN218" t="str">
            <v/>
          </cell>
          <cell r="BO218" t="str">
            <v/>
          </cell>
          <cell r="BP218" t="str">
            <v/>
          </cell>
          <cell r="BR218">
            <v>0</v>
          </cell>
          <cell r="BS218">
            <v>0</v>
          </cell>
          <cell r="BT218">
            <v>0</v>
          </cell>
          <cell r="BU218">
            <v>541.04276907732435</v>
          </cell>
          <cell r="BV218">
            <v>0</v>
          </cell>
          <cell r="BW218">
            <v>0</v>
          </cell>
          <cell r="BX218">
            <v>0</v>
          </cell>
        </row>
        <row r="219"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BJ219" t="str">
            <v/>
          </cell>
          <cell r="BK219" t="str">
            <v/>
          </cell>
          <cell r="BL219">
            <v>0</v>
          </cell>
          <cell r="BM219" t="str">
            <v/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111.08645839003323</v>
          </cell>
          <cell r="BU219">
            <v>0</v>
          </cell>
          <cell r="BV219">
            <v>113.44580921589065</v>
          </cell>
          <cell r="BW219">
            <v>114.29206702964655</v>
          </cell>
          <cell r="BX219">
            <v>115.5853691537139</v>
          </cell>
        </row>
        <row r="220"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BJ220" t="str">
            <v/>
          </cell>
          <cell r="BK220" t="str">
            <v/>
          </cell>
          <cell r="BL220">
            <v>0</v>
          </cell>
          <cell r="BM220" t="str">
            <v/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195.51214674145689</v>
          </cell>
          <cell r="BU220">
            <v>0</v>
          </cell>
          <cell r="BV220">
            <v>199.66460400024314</v>
          </cell>
          <cell r="BW220">
            <v>201.15401768521497</v>
          </cell>
          <cell r="BX220">
            <v>203.43022932911404</v>
          </cell>
        </row>
        <row r="221"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BJ221" t="str">
            <v/>
          </cell>
          <cell r="BK221" t="str">
            <v/>
          </cell>
          <cell r="BL221" t="str">
            <v/>
          </cell>
          <cell r="BM221">
            <v>0</v>
          </cell>
          <cell r="BN221" t="str">
            <v/>
          </cell>
          <cell r="BO221" t="str">
            <v/>
          </cell>
          <cell r="BP221" t="str">
            <v/>
          </cell>
          <cell r="BR221">
            <v>0</v>
          </cell>
          <cell r="BS221">
            <v>0</v>
          </cell>
          <cell r="BT221">
            <v>0</v>
          </cell>
          <cell r="BU221">
            <v>381.03927514598178</v>
          </cell>
          <cell r="BV221">
            <v>0</v>
          </cell>
          <cell r="BW221">
            <v>0</v>
          </cell>
          <cell r="BX221">
            <v>0</v>
          </cell>
        </row>
        <row r="222"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BJ222" t="str">
            <v/>
          </cell>
          <cell r="BK222" t="str">
            <v/>
          </cell>
          <cell r="BL222">
            <v>0</v>
          </cell>
          <cell r="BM222" t="str">
            <v/>
          </cell>
          <cell r="BN222">
            <v>0</v>
          </cell>
          <cell r="BO222" t="str">
            <v/>
          </cell>
          <cell r="BP222">
            <v>0</v>
          </cell>
          <cell r="BR222">
            <v>0</v>
          </cell>
          <cell r="BS222">
            <v>0</v>
          </cell>
          <cell r="BT222">
            <v>73.317071500679873</v>
          </cell>
          <cell r="BU222">
            <v>0</v>
          </cell>
          <cell r="BV222">
            <v>160.15877843359533</v>
          </cell>
          <cell r="BW222">
            <v>0</v>
          </cell>
          <cell r="BX222">
            <v>76.286353041474428</v>
          </cell>
        </row>
        <row r="223"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BJ223" t="str">
            <v/>
          </cell>
          <cell r="BK223" t="str">
            <v/>
          </cell>
          <cell r="BL223">
            <v>0</v>
          </cell>
          <cell r="BM223" t="str">
            <v/>
          </cell>
          <cell r="BN223">
            <v>0</v>
          </cell>
          <cell r="BO223" t="str">
            <v/>
          </cell>
          <cell r="BP223" t="str">
            <v/>
          </cell>
          <cell r="BR223">
            <v>0</v>
          </cell>
          <cell r="BS223">
            <v>0</v>
          </cell>
          <cell r="BT223">
            <v>355.47659571345173</v>
          </cell>
          <cell r="BU223">
            <v>0</v>
          </cell>
          <cell r="BV223">
            <v>258.94356421413477</v>
          </cell>
          <cell r="BW223">
            <v>0</v>
          </cell>
          <cell r="BX223">
            <v>0</v>
          </cell>
        </row>
        <row r="224"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BJ224" t="str">
            <v/>
          </cell>
          <cell r="BK224" t="str">
            <v/>
          </cell>
          <cell r="BL224" t="str">
            <v/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98.971260007790676</v>
          </cell>
          <cell r="BV224">
            <v>99.832315418443486</v>
          </cell>
          <cell r="BW224">
            <v>100.57702235831226</v>
          </cell>
          <cell r="BX224">
            <v>101.71512832311767</v>
          </cell>
        </row>
        <row r="225"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BJ225" t="str">
            <v/>
          </cell>
          <cell r="BK225" t="str">
            <v/>
          </cell>
          <cell r="BL225" t="str">
            <v/>
          </cell>
          <cell r="BM225">
            <v>0</v>
          </cell>
          <cell r="BN225" t="str">
            <v/>
          </cell>
          <cell r="BO225">
            <v>0</v>
          </cell>
          <cell r="BP225" t="str">
            <v/>
          </cell>
          <cell r="BR225">
            <v>0</v>
          </cell>
          <cell r="BS225">
            <v>0</v>
          </cell>
          <cell r="BT225">
            <v>0</v>
          </cell>
          <cell r="BU225">
            <v>197.94249341323467</v>
          </cell>
          <cell r="BV225">
            <v>0</v>
          </cell>
          <cell r="BW225">
            <v>201.15401768521497</v>
          </cell>
          <cell r="BX225">
            <v>0</v>
          </cell>
        </row>
        <row r="226"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BJ226" t="str">
            <v/>
          </cell>
          <cell r="BK226" t="str">
            <v/>
          </cell>
          <cell r="BL226">
            <v>0</v>
          </cell>
          <cell r="BM226" t="str">
            <v/>
          </cell>
          <cell r="BN226">
            <v>0</v>
          </cell>
          <cell r="BO226" t="str">
            <v/>
          </cell>
          <cell r="BP226">
            <v>0</v>
          </cell>
          <cell r="BR226">
            <v>0</v>
          </cell>
          <cell r="BS226">
            <v>0</v>
          </cell>
          <cell r="BT226">
            <v>111.08645839003323</v>
          </cell>
          <cell r="BU226">
            <v>0</v>
          </cell>
          <cell r="BV226">
            <v>113.44580921589065</v>
          </cell>
          <cell r="BW226">
            <v>0</v>
          </cell>
          <cell r="BX226">
            <v>115.5853691537139</v>
          </cell>
        </row>
        <row r="227"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BJ227" t="str">
            <v/>
          </cell>
          <cell r="BK227" t="str">
            <v/>
          </cell>
          <cell r="BL227">
            <v>0</v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R227">
            <v>0</v>
          </cell>
          <cell r="BS227">
            <v>0</v>
          </cell>
          <cell r="BT227">
            <v>685.86072673548927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BJ228" t="str">
            <v/>
          </cell>
          <cell r="BK228" t="str">
            <v/>
          </cell>
          <cell r="BL228" t="str">
            <v/>
          </cell>
          <cell r="BM228" t="str">
            <v/>
          </cell>
          <cell r="BN228">
            <v>0</v>
          </cell>
          <cell r="BO228" t="str">
            <v/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133.46566664914906</v>
          </cell>
          <cell r="BW228">
            <v>0</v>
          </cell>
          <cell r="BX228">
            <v>135.98279617078765</v>
          </cell>
        </row>
        <row r="229"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BJ229" t="str">
            <v/>
          </cell>
          <cell r="BK229" t="str">
            <v/>
          </cell>
          <cell r="BL229" t="str">
            <v/>
          </cell>
          <cell r="BM229">
            <v>0</v>
          </cell>
          <cell r="BN229" t="str">
            <v/>
          </cell>
          <cell r="BO229" t="str">
            <v/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132.31452306992824</v>
          </cell>
          <cell r="BV229">
            <v>0</v>
          </cell>
          <cell r="BW229">
            <v>0</v>
          </cell>
          <cell r="BX229">
            <v>135.98279617078765</v>
          </cell>
        </row>
        <row r="230"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BJ230" t="str">
            <v/>
          </cell>
          <cell r="BK230" t="str">
            <v/>
          </cell>
          <cell r="BL230" t="str">
            <v/>
          </cell>
          <cell r="BM230" t="str">
            <v/>
          </cell>
          <cell r="BN230">
            <v>0</v>
          </cell>
          <cell r="BO230" t="str">
            <v/>
          </cell>
          <cell r="BP230" t="str">
            <v/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113.44580921589065</v>
          </cell>
          <cell r="BW230">
            <v>0</v>
          </cell>
          <cell r="BX230">
            <v>0</v>
          </cell>
        </row>
        <row r="231"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BJ231" t="str">
            <v/>
          </cell>
          <cell r="BK231" t="str">
            <v/>
          </cell>
          <cell r="BL231" t="str">
            <v/>
          </cell>
          <cell r="BM231">
            <v>0</v>
          </cell>
          <cell r="BN231">
            <v>0</v>
          </cell>
          <cell r="BO231" t="str">
            <v/>
          </cell>
          <cell r="BP231" t="str">
            <v/>
          </cell>
          <cell r="BR231">
            <v>0</v>
          </cell>
          <cell r="BS231">
            <v>0</v>
          </cell>
          <cell r="BT231">
            <v>0</v>
          </cell>
          <cell r="BU231">
            <v>1413.7201492263789</v>
          </cell>
          <cell r="BV231">
            <v>1426.0195923947679</v>
          </cell>
          <cell r="BW231">
            <v>0</v>
          </cell>
          <cell r="BX231">
            <v>0</v>
          </cell>
        </row>
        <row r="232"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BJ232">
            <v>0</v>
          </cell>
          <cell r="BK232">
            <v>0</v>
          </cell>
          <cell r="BL232" t="str">
            <v/>
          </cell>
          <cell r="BM232" t="str">
            <v/>
          </cell>
          <cell r="BN232" t="str">
            <v/>
          </cell>
          <cell r="BO232" t="str">
            <v/>
          </cell>
          <cell r="BP232" t="str">
            <v/>
          </cell>
          <cell r="BR232">
            <v>342.95736357586696</v>
          </cell>
          <cell r="BS232">
            <v>134.28793358397306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</row>
        <row r="233"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BJ233" t="str">
            <v/>
          </cell>
          <cell r="BK233" t="str">
            <v/>
          </cell>
          <cell r="BL233">
            <v>0</v>
          </cell>
          <cell r="BM233">
            <v>0</v>
          </cell>
          <cell r="BN233" t="str">
            <v/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195.51214674145689</v>
          </cell>
          <cell r="BU233">
            <v>197.94249341323467</v>
          </cell>
          <cell r="BV233">
            <v>0</v>
          </cell>
          <cell r="BW233">
            <v>201.15401768521497</v>
          </cell>
          <cell r="BX233">
            <v>203.43022932911404</v>
          </cell>
        </row>
        <row r="234"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  <cell r="BN234">
            <v>0</v>
          </cell>
          <cell r="BO234" t="str">
            <v/>
          </cell>
          <cell r="BP234" t="str">
            <v/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852.73415819096135</v>
          </cell>
          <cell r="BW234">
            <v>0</v>
          </cell>
          <cell r="BX234">
            <v>0</v>
          </cell>
        </row>
        <row r="235"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BJ235">
            <v>0</v>
          </cell>
          <cell r="BK235">
            <v>0</v>
          </cell>
          <cell r="BL235" t="str">
            <v/>
          </cell>
          <cell r="BM235" t="str">
            <v/>
          </cell>
          <cell r="BN235" t="str">
            <v/>
          </cell>
          <cell r="BO235" t="str">
            <v/>
          </cell>
          <cell r="BP235" t="str">
            <v/>
          </cell>
          <cell r="BR235">
            <v>924.75509910660628</v>
          </cell>
          <cell r="BS235">
            <v>604.25123253822539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</row>
        <row r="236"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BJ236" t="str">
            <v/>
          </cell>
          <cell r="BK236" t="str">
            <v/>
          </cell>
          <cell r="BL236" t="str">
            <v/>
          </cell>
          <cell r="BM236">
            <v>0</v>
          </cell>
          <cell r="BN236">
            <v>0</v>
          </cell>
          <cell r="BO236" t="str">
            <v/>
          </cell>
          <cell r="BP236" t="str">
            <v/>
          </cell>
          <cell r="BR236">
            <v>0</v>
          </cell>
          <cell r="BS236">
            <v>0</v>
          </cell>
          <cell r="BT236">
            <v>0</v>
          </cell>
          <cell r="BU236">
            <v>3041.0278971487373</v>
          </cell>
          <cell r="BV236">
            <v>3067.4850074022352</v>
          </cell>
          <cell r="BW236">
            <v>0</v>
          </cell>
          <cell r="BX236">
            <v>0</v>
          </cell>
        </row>
        <row r="237"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BJ237" t="str">
            <v/>
          </cell>
          <cell r="BK237" t="str">
            <v/>
          </cell>
          <cell r="BL237">
            <v>0</v>
          </cell>
          <cell r="BM237" t="str">
            <v/>
          </cell>
          <cell r="BN237" t="str">
            <v/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571.55059682971432</v>
          </cell>
          <cell r="BU237">
            <v>0</v>
          </cell>
          <cell r="BV237">
            <v>0</v>
          </cell>
          <cell r="BW237">
            <v>588.04376509657777</v>
          </cell>
          <cell r="BX237">
            <v>594.69793037671752</v>
          </cell>
        </row>
        <row r="238"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BJ238">
            <v>0</v>
          </cell>
          <cell r="BK238">
            <v>0</v>
          </cell>
          <cell r="BL238" t="str">
            <v/>
          </cell>
          <cell r="BM238" t="str">
            <v/>
          </cell>
          <cell r="BN238" t="str">
            <v/>
          </cell>
          <cell r="BO238" t="str">
            <v/>
          </cell>
          <cell r="BP238" t="str">
            <v/>
          </cell>
          <cell r="BR238">
            <v>2946.1886355221841</v>
          </cell>
          <cell r="BS238">
            <v>671.48085250177792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</row>
        <row r="239"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BJ239" t="str">
            <v/>
          </cell>
          <cell r="BK239" t="str">
            <v/>
          </cell>
          <cell r="BL239" t="str">
            <v/>
          </cell>
          <cell r="BM239">
            <v>0</v>
          </cell>
          <cell r="BN239">
            <v>0</v>
          </cell>
          <cell r="BO239">
            <v>0</v>
          </cell>
          <cell r="BP239" t="str">
            <v/>
          </cell>
          <cell r="BR239">
            <v>0</v>
          </cell>
          <cell r="BS239">
            <v>0</v>
          </cell>
          <cell r="BT239">
            <v>0</v>
          </cell>
          <cell r="BU239">
            <v>106.92082111403192</v>
          </cell>
          <cell r="BV239">
            <v>107.85103814438693</v>
          </cell>
          <cell r="BW239">
            <v>108.65556137477684</v>
          </cell>
          <cell r="BX239">
            <v>0</v>
          </cell>
        </row>
        <row r="240"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BJ240" t="str">
            <v/>
          </cell>
          <cell r="BK240" t="str">
            <v/>
          </cell>
          <cell r="BL240">
            <v>0</v>
          </cell>
          <cell r="BM240" t="str">
            <v/>
          </cell>
          <cell r="BN240" t="str">
            <v/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2975.6357277874786</v>
          </cell>
          <cell r="BU240">
            <v>0</v>
          </cell>
          <cell r="BV240">
            <v>0</v>
          </cell>
          <cell r="BW240">
            <v>1032.2276028226472</v>
          </cell>
          <cell r="BX240">
            <v>2197.7011237209385</v>
          </cell>
        </row>
        <row r="241"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BJ241">
            <v>0</v>
          </cell>
          <cell r="BK241">
            <v>0</v>
          </cell>
          <cell r="BL241" t="str">
            <v/>
          </cell>
          <cell r="BM241" t="str">
            <v/>
          </cell>
          <cell r="BN241" t="str">
            <v/>
          </cell>
          <cell r="BO241" t="str">
            <v/>
          </cell>
          <cell r="BP241" t="str">
            <v/>
          </cell>
          <cell r="BR241">
            <v>863.26527926002757</v>
          </cell>
          <cell r="BS241">
            <v>1006.991837237317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</row>
        <row r="242"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BJ242" t="str">
            <v/>
          </cell>
          <cell r="BK242" t="str">
            <v/>
          </cell>
          <cell r="BL242" t="str">
            <v/>
          </cell>
          <cell r="BM242" t="str">
            <v/>
          </cell>
          <cell r="BN242" t="str">
            <v/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3553.9222333479224</v>
          </cell>
          <cell r="BX242">
            <v>3594.1375834744927</v>
          </cell>
        </row>
        <row r="243"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BJ243" t="str">
            <v/>
          </cell>
          <cell r="BK243" t="str">
            <v/>
          </cell>
          <cell r="BL243">
            <v>0</v>
          </cell>
          <cell r="BM243">
            <v>0</v>
          </cell>
          <cell r="BN243">
            <v>0</v>
          </cell>
          <cell r="BO243" t="str">
            <v/>
          </cell>
          <cell r="BP243" t="str">
            <v/>
          </cell>
          <cell r="BR243">
            <v>0</v>
          </cell>
          <cell r="BS243">
            <v>0</v>
          </cell>
          <cell r="BT243">
            <v>1000.2135609481938</v>
          </cell>
          <cell r="BU243">
            <v>1012.6468841343991</v>
          </cell>
          <cell r="BV243">
            <v>1021.4569677770803</v>
          </cell>
          <cell r="BW243">
            <v>0</v>
          </cell>
          <cell r="BX243">
            <v>0</v>
          </cell>
        </row>
        <row r="244"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</row>
        <row r="245"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BJ245">
            <v>0</v>
          </cell>
          <cell r="BK245">
            <v>0</v>
          </cell>
          <cell r="BL245" t="str">
            <v/>
          </cell>
          <cell r="BM245" t="str">
            <v/>
          </cell>
          <cell r="BN245" t="str">
            <v/>
          </cell>
          <cell r="BO245" t="str">
            <v/>
          </cell>
          <cell r="BP245" t="str">
            <v/>
          </cell>
          <cell r="BR245">
            <v>754.64325589920509</v>
          </cell>
          <cell r="BS245">
            <v>268.5791048511648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</row>
        <row r="246"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BJ246" t="str">
            <v/>
          </cell>
          <cell r="BK246" t="str">
            <v/>
          </cell>
          <cell r="BL246" t="str">
            <v/>
          </cell>
          <cell r="BM246" t="str">
            <v/>
          </cell>
          <cell r="BN246">
            <v>0</v>
          </cell>
          <cell r="BO246" t="str">
            <v/>
          </cell>
          <cell r="BP246" t="str">
            <v/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622.83961672789337</v>
          </cell>
          <cell r="BW246">
            <v>0</v>
          </cell>
          <cell r="BX246">
            <v>0</v>
          </cell>
        </row>
        <row r="247"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BJ247" t="str">
            <v/>
          </cell>
          <cell r="BK247" t="str">
            <v/>
          </cell>
          <cell r="BL247">
            <v>0</v>
          </cell>
          <cell r="BM247">
            <v>0</v>
          </cell>
          <cell r="BN247" t="str">
            <v/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1481.6474911461548</v>
          </cell>
          <cell r="BU247">
            <v>1500.0653600094995</v>
          </cell>
          <cell r="BV247">
            <v>0</v>
          </cell>
          <cell r="BW247">
            <v>4327.1414865921233</v>
          </cell>
          <cell r="BX247">
            <v>4376.1064044080331</v>
          </cell>
        </row>
        <row r="248"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BJ248" t="str">
            <v/>
          </cell>
          <cell r="BK248" t="str">
            <v/>
          </cell>
          <cell r="BL248" t="str">
            <v/>
          </cell>
          <cell r="BM248" t="str">
            <v/>
          </cell>
          <cell r="BN248" t="str">
            <v/>
          </cell>
          <cell r="BO248" t="str">
            <v/>
          </cell>
          <cell r="BP248" t="str">
            <v/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</row>
        <row r="249"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BJ249" t="str">
            <v/>
          </cell>
          <cell r="BK249" t="str">
            <v/>
          </cell>
          <cell r="BL249" t="str">
            <v/>
          </cell>
          <cell r="BM249" t="str">
            <v/>
          </cell>
          <cell r="BN249" t="str">
            <v/>
          </cell>
          <cell r="BO249" t="str">
            <v/>
          </cell>
          <cell r="BP249" t="str">
            <v/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</row>
        <row r="250"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BJ250" t="str">
            <v/>
          </cell>
          <cell r="BK250" t="str">
            <v/>
          </cell>
          <cell r="BL250" t="str">
            <v/>
          </cell>
          <cell r="BM250" t="str">
            <v/>
          </cell>
          <cell r="BN250" t="str">
            <v/>
          </cell>
          <cell r="BO250" t="str">
            <v/>
          </cell>
          <cell r="BP250" t="str">
            <v/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</row>
        <row r="251"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BJ251" t="str">
            <v/>
          </cell>
          <cell r="BK251" t="str">
            <v/>
          </cell>
          <cell r="BL251" t="str">
            <v/>
          </cell>
          <cell r="BM251" t="str">
            <v/>
          </cell>
          <cell r="BN251" t="str">
            <v/>
          </cell>
          <cell r="BO251" t="str">
            <v/>
          </cell>
          <cell r="BP251" t="str">
            <v/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</row>
        <row r="252"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BJ252" t="str">
            <v/>
          </cell>
          <cell r="BK252" t="str">
            <v/>
          </cell>
          <cell r="BL252" t="str">
            <v/>
          </cell>
          <cell r="BM252" t="str">
            <v/>
          </cell>
          <cell r="BN252" t="str">
            <v/>
          </cell>
          <cell r="BO252" t="str">
            <v/>
          </cell>
          <cell r="BP252" t="str">
            <v/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BJ253" t="str">
            <v/>
          </cell>
          <cell r="BK253" t="str">
            <v/>
          </cell>
          <cell r="BL253" t="str">
            <v/>
          </cell>
          <cell r="BM253" t="str">
            <v/>
          </cell>
          <cell r="BN253" t="str">
            <v/>
          </cell>
          <cell r="BO253" t="str">
            <v/>
          </cell>
          <cell r="BP253" t="str">
            <v/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</row>
        <row r="255"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BJ256" t="str">
            <v/>
          </cell>
          <cell r="BK256" t="str">
            <v/>
          </cell>
          <cell r="BL256" t="str">
            <v/>
          </cell>
          <cell r="BM256" t="str">
            <v/>
          </cell>
          <cell r="BN256" t="str">
            <v/>
          </cell>
          <cell r="BO256" t="str">
            <v/>
          </cell>
          <cell r="BP256" t="str">
            <v/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</row>
        <row r="257"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BJ257" t="str">
            <v/>
          </cell>
          <cell r="BK257" t="str">
            <v/>
          </cell>
          <cell r="BL257" t="str">
            <v/>
          </cell>
          <cell r="BM257" t="str">
            <v/>
          </cell>
          <cell r="BN257" t="str">
            <v/>
          </cell>
          <cell r="BO257" t="str">
            <v/>
          </cell>
          <cell r="BP257" t="str">
            <v/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</row>
        <row r="258"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BJ258" t="str">
            <v/>
          </cell>
          <cell r="BK258" t="str">
            <v/>
          </cell>
          <cell r="BL258" t="str">
            <v/>
          </cell>
          <cell r="BM258" t="str">
            <v/>
          </cell>
          <cell r="BN258" t="str">
            <v/>
          </cell>
          <cell r="BO258" t="str">
            <v/>
          </cell>
          <cell r="BP258" t="str">
            <v/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</row>
        <row r="260"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BJ260" t="str">
            <v/>
          </cell>
          <cell r="BK260" t="str">
            <v/>
          </cell>
          <cell r="BL260" t="str">
            <v/>
          </cell>
          <cell r="BM260" t="str">
            <v/>
          </cell>
          <cell r="BN260" t="str">
            <v/>
          </cell>
          <cell r="BO260" t="str">
            <v/>
          </cell>
          <cell r="BP260" t="str">
            <v/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BJ261" t="str">
            <v/>
          </cell>
          <cell r="BK261" t="str">
            <v/>
          </cell>
          <cell r="BL261" t="str">
            <v/>
          </cell>
          <cell r="BM261" t="str">
            <v/>
          </cell>
          <cell r="BN261" t="str">
            <v/>
          </cell>
          <cell r="BO261" t="str">
            <v/>
          </cell>
          <cell r="BP261" t="str">
            <v/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BJ263" t="str">
            <v/>
          </cell>
          <cell r="BK263" t="str">
            <v/>
          </cell>
          <cell r="BL263" t="str">
            <v/>
          </cell>
          <cell r="BM263" t="str">
            <v/>
          </cell>
          <cell r="BN263" t="str">
            <v/>
          </cell>
          <cell r="BO263" t="str">
            <v/>
          </cell>
          <cell r="BP263" t="str">
            <v/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BJ264" t="str">
            <v/>
          </cell>
          <cell r="BK264" t="str">
            <v/>
          </cell>
          <cell r="BL264" t="str">
            <v/>
          </cell>
          <cell r="BM264" t="str">
            <v/>
          </cell>
          <cell r="BN264" t="str">
            <v/>
          </cell>
          <cell r="BO264" t="str">
            <v/>
          </cell>
          <cell r="BP264" t="str">
            <v/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BJ265" t="str">
            <v/>
          </cell>
          <cell r="BK265" t="str">
            <v/>
          </cell>
          <cell r="BL265" t="str">
            <v/>
          </cell>
          <cell r="BM265" t="str">
            <v/>
          </cell>
          <cell r="BN265" t="str">
            <v/>
          </cell>
          <cell r="BO265" t="str">
            <v/>
          </cell>
          <cell r="BP265" t="str">
            <v/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  <cell r="BN266" t="str">
            <v/>
          </cell>
          <cell r="BO266" t="str">
            <v/>
          </cell>
          <cell r="BP266" t="str">
            <v/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  <cell r="BN267" t="str">
            <v/>
          </cell>
          <cell r="BO267" t="str">
            <v/>
          </cell>
          <cell r="BP267" t="str">
            <v/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BJ268" t="str">
            <v/>
          </cell>
          <cell r="BK268" t="str">
            <v/>
          </cell>
          <cell r="BL268" t="str">
            <v/>
          </cell>
          <cell r="BM268" t="str">
            <v/>
          </cell>
          <cell r="BN268" t="str">
            <v/>
          </cell>
          <cell r="BO268" t="str">
            <v/>
          </cell>
          <cell r="BP268" t="str">
            <v/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BJ269" t="str">
            <v/>
          </cell>
          <cell r="BK269" t="str">
            <v/>
          </cell>
          <cell r="BL269" t="str">
            <v/>
          </cell>
          <cell r="BM269" t="str">
            <v/>
          </cell>
          <cell r="BN269" t="str">
            <v/>
          </cell>
          <cell r="BO269" t="str">
            <v/>
          </cell>
          <cell r="BP269" t="str">
            <v/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BJ270" t="str">
            <v/>
          </cell>
          <cell r="BK270" t="str">
            <v/>
          </cell>
          <cell r="BL270" t="str">
            <v/>
          </cell>
          <cell r="BM270" t="str">
            <v/>
          </cell>
          <cell r="BN270" t="str">
            <v/>
          </cell>
          <cell r="BO270" t="str">
            <v/>
          </cell>
          <cell r="BP270" t="str">
            <v/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BJ271" t="str">
            <v/>
          </cell>
          <cell r="BK271" t="str">
            <v/>
          </cell>
          <cell r="BL271" t="str">
            <v/>
          </cell>
          <cell r="BM271" t="str">
            <v/>
          </cell>
          <cell r="BN271" t="str">
            <v/>
          </cell>
          <cell r="BO271" t="str">
            <v/>
          </cell>
          <cell r="BP271" t="str">
            <v/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BJ272" t="str">
            <v/>
          </cell>
          <cell r="BK272" t="str">
            <v/>
          </cell>
          <cell r="BL272" t="str">
            <v/>
          </cell>
          <cell r="BM272" t="str">
            <v/>
          </cell>
          <cell r="BN272" t="str">
            <v/>
          </cell>
          <cell r="BO272" t="str">
            <v/>
          </cell>
          <cell r="BP272" t="str">
            <v/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BJ273" t="str">
            <v/>
          </cell>
          <cell r="BK273" t="str">
            <v/>
          </cell>
          <cell r="BL273" t="str">
            <v/>
          </cell>
          <cell r="BM273" t="str">
            <v/>
          </cell>
          <cell r="BN273" t="str">
            <v/>
          </cell>
          <cell r="BO273" t="str">
            <v/>
          </cell>
          <cell r="BP273" t="str">
            <v/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BJ274" t="str">
            <v/>
          </cell>
          <cell r="BK274" t="str">
            <v/>
          </cell>
          <cell r="BL274" t="str">
            <v/>
          </cell>
          <cell r="BM274" t="str">
            <v/>
          </cell>
          <cell r="BN274" t="str">
            <v/>
          </cell>
          <cell r="BO274" t="str">
            <v/>
          </cell>
          <cell r="BP274" t="str">
            <v/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BJ275" t="str">
            <v/>
          </cell>
          <cell r="BK275" t="str">
            <v/>
          </cell>
          <cell r="BL275" t="str">
            <v/>
          </cell>
          <cell r="BM275" t="str">
            <v/>
          </cell>
          <cell r="BN275" t="str">
            <v/>
          </cell>
          <cell r="BO275" t="str">
            <v/>
          </cell>
          <cell r="BP275" t="str">
            <v/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BJ276" t="str">
            <v/>
          </cell>
          <cell r="BK276" t="str">
            <v/>
          </cell>
          <cell r="BL276" t="str">
            <v/>
          </cell>
          <cell r="BM276" t="str">
            <v/>
          </cell>
          <cell r="BN276" t="str">
            <v/>
          </cell>
          <cell r="BO276" t="str">
            <v/>
          </cell>
          <cell r="BP276" t="str">
            <v/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BJ277" t="str">
            <v/>
          </cell>
          <cell r="BK277" t="str">
            <v/>
          </cell>
          <cell r="BL277" t="str">
            <v/>
          </cell>
          <cell r="BM277" t="str">
            <v/>
          </cell>
          <cell r="BN277" t="str">
            <v/>
          </cell>
          <cell r="BO277" t="str">
            <v/>
          </cell>
          <cell r="BP277" t="str">
            <v/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BJ278" t="str">
            <v/>
          </cell>
          <cell r="BK278" t="str">
            <v/>
          </cell>
          <cell r="BL278" t="str">
            <v/>
          </cell>
          <cell r="BM278" t="str">
            <v/>
          </cell>
          <cell r="BN278" t="str">
            <v/>
          </cell>
          <cell r="BO278" t="str">
            <v/>
          </cell>
          <cell r="BP278" t="str">
            <v/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BJ279" t="str">
            <v/>
          </cell>
          <cell r="BK279" t="str">
            <v/>
          </cell>
          <cell r="BL279" t="str">
            <v/>
          </cell>
          <cell r="BM279" t="str">
            <v/>
          </cell>
          <cell r="BN279" t="str">
            <v/>
          </cell>
          <cell r="BO279" t="str">
            <v/>
          </cell>
          <cell r="BP279" t="str">
            <v/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BJ280" t="str">
            <v/>
          </cell>
          <cell r="BK280" t="str">
            <v/>
          </cell>
          <cell r="BL280" t="str">
            <v/>
          </cell>
          <cell r="BM280" t="str">
            <v/>
          </cell>
          <cell r="BN280" t="str">
            <v/>
          </cell>
          <cell r="BO280" t="str">
            <v/>
          </cell>
          <cell r="BP280" t="str">
            <v/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BJ281" t="str">
            <v/>
          </cell>
          <cell r="BK281" t="str">
            <v/>
          </cell>
          <cell r="BL281" t="str">
            <v/>
          </cell>
          <cell r="BM281" t="str">
            <v/>
          </cell>
          <cell r="BN281" t="str">
            <v/>
          </cell>
          <cell r="BO281" t="str">
            <v/>
          </cell>
          <cell r="BP281" t="str">
            <v/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BJ282" t="str">
            <v/>
          </cell>
          <cell r="BK282" t="str">
            <v/>
          </cell>
          <cell r="BL282" t="str">
            <v/>
          </cell>
          <cell r="BM282" t="str">
            <v/>
          </cell>
          <cell r="BN282" t="str">
            <v/>
          </cell>
          <cell r="BO282" t="str">
            <v/>
          </cell>
          <cell r="BP282" t="str">
            <v/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BJ283" t="str">
            <v/>
          </cell>
          <cell r="BK283" t="str">
            <v/>
          </cell>
          <cell r="BL283" t="str">
            <v/>
          </cell>
          <cell r="BM283" t="str">
            <v/>
          </cell>
          <cell r="BN283" t="str">
            <v/>
          </cell>
          <cell r="BO283" t="str">
            <v/>
          </cell>
          <cell r="BP283" t="str">
            <v/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BJ284" t="str">
            <v/>
          </cell>
          <cell r="BK284" t="str">
            <v/>
          </cell>
          <cell r="BL284" t="str">
            <v/>
          </cell>
          <cell r="BM284" t="str">
            <v/>
          </cell>
          <cell r="BN284" t="str">
            <v/>
          </cell>
          <cell r="BO284" t="str">
            <v/>
          </cell>
          <cell r="BP284" t="str">
            <v/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  <cell r="BN285" t="str">
            <v/>
          </cell>
          <cell r="BO285" t="str">
            <v/>
          </cell>
          <cell r="BP285" t="str">
            <v/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BJ286" t="str">
            <v/>
          </cell>
          <cell r="BK286" t="str">
            <v/>
          </cell>
          <cell r="BL286" t="str">
            <v/>
          </cell>
          <cell r="BM286" t="str">
            <v/>
          </cell>
          <cell r="BN286" t="str">
            <v/>
          </cell>
          <cell r="BO286" t="str">
            <v/>
          </cell>
          <cell r="BP286" t="str">
            <v/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BJ287" t="str">
            <v/>
          </cell>
          <cell r="BK287" t="str">
            <v/>
          </cell>
          <cell r="BL287" t="str">
            <v/>
          </cell>
          <cell r="BM287" t="str">
            <v/>
          </cell>
          <cell r="BN287" t="str">
            <v/>
          </cell>
          <cell r="BO287" t="str">
            <v/>
          </cell>
          <cell r="BP287" t="str">
            <v/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BJ288" t="str">
            <v/>
          </cell>
          <cell r="BK288" t="str">
            <v/>
          </cell>
          <cell r="BL288" t="str">
            <v/>
          </cell>
          <cell r="BM288" t="str">
            <v/>
          </cell>
          <cell r="BN288" t="str">
            <v/>
          </cell>
          <cell r="BO288" t="str">
            <v/>
          </cell>
          <cell r="BP288" t="str">
            <v/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BJ289" t="str">
            <v/>
          </cell>
          <cell r="BK289" t="str">
            <v/>
          </cell>
          <cell r="BL289" t="str">
            <v/>
          </cell>
          <cell r="BM289" t="str">
            <v/>
          </cell>
          <cell r="BN289" t="str">
            <v/>
          </cell>
          <cell r="BO289" t="str">
            <v/>
          </cell>
          <cell r="BP289" t="str">
            <v/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BJ290" t="str">
            <v/>
          </cell>
          <cell r="BK290" t="str">
            <v/>
          </cell>
          <cell r="BL290" t="str">
            <v/>
          </cell>
          <cell r="BM290" t="str">
            <v/>
          </cell>
          <cell r="BN290" t="str">
            <v/>
          </cell>
          <cell r="BO290" t="str">
            <v/>
          </cell>
          <cell r="BP290" t="str">
            <v/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BJ291" t="str">
            <v/>
          </cell>
          <cell r="BK291" t="str">
            <v/>
          </cell>
          <cell r="BL291" t="str">
            <v/>
          </cell>
          <cell r="BM291" t="str">
            <v/>
          </cell>
          <cell r="BN291" t="str">
            <v/>
          </cell>
          <cell r="BO291" t="str">
            <v/>
          </cell>
          <cell r="BP291" t="str">
            <v/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BJ292" t="str">
            <v/>
          </cell>
          <cell r="BK292" t="str">
            <v/>
          </cell>
          <cell r="BL292" t="str">
            <v/>
          </cell>
          <cell r="BM292" t="str">
            <v/>
          </cell>
          <cell r="BN292" t="str">
            <v/>
          </cell>
          <cell r="BO292" t="str">
            <v/>
          </cell>
          <cell r="BP292" t="str">
            <v/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BJ293" t="str">
            <v/>
          </cell>
          <cell r="BK293" t="str">
            <v/>
          </cell>
          <cell r="BL293" t="str">
            <v/>
          </cell>
          <cell r="BM293" t="str">
            <v/>
          </cell>
          <cell r="BN293" t="str">
            <v/>
          </cell>
          <cell r="BO293" t="str">
            <v/>
          </cell>
          <cell r="BP293" t="str">
            <v/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BJ294" t="str">
            <v/>
          </cell>
          <cell r="BK294" t="str">
            <v/>
          </cell>
          <cell r="BL294" t="str">
            <v/>
          </cell>
          <cell r="BM294" t="str">
            <v/>
          </cell>
          <cell r="BN294" t="str">
            <v/>
          </cell>
          <cell r="BO294" t="str">
            <v/>
          </cell>
          <cell r="BP294" t="str">
            <v/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BJ295" t="str">
            <v/>
          </cell>
          <cell r="BK295" t="str">
            <v/>
          </cell>
          <cell r="BL295" t="str">
            <v/>
          </cell>
          <cell r="BM295" t="str">
            <v/>
          </cell>
          <cell r="BN295" t="str">
            <v/>
          </cell>
          <cell r="BO295" t="str">
            <v/>
          </cell>
          <cell r="BP295" t="str">
            <v/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BJ296" t="str">
            <v/>
          </cell>
          <cell r="BK296" t="str">
            <v/>
          </cell>
          <cell r="BL296" t="str">
            <v/>
          </cell>
          <cell r="BM296" t="str">
            <v/>
          </cell>
          <cell r="BN296" t="str">
            <v/>
          </cell>
          <cell r="BO296" t="str">
            <v/>
          </cell>
          <cell r="BP296" t="str">
            <v/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BJ297" t="str">
            <v/>
          </cell>
          <cell r="BK297" t="str">
            <v/>
          </cell>
          <cell r="BL297" t="str">
            <v/>
          </cell>
          <cell r="BM297" t="str">
            <v/>
          </cell>
          <cell r="BN297" t="str">
            <v/>
          </cell>
          <cell r="BO297" t="str">
            <v/>
          </cell>
          <cell r="BP297" t="str">
            <v/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BJ298" t="str">
            <v/>
          </cell>
          <cell r="BK298" t="str">
            <v/>
          </cell>
          <cell r="BL298" t="str">
            <v/>
          </cell>
          <cell r="BM298" t="str">
            <v/>
          </cell>
          <cell r="BN298" t="str">
            <v/>
          </cell>
          <cell r="BO298" t="str">
            <v/>
          </cell>
          <cell r="BP298" t="str">
            <v/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BJ299" t="str">
            <v/>
          </cell>
          <cell r="BK299" t="str">
            <v/>
          </cell>
          <cell r="BL299" t="str">
            <v/>
          </cell>
          <cell r="BM299" t="str">
            <v/>
          </cell>
          <cell r="BN299" t="str">
            <v/>
          </cell>
          <cell r="BO299" t="str">
            <v/>
          </cell>
          <cell r="BP299" t="str">
            <v/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BJ300" t="str">
            <v/>
          </cell>
          <cell r="BK300" t="str">
            <v/>
          </cell>
          <cell r="BL300" t="str">
            <v/>
          </cell>
          <cell r="BM300" t="str">
            <v/>
          </cell>
          <cell r="BN300" t="str">
            <v/>
          </cell>
          <cell r="BO300" t="str">
            <v/>
          </cell>
          <cell r="BP300" t="str">
            <v/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BJ301" t="str">
            <v/>
          </cell>
          <cell r="BK301" t="str">
            <v/>
          </cell>
          <cell r="BL301" t="str">
            <v/>
          </cell>
          <cell r="BM301" t="str">
            <v/>
          </cell>
          <cell r="BN301" t="str">
            <v/>
          </cell>
          <cell r="BO301" t="str">
            <v/>
          </cell>
          <cell r="BP301" t="str">
            <v/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BJ302" t="str">
            <v/>
          </cell>
          <cell r="BK302" t="str">
            <v/>
          </cell>
          <cell r="BL302" t="str">
            <v/>
          </cell>
          <cell r="BM302" t="str">
            <v/>
          </cell>
          <cell r="BN302" t="str">
            <v/>
          </cell>
          <cell r="BO302" t="str">
            <v/>
          </cell>
          <cell r="BP302" t="str">
            <v/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BJ303" t="str">
            <v/>
          </cell>
          <cell r="BK303" t="str">
            <v/>
          </cell>
          <cell r="BL303" t="str">
            <v/>
          </cell>
          <cell r="BM303" t="str">
            <v/>
          </cell>
          <cell r="BN303" t="str">
            <v/>
          </cell>
          <cell r="BO303" t="str">
            <v/>
          </cell>
          <cell r="BP303" t="str">
            <v/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</row>
        <row r="304"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BJ304" t="str">
            <v/>
          </cell>
          <cell r="BK304" t="str">
            <v/>
          </cell>
          <cell r="BL304" t="str">
            <v/>
          </cell>
          <cell r="BM304" t="str">
            <v/>
          </cell>
          <cell r="BN304" t="str">
            <v/>
          </cell>
          <cell r="BO304" t="str">
            <v/>
          </cell>
          <cell r="BP304" t="str">
            <v/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</row>
        <row r="305"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BJ305" t="str">
            <v/>
          </cell>
          <cell r="BK305" t="str">
            <v/>
          </cell>
          <cell r="BL305" t="str">
            <v/>
          </cell>
          <cell r="BM305" t="str">
            <v/>
          </cell>
          <cell r="BN305" t="str">
            <v/>
          </cell>
          <cell r="BO305" t="str">
            <v/>
          </cell>
          <cell r="BP305" t="str">
            <v/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</row>
        <row r="306"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BJ306" t="str">
            <v/>
          </cell>
          <cell r="BK306" t="str">
            <v/>
          </cell>
          <cell r="BL306" t="str">
            <v/>
          </cell>
          <cell r="BM306" t="str">
            <v/>
          </cell>
          <cell r="BN306" t="str">
            <v/>
          </cell>
          <cell r="BO306" t="str">
            <v/>
          </cell>
          <cell r="BP306" t="str">
            <v/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</row>
        <row r="307"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BJ307" t="str">
            <v/>
          </cell>
          <cell r="BK307" t="str">
            <v/>
          </cell>
          <cell r="BL307" t="str">
            <v/>
          </cell>
          <cell r="BM307" t="str">
            <v/>
          </cell>
          <cell r="BN307" t="str">
            <v/>
          </cell>
          <cell r="BO307" t="str">
            <v/>
          </cell>
          <cell r="BP307" t="str">
            <v/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</row>
        <row r="308"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BJ308" t="str">
            <v/>
          </cell>
          <cell r="BK308" t="str">
            <v/>
          </cell>
          <cell r="BL308" t="str">
            <v/>
          </cell>
          <cell r="BM308" t="str">
            <v/>
          </cell>
          <cell r="BN308" t="str">
            <v/>
          </cell>
          <cell r="BO308" t="str">
            <v/>
          </cell>
          <cell r="BP308" t="str">
            <v/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</row>
        <row r="309"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BJ309" t="str">
            <v/>
          </cell>
          <cell r="BK309" t="str">
            <v/>
          </cell>
          <cell r="BL309" t="str">
            <v/>
          </cell>
          <cell r="BM309" t="str">
            <v/>
          </cell>
          <cell r="BN309" t="str">
            <v/>
          </cell>
          <cell r="BO309" t="str">
            <v/>
          </cell>
          <cell r="BP309" t="str">
            <v/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</row>
        <row r="310"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BJ310" t="str">
            <v/>
          </cell>
          <cell r="BK310" t="str">
            <v/>
          </cell>
          <cell r="BL310" t="str">
            <v/>
          </cell>
          <cell r="BM310" t="str">
            <v/>
          </cell>
          <cell r="BN310" t="str">
            <v/>
          </cell>
          <cell r="BO310" t="str">
            <v/>
          </cell>
          <cell r="BP310" t="str">
            <v/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BJ311" t="str">
            <v/>
          </cell>
          <cell r="BK311" t="str">
            <v/>
          </cell>
          <cell r="BL311" t="str">
            <v/>
          </cell>
          <cell r="BM311" t="str">
            <v/>
          </cell>
          <cell r="BN311" t="str">
            <v/>
          </cell>
          <cell r="BO311" t="str">
            <v/>
          </cell>
          <cell r="BP311" t="str">
            <v/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BJ312" t="str">
            <v/>
          </cell>
          <cell r="BK312" t="str">
            <v/>
          </cell>
          <cell r="BL312" t="str">
            <v/>
          </cell>
          <cell r="BM312" t="str">
            <v/>
          </cell>
          <cell r="BN312" t="str">
            <v/>
          </cell>
          <cell r="BO312" t="str">
            <v/>
          </cell>
          <cell r="BP312" t="str">
            <v/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</row>
        <row r="313"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BJ313" t="str">
            <v/>
          </cell>
          <cell r="BK313" t="str">
            <v/>
          </cell>
          <cell r="BL313" t="str">
            <v/>
          </cell>
          <cell r="BM313" t="str">
            <v/>
          </cell>
          <cell r="BN313" t="str">
            <v/>
          </cell>
          <cell r="BO313" t="str">
            <v/>
          </cell>
          <cell r="BP313" t="str">
            <v/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</row>
        <row r="314"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BJ314" t="str">
            <v/>
          </cell>
          <cell r="BK314" t="str">
            <v/>
          </cell>
          <cell r="BL314" t="str">
            <v/>
          </cell>
          <cell r="BM314" t="str">
            <v/>
          </cell>
          <cell r="BN314" t="str">
            <v/>
          </cell>
          <cell r="BO314" t="str">
            <v/>
          </cell>
          <cell r="BP314" t="str">
            <v/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BJ315" t="str">
            <v/>
          </cell>
          <cell r="BK315" t="str">
            <v/>
          </cell>
          <cell r="BL315" t="str">
            <v/>
          </cell>
          <cell r="BM315" t="str">
            <v/>
          </cell>
          <cell r="BN315" t="str">
            <v/>
          </cell>
          <cell r="BO315" t="str">
            <v/>
          </cell>
          <cell r="BP315" t="str">
            <v/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</row>
        <row r="316"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BJ316" t="str">
            <v/>
          </cell>
          <cell r="BK316" t="str">
            <v/>
          </cell>
          <cell r="BL316" t="str">
            <v/>
          </cell>
          <cell r="BM316" t="str">
            <v/>
          </cell>
          <cell r="BN316" t="str">
            <v/>
          </cell>
          <cell r="BO316" t="str">
            <v/>
          </cell>
          <cell r="BP316" t="str">
            <v/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</row>
        <row r="317"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BJ317" t="str">
            <v/>
          </cell>
          <cell r="BK317" t="str">
            <v/>
          </cell>
          <cell r="BL317" t="str">
            <v/>
          </cell>
          <cell r="BM317" t="str">
            <v/>
          </cell>
          <cell r="BN317" t="str">
            <v/>
          </cell>
          <cell r="BO317" t="str">
            <v/>
          </cell>
          <cell r="BP317" t="str">
            <v/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</row>
        <row r="318"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BJ318" t="str">
            <v/>
          </cell>
          <cell r="BK318" t="str">
            <v/>
          </cell>
          <cell r="BL318" t="str">
            <v/>
          </cell>
          <cell r="BM318" t="str">
            <v/>
          </cell>
          <cell r="BN318" t="str">
            <v/>
          </cell>
          <cell r="BO318" t="str">
            <v/>
          </cell>
          <cell r="BP318" t="str">
            <v/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BJ319" t="str">
            <v/>
          </cell>
          <cell r="BK319" t="str">
            <v/>
          </cell>
          <cell r="BL319" t="str">
            <v/>
          </cell>
          <cell r="BM319" t="str">
            <v/>
          </cell>
          <cell r="BN319" t="str">
            <v/>
          </cell>
          <cell r="BO319" t="str">
            <v/>
          </cell>
          <cell r="BP319" t="str">
            <v/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BJ320" t="str">
            <v/>
          </cell>
          <cell r="BK320" t="str">
            <v/>
          </cell>
          <cell r="BL320" t="str">
            <v/>
          </cell>
          <cell r="BM320" t="str">
            <v/>
          </cell>
          <cell r="BN320" t="str">
            <v/>
          </cell>
          <cell r="BO320" t="str">
            <v/>
          </cell>
          <cell r="BP320" t="str">
            <v/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BJ321" t="str">
            <v/>
          </cell>
          <cell r="BK321" t="str">
            <v/>
          </cell>
          <cell r="BL321" t="str">
            <v/>
          </cell>
          <cell r="BM321" t="str">
            <v/>
          </cell>
          <cell r="BN321" t="str">
            <v/>
          </cell>
          <cell r="BO321" t="str">
            <v/>
          </cell>
          <cell r="BP321" t="str">
            <v/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</row>
        <row r="322"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BJ322" t="str">
            <v/>
          </cell>
          <cell r="BK322" t="str">
            <v/>
          </cell>
          <cell r="BL322" t="str">
            <v/>
          </cell>
          <cell r="BM322" t="str">
            <v/>
          </cell>
          <cell r="BN322" t="str">
            <v/>
          </cell>
          <cell r="BO322" t="str">
            <v/>
          </cell>
          <cell r="BP322" t="str">
            <v/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</row>
        <row r="323"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BJ323" t="str">
            <v/>
          </cell>
          <cell r="BK323" t="str">
            <v/>
          </cell>
          <cell r="BL323" t="str">
            <v/>
          </cell>
          <cell r="BM323" t="str">
            <v/>
          </cell>
          <cell r="BN323" t="str">
            <v/>
          </cell>
          <cell r="BO323" t="str">
            <v/>
          </cell>
          <cell r="BP323" t="str">
            <v/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</row>
        <row r="324"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BJ324" t="str">
            <v/>
          </cell>
          <cell r="BK324" t="str">
            <v/>
          </cell>
          <cell r="BL324" t="str">
            <v/>
          </cell>
          <cell r="BM324" t="str">
            <v/>
          </cell>
          <cell r="BN324" t="str">
            <v/>
          </cell>
          <cell r="BO324" t="str">
            <v/>
          </cell>
          <cell r="BP324" t="str">
            <v/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</row>
        <row r="325"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BJ325" t="str">
            <v/>
          </cell>
          <cell r="BK325" t="str">
            <v/>
          </cell>
          <cell r="BL325" t="str">
            <v/>
          </cell>
          <cell r="BM325" t="str">
            <v/>
          </cell>
          <cell r="BN325" t="str">
            <v/>
          </cell>
          <cell r="BO325" t="str">
            <v/>
          </cell>
          <cell r="BP325" t="str">
            <v/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BJ326" t="str">
            <v/>
          </cell>
          <cell r="BK326" t="str">
            <v/>
          </cell>
          <cell r="BL326" t="str">
            <v/>
          </cell>
          <cell r="BM326" t="str">
            <v/>
          </cell>
          <cell r="BN326" t="str">
            <v/>
          </cell>
          <cell r="BO326" t="str">
            <v/>
          </cell>
          <cell r="BP326" t="str">
            <v/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</row>
        <row r="327"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BJ327" t="str">
            <v/>
          </cell>
          <cell r="BK327" t="str">
            <v/>
          </cell>
          <cell r="BL327" t="str">
            <v/>
          </cell>
          <cell r="BM327" t="str">
            <v/>
          </cell>
          <cell r="BN327" t="str">
            <v/>
          </cell>
          <cell r="BO327" t="str">
            <v/>
          </cell>
          <cell r="BP327" t="str">
            <v/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BJ328" t="str">
            <v/>
          </cell>
          <cell r="BK328" t="str">
            <v/>
          </cell>
          <cell r="BL328" t="str">
            <v/>
          </cell>
          <cell r="BM328" t="str">
            <v/>
          </cell>
          <cell r="BN328" t="str">
            <v/>
          </cell>
          <cell r="BO328" t="str">
            <v/>
          </cell>
          <cell r="BP328" t="str">
            <v/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</row>
        <row r="329"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BJ329" t="str">
            <v/>
          </cell>
          <cell r="BK329" t="str">
            <v/>
          </cell>
          <cell r="BL329" t="str">
            <v/>
          </cell>
          <cell r="BM329" t="str">
            <v/>
          </cell>
          <cell r="BN329" t="str">
            <v/>
          </cell>
          <cell r="BO329" t="str">
            <v/>
          </cell>
          <cell r="BP329" t="str">
            <v/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BJ330" t="str">
            <v/>
          </cell>
          <cell r="BK330" t="str">
            <v/>
          </cell>
          <cell r="BL330" t="str">
            <v/>
          </cell>
          <cell r="BM330" t="str">
            <v/>
          </cell>
          <cell r="BN330" t="str">
            <v/>
          </cell>
          <cell r="BO330" t="str">
            <v/>
          </cell>
          <cell r="BP330" t="str">
            <v/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BJ331" t="str">
            <v/>
          </cell>
          <cell r="BK331" t="str">
            <v/>
          </cell>
          <cell r="BL331" t="str">
            <v/>
          </cell>
          <cell r="BM331" t="str">
            <v/>
          </cell>
          <cell r="BN331" t="str">
            <v/>
          </cell>
          <cell r="BO331" t="str">
            <v/>
          </cell>
          <cell r="BP331" t="str">
            <v/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BJ332" t="str">
            <v/>
          </cell>
          <cell r="BK332" t="str">
            <v/>
          </cell>
          <cell r="BL332" t="str">
            <v/>
          </cell>
          <cell r="BM332" t="str">
            <v/>
          </cell>
          <cell r="BN332" t="str">
            <v/>
          </cell>
          <cell r="BO332" t="str">
            <v/>
          </cell>
          <cell r="BP332" t="str">
            <v/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BJ333" t="str">
            <v/>
          </cell>
          <cell r="BK333" t="str">
            <v/>
          </cell>
          <cell r="BL333" t="str">
            <v/>
          </cell>
          <cell r="BM333" t="str">
            <v/>
          </cell>
          <cell r="BN333" t="str">
            <v/>
          </cell>
          <cell r="BO333" t="str">
            <v/>
          </cell>
          <cell r="BP333" t="str">
            <v/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BJ334" t="str">
            <v/>
          </cell>
          <cell r="BK334" t="str">
            <v/>
          </cell>
          <cell r="BL334" t="str">
            <v/>
          </cell>
          <cell r="BM334" t="str">
            <v/>
          </cell>
          <cell r="BN334" t="str">
            <v/>
          </cell>
          <cell r="BO334" t="str">
            <v/>
          </cell>
          <cell r="BP334" t="str">
            <v/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</row>
        <row r="335"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BJ335" t="str">
            <v/>
          </cell>
          <cell r="BK335" t="str">
            <v/>
          </cell>
          <cell r="BL335" t="str">
            <v/>
          </cell>
          <cell r="BM335" t="str">
            <v/>
          </cell>
          <cell r="BN335" t="str">
            <v/>
          </cell>
          <cell r="BO335" t="str">
            <v/>
          </cell>
          <cell r="BP335" t="str">
            <v/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BJ336" t="str">
            <v/>
          </cell>
          <cell r="BK336" t="str">
            <v/>
          </cell>
          <cell r="BL336" t="str">
            <v/>
          </cell>
          <cell r="BM336" t="str">
            <v/>
          </cell>
          <cell r="BN336" t="str">
            <v/>
          </cell>
          <cell r="BO336" t="str">
            <v/>
          </cell>
          <cell r="BP336" t="str">
            <v/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BJ337" t="str">
            <v/>
          </cell>
          <cell r="BK337" t="str">
            <v/>
          </cell>
          <cell r="BL337" t="str">
            <v/>
          </cell>
          <cell r="BM337" t="str">
            <v/>
          </cell>
          <cell r="BN337" t="str">
            <v/>
          </cell>
          <cell r="BO337" t="str">
            <v/>
          </cell>
          <cell r="BP337" t="str">
            <v/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BJ338" t="str">
            <v/>
          </cell>
          <cell r="BK338" t="str">
            <v/>
          </cell>
          <cell r="BL338" t="str">
            <v/>
          </cell>
          <cell r="BM338" t="str">
            <v/>
          </cell>
          <cell r="BN338" t="str">
            <v/>
          </cell>
          <cell r="BO338" t="str">
            <v/>
          </cell>
          <cell r="BP338" t="str">
            <v/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BJ339" t="str">
            <v/>
          </cell>
          <cell r="BK339" t="str">
            <v/>
          </cell>
          <cell r="BL339" t="str">
            <v/>
          </cell>
          <cell r="BM339" t="str">
            <v/>
          </cell>
          <cell r="BN339" t="str">
            <v/>
          </cell>
          <cell r="BO339" t="str">
            <v/>
          </cell>
          <cell r="BP339" t="str">
            <v/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</row>
        <row r="340"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BJ340" t="str">
            <v/>
          </cell>
          <cell r="BK340" t="str">
            <v/>
          </cell>
          <cell r="BL340" t="str">
            <v/>
          </cell>
          <cell r="BM340" t="str">
            <v/>
          </cell>
          <cell r="BN340" t="str">
            <v/>
          </cell>
          <cell r="BO340" t="str">
            <v/>
          </cell>
          <cell r="BP340" t="str">
            <v/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</row>
        <row r="341"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BJ341" t="str">
            <v/>
          </cell>
          <cell r="BK341" t="str">
            <v/>
          </cell>
          <cell r="BL341" t="str">
            <v/>
          </cell>
          <cell r="BM341" t="str">
            <v/>
          </cell>
          <cell r="BN341" t="str">
            <v/>
          </cell>
          <cell r="BO341" t="str">
            <v/>
          </cell>
          <cell r="BP341" t="str">
            <v/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</row>
        <row r="342"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BJ342" t="str">
            <v/>
          </cell>
          <cell r="BK342" t="str">
            <v/>
          </cell>
          <cell r="BL342" t="str">
            <v/>
          </cell>
          <cell r="BM342" t="str">
            <v/>
          </cell>
          <cell r="BN342" t="str">
            <v/>
          </cell>
          <cell r="BO342" t="str">
            <v/>
          </cell>
          <cell r="BP342" t="str">
            <v/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</row>
        <row r="343"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BJ343" t="str">
            <v/>
          </cell>
          <cell r="BK343" t="str">
            <v/>
          </cell>
          <cell r="BL343" t="str">
            <v/>
          </cell>
          <cell r="BM343" t="str">
            <v/>
          </cell>
          <cell r="BN343" t="str">
            <v/>
          </cell>
          <cell r="BO343" t="str">
            <v/>
          </cell>
          <cell r="BP343" t="str">
            <v/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BJ344" t="str">
            <v/>
          </cell>
          <cell r="BK344" t="str">
            <v/>
          </cell>
          <cell r="BL344" t="str">
            <v/>
          </cell>
          <cell r="BM344" t="str">
            <v/>
          </cell>
          <cell r="BN344" t="str">
            <v/>
          </cell>
          <cell r="BO344" t="str">
            <v/>
          </cell>
          <cell r="BP344" t="str">
            <v/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</row>
        <row r="345"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BJ345" t="str">
            <v/>
          </cell>
          <cell r="BK345" t="str">
            <v/>
          </cell>
          <cell r="BL345" t="str">
            <v/>
          </cell>
          <cell r="BM345" t="str">
            <v/>
          </cell>
          <cell r="BN345" t="str">
            <v/>
          </cell>
          <cell r="BO345" t="str">
            <v/>
          </cell>
          <cell r="BP345" t="str">
            <v/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BJ346" t="str">
            <v/>
          </cell>
          <cell r="BK346" t="str">
            <v/>
          </cell>
          <cell r="BL346" t="str">
            <v/>
          </cell>
          <cell r="BM346" t="str">
            <v/>
          </cell>
          <cell r="BN346" t="str">
            <v/>
          </cell>
          <cell r="BO346" t="str">
            <v/>
          </cell>
          <cell r="BP346" t="str">
            <v/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</row>
        <row r="347"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BJ347" t="str">
            <v/>
          </cell>
          <cell r="BK347" t="str">
            <v/>
          </cell>
          <cell r="BL347" t="str">
            <v/>
          </cell>
          <cell r="BM347" t="str">
            <v/>
          </cell>
          <cell r="BN347" t="str">
            <v/>
          </cell>
          <cell r="BO347" t="str">
            <v/>
          </cell>
          <cell r="BP347" t="str">
            <v/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</row>
        <row r="348"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BJ348" t="str">
            <v/>
          </cell>
          <cell r="BK348" t="str">
            <v/>
          </cell>
          <cell r="BL348" t="str">
            <v/>
          </cell>
          <cell r="BM348" t="str">
            <v/>
          </cell>
          <cell r="BN348" t="str">
            <v/>
          </cell>
          <cell r="BO348" t="str">
            <v/>
          </cell>
          <cell r="BP348" t="str">
            <v/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</row>
        <row r="349"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BJ349" t="str">
            <v/>
          </cell>
          <cell r="BK349" t="str">
            <v/>
          </cell>
          <cell r="BL349" t="str">
            <v/>
          </cell>
          <cell r="BM349" t="str">
            <v/>
          </cell>
          <cell r="BN349" t="str">
            <v/>
          </cell>
          <cell r="BO349" t="str">
            <v/>
          </cell>
          <cell r="BP349" t="str">
            <v/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BJ350" t="str">
            <v/>
          </cell>
          <cell r="BK350" t="str">
            <v/>
          </cell>
          <cell r="BL350" t="str">
            <v/>
          </cell>
          <cell r="BM350" t="str">
            <v/>
          </cell>
          <cell r="BN350" t="str">
            <v/>
          </cell>
          <cell r="BO350" t="str">
            <v/>
          </cell>
          <cell r="BP350" t="str">
            <v/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BJ351" t="str">
            <v/>
          </cell>
          <cell r="BK351" t="str">
            <v/>
          </cell>
          <cell r="BL351" t="str">
            <v/>
          </cell>
          <cell r="BM351" t="str">
            <v/>
          </cell>
          <cell r="BN351" t="str">
            <v/>
          </cell>
          <cell r="BO351" t="str">
            <v/>
          </cell>
          <cell r="BP351" t="str">
            <v/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</row>
        <row r="352"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BJ352" t="str">
            <v/>
          </cell>
          <cell r="BK352" t="str">
            <v/>
          </cell>
          <cell r="BL352" t="str">
            <v/>
          </cell>
          <cell r="BM352" t="str">
            <v/>
          </cell>
          <cell r="BN352" t="str">
            <v/>
          </cell>
          <cell r="BO352" t="str">
            <v/>
          </cell>
          <cell r="BP352" t="str">
            <v/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BJ353" t="str">
            <v/>
          </cell>
          <cell r="BK353" t="str">
            <v/>
          </cell>
          <cell r="BL353" t="str">
            <v/>
          </cell>
          <cell r="BM353" t="str">
            <v/>
          </cell>
          <cell r="BN353" t="str">
            <v/>
          </cell>
          <cell r="BO353" t="str">
            <v/>
          </cell>
          <cell r="BP353" t="str">
            <v/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</row>
        <row r="354"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BJ354" t="str">
            <v/>
          </cell>
          <cell r="BK354" t="str">
            <v/>
          </cell>
          <cell r="BL354" t="str">
            <v/>
          </cell>
          <cell r="BM354" t="str">
            <v/>
          </cell>
          <cell r="BN354" t="str">
            <v/>
          </cell>
          <cell r="BO354" t="str">
            <v/>
          </cell>
          <cell r="BP354" t="str">
            <v/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BJ355" t="str">
            <v/>
          </cell>
          <cell r="BK355" t="str">
            <v/>
          </cell>
          <cell r="BL355" t="str">
            <v/>
          </cell>
          <cell r="BM355" t="str">
            <v/>
          </cell>
          <cell r="BN355" t="str">
            <v/>
          </cell>
          <cell r="BO355" t="str">
            <v/>
          </cell>
          <cell r="BP355" t="str">
            <v/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</row>
        <row r="356"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BJ356" t="str">
            <v/>
          </cell>
          <cell r="BK356" t="str">
            <v/>
          </cell>
          <cell r="BL356" t="str">
            <v/>
          </cell>
          <cell r="BM356" t="str">
            <v/>
          </cell>
          <cell r="BN356" t="str">
            <v/>
          </cell>
          <cell r="BO356" t="str">
            <v/>
          </cell>
          <cell r="BP356" t="str">
            <v/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</row>
        <row r="357"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BJ357" t="str">
            <v/>
          </cell>
          <cell r="BK357" t="str">
            <v/>
          </cell>
          <cell r="BL357" t="str">
            <v/>
          </cell>
          <cell r="BM357" t="str">
            <v/>
          </cell>
          <cell r="BN357" t="str">
            <v/>
          </cell>
          <cell r="BO357" t="str">
            <v/>
          </cell>
          <cell r="BP357" t="str">
            <v/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</row>
        <row r="358"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BJ358" t="str">
            <v/>
          </cell>
          <cell r="BK358" t="str">
            <v/>
          </cell>
          <cell r="BL358" t="str">
            <v/>
          </cell>
          <cell r="BM358" t="str">
            <v/>
          </cell>
          <cell r="BN358" t="str">
            <v/>
          </cell>
          <cell r="BO358" t="str">
            <v/>
          </cell>
          <cell r="BP358" t="str">
            <v/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</row>
        <row r="359"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BJ359" t="str">
            <v/>
          </cell>
          <cell r="BK359" t="str">
            <v/>
          </cell>
          <cell r="BL359" t="str">
            <v/>
          </cell>
          <cell r="BM359" t="str">
            <v/>
          </cell>
          <cell r="BN359" t="str">
            <v/>
          </cell>
          <cell r="BO359" t="str">
            <v/>
          </cell>
          <cell r="BP359" t="str">
            <v/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</row>
        <row r="360"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BJ360" t="str">
            <v/>
          </cell>
          <cell r="BK360" t="str">
            <v/>
          </cell>
          <cell r="BL360" t="str">
            <v/>
          </cell>
          <cell r="BM360" t="str">
            <v/>
          </cell>
          <cell r="BN360" t="str">
            <v/>
          </cell>
          <cell r="BO360" t="str">
            <v/>
          </cell>
          <cell r="BP360" t="str">
            <v/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</row>
        <row r="361"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BJ361" t="str">
            <v/>
          </cell>
          <cell r="BK361" t="str">
            <v/>
          </cell>
          <cell r="BL361" t="str">
            <v/>
          </cell>
          <cell r="BM361" t="str">
            <v/>
          </cell>
          <cell r="BN361" t="str">
            <v/>
          </cell>
          <cell r="BO361" t="str">
            <v/>
          </cell>
          <cell r="BP361" t="str">
            <v/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</row>
        <row r="362"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BJ362" t="str">
            <v/>
          </cell>
          <cell r="BK362" t="str">
            <v/>
          </cell>
          <cell r="BL362" t="str">
            <v/>
          </cell>
          <cell r="BM362" t="str">
            <v/>
          </cell>
          <cell r="BN362" t="str">
            <v/>
          </cell>
          <cell r="BO362" t="str">
            <v/>
          </cell>
          <cell r="BP362" t="str">
            <v/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</row>
        <row r="363"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BJ363" t="str">
            <v/>
          </cell>
          <cell r="BK363" t="str">
            <v/>
          </cell>
          <cell r="BL363" t="str">
            <v/>
          </cell>
          <cell r="BM363" t="str">
            <v/>
          </cell>
          <cell r="BN363" t="str">
            <v/>
          </cell>
          <cell r="BO363" t="str">
            <v/>
          </cell>
          <cell r="BP363" t="str">
            <v/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BJ364" t="str">
            <v/>
          </cell>
          <cell r="BK364" t="str">
            <v/>
          </cell>
          <cell r="BL364" t="str">
            <v/>
          </cell>
          <cell r="BM364" t="str">
            <v/>
          </cell>
          <cell r="BN364" t="str">
            <v/>
          </cell>
          <cell r="BO364" t="str">
            <v/>
          </cell>
          <cell r="BP364" t="str">
            <v/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</row>
        <row r="365"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BJ365" t="str">
            <v/>
          </cell>
          <cell r="BK365" t="str">
            <v/>
          </cell>
          <cell r="BL365" t="str">
            <v/>
          </cell>
          <cell r="BM365" t="str">
            <v/>
          </cell>
          <cell r="BN365" t="str">
            <v/>
          </cell>
          <cell r="BO365" t="str">
            <v/>
          </cell>
          <cell r="BP365" t="str">
            <v/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</row>
        <row r="366"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BJ366" t="str">
            <v/>
          </cell>
          <cell r="BK366" t="str">
            <v/>
          </cell>
          <cell r="BL366" t="str">
            <v/>
          </cell>
          <cell r="BM366" t="str">
            <v/>
          </cell>
          <cell r="BN366" t="str">
            <v/>
          </cell>
          <cell r="BO366" t="str">
            <v/>
          </cell>
          <cell r="BP366" t="str">
            <v/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</row>
        <row r="367"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BJ367" t="str">
            <v/>
          </cell>
          <cell r="BK367" t="str">
            <v/>
          </cell>
          <cell r="BL367" t="str">
            <v/>
          </cell>
          <cell r="BM367" t="str">
            <v/>
          </cell>
          <cell r="BN367" t="str">
            <v/>
          </cell>
          <cell r="BO367" t="str">
            <v/>
          </cell>
          <cell r="BP367" t="str">
            <v/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</row>
        <row r="368"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BJ368" t="str">
            <v/>
          </cell>
          <cell r="BK368" t="str">
            <v/>
          </cell>
          <cell r="BL368" t="str">
            <v/>
          </cell>
          <cell r="BM368" t="str">
            <v/>
          </cell>
          <cell r="BN368" t="str">
            <v/>
          </cell>
          <cell r="BO368" t="str">
            <v/>
          </cell>
          <cell r="BP368" t="str">
            <v/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</row>
        <row r="369"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BJ369" t="str">
            <v/>
          </cell>
          <cell r="BK369" t="str">
            <v/>
          </cell>
          <cell r="BL369" t="str">
            <v/>
          </cell>
          <cell r="BM369" t="str">
            <v/>
          </cell>
          <cell r="BN369" t="str">
            <v/>
          </cell>
          <cell r="BO369" t="str">
            <v/>
          </cell>
          <cell r="BP369" t="str">
            <v/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</row>
        <row r="370"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BJ370" t="str">
            <v/>
          </cell>
          <cell r="BK370" t="str">
            <v/>
          </cell>
          <cell r="BL370" t="str">
            <v/>
          </cell>
          <cell r="BM370" t="str">
            <v/>
          </cell>
          <cell r="BN370" t="str">
            <v/>
          </cell>
          <cell r="BO370" t="str">
            <v/>
          </cell>
          <cell r="BP370" t="str">
            <v/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BJ371" t="str">
            <v/>
          </cell>
          <cell r="BK371" t="str">
            <v/>
          </cell>
          <cell r="BL371" t="str">
            <v/>
          </cell>
          <cell r="BM371" t="str">
            <v/>
          </cell>
          <cell r="BN371" t="str">
            <v/>
          </cell>
          <cell r="BO371" t="str">
            <v/>
          </cell>
          <cell r="BP371" t="str">
            <v/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BJ372" t="str">
            <v/>
          </cell>
          <cell r="BK372" t="str">
            <v/>
          </cell>
          <cell r="BL372" t="str">
            <v/>
          </cell>
          <cell r="BM372" t="str">
            <v/>
          </cell>
          <cell r="BN372" t="str">
            <v/>
          </cell>
          <cell r="BO372" t="str">
            <v/>
          </cell>
          <cell r="BP372" t="str">
            <v/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</row>
        <row r="373"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BJ373" t="str">
            <v/>
          </cell>
          <cell r="BK373" t="str">
            <v/>
          </cell>
          <cell r="BL373" t="str">
            <v/>
          </cell>
          <cell r="BM373" t="str">
            <v/>
          </cell>
          <cell r="BN373" t="str">
            <v/>
          </cell>
          <cell r="BO373" t="str">
            <v/>
          </cell>
          <cell r="BP373" t="str">
            <v/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</row>
        <row r="374"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BJ374" t="str">
            <v/>
          </cell>
          <cell r="BK374" t="str">
            <v/>
          </cell>
          <cell r="BL374" t="str">
            <v/>
          </cell>
          <cell r="BM374" t="str">
            <v/>
          </cell>
          <cell r="BN374" t="str">
            <v/>
          </cell>
          <cell r="BO374" t="str">
            <v/>
          </cell>
          <cell r="BP374" t="str">
            <v/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</row>
        <row r="375"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BJ375" t="str">
            <v/>
          </cell>
          <cell r="BK375" t="str">
            <v/>
          </cell>
          <cell r="BL375" t="str">
            <v/>
          </cell>
          <cell r="BM375" t="str">
            <v/>
          </cell>
          <cell r="BN375" t="str">
            <v/>
          </cell>
          <cell r="BO375" t="str">
            <v/>
          </cell>
          <cell r="BP375" t="str">
            <v/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BJ376" t="str">
            <v/>
          </cell>
          <cell r="BK376" t="str">
            <v/>
          </cell>
          <cell r="BL376" t="str">
            <v/>
          </cell>
          <cell r="BM376" t="str">
            <v/>
          </cell>
          <cell r="BN376" t="str">
            <v/>
          </cell>
          <cell r="BO376" t="str">
            <v/>
          </cell>
          <cell r="BP376" t="str">
            <v/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BJ377" t="str">
            <v/>
          </cell>
          <cell r="BK377" t="str">
            <v/>
          </cell>
          <cell r="BL377" t="str">
            <v/>
          </cell>
          <cell r="BM377" t="str">
            <v/>
          </cell>
          <cell r="BN377" t="str">
            <v/>
          </cell>
          <cell r="BO377" t="str">
            <v/>
          </cell>
          <cell r="BP377" t="str">
            <v/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BJ378" t="str">
            <v/>
          </cell>
          <cell r="BK378" t="str">
            <v/>
          </cell>
          <cell r="BL378" t="str">
            <v/>
          </cell>
          <cell r="BM378" t="str">
            <v/>
          </cell>
          <cell r="BN378" t="str">
            <v/>
          </cell>
          <cell r="BO378" t="str">
            <v/>
          </cell>
          <cell r="BP378" t="str">
            <v/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</row>
        <row r="379"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BJ379" t="str">
            <v/>
          </cell>
          <cell r="BK379" t="str">
            <v/>
          </cell>
          <cell r="BL379" t="str">
            <v/>
          </cell>
          <cell r="BM379" t="str">
            <v/>
          </cell>
          <cell r="BN379" t="str">
            <v/>
          </cell>
          <cell r="BO379" t="str">
            <v/>
          </cell>
          <cell r="BP379" t="str">
            <v/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BJ380" t="str">
            <v/>
          </cell>
          <cell r="BK380" t="str">
            <v/>
          </cell>
          <cell r="BL380" t="str">
            <v/>
          </cell>
          <cell r="BM380" t="str">
            <v/>
          </cell>
          <cell r="BN380" t="str">
            <v/>
          </cell>
          <cell r="BO380" t="str">
            <v/>
          </cell>
          <cell r="BP380" t="str">
            <v/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BJ381" t="str">
            <v/>
          </cell>
          <cell r="BK381" t="str">
            <v/>
          </cell>
          <cell r="BL381" t="str">
            <v/>
          </cell>
          <cell r="BM381" t="str">
            <v/>
          </cell>
          <cell r="BN381" t="str">
            <v/>
          </cell>
          <cell r="BO381" t="str">
            <v/>
          </cell>
          <cell r="BP381" t="str">
            <v/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BJ382" t="str">
            <v/>
          </cell>
          <cell r="BK382" t="str">
            <v/>
          </cell>
          <cell r="BL382" t="str">
            <v/>
          </cell>
          <cell r="BM382" t="str">
            <v/>
          </cell>
          <cell r="BN382" t="str">
            <v/>
          </cell>
          <cell r="BO382" t="str">
            <v/>
          </cell>
          <cell r="BP382" t="str">
            <v/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BJ383" t="str">
            <v/>
          </cell>
          <cell r="BK383" t="str">
            <v/>
          </cell>
          <cell r="BL383" t="str">
            <v/>
          </cell>
          <cell r="BM383" t="str">
            <v/>
          </cell>
          <cell r="BN383" t="str">
            <v/>
          </cell>
          <cell r="BO383" t="str">
            <v/>
          </cell>
          <cell r="BP383" t="str">
            <v/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BJ384" t="str">
            <v/>
          </cell>
          <cell r="BK384" t="str">
            <v/>
          </cell>
          <cell r="BL384" t="str">
            <v/>
          </cell>
          <cell r="BM384" t="str">
            <v/>
          </cell>
          <cell r="BN384" t="str">
            <v/>
          </cell>
          <cell r="BO384" t="str">
            <v/>
          </cell>
          <cell r="BP384" t="str">
            <v/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BJ385" t="str">
            <v/>
          </cell>
          <cell r="BK385" t="str">
            <v/>
          </cell>
          <cell r="BL385" t="str">
            <v/>
          </cell>
          <cell r="BM385" t="str">
            <v/>
          </cell>
          <cell r="BN385" t="str">
            <v/>
          </cell>
          <cell r="BO385" t="str">
            <v/>
          </cell>
          <cell r="BP385" t="str">
            <v/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BJ386" t="str">
            <v/>
          </cell>
          <cell r="BK386" t="str">
            <v/>
          </cell>
          <cell r="BL386" t="str">
            <v/>
          </cell>
          <cell r="BM386" t="str">
            <v/>
          </cell>
          <cell r="BN386" t="str">
            <v/>
          </cell>
          <cell r="BO386" t="str">
            <v/>
          </cell>
          <cell r="BP386" t="str">
            <v/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BJ387" t="str">
            <v/>
          </cell>
          <cell r="BK387" t="str">
            <v/>
          </cell>
          <cell r="BL387" t="str">
            <v/>
          </cell>
          <cell r="BM387" t="str">
            <v/>
          </cell>
          <cell r="BN387" t="str">
            <v/>
          </cell>
          <cell r="BO387" t="str">
            <v/>
          </cell>
          <cell r="BP387" t="str">
            <v/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BJ388" t="str">
            <v/>
          </cell>
          <cell r="BK388" t="str">
            <v/>
          </cell>
          <cell r="BL388" t="str">
            <v/>
          </cell>
          <cell r="BM388" t="str">
            <v/>
          </cell>
          <cell r="BN388" t="str">
            <v/>
          </cell>
          <cell r="BO388" t="str">
            <v/>
          </cell>
          <cell r="BP388" t="str">
            <v/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BJ389" t="str">
            <v/>
          </cell>
          <cell r="BK389" t="str">
            <v/>
          </cell>
          <cell r="BL389" t="str">
            <v/>
          </cell>
          <cell r="BM389" t="str">
            <v/>
          </cell>
          <cell r="BN389" t="str">
            <v/>
          </cell>
          <cell r="BO389" t="str">
            <v/>
          </cell>
          <cell r="BP389" t="str">
            <v/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</row>
        <row r="390"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BJ390" t="str">
            <v/>
          </cell>
          <cell r="BK390" t="str">
            <v/>
          </cell>
          <cell r="BL390" t="str">
            <v/>
          </cell>
          <cell r="BM390" t="str">
            <v/>
          </cell>
          <cell r="BN390" t="str">
            <v/>
          </cell>
          <cell r="BO390" t="str">
            <v/>
          </cell>
          <cell r="BP390" t="str">
            <v/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BJ391" t="str">
            <v/>
          </cell>
          <cell r="BK391" t="str">
            <v/>
          </cell>
          <cell r="BL391" t="str">
            <v/>
          </cell>
          <cell r="BM391" t="str">
            <v/>
          </cell>
          <cell r="BN391" t="str">
            <v/>
          </cell>
          <cell r="BO391" t="str">
            <v/>
          </cell>
          <cell r="BP391" t="str">
            <v/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BJ392" t="str">
            <v/>
          </cell>
          <cell r="BK392" t="str">
            <v/>
          </cell>
          <cell r="BL392" t="str">
            <v/>
          </cell>
          <cell r="BM392" t="str">
            <v/>
          </cell>
          <cell r="BN392" t="str">
            <v/>
          </cell>
          <cell r="BO392" t="str">
            <v/>
          </cell>
          <cell r="BP392" t="str">
            <v/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BJ393" t="str">
            <v/>
          </cell>
          <cell r="BK393" t="str">
            <v/>
          </cell>
          <cell r="BL393" t="str">
            <v/>
          </cell>
          <cell r="BM393" t="str">
            <v/>
          </cell>
          <cell r="BN393" t="str">
            <v/>
          </cell>
          <cell r="BO393" t="str">
            <v/>
          </cell>
          <cell r="BP393" t="str">
            <v/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</row>
        <row r="394"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BJ394" t="str">
            <v/>
          </cell>
          <cell r="BK394" t="str">
            <v/>
          </cell>
          <cell r="BL394" t="str">
            <v/>
          </cell>
          <cell r="BM394" t="str">
            <v/>
          </cell>
          <cell r="BN394" t="str">
            <v/>
          </cell>
          <cell r="BO394" t="str">
            <v/>
          </cell>
          <cell r="BP394" t="str">
            <v/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</row>
        <row r="395"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BJ395" t="str">
            <v/>
          </cell>
          <cell r="BK395" t="str">
            <v/>
          </cell>
          <cell r="BL395" t="str">
            <v/>
          </cell>
          <cell r="BM395" t="str">
            <v/>
          </cell>
          <cell r="BN395" t="str">
            <v/>
          </cell>
          <cell r="BO395" t="str">
            <v/>
          </cell>
          <cell r="BP395" t="str">
            <v/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</row>
        <row r="396"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BJ396" t="str">
            <v/>
          </cell>
          <cell r="BK396" t="str">
            <v/>
          </cell>
          <cell r="BL396" t="str">
            <v/>
          </cell>
          <cell r="BM396" t="str">
            <v/>
          </cell>
          <cell r="BN396" t="str">
            <v/>
          </cell>
          <cell r="BO396" t="str">
            <v/>
          </cell>
          <cell r="BP396" t="str">
            <v/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</row>
        <row r="397"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BJ397" t="str">
            <v/>
          </cell>
          <cell r="BK397" t="str">
            <v/>
          </cell>
          <cell r="BL397" t="str">
            <v/>
          </cell>
          <cell r="BM397" t="str">
            <v/>
          </cell>
          <cell r="BN397" t="str">
            <v/>
          </cell>
          <cell r="BO397" t="str">
            <v/>
          </cell>
          <cell r="BP397" t="str">
            <v/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</row>
        <row r="398"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BJ398" t="str">
            <v/>
          </cell>
          <cell r="BK398" t="str">
            <v/>
          </cell>
          <cell r="BL398" t="str">
            <v/>
          </cell>
          <cell r="BM398" t="str">
            <v/>
          </cell>
          <cell r="BN398" t="str">
            <v/>
          </cell>
          <cell r="BO398" t="str">
            <v/>
          </cell>
          <cell r="BP398" t="str">
            <v/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BJ399" t="str">
            <v/>
          </cell>
          <cell r="BK399" t="str">
            <v/>
          </cell>
          <cell r="BL399" t="str">
            <v/>
          </cell>
          <cell r="BM399" t="str">
            <v/>
          </cell>
          <cell r="BN399" t="str">
            <v/>
          </cell>
          <cell r="BO399" t="str">
            <v/>
          </cell>
          <cell r="BP399" t="str">
            <v/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</row>
        <row r="400"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BJ400" t="str">
            <v/>
          </cell>
          <cell r="BK400" t="str">
            <v/>
          </cell>
          <cell r="BL400" t="str">
            <v/>
          </cell>
          <cell r="BM400" t="str">
            <v/>
          </cell>
          <cell r="BN400" t="str">
            <v/>
          </cell>
          <cell r="BO400" t="str">
            <v/>
          </cell>
          <cell r="BP400" t="str">
            <v/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BJ401" t="str">
            <v/>
          </cell>
          <cell r="BK401" t="str">
            <v/>
          </cell>
          <cell r="BL401" t="str">
            <v/>
          </cell>
          <cell r="BM401" t="str">
            <v/>
          </cell>
          <cell r="BN401" t="str">
            <v/>
          </cell>
          <cell r="BO401" t="str">
            <v/>
          </cell>
          <cell r="BP401" t="str">
            <v/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BJ402" t="str">
            <v/>
          </cell>
          <cell r="BK402" t="str">
            <v/>
          </cell>
          <cell r="BL402" t="str">
            <v/>
          </cell>
          <cell r="BM402" t="str">
            <v/>
          </cell>
          <cell r="BN402" t="str">
            <v/>
          </cell>
          <cell r="BO402" t="str">
            <v/>
          </cell>
          <cell r="BP402" t="str">
            <v/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BJ403" t="str">
            <v/>
          </cell>
          <cell r="BK403" t="str">
            <v/>
          </cell>
          <cell r="BL403" t="str">
            <v/>
          </cell>
          <cell r="BM403" t="str">
            <v/>
          </cell>
          <cell r="BN403" t="str">
            <v/>
          </cell>
          <cell r="BO403" t="str">
            <v/>
          </cell>
          <cell r="BP403" t="str">
            <v/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BJ404" t="str">
            <v/>
          </cell>
          <cell r="BK404" t="str">
            <v/>
          </cell>
          <cell r="BL404" t="str">
            <v/>
          </cell>
          <cell r="BM404" t="str">
            <v/>
          </cell>
          <cell r="BN404" t="str">
            <v/>
          </cell>
          <cell r="BO404" t="str">
            <v/>
          </cell>
          <cell r="BP404" t="str">
            <v/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BJ405" t="str">
            <v/>
          </cell>
          <cell r="BK405" t="str">
            <v/>
          </cell>
          <cell r="BL405" t="str">
            <v/>
          </cell>
          <cell r="BM405" t="str">
            <v/>
          </cell>
          <cell r="BN405" t="str">
            <v/>
          </cell>
          <cell r="BO405" t="str">
            <v/>
          </cell>
          <cell r="BP405" t="str">
            <v/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BJ406" t="str">
            <v/>
          </cell>
          <cell r="BK406" t="str">
            <v/>
          </cell>
          <cell r="BL406" t="str">
            <v/>
          </cell>
          <cell r="BM406" t="str">
            <v/>
          </cell>
          <cell r="BN406" t="str">
            <v/>
          </cell>
          <cell r="BO406" t="str">
            <v/>
          </cell>
          <cell r="BP406" t="str">
            <v/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BJ407" t="str">
            <v/>
          </cell>
          <cell r="BK407" t="str">
            <v/>
          </cell>
          <cell r="BL407" t="str">
            <v/>
          </cell>
          <cell r="BM407" t="str">
            <v/>
          </cell>
          <cell r="BN407" t="str">
            <v/>
          </cell>
          <cell r="BO407" t="str">
            <v/>
          </cell>
          <cell r="BP407" t="str">
            <v/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BJ408" t="str">
            <v/>
          </cell>
          <cell r="BK408" t="str">
            <v/>
          </cell>
          <cell r="BL408" t="str">
            <v/>
          </cell>
          <cell r="BM408" t="str">
            <v/>
          </cell>
          <cell r="BN408" t="str">
            <v/>
          </cell>
          <cell r="BO408" t="str">
            <v/>
          </cell>
          <cell r="BP408" t="str">
            <v/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</row>
        <row r="409"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BJ409" t="str">
            <v/>
          </cell>
          <cell r="BK409" t="str">
            <v/>
          </cell>
          <cell r="BL409" t="str">
            <v/>
          </cell>
          <cell r="BM409" t="str">
            <v/>
          </cell>
          <cell r="BN409" t="str">
            <v/>
          </cell>
          <cell r="BO409" t="str">
            <v/>
          </cell>
          <cell r="BP409" t="str">
            <v/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BJ410" t="str">
            <v/>
          </cell>
          <cell r="BK410" t="str">
            <v/>
          </cell>
          <cell r="BL410" t="str">
            <v/>
          </cell>
          <cell r="BM410" t="str">
            <v/>
          </cell>
          <cell r="BN410" t="str">
            <v/>
          </cell>
          <cell r="BO410" t="str">
            <v/>
          </cell>
          <cell r="BP410" t="str">
            <v/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BJ411" t="str">
            <v/>
          </cell>
          <cell r="BK411" t="str">
            <v/>
          </cell>
          <cell r="BL411" t="str">
            <v/>
          </cell>
          <cell r="BM411" t="str">
            <v/>
          </cell>
          <cell r="BN411" t="str">
            <v/>
          </cell>
          <cell r="BO411" t="str">
            <v/>
          </cell>
          <cell r="BP411" t="str">
            <v/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BJ412" t="str">
            <v/>
          </cell>
          <cell r="BK412" t="str">
            <v/>
          </cell>
          <cell r="BL412" t="str">
            <v/>
          </cell>
          <cell r="BM412" t="str">
            <v/>
          </cell>
          <cell r="BN412" t="str">
            <v/>
          </cell>
          <cell r="BO412" t="str">
            <v/>
          </cell>
          <cell r="BP412" t="str">
            <v/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BJ413" t="str">
            <v/>
          </cell>
          <cell r="BK413" t="str">
            <v/>
          </cell>
          <cell r="BL413" t="str">
            <v/>
          </cell>
          <cell r="BM413" t="str">
            <v/>
          </cell>
          <cell r="BN413" t="str">
            <v/>
          </cell>
          <cell r="BO413" t="str">
            <v/>
          </cell>
          <cell r="BP413" t="str">
            <v/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BJ414" t="str">
            <v/>
          </cell>
          <cell r="BK414" t="str">
            <v/>
          </cell>
          <cell r="BL414" t="str">
            <v/>
          </cell>
          <cell r="BM414" t="str">
            <v/>
          </cell>
          <cell r="BN414" t="str">
            <v/>
          </cell>
          <cell r="BO414" t="str">
            <v/>
          </cell>
          <cell r="BP414" t="str">
            <v/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BJ415" t="str">
            <v/>
          </cell>
          <cell r="BK415" t="str">
            <v/>
          </cell>
          <cell r="BL415" t="str">
            <v/>
          </cell>
          <cell r="BM415" t="str">
            <v/>
          </cell>
          <cell r="BN415" t="str">
            <v/>
          </cell>
          <cell r="BO415" t="str">
            <v/>
          </cell>
          <cell r="BP415" t="str">
            <v/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BJ416" t="str">
            <v/>
          </cell>
          <cell r="BK416" t="str">
            <v/>
          </cell>
          <cell r="BL416" t="str">
            <v/>
          </cell>
          <cell r="BM416" t="str">
            <v/>
          </cell>
          <cell r="BN416" t="str">
            <v/>
          </cell>
          <cell r="BO416" t="str">
            <v/>
          </cell>
          <cell r="BP416" t="str">
            <v/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BJ417" t="str">
            <v/>
          </cell>
          <cell r="BK417" t="str">
            <v/>
          </cell>
          <cell r="BL417" t="str">
            <v/>
          </cell>
          <cell r="BM417" t="str">
            <v/>
          </cell>
          <cell r="BN417" t="str">
            <v/>
          </cell>
          <cell r="BO417" t="str">
            <v/>
          </cell>
          <cell r="BP417" t="str">
            <v/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BJ418" t="str">
            <v/>
          </cell>
          <cell r="BK418" t="str">
            <v/>
          </cell>
          <cell r="BL418" t="str">
            <v/>
          </cell>
          <cell r="BM418" t="str">
            <v/>
          </cell>
          <cell r="BN418" t="str">
            <v/>
          </cell>
          <cell r="BO418" t="str">
            <v/>
          </cell>
          <cell r="BP418" t="str">
            <v/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</row>
        <row r="419"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BJ419" t="str">
            <v/>
          </cell>
          <cell r="BK419" t="str">
            <v/>
          </cell>
          <cell r="BL419" t="str">
            <v/>
          </cell>
          <cell r="BM419" t="str">
            <v/>
          </cell>
          <cell r="BN419" t="str">
            <v/>
          </cell>
          <cell r="BO419" t="str">
            <v/>
          </cell>
          <cell r="BP419" t="str">
            <v/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BJ420" t="str">
            <v/>
          </cell>
          <cell r="BK420" t="str">
            <v/>
          </cell>
          <cell r="BL420" t="str">
            <v/>
          </cell>
          <cell r="BM420" t="str">
            <v/>
          </cell>
          <cell r="BN420" t="str">
            <v/>
          </cell>
          <cell r="BO420" t="str">
            <v/>
          </cell>
          <cell r="BP420" t="str">
            <v/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</row>
        <row r="421"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BJ421" t="str">
            <v/>
          </cell>
          <cell r="BK421" t="str">
            <v/>
          </cell>
          <cell r="BL421" t="str">
            <v/>
          </cell>
          <cell r="BM421" t="str">
            <v/>
          </cell>
          <cell r="BN421" t="str">
            <v/>
          </cell>
          <cell r="BO421" t="str">
            <v/>
          </cell>
          <cell r="BP421" t="str">
            <v/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</row>
        <row r="422"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BJ422" t="str">
            <v/>
          </cell>
          <cell r="BK422" t="str">
            <v/>
          </cell>
          <cell r="BL422" t="str">
            <v/>
          </cell>
          <cell r="BM422" t="str">
            <v/>
          </cell>
          <cell r="BN422" t="str">
            <v/>
          </cell>
          <cell r="BO422" t="str">
            <v/>
          </cell>
          <cell r="BP422" t="str">
            <v/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</row>
        <row r="423"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BJ423" t="str">
            <v/>
          </cell>
          <cell r="BK423" t="str">
            <v/>
          </cell>
          <cell r="BL423" t="str">
            <v/>
          </cell>
          <cell r="BM423" t="str">
            <v/>
          </cell>
          <cell r="BN423" t="str">
            <v/>
          </cell>
          <cell r="BO423" t="str">
            <v/>
          </cell>
          <cell r="BP423" t="str">
            <v/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</row>
        <row r="424"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BJ424" t="str">
            <v/>
          </cell>
          <cell r="BK424" t="str">
            <v/>
          </cell>
          <cell r="BL424" t="str">
            <v/>
          </cell>
          <cell r="BM424" t="str">
            <v/>
          </cell>
          <cell r="BN424" t="str">
            <v/>
          </cell>
          <cell r="BO424" t="str">
            <v/>
          </cell>
          <cell r="BP424" t="str">
            <v/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</row>
        <row r="425"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BJ425" t="str">
            <v/>
          </cell>
          <cell r="BK425" t="str">
            <v/>
          </cell>
          <cell r="BL425" t="str">
            <v/>
          </cell>
          <cell r="BM425" t="str">
            <v/>
          </cell>
          <cell r="BN425" t="str">
            <v/>
          </cell>
          <cell r="BO425" t="str">
            <v/>
          </cell>
          <cell r="BP425" t="str">
            <v/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</row>
        <row r="426"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BJ426" t="str">
            <v/>
          </cell>
          <cell r="BK426" t="str">
            <v/>
          </cell>
          <cell r="BL426" t="str">
            <v/>
          </cell>
          <cell r="BM426" t="str">
            <v/>
          </cell>
          <cell r="BN426" t="str">
            <v/>
          </cell>
          <cell r="BO426" t="str">
            <v/>
          </cell>
          <cell r="BP426" t="str">
            <v/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BJ427" t="str">
            <v/>
          </cell>
          <cell r="BK427" t="str">
            <v/>
          </cell>
          <cell r="BL427" t="str">
            <v/>
          </cell>
          <cell r="BM427" t="str">
            <v/>
          </cell>
          <cell r="BN427" t="str">
            <v/>
          </cell>
          <cell r="BO427" t="str">
            <v/>
          </cell>
          <cell r="BP427" t="str">
            <v/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BJ428" t="str">
            <v/>
          </cell>
          <cell r="BK428" t="str">
            <v/>
          </cell>
          <cell r="BL428" t="str">
            <v/>
          </cell>
          <cell r="BM428" t="str">
            <v/>
          </cell>
          <cell r="BN428" t="str">
            <v/>
          </cell>
          <cell r="BO428" t="str">
            <v/>
          </cell>
          <cell r="BP428" t="str">
            <v/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BJ429" t="str">
            <v/>
          </cell>
          <cell r="BK429" t="str">
            <v/>
          </cell>
          <cell r="BL429" t="str">
            <v/>
          </cell>
          <cell r="BM429" t="str">
            <v/>
          </cell>
          <cell r="BN429" t="str">
            <v/>
          </cell>
          <cell r="BO429" t="str">
            <v/>
          </cell>
          <cell r="BP429" t="str">
            <v/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BJ430" t="str">
            <v/>
          </cell>
          <cell r="BK430" t="str">
            <v/>
          </cell>
          <cell r="BL430" t="str">
            <v/>
          </cell>
          <cell r="BM430" t="str">
            <v/>
          </cell>
          <cell r="BN430" t="str">
            <v/>
          </cell>
          <cell r="BO430" t="str">
            <v/>
          </cell>
          <cell r="BP430" t="str">
            <v/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</row>
        <row r="431"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BJ431" t="str">
            <v/>
          </cell>
          <cell r="BK431" t="str">
            <v/>
          </cell>
          <cell r="BL431" t="str">
            <v/>
          </cell>
          <cell r="BM431" t="str">
            <v/>
          </cell>
          <cell r="BN431" t="str">
            <v/>
          </cell>
          <cell r="BO431" t="str">
            <v/>
          </cell>
          <cell r="BP431" t="str">
            <v/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</row>
        <row r="432"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BJ432" t="str">
            <v/>
          </cell>
          <cell r="BK432" t="str">
            <v/>
          </cell>
          <cell r="BL432" t="str">
            <v/>
          </cell>
          <cell r="BM432" t="str">
            <v/>
          </cell>
          <cell r="BN432" t="str">
            <v/>
          </cell>
          <cell r="BO432" t="str">
            <v/>
          </cell>
          <cell r="BP432" t="str">
            <v/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</row>
        <row r="433"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BJ433" t="str">
            <v/>
          </cell>
          <cell r="BK433" t="str">
            <v/>
          </cell>
          <cell r="BL433" t="str">
            <v/>
          </cell>
          <cell r="BM433" t="str">
            <v/>
          </cell>
          <cell r="BN433" t="str">
            <v/>
          </cell>
          <cell r="BO433" t="str">
            <v/>
          </cell>
          <cell r="BP433" t="str">
            <v/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</row>
        <row r="434"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BJ434" t="str">
            <v/>
          </cell>
          <cell r="BK434" t="str">
            <v/>
          </cell>
          <cell r="BL434" t="str">
            <v/>
          </cell>
          <cell r="BM434" t="str">
            <v/>
          </cell>
          <cell r="BN434" t="str">
            <v/>
          </cell>
          <cell r="BO434" t="str">
            <v/>
          </cell>
          <cell r="BP434" t="str">
            <v/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</row>
        <row r="435"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BJ435" t="str">
            <v/>
          </cell>
          <cell r="BK435" t="str">
            <v/>
          </cell>
          <cell r="BL435" t="str">
            <v/>
          </cell>
          <cell r="BM435" t="str">
            <v/>
          </cell>
          <cell r="BN435" t="str">
            <v/>
          </cell>
          <cell r="BO435" t="str">
            <v/>
          </cell>
          <cell r="BP435" t="str">
            <v/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</row>
        <row r="436"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BJ436" t="str">
            <v/>
          </cell>
          <cell r="BK436" t="str">
            <v/>
          </cell>
          <cell r="BL436" t="str">
            <v/>
          </cell>
          <cell r="BM436" t="str">
            <v/>
          </cell>
          <cell r="BN436" t="str">
            <v/>
          </cell>
          <cell r="BO436" t="str">
            <v/>
          </cell>
          <cell r="BP436" t="str">
            <v/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</row>
        <row r="437"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BJ437" t="str">
            <v/>
          </cell>
          <cell r="BK437" t="str">
            <v/>
          </cell>
          <cell r="BL437" t="str">
            <v/>
          </cell>
          <cell r="BM437" t="str">
            <v/>
          </cell>
          <cell r="BN437" t="str">
            <v/>
          </cell>
          <cell r="BO437" t="str">
            <v/>
          </cell>
          <cell r="BP437" t="str">
            <v/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</row>
        <row r="438"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BJ438" t="str">
            <v/>
          </cell>
          <cell r="BK438" t="str">
            <v/>
          </cell>
          <cell r="BL438" t="str">
            <v/>
          </cell>
          <cell r="BM438" t="str">
            <v/>
          </cell>
          <cell r="BN438" t="str">
            <v/>
          </cell>
          <cell r="BO438" t="str">
            <v/>
          </cell>
          <cell r="BP438" t="str">
            <v/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</row>
        <row r="439"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BJ439" t="str">
            <v/>
          </cell>
          <cell r="BK439" t="str">
            <v/>
          </cell>
          <cell r="BL439" t="str">
            <v/>
          </cell>
          <cell r="BM439" t="str">
            <v/>
          </cell>
          <cell r="BN439" t="str">
            <v/>
          </cell>
          <cell r="BO439" t="str">
            <v/>
          </cell>
          <cell r="BP439" t="str">
            <v/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</row>
        <row r="440"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BJ440" t="str">
            <v/>
          </cell>
          <cell r="BK440" t="str">
            <v/>
          </cell>
          <cell r="BL440" t="str">
            <v/>
          </cell>
          <cell r="BM440" t="str">
            <v/>
          </cell>
          <cell r="BN440" t="str">
            <v/>
          </cell>
          <cell r="BO440" t="str">
            <v/>
          </cell>
          <cell r="BP440" t="str">
            <v/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</row>
        <row r="441"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BJ441" t="str">
            <v/>
          </cell>
          <cell r="BK441" t="str">
            <v/>
          </cell>
          <cell r="BL441" t="str">
            <v/>
          </cell>
          <cell r="BM441" t="str">
            <v/>
          </cell>
          <cell r="BN441" t="str">
            <v/>
          </cell>
          <cell r="BO441" t="str">
            <v/>
          </cell>
          <cell r="BP441" t="str">
            <v/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</row>
        <row r="442"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BJ442" t="str">
            <v/>
          </cell>
          <cell r="BK442" t="str">
            <v/>
          </cell>
          <cell r="BL442" t="str">
            <v/>
          </cell>
          <cell r="BM442" t="str">
            <v/>
          </cell>
          <cell r="BN442" t="str">
            <v/>
          </cell>
          <cell r="BO442" t="str">
            <v/>
          </cell>
          <cell r="BP442" t="str">
            <v/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BJ443" t="str">
            <v/>
          </cell>
          <cell r="BK443" t="str">
            <v/>
          </cell>
          <cell r="BL443" t="str">
            <v/>
          </cell>
          <cell r="BM443" t="str">
            <v/>
          </cell>
          <cell r="BN443" t="str">
            <v/>
          </cell>
          <cell r="BO443" t="str">
            <v/>
          </cell>
          <cell r="BP443" t="str">
            <v/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</row>
        <row r="444"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BJ444" t="str">
            <v/>
          </cell>
          <cell r="BK444" t="str">
            <v/>
          </cell>
          <cell r="BL444" t="str">
            <v/>
          </cell>
          <cell r="BM444" t="str">
            <v/>
          </cell>
          <cell r="BN444" t="str">
            <v/>
          </cell>
          <cell r="BO444" t="str">
            <v/>
          </cell>
          <cell r="BP444" t="str">
            <v/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</row>
        <row r="445"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BJ445" t="str">
            <v/>
          </cell>
          <cell r="BK445" t="str">
            <v/>
          </cell>
          <cell r="BL445" t="str">
            <v/>
          </cell>
          <cell r="BM445" t="str">
            <v/>
          </cell>
          <cell r="BN445" t="str">
            <v/>
          </cell>
          <cell r="BO445" t="str">
            <v/>
          </cell>
          <cell r="BP445" t="str">
            <v/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</row>
        <row r="446"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BJ446" t="str">
            <v/>
          </cell>
          <cell r="BK446" t="str">
            <v/>
          </cell>
          <cell r="BL446" t="str">
            <v/>
          </cell>
          <cell r="BM446" t="str">
            <v/>
          </cell>
          <cell r="BN446" t="str">
            <v/>
          </cell>
          <cell r="BO446" t="str">
            <v/>
          </cell>
          <cell r="BP446" t="str">
            <v/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</row>
        <row r="447"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BJ447" t="str">
            <v/>
          </cell>
          <cell r="BK447" t="str">
            <v/>
          </cell>
          <cell r="BL447" t="str">
            <v/>
          </cell>
          <cell r="BM447" t="str">
            <v/>
          </cell>
          <cell r="BN447" t="str">
            <v/>
          </cell>
          <cell r="BO447" t="str">
            <v/>
          </cell>
          <cell r="BP447" t="str">
            <v/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BJ448" t="str">
            <v/>
          </cell>
          <cell r="BK448" t="str">
            <v/>
          </cell>
          <cell r="BL448" t="str">
            <v/>
          </cell>
          <cell r="BM448" t="str">
            <v/>
          </cell>
          <cell r="BN448" t="str">
            <v/>
          </cell>
          <cell r="BO448" t="str">
            <v/>
          </cell>
          <cell r="BP448" t="str">
            <v/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</row>
        <row r="449"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BJ449" t="str">
            <v/>
          </cell>
          <cell r="BK449" t="str">
            <v/>
          </cell>
          <cell r="BL449" t="str">
            <v/>
          </cell>
          <cell r="BM449" t="str">
            <v/>
          </cell>
          <cell r="BN449" t="str">
            <v/>
          </cell>
          <cell r="BO449" t="str">
            <v/>
          </cell>
          <cell r="BP449" t="str">
            <v/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</row>
        <row r="450"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BJ450" t="str">
            <v/>
          </cell>
          <cell r="BK450" t="str">
            <v/>
          </cell>
          <cell r="BL450" t="str">
            <v/>
          </cell>
          <cell r="BM450" t="str">
            <v/>
          </cell>
          <cell r="BN450" t="str">
            <v/>
          </cell>
          <cell r="BO450" t="str">
            <v/>
          </cell>
          <cell r="BP450" t="str">
            <v/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</row>
        <row r="451"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BJ451" t="str">
            <v/>
          </cell>
          <cell r="BK451" t="str">
            <v/>
          </cell>
          <cell r="BL451" t="str">
            <v/>
          </cell>
          <cell r="BM451" t="str">
            <v/>
          </cell>
          <cell r="BN451" t="str">
            <v/>
          </cell>
          <cell r="BO451" t="str">
            <v/>
          </cell>
          <cell r="BP451" t="str">
            <v/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BJ452" t="str">
            <v/>
          </cell>
          <cell r="BK452" t="str">
            <v/>
          </cell>
          <cell r="BL452" t="str">
            <v/>
          </cell>
          <cell r="BM452" t="str">
            <v/>
          </cell>
          <cell r="BN452" t="str">
            <v/>
          </cell>
          <cell r="BO452" t="str">
            <v/>
          </cell>
          <cell r="BP452" t="str">
            <v/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</row>
        <row r="453"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BJ453" t="str">
            <v/>
          </cell>
          <cell r="BK453" t="str">
            <v/>
          </cell>
          <cell r="BL453" t="str">
            <v/>
          </cell>
          <cell r="BM453" t="str">
            <v/>
          </cell>
          <cell r="BN453" t="str">
            <v/>
          </cell>
          <cell r="BO453" t="str">
            <v/>
          </cell>
          <cell r="BP453" t="str">
            <v/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</row>
        <row r="454"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BJ454" t="str">
            <v/>
          </cell>
          <cell r="BK454" t="str">
            <v/>
          </cell>
          <cell r="BL454" t="str">
            <v/>
          </cell>
          <cell r="BM454" t="str">
            <v/>
          </cell>
          <cell r="BN454" t="str">
            <v/>
          </cell>
          <cell r="BO454" t="str">
            <v/>
          </cell>
          <cell r="BP454" t="str">
            <v/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</row>
        <row r="455"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BJ455" t="str">
            <v/>
          </cell>
          <cell r="BK455" t="str">
            <v/>
          </cell>
          <cell r="BL455" t="str">
            <v/>
          </cell>
          <cell r="BM455" t="str">
            <v/>
          </cell>
          <cell r="BN455" t="str">
            <v/>
          </cell>
          <cell r="BO455" t="str">
            <v/>
          </cell>
          <cell r="BP455" t="str">
            <v/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</row>
        <row r="456"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BJ456" t="str">
            <v/>
          </cell>
          <cell r="BK456" t="str">
            <v/>
          </cell>
          <cell r="BL456" t="str">
            <v/>
          </cell>
          <cell r="BM456" t="str">
            <v/>
          </cell>
          <cell r="BN456" t="str">
            <v/>
          </cell>
          <cell r="BO456" t="str">
            <v/>
          </cell>
          <cell r="BP456" t="str">
            <v/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</row>
        <row r="457"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BJ457" t="str">
            <v/>
          </cell>
          <cell r="BK457" t="str">
            <v/>
          </cell>
          <cell r="BL457" t="str">
            <v/>
          </cell>
          <cell r="BM457" t="str">
            <v/>
          </cell>
          <cell r="BN457" t="str">
            <v/>
          </cell>
          <cell r="BO457" t="str">
            <v/>
          </cell>
          <cell r="BP457" t="str">
            <v/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</row>
        <row r="458"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BJ458" t="str">
            <v/>
          </cell>
          <cell r="BK458" t="str">
            <v/>
          </cell>
          <cell r="BL458" t="str">
            <v/>
          </cell>
          <cell r="BM458" t="str">
            <v/>
          </cell>
          <cell r="BN458" t="str">
            <v/>
          </cell>
          <cell r="BO458" t="str">
            <v/>
          </cell>
          <cell r="BP458" t="str">
            <v/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</row>
        <row r="459"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BJ459" t="str">
            <v/>
          </cell>
          <cell r="BK459" t="str">
            <v/>
          </cell>
          <cell r="BL459" t="str">
            <v/>
          </cell>
          <cell r="BM459" t="str">
            <v/>
          </cell>
          <cell r="BN459" t="str">
            <v/>
          </cell>
          <cell r="BO459" t="str">
            <v/>
          </cell>
          <cell r="BP459" t="str">
            <v/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</row>
        <row r="460"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BJ460" t="str">
            <v/>
          </cell>
          <cell r="BK460" t="str">
            <v/>
          </cell>
          <cell r="BL460" t="str">
            <v/>
          </cell>
          <cell r="BM460" t="str">
            <v/>
          </cell>
          <cell r="BN460" t="str">
            <v/>
          </cell>
          <cell r="BO460" t="str">
            <v/>
          </cell>
          <cell r="BP460" t="str">
            <v/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</row>
        <row r="461"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BJ461" t="str">
            <v/>
          </cell>
          <cell r="BK461" t="str">
            <v/>
          </cell>
          <cell r="BL461" t="str">
            <v/>
          </cell>
          <cell r="BM461" t="str">
            <v/>
          </cell>
          <cell r="BN461" t="str">
            <v/>
          </cell>
          <cell r="BO461" t="str">
            <v/>
          </cell>
          <cell r="BP461" t="str">
            <v/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</row>
        <row r="462"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BJ462" t="str">
            <v/>
          </cell>
          <cell r="BK462" t="str">
            <v/>
          </cell>
          <cell r="BL462" t="str">
            <v/>
          </cell>
          <cell r="BM462" t="str">
            <v/>
          </cell>
          <cell r="BN462" t="str">
            <v/>
          </cell>
          <cell r="BO462" t="str">
            <v/>
          </cell>
          <cell r="BP462" t="str">
            <v/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</row>
        <row r="463"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BJ463" t="str">
            <v/>
          </cell>
          <cell r="BK463" t="str">
            <v/>
          </cell>
          <cell r="BL463" t="str">
            <v/>
          </cell>
          <cell r="BM463" t="str">
            <v/>
          </cell>
          <cell r="BN463" t="str">
            <v/>
          </cell>
          <cell r="BO463" t="str">
            <v/>
          </cell>
          <cell r="BP463" t="str">
            <v/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</row>
        <row r="464"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BJ464" t="str">
            <v/>
          </cell>
          <cell r="BK464" t="str">
            <v/>
          </cell>
          <cell r="BL464" t="str">
            <v/>
          </cell>
          <cell r="BM464" t="str">
            <v/>
          </cell>
          <cell r="BN464" t="str">
            <v/>
          </cell>
          <cell r="BO464" t="str">
            <v/>
          </cell>
          <cell r="BP464" t="str">
            <v/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</row>
        <row r="465"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BJ465" t="str">
            <v/>
          </cell>
          <cell r="BK465" t="str">
            <v/>
          </cell>
          <cell r="BL465" t="str">
            <v/>
          </cell>
          <cell r="BM465" t="str">
            <v/>
          </cell>
          <cell r="BN465" t="str">
            <v/>
          </cell>
          <cell r="BO465" t="str">
            <v/>
          </cell>
          <cell r="BP465" t="str">
            <v/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</row>
        <row r="466"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BJ466" t="str">
            <v/>
          </cell>
          <cell r="BK466" t="str">
            <v/>
          </cell>
          <cell r="BL466" t="str">
            <v/>
          </cell>
          <cell r="BM466" t="str">
            <v/>
          </cell>
          <cell r="BN466" t="str">
            <v/>
          </cell>
          <cell r="BO466" t="str">
            <v/>
          </cell>
          <cell r="BP466" t="str">
            <v/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</row>
        <row r="467"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BJ467" t="str">
            <v/>
          </cell>
          <cell r="BK467" t="str">
            <v/>
          </cell>
          <cell r="BL467" t="str">
            <v/>
          </cell>
          <cell r="BM467" t="str">
            <v/>
          </cell>
          <cell r="BN467" t="str">
            <v/>
          </cell>
          <cell r="BO467" t="str">
            <v/>
          </cell>
          <cell r="BP467" t="str">
            <v/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BJ468" t="str">
            <v/>
          </cell>
          <cell r="BK468" t="str">
            <v/>
          </cell>
          <cell r="BL468" t="str">
            <v/>
          </cell>
          <cell r="BM468" t="str">
            <v/>
          </cell>
          <cell r="BN468" t="str">
            <v/>
          </cell>
          <cell r="BO468" t="str">
            <v/>
          </cell>
          <cell r="BP468" t="str">
            <v/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BJ469" t="str">
            <v/>
          </cell>
          <cell r="BK469" t="str">
            <v/>
          </cell>
          <cell r="BL469" t="str">
            <v/>
          </cell>
          <cell r="BM469" t="str">
            <v/>
          </cell>
          <cell r="BN469" t="str">
            <v/>
          </cell>
          <cell r="BO469" t="str">
            <v/>
          </cell>
          <cell r="BP469" t="str">
            <v/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BJ470" t="str">
            <v/>
          </cell>
          <cell r="BK470" t="str">
            <v/>
          </cell>
          <cell r="BL470" t="str">
            <v/>
          </cell>
          <cell r="BM470" t="str">
            <v/>
          </cell>
          <cell r="BN470" t="str">
            <v/>
          </cell>
          <cell r="BO470" t="str">
            <v/>
          </cell>
          <cell r="BP470" t="str">
            <v/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</row>
        <row r="471"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BJ471" t="str">
            <v/>
          </cell>
          <cell r="BK471" t="str">
            <v/>
          </cell>
          <cell r="BL471" t="str">
            <v/>
          </cell>
          <cell r="BM471" t="str">
            <v/>
          </cell>
          <cell r="BN471" t="str">
            <v/>
          </cell>
          <cell r="BO471" t="str">
            <v/>
          </cell>
          <cell r="BP471" t="str">
            <v/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BJ472" t="str">
            <v/>
          </cell>
          <cell r="BK472" t="str">
            <v/>
          </cell>
          <cell r="BL472" t="str">
            <v/>
          </cell>
          <cell r="BM472" t="str">
            <v/>
          </cell>
          <cell r="BN472" t="str">
            <v/>
          </cell>
          <cell r="BO472" t="str">
            <v/>
          </cell>
          <cell r="BP472" t="str">
            <v/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</row>
        <row r="473"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BJ473" t="str">
            <v/>
          </cell>
          <cell r="BK473" t="str">
            <v/>
          </cell>
          <cell r="BL473" t="str">
            <v/>
          </cell>
          <cell r="BM473" t="str">
            <v/>
          </cell>
          <cell r="BN473" t="str">
            <v/>
          </cell>
          <cell r="BO473" t="str">
            <v/>
          </cell>
          <cell r="BP473" t="str">
            <v/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BJ474" t="str">
            <v/>
          </cell>
          <cell r="BK474" t="str">
            <v/>
          </cell>
          <cell r="BL474" t="str">
            <v/>
          </cell>
          <cell r="BM474" t="str">
            <v/>
          </cell>
          <cell r="BN474" t="str">
            <v/>
          </cell>
          <cell r="BO474" t="str">
            <v/>
          </cell>
          <cell r="BP474" t="str">
            <v/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</row>
        <row r="475"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BJ475" t="str">
            <v/>
          </cell>
          <cell r="BK475" t="str">
            <v/>
          </cell>
          <cell r="BL475" t="str">
            <v/>
          </cell>
          <cell r="BM475" t="str">
            <v/>
          </cell>
          <cell r="BN475" t="str">
            <v/>
          </cell>
          <cell r="BO475" t="str">
            <v/>
          </cell>
          <cell r="BP475" t="str">
            <v/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</row>
        <row r="476"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BJ476" t="str">
            <v/>
          </cell>
          <cell r="BK476" t="str">
            <v/>
          </cell>
          <cell r="BL476" t="str">
            <v/>
          </cell>
          <cell r="BM476" t="str">
            <v/>
          </cell>
          <cell r="BN476" t="str">
            <v/>
          </cell>
          <cell r="BO476" t="str">
            <v/>
          </cell>
          <cell r="BP476" t="str">
            <v/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</row>
        <row r="477"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BJ477" t="str">
            <v/>
          </cell>
          <cell r="BK477" t="str">
            <v/>
          </cell>
          <cell r="BL477" t="str">
            <v/>
          </cell>
          <cell r="BM477" t="str">
            <v/>
          </cell>
          <cell r="BN477" t="str">
            <v/>
          </cell>
          <cell r="BO477" t="str">
            <v/>
          </cell>
          <cell r="BP477" t="str">
            <v/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</row>
        <row r="478"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BJ478" t="str">
            <v/>
          </cell>
          <cell r="BK478" t="str">
            <v/>
          </cell>
          <cell r="BL478" t="str">
            <v/>
          </cell>
          <cell r="BM478" t="str">
            <v/>
          </cell>
          <cell r="BN478" t="str">
            <v/>
          </cell>
          <cell r="BO478" t="str">
            <v/>
          </cell>
          <cell r="BP478" t="str">
            <v/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</row>
        <row r="479"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BJ479" t="str">
            <v/>
          </cell>
          <cell r="BK479" t="str">
            <v/>
          </cell>
          <cell r="BL479" t="str">
            <v/>
          </cell>
          <cell r="BM479" t="str">
            <v/>
          </cell>
          <cell r="BN479" t="str">
            <v/>
          </cell>
          <cell r="BO479" t="str">
            <v/>
          </cell>
          <cell r="BP479" t="str">
            <v/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BJ480" t="str">
            <v/>
          </cell>
          <cell r="BK480" t="str">
            <v/>
          </cell>
          <cell r="BL480" t="str">
            <v/>
          </cell>
          <cell r="BM480" t="str">
            <v/>
          </cell>
          <cell r="BN480" t="str">
            <v/>
          </cell>
          <cell r="BO480" t="str">
            <v/>
          </cell>
          <cell r="BP480" t="str">
            <v/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</row>
        <row r="481"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BJ481" t="str">
            <v/>
          </cell>
          <cell r="BK481" t="str">
            <v/>
          </cell>
          <cell r="BL481" t="str">
            <v/>
          </cell>
          <cell r="BM481" t="str">
            <v/>
          </cell>
          <cell r="BN481" t="str">
            <v/>
          </cell>
          <cell r="BO481" t="str">
            <v/>
          </cell>
          <cell r="BP481" t="str">
            <v/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</row>
        <row r="482"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BJ482" t="str">
            <v/>
          </cell>
          <cell r="BK482" t="str">
            <v/>
          </cell>
          <cell r="BL482" t="str">
            <v/>
          </cell>
          <cell r="BM482" t="str">
            <v/>
          </cell>
          <cell r="BN482" t="str">
            <v/>
          </cell>
          <cell r="BO482" t="str">
            <v/>
          </cell>
          <cell r="BP482" t="str">
            <v/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</row>
        <row r="483"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BJ483" t="str">
            <v/>
          </cell>
          <cell r="BK483" t="str">
            <v/>
          </cell>
          <cell r="BL483" t="str">
            <v/>
          </cell>
          <cell r="BM483" t="str">
            <v/>
          </cell>
          <cell r="BN483" t="str">
            <v/>
          </cell>
          <cell r="BO483" t="str">
            <v/>
          </cell>
          <cell r="BP483" t="str">
            <v/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</row>
        <row r="484"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BJ484" t="str">
            <v/>
          </cell>
          <cell r="BK484" t="str">
            <v/>
          </cell>
          <cell r="BL484" t="str">
            <v/>
          </cell>
          <cell r="BM484" t="str">
            <v/>
          </cell>
          <cell r="BN484" t="str">
            <v/>
          </cell>
          <cell r="BO484" t="str">
            <v/>
          </cell>
          <cell r="BP484" t="str">
            <v/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BJ485" t="str">
            <v/>
          </cell>
          <cell r="BK485" t="str">
            <v/>
          </cell>
          <cell r="BL485" t="str">
            <v/>
          </cell>
          <cell r="BM485" t="str">
            <v/>
          </cell>
          <cell r="BN485" t="str">
            <v/>
          </cell>
          <cell r="BO485" t="str">
            <v/>
          </cell>
          <cell r="BP485" t="str">
            <v/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</row>
        <row r="486"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BJ486" t="str">
            <v/>
          </cell>
          <cell r="BK486" t="str">
            <v/>
          </cell>
          <cell r="BL486" t="str">
            <v/>
          </cell>
          <cell r="BM486" t="str">
            <v/>
          </cell>
          <cell r="BN486" t="str">
            <v/>
          </cell>
          <cell r="BO486" t="str">
            <v/>
          </cell>
          <cell r="BP486" t="str">
            <v/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</row>
        <row r="487"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BJ487" t="str">
            <v/>
          </cell>
          <cell r="BK487" t="str">
            <v/>
          </cell>
          <cell r="BL487" t="str">
            <v/>
          </cell>
          <cell r="BM487" t="str">
            <v/>
          </cell>
          <cell r="BN487" t="str">
            <v/>
          </cell>
          <cell r="BO487" t="str">
            <v/>
          </cell>
          <cell r="BP487" t="str">
            <v/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</row>
        <row r="488"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BJ488" t="str">
            <v/>
          </cell>
          <cell r="BK488" t="str">
            <v/>
          </cell>
          <cell r="BL488" t="str">
            <v/>
          </cell>
          <cell r="BM488" t="str">
            <v/>
          </cell>
          <cell r="BN488" t="str">
            <v/>
          </cell>
          <cell r="BO488" t="str">
            <v/>
          </cell>
          <cell r="BP488" t="str">
            <v/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</row>
        <row r="489"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BJ489" t="str">
            <v/>
          </cell>
          <cell r="BK489" t="str">
            <v/>
          </cell>
          <cell r="BL489" t="str">
            <v/>
          </cell>
          <cell r="BM489" t="str">
            <v/>
          </cell>
          <cell r="BN489" t="str">
            <v/>
          </cell>
          <cell r="BO489" t="str">
            <v/>
          </cell>
          <cell r="BP489" t="str">
            <v/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</row>
        <row r="490"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BJ490" t="str">
            <v/>
          </cell>
          <cell r="BK490" t="str">
            <v/>
          </cell>
          <cell r="BL490" t="str">
            <v/>
          </cell>
          <cell r="BM490" t="str">
            <v/>
          </cell>
          <cell r="BN490" t="str">
            <v/>
          </cell>
          <cell r="BO490" t="str">
            <v/>
          </cell>
          <cell r="BP490" t="str">
            <v/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</row>
        <row r="491"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BJ491" t="str">
            <v/>
          </cell>
          <cell r="BK491" t="str">
            <v/>
          </cell>
          <cell r="BL491" t="str">
            <v/>
          </cell>
          <cell r="BM491" t="str">
            <v/>
          </cell>
          <cell r="BN491" t="str">
            <v/>
          </cell>
          <cell r="BO491" t="str">
            <v/>
          </cell>
          <cell r="BP491" t="str">
            <v/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</row>
        <row r="492"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BJ492" t="str">
            <v/>
          </cell>
          <cell r="BK492" t="str">
            <v/>
          </cell>
          <cell r="BL492" t="str">
            <v/>
          </cell>
          <cell r="BM492" t="str">
            <v/>
          </cell>
          <cell r="BN492" t="str">
            <v/>
          </cell>
          <cell r="BO492" t="str">
            <v/>
          </cell>
          <cell r="BP492" t="str">
            <v/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</row>
        <row r="493"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BJ493" t="str">
            <v/>
          </cell>
          <cell r="BK493" t="str">
            <v/>
          </cell>
          <cell r="BL493" t="str">
            <v/>
          </cell>
          <cell r="BM493" t="str">
            <v/>
          </cell>
          <cell r="BN493" t="str">
            <v/>
          </cell>
          <cell r="BO493" t="str">
            <v/>
          </cell>
          <cell r="BP493" t="str">
            <v/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</row>
        <row r="494"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BJ494" t="str">
            <v/>
          </cell>
          <cell r="BK494" t="str">
            <v/>
          </cell>
          <cell r="BL494" t="str">
            <v/>
          </cell>
          <cell r="BM494" t="str">
            <v/>
          </cell>
          <cell r="BN494" t="str">
            <v/>
          </cell>
          <cell r="BO494" t="str">
            <v/>
          </cell>
          <cell r="BP494" t="str">
            <v/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BJ495" t="str">
            <v/>
          </cell>
          <cell r="BK495" t="str">
            <v/>
          </cell>
          <cell r="BL495" t="str">
            <v/>
          </cell>
          <cell r="BM495" t="str">
            <v/>
          </cell>
          <cell r="BN495" t="str">
            <v/>
          </cell>
          <cell r="BO495" t="str">
            <v/>
          </cell>
          <cell r="BP495" t="str">
            <v/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BJ496" t="str">
            <v/>
          </cell>
          <cell r="BK496" t="str">
            <v/>
          </cell>
          <cell r="BL496" t="str">
            <v/>
          </cell>
          <cell r="BM496" t="str">
            <v/>
          </cell>
          <cell r="BN496" t="str">
            <v/>
          </cell>
          <cell r="BO496" t="str">
            <v/>
          </cell>
          <cell r="BP496" t="str">
            <v/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BJ497" t="str">
            <v/>
          </cell>
          <cell r="BK497" t="str">
            <v/>
          </cell>
          <cell r="BL497" t="str">
            <v/>
          </cell>
          <cell r="BM497" t="str">
            <v/>
          </cell>
          <cell r="BN497" t="str">
            <v/>
          </cell>
          <cell r="BO497" t="str">
            <v/>
          </cell>
          <cell r="BP497" t="str">
            <v/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</row>
        <row r="498"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BJ498" t="str">
            <v/>
          </cell>
          <cell r="BK498" t="str">
            <v/>
          </cell>
          <cell r="BL498" t="str">
            <v/>
          </cell>
          <cell r="BM498" t="str">
            <v/>
          </cell>
          <cell r="BN498" t="str">
            <v/>
          </cell>
          <cell r="BO498" t="str">
            <v/>
          </cell>
          <cell r="BP498" t="str">
            <v/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</row>
        <row r="499"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BJ499" t="str">
            <v/>
          </cell>
          <cell r="BK499" t="str">
            <v/>
          </cell>
          <cell r="BL499" t="str">
            <v/>
          </cell>
          <cell r="BM499" t="str">
            <v/>
          </cell>
          <cell r="BN499" t="str">
            <v/>
          </cell>
          <cell r="BO499" t="str">
            <v/>
          </cell>
          <cell r="BP499" t="str">
            <v/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BJ500" t="str">
            <v/>
          </cell>
          <cell r="BK500" t="str">
            <v/>
          </cell>
          <cell r="BL500" t="str">
            <v/>
          </cell>
          <cell r="BM500" t="str">
            <v/>
          </cell>
          <cell r="BN500" t="str">
            <v/>
          </cell>
          <cell r="BO500" t="str">
            <v/>
          </cell>
          <cell r="BP500" t="str">
            <v/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BJ501" t="str">
            <v/>
          </cell>
          <cell r="BK501" t="str">
            <v/>
          </cell>
          <cell r="BL501" t="str">
            <v/>
          </cell>
          <cell r="BM501" t="str">
            <v/>
          </cell>
          <cell r="BN501" t="str">
            <v/>
          </cell>
          <cell r="BO501" t="str">
            <v/>
          </cell>
          <cell r="BP501" t="str">
            <v/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</row>
        <row r="502"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BJ502" t="str">
            <v/>
          </cell>
          <cell r="BK502" t="str">
            <v/>
          </cell>
          <cell r="BL502" t="str">
            <v/>
          </cell>
          <cell r="BM502" t="str">
            <v/>
          </cell>
          <cell r="BN502" t="str">
            <v/>
          </cell>
          <cell r="BO502" t="str">
            <v/>
          </cell>
          <cell r="BP502" t="str">
            <v/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BJ503" t="str">
            <v/>
          </cell>
          <cell r="BK503" t="str">
            <v/>
          </cell>
          <cell r="BL503" t="str">
            <v/>
          </cell>
          <cell r="BM503" t="str">
            <v/>
          </cell>
          <cell r="BN503" t="str">
            <v/>
          </cell>
          <cell r="BO503" t="str">
            <v/>
          </cell>
          <cell r="BP503" t="str">
            <v/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</row>
        <row r="504"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BJ504" t="str">
            <v/>
          </cell>
          <cell r="BK504" t="str">
            <v/>
          </cell>
          <cell r="BL504" t="str">
            <v/>
          </cell>
          <cell r="BM504" t="str">
            <v/>
          </cell>
          <cell r="BN504" t="str">
            <v/>
          </cell>
          <cell r="BO504" t="str">
            <v/>
          </cell>
          <cell r="BP504" t="str">
            <v/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</row>
        <row r="505"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BJ505" t="str">
            <v/>
          </cell>
          <cell r="BK505" t="str">
            <v/>
          </cell>
          <cell r="BL505" t="str">
            <v/>
          </cell>
          <cell r="BM505" t="str">
            <v/>
          </cell>
          <cell r="BN505" t="str">
            <v/>
          </cell>
          <cell r="BO505" t="str">
            <v/>
          </cell>
          <cell r="BP505" t="str">
            <v/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</row>
        <row r="506"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BJ506" t="str">
            <v/>
          </cell>
          <cell r="BK506" t="str">
            <v/>
          </cell>
          <cell r="BL506" t="str">
            <v/>
          </cell>
          <cell r="BM506" t="str">
            <v/>
          </cell>
          <cell r="BN506" t="str">
            <v/>
          </cell>
          <cell r="BO506" t="str">
            <v/>
          </cell>
          <cell r="BP506" t="str">
            <v/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BJ507" t="str">
            <v/>
          </cell>
          <cell r="BK507" t="str">
            <v/>
          </cell>
          <cell r="BL507" t="str">
            <v/>
          </cell>
          <cell r="BM507" t="str">
            <v/>
          </cell>
          <cell r="BN507" t="str">
            <v/>
          </cell>
          <cell r="BO507" t="str">
            <v/>
          </cell>
          <cell r="BP507" t="str">
            <v/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</row>
        <row r="508"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BJ508" t="str">
            <v/>
          </cell>
          <cell r="BK508" t="str">
            <v/>
          </cell>
          <cell r="BL508" t="str">
            <v/>
          </cell>
          <cell r="BM508" t="str">
            <v/>
          </cell>
          <cell r="BN508" t="str">
            <v/>
          </cell>
          <cell r="BO508" t="str">
            <v/>
          </cell>
          <cell r="BP508" t="str">
            <v/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</row>
        <row r="509"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BJ509" t="str">
            <v/>
          </cell>
          <cell r="BK509" t="str">
            <v/>
          </cell>
          <cell r="BL509" t="str">
            <v/>
          </cell>
          <cell r="BM509" t="str">
            <v/>
          </cell>
          <cell r="BN509" t="str">
            <v/>
          </cell>
          <cell r="BO509" t="str">
            <v/>
          </cell>
          <cell r="BP509" t="str">
            <v/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BJ510" t="str">
            <v/>
          </cell>
          <cell r="BK510" t="str">
            <v/>
          </cell>
          <cell r="BL510" t="str">
            <v/>
          </cell>
          <cell r="BM510" t="str">
            <v/>
          </cell>
          <cell r="BN510" t="str">
            <v/>
          </cell>
          <cell r="BO510" t="str">
            <v/>
          </cell>
          <cell r="BP510" t="str">
            <v/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BJ511" t="str">
            <v/>
          </cell>
          <cell r="BK511" t="str">
            <v/>
          </cell>
          <cell r="BL511" t="str">
            <v/>
          </cell>
          <cell r="BM511" t="str">
            <v/>
          </cell>
          <cell r="BN511" t="str">
            <v/>
          </cell>
          <cell r="BO511" t="str">
            <v/>
          </cell>
          <cell r="BP511" t="str">
            <v/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</row>
        <row r="512"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BJ512" t="str">
            <v/>
          </cell>
          <cell r="BK512" t="str">
            <v/>
          </cell>
          <cell r="BL512" t="str">
            <v/>
          </cell>
          <cell r="BM512" t="str">
            <v/>
          </cell>
          <cell r="BN512" t="str">
            <v/>
          </cell>
          <cell r="BO512" t="str">
            <v/>
          </cell>
          <cell r="BP512" t="str">
            <v/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</row>
        <row r="513"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BJ513" t="str">
            <v/>
          </cell>
          <cell r="BK513" t="str">
            <v/>
          </cell>
          <cell r="BL513" t="str">
            <v/>
          </cell>
          <cell r="BM513" t="str">
            <v/>
          </cell>
          <cell r="BN513" t="str">
            <v/>
          </cell>
          <cell r="BO513" t="str">
            <v/>
          </cell>
          <cell r="BP513" t="str">
            <v/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</row>
        <row r="514"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BJ514" t="str">
            <v/>
          </cell>
          <cell r="BK514" t="str">
            <v/>
          </cell>
          <cell r="BL514" t="str">
            <v/>
          </cell>
          <cell r="BM514" t="str">
            <v/>
          </cell>
          <cell r="BN514" t="str">
            <v/>
          </cell>
          <cell r="BO514" t="str">
            <v/>
          </cell>
          <cell r="BP514" t="str">
            <v/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</row>
        <row r="515"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BJ515" t="str">
            <v/>
          </cell>
          <cell r="BK515" t="str">
            <v/>
          </cell>
          <cell r="BL515" t="str">
            <v/>
          </cell>
          <cell r="BM515" t="str">
            <v/>
          </cell>
          <cell r="BN515" t="str">
            <v/>
          </cell>
          <cell r="BO515" t="str">
            <v/>
          </cell>
          <cell r="BP515" t="str">
            <v/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BJ516" t="str">
            <v/>
          </cell>
          <cell r="BK516" t="str">
            <v/>
          </cell>
          <cell r="BL516" t="str">
            <v/>
          </cell>
          <cell r="BM516" t="str">
            <v/>
          </cell>
          <cell r="BN516" t="str">
            <v/>
          </cell>
          <cell r="BO516" t="str">
            <v/>
          </cell>
          <cell r="BP516" t="str">
            <v/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</row>
        <row r="517"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BJ517" t="str">
            <v/>
          </cell>
          <cell r="BK517" t="str">
            <v/>
          </cell>
          <cell r="BL517" t="str">
            <v/>
          </cell>
          <cell r="BM517" t="str">
            <v/>
          </cell>
          <cell r="BN517" t="str">
            <v/>
          </cell>
          <cell r="BO517" t="str">
            <v/>
          </cell>
          <cell r="BP517" t="str">
            <v/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</row>
        <row r="518"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BJ518" t="str">
            <v/>
          </cell>
          <cell r="BK518" t="str">
            <v/>
          </cell>
          <cell r="BL518" t="str">
            <v/>
          </cell>
          <cell r="BM518" t="str">
            <v/>
          </cell>
          <cell r="BN518" t="str">
            <v/>
          </cell>
          <cell r="BO518" t="str">
            <v/>
          </cell>
          <cell r="BP518" t="str">
            <v/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</row>
        <row r="519"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BJ519" t="str">
            <v/>
          </cell>
          <cell r="BK519" t="str">
            <v/>
          </cell>
          <cell r="BL519" t="str">
            <v/>
          </cell>
          <cell r="BM519" t="str">
            <v/>
          </cell>
          <cell r="BN519" t="str">
            <v/>
          </cell>
          <cell r="BO519" t="str">
            <v/>
          </cell>
          <cell r="BP519" t="str">
            <v/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BJ520" t="str">
            <v/>
          </cell>
          <cell r="BK520" t="str">
            <v/>
          </cell>
          <cell r="BL520" t="str">
            <v/>
          </cell>
          <cell r="BM520" t="str">
            <v/>
          </cell>
          <cell r="BN520" t="str">
            <v/>
          </cell>
          <cell r="BO520" t="str">
            <v/>
          </cell>
          <cell r="BP520" t="str">
            <v/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</row>
        <row r="521"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BJ521" t="str">
            <v/>
          </cell>
          <cell r="BK521" t="str">
            <v/>
          </cell>
          <cell r="BL521" t="str">
            <v/>
          </cell>
          <cell r="BM521" t="str">
            <v/>
          </cell>
          <cell r="BN521" t="str">
            <v/>
          </cell>
          <cell r="BO521" t="str">
            <v/>
          </cell>
          <cell r="BP521" t="str">
            <v/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BJ522" t="str">
            <v/>
          </cell>
          <cell r="BK522" t="str">
            <v/>
          </cell>
          <cell r="BL522" t="str">
            <v/>
          </cell>
          <cell r="BM522" t="str">
            <v/>
          </cell>
          <cell r="BN522" t="str">
            <v/>
          </cell>
          <cell r="BO522" t="str">
            <v/>
          </cell>
          <cell r="BP522" t="str">
            <v/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BJ523" t="str">
            <v/>
          </cell>
          <cell r="BK523" t="str">
            <v/>
          </cell>
          <cell r="BL523" t="str">
            <v/>
          </cell>
          <cell r="BM523" t="str">
            <v/>
          </cell>
          <cell r="BN523" t="str">
            <v/>
          </cell>
          <cell r="BO523" t="str">
            <v/>
          </cell>
          <cell r="BP523" t="str">
            <v/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BJ524" t="str">
            <v/>
          </cell>
          <cell r="BK524" t="str">
            <v/>
          </cell>
          <cell r="BL524" t="str">
            <v/>
          </cell>
          <cell r="BM524" t="str">
            <v/>
          </cell>
          <cell r="BN524" t="str">
            <v/>
          </cell>
          <cell r="BO524" t="str">
            <v/>
          </cell>
          <cell r="BP524" t="str">
            <v/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BJ525" t="str">
            <v/>
          </cell>
          <cell r="BK525" t="str">
            <v/>
          </cell>
          <cell r="BL525" t="str">
            <v/>
          </cell>
          <cell r="BM525" t="str">
            <v/>
          </cell>
          <cell r="BN525" t="str">
            <v/>
          </cell>
          <cell r="BO525" t="str">
            <v/>
          </cell>
          <cell r="BP525" t="str">
            <v/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BJ526" t="str">
            <v/>
          </cell>
          <cell r="BK526" t="str">
            <v/>
          </cell>
          <cell r="BL526" t="str">
            <v/>
          </cell>
          <cell r="BM526" t="str">
            <v/>
          </cell>
          <cell r="BN526" t="str">
            <v/>
          </cell>
          <cell r="BO526" t="str">
            <v/>
          </cell>
          <cell r="BP526" t="str">
            <v/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BJ527" t="str">
            <v/>
          </cell>
          <cell r="BK527" t="str">
            <v/>
          </cell>
          <cell r="BL527" t="str">
            <v/>
          </cell>
          <cell r="BM527" t="str">
            <v/>
          </cell>
          <cell r="BN527" t="str">
            <v/>
          </cell>
          <cell r="BO527" t="str">
            <v/>
          </cell>
          <cell r="BP527" t="str">
            <v/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BJ528" t="str">
            <v/>
          </cell>
          <cell r="BK528" t="str">
            <v/>
          </cell>
          <cell r="BL528" t="str">
            <v/>
          </cell>
          <cell r="BM528" t="str">
            <v/>
          </cell>
          <cell r="BN528" t="str">
            <v/>
          </cell>
          <cell r="BO528" t="str">
            <v/>
          </cell>
          <cell r="BP528" t="str">
            <v/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</row>
        <row r="529"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BJ529" t="str">
            <v/>
          </cell>
          <cell r="BK529" t="str">
            <v/>
          </cell>
          <cell r="BL529" t="str">
            <v/>
          </cell>
          <cell r="BM529" t="str">
            <v/>
          </cell>
          <cell r="BN529" t="str">
            <v/>
          </cell>
          <cell r="BO529" t="str">
            <v/>
          </cell>
          <cell r="BP529" t="str">
            <v/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</row>
        <row r="530"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BJ530" t="str">
            <v/>
          </cell>
          <cell r="BK530" t="str">
            <v/>
          </cell>
          <cell r="BL530" t="str">
            <v/>
          </cell>
          <cell r="BM530" t="str">
            <v/>
          </cell>
          <cell r="BN530" t="str">
            <v/>
          </cell>
          <cell r="BO530" t="str">
            <v/>
          </cell>
          <cell r="BP530" t="str">
            <v/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BJ531" t="str">
            <v/>
          </cell>
          <cell r="BK531" t="str">
            <v/>
          </cell>
          <cell r="BL531" t="str">
            <v/>
          </cell>
          <cell r="BM531" t="str">
            <v/>
          </cell>
          <cell r="BN531" t="str">
            <v/>
          </cell>
          <cell r="BO531" t="str">
            <v/>
          </cell>
          <cell r="BP531" t="str">
            <v/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</row>
        <row r="532"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BJ532" t="str">
            <v/>
          </cell>
          <cell r="BK532" t="str">
            <v/>
          </cell>
          <cell r="BL532" t="str">
            <v/>
          </cell>
          <cell r="BM532" t="str">
            <v/>
          </cell>
          <cell r="BN532" t="str">
            <v/>
          </cell>
          <cell r="BO532" t="str">
            <v/>
          </cell>
          <cell r="BP532" t="str">
            <v/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BJ533" t="str">
            <v/>
          </cell>
          <cell r="BK533" t="str">
            <v/>
          </cell>
          <cell r="BL533" t="str">
            <v/>
          </cell>
          <cell r="BM533" t="str">
            <v/>
          </cell>
          <cell r="BN533" t="str">
            <v/>
          </cell>
          <cell r="BO533" t="str">
            <v/>
          </cell>
          <cell r="BP533" t="str">
            <v/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BJ534" t="str">
            <v/>
          </cell>
          <cell r="BK534" t="str">
            <v/>
          </cell>
          <cell r="BL534" t="str">
            <v/>
          </cell>
          <cell r="BM534" t="str">
            <v/>
          </cell>
          <cell r="BN534" t="str">
            <v/>
          </cell>
          <cell r="BO534" t="str">
            <v/>
          </cell>
          <cell r="BP534" t="str">
            <v/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BJ535" t="str">
            <v/>
          </cell>
          <cell r="BK535" t="str">
            <v/>
          </cell>
          <cell r="BL535" t="str">
            <v/>
          </cell>
          <cell r="BM535" t="str">
            <v/>
          </cell>
          <cell r="BN535" t="str">
            <v/>
          </cell>
          <cell r="BO535" t="str">
            <v/>
          </cell>
          <cell r="BP535" t="str">
            <v/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</row>
        <row r="536"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BJ536" t="str">
            <v/>
          </cell>
          <cell r="BK536" t="str">
            <v/>
          </cell>
          <cell r="BL536" t="str">
            <v/>
          </cell>
          <cell r="BM536" t="str">
            <v/>
          </cell>
          <cell r="BN536" t="str">
            <v/>
          </cell>
          <cell r="BO536" t="str">
            <v/>
          </cell>
          <cell r="BP536" t="str">
            <v/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BJ537" t="str">
            <v/>
          </cell>
          <cell r="BK537" t="str">
            <v/>
          </cell>
          <cell r="BL537" t="str">
            <v/>
          </cell>
          <cell r="BM537" t="str">
            <v/>
          </cell>
          <cell r="BN537" t="str">
            <v/>
          </cell>
          <cell r="BO537" t="str">
            <v/>
          </cell>
          <cell r="BP537" t="str">
            <v/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</row>
        <row r="538"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BJ538" t="str">
            <v/>
          </cell>
          <cell r="BK538" t="str">
            <v/>
          </cell>
          <cell r="BL538" t="str">
            <v/>
          </cell>
          <cell r="BM538" t="str">
            <v/>
          </cell>
          <cell r="BN538" t="str">
            <v/>
          </cell>
          <cell r="BO538" t="str">
            <v/>
          </cell>
          <cell r="BP538" t="str">
            <v/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BJ539" t="str">
            <v/>
          </cell>
          <cell r="BK539" t="str">
            <v/>
          </cell>
          <cell r="BL539" t="str">
            <v/>
          </cell>
          <cell r="BM539" t="str">
            <v/>
          </cell>
          <cell r="BN539" t="str">
            <v/>
          </cell>
          <cell r="BO539" t="str">
            <v/>
          </cell>
          <cell r="BP539" t="str">
            <v/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BJ540" t="str">
            <v/>
          </cell>
          <cell r="BK540" t="str">
            <v/>
          </cell>
          <cell r="BL540" t="str">
            <v/>
          </cell>
          <cell r="BM540" t="str">
            <v/>
          </cell>
          <cell r="BN540" t="str">
            <v/>
          </cell>
          <cell r="BO540" t="str">
            <v/>
          </cell>
          <cell r="BP540" t="str">
            <v/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</row>
        <row r="541"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BJ541" t="str">
            <v/>
          </cell>
          <cell r="BK541" t="str">
            <v/>
          </cell>
          <cell r="BL541" t="str">
            <v/>
          </cell>
          <cell r="BM541" t="str">
            <v/>
          </cell>
          <cell r="BN541" t="str">
            <v/>
          </cell>
          <cell r="BO541" t="str">
            <v/>
          </cell>
          <cell r="BP541" t="str">
            <v/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</row>
        <row r="542"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BJ542" t="str">
            <v/>
          </cell>
          <cell r="BK542" t="str">
            <v/>
          </cell>
          <cell r="BL542" t="str">
            <v/>
          </cell>
          <cell r="BM542" t="str">
            <v/>
          </cell>
          <cell r="BN542" t="str">
            <v/>
          </cell>
          <cell r="BO542" t="str">
            <v/>
          </cell>
          <cell r="BP542" t="str">
            <v/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BJ543" t="str">
            <v/>
          </cell>
          <cell r="BK543" t="str">
            <v/>
          </cell>
          <cell r="BL543" t="str">
            <v/>
          </cell>
          <cell r="BM543" t="str">
            <v/>
          </cell>
          <cell r="BN543" t="str">
            <v/>
          </cell>
          <cell r="BO543" t="str">
            <v/>
          </cell>
          <cell r="BP543" t="str">
            <v/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BJ544" t="str">
            <v/>
          </cell>
          <cell r="BK544" t="str">
            <v/>
          </cell>
          <cell r="BL544" t="str">
            <v/>
          </cell>
          <cell r="BM544" t="str">
            <v/>
          </cell>
          <cell r="BN544" t="str">
            <v/>
          </cell>
          <cell r="BO544" t="str">
            <v/>
          </cell>
          <cell r="BP544" t="str">
            <v/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BJ545" t="str">
            <v/>
          </cell>
          <cell r="BK545" t="str">
            <v/>
          </cell>
          <cell r="BL545" t="str">
            <v/>
          </cell>
          <cell r="BM545" t="str">
            <v/>
          </cell>
          <cell r="BN545" t="str">
            <v/>
          </cell>
          <cell r="BO545" t="str">
            <v/>
          </cell>
          <cell r="BP545" t="str">
            <v/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BJ546" t="str">
            <v/>
          </cell>
          <cell r="BK546" t="str">
            <v/>
          </cell>
          <cell r="BL546" t="str">
            <v/>
          </cell>
          <cell r="BM546" t="str">
            <v/>
          </cell>
          <cell r="BN546" t="str">
            <v/>
          </cell>
          <cell r="BO546" t="str">
            <v/>
          </cell>
          <cell r="BP546" t="str">
            <v/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BJ547" t="str">
            <v/>
          </cell>
          <cell r="BK547" t="str">
            <v/>
          </cell>
          <cell r="BL547" t="str">
            <v/>
          </cell>
          <cell r="BM547" t="str">
            <v/>
          </cell>
          <cell r="BN547" t="str">
            <v/>
          </cell>
          <cell r="BO547" t="str">
            <v/>
          </cell>
          <cell r="BP547" t="str">
            <v/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BJ548" t="str">
            <v/>
          </cell>
          <cell r="BK548" t="str">
            <v/>
          </cell>
          <cell r="BL548" t="str">
            <v/>
          </cell>
          <cell r="BM548" t="str">
            <v/>
          </cell>
          <cell r="BN548" t="str">
            <v/>
          </cell>
          <cell r="BO548" t="str">
            <v/>
          </cell>
          <cell r="BP548" t="str">
            <v/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BJ549" t="str">
            <v/>
          </cell>
          <cell r="BK549" t="str">
            <v/>
          </cell>
          <cell r="BL549" t="str">
            <v/>
          </cell>
          <cell r="BM549" t="str">
            <v/>
          </cell>
          <cell r="BN549" t="str">
            <v/>
          </cell>
          <cell r="BO549" t="str">
            <v/>
          </cell>
          <cell r="BP549" t="str">
            <v/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BJ550" t="str">
            <v/>
          </cell>
          <cell r="BK550" t="str">
            <v/>
          </cell>
          <cell r="BL550" t="str">
            <v/>
          </cell>
          <cell r="BM550" t="str">
            <v/>
          </cell>
          <cell r="BN550" t="str">
            <v/>
          </cell>
          <cell r="BO550" t="str">
            <v/>
          </cell>
          <cell r="BP550" t="str">
            <v/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BJ551" t="str">
            <v/>
          </cell>
          <cell r="BK551" t="str">
            <v/>
          </cell>
          <cell r="BL551" t="str">
            <v/>
          </cell>
          <cell r="BM551" t="str">
            <v/>
          </cell>
          <cell r="BN551" t="str">
            <v/>
          </cell>
          <cell r="BO551" t="str">
            <v/>
          </cell>
          <cell r="BP551" t="str">
            <v/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</row>
        <row r="552"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BJ552" t="str">
            <v/>
          </cell>
          <cell r="BK552" t="str">
            <v/>
          </cell>
          <cell r="BL552" t="str">
            <v/>
          </cell>
          <cell r="BM552" t="str">
            <v/>
          </cell>
          <cell r="BN552" t="str">
            <v/>
          </cell>
          <cell r="BO552" t="str">
            <v/>
          </cell>
          <cell r="BP552" t="str">
            <v/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BJ553" t="str">
            <v/>
          </cell>
          <cell r="BK553" t="str">
            <v/>
          </cell>
          <cell r="BL553" t="str">
            <v/>
          </cell>
          <cell r="BM553" t="str">
            <v/>
          </cell>
          <cell r="BN553" t="str">
            <v/>
          </cell>
          <cell r="BO553" t="str">
            <v/>
          </cell>
          <cell r="BP553" t="str">
            <v/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BJ554" t="str">
            <v/>
          </cell>
          <cell r="BK554" t="str">
            <v/>
          </cell>
          <cell r="BL554" t="str">
            <v/>
          </cell>
          <cell r="BM554" t="str">
            <v/>
          </cell>
          <cell r="BN554" t="str">
            <v/>
          </cell>
          <cell r="BO554" t="str">
            <v/>
          </cell>
          <cell r="BP554" t="str">
            <v/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BJ555" t="str">
            <v/>
          </cell>
          <cell r="BK555" t="str">
            <v/>
          </cell>
          <cell r="BL555" t="str">
            <v/>
          </cell>
          <cell r="BM555" t="str">
            <v/>
          </cell>
          <cell r="BN555" t="str">
            <v/>
          </cell>
          <cell r="BO555" t="str">
            <v/>
          </cell>
          <cell r="BP555" t="str">
            <v/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BJ556" t="str">
            <v/>
          </cell>
          <cell r="BK556" t="str">
            <v/>
          </cell>
          <cell r="BL556" t="str">
            <v/>
          </cell>
          <cell r="BM556" t="str">
            <v/>
          </cell>
          <cell r="BN556" t="str">
            <v/>
          </cell>
          <cell r="BO556" t="str">
            <v/>
          </cell>
          <cell r="BP556" t="str">
            <v/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BJ557" t="str">
            <v/>
          </cell>
          <cell r="BK557" t="str">
            <v/>
          </cell>
          <cell r="BL557" t="str">
            <v/>
          </cell>
          <cell r="BM557" t="str">
            <v/>
          </cell>
          <cell r="BN557" t="str">
            <v/>
          </cell>
          <cell r="BO557" t="str">
            <v/>
          </cell>
          <cell r="BP557" t="str">
            <v/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</row>
        <row r="558"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BJ558" t="str">
            <v/>
          </cell>
          <cell r="BK558" t="str">
            <v/>
          </cell>
          <cell r="BL558" t="str">
            <v/>
          </cell>
          <cell r="BM558" t="str">
            <v/>
          </cell>
          <cell r="BN558" t="str">
            <v/>
          </cell>
          <cell r="BO558" t="str">
            <v/>
          </cell>
          <cell r="BP558" t="str">
            <v/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</row>
        <row r="559"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BJ559" t="str">
            <v/>
          </cell>
          <cell r="BK559" t="str">
            <v/>
          </cell>
          <cell r="BL559" t="str">
            <v/>
          </cell>
          <cell r="BM559" t="str">
            <v/>
          </cell>
          <cell r="BN559" t="str">
            <v/>
          </cell>
          <cell r="BO559" t="str">
            <v/>
          </cell>
          <cell r="BP559" t="str">
            <v/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BJ560" t="str">
            <v/>
          </cell>
          <cell r="BK560" t="str">
            <v/>
          </cell>
          <cell r="BL560" t="str">
            <v/>
          </cell>
          <cell r="BM560" t="str">
            <v/>
          </cell>
          <cell r="BN560" t="str">
            <v/>
          </cell>
          <cell r="BO560" t="str">
            <v/>
          </cell>
          <cell r="BP560" t="str">
            <v/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BJ561" t="str">
            <v/>
          </cell>
          <cell r="BK561" t="str">
            <v/>
          </cell>
          <cell r="BL561" t="str">
            <v/>
          </cell>
          <cell r="BM561" t="str">
            <v/>
          </cell>
          <cell r="BN561" t="str">
            <v/>
          </cell>
          <cell r="BO561" t="str">
            <v/>
          </cell>
          <cell r="BP561" t="str">
            <v/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BJ562" t="str">
            <v/>
          </cell>
          <cell r="BK562" t="str">
            <v/>
          </cell>
          <cell r="BL562" t="str">
            <v/>
          </cell>
          <cell r="BM562" t="str">
            <v/>
          </cell>
          <cell r="BN562" t="str">
            <v/>
          </cell>
          <cell r="BO562" t="str">
            <v/>
          </cell>
          <cell r="BP562" t="str">
            <v/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BJ563" t="str">
            <v/>
          </cell>
          <cell r="BK563" t="str">
            <v/>
          </cell>
          <cell r="BL563" t="str">
            <v/>
          </cell>
          <cell r="BM563" t="str">
            <v/>
          </cell>
          <cell r="BN563" t="str">
            <v/>
          </cell>
          <cell r="BO563" t="str">
            <v/>
          </cell>
          <cell r="BP563" t="str">
            <v/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BJ564" t="str">
            <v/>
          </cell>
          <cell r="BK564" t="str">
            <v/>
          </cell>
          <cell r="BL564" t="str">
            <v/>
          </cell>
          <cell r="BM564" t="str">
            <v/>
          </cell>
          <cell r="BN564" t="str">
            <v/>
          </cell>
          <cell r="BO564" t="str">
            <v/>
          </cell>
          <cell r="BP564" t="str">
            <v/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</row>
        <row r="565"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BJ565" t="str">
            <v/>
          </cell>
          <cell r="BK565" t="str">
            <v/>
          </cell>
          <cell r="BL565" t="str">
            <v/>
          </cell>
          <cell r="BM565" t="str">
            <v/>
          </cell>
          <cell r="BN565" t="str">
            <v/>
          </cell>
          <cell r="BO565" t="str">
            <v/>
          </cell>
          <cell r="BP565" t="str">
            <v/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BJ566" t="str">
            <v/>
          </cell>
          <cell r="BK566" t="str">
            <v/>
          </cell>
          <cell r="BL566" t="str">
            <v/>
          </cell>
          <cell r="BM566" t="str">
            <v/>
          </cell>
          <cell r="BN566" t="str">
            <v/>
          </cell>
          <cell r="BO566" t="str">
            <v/>
          </cell>
          <cell r="BP566" t="str">
            <v/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</row>
        <row r="568"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  <cell r="BN569" t="str">
            <v/>
          </cell>
          <cell r="BO569" t="str">
            <v/>
          </cell>
          <cell r="BP569" t="str">
            <v/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</row>
        <row r="570"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  <cell r="BN570" t="str">
            <v/>
          </cell>
          <cell r="BO570" t="str">
            <v/>
          </cell>
          <cell r="BP570" t="str">
            <v/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</row>
        <row r="571"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</row>
        <row r="572"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</row>
        <row r="573"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BJ573" t="str">
            <v/>
          </cell>
          <cell r="BK573" t="str">
            <v/>
          </cell>
          <cell r="BL573" t="str">
            <v/>
          </cell>
          <cell r="BM573" t="str">
            <v/>
          </cell>
          <cell r="BN573" t="str">
            <v/>
          </cell>
          <cell r="BO573" t="str">
            <v/>
          </cell>
          <cell r="BP573" t="str">
            <v/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</row>
        <row r="574"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BJ574" t="str">
            <v/>
          </cell>
          <cell r="BK574" t="str">
            <v/>
          </cell>
          <cell r="BL574" t="str">
            <v/>
          </cell>
          <cell r="BM574" t="str">
            <v/>
          </cell>
          <cell r="BN574" t="str">
            <v/>
          </cell>
          <cell r="BO574" t="str">
            <v/>
          </cell>
          <cell r="BP574" t="str">
            <v/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</row>
        <row r="575"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BJ575" t="str">
            <v/>
          </cell>
          <cell r="BK575" t="str">
            <v/>
          </cell>
          <cell r="BL575" t="str">
            <v/>
          </cell>
          <cell r="BM575" t="str">
            <v/>
          </cell>
          <cell r="BN575" t="str">
            <v/>
          </cell>
          <cell r="BO575" t="str">
            <v/>
          </cell>
          <cell r="BP575" t="str">
            <v/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</row>
        <row r="576"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BJ576" t="str">
            <v/>
          </cell>
          <cell r="BK576" t="str">
            <v/>
          </cell>
          <cell r="BL576" t="str">
            <v/>
          </cell>
          <cell r="BM576" t="str">
            <v/>
          </cell>
          <cell r="BN576" t="str">
            <v/>
          </cell>
          <cell r="BO576" t="str">
            <v/>
          </cell>
          <cell r="BP576" t="str">
            <v/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</row>
        <row r="577"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BJ577" t="str">
            <v/>
          </cell>
          <cell r="BK577" t="str">
            <v/>
          </cell>
          <cell r="BL577" t="str">
            <v/>
          </cell>
          <cell r="BM577" t="str">
            <v/>
          </cell>
          <cell r="BN577" t="str">
            <v/>
          </cell>
          <cell r="BO577" t="str">
            <v/>
          </cell>
          <cell r="BP577" t="str">
            <v/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BJ578" t="str">
            <v/>
          </cell>
          <cell r="BK578" t="str">
            <v/>
          </cell>
          <cell r="BL578" t="str">
            <v/>
          </cell>
          <cell r="BM578" t="str">
            <v/>
          </cell>
          <cell r="BN578" t="str">
            <v/>
          </cell>
          <cell r="BO578" t="str">
            <v/>
          </cell>
          <cell r="BP578" t="str">
            <v/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</row>
        <row r="579"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BJ579" t="str">
            <v/>
          </cell>
          <cell r="BK579" t="str">
            <v/>
          </cell>
          <cell r="BL579" t="str">
            <v/>
          </cell>
          <cell r="BM579" t="str">
            <v/>
          </cell>
          <cell r="BN579" t="str">
            <v/>
          </cell>
          <cell r="BO579" t="str">
            <v/>
          </cell>
          <cell r="BP579" t="str">
            <v/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BJ580" t="str">
            <v/>
          </cell>
          <cell r="BK580" t="str">
            <v/>
          </cell>
          <cell r="BL580" t="str">
            <v/>
          </cell>
          <cell r="BM580" t="str">
            <v/>
          </cell>
          <cell r="BN580" t="str">
            <v/>
          </cell>
          <cell r="BO580" t="str">
            <v/>
          </cell>
          <cell r="BP580" t="str">
            <v/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</row>
        <row r="581"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BJ581" t="str">
            <v/>
          </cell>
          <cell r="BK581" t="str">
            <v/>
          </cell>
          <cell r="BL581" t="str">
            <v/>
          </cell>
          <cell r="BM581" t="str">
            <v/>
          </cell>
          <cell r="BN581" t="str">
            <v/>
          </cell>
          <cell r="BO581" t="str">
            <v/>
          </cell>
          <cell r="BP581" t="str">
            <v/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</row>
        <row r="582"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BJ582" t="str">
            <v/>
          </cell>
          <cell r="BK582" t="str">
            <v/>
          </cell>
          <cell r="BL582" t="str">
            <v/>
          </cell>
          <cell r="BM582" t="str">
            <v/>
          </cell>
          <cell r="BN582" t="str">
            <v/>
          </cell>
          <cell r="BO582" t="str">
            <v/>
          </cell>
          <cell r="BP582" t="str">
            <v/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</row>
        <row r="583"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BJ583" t="str">
            <v/>
          </cell>
          <cell r="BK583" t="str">
            <v/>
          </cell>
          <cell r="BL583" t="str">
            <v/>
          </cell>
          <cell r="BM583" t="str">
            <v/>
          </cell>
          <cell r="BN583" t="str">
            <v/>
          </cell>
          <cell r="BO583" t="str">
            <v/>
          </cell>
          <cell r="BP583" t="str">
            <v/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</row>
        <row r="584"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BJ584" t="str">
            <v/>
          </cell>
          <cell r="BK584" t="str">
            <v/>
          </cell>
          <cell r="BL584" t="str">
            <v/>
          </cell>
          <cell r="BM584" t="str">
            <v/>
          </cell>
          <cell r="BN584" t="str">
            <v/>
          </cell>
          <cell r="BO584" t="str">
            <v/>
          </cell>
          <cell r="BP584" t="str">
            <v/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</row>
        <row r="585"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BJ585" t="str">
            <v/>
          </cell>
          <cell r="BK585" t="str">
            <v/>
          </cell>
          <cell r="BL585" t="str">
            <v/>
          </cell>
          <cell r="BM585" t="str">
            <v/>
          </cell>
          <cell r="BN585" t="str">
            <v/>
          </cell>
          <cell r="BO585" t="str">
            <v/>
          </cell>
          <cell r="BP585" t="str">
            <v/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</row>
        <row r="586"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BJ586" t="str">
            <v/>
          </cell>
          <cell r="BK586" t="str">
            <v/>
          </cell>
          <cell r="BL586" t="str">
            <v/>
          </cell>
          <cell r="BM586" t="str">
            <v/>
          </cell>
          <cell r="BN586" t="str">
            <v/>
          </cell>
          <cell r="BO586" t="str">
            <v/>
          </cell>
          <cell r="BP586" t="str">
            <v/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</row>
        <row r="587"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BJ587" t="str">
            <v/>
          </cell>
          <cell r="BK587" t="str">
            <v/>
          </cell>
          <cell r="BL587" t="str">
            <v/>
          </cell>
          <cell r="BM587" t="str">
            <v/>
          </cell>
          <cell r="BN587" t="str">
            <v/>
          </cell>
          <cell r="BO587" t="str">
            <v/>
          </cell>
          <cell r="BP587" t="str">
            <v/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</row>
        <row r="589"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</row>
        <row r="590"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  <cell r="BN590" t="str">
            <v/>
          </cell>
          <cell r="BO590" t="str">
            <v/>
          </cell>
          <cell r="BP590" t="str">
            <v/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</row>
        <row r="591"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BJ591" t="str">
            <v/>
          </cell>
          <cell r="BK591" t="str">
            <v/>
          </cell>
          <cell r="BL591" t="str">
            <v/>
          </cell>
          <cell r="BM591" t="str">
            <v/>
          </cell>
          <cell r="BN591" t="str">
            <v/>
          </cell>
          <cell r="BO591" t="str">
            <v/>
          </cell>
          <cell r="BP591" t="str">
            <v/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BJ592" t="str">
            <v/>
          </cell>
          <cell r="BK592" t="str">
            <v/>
          </cell>
          <cell r="BL592" t="str">
            <v/>
          </cell>
          <cell r="BM592" t="str">
            <v/>
          </cell>
          <cell r="BN592" t="str">
            <v/>
          </cell>
          <cell r="BO592" t="str">
            <v/>
          </cell>
          <cell r="BP592" t="str">
            <v/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BJ593" t="str">
            <v/>
          </cell>
          <cell r="BK593" t="str">
            <v/>
          </cell>
          <cell r="BL593" t="str">
            <v/>
          </cell>
          <cell r="BM593" t="str">
            <v/>
          </cell>
          <cell r="BN593" t="str">
            <v/>
          </cell>
          <cell r="BO593" t="str">
            <v/>
          </cell>
          <cell r="BP593" t="str">
            <v/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BJ594" t="str">
            <v/>
          </cell>
          <cell r="BK594" t="str">
            <v/>
          </cell>
          <cell r="BL594" t="str">
            <v/>
          </cell>
          <cell r="BM594" t="str">
            <v/>
          </cell>
          <cell r="BN594" t="str">
            <v/>
          </cell>
          <cell r="BO594" t="str">
            <v/>
          </cell>
          <cell r="BP594" t="str">
            <v/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BJ595" t="str">
            <v/>
          </cell>
          <cell r="BK595" t="str">
            <v/>
          </cell>
          <cell r="BL595" t="str">
            <v/>
          </cell>
          <cell r="BM595" t="str">
            <v/>
          </cell>
          <cell r="BN595" t="str">
            <v/>
          </cell>
          <cell r="BO595" t="str">
            <v/>
          </cell>
          <cell r="BP595" t="str">
            <v/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BJ596" t="str">
            <v/>
          </cell>
          <cell r="BK596" t="str">
            <v/>
          </cell>
          <cell r="BL596" t="str">
            <v/>
          </cell>
          <cell r="BM596" t="str">
            <v/>
          </cell>
          <cell r="BN596" t="str">
            <v/>
          </cell>
          <cell r="BO596" t="str">
            <v/>
          </cell>
          <cell r="BP596" t="str">
            <v/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</row>
        <row r="597"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BJ597" t="str">
            <v/>
          </cell>
          <cell r="BK597" t="str">
            <v/>
          </cell>
          <cell r="BL597" t="str">
            <v/>
          </cell>
          <cell r="BM597" t="str">
            <v/>
          </cell>
          <cell r="BN597" t="str">
            <v/>
          </cell>
          <cell r="BO597" t="str">
            <v/>
          </cell>
          <cell r="BP597" t="str">
            <v/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BJ598" t="str">
            <v/>
          </cell>
          <cell r="BK598" t="str">
            <v/>
          </cell>
          <cell r="BL598" t="str">
            <v/>
          </cell>
          <cell r="BM598" t="str">
            <v/>
          </cell>
          <cell r="BN598" t="str">
            <v/>
          </cell>
          <cell r="BO598" t="str">
            <v/>
          </cell>
          <cell r="BP598" t="str">
            <v/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</row>
        <row r="599"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BJ599" t="str">
            <v/>
          </cell>
          <cell r="BK599" t="str">
            <v/>
          </cell>
          <cell r="BL599" t="str">
            <v/>
          </cell>
          <cell r="BM599" t="str">
            <v/>
          </cell>
          <cell r="BN599" t="str">
            <v/>
          </cell>
          <cell r="BO599" t="str">
            <v/>
          </cell>
          <cell r="BP599" t="str">
            <v/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BJ600" t="str">
            <v/>
          </cell>
          <cell r="BK600" t="str">
            <v/>
          </cell>
          <cell r="BL600" t="str">
            <v/>
          </cell>
          <cell r="BM600" t="str">
            <v/>
          </cell>
          <cell r="BN600" t="str">
            <v/>
          </cell>
          <cell r="BO600" t="str">
            <v/>
          </cell>
          <cell r="BP600" t="str">
            <v/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BJ601" t="str">
            <v/>
          </cell>
          <cell r="BK601" t="str">
            <v/>
          </cell>
          <cell r="BL601" t="str">
            <v/>
          </cell>
          <cell r="BM601" t="str">
            <v/>
          </cell>
          <cell r="BN601" t="str">
            <v/>
          </cell>
          <cell r="BO601" t="str">
            <v/>
          </cell>
          <cell r="BP601" t="str">
            <v/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BJ602" t="str">
            <v/>
          </cell>
          <cell r="BK602" t="str">
            <v/>
          </cell>
          <cell r="BL602" t="str">
            <v/>
          </cell>
          <cell r="BM602" t="str">
            <v/>
          </cell>
          <cell r="BN602" t="str">
            <v/>
          </cell>
          <cell r="BO602" t="str">
            <v/>
          </cell>
          <cell r="BP602" t="str">
            <v/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</row>
        <row r="603"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BJ603" t="str">
            <v/>
          </cell>
          <cell r="BK603" t="str">
            <v/>
          </cell>
          <cell r="BL603" t="str">
            <v/>
          </cell>
          <cell r="BM603" t="str">
            <v/>
          </cell>
          <cell r="BN603" t="str">
            <v/>
          </cell>
          <cell r="BO603" t="str">
            <v/>
          </cell>
          <cell r="BP603" t="str">
            <v/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</row>
        <row r="604"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BJ604" t="str">
            <v/>
          </cell>
          <cell r="BK604" t="str">
            <v/>
          </cell>
          <cell r="BL604" t="str">
            <v/>
          </cell>
          <cell r="BM604" t="str">
            <v/>
          </cell>
          <cell r="BN604" t="str">
            <v/>
          </cell>
          <cell r="BO604" t="str">
            <v/>
          </cell>
          <cell r="BP604" t="str">
            <v/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</row>
        <row r="605"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BJ605" t="str">
            <v/>
          </cell>
          <cell r="BK605" t="str">
            <v/>
          </cell>
          <cell r="BL605" t="str">
            <v/>
          </cell>
          <cell r="BM605" t="str">
            <v/>
          </cell>
          <cell r="BN605" t="str">
            <v/>
          </cell>
          <cell r="BO605" t="str">
            <v/>
          </cell>
          <cell r="BP605" t="str">
            <v/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</row>
        <row r="606"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BJ606" t="str">
            <v/>
          </cell>
          <cell r="BK606" t="str">
            <v/>
          </cell>
          <cell r="BL606" t="str">
            <v/>
          </cell>
          <cell r="BM606" t="str">
            <v/>
          </cell>
          <cell r="BN606" t="str">
            <v/>
          </cell>
          <cell r="BO606" t="str">
            <v/>
          </cell>
          <cell r="BP606" t="str">
            <v/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</row>
        <row r="607"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BJ607" t="str">
            <v/>
          </cell>
          <cell r="BK607" t="str">
            <v/>
          </cell>
          <cell r="BL607" t="str">
            <v/>
          </cell>
          <cell r="BM607" t="str">
            <v/>
          </cell>
          <cell r="BN607" t="str">
            <v/>
          </cell>
          <cell r="BO607" t="str">
            <v/>
          </cell>
          <cell r="BP607" t="str">
            <v/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BJ608" t="str">
            <v/>
          </cell>
          <cell r="BK608" t="str">
            <v/>
          </cell>
          <cell r="BL608" t="str">
            <v/>
          </cell>
          <cell r="BM608" t="str">
            <v/>
          </cell>
          <cell r="BN608" t="str">
            <v/>
          </cell>
          <cell r="BO608" t="str">
            <v/>
          </cell>
          <cell r="BP608" t="str">
            <v/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</row>
        <row r="609"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BJ609" t="str">
            <v/>
          </cell>
          <cell r="BK609" t="str">
            <v/>
          </cell>
          <cell r="BL609" t="str">
            <v/>
          </cell>
          <cell r="BM609" t="str">
            <v/>
          </cell>
          <cell r="BN609" t="str">
            <v/>
          </cell>
          <cell r="BO609" t="str">
            <v/>
          </cell>
          <cell r="BP609" t="str">
            <v/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</row>
        <row r="610"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BJ610" t="str">
            <v/>
          </cell>
          <cell r="BK610" t="str">
            <v/>
          </cell>
          <cell r="BL610" t="str">
            <v/>
          </cell>
          <cell r="BM610" t="str">
            <v/>
          </cell>
          <cell r="BN610" t="str">
            <v/>
          </cell>
          <cell r="BO610" t="str">
            <v/>
          </cell>
          <cell r="BP610" t="str">
            <v/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</row>
        <row r="611"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BJ611" t="str">
            <v/>
          </cell>
          <cell r="BK611" t="str">
            <v/>
          </cell>
          <cell r="BL611" t="str">
            <v/>
          </cell>
          <cell r="BM611" t="str">
            <v/>
          </cell>
          <cell r="BN611" t="str">
            <v/>
          </cell>
          <cell r="BO611" t="str">
            <v/>
          </cell>
          <cell r="BP611" t="str">
            <v/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BJ612" t="str">
            <v/>
          </cell>
          <cell r="BK612" t="str">
            <v/>
          </cell>
          <cell r="BL612" t="str">
            <v/>
          </cell>
          <cell r="BM612" t="str">
            <v/>
          </cell>
          <cell r="BN612" t="str">
            <v/>
          </cell>
          <cell r="BO612" t="str">
            <v/>
          </cell>
          <cell r="BP612" t="str">
            <v/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BJ613" t="str">
            <v/>
          </cell>
          <cell r="BK613" t="str">
            <v/>
          </cell>
          <cell r="BL613" t="str">
            <v/>
          </cell>
          <cell r="BM613" t="str">
            <v/>
          </cell>
          <cell r="BN613" t="str">
            <v/>
          </cell>
          <cell r="BO613" t="str">
            <v/>
          </cell>
          <cell r="BP613" t="str">
            <v/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</row>
        <row r="614"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BJ614" t="str">
            <v/>
          </cell>
          <cell r="BK614" t="str">
            <v/>
          </cell>
          <cell r="BL614" t="str">
            <v/>
          </cell>
          <cell r="BM614" t="str">
            <v/>
          </cell>
          <cell r="BN614" t="str">
            <v/>
          </cell>
          <cell r="BO614" t="str">
            <v/>
          </cell>
          <cell r="BP614" t="str">
            <v/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</row>
        <row r="615"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BJ615" t="str">
            <v/>
          </cell>
          <cell r="BK615" t="str">
            <v/>
          </cell>
          <cell r="BL615" t="str">
            <v/>
          </cell>
          <cell r="BM615" t="str">
            <v/>
          </cell>
          <cell r="BN615" t="str">
            <v/>
          </cell>
          <cell r="BO615" t="str">
            <v/>
          </cell>
          <cell r="BP615" t="str">
            <v/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BJ616" t="str">
            <v/>
          </cell>
          <cell r="BK616" t="str">
            <v/>
          </cell>
          <cell r="BL616" t="str">
            <v/>
          </cell>
          <cell r="BM616" t="str">
            <v/>
          </cell>
          <cell r="BN616" t="str">
            <v/>
          </cell>
          <cell r="BO616" t="str">
            <v/>
          </cell>
          <cell r="BP616" t="str">
            <v/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</row>
        <row r="617"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BJ617" t="str">
            <v/>
          </cell>
          <cell r="BK617" t="str">
            <v/>
          </cell>
          <cell r="BL617" t="str">
            <v/>
          </cell>
          <cell r="BM617" t="str">
            <v/>
          </cell>
          <cell r="BN617" t="str">
            <v/>
          </cell>
          <cell r="BO617" t="str">
            <v/>
          </cell>
          <cell r="BP617" t="str">
            <v/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</row>
        <row r="618"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BJ618" t="str">
            <v/>
          </cell>
          <cell r="BK618" t="str">
            <v/>
          </cell>
          <cell r="BL618" t="str">
            <v/>
          </cell>
          <cell r="BM618" t="str">
            <v/>
          </cell>
          <cell r="BN618" t="str">
            <v/>
          </cell>
          <cell r="BO618" t="str">
            <v/>
          </cell>
          <cell r="BP618" t="str">
            <v/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BJ619" t="str">
            <v/>
          </cell>
          <cell r="BK619" t="str">
            <v/>
          </cell>
          <cell r="BL619" t="str">
            <v/>
          </cell>
          <cell r="BM619" t="str">
            <v/>
          </cell>
          <cell r="BN619" t="str">
            <v/>
          </cell>
          <cell r="BO619" t="str">
            <v/>
          </cell>
          <cell r="BP619" t="str">
            <v/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BJ620" t="str">
            <v/>
          </cell>
          <cell r="BK620" t="str">
            <v/>
          </cell>
          <cell r="BL620" t="str">
            <v/>
          </cell>
          <cell r="BM620" t="str">
            <v/>
          </cell>
          <cell r="BN620" t="str">
            <v/>
          </cell>
          <cell r="BO620" t="str">
            <v/>
          </cell>
          <cell r="BP620" t="str">
            <v/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BJ621" t="str">
            <v/>
          </cell>
          <cell r="BK621" t="str">
            <v/>
          </cell>
          <cell r="BL621" t="str">
            <v/>
          </cell>
          <cell r="BM621" t="str">
            <v/>
          </cell>
          <cell r="BN621" t="str">
            <v/>
          </cell>
          <cell r="BO621" t="str">
            <v/>
          </cell>
          <cell r="BP621" t="str">
            <v/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BJ622" t="str">
            <v/>
          </cell>
          <cell r="BK622" t="str">
            <v/>
          </cell>
          <cell r="BL622" t="str">
            <v/>
          </cell>
          <cell r="BM622" t="str">
            <v/>
          </cell>
          <cell r="BN622" t="str">
            <v/>
          </cell>
          <cell r="BO622" t="str">
            <v/>
          </cell>
          <cell r="BP622" t="str">
            <v/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BJ623" t="str">
            <v/>
          </cell>
          <cell r="BK623" t="str">
            <v/>
          </cell>
          <cell r="BL623" t="str">
            <v/>
          </cell>
          <cell r="BM623" t="str">
            <v/>
          </cell>
          <cell r="BN623" t="str">
            <v/>
          </cell>
          <cell r="BO623" t="str">
            <v/>
          </cell>
          <cell r="BP623" t="str">
            <v/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BJ624" t="str">
            <v/>
          </cell>
          <cell r="BK624" t="str">
            <v/>
          </cell>
          <cell r="BL624" t="str">
            <v/>
          </cell>
          <cell r="BM624" t="str">
            <v/>
          </cell>
          <cell r="BN624" t="str">
            <v/>
          </cell>
          <cell r="BO624" t="str">
            <v/>
          </cell>
          <cell r="BP624" t="str">
            <v/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BJ625" t="str">
            <v/>
          </cell>
          <cell r="BK625" t="str">
            <v/>
          </cell>
          <cell r="BL625" t="str">
            <v/>
          </cell>
          <cell r="BM625" t="str">
            <v/>
          </cell>
          <cell r="BN625" t="str">
            <v/>
          </cell>
          <cell r="BO625" t="str">
            <v/>
          </cell>
          <cell r="BP625" t="str">
            <v/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BJ626" t="str">
            <v/>
          </cell>
          <cell r="BK626" t="str">
            <v/>
          </cell>
          <cell r="BL626" t="str">
            <v/>
          </cell>
          <cell r="BM626" t="str">
            <v/>
          </cell>
          <cell r="BN626" t="str">
            <v/>
          </cell>
          <cell r="BO626" t="str">
            <v/>
          </cell>
          <cell r="BP626" t="str">
            <v/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</row>
        <row r="627"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BJ627" t="str">
            <v/>
          </cell>
          <cell r="BK627" t="str">
            <v/>
          </cell>
          <cell r="BL627" t="str">
            <v/>
          </cell>
          <cell r="BM627" t="str">
            <v/>
          </cell>
          <cell r="BN627" t="str">
            <v/>
          </cell>
          <cell r="BO627" t="str">
            <v/>
          </cell>
          <cell r="BP627" t="str">
            <v/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BJ628" t="str">
            <v/>
          </cell>
          <cell r="BK628" t="str">
            <v/>
          </cell>
          <cell r="BL628" t="str">
            <v/>
          </cell>
          <cell r="BM628" t="str">
            <v/>
          </cell>
          <cell r="BN628" t="str">
            <v/>
          </cell>
          <cell r="BO628" t="str">
            <v/>
          </cell>
          <cell r="BP628" t="str">
            <v/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BJ629" t="str">
            <v/>
          </cell>
          <cell r="BK629" t="str">
            <v/>
          </cell>
          <cell r="BL629" t="str">
            <v/>
          </cell>
          <cell r="BM629" t="str">
            <v/>
          </cell>
          <cell r="BN629" t="str">
            <v/>
          </cell>
          <cell r="BO629" t="str">
            <v/>
          </cell>
          <cell r="BP629" t="str">
            <v/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BJ630" t="str">
            <v/>
          </cell>
          <cell r="BK630" t="str">
            <v/>
          </cell>
          <cell r="BL630" t="str">
            <v/>
          </cell>
          <cell r="BM630" t="str">
            <v/>
          </cell>
          <cell r="BN630" t="str">
            <v/>
          </cell>
          <cell r="BO630" t="str">
            <v/>
          </cell>
          <cell r="BP630" t="str">
            <v/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BJ631" t="str">
            <v/>
          </cell>
          <cell r="BK631" t="str">
            <v/>
          </cell>
          <cell r="BL631" t="str">
            <v/>
          </cell>
          <cell r="BM631" t="str">
            <v/>
          </cell>
          <cell r="BN631" t="str">
            <v/>
          </cell>
          <cell r="BO631" t="str">
            <v/>
          </cell>
          <cell r="BP631" t="str">
            <v/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BJ632" t="str">
            <v/>
          </cell>
          <cell r="BK632" t="str">
            <v/>
          </cell>
          <cell r="BL632" t="str">
            <v/>
          </cell>
          <cell r="BM632" t="str">
            <v/>
          </cell>
          <cell r="BN632" t="str">
            <v/>
          </cell>
          <cell r="BO632" t="str">
            <v/>
          </cell>
          <cell r="BP632" t="str">
            <v/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</row>
        <row r="633"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BJ633" t="str">
            <v/>
          </cell>
          <cell r="BK633" t="str">
            <v/>
          </cell>
          <cell r="BL633" t="str">
            <v/>
          </cell>
          <cell r="BM633" t="str">
            <v/>
          </cell>
          <cell r="BN633" t="str">
            <v/>
          </cell>
          <cell r="BO633" t="str">
            <v/>
          </cell>
          <cell r="BP633" t="str">
            <v/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BJ634" t="str">
            <v/>
          </cell>
          <cell r="BK634" t="str">
            <v/>
          </cell>
          <cell r="BL634" t="str">
            <v/>
          </cell>
          <cell r="BM634" t="str">
            <v/>
          </cell>
          <cell r="BN634" t="str">
            <v/>
          </cell>
          <cell r="BO634" t="str">
            <v/>
          </cell>
          <cell r="BP634" t="str">
            <v/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BJ635" t="str">
            <v/>
          </cell>
          <cell r="BK635" t="str">
            <v/>
          </cell>
          <cell r="BL635" t="str">
            <v/>
          </cell>
          <cell r="BM635" t="str">
            <v/>
          </cell>
          <cell r="BN635" t="str">
            <v/>
          </cell>
          <cell r="BO635" t="str">
            <v/>
          </cell>
          <cell r="BP635" t="str">
            <v/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BJ636" t="str">
            <v/>
          </cell>
          <cell r="BK636" t="str">
            <v/>
          </cell>
          <cell r="BL636" t="str">
            <v/>
          </cell>
          <cell r="BM636" t="str">
            <v/>
          </cell>
          <cell r="BN636" t="str">
            <v/>
          </cell>
          <cell r="BO636" t="str">
            <v/>
          </cell>
          <cell r="BP636" t="str">
            <v/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</row>
        <row r="637"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BJ637" t="str">
            <v/>
          </cell>
          <cell r="BK637" t="str">
            <v/>
          </cell>
          <cell r="BL637" t="str">
            <v/>
          </cell>
          <cell r="BM637" t="str">
            <v/>
          </cell>
          <cell r="BN637" t="str">
            <v/>
          </cell>
          <cell r="BO637" t="str">
            <v/>
          </cell>
          <cell r="BP637" t="str">
            <v/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BJ638" t="str">
            <v/>
          </cell>
          <cell r="BK638" t="str">
            <v/>
          </cell>
          <cell r="BL638" t="str">
            <v/>
          </cell>
          <cell r="BM638" t="str">
            <v/>
          </cell>
          <cell r="BN638" t="str">
            <v/>
          </cell>
          <cell r="BO638" t="str">
            <v/>
          </cell>
          <cell r="BP638" t="str">
            <v/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</row>
        <row r="639"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BJ639" t="str">
            <v/>
          </cell>
          <cell r="BK639" t="str">
            <v/>
          </cell>
          <cell r="BL639" t="str">
            <v/>
          </cell>
          <cell r="BM639" t="str">
            <v/>
          </cell>
          <cell r="BN639" t="str">
            <v/>
          </cell>
          <cell r="BO639" t="str">
            <v/>
          </cell>
          <cell r="BP639" t="str">
            <v/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BJ640" t="str">
            <v/>
          </cell>
          <cell r="BK640" t="str">
            <v/>
          </cell>
          <cell r="BL640" t="str">
            <v/>
          </cell>
          <cell r="BM640" t="str">
            <v/>
          </cell>
          <cell r="BN640" t="str">
            <v/>
          </cell>
          <cell r="BO640" t="str">
            <v/>
          </cell>
          <cell r="BP640" t="str">
            <v/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</row>
        <row r="641"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BJ641" t="str">
            <v/>
          </cell>
          <cell r="BK641" t="str">
            <v/>
          </cell>
          <cell r="BL641" t="str">
            <v/>
          </cell>
          <cell r="BM641" t="str">
            <v/>
          </cell>
          <cell r="BN641" t="str">
            <v/>
          </cell>
          <cell r="BO641" t="str">
            <v/>
          </cell>
          <cell r="BP641" t="str">
            <v/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</row>
        <row r="642"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BJ642" t="str">
            <v/>
          </cell>
          <cell r="BK642" t="str">
            <v/>
          </cell>
          <cell r="BL642" t="str">
            <v/>
          </cell>
          <cell r="BM642" t="str">
            <v/>
          </cell>
          <cell r="BN642" t="str">
            <v/>
          </cell>
          <cell r="BO642" t="str">
            <v/>
          </cell>
          <cell r="BP642" t="str">
            <v/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</row>
        <row r="643"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BJ643" t="str">
            <v/>
          </cell>
          <cell r="BK643" t="str">
            <v/>
          </cell>
          <cell r="BL643" t="str">
            <v/>
          </cell>
          <cell r="BM643" t="str">
            <v/>
          </cell>
          <cell r="BN643" t="str">
            <v/>
          </cell>
          <cell r="BO643" t="str">
            <v/>
          </cell>
          <cell r="BP643" t="str">
            <v/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</row>
        <row r="644"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BJ644" t="str">
            <v/>
          </cell>
          <cell r="BK644" t="str">
            <v/>
          </cell>
          <cell r="BL644" t="str">
            <v/>
          </cell>
          <cell r="BM644" t="str">
            <v/>
          </cell>
          <cell r="BN644" t="str">
            <v/>
          </cell>
          <cell r="BO644" t="str">
            <v/>
          </cell>
          <cell r="BP644" t="str">
            <v/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</row>
        <row r="645"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BJ645" t="str">
            <v/>
          </cell>
          <cell r="BK645" t="str">
            <v/>
          </cell>
          <cell r="BL645" t="str">
            <v/>
          </cell>
          <cell r="BM645" t="str">
            <v/>
          </cell>
          <cell r="BN645" t="str">
            <v/>
          </cell>
          <cell r="BO645" t="str">
            <v/>
          </cell>
          <cell r="BP645" t="str">
            <v/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</row>
        <row r="646"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BJ646" t="str">
            <v/>
          </cell>
          <cell r="BK646" t="str">
            <v/>
          </cell>
          <cell r="BL646" t="str">
            <v/>
          </cell>
          <cell r="BM646" t="str">
            <v/>
          </cell>
          <cell r="BN646" t="str">
            <v/>
          </cell>
          <cell r="BO646" t="str">
            <v/>
          </cell>
          <cell r="BP646" t="str">
            <v/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</row>
        <row r="647"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BJ647" t="str">
            <v/>
          </cell>
          <cell r="BK647" t="str">
            <v/>
          </cell>
          <cell r="BL647" t="str">
            <v/>
          </cell>
          <cell r="BM647" t="str">
            <v/>
          </cell>
          <cell r="BN647" t="str">
            <v/>
          </cell>
          <cell r="BO647" t="str">
            <v/>
          </cell>
          <cell r="BP647" t="str">
            <v/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</row>
        <row r="648"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BJ648" t="str">
            <v/>
          </cell>
          <cell r="BK648" t="str">
            <v/>
          </cell>
          <cell r="BL648" t="str">
            <v/>
          </cell>
          <cell r="BM648" t="str">
            <v/>
          </cell>
          <cell r="BN648" t="str">
            <v/>
          </cell>
          <cell r="BO648" t="str">
            <v/>
          </cell>
          <cell r="BP648" t="str">
            <v/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</row>
        <row r="649"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BJ649" t="str">
            <v/>
          </cell>
          <cell r="BK649" t="str">
            <v/>
          </cell>
          <cell r="BL649" t="str">
            <v/>
          </cell>
          <cell r="BM649" t="str">
            <v/>
          </cell>
          <cell r="BN649" t="str">
            <v/>
          </cell>
          <cell r="BO649" t="str">
            <v/>
          </cell>
          <cell r="BP649" t="str">
            <v/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BJ650" t="str">
            <v/>
          </cell>
          <cell r="BK650" t="str">
            <v/>
          </cell>
          <cell r="BL650" t="str">
            <v/>
          </cell>
          <cell r="BM650" t="str">
            <v/>
          </cell>
          <cell r="BN650" t="str">
            <v/>
          </cell>
          <cell r="BO650" t="str">
            <v/>
          </cell>
          <cell r="BP650" t="str">
            <v/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</row>
        <row r="651"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BJ651" t="str">
            <v/>
          </cell>
          <cell r="BK651" t="str">
            <v/>
          </cell>
          <cell r="BL651" t="str">
            <v/>
          </cell>
          <cell r="BM651" t="str">
            <v/>
          </cell>
          <cell r="BN651" t="str">
            <v/>
          </cell>
          <cell r="BO651" t="str">
            <v/>
          </cell>
          <cell r="BP651" t="str">
            <v/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</row>
        <row r="652"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BJ652" t="str">
            <v/>
          </cell>
          <cell r="BK652" t="str">
            <v/>
          </cell>
          <cell r="BL652" t="str">
            <v/>
          </cell>
          <cell r="BM652" t="str">
            <v/>
          </cell>
          <cell r="BN652" t="str">
            <v/>
          </cell>
          <cell r="BO652" t="str">
            <v/>
          </cell>
          <cell r="BP652" t="str">
            <v/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</row>
        <row r="653"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BJ653" t="str">
            <v/>
          </cell>
          <cell r="BK653" t="str">
            <v/>
          </cell>
          <cell r="BL653" t="str">
            <v/>
          </cell>
          <cell r="BM653" t="str">
            <v/>
          </cell>
          <cell r="BN653" t="str">
            <v/>
          </cell>
          <cell r="BO653" t="str">
            <v/>
          </cell>
          <cell r="BP653" t="str">
            <v/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</row>
        <row r="654"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BJ654" t="str">
            <v/>
          </cell>
          <cell r="BK654" t="str">
            <v/>
          </cell>
          <cell r="BL654" t="str">
            <v/>
          </cell>
          <cell r="BM654" t="str">
            <v/>
          </cell>
          <cell r="BN654" t="str">
            <v/>
          </cell>
          <cell r="BO654" t="str">
            <v/>
          </cell>
          <cell r="BP654" t="str">
            <v/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BJ655" t="str">
            <v/>
          </cell>
          <cell r="BK655" t="str">
            <v/>
          </cell>
          <cell r="BL655" t="str">
            <v/>
          </cell>
          <cell r="BM655" t="str">
            <v/>
          </cell>
          <cell r="BN655" t="str">
            <v/>
          </cell>
          <cell r="BO655" t="str">
            <v/>
          </cell>
          <cell r="BP655" t="str">
            <v/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</row>
        <row r="656"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BJ656" t="str">
            <v/>
          </cell>
          <cell r="BK656" t="str">
            <v/>
          </cell>
          <cell r="BL656" t="str">
            <v/>
          </cell>
          <cell r="BM656" t="str">
            <v/>
          </cell>
          <cell r="BN656" t="str">
            <v/>
          </cell>
          <cell r="BO656" t="str">
            <v/>
          </cell>
          <cell r="BP656" t="str">
            <v/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</row>
        <row r="657"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BJ657" t="str">
            <v/>
          </cell>
          <cell r="BK657" t="str">
            <v/>
          </cell>
          <cell r="BL657" t="str">
            <v/>
          </cell>
          <cell r="BM657" t="str">
            <v/>
          </cell>
          <cell r="BN657" t="str">
            <v/>
          </cell>
          <cell r="BO657" t="str">
            <v/>
          </cell>
          <cell r="BP657" t="str">
            <v/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</row>
        <row r="658"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BJ658" t="str">
            <v/>
          </cell>
          <cell r="BK658" t="str">
            <v/>
          </cell>
          <cell r="BL658" t="str">
            <v/>
          </cell>
          <cell r="BM658" t="str">
            <v/>
          </cell>
          <cell r="BN658" t="str">
            <v/>
          </cell>
          <cell r="BO658" t="str">
            <v/>
          </cell>
          <cell r="BP658" t="str">
            <v/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</row>
        <row r="659"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BJ659" t="str">
            <v/>
          </cell>
          <cell r="BK659" t="str">
            <v/>
          </cell>
          <cell r="BL659" t="str">
            <v/>
          </cell>
          <cell r="BM659" t="str">
            <v/>
          </cell>
          <cell r="BN659" t="str">
            <v/>
          </cell>
          <cell r="BO659" t="str">
            <v/>
          </cell>
          <cell r="BP659" t="str">
            <v/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BJ660" t="str">
            <v/>
          </cell>
          <cell r="BK660" t="str">
            <v/>
          </cell>
          <cell r="BL660" t="str">
            <v/>
          </cell>
          <cell r="BM660" t="str">
            <v/>
          </cell>
          <cell r="BN660" t="str">
            <v/>
          </cell>
          <cell r="BO660" t="str">
            <v/>
          </cell>
          <cell r="BP660" t="str">
            <v/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</row>
        <row r="661"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BJ661" t="str">
            <v/>
          </cell>
          <cell r="BK661" t="str">
            <v/>
          </cell>
          <cell r="BL661" t="str">
            <v/>
          </cell>
          <cell r="BM661" t="str">
            <v/>
          </cell>
          <cell r="BN661" t="str">
            <v/>
          </cell>
          <cell r="BO661" t="str">
            <v/>
          </cell>
          <cell r="BP661" t="str">
            <v/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</row>
        <row r="662"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BJ662" t="str">
            <v/>
          </cell>
          <cell r="BK662" t="str">
            <v/>
          </cell>
          <cell r="BL662" t="str">
            <v/>
          </cell>
          <cell r="BM662" t="str">
            <v/>
          </cell>
          <cell r="BN662" t="str">
            <v/>
          </cell>
          <cell r="BO662" t="str">
            <v/>
          </cell>
          <cell r="BP662" t="str">
            <v/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</row>
        <row r="663"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BJ663" t="str">
            <v/>
          </cell>
          <cell r="BK663" t="str">
            <v/>
          </cell>
          <cell r="BL663" t="str">
            <v/>
          </cell>
          <cell r="BM663" t="str">
            <v/>
          </cell>
          <cell r="BN663" t="str">
            <v/>
          </cell>
          <cell r="BO663" t="str">
            <v/>
          </cell>
          <cell r="BP663" t="str">
            <v/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</row>
        <row r="664"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BJ664" t="str">
            <v/>
          </cell>
          <cell r="BK664" t="str">
            <v/>
          </cell>
          <cell r="BL664" t="str">
            <v/>
          </cell>
          <cell r="BM664" t="str">
            <v/>
          </cell>
          <cell r="BN664" t="str">
            <v/>
          </cell>
          <cell r="BO664" t="str">
            <v/>
          </cell>
          <cell r="BP664" t="str">
            <v/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</row>
        <row r="665"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BJ665" t="str">
            <v/>
          </cell>
          <cell r="BK665" t="str">
            <v/>
          </cell>
          <cell r="BL665" t="str">
            <v/>
          </cell>
          <cell r="BM665" t="str">
            <v/>
          </cell>
          <cell r="BN665" t="str">
            <v/>
          </cell>
          <cell r="BO665" t="str">
            <v/>
          </cell>
          <cell r="BP665" t="str">
            <v/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</row>
        <row r="666"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BJ666" t="str">
            <v/>
          </cell>
          <cell r="BK666" t="str">
            <v/>
          </cell>
          <cell r="BL666" t="str">
            <v/>
          </cell>
          <cell r="BM666" t="str">
            <v/>
          </cell>
          <cell r="BN666" t="str">
            <v/>
          </cell>
          <cell r="BO666" t="str">
            <v/>
          </cell>
          <cell r="BP666" t="str">
            <v/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BJ667" t="str">
            <v/>
          </cell>
          <cell r="BK667" t="str">
            <v/>
          </cell>
          <cell r="BL667" t="str">
            <v/>
          </cell>
          <cell r="BM667" t="str">
            <v/>
          </cell>
          <cell r="BN667" t="str">
            <v/>
          </cell>
          <cell r="BO667" t="str">
            <v/>
          </cell>
          <cell r="BP667" t="str">
            <v/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</row>
        <row r="668"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BJ668" t="str">
            <v/>
          </cell>
          <cell r="BK668" t="str">
            <v/>
          </cell>
          <cell r="BL668" t="str">
            <v/>
          </cell>
          <cell r="BM668" t="str">
            <v/>
          </cell>
          <cell r="BN668" t="str">
            <v/>
          </cell>
          <cell r="BO668" t="str">
            <v/>
          </cell>
          <cell r="BP668" t="str">
            <v/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BJ669" t="str">
            <v/>
          </cell>
          <cell r="BK669" t="str">
            <v/>
          </cell>
          <cell r="BL669" t="str">
            <v/>
          </cell>
          <cell r="BM669" t="str">
            <v/>
          </cell>
          <cell r="BN669" t="str">
            <v/>
          </cell>
          <cell r="BO669" t="str">
            <v/>
          </cell>
          <cell r="BP669" t="str">
            <v/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</row>
        <row r="670"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BJ670" t="str">
            <v/>
          </cell>
          <cell r="BK670" t="str">
            <v/>
          </cell>
          <cell r="BL670" t="str">
            <v/>
          </cell>
          <cell r="BM670" t="str">
            <v/>
          </cell>
          <cell r="BN670" t="str">
            <v/>
          </cell>
          <cell r="BO670" t="str">
            <v/>
          </cell>
          <cell r="BP670" t="str">
            <v/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</row>
        <row r="671"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BJ671" t="str">
            <v/>
          </cell>
          <cell r="BK671" t="str">
            <v/>
          </cell>
          <cell r="BL671" t="str">
            <v/>
          </cell>
          <cell r="BM671" t="str">
            <v/>
          </cell>
          <cell r="BN671" t="str">
            <v/>
          </cell>
          <cell r="BO671" t="str">
            <v/>
          </cell>
          <cell r="BP671" t="str">
            <v/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</row>
        <row r="672"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BJ672" t="str">
            <v/>
          </cell>
          <cell r="BK672" t="str">
            <v/>
          </cell>
          <cell r="BL672" t="str">
            <v/>
          </cell>
          <cell r="BM672" t="str">
            <v/>
          </cell>
          <cell r="BN672" t="str">
            <v/>
          </cell>
          <cell r="BO672" t="str">
            <v/>
          </cell>
          <cell r="BP672" t="str">
            <v/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</row>
        <row r="673"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BJ673" t="str">
            <v/>
          </cell>
          <cell r="BK673" t="str">
            <v/>
          </cell>
          <cell r="BL673" t="str">
            <v/>
          </cell>
          <cell r="BM673" t="str">
            <v/>
          </cell>
          <cell r="BN673" t="str">
            <v/>
          </cell>
          <cell r="BO673" t="str">
            <v/>
          </cell>
          <cell r="BP673" t="str">
            <v/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</row>
        <row r="674"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BJ674" t="str">
            <v/>
          </cell>
          <cell r="BK674" t="str">
            <v/>
          </cell>
          <cell r="BL674" t="str">
            <v/>
          </cell>
          <cell r="BM674" t="str">
            <v/>
          </cell>
          <cell r="BN674" t="str">
            <v/>
          </cell>
          <cell r="BO674" t="str">
            <v/>
          </cell>
          <cell r="BP674" t="str">
            <v/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BJ675" t="str">
            <v/>
          </cell>
          <cell r="BK675" t="str">
            <v/>
          </cell>
          <cell r="BL675" t="str">
            <v/>
          </cell>
          <cell r="BM675" t="str">
            <v/>
          </cell>
          <cell r="BN675" t="str">
            <v/>
          </cell>
          <cell r="BO675" t="str">
            <v/>
          </cell>
          <cell r="BP675" t="str">
            <v/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</row>
        <row r="676"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BJ676" t="str">
            <v/>
          </cell>
          <cell r="BK676" t="str">
            <v/>
          </cell>
          <cell r="BL676" t="str">
            <v/>
          </cell>
          <cell r="BM676" t="str">
            <v/>
          </cell>
          <cell r="BN676" t="str">
            <v/>
          </cell>
          <cell r="BO676" t="str">
            <v/>
          </cell>
          <cell r="BP676" t="str">
            <v/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</row>
        <row r="677"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BJ677" t="str">
            <v/>
          </cell>
          <cell r="BK677" t="str">
            <v/>
          </cell>
          <cell r="BL677" t="str">
            <v/>
          </cell>
          <cell r="BM677" t="str">
            <v/>
          </cell>
          <cell r="BN677" t="str">
            <v/>
          </cell>
          <cell r="BO677" t="str">
            <v/>
          </cell>
          <cell r="BP677" t="str">
            <v/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</row>
        <row r="678"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BJ678" t="str">
            <v/>
          </cell>
          <cell r="BK678" t="str">
            <v/>
          </cell>
          <cell r="BL678" t="str">
            <v/>
          </cell>
          <cell r="BM678" t="str">
            <v/>
          </cell>
          <cell r="BN678" t="str">
            <v/>
          </cell>
          <cell r="BO678" t="str">
            <v/>
          </cell>
          <cell r="BP678" t="str">
            <v/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</row>
        <row r="679"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BJ679" t="str">
            <v/>
          </cell>
          <cell r="BK679" t="str">
            <v/>
          </cell>
          <cell r="BL679" t="str">
            <v/>
          </cell>
          <cell r="BM679" t="str">
            <v/>
          </cell>
          <cell r="BN679" t="str">
            <v/>
          </cell>
          <cell r="BO679" t="str">
            <v/>
          </cell>
          <cell r="BP679" t="str">
            <v/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</row>
        <row r="680"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BJ680" t="str">
            <v/>
          </cell>
          <cell r="BK680" t="str">
            <v/>
          </cell>
          <cell r="BL680" t="str">
            <v/>
          </cell>
          <cell r="BM680" t="str">
            <v/>
          </cell>
          <cell r="BN680" t="str">
            <v/>
          </cell>
          <cell r="BO680" t="str">
            <v/>
          </cell>
          <cell r="BP680" t="str">
            <v/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</row>
        <row r="681"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BJ681" t="str">
            <v/>
          </cell>
          <cell r="BK681" t="str">
            <v/>
          </cell>
          <cell r="BL681" t="str">
            <v/>
          </cell>
          <cell r="BM681" t="str">
            <v/>
          </cell>
          <cell r="BN681" t="str">
            <v/>
          </cell>
          <cell r="BO681" t="str">
            <v/>
          </cell>
          <cell r="BP681" t="str">
            <v/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BJ682" t="str">
            <v/>
          </cell>
          <cell r="BK682" t="str">
            <v/>
          </cell>
          <cell r="BL682" t="str">
            <v/>
          </cell>
          <cell r="BM682" t="str">
            <v/>
          </cell>
          <cell r="BN682" t="str">
            <v/>
          </cell>
          <cell r="BO682" t="str">
            <v/>
          </cell>
          <cell r="BP682" t="str">
            <v/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</row>
        <row r="683"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BJ683" t="str">
            <v/>
          </cell>
          <cell r="BK683" t="str">
            <v/>
          </cell>
          <cell r="BL683" t="str">
            <v/>
          </cell>
          <cell r="BM683" t="str">
            <v/>
          </cell>
          <cell r="BN683" t="str">
            <v/>
          </cell>
          <cell r="BO683" t="str">
            <v/>
          </cell>
          <cell r="BP683" t="str">
            <v/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</row>
        <row r="684"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BJ684" t="str">
            <v/>
          </cell>
          <cell r="BK684" t="str">
            <v/>
          </cell>
          <cell r="BL684" t="str">
            <v/>
          </cell>
          <cell r="BM684" t="str">
            <v/>
          </cell>
          <cell r="BN684" t="str">
            <v/>
          </cell>
          <cell r="BO684" t="str">
            <v/>
          </cell>
          <cell r="BP684" t="str">
            <v/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</row>
        <row r="685"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BJ685" t="str">
            <v/>
          </cell>
          <cell r="BK685" t="str">
            <v/>
          </cell>
          <cell r="BL685" t="str">
            <v/>
          </cell>
          <cell r="BM685" t="str">
            <v/>
          </cell>
          <cell r="BN685" t="str">
            <v/>
          </cell>
          <cell r="BO685" t="str">
            <v/>
          </cell>
          <cell r="BP685" t="str">
            <v/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</row>
        <row r="686"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BJ686" t="str">
            <v/>
          </cell>
          <cell r="BK686" t="str">
            <v/>
          </cell>
          <cell r="BL686" t="str">
            <v/>
          </cell>
          <cell r="BM686" t="str">
            <v/>
          </cell>
          <cell r="BN686" t="str">
            <v/>
          </cell>
          <cell r="BO686" t="str">
            <v/>
          </cell>
          <cell r="BP686" t="str">
            <v/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</row>
        <row r="687"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BJ687" t="str">
            <v/>
          </cell>
          <cell r="BK687" t="str">
            <v/>
          </cell>
          <cell r="BL687" t="str">
            <v/>
          </cell>
          <cell r="BM687" t="str">
            <v/>
          </cell>
          <cell r="BN687" t="str">
            <v/>
          </cell>
          <cell r="BO687" t="str">
            <v/>
          </cell>
          <cell r="BP687" t="str">
            <v/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</row>
        <row r="688"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BJ688" t="str">
            <v/>
          </cell>
          <cell r="BK688" t="str">
            <v/>
          </cell>
          <cell r="BL688" t="str">
            <v/>
          </cell>
          <cell r="BM688" t="str">
            <v/>
          </cell>
          <cell r="BN688" t="str">
            <v/>
          </cell>
          <cell r="BO688" t="str">
            <v/>
          </cell>
          <cell r="BP688" t="str">
            <v/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</row>
        <row r="689"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BJ689" t="str">
            <v/>
          </cell>
          <cell r="BK689" t="str">
            <v/>
          </cell>
          <cell r="BL689" t="str">
            <v/>
          </cell>
          <cell r="BM689" t="str">
            <v/>
          </cell>
          <cell r="BN689" t="str">
            <v/>
          </cell>
          <cell r="BO689" t="str">
            <v/>
          </cell>
          <cell r="BP689" t="str">
            <v/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</row>
        <row r="690"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BJ690" t="str">
            <v/>
          </cell>
          <cell r="BK690" t="str">
            <v/>
          </cell>
          <cell r="BL690" t="str">
            <v/>
          </cell>
          <cell r="BM690" t="str">
            <v/>
          </cell>
          <cell r="BN690" t="str">
            <v/>
          </cell>
          <cell r="BO690" t="str">
            <v/>
          </cell>
          <cell r="BP690" t="str">
            <v/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BJ691" t="str">
            <v/>
          </cell>
          <cell r="BK691" t="str">
            <v/>
          </cell>
          <cell r="BL691" t="str">
            <v/>
          </cell>
          <cell r="BM691" t="str">
            <v/>
          </cell>
          <cell r="BN691" t="str">
            <v/>
          </cell>
          <cell r="BO691" t="str">
            <v/>
          </cell>
          <cell r="BP691" t="str">
            <v/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</row>
        <row r="692"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BJ692" t="str">
            <v/>
          </cell>
          <cell r="BK692" t="str">
            <v/>
          </cell>
          <cell r="BL692" t="str">
            <v/>
          </cell>
          <cell r="BM692" t="str">
            <v/>
          </cell>
          <cell r="BN692" t="str">
            <v/>
          </cell>
          <cell r="BO692" t="str">
            <v/>
          </cell>
          <cell r="BP692" t="str">
            <v/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BJ693" t="str">
            <v/>
          </cell>
          <cell r="BK693" t="str">
            <v/>
          </cell>
          <cell r="BL693" t="str">
            <v/>
          </cell>
          <cell r="BM693" t="str">
            <v/>
          </cell>
          <cell r="BN693" t="str">
            <v/>
          </cell>
          <cell r="BO693" t="str">
            <v/>
          </cell>
          <cell r="BP693" t="str">
            <v/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BJ694" t="str">
            <v/>
          </cell>
          <cell r="BK694" t="str">
            <v/>
          </cell>
          <cell r="BL694" t="str">
            <v/>
          </cell>
          <cell r="BM694" t="str">
            <v/>
          </cell>
          <cell r="BN694" t="str">
            <v/>
          </cell>
          <cell r="BO694" t="str">
            <v/>
          </cell>
          <cell r="BP694" t="str">
            <v/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BJ695" t="str">
            <v/>
          </cell>
          <cell r="BK695" t="str">
            <v/>
          </cell>
          <cell r="BL695" t="str">
            <v/>
          </cell>
          <cell r="BM695" t="str">
            <v/>
          </cell>
          <cell r="BN695" t="str">
            <v/>
          </cell>
          <cell r="BO695" t="str">
            <v/>
          </cell>
          <cell r="BP695" t="str">
            <v/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BJ696" t="str">
            <v/>
          </cell>
          <cell r="BK696" t="str">
            <v/>
          </cell>
          <cell r="BL696" t="str">
            <v/>
          </cell>
          <cell r="BM696" t="str">
            <v/>
          </cell>
          <cell r="BN696" t="str">
            <v/>
          </cell>
          <cell r="BO696" t="str">
            <v/>
          </cell>
          <cell r="BP696" t="str">
            <v/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BJ697" t="str">
            <v/>
          </cell>
          <cell r="BK697" t="str">
            <v/>
          </cell>
          <cell r="BL697" t="str">
            <v/>
          </cell>
          <cell r="BM697" t="str">
            <v/>
          </cell>
          <cell r="BN697" t="str">
            <v/>
          </cell>
          <cell r="BO697" t="str">
            <v/>
          </cell>
          <cell r="BP697" t="str">
            <v/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BJ698" t="str">
            <v/>
          </cell>
          <cell r="BK698" t="str">
            <v/>
          </cell>
          <cell r="BL698" t="str">
            <v/>
          </cell>
          <cell r="BM698" t="str">
            <v/>
          </cell>
          <cell r="BN698" t="str">
            <v/>
          </cell>
          <cell r="BO698" t="str">
            <v/>
          </cell>
          <cell r="BP698" t="str">
            <v/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BJ699" t="str">
            <v/>
          </cell>
          <cell r="BK699" t="str">
            <v/>
          </cell>
          <cell r="BL699" t="str">
            <v/>
          </cell>
          <cell r="BM699" t="str">
            <v/>
          </cell>
          <cell r="BN699" t="str">
            <v/>
          </cell>
          <cell r="BO699" t="str">
            <v/>
          </cell>
          <cell r="BP699" t="str">
            <v/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BJ700" t="str">
            <v/>
          </cell>
          <cell r="BK700" t="str">
            <v/>
          </cell>
          <cell r="BL700" t="str">
            <v/>
          </cell>
          <cell r="BM700" t="str">
            <v/>
          </cell>
          <cell r="BN700" t="str">
            <v/>
          </cell>
          <cell r="BO700" t="str">
            <v/>
          </cell>
          <cell r="BP700" t="str">
            <v/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</row>
        <row r="701"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BJ701" t="str">
            <v/>
          </cell>
          <cell r="BK701" t="str">
            <v/>
          </cell>
          <cell r="BL701" t="str">
            <v/>
          </cell>
          <cell r="BM701" t="str">
            <v/>
          </cell>
          <cell r="BN701" t="str">
            <v/>
          </cell>
          <cell r="BO701" t="str">
            <v/>
          </cell>
          <cell r="BP701" t="str">
            <v/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BJ702" t="str">
            <v/>
          </cell>
          <cell r="BK702" t="str">
            <v/>
          </cell>
          <cell r="BL702" t="str">
            <v/>
          </cell>
          <cell r="BM702" t="str">
            <v/>
          </cell>
          <cell r="BN702" t="str">
            <v/>
          </cell>
          <cell r="BO702" t="str">
            <v/>
          </cell>
          <cell r="BP702" t="str">
            <v/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BJ703" t="str">
            <v/>
          </cell>
          <cell r="BK703" t="str">
            <v/>
          </cell>
          <cell r="BL703" t="str">
            <v/>
          </cell>
          <cell r="BM703" t="str">
            <v/>
          </cell>
          <cell r="BN703" t="str">
            <v/>
          </cell>
          <cell r="BO703" t="str">
            <v/>
          </cell>
          <cell r="BP703" t="str">
            <v/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</row>
        <row r="704"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BJ704" t="str">
            <v/>
          </cell>
          <cell r="BK704" t="str">
            <v/>
          </cell>
          <cell r="BL704" t="str">
            <v/>
          </cell>
          <cell r="BM704" t="str">
            <v/>
          </cell>
          <cell r="BN704" t="str">
            <v/>
          </cell>
          <cell r="BO704" t="str">
            <v/>
          </cell>
          <cell r="BP704" t="str">
            <v/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</row>
        <row r="705"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BJ705" t="str">
            <v/>
          </cell>
          <cell r="BK705" t="str">
            <v/>
          </cell>
          <cell r="BL705" t="str">
            <v/>
          </cell>
          <cell r="BM705" t="str">
            <v/>
          </cell>
          <cell r="BN705" t="str">
            <v/>
          </cell>
          <cell r="BO705" t="str">
            <v/>
          </cell>
          <cell r="BP705" t="str">
            <v/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</row>
        <row r="706"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BJ706" t="str">
            <v/>
          </cell>
          <cell r="BK706" t="str">
            <v/>
          </cell>
          <cell r="BL706" t="str">
            <v/>
          </cell>
          <cell r="BM706" t="str">
            <v/>
          </cell>
          <cell r="BN706" t="str">
            <v/>
          </cell>
          <cell r="BO706" t="str">
            <v/>
          </cell>
          <cell r="BP706" t="str">
            <v/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BJ707" t="str">
            <v/>
          </cell>
          <cell r="BK707" t="str">
            <v/>
          </cell>
          <cell r="BL707" t="str">
            <v/>
          </cell>
          <cell r="BM707" t="str">
            <v/>
          </cell>
          <cell r="BN707" t="str">
            <v/>
          </cell>
          <cell r="BO707" t="str">
            <v/>
          </cell>
          <cell r="BP707" t="str">
            <v/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BJ708" t="str">
            <v/>
          </cell>
          <cell r="BK708" t="str">
            <v/>
          </cell>
          <cell r="BL708" t="str">
            <v/>
          </cell>
          <cell r="BM708" t="str">
            <v/>
          </cell>
          <cell r="BN708" t="str">
            <v/>
          </cell>
          <cell r="BO708" t="str">
            <v/>
          </cell>
          <cell r="BP708" t="str">
            <v/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BJ709" t="str">
            <v/>
          </cell>
          <cell r="BK709" t="str">
            <v/>
          </cell>
          <cell r="BL709" t="str">
            <v/>
          </cell>
          <cell r="BM709" t="str">
            <v/>
          </cell>
          <cell r="BN709" t="str">
            <v/>
          </cell>
          <cell r="BO709" t="str">
            <v/>
          </cell>
          <cell r="BP709" t="str">
            <v/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BJ710" t="str">
            <v/>
          </cell>
          <cell r="BK710" t="str">
            <v/>
          </cell>
          <cell r="BL710" t="str">
            <v/>
          </cell>
          <cell r="BM710" t="str">
            <v/>
          </cell>
          <cell r="BN710" t="str">
            <v/>
          </cell>
          <cell r="BO710" t="str">
            <v/>
          </cell>
          <cell r="BP710" t="str">
            <v/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</row>
        <row r="711"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BJ711" t="str">
            <v/>
          </cell>
          <cell r="BK711" t="str">
            <v/>
          </cell>
          <cell r="BL711" t="str">
            <v/>
          </cell>
          <cell r="BM711" t="str">
            <v/>
          </cell>
          <cell r="BN711" t="str">
            <v/>
          </cell>
          <cell r="BO711" t="str">
            <v/>
          </cell>
          <cell r="BP711" t="str">
            <v/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</row>
        <row r="712"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BJ712" t="str">
            <v/>
          </cell>
          <cell r="BK712" t="str">
            <v/>
          </cell>
          <cell r="BL712" t="str">
            <v/>
          </cell>
          <cell r="BM712" t="str">
            <v/>
          </cell>
          <cell r="BN712" t="str">
            <v/>
          </cell>
          <cell r="BO712" t="str">
            <v/>
          </cell>
          <cell r="BP712" t="str">
            <v/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</row>
        <row r="713"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BJ713" t="str">
            <v/>
          </cell>
          <cell r="BK713" t="str">
            <v/>
          </cell>
          <cell r="BL713" t="str">
            <v/>
          </cell>
          <cell r="BM713" t="str">
            <v/>
          </cell>
          <cell r="BN713" t="str">
            <v/>
          </cell>
          <cell r="BO713" t="str">
            <v/>
          </cell>
          <cell r="BP713" t="str">
            <v/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</row>
        <row r="714"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BJ714" t="str">
            <v/>
          </cell>
          <cell r="BK714" t="str">
            <v/>
          </cell>
          <cell r="BL714" t="str">
            <v/>
          </cell>
          <cell r="BM714" t="str">
            <v/>
          </cell>
          <cell r="BN714" t="str">
            <v/>
          </cell>
          <cell r="BO714" t="str">
            <v/>
          </cell>
          <cell r="BP714" t="str">
            <v/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</row>
        <row r="715"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BJ715" t="str">
            <v/>
          </cell>
          <cell r="BK715" t="str">
            <v/>
          </cell>
          <cell r="BL715" t="str">
            <v/>
          </cell>
          <cell r="BM715" t="str">
            <v/>
          </cell>
          <cell r="BN715" t="str">
            <v/>
          </cell>
          <cell r="BO715" t="str">
            <v/>
          </cell>
          <cell r="BP715" t="str">
            <v/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</row>
        <row r="716"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BJ716" t="str">
            <v/>
          </cell>
          <cell r="BK716" t="str">
            <v/>
          </cell>
          <cell r="BL716" t="str">
            <v/>
          </cell>
          <cell r="BM716" t="str">
            <v/>
          </cell>
          <cell r="BN716" t="str">
            <v/>
          </cell>
          <cell r="BO716" t="str">
            <v/>
          </cell>
          <cell r="BP716" t="str">
            <v/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BJ717" t="str">
            <v/>
          </cell>
          <cell r="BK717" t="str">
            <v/>
          </cell>
          <cell r="BL717" t="str">
            <v/>
          </cell>
          <cell r="BM717" t="str">
            <v/>
          </cell>
          <cell r="BN717" t="str">
            <v/>
          </cell>
          <cell r="BO717" t="str">
            <v/>
          </cell>
          <cell r="BP717" t="str">
            <v/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</row>
        <row r="719"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BJ720" t="str">
            <v/>
          </cell>
          <cell r="BK720" t="str">
            <v/>
          </cell>
          <cell r="BL720" t="str">
            <v/>
          </cell>
          <cell r="BM720" t="str">
            <v/>
          </cell>
          <cell r="BN720" t="str">
            <v/>
          </cell>
          <cell r="BO720" t="str">
            <v/>
          </cell>
          <cell r="BP720" t="str">
            <v/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BJ721" t="str">
            <v/>
          </cell>
          <cell r="BK721" t="str">
            <v/>
          </cell>
          <cell r="BL721" t="str">
            <v/>
          </cell>
          <cell r="BM721" t="str">
            <v/>
          </cell>
          <cell r="BN721" t="str">
            <v/>
          </cell>
          <cell r="BO721" t="str">
            <v/>
          </cell>
          <cell r="BP721" t="str">
            <v/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</row>
        <row r="722"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</row>
        <row r="724"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BJ724" t="str">
            <v/>
          </cell>
          <cell r="BK724" t="str">
            <v/>
          </cell>
          <cell r="BL724" t="str">
            <v/>
          </cell>
          <cell r="BM724" t="str">
            <v/>
          </cell>
          <cell r="BN724" t="str">
            <v/>
          </cell>
          <cell r="BO724" t="str">
            <v/>
          </cell>
          <cell r="BP724" t="str">
            <v/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</row>
        <row r="725"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BJ725" t="str">
            <v/>
          </cell>
          <cell r="BK725" t="str">
            <v/>
          </cell>
          <cell r="BL725" t="str">
            <v/>
          </cell>
          <cell r="BM725" t="str">
            <v/>
          </cell>
          <cell r="BN725" t="str">
            <v/>
          </cell>
          <cell r="BO725" t="str">
            <v/>
          </cell>
          <cell r="BP725" t="str">
            <v/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BJ726" t="str">
            <v/>
          </cell>
          <cell r="BK726" t="str">
            <v/>
          </cell>
          <cell r="BL726" t="str">
            <v/>
          </cell>
          <cell r="BM726" t="str">
            <v/>
          </cell>
          <cell r="BN726" t="str">
            <v/>
          </cell>
          <cell r="BO726" t="str">
            <v/>
          </cell>
          <cell r="BP726" t="str">
            <v/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BJ727" t="str">
            <v/>
          </cell>
          <cell r="BK727" t="str">
            <v/>
          </cell>
          <cell r="BL727" t="str">
            <v/>
          </cell>
          <cell r="BM727" t="str">
            <v/>
          </cell>
          <cell r="BN727" t="str">
            <v/>
          </cell>
          <cell r="BO727" t="str">
            <v/>
          </cell>
          <cell r="BP727" t="str">
            <v/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BJ728" t="str">
            <v/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BJ729" t="str">
            <v/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BJ730" t="str">
            <v/>
          </cell>
          <cell r="BK730" t="str">
            <v/>
          </cell>
          <cell r="BL730" t="str">
            <v/>
          </cell>
          <cell r="BM730" t="str">
            <v/>
          </cell>
          <cell r="BN730" t="str">
            <v/>
          </cell>
          <cell r="BO730" t="str">
            <v/>
          </cell>
          <cell r="BP730" t="str">
            <v/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</row>
        <row r="731"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BJ731" t="str">
            <v/>
          </cell>
          <cell r="BK731" t="str">
            <v/>
          </cell>
          <cell r="BL731" t="str">
            <v/>
          </cell>
          <cell r="BM731" t="str">
            <v/>
          </cell>
          <cell r="BN731" t="str">
            <v/>
          </cell>
          <cell r="BO731" t="str">
            <v/>
          </cell>
          <cell r="BP731" t="str">
            <v/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</row>
        <row r="732"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BJ732" t="str">
            <v/>
          </cell>
          <cell r="BK732" t="str">
            <v/>
          </cell>
          <cell r="BL732" t="str">
            <v/>
          </cell>
          <cell r="BM732" t="str">
            <v/>
          </cell>
          <cell r="BN732" t="str">
            <v/>
          </cell>
          <cell r="BO732" t="str">
            <v/>
          </cell>
          <cell r="BP732" t="str">
            <v/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</row>
        <row r="733"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BJ733" t="str">
            <v/>
          </cell>
          <cell r="BK733" t="str">
            <v/>
          </cell>
          <cell r="BL733" t="str">
            <v/>
          </cell>
          <cell r="BM733" t="str">
            <v/>
          </cell>
          <cell r="BN733" t="str">
            <v/>
          </cell>
          <cell r="BO733" t="str">
            <v/>
          </cell>
          <cell r="BP733" t="str">
            <v/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</row>
        <row r="734"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BJ734" t="str">
            <v/>
          </cell>
          <cell r="BK734" t="str">
            <v/>
          </cell>
          <cell r="BL734" t="str">
            <v/>
          </cell>
          <cell r="BM734" t="str">
            <v/>
          </cell>
          <cell r="BN734" t="str">
            <v/>
          </cell>
          <cell r="BO734" t="str">
            <v/>
          </cell>
          <cell r="BP734" t="str">
            <v/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</row>
        <row r="735"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BJ735" t="str">
            <v/>
          </cell>
          <cell r="BK735" t="str">
            <v/>
          </cell>
          <cell r="BL735" t="str">
            <v/>
          </cell>
          <cell r="BM735" t="str">
            <v/>
          </cell>
          <cell r="BN735" t="str">
            <v/>
          </cell>
          <cell r="BO735" t="str">
            <v/>
          </cell>
          <cell r="BP735" t="str">
            <v/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</row>
        <row r="736"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BJ736" t="str">
            <v/>
          </cell>
          <cell r="BK736" t="str">
            <v/>
          </cell>
          <cell r="BL736" t="str">
            <v/>
          </cell>
          <cell r="BM736" t="str">
            <v/>
          </cell>
          <cell r="BN736" t="str">
            <v/>
          </cell>
          <cell r="BO736" t="str">
            <v/>
          </cell>
          <cell r="BP736" t="str">
            <v/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BJ737" t="str">
            <v/>
          </cell>
          <cell r="BK737" t="str">
            <v/>
          </cell>
          <cell r="BL737" t="str">
            <v/>
          </cell>
          <cell r="BM737" t="str">
            <v/>
          </cell>
          <cell r="BN737" t="str">
            <v/>
          </cell>
          <cell r="BO737" t="str">
            <v/>
          </cell>
          <cell r="BP737" t="str">
            <v/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BJ738" t="str">
            <v/>
          </cell>
          <cell r="BK738" t="str">
            <v/>
          </cell>
          <cell r="BL738" t="str">
            <v/>
          </cell>
          <cell r="BM738" t="str">
            <v/>
          </cell>
          <cell r="BN738" t="str">
            <v/>
          </cell>
          <cell r="BO738" t="str">
            <v/>
          </cell>
          <cell r="BP738" t="str">
            <v/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BJ739" t="str">
            <v/>
          </cell>
          <cell r="BK739" t="str">
            <v/>
          </cell>
          <cell r="BL739" t="str">
            <v/>
          </cell>
          <cell r="BM739" t="str">
            <v/>
          </cell>
          <cell r="BN739" t="str">
            <v/>
          </cell>
          <cell r="BO739" t="str">
            <v/>
          </cell>
          <cell r="BP739" t="str">
            <v/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BJ740" t="str">
            <v/>
          </cell>
          <cell r="BK740" t="str">
            <v/>
          </cell>
          <cell r="BL740" t="str">
            <v/>
          </cell>
          <cell r="BM740" t="str">
            <v/>
          </cell>
          <cell r="BN740" t="str">
            <v/>
          </cell>
          <cell r="BO740" t="str">
            <v/>
          </cell>
          <cell r="BP740" t="str">
            <v/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BJ741" t="str">
            <v/>
          </cell>
          <cell r="BK741" t="str">
            <v/>
          </cell>
          <cell r="BL741" t="str">
            <v/>
          </cell>
          <cell r="BM741" t="str">
            <v/>
          </cell>
          <cell r="BN741" t="str">
            <v/>
          </cell>
          <cell r="BO741" t="str">
            <v/>
          </cell>
          <cell r="BP741" t="str">
            <v/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</row>
        <row r="742"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BJ742" t="str">
            <v/>
          </cell>
          <cell r="BK742" t="str">
            <v/>
          </cell>
          <cell r="BL742" t="str">
            <v/>
          </cell>
          <cell r="BM742" t="str">
            <v/>
          </cell>
          <cell r="BN742" t="str">
            <v/>
          </cell>
          <cell r="BO742" t="str">
            <v/>
          </cell>
          <cell r="BP742" t="str">
            <v/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</row>
        <row r="743"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BJ743" t="str">
            <v/>
          </cell>
          <cell r="BK743" t="str">
            <v/>
          </cell>
          <cell r="BL743" t="str">
            <v/>
          </cell>
          <cell r="BM743" t="str">
            <v/>
          </cell>
          <cell r="BN743" t="str">
            <v/>
          </cell>
          <cell r="BO743" t="str">
            <v/>
          </cell>
          <cell r="BP743" t="str">
            <v/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BJ744" t="str">
            <v/>
          </cell>
          <cell r="BK744" t="str">
            <v/>
          </cell>
          <cell r="BL744" t="str">
            <v/>
          </cell>
          <cell r="BM744" t="str">
            <v/>
          </cell>
          <cell r="BN744" t="str">
            <v/>
          </cell>
          <cell r="BO744" t="str">
            <v/>
          </cell>
          <cell r="BP744" t="str">
            <v/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BJ745" t="str">
            <v/>
          </cell>
          <cell r="BK745" t="str">
            <v/>
          </cell>
          <cell r="BL745" t="str">
            <v/>
          </cell>
          <cell r="BM745" t="str">
            <v/>
          </cell>
          <cell r="BN745" t="str">
            <v/>
          </cell>
          <cell r="BO745" t="str">
            <v/>
          </cell>
          <cell r="BP745" t="str">
            <v/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BJ746" t="str">
            <v/>
          </cell>
          <cell r="BK746" t="str">
            <v/>
          </cell>
          <cell r="BL746" t="str">
            <v/>
          </cell>
          <cell r="BM746" t="str">
            <v/>
          </cell>
          <cell r="BN746" t="str">
            <v/>
          </cell>
          <cell r="BO746" t="str">
            <v/>
          </cell>
          <cell r="BP746" t="str">
            <v/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BJ747" t="str">
            <v/>
          </cell>
          <cell r="BK747" t="str">
            <v/>
          </cell>
          <cell r="BL747" t="str">
            <v/>
          </cell>
          <cell r="BM747" t="str">
            <v/>
          </cell>
          <cell r="BN747" t="str">
            <v/>
          </cell>
          <cell r="BO747" t="str">
            <v/>
          </cell>
          <cell r="BP747" t="str">
            <v/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</row>
        <row r="748"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BJ748" t="str">
            <v/>
          </cell>
          <cell r="BK748" t="str">
            <v/>
          </cell>
          <cell r="BL748" t="str">
            <v/>
          </cell>
          <cell r="BM748" t="str">
            <v/>
          </cell>
          <cell r="BN748" t="str">
            <v/>
          </cell>
          <cell r="BO748" t="str">
            <v/>
          </cell>
          <cell r="BP748" t="str">
            <v/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</row>
        <row r="749"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BJ749" t="str">
            <v/>
          </cell>
          <cell r="BK749" t="str">
            <v/>
          </cell>
          <cell r="BL749" t="str">
            <v/>
          </cell>
          <cell r="BM749" t="str">
            <v/>
          </cell>
          <cell r="BN749" t="str">
            <v/>
          </cell>
          <cell r="BO749" t="str">
            <v/>
          </cell>
          <cell r="BP749" t="str">
            <v/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BJ750" t="str">
            <v/>
          </cell>
          <cell r="BK750" t="str">
            <v/>
          </cell>
          <cell r="BL750" t="str">
            <v/>
          </cell>
          <cell r="BM750" t="str">
            <v/>
          </cell>
          <cell r="BN750" t="str">
            <v/>
          </cell>
          <cell r="BO750" t="str">
            <v/>
          </cell>
          <cell r="BP750" t="str">
            <v/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BJ751" t="str">
            <v/>
          </cell>
          <cell r="BK751" t="str">
            <v/>
          </cell>
          <cell r="BL751" t="str">
            <v/>
          </cell>
          <cell r="BM751" t="str">
            <v/>
          </cell>
          <cell r="BN751" t="str">
            <v/>
          </cell>
          <cell r="BO751" t="str">
            <v/>
          </cell>
          <cell r="BP751" t="str">
            <v/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BJ752" t="str">
            <v/>
          </cell>
          <cell r="BK752" t="str">
            <v/>
          </cell>
          <cell r="BL752" t="str">
            <v/>
          </cell>
          <cell r="BM752" t="str">
            <v/>
          </cell>
          <cell r="BN752" t="str">
            <v/>
          </cell>
          <cell r="BO752" t="str">
            <v/>
          </cell>
          <cell r="BP752" t="str">
            <v/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BJ753" t="str">
            <v/>
          </cell>
          <cell r="BK753" t="str">
            <v/>
          </cell>
          <cell r="BL753" t="str">
            <v/>
          </cell>
          <cell r="BM753" t="str">
            <v/>
          </cell>
          <cell r="BN753" t="str">
            <v/>
          </cell>
          <cell r="BO753" t="str">
            <v/>
          </cell>
          <cell r="BP753" t="str">
            <v/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BJ754" t="str">
            <v/>
          </cell>
          <cell r="BK754" t="str">
            <v/>
          </cell>
          <cell r="BL754" t="str">
            <v/>
          </cell>
          <cell r="BM754" t="str">
            <v/>
          </cell>
          <cell r="BN754" t="str">
            <v/>
          </cell>
          <cell r="BO754" t="str">
            <v/>
          </cell>
          <cell r="BP754" t="str">
            <v/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BJ755" t="str">
            <v/>
          </cell>
          <cell r="BK755" t="str">
            <v/>
          </cell>
          <cell r="BL755" t="str">
            <v/>
          </cell>
          <cell r="BM755" t="str">
            <v/>
          </cell>
          <cell r="BN755" t="str">
            <v/>
          </cell>
          <cell r="BO755" t="str">
            <v/>
          </cell>
          <cell r="BP755" t="str">
            <v/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</row>
        <row r="756"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BJ756" t="str">
            <v/>
          </cell>
          <cell r="BK756" t="str">
            <v/>
          </cell>
          <cell r="BL756" t="str">
            <v/>
          </cell>
          <cell r="BM756" t="str">
            <v/>
          </cell>
          <cell r="BN756" t="str">
            <v/>
          </cell>
          <cell r="BO756" t="str">
            <v/>
          </cell>
          <cell r="BP756" t="str">
            <v/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BJ757" t="str">
            <v/>
          </cell>
          <cell r="BK757" t="str">
            <v/>
          </cell>
          <cell r="BL757" t="str">
            <v/>
          </cell>
          <cell r="BM757" t="str">
            <v/>
          </cell>
          <cell r="BN757" t="str">
            <v/>
          </cell>
          <cell r="BO757" t="str">
            <v/>
          </cell>
          <cell r="BP757" t="str">
            <v/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BJ758" t="str">
            <v/>
          </cell>
          <cell r="BK758" t="str">
            <v/>
          </cell>
          <cell r="BL758" t="str">
            <v/>
          </cell>
          <cell r="BM758" t="str">
            <v/>
          </cell>
          <cell r="BN758" t="str">
            <v/>
          </cell>
          <cell r="BO758" t="str">
            <v/>
          </cell>
          <cell r="BP758" t="str">
            <v/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</row>
        <row r="759"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BJ759" t="str">
            <v/>
          </cell>
          <cell r="BK759" t="str">
            <v/>
          </cell>
          <cell r="BL759" t="str">
            <v/>
          </cell>
          <cell r="BM759" t="str">
            <v/>
          </cell>
          <cell r="BN759" t="str">
            <v/>
          </cell>
          <cell r="BO759" t="str">
            <v/>
          </cell>
          <cell r="BP759" t="str">
            <v/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</row>
        <row r="760"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BJ760" t="str">
            <v/>
          </cell>
          <cell r="BK760" t="str">
            <v/>
          </cell>
          <cell r="BL760" t="str">
            <v/>
          </cell>
          <cell r="BM760" t="str">
            <v/>
          </cell>
          <cell r="BN760" t="str">
            <v/>
          </cell>
          <cell r="BO760" t="str">
            <v/>
          </cell>
          <cell r="BP760" t="str">
            <v/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</row>
        <row r="761"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BJ761" t="str">
            <v/>
          </cell>
          <cell r="BK761" t="str">
            <v/>
          </cell>
          <cell r="BL761" t="str">
            <v/>
          </cell>
          <cell r="BM761" t="str">
            <v/>
          </cell>
          <cell r="BN761" t="str">
            <v/>
          </cell>
          <cell r="BO761" t="str">
            <v/>
          </cell>
          <cell r="BP761" t="str">
            <v/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</row>
        <row r="762"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BJ762" t="str">
            <v/>
          </cell>
          <cell r="BK762" t="str">
            <v/>
          </cell>
          <cell r="BL762" t="str">
            <v/>
          </cell>
          <cell r="BM762" t="str">
            <v/>
          </cell>
          <cell r="BN762" t="str">
            <v/>
          </cell>
          <cell r="BO762" t="str">
            <v/>
          </cell>
          <cell r="BP762" t="str">
            <v/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BJ763" t="str">
            <v/>
          </cell>
          <cell r="BK763" t="str">
            <v/>
          </cell>
          <cell r="BL763" t="str">
            <v/>
          </cell>
          <cell r="BM763" t="str">
            <v/>
          </cell>
          <cell r="BN763" t="str">
            <v/>
          </cell>
          <cell r="BO763" t="str">
            <v/>
          </cell>
          <cell r="BP763" t="str">
            <v/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</row>
        <row r="764"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BJ764" t="str">
            <v/>
          </cell>
          <cell r="BK764" t="str">
            <v/>
          </cell>
          <cell r="BL764" t="str">
            <v/>
          </cell>
          <cell r="BM764" t="str">
            <v/>
          </cell>
          <cell r="BN764" t="str">
            <v/>
          </cell>
          <cell r="BO764" t="str">
            <v/>
          </cell>
          <cell r="BP764" t="str">
            <v/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</row>
        <row r="765"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BJ765" t="str">
            <v/>
          </cell>
          <cell r="BK765" t="str">
            <v/>
          </cell>
          <cell r="BL765" t="str">
            <v/>
          </cell>
          <cell r="BM765" t="str">
            <v/>
          </cell>
          <cell r="BN765" t="str">
            <v/>
          </cell>
          <cell r="BO765" t="str">
            <v/>
          </cell>
          <cell r="BP765" t="str">
            <v/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BJ766" t="str">
            <v/>
          </cell>
          <cell r="BK766" t="str">
            <v/>
          </cell>
          <cell r="BL766" t="str">
            <v/>
          </cell>
          <cell r="BM766" t="str">
            <v/>
          </cell>
          <cell r="BN766" t="str">
            <v/>
          </cell>
          <cell r="BO766" t="str">
            <v/>
          </cell>
          <cell r="BP766" t="str">
            <v/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BJ767" t="str">
            <v/>
          </cell>
          <cell r="BK767" t="str">
            <v/>
          </cell>
          <cell r="BL767" t="str">
            <v/>
          </cell>
          <cell r="BM767" t="str">
            <v/>
          </cell>
          <cell r="BN767" t="str">
            <v/>
          </cell>
          <cell r="BO767" t="str">
            <v/>
          </cell>
          <cell r="BP767" t="str">
            <v/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</row>
        <row r="768"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BJ768" t="str">
            <v/>
          </cell>
          <cell r="BK768" t="str">
            <v/>
          </cell>
          <cell r="BL768" t="str">
            <v/>
          </cell>
          <cell r="BM768" t="str">
            <v/>
          </cell>
          <cell r="BN768" t="str">
            <v/>
          </cell>
          <cell r="BO768" t="str">
            <v/>
          </cell>
          <cell r="BP768" t="str">
            <v/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</row>
        <row r="769"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BJ769" t="str">
            <v/>
          </cell>
          <cell r="BK769" t="str">
            <v/>
          </cell>
          <cell r="BL769" t="str">
            <v/>
          </cell>
          <cell r="BM769" t="str">
            <v/>
          </cell>
          <cell r="BN769" t="str">
            <v/>
          </cell>
          <cell r="BO769" t="str">
            <v/>
          </cell>
          <cell r="BP769" t="str">
            <v/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</row>
        <row r="770"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BJ770" t="str">
            <v/>
          </cell>
          <cell r="BK770" t="str">
            <v/>
          </cell>
          <cell r="BL770" t="str">
            <v/>
          </cell>
          <cell r="BM770" t="str">
            <v/>
          </cell>
          <cell r="BN770" t="str">
            <v/>
          </cell>
          <cell r="BO770" t="str">
            <v/>
          </cell>
          <cell r="BP770" t="str">
            <v/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</row>
        <row r="771"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BJ771" t="str">
            <v/>
          </cell>
          <cell r="BK771" t="str">
            <v/>
          </cell>
          <cell r="BL771" t="str">
            <v/>
          </cell>
          <cell r="BM771" t="str">
            <v/>
          </cell>
          <cell r="BN771" t="str">
            <v/>
          </cell>
          <cell r="BO771" t="str">
            <v/>
          </cell>
          <cell r="BP771" t="str">
            <v/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</row>
        <row r="772"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BJ772" t="str">
            <v/>
          </cell>
          <cell r="BK772" t="str">
            <v/>
          </cell>
          <cell r="BL772" t="str">
            <v/>
          </cell>
          <cell r="BM772" t="str">
            <v/>
          </cell>
          <cell r="BN772" t="str">
            <v/>
          </cell>
          <cell r="BO772" t="str">
            <v/>
          </cell>
          <cell r="BP772" t="str">
            <v/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</row>
        <row r="773"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BJ773" t="str">
            <v/>
          </cell>
          <cell r="BK773" t="str">
            <v/>
          </cell>
          <cell r="BL773" t="str">
            <v/>
          </cell>
          <cell r="BM773" t="str">
            <v/>
          </cell>
          <cell r="BN773" t="str">
            <v/>
          </cell>
          <cell r="BO773" t="str">
            <v/>
          </cell>
          <cell r="BP773" t="str">
            <v/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</row>
        <row r="774"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BJ774" t="str">
            <v/>
          </cell>
          <cell r="BK774" t="str">
            <v/>
          </cell>
          <cell r="BL774" t="str">
            <v/>
          </cell>
          <cell r="BM774" t="str">
            <v/>
          </cell>
          <cell r="BN774" t="str">
            <v/>
          </cell>
          <cell r="BO774" t="str">
            <v/>
          </cell>
          <cell r="BP774" t="str">
            <v/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</row>
        <row r="775"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BJ775" t="str">
            <v/>
          </cell>
          <cell r="BK775" t="str">
            <v/>
          </cell>
          <cell r="BL775" t="str">
            <v/>
          </cell>
          <cell r="BM775" t="str">
            <v/>
          </cell>
          <cell r="BN775" t="str">
            <v/>
          </cell>
          <cell r="BO775" t="str">
            <v/>
          </cell>
          <cell r="BP775" t="str">
            <v/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</row>
        <row r="776"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BJ776" t="str">
            <v/>
          </cell>
          <cell r="BK776" t="str">
            <v/>
          </cell>
          <cell r="BL776" t="str">
            <v/>
          </cell>
          <cell r="BM776" t="str">
            <v/>
          </cell>
          <cell r="BN776" t="str">
            <v/>
          </cell>
          <cell r="BO776" t="str">
            <v/>
          </cell>
          <cell r="BP776" t="str">
            <v/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</row>
        <row r="777"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BJ777" t="str">
            <v/>
          </cell>
          <cell r="BK777" t="str">
            <v/>
          </cell>
          <cell r="BL777" t="str">
            <v/>
          </cell>
          <cell r="BM777" t="str">
            <v/>
          </cell>
          <cell r="BN777" t="str">
            <v/>
          </cell>
          <cell r="BO777" t="str">
            <v/>
          </cell>
          <cell r="BP777" t="str">
            <v/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</row>
        <row r="778"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BJ778" t="str">
            <v/>
          </cell>
          <cell r="BK778" t="str">
            <v/>
          </cell>
          <cell r="BL778" t="str">
            <v/>
          </cell>
          <cell r="BM778" t="str">
            <v/>
          </cell>
          <cell r="BN778" t="str">
            <v/>
          </cell>
          <cell r="BO778" t="str">
            <v/>
          </cell>
          <cell r="BP778" t="str">
            <v/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BJ779" t="str">
            <v/>
          </cell>
          <cell r="BK779" t="str">
            <v/>
          </cell>
          <cell r="BL779" t="str">
            <v/>
          </cell>
          <cell r="BM779" t="str">
            <v/>
          </cell>
          <cell r="BN779" t="str">
            <v/>
          </cell>
          <cell r="BO779" t="str">
            <v/>
          </cell>
          <cell r="BP779" t="str">
            <v/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BJ780" t="str">
            <v/>
          </cell>
          <cell r="BK780" t="str">
            <v/>
          </cell>
          <cell r="BL780" t="str">
            <v/>
          </cell>
          <cell r="BM780" t="str">
            <v/>
          </cell>
          <cell r="BN780" t="str">
            <v/>
          </cell>
          <cell r="BO780" t="str">
            <v/>
          </cell>
          <cell r="BP780" t="str">
            <v/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BJ781" t="str">
            <v/>
          </cell>
          <cell r="BK781" t="str">
            <v/>
          </cell>
          <cell r="BL781" t="str">
            <v/>
          </cell>
          <cell r="BM781" t="str">
            <v/>
          </cell>
          <cell r="BN781" t="str">
            <v/>
          </cell>
          <cell r="BO781" t="str">
            <v/>
          </cell>
          <cell r="BP781" t="str">
            <v/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</row>
        <row r="782"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BJ782" t="str">
            <v/>
          </cell>
          <cell r="BK782" t="str">
            <v/>
          </cell>
          <cell r="BL782" t="str">
            <v/>
          </cell>
          <cell r="BM782" t="str">
            <v/>
          </cell>
          <cell r="BN782" t="str">
            <v/>
          </cell>
          <cell r="BO782" t="str">
            <v/>
          </cell>
          <cell r="BP782" t="str">
            <v/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BJ783" t="str">
            <v/>
          </cell>
          <cell r="BK783" t="str">
            <v/>
          </cell>
          <cell r="BL783" t="str">
            <v/>
          </cell>
          <cell r="BM783" t="str">
            <v/>
          </cell>
          <cell r="BN783" t="str">
            <v/>
          </cell>
          <cell r="BO783" t="str">
            <v/>
          </cell>
          <cell r="BP783" t="str">
            <v/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BJ784" t="str">
            <v/>
          </cell>
          <cell r="BK784" t="str">
            <v/>
          </cell>
          <cell r="BL784" t="str">
            <v/>
          </cell>
          <cell r="BM784" t="str">
            <v/>
          </cell>
          <cell r="BN784" t="str">
            <v/>
          </cell>
          <cell r="BO784" t="str">
            <v/>
          </cell>
          <cell r="BP784" t="str">
            <v/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BJ785" t="str">
            <v/>
          </cell>
          <cell r="BK785" t="str">
            <v/>
          </cell>
          <cell r="BL785" t="str">
            <v/>
          </cell>
          <cell r="BM785" t="str">
            <v/>
          </cell>
          <cell r="BN785" t="str">
            <v/>
          </cell>
          <cell r="BO785" t="str">
            <v/>
          </cell>
          <cell r="BP785" t="str">
            <v/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BJ786" t="str">
            <v/>
          </cell>
          <cell r="BK786" t="str">
            <v/>
          </cell>
          <cell r="BL786" t="str">
            <v/>
          </cell>
          <cell r="BM786" t="str">
            <v/>
          </cell>
          <cell r="BN786" t="str">
            <v/>
          </cell>
          <cell r="BO786" t="str">
            <v/>
          </cell>
          <cell r="BP786" t="str">
            <v/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BJ787" t="str">
            <v/>
          </cell>
          <cell r="BK787" t="str">
            <v/>
          </cell>
          <cell r="BL787" t="str">
            <v/>
          </cell>
          <cell r="BM787" t="str">
            <v/>
          </cell>
          <cell r="BN787" t="str">
            <v/>
          </cell>
          <cell r="BO787" t="str">
            <v/>
          </cell>
          <cell r="BP787" t="str">
            <v/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BJ788" t="str">
            <v/>
          </cell>
          <cell r="BK788" t="str">
            <v/>
          </cell>
          <cell r="BL788" t="str">
            <v/>
          </cell>
          <cell r="BM788" t="str">
            <v/>
          </cell>
          <cell r="BN788" t="str">
            <v/>
          </cell>
          <cell r="BO788" t="str">
            <v/>
          </cell>
          <cell r="BP788" t="str">
            <v/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BJ789" t="str">
            <v/>
          </cell>
          <cell r="BK789" t="str">
            <v/>
          </cell>
          <cell r="BL789" t="str">
            <v/>
          </cell>
          <cell r="BM789" t="str">
            <v/>
          </cell>
          <cell r="BN789" t="str">
            <v/>
          </cell>
          <cell r="BO789" t="str">
            <v/>
          </cell>
          <cell r="BP789" t="str">
            <v/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BJ790" t="str">
            <v/>
          </cell>
          <cell r="BK790" t="str">
            <v/>
          </cell>
          <cell r="BL790" t="str">
            <v/>
          </cell>
          <cell r="BM790" t="str">
            <v/>
          </cell>
          <cell r="BN790" t="str">
            <v/>
          </cell>
          <cell r="BO790" t="str">
            <v/>
          </cell>
          <cell r="BP790" t="str">
            <v/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BJ791" t="str">
            <v/>
          </cell>
          <cell r="BK791" t="str">
            <v/>
          </cell>
          <cell r="BL791" t="str">
            <v/>
          </cell>
          <cell r="BM791" t="str">
            <v/>
          </cell>
          <cell r="BN791" t="str">
            <v/>
          </cell>
          <cell r="BO791" t="str">
            <v/>
          </cell>
          <cell r="BP791" t="str">
            <v/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BJ792" t="str">
            <v/>
          </cell>
          <cell r="BK792" t="str">
            <v/>
          </cell>
          <cell r="BL792" t="str">
            <v/>
          </cell>
          <cell r="BM792" t="str">
            <v/>
          </cell>
          <cell r="BN792" t="str">
            <v/>
          </cell>
          <cell r="BO792" t="str">
            <v/>
          </cell>
          <cell r="BP792" t="str">
            <v/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</row>
        <row r="793"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BJ793" t="str">
            <v/>
          </cell>
          <cell r="BK793" t="str">
            <v/>
          </cell>
          <cell r="BL793" t="str">
            <v/>
          </cell>
          <cell r="BM793" t="str">
            <v/>
          </cell>
          <cell r="BN793" t="str">
            <v/>
          </cell>
          <cell r="BO793" t="str">
            <v/>
          </cell>
          <cell r="BP793" t="str">
            <v/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BJ794" t="str">
            <v/>
          </cell>
          <cell r="BK794" t="str">
            <v/>
          </cell>
          <cell r="BL794" t="str">
            <v/>
          </cell>
          <cell r="BM794" t="str">
            <v/>
          </cell>
          <cell r="BN794" t="str">
            <v/>
          </cell>
          <cell r="BO794" t="str">
            <v/>
          </cell>
          <cell r="BP794" t="str">
            <v/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BJ795" t="str">
            <v/>
          </cell>
          <cell r="BK795" t="str">
            <v/>
          </cell>
          <cell r="BL795" t="str">
            <v/>
          </cell>
          <cell r="BM795" t="str">
            <v/>
          </cell>
          <cell r="BN795" t="str">
            <v/>
          </cell>
          <cell r="BO795" t="str">
            <v/>
          </cell>
          <cell r="BP795" t="str">
            <v/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</row>
        <row r="796"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BJ796" t="str">
            <v/>
          </cell>
          <cell r="BK796" t="str">
            <v/>
          </cell>
          <cell r="BL796" t="str">
            <v/>
          </cell>
          <cell r="BM796" t="str">
            <v/>
          </cell>
          <cell r="BN796" t="str">
            <v/>
          </cell>
          <cell r="BO796" t="str">
            <v/>
          </cell>
          <cell r="BP796" t="str">
            <v/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</row>
        <row r="797"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BJ797" t="str">
            <v/>
          </cell>
          <cell r="BK797" t="str">
            <v/>
          </cell>
          <cell r="BL797" t="str">
            <v/>
          </cell>
          <cell r="BM797" t="str">
            <v/>
          </cell>
          <cell r="BN797" t="str">
            <v/>
          </cell>
          <cell r="BO797" t="str">
            <v/>
          </cell>
          <cell r="BP797" t="str">
            <v/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</row>
        <row r="798"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BJ798" t="str">
            <v/>
          </cell>
          <cell r="BK798" t="str">
            <v/>
          </cell>
          <cell r="BL798" t="str">
            <v/>
          </cell>
          <cell r="BM798" t="str">
            <v/>
          </cell>
          <cell r="BN798" t="str">
            <v/>
          </cell>
          <cell r="BO798" t="str">
            <v/>
          </cell>
          <cell r="BP798" t="str">
            <v/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BJ799" t="str">
            <v/>
          </cell>
          <cell r="BK799" t="str">
            <v/>
          </cell>
          <cell r="BL799" t="str">
            <v/>
          </cell>
          <cell r="BM799" t="str">
            <v/>
          </cell>
          <cell r="BN799" t="str">
            <v/>
          </cell>
          <cell r="BO799" t="str">
            <v/>
          </cell>
          <cell r="BP799" t="str">
            <v/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BJ800" t="str">
            <v/>
          </cell>
          <cell r="BK800" t="str">
            <v/>
          </cell>
          <cell r="BL800" t="str">
            <v/>
          </cell>
          <cell r="BM800" t="str">
            <v/>
          </cell>
          <cell r="BN800" t="str">
            <v/>
          </cell>
          <cell r="BO800" t="str">
            <v/>
          </cell>
          <cell r="BP800" t="str">
            <v/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BJ801" t="str">
            <v/>
          </cell>
          <cell r="BK801" t="str">
            <v/>
          </cell>
          <cell r="BL801" t="str">
            <v/>
          </cell>
          <cell r="BM801" t="str">
            <v/>
          </cell>
          <cell r="BN801" t="str">
            <v/>
          </cell>
          <cell r="BO801" t="str">
            <v/>
          </cell>
          <cell r="BP801" t="str">
            <v/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BJ802" t="str">
            <v/>
          </cell>
          <cell r="BK802" t="str">
            <v/>
          </cell>
          <cell r="BL802" t="str">
            <v/>
          </cell>
          <cell r="BM802" t="str">
            <v/>
          </cell>
          <cell r="BN802" t="str">
            <v/>
          </cell>
          <cell r="BO802" t="str">
            <v/>
          </cell>
          <cell r="BP802" t="str">
            <v/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BJ803" t="str">
            <v/>
          </cell>
          <cell r="BK803" t="str">
            <v/>
          </cell>
          <cell r="BL803" t="str">
            <v/>
          </cell>
          <cell r="BM803" t="str">
            <v/>
          </cell>
          <cell r="BN803" t="str">
            <v/>
          </cell>
          <cell r="BO803" t="str">
            <v/>
          </cell>
          <cell r="BP803" t="str">
            <v/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BJ804" t="str">
            <v/>
          </cell>
          <cell r="BK804" t="str">
            <v/>
          </cell>
          <cell r="BL804" t="str">
            <v/>
          </cell>
          <cell r="BM804" t="str">
            <v/>
          </cell>
          <cell r="BN804" t="str">
            <v/>
          </cell>
          <cell r="BO804" t="str">
            <v/>
          </cell>
          <cell r="BP804" t="str">
            <v/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BJ805" t="str">
            <v/>
          </cell>
          <cell r="BK805" t="str">
            <v/>
          </cell>
          <cell r="BL805" t="str">
            <v/>
          </cell>
          <cell r="BM805" t="str">
            <v/>
          </cell>
          <cell r="BN805" t="str">
            <v/>
          </cell>
          <cell r="BO805" t="str">
            <v/>
          </cell>
          <cell r="BP805" t="str">
            <v/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BJ806" t="str">
            <v/>
          </cell>
          <cell r="BK806" t="str">
            <v/>
          </cell>
          <cell r="BL806" t="str">
            <v/>
          </cell>
          <cell r="BM806" t="str">
            <v/>
          </cell>
          <cell r="BN806" t="str">
            <v/>
          </cell>
          <cell r="BO806" t="str">
            <v/>
          </cell>
          <cell r="BP806" t="str">
            <v/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BJ807" t="str">
            <v/>
          </cell>
          <cell r="BK807" t="str">
            <v/>
          </cell>
          <cell r="BL807" t="str">
            <v/>
          </cell>
          <cell r="BM807" t="str">
            <v/>
          </cell>
          <cell r="BN807" t="str">
            <v/>
          </cell>
          <cell r="BO807" t="str">
            <v/>
          </cell>
          <cell r="BP807" t="str">
            <v/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BJ808" t="str">
            <v/>
          </cell>
          <cell r="BK808" t="str">
            <v/>
          </cell>
          <cell r="BL808" t="str">
            <v/>
          </cell>
          <cell r="BM808" t="str">
            <v/>
          </cell>
          <cell r="BN808" t="str">
            <v/>
          </cell>
          <cell r="BO808" t="str">
            <v/>
          </cell>
          <cell r="BP808" t="str">
            <v/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BJ809" t="str">
            <v/>
          </cell>
          <cell r="BK809" t="str">
            <v/>
          </cell>
          <cell r="BL809" t="str">
            <v/>
          </cell>
          <cell r="BM809" t="str">
            <v/>
          </cell>
          <cell r="BN809" t="str">
            <v/>
          </cell>
          <cell r="BO809" t="str">
            <v/>
          </cell>
          <cell r="BP809" t="str">
            <v/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BJ810" t="str">
            <v/>
          </cell>
          <cell r="BK810" t="str">
            <v/>
          </cell>
          <cell r="BL810" t="str">
            <v/>
          </cell>
          <cell r="BM810" t="str">
            <v/>
          </cell>
          <cell r="BN810" t="str">
            <v/>
          </cell>
          <cell r="BO810" t="str">
            <v/>
          </cell>
          <cell r="BP810" t="str">
            <v/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BJ811" t="str">
            <v/>
          </cell>
          <cell r="BK811" t="str">
            <v/>
          </cell>
          <cell r="BL811" t="str">
            <v/>
          </cell>
          <cell r="BM811" t="str">
            <v/>
          </cell>
          <cell r="BN811" t="str">
            <v/>
          </cell>
          <cell r="BO811" t="str">
            <v/>
          </cell>
          <cell r="BP811" t="str">
            <v/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BJ812" t="str">
            <v/>
          </cell>
          <cell r="BK812" t="str">
            <v/>
          </cell>
          <cell r="BL812" t="str">
            <v/>
          </cell>
          <cell r="BM812" t="str">
            <v/>
          </cell>
          <cell r="BN812" t="str">
            <v/>
          </cell>
          <cell r="BO812" t="str">
            <v/>
          </cell>
          <cell r="BP812" t="str">
            <v/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BJ813" t="str">
            <v/>
          </cell>
          <cell r="BK813" t="str">
            <v/>
          </cell>
          <cell r="BL813" t="str">
            <v/>
          </cell>
          <cell r="BM813" t="str">
            <v/>
          </cell>
          <cell r="BN813" t="str">
            <v/>
          </cell>
          <cell r="BO813" t="str">
            <v/>
          </cell>
          <cell r="BP813" t="str">
            <v/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BJ814" t="str">
            <v/>
          </cell>
          <cell r="BK814" t="str">
            <v/>
          </cell>
          <cell r="BL814" t="str">
            <v/>
          </cell>
          <cell r="BM814" t="str">
            <v/>
          </cell>
          <cell r="BN814" t="str">
            <v/>
          </cell>
          <cell r="BO814" t="str">
            <v/>
          </cell>
          <cell r="BP814" t="str">
            <v/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BJ815" t="str">
            <v/>
          </cell>
          <cell r="BK815" t="str">
            <v/>
          </cell>
          <cell r="BL815" t="str">
            <v/>
          </cell>
          <cell r="BM815" t="str">
            <v/>
          </cell>
          <cell r="BN815" t="str">
            <v/>
          </cell>
          <cell r="BO815" t="str">
            <v/>
          </cell>
          <cell r="BP815" t="str">
            <v/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</row>
        <row r="816"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BJ816" t="str">
            <v/>
          </cell>
          <cell r="BK816" t="str">
            <v/>
          </cell>
          <cell r="BL816" t="str">
            <v/>
          </cell>
          <cell r="BM816" t="str">
            <v/>
          </cell>
          <cell r="BN816" t="str">
            <v/>
          </cell>
          <cell r="BO816" t="str">
            <v/>
          </cell>
          <cell r="BP816" t="str">
            <v/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BJ817" t="str">
            <v/>
          </cell>
          <cell r="BK817" t="str">
            <v/>
          </cell>
          <cell r="BL817" t="str">
            <v/>
          </cell>
          <cell r="BM817" t="str">
            <v/>
          </cell>
          <cell r="BN817" t="str">
            <v/>
          </cell>
          <cell r="BO817" t="str">
            <v/>
          </cell>
          <cell r="BP817" t="str">
            <v/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BJ818" t="str">
            <v/>
          </cell>
          <cell r="BK818" t="str">
            <v/>
          </cell>
          <cell r="BL818" t="str">
            <v/>
          </cell>
          <cell r="BM818" t="str">
            <v/>
          </cell>
          <cell r="BN818" t="str">
            <v/>
          </cell>
          <cell r="BO818" t="str">
            <v/>
          </cell>
          <cell r="BP818" t="str">
            <v/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BJ819" t="str">
            <v/>
          </cell>
          <cell r="BK819" t="str">
            <v/>
          </cell>
          <cell r="BL819" t="str">
            <v/>
          </cell>
          <cell r="BM819" t="str">
            <v/>
          </cell>
          <cell r="BN819" t="str">
            <v/>
          </cell>
          <cell r="BO819" t="str">
            <v/>
          </cell>
          <cell r="BP819" t="str">
            <v/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BJ820" t="str">
            <v/>
          </cell>
          <cell r="BK820" t="str">
            <v/>
          </cell>
          <cell r="BL820" t="str">
            <v/>
          </cell>
          <cell r="BM820" t="str">
            <v/>
          </cell>
          <cell r="BN820" t="str">
            <v/>
          </cell>
          <cell r="BO820" t="str">
            <v/>
          </cell>
          <cell r="BP820" t="str">
            <v/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BJ821" t="str">
            <v/>
          </cell>
          <cell r="BK821" t="str">
            <v/>
          </cell>
          <cell r="BL821" t="str">
            <v/>
          </cell>
          <cell r="BM821" t="str">
            <v/>
          </cell>
          <cell r="BN821" t="str">
            <v/>
          </cell>
          <cell r="BO821" t="str">
            <v/>
          </cell>
          <cell r="BP821" t="str">
            <v/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BJ822" t="str">
            <v/>
          </cell>
          <cell r="BK822" t="str">
            <v/>
          </cell>
          <cell r="BL822" t="str">
            <v/>
          </cell>
          <cell r="BM822" t="str">
            <v/>
          </cell>
          <cell r="BN822" t="str">
            <v/>
          </cell>
          <cell r="BO822" t="str">
            <v/>
          </cell>
          <cell r="BP822" t="str">
            <v/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BJ823" t="str">
            <v/>
          </cell>
          <cell r="BK823" t="str">
            <v/>
          </cell>
          <cell r="BL823" t="str">
            <v/>
          </cell>
          <cell r="BM823" t="str">
            <v/>
          </cell>
          <cell r="BN823" t="str">
            <v/>
          </cell>
          <cell r="BO823" t="str">
            <v/>
          </cell>
          <cell r="BP823" t="str">
            <v/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BJ824" t="str">
            <v/>
          </cell>
          <cell r="BK824" t="str">
            <v/>
          </cell>
          <cell r="BL824" t="str">
            <v/>
          </cell>
          <cell r="BM824" t="str">
            <v/>
          </cell>
          <cell r="BN824" t="str">
            <v/>
          </cell>
          <cell r="BO824" t="str">
            <v/>
          </cell>
          <cell r="BP824" t="str">
            <v/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BJ825" t="str">
            <v/>
          </cell>
          <cell r="BK825" t="str">
            <v/>
          </cell>
          <cell r="BL825" t="str">
            <v/>
          </cell>
          <cell r="BM825" t="str">
            <v/>
          </cell>
          <cell r="BN825" t="str">
            <v/>
          </cell>
          <cell r="BO825" t="str">
            <v/>
          </cell>
          <cell r="BP825" t="str">
            <v/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BJ826" t="str">
            <v/>
          </cell>
          <cell r="BK826" t="str">
            <v/>
          </cell>
          <cell r="BL826" t="str">
            <v/>
          </cell>
          <cell r="BM826" t="str">
            <v/>
          </cell>
          <cell r="BN826" t="str">
            <v/>
          </cell>
          <cell r="BO826" t="str">
            <v/>
          </cell>
          <cell r="BP826" t="str">
            <v/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BJ827" t="str">
            <v/>
          </cell>
          <cell r="BK827" t="str">
            <v/>
          </cell>
          <cell r="BL827" t="str">
            <v/>
          </cell>
          <cell r="BM827" t="str">
            <v/>
          </cell>
          <cell r="BN827" t="str">
            <v/>
          </cell>
          <cell r="BO827" t="str">
            <v/>
          </cell>
          <cell r="BP827" t="str">
            <v/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</row>
        <row r="828"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BJ828" t="str">
            <v/>
          </cell>
          <cell r="BK828" t="str">
            <v/>
          </cell>
          <cell r="BL828" t="str">
            <v/>
          </cell>
          <cell r="BM828" t="str">
            <v/>
          </cell>
          <cell r="BN828" t="str">
            <v/>
          </cell>
          <cell r="BO828" t="str">
            <v/>
          </cell>
          <cell r="BP828" t="str">
            <v/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BJ829" t="str">
            <v/>
          </cell>
          <cell r="BK829" t="str">
            <v/>
          </cell>
          <cell r="BL829" t="str">
            <v/>
          </cell>
          <cell r="BM829" t="str">
            <v/>
          </cell>
          <cell r="BN829" t="str">
            <v/>
          </cell>
          <cell r="BO829" t="str">
            <v/>
          </cell>
          <cell r="BP829" t="str">
            <v/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BJ830" t="str">
            <v/>
          </cell>
          <cell r="BK830" t="str">
            <v/>
          </cell>
          <cell r="BL830" t="str">
            <v/>
          </cell>
          <cell r="BM830" t="str">
            <v/>
          </cell>
          <cell r="BN830" t="str">
            <v/>
          </cell>
          <cell r="BO830" t="str">
            <v/>
          </cell>
          <cell r="BP830" t="str">
            <v/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BJ831" t="str">
            <v/>
          </cell>
          <cell r="BK831" t="str">
            <v/>
          </cell>
          <cell r="BL831" t="str">
            <v/>
          </cell>
          <cell r="BM831" t="str">
            <v/>
          </cell>
          <cell r="BN831" t="str">
            <v/>
          </cell>
          <cell r="BO831" t="str">
            <v/>
          </cell>
          <cell r="BP831" t="str">
            <v/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</row>
        <row r="832"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BJ832" t="str">
            <v/>
          </cell>
          <cell r="BK832" t="str">
            <v/>
          </cell>
          <cell r="BL832" t="str">
            <v/>
          </cell>
          <cell r="BM832" t="str">
            <v/>
          </cell>
          <cell r="BN832" t="str">
            <v/>
          </cell>
          <cell r="BO832" t="str">
            <v/>
          </cell>
          <cell r="BP832" t="str">
            <v/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BJ833" t="str">
            <v/>
          </cell>
          <cell r="BK833" t="str">
            <v/>
          </cell>
          <cell r="BL833" t="str">
            <v/>
          </cell>
          <cell r="BM833" t="str">
            <v/>
          </cell>
          <cell r="BN833" t="str">
            <v/>
          </cell>
          <cell r="BO833" t="str">
            <v/>
          </cell>
          <cell r="BP833" t="str">
            <v/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</row>
        <row r="834"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BJ834" t="str">
            <v/>
          </cell>
          <cell r="BK834" t="str">
            <v/>
          </cell>
          <cell r="BL834" t="str">
            <v/>
          </cell>
          <cell r="BM834" t="str">
            <v/>
          </cell>
          <cell r="BN834" t="str">
            <v/>
          </cell>
          <cell r="BO834" t="str">
            <v/>
          </cell>
          <cell r="BP834" t="str">
            <v/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BJ835" t="str">
            <v/>
          </cell>
          <cell r="BK835" t="str">
            <v/>
          </cell>
          <cell r="BL835" t="str">
            <v/>
          </cell>
          <cell r="BM835" t="str">
            <v/>
          </cell>
          <cell r="BN835" t="str">
            <v/>
          </cell>
          <cell r="BO835" t="str">
            <v/>
          </cell>
          <cell r="BP835" t="str">
            <v/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BJ836" t="str">
            <v/>
          </cell>
          <cell r="BK836" t="str">
            <v/>
          </cell>
          <cell r="BL836" t="str">
            <v/>
          </cell>
          <cell r="BM836" t="str">
            <v/>
          </cell>
          <cell r="BN836" t="str">
            <v/>
          </cell>
          <cell r="BO836" t="str">
            <v/>
          </cell>
          <cell r="BP836" t="str">
            <v/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</row>
        <row r="837"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BJ837" t="str">
            <v/>
          </cell>
          <cell r="BK837" t="str">
            <v/>
          </cell>
          <cell r="BL837" t="str">
            <v/>
          </cell>
          <cell r="BM837" t="str">
            <v/>
          </cell>
          <cell r="BN837" t="str">
            <v/>
          </cell>
          <cell r="BO837" t="str">
            <v/>
          </cell>
          <cell r="BP837" t="str">
            <v/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BJ838" t="str">
            <v/>
          </cell>
          <cell r="BK838" t="str">
            <v/>
          </cell>
          <cell r="BL838" t="str">
            <v/>
          </cell>
          <cell r="BM838" t="str">
            <v/>
          </cell>
          <cell r="BN838" t="str">
            <v/>
          </cell>
          <cell r="BO838" t="str">
            <v/>
          </cell>
          <cell r="BP838" t="str">
            <v/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BJ839" t="str">
            <v/>
          </cell>
          <cell r="BK839" t="str">
            <v/>
          </cell>
          <cell r="BL839" t="str">
            <v/>
          </cell>
          <cell r="BM839" t="str">
            <v/>
          </cell>
          <cell r="BN839" t="str">
            <v/>
          </cell>
          <cell r="BO839" t="str">
            <v/>
          </cell>
          <cell r="BP839" t="str">
            <v/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BJ840" t="str">
            <v/>
          </cell>
          <cell r="BK840" t="str">
            <v/>
          </cell>
          <cell r="BL840" t="str">
            <v/>
          </cell>
          <cell r="BM840" t="str">
            <v/>
          </cell>
          <cell r="BN840" t="str">
            <v/>
          </cell>
          <cell r="BO840" t="str">
            <v/>
          </cell>
          <cell r="BP840" t="str">
            <v/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BJ841" t="str">
            <v/>
          </cell>
          <cell r="BK841" t="str">
            <v/>
          </cell>
          <cell r="BL841" t="str">
            <v/>
          </cell>
          <cell r="BM841" t="str">
            <v/>
          </cell>
          <cell r="BN841" t="str">
            <v/>
          </cell>
          <cell r="BO841" t="str">
            <v/>
          </cell>
          <cell r="BP841" t="str">
            <v/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BJ842" t="str">
            <v/>
          </cell>
          <cell r="BK842" t="str">
            <v/>
          </cell>
          <cell r="BL842" t="str">
            <v/>
          </cell>
          <cell r="BM842" t="str">
            <v/>
          </cell>
          <cell r="BN842" t="str">
            <v/>
          </cell>
          <cell r="BO842" t="str">
            <v/>
          </cell>
          <cell r="BP842" t="str">
            <v/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</row>
        <row r="843"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BJ843" t="str">
            <v/>
          </cell>
          <cell r="BK843" t="str">
            <v/>
          </cell>
          <cell r="BL843" t="str">
            <v/>
          </cell>
          <cell r="BM843" t="str">
            <v/>
          </cell>
          <cell r="BN843" t="str">
            <v/>
          </cell>
          <cell r="BO843" t="str">
            <v/>
          </cell>
          <cell r="BP843" t="str">
            <v/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BJ844" t="str">
            <v/>
          </cell>
          <cell r="BK844" t="str">
            <v/>
          </cell>
          <cell r="BL844" t="str">
            <v/>
          </cell>
          <cell r="BM844" t="str">
            <v/>
          </cell>
          <cell r="BN844" t="str">
            <v/>
          </cell>
          <cell r="BO844" t="str">
            <v/>
          </cell>
          <cell r="BP844" t="str">
            <v/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</row>
        <row r="845"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BJ845" t="str">
            <v/>
          </cell>
          <cell r="BK845" t="str">
            <v/>
          </cell>
          <cell r="BL845" t="str">
            <v/>
          </cell>
          <cell r="BM845" t="str">
            <v/>
          </cell>
          <cell r="BN845" t="str">
            <v/>
          </cell>
          <cell r="BO845" t="str">
            <v/>
          </cell>
          <cell r="BP845" t="str">
            <v/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</row>
        <row r="846"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BJ846" t="str">
            <v/>
          </cell>
          <cell r="BK846" t="str">
            <v/>
          </cell>
          <cell r="BL846" t="str">
            <v/>
          </cell>
          <cell r="BM846" t="str">
            <v/>
          </cell>
          <cell r="BN846" t="str">
            <v/>
          </cell>
          <cell r="BO846" t="str">
            <v/>
          </cell>
          <cell r="BP846" t="str">
            <v/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</row>
        <row r="847"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BJ847" t="str">
            <v/>
          </cell>
          <cell r="BK847" t="str">
            <v/>
          </cell>
          <cell r="BL847" t="str">
            <v/>
          </cell>
          <cell r="BM847" t="str">
            <v/>
          </cell>
          <cell r="BN847" t="str">
            <v/>
          </cell>
          <cell r="BO847" t="str">
            <v/>
          </cell>
          <cell r="BP847" t="str">
            <v/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</row>
        <row r="848"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BJ848" t="str">
            <v/>
          </cell>
          <cell r="BK848" t="str">
            <v/>
          </cell>
          <cell r="BL848" t="str">
            <v/>
          </cell>
          <cell r="BM848" t="str">
            <v/>
          </cell>
          <cell r="BN848" t="str">
            <v/>
          </cell>
          <cell r="BO848" t="str">
            <v/>
          </cell>
          <cell r="BP848" t="str">
            <v/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</row>
        <row r="849"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BJ849" t="str">
            <v/>
          </cell>
          <cell r="BK849" t="str">
            <v/>
          </cell>
          <cell r="BL849" t="str">
            <v/>
          </cell>
          <cell r="BM849" t="str">
            <v/>
          </cell>
          <cell r="BN849" t="str">
            <v/>
          </cell>
          <cell r="BO849" t="str">
            <v/>
          </cell>
          <cell r="BP849" t="str">
            <v/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</row>
        <row r="850"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BJ850" t="str">
            <v/>
          </cell>
          <cell r="BK850" t="str">
            <v/>
          </cell>
          <cell r="BL850" t="str">
            <v/>
          </cell>
          <cell r="BM850" t="str">
            <v/>
          </cell>
          <cell r="BN850" t="str">
            <v/>
          </cell>
          <cell r="BO850" t="str">
            <v/>
          </cell>
          <cell r="BP850" t="str">
            <v/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</row>
        <row r="851"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BJ851" t="str">
            <v/>
          </cell>
          <cell r="BK851" t="str">
            <v/>
          </cell>
          <cell r="BL851" t="str">
            <v/>
          </cell>
          <cell r="BM851" t="str">
            <v/>
          </cell>
          <cell r="BN851" t="str">
            <v/>
          </cell>
          <cell r="BO851" t="str">
            <v/>
          </cell>
          <cell r="BP851" t="str">
            <v/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</row>
        <row r="852"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BJ852" t="str">
            <v/>
          </cell>
          <cell r="BK852" t="str">
            <v/>
          </cell>
          <cell r="BL852" t="str">
            <v/>
          </cell>
          <cell r="BM852" t="str">
            <v/>
          </cell>
          <cell r="BN852" t="str">
            <v/>
          </cell>
          <cell r="BO852" t="str">
            <v/>
          </cell>
          <cell r="BP852" t="str">
            <v/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</row>
        <row r="853"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BJ853" t="str">
            <v/>
          </cell>
          <cell r="BK853" t="str">
            <v/>
          </cell>
          <cell r="BL853" t="str">
            <v/>
          </cell>
          <cell r="BM853" t="str">
            <v/>
          </cell>
          <cell r="BN853" t="str">
            <v/>
          </cell>
          <cell r="BO853" t="str">
            <v/>
          </cell>
          <cell r="BP853" t="str">
            <v/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</row>
        <row r="854"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BJ854" t="str">
            <v/>
          </cell>
          <cell r="BK854" t="str">
            <v/>
          </cell>
          <cell r="BL854" t="str">
            <v/>
          </cell>
          <cell r="BM854" t="str">
            <v/>
          </cell>
          <cell r="BN854" t="str">
            <v/>
          </cell>
          <cell r="BO854" t="str">
            <v/>
          </cell>
          <cell r="BP854" t="str">
            <v/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</row>
        <row r="855"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BJ855" t="str">
            <v/>
          </cell>
          <cell r="BK855" t="str">
            <v/>
          </cell>
          <cell r="BL855" t="str">
            <v/>
          </cell>
          <cell r="BM855" t="str">
            <v/>
          </cell>
          <cell r="BN855" t="str">
            <v/>
          </cell>
          <cell r="BO855" t="str">
            <v/>
          </cell>
          <cell r="BP855" t="str">
            <v/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</row>
        <row r="856"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BJ856" t="str">
            <v/>
          </cell>
          <cell r="BK856" t="str">
            <v/>
          </cell>
          <cell r="BL856" t="str">
            <v/>
          </cell>
          <cell r="BM856" t="str">
            <v/>
          </cell>
          <cell r="BN856" t="str">
            <v/>
          </cell>
          <cell r="BO856" t="str">
            <v/>
          </cell>
          <cell r="BP856" t="str">
            <v/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</row>
        <row r="857"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BJ857" t="str">
            <v/>
          </cell>
          <cell r="BK857" t="str">
            <v/>
          </cell>
          <cell r="BL857" t="str">
            <v/>
          </cell>
          <cell r="BM857" t="str">
            <v/>
          </cell>
          <cell r="BN857" t="str">
            <v/>
          </cell>
          <cell r="BO857" t="str">
            <v/>
          </cell>
          <cell r="BP857" t="str">
            <v/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</row>
        <row r="858"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BJ858" t="str">
            <v/>
          </cell>
          <cell r="BK858" t="str">
            <v/>
          </cell>
          <cell r="BL858" t="str">
            <v/>
          </cell>
          <cell r="BM858" t="str">
            <v/>
          </cell>
          <cell r="BN858" t="str">
            <v/>
          </cell>
          <cell r="BO858" t="str">
            <v/>
          </cell>
          <cell r="BP858" t="str">
            <v/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</row>
        <row r="859"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BJ859" t="str">
            <v/>
          </cell>
          <cell r="BK859" t="str">
            <v/>
          </cell>
          <cell r="BL859" t="str">
            <v/>
          </cell>
          <cell r="BM859" t="str">
            <v/>
          </cell>
          <cell r="BN859" t="str">
            <v/>
          </cell>
          <cell r="BO859" t="str">
            <v/>
          </cell>
          <cell r="BP859" t="str">
            <v/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</row>
        <row r="860"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BJ860" t="str">
            <v/>
          </cell>
          <cell r="BK860" t="str">
            <v/>
          </cell>
          <cell r="BL860" t="str">
            <v/>
          </cell>
          <cell r="BM860" t="str">
            <v/>
          </cell>
          <cell r="BN860" t="str">
            <v/>
          </cell>
          <cell r="BO860" t="str">
            <v/>
          </cell>
          <cell r="BP860" t="str">
            <v/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</row>
        <row r="861"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BJ861" t="str">
            <v/>
          </cell>
          <cell r="BK861" t="str">
            <v/>
          </cell>
          <cell r="BL861" t="str">
            <v/>
          </cell>
          <cell r="BM861" t="str">
            <v/>
          </cell>
          <cell r="BN861" t="str">
            <v/>
          </cell>
          <cell r="BO861" t="str">
            <v/>
          </cell>
          <cell r="BP861" t="str">
            <v/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</row>
        <row r="862"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BJ862" t="str">
            <v/>
          </cell>
          <cell r="BK862" t="str">
            <v/>
          </cell>
          <cell r="BL862" t="str">
            <v/>
          </cell>
          <cell r="BM862" t="str">
            <v/>
          </cell>
          <cell r="BN862" t="str">
            <v/>
          </cell>
          <cell r="BO862" t="str">
            <v/>
          </cell>
          <cell r="BP862" t="str">
            <v/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</row>
        <row r="863"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BJ863" t="str">
            <v/>
          </cell>
          <cell r="BK863" t="str">
            <v/>
          </cell>
          <cell r="BL863" t="str">
            <v/>
          </cell>
          <cell r="BM863" t="str">
            <v/>
          </cell>
          <cell r="BN863" t="str">
            <v/>
          </cell>
          <cell r="BO863" t="str">
            <v/>
          </cell>
          <cell r="BP863" t="str">
            <v/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</row>
        <row r="864"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BJ864" t="str">
            <v/>
          </cell>
          <cell r="BK864" t="str">
            <v/>
          </cell>
          <cell r="BL864" t="str">
            <v/>
          </cell>
          <cell r="BM864" t="str">
            <v/>
          </cell>
          <cell r="BN864" t="str">
            <v/>
          </cell>
          <cell r="BO864" t="str">
            <v/>
          </cell>
          <cell r="BP864" t="str">
            <v/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</row>
        <row r="865"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BJ865" t="str">
            <v/>
          </cell>
          <cell r="BK865" t="str">
            <v/>
          </cell>
          <cell r="BL865" t="str">
            <v/>
          </cell>
          <cell r="BM865" t="str">
            <v/>
          </cell>
          <cell r="BN865" t="str">
            <v/>
          </cell>
          <cell r="BO865" t="str">
            <v/>
          </cell>
          <cell r="BP865" t="str">
            <v/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</row>
        <row r="866"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BJ866" t="str">
            <v/>
          </cell>
          <cell r="BK866" t="str">
            <v/>
          </cell>
          <cell r="BL866" t="str">
            <v/>
          </cell>
          <cell r="BM866" t="str">
            <v/>
          </cell>
          <cell r="BN866" t="str">
            <v/>
          </cell>
          <cell r="BO866" t="str">
            <v/>
          </cell>
          <cell r="BP866" t="str">
            <v/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</row>
        <row r="867"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BJ867" t="str">
            <v/>
          </cell>
          <cell r="BK867" t="str">
            <v/>
          </cell>
          <cell r="BL867" t="str">
            <v/>
          </cell>
          <cell r="BM867" t="str">
            <v/>
          </cell>
          <cell r="BN867" t="str">
            <v/>
          </cell>
          <cell r="BO867" t="str">
            <v/>
          </cell>
          <cell r="BP867" t="str">
            <v/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</row>
        <row r="868"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BJ868" t="str">
            <v/>
          </cell>
          <cell r="BK868" t="str">
            <v/>
          </cell>
          <cell r="BL868" t="str">
            <v/>
          </cell>
          <cell r="BM868" t="str">
            <v/>
          </cell>
          <cell r="BN868" t="str">
            <v/>
          </cell>
          <cell r="BO868" t="str">
            <v/>
          </cell>
          <cell r="BP868" t="str">
            <v/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</row>
        <row r="869"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BJ869" t="str">
            <v/>
          </cell>
          <cell r="BK869" t="str">
            <v/>
          </cell>
          <cell r="BL869" t="str">
            <v/>
          </cell>
          <cell r="BM869" t="str">
            <v/>
          </cell>
          <cell r="BN869" t="str">
            <v/>
          </cell>
          <cell r="BO869" t="str">
            <v/>
          </cell>
          <cell r="BP869" t="str">
            <v/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</row>
        <row r="870"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BJ870" t="str">
            <v/>
          </cell>
          <cell r="BK870" t="str">
            <v/>
          </cell>
          <cell r="BL870" t="str">
            <v/>
          </cell>
          <cell r="BM870" t="str">
            <v/>
          </cell>
          <cell r="BN870" t="str">
            <v/>
          </cell>
          <cell r="BO870" t="str">
            <v/>
          </cell>
          <cell r="BP870" t="str">
            <v/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</row>
        <row r="871"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BJ871" t="str">
            <v/>
          </cell>
          <cell r="BK871" t="str">
            <v/>
          </cell>
          <cell r="BL871" t="str">
            <v/>
          </cell>
          <cell r="BM871" t="str">
            <v/>
          </cell>
          <cell r="BN871" t="str">
            <v/>
          </cell>
          <cell r="BO871" t="str">
            <v/>
          </cell>
          <cell r="BP871" t="str">
            <v/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</row>
        <row r="872"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BJ872" t="str">
            <v/>
          </cell>
          <cell r="BK872" t="str">
            <v/>
          </cell>
          <cell r="BL872" t="str">
            <v/>
          </cell>
          <cell r="BM872" t="str">
            <v/>
          </cell>
          <cell r="BN872" t="str">
            <v/>
          </cell>
          <cell r="BO872" t="str">
            <v/>
          </cell>
          <cell r="BP872" t="str">
            <v/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</row>
        <row r="873"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BJ873" t="str">
            <v/>
          </cell>
          <cell r="BK873" t="str">
            <v/>
          </cell>
          <cell r="BL873" t="str">
            <v/>
          </cell>
          <cell r="BM873" t="str">
            <v/>
          </cell>
          <cell r="BN873" t="str">
            <v/>
          </cell>
          <cell r="BO873" t="str">
            <v/>
          </cell>
          <cell r="BP873" t="str">
            <v/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</row>
        <row r="874"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BJ874" t="str">
            <v/>
          </cell>
          <cell r="BK874" t="str">
            <v/>
          </cell>
          <cell r="BL874" t="str">
            <v/>
          </cell>
          <cell r="BM874" t="str">
            <v/>
          </cell>
          <cell r="BN874" t="str">
            <v/>
          </cell>
          <cell r="BO874" t="str">
            <v/>
          </cell>
          <cell r="BP874" t="str">
            <v/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</row>
        <row r="875"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BJ875" t="str">
            <v/>
          </cell>
          <cell r="BK875" t="str">
            <v/>
          </cell>
          <cell r="BL875" t="str">
            <v/>
          </cell>
          <cell r="BM875" t="str">
            <v/>
          </cell>
          <cell r="BN875" t="str">
            <v/>
          </cell>
          <cell r="BO875" t="str">
            <v/>
          </cell>
          <cell r="BP875" t="str">
            <v/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</row>
        <row r="876"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BJ876" t="str">
            <v/>
          </cell>
          <cell r="BK876" t="str">
            <v/>
          </cell>
          <cell r="BL876" t="str">
            <v/>
          </cell>
          <cell r="BM876" t="str">
            <v/>
          </cell>
          <cell r="BN876" t="str">
            <v/>
          </cell>
          <cell r="BO876" t="str">
            <v/>
          </cell>
          <cell r="BP876" t="str">
            <v/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</row>
        <row r="877"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BJ877" t="str">
            <v/>
          </cell>
          <cell r="BK877" t="str">
            <v/>
          </cell>
          <cell r="BL877" t="str">
            <v/>
          </cell>
          <cell r="BM877" t="str">
            <v/>
          </cell>
          <cell r="BN877" t="str">
            <v/>
          </cell>
          <cell r="BO877" t="str">
            <v/>
          </cell>
          <cell r="BP877" t="str">
            <v/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</row>
        <row r="878"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BJ878" t="str">
            <v/>
          </cell>
          <cell r="BK878" t="str">
            <v/>
          </cell>
          <cell r="BL878" t="str">
            <v/>
          </cell>
          <cell r="BM878" t="str">
            <v/>
          </cell>
          <cell r="BN878" t="str">
            <v/>
          </cell>
          <cell r="BO878" t="str">
            <v/>
          </cell>
          <cell r="BP878" t="str">
            <v/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</row>
        <row r="879"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BJ879" t="str">
            <v/>
          </cell>
          <cell r="BK879" t="str">
            <v/>
          </cell>
          <cell r="BL879" t="str">
            <v/>
          </cell>
          <cell r="BM879" t="str">
            <v/>
          </cell>
          <cell r="BN879" t="str">
            <v/>
          </cell>
          <cell r="BO879" t="str">
            <v/>
          </cell>
          <cell r="BP879" t="str">
            <v/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</row>
        <row r="880"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BJ880" t="str">
            <v/>
          </cell>
          <cell r="BK880" t="str">
            <v/>
          </cell>
          <cell r="BL880" t="str">
            <v/>
          </cell>
          <cell r="BM880" t="str">
            <v/>
          </cell>
          <cell r="BN880" t="str">
            <v/>
          </cell>
          <cell r="BO880" t="str">
            <v/>
          </cell>
          <cell r="BP880" t="str">
            <v/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</row>
        <row r="881"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BJ881" t="str">
            <v/>
          </cell>
          <cell r="BK881" t="str">
            <v/>
          </cell>
          <cell r="BL881" t="str">
            <v/>
          </cell>
          <cell r="BM881" t="str">
            <v/>
          </cell>
          <cell r="BN881" t="str">
            <v/>
          </cell>
          <cell r="BO881" t="str">
            <v/>
          </cell>
          <cell r="BP881" t="str">
            <v/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</row>
        <row r="882"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BJ882" t="str">
            <v/>
          </cell>
          <cell r="BK882" t="str">
            <v/>
          </cell>
          <cell r="BL882" t="str">
            <v/>
          </cell>
          <cell r="BM882" t="str">
            <v/>
          </cell>
          <cell r="BN882" t="str">
            <v/>
          </cell>
          <cell r="BO882" t="str">
            <v/>
          </cell>
          <cell r="BP882" t="str">
            <v/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</row>
        <row r="883"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BJ883" t="str">
            <v/>
          </cell>
          <cell r="BK883" t="str">
            <v/>
          </cell>
          <cell r="BL883" t="str">
            <v/>
          </cell>
          <cell r="BM883" t="str">
            <v/>
          </cell>
          <cell r="BN883" t="str">
            <v/>
          </cell>
          <cell r="BO883" t="str">
            <v/>
          </cell>
          <cell r="BP883" t="str">
            <v/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</row>
        <row r="884"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BJ884" t="str">
            <v/>
          </cell>
          <cell r="BK884" t="str">
            <v/>
          </cell>
          <cell r="BL884" t="str">
            <v/>
          </cell>
          <cell r="BM884" t="str">
            <v/>
          </cell>
          <cell r="BN884" t="str">
            <v/>
          </cell>
          <cell r="BO884" t="str">
            <v/>
          </cell>
          <cell r="BP884" t="str">
            <v/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</row>
        <row r="885"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BJ885" t="str">
            <v/>
          </cell>
          <cell r="BK885" t="str">
            <v/>
          </cell>
          <cell r="BL885" t="str">
            <v/>
          </cell>
          <cell r="BM885" t="str">
            <v/>
          </cell>
          <cell r="BN885" t="str">
            <v/>
          </cell>
          <cell r="BO885" t="str">
            <v/>
          </cell>
          <cell r="BP885" t="str">
            <v/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</row>
        <row r="886"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BJ886" t="str">
            <v/>
          </cell>
          <cell r="BK886" t="str">
            <v/>
          </cell>
          <cell r="BL886" t="str">
            <v/>
          </cell>
          <cell r="BM886" t="str">
            <v/>
          </cell>
          <cell r="BN886" t="str">
            <v/>
          </cell>
          <cell r="BO886" t="str">
            <v/>
          </cell>
          <cell r="BP886" t="str">
            <v/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</row>
        <row r="887"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BJ887" t="str">
            <v/>
          </cell>
          <cell r="BK887" t="str">
            <v/>
          </cell>
          <cell r="BL887" t="str">
            <v/>
          </cell>
          <cell r="BM887" t="str">
            <v/>
          </cell>
          <cell r="BN887" t="str">
            <v/>
          </cell>
          <cell r="BO887" t="str">
            <v/>
          </cell>
          <cell r="BP887" t="str">
            <v/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</row>
        <row r="888"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BJ888" t="str">
            <v/>
          </cell>
          <cell r="BK888" t="str">
            <v/>
          </cell>
          <cell r="BL888" t="str">
            <v/>
          </cell>
          <cell r="BM888" t="str">
            <v/>
          </cell>
          <cell r="BN888" t="str">
            <v/>
          </cell>
          <cell r="BO888" t="str">
            <v/>
          </cell>
          <cell r="BP888" t="str">
            <v/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</row>
        <row r="889"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BJ889" t="str">
            <v/>
          </cell>
          <cell r="BK889" t="str">
            <v/>
          </cell>
          <cell r="BL889" t="str">
            <v/>
          </cell>
          <cell r="BM889" t="str">
            <v/>
          </cell>
          <cell r="BN889" t="str">
            <v/>
          </cell>
          <cell r="BO889" t="str">
            <v/>
          </cell>
          <cell r="BP889" t="str">
            <v/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</row>
        <row r="890"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BJ890" t="str">
            <v/>
          </cell>
          <cell r="BK890" t="str">
            <v/>
          </cell>
          <cell r="BL890" t="str">
            <v/>
          </cell>
          <cell r="BM890" t="str">
            <v/>
          </cell>
          <cell r="BN890" t="str">
            <v/>
          </cell>
          <cell r="BO890" t="str">
            <v/>
          </cell>
          <cell r="BP890" t="str">
            <v/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</row>
        <row r="891"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BJ891" t="str">
            <v/>
          </cell>
          <cell r="BK891" t="str">
            <v/>
          </cell>
          <cell r="BL891" t="str">
            <v/>
          </cell>
          <cell r="BM891" t="str">
            <v/>
          </cell>
          <cell r="BN891" t="str">
            <v/>
          </cell>
          <cell r="BO891" t="str">
            <v/>
          </cell>
          <cell r="BP891" t="str">
            <v/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</row>
        <row r="892"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BJ892" t="str">
            <v/>
          </cell>
          <cell r="BK892" t="str">
            <v/>
          </cell>
          <cell r="BL892" t="str">
            <v/>
          </cell>
          <cell r="BM892" t="str">
            <v/>
          </cell>
          <cell r="BN892" t="str">
            <v/>
          </cell>
          <cell r="BO892" t="str">
            <v/>
          </cell>
          <cell r="BP892" t="str">
            <v/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</row>
        <row r="893"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BJ893" t="str">
            <v/>
          </cell>
          <cell r="BK893" t="str">
            <v/>
          </cell>
          <cell r="BL893" t="str">
            <v/>
          </cell>
          <cell r="BM893" t="str">
            <v/>
          </cell>
          <cell r="BN893" t="str">
            <v/>
          </cell>
          <cell r="BO893" t="str">
            <v/>
          </cell>
          <cell r="BP893" t="str">
            <v/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</row>
        <row r="894"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BJ894" t="str">
            <v/>
          </cell>
          <cell r="BK894" t="str">
            <v/>
          </cell>
          <cell r="BL894" t="str">
            <v/>
          </cell>
          <cell r="BM894" t="str">
            <v/>
          </cell>
          <cell r="BN894" t="str">
            <v/>
          </cell>
          <cell r="BO894" t="str">
            <v/>
          </cell>
          <cell r="BP894" t="str">
            <v/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</row>
        <row r="895"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BJ895" t="str">
            <v/>
          </cell>
          <cell r="BK895" t="str">
            <v/>
          </cell>
          <cell r="BL895" t="str">
            <v/>
          </cell>
          <cell r="BM895" t="str">
            <v/>
          </cell>
          <cell r="BN895" t="str">
            <v/>
          </cell>
          <cell r="BO895" t="str">
            <v/>
          </cell>
          <cell r="BP895" t="str">
            <v/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</row>
        <row r="896"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BJ896" t="str">
            <v/>
          </cell>
          <cell r="BK896" t="str">
            <v/>
          </cell>
          <cell r="BL896" t="str">
            <v/>
          </cell>
          <cell r="BM896" t="str">
            <v/>
          </cell>
          <cell r="BN896" t="str">
            <v/>
          </cell>
          <cell r="BO896" t="str">
            <v/>
          </cell>
          <cell r="BP896" t="str">
            <v/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</row>
        <row r="897"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BJ897" t="str">
            <v/>
          </cell>
          <cell r="BK897" t="str">
            <v/>
          </cell>
          <cell r="BL897" t="str">
            <v/>
          </cell>
          <cell r="BM897" t="str">
            <v/>
          </cell>
          <cell r="BN897" t="str">
            <v/>
          </cell>
          <cell r="BO897" t="str">
            <v/>
          </cell>
          <cell r="BP897" t="str">
            <v/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</row>
        <row r="898"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BJ898" t="str">
            <v/>
          </cell>
          <cell r="BK898" t="str">
            <v/>
          </cell>
          <cell r="BL898" t="str">
            <v/>
          </cell>
          <cell r="BM898" t="str">
            <v/>
          </cell>
          <cell r="BN898" t="str">
            <v/>
          </cell>
          <cell r="BO898" t="str">
            <v/>
          </cell>
          <cell r="BP898" t="str">
            <v/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</row>
        <row r="899"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BJ899" t="str">
            <v/>
          </cell>
          <cell r="BK899" t="str">
            <v/>
          </cell>
          <cell r="BL899" t="str">
            <v/>
          </cell>
          <cell r="BM899" t="str">
            <v/>
          </cell>
          <cell r="BN899" t="str">
            <v/>
          </cell>
          <cell r="BO899" t="str">
            <v/>
          </cell>
          <cell r="BP899" t="str">
            <v/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</row>
        <row r="900"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BJ900" t="str">
            <v/>
          </cell>
          <cell r="BK900" t="str">
            <v/>
          </cell>
          <cell r="BL900" t="str">
            <v/>
          </cell>
          <cell r="BM900" t="str">
            <v/>
          </cell>
          <cell r="BN900" t="str">
            <v/>
          </cell>
          <cell r="BO900" t="str">
            <v/>
          </cell>
          <cell r="BP900" t="str">
            <v/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</row>
        <row r="901"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BJ901" t="str">
            <v/>
          </cell>
          <cell r="BK901" t="str">
            <v/>
          </cell>
          <cell r="BL901" t="str">
            <v/>
          </cell>
          <cell r="BM901" t="str">
            <v/>
          </cell>
          <cell r="BN901" t="str">
            <v/>
          </cell>
          <cell r="BO901" t="str">
            <v/>
          </cell>
          <cell r="BP901" t="str">
            <v/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</row>
        <row r="902"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BJ902" t="str">
            <v/>
          </cell>
          <cell r="BK902" t="str">
            <v/>
          </cell>
          <cell r="BL902" t="str">
            <v/>
          </cell>
          <cell r="BM902" t="str">
            <v/>
          </cell>
          <cell r="BN902" t="str">
            <v/>
          </cell>
          <cell r="BO902" t="str">
            <v/>
          </cell>
          <cell r="BP902" t="str">
            <v/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</row>
        <row r="903"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BJ903" t="str">
            <v/>
          </cell>
          <cell r="BK903" t="str">
            <v/>
          </cell>
          <cell r="BL903" t="str">
            <v/>
          </cell>
          <cell r="BM903" t="str">
            <v/>
          </cell>
          <cell r="BN903" t="str">
            <v/>
          </cell>
          <cell r="BO903" t="str">
            <v/>
          </cell>
          <cell r="BP903" t="str">
            <v/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</row>
        <row r="904"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BJ904" t="str">
            <v/>
          </cell>
          <cell r="BK904" t="str">
            <v/>
          </cell>
          <cell r="BL904" t="str">
            <v/>
          </cell>
          <cell r="BM904" t="str">
            <v/>
          </cell>
          <cell r="BN904" t="str">
            <v/>
          </cell>
          <cell r="BO904" t="str">
            <v/>
          </cell>
          <cell r="BP904" t="str">
            <v/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</row>
        <row r="905"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BJ905" t="str">
            <v/>
          </cell>
          <cell r="BK905" t="str">
            <v/>
          </cell>
          <cell r="BL905" t="str">
            <v/>
          </cell>
          <cell r="BM905" t="str">
            <v/>
          </cell>
          <cell r="BN905" t="str">
            <v/>
          </cell>
          <cell r="BO905" t="str">
            <v/>
          </cell>
          <cell r="BP905" t="str">
            <v/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</row>
        <row r="906"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BJ906" t="str">
            <v/>
          </cell>
          <cell r="BK906" t="str">
            <v/>
          </cell>
          <cell r="BL906" t="str">
            <v/>
          </cell>
          <cell r="BM906" t="str">
            <v/>
          </cell>
          <cell r="BN906" t="str">
            <v/>
          </cell>
          <cell r="BO906" t="str">
            <v/>
          </cell>
          <cell r="BP906" t="str">
            <v/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</row>
        <row r="907"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BJ907" t="str">
            <v/>
          </cell>
          <cell r="BK907" t="str">
            <v/>
          </cell>
          <cell r="BL907" t="str">
            <v/>
          </cell>
          <cell r="BM907" t="str">
            <v/>
          </cell>
          <cell r="BN907" t="str">
            <v/>
          </cell>
          <cell r="BO907" t="str">
            <v/>
          </cell>
          <cell r="BP907" t="str">
            <v/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</row>
        <row r="908"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BJ908" t="str">
            <v/>
          </cell>
          <cell r="BK908" t="str">
            <v/>
          </cell>
          <cell r="BL908" t="str">
            <v/>
          </cell>
          <cell r="BM908" t="str">
            <v/>
          </cell>
          <cell r="BN908" t="str">
            <v/>
          </cell>
          <cell r="BO908" t="str">
            <v/>
          </cell>
          <cell r="BP908" t="str">
            <v/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</row>
        <row r="909"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BJ909" t="str">
            <v/>
          </cell>
          <cell r="BK909" t="str">
            <v/>
          </cell>
          <cell r="BL909" t="str">
            <v/>
          </cell>
          <cell r="BM909" t="str">
            <v/>
          </cell>
          <cell r="BN909" t="str">
            <v/>
          </cell>
          <cell r="BO909" t="str">
            <v/>
          </cell>
          <cell r="BP909" t="str">
            <v/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</row>
        <row r="910"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BJ910" t="str">
            <v/>
          </cell>
          <cell r="BK910" t="str">
            <v/>
          </cell>
          <cell r="BL910" t="str">
            <v/>
          </cell>
          <cell r="BM910" t="str">
            <v/>
          </cell>
          <cell r="BN910" t="str">
            <v/>
          </cell>
          <cell r="BO910" t="str">
            <v/>
          </cell>
          <cell r="BP910" t="str">
            <v/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</row>
        <row r="911"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BJ911" t="str">
            <v/>
          </cell>
          <cell r="BK911" t="str">
            <v/>
          </cell>
          <cell r="BL911" t="str">
            <v/>
          </cell>
          <cell r="BM911" t="str">
            <v/>
          </cell>
          <cell r="BN911" t="str">
            <v/>
          </cell>
          <cell r="BO911" t="str">
            <v/>
          </cell>
          <cell r="BP911" t="str">
            <v/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</row>
        <row r="912"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BJ912" t="str">
            <v/>
          </cell>
          <cell r="BK912" t="str">
            <v/>
          </cell>
          <cell r="BL912" t="str">
            <v/>
          </cell>
          <cell r="BM912" t="str">
            <v/>
          </cell>
          <cell r="BN912" t="str">
            <v/>
          </cell>
          <cell r="BO912" t="str">
            <v/>
          </cell>
          <cell r="BP912" t="str">
            <v/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</row>
        <row r="913"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BJ913" t="str">
            <v/>
          </cell>
          <cell r="BK913" t="str">
            <v/>
          </cell>
          <cell r="BL913" t="str">
            <v/>
          </cell>
          <cell r="BM913" t="str">
            <v/>
          </cell>
          <cell r="BN913" t="str">
            <v/>
          </cell>
          <cell r="BO913" t="str">
            <v/>
          </cell>
          <cell r="BP913" t="str">
            <v/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</row>
        <row r="914"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BJ914" t="str">
            <v/>
          </cell>
          <cell r="BK914" t="str">
            <v/>
          </cell>
          <cell r="BL914" t="str">
            <v/>
          </cell>
          <cell r="BM914" t="str">
            <v/>
          </cell>
          <cell r="BN914" t="str">
            <v/>
          </cell>
          <cell r="BO914" t="str">
            <v/>
          </cell>
          <cell r="BP914" t="str">
            <v/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</row>
        <row r="915"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BJ915" t="str">
            <v/>
          </cell>
          <cell r="BK915" t="str">
            <v/>
          </cell>
          <cell r="BL915" t="str">
            <v/>
          </cell>
          <cell r="BM915" t="str">
            <v/>
          </cell>
          <cell r="BN915" t="str">
            <v/>
          </cell>
          <cell r="BO915" t="str">
            <v/>
          </cell>
          <cell r="BP915" t="str">
            <v/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</row>
        <row r="916"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BJ916" t="str">
            <v/>
          </cell>
          <cell r="BK916" t="str">
            <v/>
          </cell>
          <cell r="BL916" t="str">
            <v/>
          </cell>
          <cell r="BM916" t="str">
            <v/>
          </cell>
          <cell r="BN916" t="str">
            <v/>
          </cell>
          <cell r="BO916" t="str">
            <v/>
          </cell>
          <cell r="BP916" t="str">
            <v/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</row>
        <row r="917"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BJ917" t="str">
            <v/>
          </cell>
          <cell r="BK917" t="str">
            <v/>
          </cell>
          <cell r="BL917" t="str">
            <v/>
          </cell>
          <cell r="BM917" t="str">
            <v/>
          </cell>
          <cell r="BN917" t="str">
            <v/>
          </cell>
          <cell r="BO917" t="str">
            <v/>
          </cell>
          <cell r="BP917" t="str">
            <v/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</row>
        <row r="918"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BJ918" t="str">
            <v/>
          </cell>
          <cell r="BK918" t="str">
            <v/>
          </cell>
          <cell r="BL918" t="str">
            <v/>
          </cell>
          <cell r="BM918" t="str">
            <v/>
          </cell>
          <cell r="BN918" t="str">
            <v/>
          </cell>
          <cell r="BO918" t="str">
            <v/>
          </cell>
          <cell r="BP918" t="str">
            <v/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</row>
        <row r="919"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BJ919" t="str">
            <v/>
          </cell>
          <cell r="BK919" t="str">
            <v/>
          </cell>
          <cell r="BL919" t="str">
            <v/>
          </cell>
          <cell r="BM919" t="str">
            <v/>
          </cell>
          <cell r="BN919" t="str">
            <v/>
          </cell>
          <cell r="BO919" t="str">
            <v/>
          </cell>
          <cell r="BP919" t="str">
            <v/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</row>
        <row r="920"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BJ920" t="str">
            <v/>
          </cell>
          <cell r="BK920" t="str">
            <v/>
          </cell>
          <cell r="BL920" t="str">
            <v/>
          </cell>
          <cell r="BM920" t="str">
            <v/>
          </cell>
          <cell r="BN920" t="str">
            <v/>
          </cell>
          <cell r="BO920" t="str">
            <v/>
          </cell>
          <cell r="BP920" t="str">
            <v/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</row>
        <row r="921"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BJ921" t="str">
            <v/>
          </cell>
          <cell r="BK921" t="str">
            <v/>
          </cell>
          <cell r="BL921" t="str">
            <v/>
          </cell>
          <cell r="BM921" t="str">
            <v/>
          </cell>
          <cell r="BN921" t="str">
            <v/>
          </cell>
          <cell r="BO921" t="str">
            <v/>
          </cell>
          <cell r="BP921" t="str">
            <v/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</row>
        <row r="922"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BJ922" t="str">
            <v/>
          </cell>
          <cell r="BK922" t="str">
            <v/>
          </cell>
          <cell r="BL922" t="str">
            <v/>
          </cell>
          <cell r="BM922" t="str">
            <v/>
          </cell>
          <cell r="BN922" t="str">
            <v/>
          </cell>
          <cell r="BO922" t="str">
            <v/>
          </cell>
          <cell r="BP922" t="str">
            <v/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</row>
        <row r="923"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BJ923" t="str">
            <v/>
          </cell>
          <cell r="BK923" t="str">
            <v/>
          </cell>
          <cell r="BL923" t="str">
            <v/>
          </cell>
          <cell r="BM923" t="str">
            <v/>
          </cell>
          <cell r="BN923" t="str">
            <v/>
          </cell>
          <cell r="BO923" t="str">
            <v/>
          </cell>
          <cell r="BP923" t="str">
            <v/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</row>
        <row r="924"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BJ924" t="str">
            <v/>
          </cell>
          <cell r="BK924" t="str">
            <v/>
          </cell>
          <cell r="BL924" t="str">
            <v/>
          </cell>
          <cell r="BM924" t="str">
            <v/>
          </cell>
          <cell r="BN924" t="str">
            <v/>
          </cell>
          <cell r="BO924" t="str">
            <v/>
          </cell>
          <cell r="BP924" t="str">
            <v/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</row>
        <row r="925"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BJ925" t="str">
            <v/>
          </cell>
          <cell r="BK925" t="str">
            <v/>
          </cell>
          <cell r="BL925" t="str">
            <v/>
          </cell>
          <cell r="BM925" t="str">
            <v/>
          </cell>
          <cell r="BN925" t="str">
            <v/>
          </cell>
          <cell r="BO925" t="str">
            <v/>
          </cell>
          <cell r="BP925" t="str">
            <v/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</row>
        <row r="926"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BJ926" t="str">
            <v/>
          </cell>
          <cell r="BK926" t="str">
            <v/>
          </cell>
          <cell r="BL926" t="str">
            <v/>
          </cell>
          <cell r="BM926" t="str">
            <v/>
          </cell>
          <cell r="BN926" t="str">
            <v/>
          </cell>
          <cell r="BO926" t="str">
            <v/>
          </cell>
          <cell r="BP926" t="str">
            <v/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</row>
        <row r="927"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BJ927" t="str">
            <v/>
          </cell>
          <cell r="BK927" t="str">
            <v/>
          </cell>
          <cell r="BL927" t="str">
            <v/>
          </cell>
          <cell r="BM927" t="str">
            <v/>
          </cell>
          <cell r="BN927" t="str">
            <v/>
          </cell>
          <cell r="BO927" t="str">
            <v/>
          </cell>
          <cell r="BP927" t="str">
            <v/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</row>
        <row r="928"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BJ928" t="str">
            <v/>
          </cell>
          <cell r="BK928" t="str">
            <v/>
          </cell>
          <cell r="BL928" t="str">
            <v/>
          </cell>
          <cell r="BM928" t="str">
            <v/>
          </cell>
          <cell r="BN928" t="str">
            <v/>
          </cell>
          <cell r="BO928" t="str">
            <v/>
          </cell>
          <cell r="BP928" t="str">
            <v/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</row>
        <row r="929"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BJ929" t="str">
            <v/>
          </cell>
          <cell r="BK929" t="str">
            <v/>
          </cell>
          <cell r="BL929" t="str">
            <v/>
          </cell>
          <cell r="BM929" t="str">
            <v/>
          </cell>
          <cell r="BN929" t="str">
            <v/>
          </cell>
          <cell r="BO929" t="str">
            <v/>
          </cell>
          <cell r="BP929" t="str">
            <v/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</row>
        <row r="930"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BJ930" t="str">
            <v/>
          </cell>
          <cell r="BK930" t="str">
            <v/>
          </cell>
          <cell r="BL930" t="str">
            <v/>
          </cell>
          <cell r="BM930" t="str">
            <v/>
          </cell>
          <cell r="BN930" t="str">
            <v/>
          </cell>
          <cell r="BO930" t="str">
            <v/>
          </cell>
          <cell r="BP930" t="str">
            <v/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</row>
        <row r="931"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BJ931" t="str">
            <v/>
          </cell>
          <cell r="BK931" t="str">
            <v/>
          </cell>
          <cell r="BL931" t="str">
            <v/>
          </cell>
          <cell r="BM931" t="str">
            <v/>
          </cell>
          <cell r="BN931" t="str">
            <v/>
          </cell>
          <cell r="BO931" t="str">
            <v/>
          </cell>
          <cell r="BP931" t="str">
            <v/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</row>
        <row r="932"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BJ932" t="str">
            <v/>
          </cell>
          <cell r="BK932" t="str">
            <v/>
          </cell>
          <cell r="BL932" t="str">
            <v/>
          </cell>
          <cell r="BM932" t="str">
            <v/>
          </cell>
          <cell r="BN932" t="str">
            <v/>
          </cell>
          <cell r="BO932" t="str">
            <v/>
          </cell>
          <cell r="BP932" t="str">
            <v/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</row>
        <row r="933"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BJ933" t="str">
            <v/>
          </cell>
          <cell r="BK933" t="str">
            <v/>
          </cell>
          <cell r="BL933" t="str">
            <v/>
          </cell>
          <cell r="BM933" t="str">
            <v/>
          </cell>
          <cell r="BN933" t="str">
            <v/>
          </cell>
          <cell r="BO933" t="str">
            <v/>
          </cell>
          <cell r="BP933" t="str">
            <v/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</row>
        <row r="934"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BJ934" t="str">
            <v/>
          </cell>
          <cell r="BK934" t="str">
            <v/>
          </cell>
          <cell r="BL934" t="str">
            <v/>
          </cell>
          <cell r="BM934" t="str">
            <v/>
          </cell>
          <cell r="BN934" t="str">
            <v/>
          </cell>
          <cell r="BO934" t="str">
            <v/>
          </cell>
          <cell r="BP934" t="str">
            <v/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</row>
        <row r="935"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BJ935" t="str">
            <v/>
          </cell>
          <cell r="BK935" t="str">
            <v/>
          </cell>
          <cell r="BL935" t="str">
            <v/>
          </cell>
          <cell r="BM935" t="str">
            <v/>
          </cell>
          <cell r="BN935" t="str">
            <v/>
          </cell>
          <cell r="BO935" t="str">
            <v/>
          </cell>
          <cell r="BP935" t="str">
            <v/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</row>
        <row r="936"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BJ936" t="str">
            <v/>
          </cell>
          <cell r="BK936" t="str">
            <v/>
          </cell>
          <cell r="BL936" t="str">
            <v/>
          </cell>
          <cell r="BM936" t="str">
            <v/>
          </cell>
          <cell r="BN936" t="str">
            <v/>
          </cell>
          <cell r="BO936" t="str">
            <v/>
          </cell>
          <cell r="BP936" t="str">
            <v/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</row>
        <row r="937"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BJ937" t="str">
            <v/>
          </cell>
          <cell r="BK937" t="str">
            <v/>
          </cell>
          <cell r="BL937" t="str">
            <v/>
          </cell>
          <cell r="BM937" t="str">
            <v/>
          </cell>
          <cell r="BN937" t="str">
            <v/>
          </cell>
          <cell r="BO937" t="str">
            <v/>
          </cell>
          <cell r="BP937" t="str">
            <v/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</row>
        <row r="938"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BJ938" t="str">
            <v/>
          </cell>
          <cell r="BK938" t="str">
            <v/>
          </cell>
          <cell r="BL938" t="str">
            <v/>
          </cell>
          <cell r="BM938" t="str">
            <v/>
          </cell>
          <cell r="BN938" t="str">
            <v/>
          </cell>
          <cell r="BO938" t="str">
            <v/>
          </cell>
          <cell r="BP938" t="str">
            <v/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</row>
        <row r="939"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BJ939" t="str">
            <v/>
          </cell>
          <cell r="BK939" t="str">
            <v/>
          </cell>
          <cell r="BL939" t="str">
            <v/>
          </cell>
          <cell r="BM939" t="str">
            <v/>
          </cell>
          <cell r="BN939" t="str">
            <v/>
          </cell>
          <cell r="BO939" t="str">
            <v/>
          </cell>
          <cell r="BP939" t="str">
            <v/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</row>
        <row r="940"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BJ940" t="str">
            <v/>
          </cell>
          <cell r="BK940" t="str">
            <v/>
          </cell>
          <cell r="BL940" t="str">
            <v/>
          </cell>
          <cell r="BM940" t="str">
            <v/>
          </cell>
          <cell r="BN940" t="str">
            <v/>
          </cell>
          <cell r="BO940" t="str">
            <v/>
          </cell>
          <cell r="BP940" t="str">
            <v/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</row>
        <row r="941"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BJ941" t="str">
            <v/>
          </cell>
          <cell r="BK941" t="str">
            <v/>
          </cell>
          <cell r="BL941" t="str">
            <v/>
          </cell>
          <cell r="BM941" t="str">
            <v/>
          </cell>
          <cell r="BN941" t="str">
            <v/>
          </cell>
          <cell r="BO941" t="str">
            <v/>
          </cell>
          <cell r="BP941" t="str">
            <v/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</row>
        <row r="942"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BJ942" t="str">
            <v/>
          </cell>
          <cell r="BK942" t="str">
            <v/>
          </cell>
          <cell r="BL942" t="str">
            <v/>
          </cell>
          <cell r="BM942" t="str">
            <v/>
          </cell>
          <cell r="BN942" t="str">
            <v/>
          </cell>
          <cell r="BO942" t="str">
            <v/>
          </cell>
          <cell r="BP942" t="str">
            <v/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</row>
        <row r="943"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BJ943" t="str">
            <v/>
          </cell>
          <cell r="BK943" t="str">
            <v/>
          </cell>
          <cell r="BL943" t="str">
            <v/>
          </cell>
          <cell r="BM943" t="str">
            <v/>
          </cell>
          <cell r="BN943" t="str">
            <v/>
          </cell>
          <cell r="BO943" t="str">
            <v/>
          </cell>
          <cell r="BP943" t="str">
            <v/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</row>
        <row r="944"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BJ944" t="str">
            <v/>
          </cell>
          <cell r="BK944" t="str">
            <v/>
          </cell>
          <cell r="BL944" t="str">
            <v/>
          </cell>
          <cell r="BM944" t="str">
            <v/>
          </cell>
          <cell r="BN944" t="str">
            <v/>
          </cell>
          <cell r="BO944" t="str">
            <v/>
          </cell>
          <cell r="BP944" t="str">
            <v/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</row>
        <row r="945"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BJ945" t="str">
            <v/>
          </cell>
          <cell r="BK945" t="str">
            <v/>
          </cell>
          <cell r="BL945" t="str">
            <v/>
          </cell>
          <cell r="BM945" t="str">
            <v/>
          </cell>
          <cell r="BN945" t="str">
            <v/>
          </cell>
          <cell r="BO945" t="str">
            <v/>
          </cell>
          <cell r="BP945" t="str">
            <v/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</row>
        <row r="946"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BJ946" t="str">
            <v/>
          </cell>
          <cell r="BK946" t="str">
            <v/>
          </cell>
          <cell r="BL946" t="str">
            <v/>
          </cell>
          <cell r="BM946" t="str">
            <v/>
          </cell>
          <cell r="BN946" t="str">
            <v/>
          </cell>
          <cell r="BO946" t="str">
            <v/>
          </cell>
          <cell r="BP946" t="str">
            <v/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</row>
        <row r="947"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BJ947" t="str">
            <v/>
          </cell>
          <cell r="BK947" t="str">
            <v/>
          </cell>
          <cell r="BL947" t="str">
            <v/>
          </cell>
          <cell r="BM947" t="str">
            <v/>
          </cell>
          <cell r="BN947" t="str">
            <v/>
          </cell>
          <cell r="BO947" t="str">
            <v/>
          </cell>
          <cell r="BP947" t="str">
            <v/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</row>
        <row r="948"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BJ948" t="str">
            <v/>
          </cell>
          <cell r="BK948" t="str">
            <v/>
          </cell>
          <cell r="BL948" t="str">
            <v/>
          </cell>
          <cell r="BM948" t="str">
            <v/>
          </cell>
          <cell r="BN948" t="str">
            <v/>
          </cell>
          <cell r="BO948" t="str">
            <v/>
          </cell>
          <cell r="BP948" t="str">
            <v/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</row>
        <row r="949"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BJ949" t="str">
            <v/>
          </cell>
          <cell r="BK949" t="str">
            <v/>
          </cell>
          <cell r="BL949" t="str">
            <v/>
          </cell>
          <cell r="BM949" t="str">
            <v/>
          </cell>
          <cell r="BN949" t="str">
            <v/>
          </cell>
          <cell r="BO949" t="str">
            <v/>
          </cell>
          <cell r="BP949" t="str">
            <v/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</row>
        <row r="950"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BJ950" t="str">
            <v/>
          </cell>
          <cell r="BK950" t="str">
            <v/>
          </cell>
          <cell r="BL950" t="str">
            <v/>
          </cell>
          <cell r="BM950" t="str">
            <v/>
          </cell>
          <cell r="BN950" t="str">
            <v/>
          </cell>
          <cell r="BO950" t="str">
            <v/>
          </cell>
          <cell r="BP950" t="str">
            <v/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</row>
        <row r="951"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BJ951" t="str">
            <v/>
          </cell>
          <cell r="BK951" t="str">
            <v/>
          </cell>
          <cell r="BL951" t="str">
            <v/>
          </cell>
          <cell r="BM951" t="str">
            <v/>
          </cell>
          <cell r="BN951" t="str">
            <v/>
          </cell>
          <cell r="BO951" t="str">
            <v/>
          </cell>
          <cell r="BP951" t="str">
            <v/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</row>
        <row r="952"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BJ952" t="str">
            <v/>
          </cell>
          <cell r="BK952" t="str">
            <v/>
          </cell>
          <cell r="BL952" t="str">
            <v/>
          </cell>
          <cell r="BM952" t="str">
            <v/>
          </cell>
          <cell r="BN952" t="str">
            <v/>
          </cell>
          <cell r="BO952" t="str">
            <v/>
          </cell>
          <cell r="BP952" t="str">
            <v/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</row>
        <row r="953"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BJ953" t="str">
            <v/>
          </cell>
          <cell r="BK953" t="str">
            <v/>
          </cell>
          <cell r="BL953" t="str">
            <v/>
          </cell>
          <cell r="BM953" t="str">
            <v/>
          </cell>
          <cell r="BN953" t="str">
            <v/>
          </cell>
          <cell r="BO953" t="str">
            <v/>
          </cell>
          <cell r="BP953" t="str">
            <v/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</row>
        <row r="954"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BJ954" t="str">
            <v/>
          </cell>
          <cell r="BK954" t="str">
            <v/>
          </cell>
          <cell r="BL954" t="str">
            <v/>
          </cell>
          <cell r="BM954" t="str">
            <v/>
          </cell>
          <cell r="BN954" t="str">
            <v/>
          </cell>
          <cell r="BO954" t="str">
            <v/>
          </cell>
          <cell r="BP954" t="str">
            <v/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</row>
        <row r="955"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BJ955" t="str">
            <v/>
          </cell>
          <cell r="BK955" t="str">
            <v/>
          </cell>
          <cell r="BL955" t="str">
            <v/>
          </cell>
          <cell r="BM955" t="str">
            <v/>
          </cell>
          <cell r="BN955" t="str">
            <v/>
          </cell>
          <cell r="BO955" t="str">
            <v/>
          </cell>
          <cell r="BP955" t="str">
            <v/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</row>
        <row r="956"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BJ956" t="str">
            <v/>
          </cell>
          <cell r="BK956" t="str">
            <v/>
          </cell>
          <cell r="BL956" t="str">
            <v/>
          </cell>
          <cell r="BM956" t="str">
            <v/>
          </cell>
          <cell r="BN956" t="str">
            <v/>
          </cell>
          <cell r="BO956" t="str">
            <v/>
          </cell>
          <cell r="BP956" t="str">
            <v/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</row>
        <row r="957"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BJ957" t="str">
            <v/>
          </cell>
          <cell r="BK957" t="str">
            <v/>
          </cell>
          <cell r="BL957" t="str">
            <v/>
          </cell>
          <cell r="BM957" t="str">
            <v/>
          </cell>
          <cell r="BN957" t="str">
            <v/>
          </cell>
          <cell r="BO957" t="str">
            <v/>
          </cell>
          <cell r="BP957" t="str">
            <v/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</row>
        <row r="958"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BJ958" t="str">
            <v/>
          </cell>
          <cell r="BK958" t="str">
            <v/>
          </cell>
          <cell r="BL958" t="str">
            <v/>
          </cell>
          <cell r="BM958" t="str">
            <v/>
          </cell>
          <cell r="BN958" t="str">
            <v/>
          </cell>
          <cell r="BO958" t="str">
            <v/>
          </cell>
          <cell r="BP958" t="str">
            <v/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</row>
        <row r="959"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BJ959" t="str">
            <v/>
          </cell>
          <cell r="BK959" t="str">
            <v/>
          </cell>
          <cell r="BL959" t="str">
            <v/>
          </cell>
          <cell r="BM959" t="str">
            <v/>
          </cell>
          <cell r="BN959" t="str">
            <v/>
          </cell>
          <cell r="BO959" t="str">
            <v/>
          </cell>
          <cell r="BP959" t="str">
            <v/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</row>
        <row r="960"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BJ960" t="str">
            <v/>
          </cell>
          <cell r="BK960" t="str">
            <v/>
          </cell>
          <cell r="BL960" t="str">
            <v/>
          </cell>
          <cell r="BM960" t="str">
            <v/>
          </cell>
          <cell r="BN960" t="str">
            <v/>
          </cell>
          <cell r="BO960" t="str">
            <v/>
          </cell>
          <cell r="BP960" t="str">
            <v/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</row>
        <row r="961"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BJ961" t="str">
            <v/>
          </cell>
          <cell r="BK961" t="str">
            <v/>
          </cell>
          <cell r="BL961" t="str">
            <v/>
          </cell>
          <cell r="BM961" t="str">
            <v/>
          </cell>
          <cell r="BN961" t="str">
            <v/>
          </cell>
          <cell r="BO961" t="str">
            <v/>
          </cell>
          <cell r="BP961" t="str">
            <v/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</row>
        <row r="962"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BJ962" t="str">
            <v/>
          </cell>
          <cell r="BK962" t="str">
            <v/>
          </cell>
          <cell r="BL962" t="str">
            <v/>
          </cell>
          <cell r="BM962" t="str">
            <v/>
          </cell>
          <cell r="BN962" t="str">
            <v/>
          </cell>
          <cell r="BO962" t="str">
            <v/>
          </cell>
          <cell r="BP962" t="str">
            <v/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</row>
        <row r="963"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BJ963" t="str">
            <v/>
          </cell>
          <cell r="BK963" t="str">
            <v/>
          </cell>
          <cell r="BL963" t="str">
            <v/>
          </cell>
          <cell r="BM963" t="str">
            <v/>
          </cell>
          <cell r="BN963" t="str">
            <v/>
          </cell>
          <cell r="BO963" t="str">
            <v/>
          </cell>
          <cell r="BP963" t="str">
            <v/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</row>
        <row r="964"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BJ964" t="str">
            <v/>
          </cell>
          <cell r="BK964" t="str">
            <v/>
          </cell>
          <cell r="BL964" t="str">
            <v/>
          </cell>
          <cell r="BM964" t="str">
            <v/>
          </cell>
          <cell r="BN964" t="str">
            <v/>
          </cell>
          <cell r="BO964" t="str">
            <v/>
          </cell>
          <cell r="BP964" t="str">
            <v/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</row>
        <row r="965"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BJ965" t="str">
            <v/>
          </cell>
          <cell r="BK965" t="str">
            <v/>
          </cell>
          <cell r="BL965" t="str">
            <v/>
          </cell>
          <cell r="BM965" t="str">
            <v/>
          </cell>
          <cell r="BN965" t="str">
            <v/>
          </cell>
          <cell r="BO965" t="str">
            <v/>
          </cell>
          <cell r="BP965" t="str">
            <v/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</row>
        <row r="966"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BJ966" t="str">
            <v/>
          </cell>
          <cell r="BK966" t="str">
            <v/>
          </cell>
          <cell r="BL966" t="str">
            <v/>
          </cell>
          <cell r="BM966" t="str">
            <v/>
          </cell>
          <cell r="BN966" t="str">
            <v/>
          </cell>
          <cell r="BO966" t="str">
            <v/>
          </cell>
          <cell r="BP966" t="str">
            <v/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</row>
        <row r="967"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BJ967" t="str">
            <v/>
          </cell>
          <cell r="BK967" t="str">
            <v/>
          </cell>
          <cell r="BL967" t="str">
            <v/>
          </cell>
          <cell r="BM967" t="str">
            <v/>
          </cell>
          <cell r="BN967" t="str">
            <v/>
          </cell>
          <cell r="BO967" t="str">
            <v/>
          </cell>
          <cell r="BP967" t="str">
            <v/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</row>
        <row r="968"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BJ968" t="str">
            <v/>
          </cell>
          <cell r="BK968" t="str">
            <v/>
          </cell>
          <cell r="BL968" t="str">
            <v/>
          </cell>
          <cell r="BM968" t="str">
            <v/>
          </cell>
          <cell r="BN968" t="str">
            <v/>
          </cell>
          <cell r="BO968" t="str">
            <v/>
          </cell>
          <cell r="BP968" t="str">
            <v/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</row>
        <row r="969"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BJ969" t="str">
            <v/>
          </cell>
          <cell r="BK969" t="str">
            <v/>
          </cell>
          <cell r="BL969" t="str">
            <v/>
          </cell>
          <cell r="BM969" t="str">
            <v/>
          </cell>
          <cell r="BN969" t="str">
            <v/>
          </cell>
          <cell r="BO969" t="str">
            <v/>
          </cell>
          <cell r="BP969" t="str">
            <v/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</row>
        <row r="970"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BJ970" t="str">
            <v/>
          </cell>
          <cell r="BK970" t="str">
            <v/>
          </cell>
          <cell r="BL970" t="str">
            <v/>
          </cell>
          <cell r="BM970" t="str">
            <v/>
          </cell>
          <cell r="BN970" t="str">
            <v/>
          </cell>
          <cell r="BO970" t="str">
            <v/>
          </cell>
          <cell r="BP970" t="str">
            <v/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</row>
        <row r="971"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BJ971" t="str">
            <v/>
          </cell>
          <cell r="BK971" t="str">
            <v/>
          </cell>
          <cell r="BL971" t="str">
            <v/>
          </cell>
          <cell r="BM971" t="str">
            <v/>
          </cell>
          <cell r="BN971" t="str">
            <v/>
          </cell>
          <cell r="BO971" t="str">
            <v/>
          </cell>
          <cell r="BP971" t="str">
            <v/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</row>
        <row r="972"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BJ972" t="str">
            <v/>
          </cell>
          <cell r="BK972" t="str">
            <v/>
          </cell>
          <cell r="BL972" t="str">
            <v/>
          </cell>
          <cell r="BM972" t="str">
            <v/>
          </cell>
          <cell r="BN972" t="str">
            <v/>
          </cell>
          <cell r="BO972" t="str">
            <v/>
          </cell>
          <cell r="BP972" t="str">
            <v/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</row>
        <row r="973"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BJ973" t="str">
            <v/>
          </cell>
          <cell r="BK973" t="str">
            <v/>
          </cell>
          <cell r="BL973" t="str">
            <v/>
          </cell>
          <cell r="BM973" t="str">
            <v/>
          </cell>
          <cell r="BN973" t="str">
            <v/>
          </cell>
          <cell r="BO973" t="str">
            <v/>
          </cell>
          <cell r="BP973" t="str">
            <v/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</row>
        <row r="974"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BJ974" t="str">
            <v/>
          </cell>
          <cell r="BK974" t="str">
            <v/>
          </cell>
          <cell r="BL974" t="str">
            <v/>
          </cell>
          <cell r="BM974" t="str">
            <v/>
          </cell>
          <cell r="BN974" t="str">
            <v/>
          </cell>
          <cell r="BO974" t="str">
            <v/>
          </cell>
          <cell r="BP974" t="str">
            <v/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</row>
        <row r="975"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BJ975" t="str">
            <v/>
          </cell>
          <cell r="BK975" t="str">
            <v/>
          </cell>
          <cell r="BL975" t="str">
            <v/>
          </cell>
          <cell r="BM975" t="str">
            <v/>
          </cell>
          <cell r="BN975" t="str">
            <v/>
          </cell>
          <cell r="BO975" t="str">
            <v/>
          </cell>
          <cell r="BP975" t="str">
            <v/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</row>
        <row r="976"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BJ976" t="str">
            <v/>
          </cell>
          <cell r="BK976" t="str">
            <v/>
          </cell>
          <cell r="BL976" t="str">
            <v/>
          </cell>
          <cell r="BM976" t="str">
            <v/>
          </cell>
          <cell r="BN976" t="str">
            <v/>
          </cell>
          <cell r="BO976" t="str">
            <v/>
          </cell>
          <cell r="BP976" t="str">
            <v/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</row>
        <row r="977"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BJ977" t="str">
            <v/>
          </cell>
          <cell r="BK977" t="str">
            <v/>
          </cell>
          <cell r="BL977" t="str">
            <v/>
          </cell>
          <cell r="BM977" t="str">
            <v/>
          </cell>
          <cell r="BN977" t="str">
            <v/>
          </cell>
          <cell r="BO977" t="str">
            <v/>
          </cell>
          <cell r="BP977" t="str">
            <v/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</row>
        <row r="978"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BJ978" t="str">
            <v/>
          </cell>
          <cell r="BK978" t="str">
            <v/>
          </cell>
          <cell r="BL978" t="str">
            <v/>
          </cell>
          <cell r="BM978" t="str">
            <v/>
          </cell>
          <cell r="BN978" t="str">
            <v/>
          </cell>
          <cell r="BO978" t="str">
            <v/>
          </cell>
          <cell r="BP978" t="str">
            <v/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</row>
        <row r="979"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BJ979" t="str">
            <v/>
          </cell>
          <cell r="BK979" t="str">
            <v/>
          </cell>
          <cell r="BL979" t="str">
            <v/>
          </cell>
          <cell r="BM979" t="str">
            <v/>
          </cell>
          <cell r="BN979" t="str">
            <v/>
          </cell>
          <cell r="BO979" t="str">
            <v/>
          </cell>
          <cell r="BP979" t="str">
            <v/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</row>
        <row r="980"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BJ980" t="str">
            <v/>
          </cell>
          <cell r="BK980" t="str">
            <v/>
          </cell>
          <cell r="BL980" t="str">
            <v/>
          </cell>
          <cell r="BM980" t="str">
            <v/>
          </cell>
          <cell r="BN980" t="str">
            <v/>
          </cell>
          <cell r="BO980" t="str">
            <v/>
          </cell>
          <cell r="BP980" t="str">
            <v/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</row>
        <row r="981"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BJ981" t="str">
            <v/>
          </cell>
          <cell r="BK981" t="str">
            <v/>
          </cell>
          <cell r="BL981" t="str">
            <v/>
          </cell>
          <cell r="BM981" t="str">
            <v/>
          </cell>
          <cell r="BN981" t="str">
            <v/>
          </cell>
          <cell r="BO981" t="str">
            <v/>
          </cell>
          <cell r="BP981" t="str">
            <v/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</row>
        <row r="982"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BJ982" t="str">
            <v/>
          </cell>
          <cell r="BK982" t="str">
            <v/>
          </cell>
          <cell r="BL982" t="str">
            <v/>
          </cell>
          <cell r="BM982" t="str">
            <v/>
          </cell>
          <cell r="BN982" t="str">
            <v/>
          </cell>
          <cell r="BO982" t="str">
            <v/>
          </cell>
          <cell r="BP982" t="str">
            <v/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</row>
        <row r="983"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BJ983" t="str">
            <v/>
          </cell>
          <cell r="BK983" t="str">
            <v/>
          </cell>
          <cell r="BL983" t="str">
            <v/>
          </cell>
          <cell r="BM983" t="str">
            <v/>
          </cell>
          <cell r="BN983" t="str">
            <v/>
          </cell>
          <cell r="BO983" t="str">
            <v/>
          </cell>
          <cell r="BP983" t="str">
            <v/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</row>
        <row r="984"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BJ984" t="str">
            <v/>
          </cell>
          <cell r="BK984" t="str">
            <v/>
          </cell>
          <cell r="BL984" t="str">
            <v/>
          </cell>
          <cell r="BM984" t="str">
            <v/>
          </cell>
          <cell r="BN984" t="str">
            <v/>
          </cell>
          <cell r="BO984" t="str">
            <v/>
          </cell>
          <cell r="BP984" t="str">
            <v/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</row>
        <row r="985"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BJ985" t="str">
            <v/>
          </cell>
          <cell r="BK985" t="str">
            <v/>
          </cell>
          <cell r="BL985" t="str">
            <v/>
          </cell>
          <cell r="BM985" t="str">
            <v/>
          </cell>
          <cell r="BN985" t="str">
            <v/>
          </cell>
          <cell r="BO985" t="str">
            <v/>
          </cell>
          <cell r="BP985" t="str">
            <v/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</row>
        <row r="986"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BJ986" t="str">
            <v/>
          </cell>
          <cell r="BK986" t="str">
            <v/>
          </cell>
          <cell r="BL986" t="str">
            <v/>
          </cell>
          <cell r="BM986" t="str">
            <v/>
          </cell>
          <cell r="BN986" t="str">
            <v/>
          </cell>
          <cell r="BO986" t="str">
            <v/>
          </cell>
          <cell r="BP986" t="str">
            <v/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</row>
        <row r="987"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BJ987" t="str">
            <v/>
          </cell>
          <cell r="BK987" t="str">
            <v/>
          </cell>
          <cell r="BL987" t="str">
            <v/>
          </cell>
          <cell r="BM987" t="str">
            <v/>
          </cell>
          <cell r="BN987" t="str">
            <v/>
          </cell>
          <cell r="BO987" t="str">
            <v/>
          </cell>
          <cell r="BP987" t="str">
            <v/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</row>
        <row r="988"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BJ988" t="str">
            <v/>
          </cell>
          <cell r="BK988" t="str">
            <v/>
          </cell>
          <cell r="BL988" t="str">
            <v/>
          </cell>
          <cell r="BM988" t="str">
            <v/>
          </cell>
          <cell r="BN988" t="str">
            <v/>
          </cell>
          <cell r="BO988" t="str">
            <v/>
          </cell>
          <cell r="BP988" t="str">
            <v/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</row>
        <row r="989"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BJ989" t="str">
            <v/>
          </cell>
          <cell r="BK989" t="str">
            <v/>
          </cell>
          <cell r="BL989" t="str">
            <v/>
          </cell>
          <cell r="BM989" t="str">
            <v/>
          </cell>
          <cell r="BN989" t="str">
            <v/>
          </cell>
          <cell r="BO989" t="str">
            <v/>
          </cell>
          <cell r="BP989" t="str">
            <v/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</row>
        <row r="990"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BJ990" t="str">
            <v/>
          </cell>
          <cell r="BK990" t="str">
            <v/>
          </cell>
          <cell r="BL990" t="str">
            <v/>
          </cell>
          <cell r="BM990" t="str">
            <v/>
          </cell>
          <cell r="BN990" t="str">
            <v/>
          </cell>
          <cell r="BO990" t="str">
            <v/>
          </cell>
          <cell r="BP990" t="str">
            <v/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</row>
        <row r="991"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BJ991" t="str">
            <v/>
          </cell>
          <cell r="BK991" t="str">
            <v/>
          </cell>
          <cell r="BL991" t="str">
            <v/>
          </cell>
          <cell r="BM991" t="str">
            <v/>
          </cell>
          <cell r="BN991" t="str">
            <v/>
          </cell>
          <cell r="BO991" t="str">
            <v/>
          </cell>
          <cell r="BP991" t="str">
            <v/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</row>
        <row r="992"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BJ992" t="str">
            <v/>
          </cell>
          <cell r="BK992" t="str">
            <v/>
          </cell>
          <cell r="BL992" t="str">
            <v/>
          </cell>
          <cell r="BM992" t="str">
            <v/>
          </cell>
          <cell r="BN992" t="str">
            <v/>
          </cell>
          <cell r="BO992" t="str">
            <v/>
          </cell>
          <cell r="BP992" t="str">
            <v/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</row>
        <row r="993"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BJ993" t="str">
            <v/>
          </cell>
          <cell r="BK993" t="str">
            <v/>
          </cell>
          <cell r="BL993" t="str">
            <v/>
          </cell>
          <cell r="BM993" t="str">
            <v/>
          </cell>
          <cell r="BN993" t="str">
            <v/>
          </cell>
          <cell r="BO993" t="str">
            <v/>
          </cell>
          <cell r="BP993" t="str">
            <v/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</row>
        <row r="994"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BJ994" t="str">
            <v/>
          </cell>
          <cell r="BK994" t="str">
            <v/>
          </cell>
          <cell r="BL994" t="str">
            <v/>
          </cell>
          <cell r="BM994" t="str">
            <v/>
          </cell>
          <cell r="BN994" t="str">
            <v/>
          </cell>
          <cell r="BO994" t="str">
            <v/>
          </cell>
          <cell r="BP994" t="str">
            <v/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</row>
        <row r="995"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BJ995" t="str">
            <v/>
          </cell>
          <cell r="BK995" t="str">
            <v/>
          </cell>
          <cell r="BL995" t="str">
            <v/>
          </cell>
          <cell r="BM995" t="str">
            <v/>
          </cell>
          <cell r="BN995" t="str">
            <v/>
          </cell>
          <cell r="BO995" t="str">
            <v/>
          </cell>
          <cell r="BP995" t="str">
            <v/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</row>
        <row r="996"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BJ996" t="str">
            <v/>
          </cell>
          <cell r="BK996" t="str">
            <v/>
          </cell>
          <cell r="BL996" t="str">
            <v/>
          </cell>
          <cell r="BM996" t="str">
            <v/>
          </cell>
          <cell r="BN996" t="str">
            <v/>
          </cell>
          <cell r="BO996" t="str">
            <v/>
          </cell>
          <cell r="BP996" t="str">
            <v/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</row>
        <row r="997"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BJ997" t="str">
            <v/>
          </cell>
          <cell r="BK997" t="str">
            <v/>
          </cell>
          <cell r="BL997" t="str">
            <v/>
          </cell>
          <cell r="BM997" t="str">
            <v/>
          </cell>
          <cell r="BN997" t="str">
            <v/>
          </cell>
          <cell r="BO997" t="str">
            <v/>
          </cell>
          <cell r="BP997" t="str">
            <v/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</row>
        <row r="998"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BJ998" t="str">
            <v/>
          </cell>
          <cell r="BK998" t="str">
            <v/>
          </cell>
          <cell r="BL998" t="str">
            <v/>
          </cell>
          <cell r="BM998" t="str">
            <v/>
          </cell>
          <cell r="BN998" t="str">
            <v/>
          </cell>
          <cell r="BO998" t="str">
            <v/>
          </cell>
          <cell r="BP998" t="str">
            <v/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</row>
        <row r="999"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BJ999" t="str">
            <v/>
          </cell>
          <cell r="BK999" t="str">
            <v/>
          </cell>
          <cell r="BL999" t="str">
            <v/>
          </cell>
          <cell r="BM999" t="str">
            <v/>
          </cell>
          <cell r="BN999" t="str">
            <v/>
          </cell>
          <cell r="BO999" t="str">
            <v/>
          </cell>
          <cell r="BP999" t="str">
            <v/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</row>
        <row r="1000"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BJ1000" t="str">
            <v/>
          </cell>
          <cell r="BK1000" t="str">
            <v/>
          </cell>
          <cell r="BL1000" t="str">
            <v/>
          </cell>
          <cell r="BM1000" t="str">
            <v/>
          </cell>
          <cell r="BN1000" t="str">
            <v/>
          </cell>
          <cell r="BO1000" t="str">
            <v/>
          </cell>
          <cell r="BP1000" t="str">
            <v/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</row>
        <row r="1001"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BJ1001" t="str">
            <v/>
          </cell>
          <cell r="BK1001" t="str">
            <v/>
          </cell>
          <cell r="BL1001" t="str">
            <v/>
          </cell>
          <cell r="BM1001" t="str">
            <v/>
          </cell>
          <cell r="BN1001" t="str">
            <v/>
          </cell>
          <cell r="BO1001" t="str">
            <v/>
          </cell>
          <cell r="BP1001" t="str">
            <v/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</row>
        <row r="1002"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BJ1002" t="str">
            <v/>
          </cell>
          <cell r="BK1002" t="str">
            <v/>
          </cell>
          <cell r="BL1002" t="str">
            <v/>
          </cell>
          <cell r="BM1002" t="str">
            <v/>
          </cell>
          <cell r="BN1002" t="str">
            <v/>
          </cell>
          <cell r="BO1002" t="str">
            <v/>
          </cell>
          <cell r="BP1002" t="str">
            <v/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</row>
        <row r="1003"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BJ1003" t="str">
            <v/>
          </cell>
          <cell r="BK1003" t="str">
            <v/>
          </cell>
          <cell r="BL1003" t="str">
            <v/>
          </cell>
          <cell r="BM1003" t="str">
            <v/>
          </cell>
          <cell r="BN1003" t="str">
            <v/>
          </cell>
          <cell r="BO1003" t="str">
            <v/>
          </cell>
          <cell r="BP1003" t="str">
            <v/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</row>
        <row r="1004"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BJ1004" t="str">
            <v/>
          </cell>
          <cell r="BK1004" t="str">
            <v/>
          </cell>
          <cell r="BL1004" t="str">
            <v/>
          </cell>
          <cell r="BM1004" t="str">
            <v/>
          </cell>
          <cell r="BN1004" t="str">
            <v/>
          </cell>
          <cell r="BO1004" t="str">
            <v/>
          </cell>
          <cell r="BP1004" t="str">
            <v/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</row>
        <row r="1005"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BJ1005" t="str">
            <v/>
          </cell>
          <cell r="BK1005" t="str">
            <v/>
          </cell>
          <cell r="BL1005" t="str">
            <v/>
          </cell>
          <cell r="BM1005" t="str">
            <v/>
          </cell>
          <cell r="BN1005" t="str">
            <v/>
          </cell>
          <cell r="BO1005" t="str">
            <v/>
          </cell>
          <cell r="BP1005" t="str">
            <v/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</row>
        <row r="1006"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BJ1006" t="str">
            <v/>
          </cell>
          <cell r="BK1006" t="str">
            <v/>
          </cell>
          <cell r="BL1006" t="str">
            <v/>
          </cell>
          <cell r="BM1006" t="str">
            <v/>
          </cell>
          <cell r="BN1006" t="str">
            <v/>
          </cell>
          <cell r="BO1006" t="str">
            <v/>
          </cell>
          <cell r="BP1006" t="str">
            <v/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</row>
        <row r="1007"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BJ1007" t="str">
            <v/>
          </cell>
          <cell r="BK1007" t="str">
            <v/>
          </cell>
          <cell r="BL1007" t="str">
            <v/>
          </cell>
          <cell r="BM1007" t="str">
            <v/>
          </cell>
          <cell r="BN1007" t="str">
            <v/>
          </cell>
          <cell r="BO1007" t="str">
            <v/>
          </cell>
          <cell r="BP1007" t="str">
            <v/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</row>
        <row r="1008"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BJ1008" t="str">
            <v/>
          </cell>
          <cell r="BK1008" t="str">
            <v/>
          </cell>
          <cell r="BL1008" t="str">
            <v/>
          </cell>
          <cell r="BM1008" t="str">
            <v/>
          </cell>
          <cell r="BN1008" t="str">
            <v/>
          </cell>
          <cell r="BO1008" t="str">
            <v/>
          </cell>
          <cell r="BP1008" t="str">
            <v/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</row>
        <row r="1009"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BJ1009" t="str">
            <v/>
          </cell>
          <cell r="BK1009" t="str">
            <v/>
          </cell>
          <cell r="BL1009" t="str">
            <v/>
          </cell>
          <cell r="BM1009" t="str">
            <v/>
          </cell>
          <cell r="BN1009" t="str">
            <v/>
          </cell>
          <cell r="BO1009" t="str">
            <v/>
          </cell>
          <cell r="BP1009" t="str">
            <v/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</row>
      </sheetData>
      <sheetData sheetId="13"/>
      <sheetData sheetId="14">
        <row r="5">
          <cell r="N5" t="str">
            <v>60. Forecast immediate expensing of capital expenditure – as incurred ($millions June 2024) (Distribution)</v>
          </cell>
        </row>
        <row r="58">
          <cell r="D58">
            <v>111.780831290701</v>
          </cell>
          <cell r="E58">
            <v>89.60892912497043</v>
          </cell>
          <cell r="F58">
            <v>89.913915897871377</v>
          </cell>
          <cell r="G58">
            <v>89.3535278994988</v>
          </cell>
          <cell r="H58">
            <v>102.73634749296689</v>
          </cell>
          <cell r="I58">
            <v>115.74544601357984</v>
          </cell>
          <cell r="J58">
            <v>122.86045544337904</v>
          </cell>
        </row>
        <row r="113">
          <cell r="D113">
            <v>21.110100331271898</v>
          </cell>
          <cell r="E113">
            <v>33.208284692356195</v>
          </cell>
          <cell r="F113">
            <v>10.415265456500716</v>
          </cell>
          <cell r="G113">
            <v>10.119597953315065</v>
          </cell>
          <cell r="H113">
            <v>10.526331012818304</v>
          </cell>
          <cell r="I113">
            <v>10.482659153375392</v>
          </cell>
          <cell r="J113">
            <v>11.524840184403432</v>
          </cell>
        </row>
        <row r="168">
          <cell r="D168">
            <v>0.71880677367542634</v>
          </cell>
          <cell r="E168">
            <v>0.75994353583617746</v>
          </cell>
          <cell r="F168">
            <v>0.93208392491467562</v>
          </cell>
          <cell r="G168">
            <v>0.96578179802539232</v>
          </cell>
          <cell r="H168">
            <v>0.49318029288737192</v>
          </cell>
          <cell r="I168">
            <v>0.49542038020505114</v>
          </cell>
          <cell r="J168">
            <v>0.51229281790443681</v>
          </cell>
        </row>
      </sheetData>
      <sheetData sheetId="15"/>
      <sheetData sheetId="16"/>
      <sheetData sheetId="17"/>
      <sheetData sheetId="18"/>
      <sheetData sheetId="19"/>
      <sheetData sheetId="20">
        <row r="16">
          <cell r="C16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Menu"/>
      <sheetName val="Lookup|Tables"/>
      <sheetName val="Input|Assumptions"/>
      <sheetName val="Index"/>
      <sheetName val="Check|List"/>
      <sheetName val="Input|Escalators"/>
      <sheetName val="Master Data"/>
      <sheetName val="Rates"/>
      <sheetName val="Debt Portfoli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  <sheetName val="AA15 - JGN Opex Forecast Mode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 t="str">
            <v>$millions</v>
          </cell>
        </row>
      </sheetData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  <sheetName val="AA15 - JGN Opex Forecast Mode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X factor"/>
      <sheetName val="Chart 1-revenues"/>
      <sheetName val="Chart 2-Price path"/>
      <sheetName val="Chart 3-Building blocks"/>
    </sheetNames>
    <sheetDataSet>
      <sheetData sheetId="0"/>
      <sheetData sheetId="1">
        <row r="7">
          <cell r="G7" t="str">
            <v>Opening Distribution Assets</v>
          </cell>
          <cell r="J7">
            <v>64.349220335313845</v>
          </cell>
          <cell r="L7">
            <v>14.632718599600389</v>
          </cell>
          <cell r="M7">
            <v>40</v>
          </cell>
          <cell r="N7">
            <v>46.814092784600589</v>
          </cell>
          <cell r="O7">
            <v>18.553353369015564</v>
          </cell>
          <cell r="P7">
            <v>44.621655934639037</v>
          </cell>
        </row>
        <row r="8">
          <cell r="J8">
            <v>28.801672541483875</v>
          </cell>
          <cell r="L8">
            <v>37.4983175229575</v>
          </cell>
          <cell r="M8">
            <v>40</v>
          </cell>
          <cell r="N8">
            <v>27.442982793383155</v>
          </cell>
          <cell r="O8">
            <v>45.112762124338666</v>
          </cell>
          <cell r="P8">
            <v>47.5</v>
          </cell>
        </row>
        <row r="9">
          <cell r="J9">
            <v>0</v>
          </cell>
          <cell r="M9">
            <v>60</v>
          </cell>
          <cell r="N9">
            <v>0</v>
          </cell>
          <cell r="P9">
            <v>47.5</v>
          </cell>
        </row>
        <row r="10">
          <cell r="J10">
            <v>50.102465171268591</v>
          </cell>
          <cell r="L10">
            <v>38.590790375456457</v>
          </cell>
          <cell r="M10">
            <v>40</v>
          </cell>
          <cell r="N10">
            <v>52.583589608510131</v>
          </cell>
          <cell r="O10">
            <v>38.704891441929206</v>
          </cell>
          <cell r="P10">
            <v>40</v>
          </cell>
        </row>
        <row r="11">
          <cell r="J11">
            <v>4.3126241195881239</v>
          </cell>
          <cell r="L11">
            <v>9.3631894058229861</v>
          </cell>
          <cell r="M11">
            <v>10</v>
          </cell>
          <cell r="N11">
            <v>4.0870589877189829</v>
          </cell>
          <cell r="O11">
            <v>9.3891671644488568</v>
          </cell>
          <cell r="P11">
            <v>10</v>
          </cell>
        </row>
        <row r="12">
          <cell r="J12">
            <v>0.83563212241620077</v>
          </cell>
          <cell r="L12">
            <v>6.1647713295976123</v>
          </cell>
          <cell r="M12">
            <v>7</v>
          </cell>
          <cell r="N12">
            <v>0.80106099115254081</v>
          </cell>
          <cell r="O12">
            <v>7.1723205051565424</v>
          </cell>
          <cell r="P12">
            <v>8</v>
          </cell>
        </row>
        <row r="13">
          <cell r="J13">
            <v>0.26268930512960031</v>
          </cell>
          <cell r="L13">
            <v>2.7577679227946978</v>
          </cell>
          <cell r="M13">
            <v>5</v>
          </cell>
          <cell r="N13">
            <v>0.26925801998038951</v>
          </cell>
          <cell r="O13">
            <v>3.6170875416795165</v>
          </cell>
          <cell r="P13">
            <v>5.8</v>
          </cell>
        </row>
        <row r="14">
          <cell r="J14">
            <v>1.5171618995131522</v>
          </cell>
          <cell r="L14">
            <v>4.1337307731991482</v>
          </cell>
          <cell r="M14">
            <v>5</v>
          </cell>
          <cell r="N14">
            <v>1.3751241062707238</v>
          </cell>
          <cell r="O14">
            <v>3.268680337768453</v>
          </cell>
          <cell r="P14">
            <v>4.0999999999999996</v>
          </cell>
        </row>
        <row r="15">
          <cell r="J15">
            <v>2.3739017559588464E-2</v>
          </cell>
          <cell r="L15">
            <v>1.7262792497883914</v>
          </cell>
          <cell r="M15">
            <v>5</v>
          </cell>
          <cell r="N15">
            <v>3.1099743721075976E-2</v>
          </cell>
          <cell r="O15">
            <v>3.4529187996727746</v>
          </cell>
          <cell r="P15">
            <v>6.7</v>
          </cell>
        </row>
        <row r="16">
          <cell r="G16" t="str">
            <v>Other Non-System Assets (Corporate)</v>
          </cell>
          <cell r="J16">
            <v>0.6725494180660857</v>
          </cell>
          <cell r="L16">
            <v>2.1798622163442993</v>
          </cell>
          <cell r="M16">
            <v>5</v>
          </cell>
          <cell r="N16">
            <v>0.70525890814607517</v>
          </cell>
          <cell r="O16">
            <v>2.9209075870015706</v>
          </cell>
          <cell r="P16">
            <v>5.7</v>
          </cell>
        </row>
        <row r="17">
          <cell r="G17" t="str">
            <v>Land</v>
          </cell>
          <cell r="J17">
            <v>0.38788288456246417</v>
          </cell>
          <cell r="L17" t="str">
            <v>n/a</v>
          </cell>
          <cell r="M17" t="str">
            <v>n/a</v>
          </cell>
          <cell r="N17">
            <v>0.33654685393104061</v>
          </cell>
          <cell r="O17" t="str">
            <v>n/a</v>
          </cell>
          <cell r="P17" t="str">
            <v>n/a</v>
          </cell>
        </row>
        <row r="18">
          <cell r="G18" t="str">
            <v xml:space="preserve">Buildings </v>
          </cell>
          <cell r="J18">
            <v>2.8552209574053453</v>
          </cell>
          <cell r="L18">
            <v>57.078553810127374</v>
          </cell>
          <cell r="M18">
            <v>60</v>
          </cell>
          <cell r="N18">
            <v>2.5974661665916901</v>
          </cell>
          <cell r="O18">
            <v>97.112299702782863</v>
          </cell>
          <cell r="P18">
            <v>100</v>
          </cell>
        </row>
        <row r="19">
          <cell r="J19">
            <v>3.5017527771221843E-2</v>
          </cell>
          <cell r="L19">
            <v>40.549314045499955</v>
          </cell>
          <cell r="M19">
            <v>44.549314045499948</v>
          </cell>
          <cell r="N19">
            <v>3.0359974816645E-2</v>
          </cell>
          <cell r="O19">
            <v>40.549314045499941</v>
          </cell>
          <cell r="P19">
            <v>44.549314045499948</v>
          </cell>
        </row>
        <row r="189">
          <cell r="G189">
            <v>0.25</v>
          </cell>
        </row>
      </sheetData>
      <sheetData sheetId="2">
        <row r="27">
          <cell r="F27">
            <v>8.9925136000000003E-2</v>
          </cell>
        </row>
        <row r="28">
          <cell r="F28">
            <v>6.3082307729821929E-2</v>
          </cell>
        </row>
      </sheetData>
      <sheetData sheetId="3">
        <row r="4">
          <cell r="F4" t="str">
            <v>2013-14</v>
          </cell>
        </row>
      </sheetData>
      <sheetData sheetId="4">
        <row r="17">
          <cell r="G17">
            <v>6.6017463249248864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 calc"/>
      <sheetName val="Chart1-BuildingBlocks"/>
      <sheetName val="20070608 - draft distribution P"/>
      <sheetName val="Equity raising costs"/>
      <sheetName val="X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and Assumptions"/>
      <sheetName val="Input | General"/>
      <sheetName val="Input | Capex"/>
      <sheetName val="Capex Allocation"/>
      <sheetName val="Values from RFM and PTRM"/>
      <sheetName val="Allocate ODA to RIN Categories"/>
      <sheetName val="Map from PTRM to RIN categories"/>
      <sheetName val="Output | RIN 3.3"/>
      <sheetName val="RAB remaining lives D"/>
      <sheetName val="RAB remaining lives T"/>
      <sheetName val="Asset life calcs"/>
      <sheetName val="ZoneS 20-21"/>
      <sheetName val="ZoneS 18-19 old"/>
      <sheetName val="ZoneS 17-18 old"/>
      <sheetName val="ZoneS 16-17 old"/>
      <sheetName val="Dat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and Assumptions"/>
      <sheetName val="Input | General"/>
      <sheetName val="Input | Capex"/>
      <sheetName val="Capex Allocation"/>
      <sheetName val="Values from RFM and PTRM"/>
      <sheetName val="Allocate ODA to RIN Categories"/>
      <sheetName val="Map from PTRM to RIN categories"/>
      <sheetName val="Output | RIN 3.3"/>
      <sheetName val="RAB remaining lives D"/>
      <sheetName val="RAB remaining lives T"/>
      <sheetName val="Asset life calcs"/>
      <sheetName val="ZoneS 20-21"/>
      <sheetName val="ZoneS 18-19 old"/>
      <sheetName val="ZoneS 17-18 old"/>
      <sheetName val="ZoneS 16-17 old"/>
      <sheetName val="Dat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RFM input"/>
      <sheetName val="Adjustment for previous period"/>
      <sheetName val="RAB roll forward"/>
      <sheetName val="Total RAB roll forward"/>
      <sheetName val="TAB roll forward"/>
      <sheetName val="RAB remaining lives"/>
      <sheetName val="TAB remaining lives"/>
      <sheetName val="PTRM input summary"/>
      <sheetName val="171106 Distribution RFM"/>
    </sheetNames>
    <sheetDataSet>
      <sheetData sheetId="0">
        <row r="8">
          <cell r="B8" t="str">
            <v>ActewAGL Distribution</v>
          </cell>
          <cell r="C8" t="str">
            <v>ActewAGL Distribution</v>
          </cell>
          <cell r="D8">
            <v>76670568688</v>
          </cell>
          <cell r="E8" t="str">
            <v>ACT</v>
          </cell>
          <cell r="F8" t="str">
            <v>Electricity</v>
          </cell>
          <cell r="G8" t="str">
            <v>Distribution</v>
          </cell>
          <cell r="H8" t="str">
            <v>Revenue cap</v>
          </cell>
          <cell r="I8" t="str">
            <v>Financial</v>
          </cell>
          <cell r="J8" t="str">
            <v>June</v>
          </cell>
          <cell r="K8">
            <v>5</v>
          </cell>
          <cell r="L8">
            <v>5</v>
          </cell>
          <cell r="M8">
            <v>5</v>
          </cell>
          <cell r="N8" t="str">
            <v>2014-19 Distribution Determination</v>
          </cell>
          <cell r="P8" t="str">
            <v>40 Bunda Street</v>
          </cell>
          <cell r="R8" t="str">
            <v>CANBERRA</v>
          </cell>
          <cell r="S8" t="str">
            <v>ACT</v>
          </cell>
          <cell r="T8" t="str">
            <v>2600</v>
          </cell>
          <cell r="U8" t="str">
            <v>GPO BOX 366</v>
          </cell>
          <cell r="W8" t="str">
            <v>CANBERRA</v>
          </cell>
          <cell r="X8" t="str">
            <v>ACT</v>
          </cell>
          <cell r="Y8">
            <v>2601</v>
          </cell>
          <cell r="Z8" t="str">
            <v>Robert Walker</v>
          </cell>
          <cell r="AA8" t="str">
            <v>02 6248 3847</v>
          </cell>
          <cell r="AB8" t="str">
            <v>robert.walker@actewagle.com.au</v>
          </cell>
        </row>
        <row r="9">
          <cell r="B9" t="str">
            <v>ActewAGL Distribution (Tx Assets)</v>
          </cell>
          <cell r="C9" t="str">
            <v>ActewAGL Distribution (Tx Assets)</v>
          </cell>
          <cell r="D9">
            <v>76670568688</v>
          </cell>
          <cell r="E9" t="str">
            <v>ACT</v>
          </cell>
          <cell r="F9" t="str">
            <v>Electricity</v>
          </cell>
          <cell r="G9" t="str">
            <v>Distribution</v>
          </cell>
          <cell r="H9" t="str">
            <v>Revenue cap</v>
          </cell>
          <cell r="I9" t="str">
            <v>Financial</v>
          </cell>
          <cell r="J9" t="str">
            <v>June</v>
          </cell>
          <cell r="K9">
            <v>5</v>
          </cell>
          <cell r="L9">
            <v>5</v>
          </cell>
          <cell r="M9">
            <v>5</v>
          </cell>
          <cell r="N9" t="str">
            <v>distribution determination</v>
          </cell>
          <cell r="P9" t="str">
            <v>40 Bunda Street</v>
          </cell>
          <cell r="R9" t="str">
            <v>CANBERRA</v>
          </cell>
          <cell r="S9" t="str">
            <v>ACT</v>
          </cell>
          <cell r="T9" t="str">
            <v>2600</v>
          </cell>
          <cell r="U9" t="str">
            <v>GPO BOX 366</v>
          </cell>
          <cell r="W9" t="str">
            <v>CANBERRA</v>
          </cell>
          <cell r="X9" t="str">
            <v>ACT</v>
          </cell>
          <cell r="Y9">
            <v>2601</v>
          </cell>
          <cell r="Z9" t="str">
            <v>Robert Walker</v>
          </cell>
          <cell r="AA9" t="str">
            <v>02 6248 3847</v>
          </cell>
          <cell r="AB9" t="str">
            <v>robert.walker@actewagle.com.au</v>
          </cell>
        </row>
        <row r="10">
          <cell r="B10" t="str">
            <v>ActewAGL Gas</v>
          </cell>
          <cell r="C10" t="str">
            <v>ActewAGL Gas</v>
          </cell>
          <cell r="D10">
            <v>76670568688</v>
          </cell>
          <cell r="E10" t="str">
            <v>ACT</v>
          </cell>
          <cell r="F10" t="str">
            <v>Gas</v>
          </cell>
          <cell r="G10" t="str">
            <v>Distribution</v>
          </cell>
          <cell r="H10" t="str">
            <v>Weighted average price cap</v>
          </cell>
          <cell r="I10" t="str">
            <v>Financial</v>
          </cell>
          <cell r="J10" t="str">
            <v>June</v>
          </cell>
          <cell r="K10">
            <v>6</v>
          </cell>
          <cell r="L10">
            <v>5</v>
          </cell>
          <cell r="M10" t="str">
            <v>x</v>
          </cell>
          <cell r="P10" t="str">
            <v>40 Bunda Street</v>
          </cell>
          <cell r="R10" t="str">
            <v>CANBERRA</v>
          </cell>
          <cell r="S10" t="str">
            <v>ACT</v>
          </cell>
          <cell r="T10" t="str">
            <v>2600</v>
          </cell>
          <cell r="U10" t="str">
            <v>GPO BOX 366</v>
          </cell>
          <cell r="W10" t="str">
            <v>CANBERRA</v>
          </cell>
          <cell r="X10" t="str">
            <v>ACT</v>
          </cell>
          <cell r="Y10">
            <v>2601</v>
          </cell>
          <cell r="Z10" t="str">
            <v>Philip Deamer</v>
          </cell>
          <cell r="AA10" t="str">
            <v>02 6248 3438</v>
          </cell>
          <cell r="AB10" t="str">
            <v>GasAAReview@actewagl.com.au</v>
          </cell>
        </row>
        <row r="11">
          <cell r="B11" t="str">
            <v>AGN (SA)</v>
          </cell>
          <cell r="C11" t="str">
            <v>AGN</v>
          </cell>
          <cell r="D11">
            <v>78551685</v>
          </cell>
          <cell r="E11" t="str">
            <v>SA</v>
          </cell>
          <cell r="F11" t="str">
            <v>Gas</v>
          </cell>
          <cell r="G11" t="str">
            <v>Distribution</v>
          </cell>
          <cell r="H11" t="str">
            <v>Weighted average price cap</v>
          </cell>
          <cell r="I11" t="str">
            <v>Financial</v>
          </cell>
          <cell r="J11" t="str">
            <v>June</v>
          </cell>
          <cell r="K11">
            <v>5</v>
          </cell>
          <cell r="L11">
            <v>5</v>
          </cell>
          <cell r="M11">
            <v>5</v>
          </cell>
          <cell r="N11" t="str">
            <v>distribution determination</v>
          </cell>
          <cell r="P11" t="str">
            <v>please input</v>
          </cell>
          <cell r="R11" t="str">
            <v>please input</v>
          </cell>
          <cell r="S11" t="str">
            <v>SA</v>
          </cell>
          <cell r="U11" t="str">
            <v>please input</v>
          </cell>
          <cell r="W11" t="str">
            <v>please input</v>
          </cell>
          <cell r="Z11" t="str">
            <v>please input</v>
          </cell>
          <cell r="AA11" t="str">
            <v xml:space="preserve"> </v>
          </cell>
          <cell r="AB11" t="str">
            <v xml:space="preserve"> </v>
          </cell>
        </row>
        <row r="12">
          <cell r="B12" t="str">
            <v>Amadeus</v>
          </cell>
          <cell r="C12" t="str">
            <v>APT Pipelines (NT) Pty Ltd</v>
          </cell>
          <cell r="D12">
            <v>39009737393</v>
          </cell>
          <cell r="E12" t="str">
            <v>NT</v>
          </cell>
          <cell r="F12" t="str">
            <v>Gas</v>
          </cell>
          <cell r="G12" t="str">
            <v>Transmission</v>
          </cell>
          <cell r="H12" t="str">
            <v>Weighted average price cap</v>
          </cell>
          <cell r="I12" t="str">
            <v>Financial</v>
          </cell>
          <cell r="J12" t="str">
            <v>June</v>
          </cell>
          <cell r="K12">
            <v>5</v>
          </cell>
          <cell r="L12">
            <v>5</v>
          </cell>
          <cell r="M12" t="str">
            <v>x</v>
          </cell>
          <cell r="N12" t="str">
            <v>n/a</v>
          </cell>
          <cell r="P12" t="str">
            <v>Level 19, HSBC Building</v>
          </cell>
          <cell r="Q12" t="str">
            <v>580 George Street</v>
          </cell>
          <cell r="R12" t="str">
            <v>SYDNEY</v>
          </cell>
          <cell r="S12" t="str">
            <v>NSW</v>
          </cell>
          <cell r="T12" t="str">
            <v>2000</v>
          </cell>
          <cell r="U12" t="str">
            <v>Level 19, HSBC Building</v>
          </cell>
          <cell r="V12" t="str">
            <v>580 George Street</v>
          </cell>
          <cell r="W12" t="str">
            <v>SYDNEY</v>
          </cell>
          <cell r="X12" t="str">
            <v>NSW</v>
          </cell>
          <cell r="Y12" t="str">
            <v>2000</v>
          </cell>
          <cell r="Z12" t="str">
            <v>Alexandra Curran</v>
          </cell>
          <cell r="AA12" t="str">
            <v>02 9275 0020</v>
          </cell>
          <cell r="AB12" t="str">
            <v>alexandra.curran@apa.com.au</v>
          </cell>
        </row>
        <row r="13">
          <cell r="B13" t="str">
            <v>APA GasNet</v>
          </cell>
          <cell r="C13" t="str">
            <v>APA VTS Australia Limited</v>
          </cell>
          <cell r="D13">
            <v>79096457868</v>
          </cell>
          <cell r="E13" t="str">
            <v>Vic</v>
          </cell>
          <cell r="F13" t="str">
            <v>Gas</v>
          </cell>
          <cell r="G13" t="str">
            <v>Transmission</v>
          </cell>
          <cell r="H13" t="str">
            <v>Weighted average price cap</v>
          </cell>
          <cell r="I13" t="str">
            <v>Calendar</v>
          </cell>
          <cell r="J13" t="str">
            <v>December</v>
          </cell>
          <cell r="K13">
            <v>5</v>
          </cell>
          <cell r="L13">
            <v>5</v>
          </cell>
          <cell r="M13" t="str">
            <v>x</v>
          </cell>
          <cell r="P13" t="str">
            <v>Level 19, HSBC Building</v>
          </cell>
          <cell r="Q13" t="str">
            <v>580 George Street</v>
          </cell>
          <cell r="R13" t="str">
            <v>SYDNEY</v>
          </cell>
          <cell r="S13" t="str">
            <v>NSW</v>
          </cell>
          <cell r="T13" t="str">
            <v>2000</v>
          </cell>
          <cell r="U13" t="str">
            <v>PO Box R41</v>
          </cell>
          <cell r="W13" t="str">
            <v>ROYAL EXCHANGE</v>
          </cell>
          <cell r="X13" t="str">
            <v>NSW</v>
          </cell>
          <cell r="Y13" t="str">
            <v>1225</v>
          </cell>
          <cell r="Z13" t="str">
            <v>please input</v>
          </cell>
          <cell r="AA13" t="str">
            <v>02 9693 0000</v>
          </cell>
          <cell r="AB13" t="str">
            <v>please input</v>
          </cell>
        </row>
        <row r="14">
          <cell r="B14" t="str">
            <v>Ausgrid</v>
          </cell>
          <cell r="C14" t="str">
            <v>Ausgrid</v>
          </cell>
          <cell r="D14">
            <v>67505337385</v>
          </cell>
          <cell r="E14" t="str">
            <v>NSW</v>
          </cell>
          <cell r="F14" t="str">
            <v>Electricity</v>
          </cell>
          <cell r="G14" t="str">
            <v>Distribution</v>
          </cell>
          <cell r="H14" t="str">
            <v>Revenue cap</v>
          </cell>
          <cell r="I14" t="str">
            <v>Financial</v>
          </cell>
          <cell r="J14" t="str">
            <v>June</v>
          </cell>
          <cell r="K14">
            <v>5</v>
          </cell>
          <cell r="L14">
            <v>5</v>
          </cell>
          <cell r="M14">
            <v>5</v>
          </cell>
          <cell r="N14" t="str">
            <v>2014-19 Distribution Determination</v>
          </cell>
          <cell r="P14" t="str">
            <v>570 George St</v>
          </cell>
          <cell r="R14" t="str">
            <v>SYDNEY</v>
          </cell>
          <cell r="S14" t="str">
            <v>NSW</v>
          </cell>
          <cell r="T14">
            <v>2000</v>
          </cell>
          <cell r="U14" t="str">
            <v>please input</v>
          </cell>
          <cell r="W14" t="str">
            <v>please input</v>
          </cell>
          <cell r="Z14" t="str">
            <v>John Thomson</v>
          </cell>
          <cell r="AA14" t="str">
            <v>(02) 9269 2312</v>
          </cell>
          <cell r="AB14" t="str">
            <v>john.thomson@ausgrid.com.au</v>
          </cell>
        </row>
        <row r="15">
          <cell r="B15" t="str">
            <v>Ausgrid (Tx Assets)</v>
          </cell>
          <cell r="C15" t="str">
            <v>Ausgrid (Tx Assets)</v>
          </cell>
          <cell r="D15">
            <v>67505337385</v>
          </cell>
          <cell r="E15" t="str">
            <v>NSW</v>
          </cell>
          <cell r="F15" t="str">
            <v>Electricity</v>
          </cell>
          <cell r="G15" t="str">
            <v>Distribution</v>
          </cell>
          <cell r="H15" t="str">
            <v>Revenue cap</v>
          </cell>
          <cell r="I15" t="str">
            <v>Financial</v>
          </cell>
          <cell r="J15" t="str">
            <v>June</v>
          </cell>
          <cell r="K15">
            <v>5</v>
          </cell>
          <cell r="L15">
            <v>5</v>
          </cell>
          <cell r="M15">
            <v>5</v>
          </cell>
          <cell r="N15" t="str">
            <v>distribution determination</v>
          </cell>
          <cell r="P15" t="str">
            <v>please input</v>
          </cell>
          <cell r="R15" t="str">
            <v>please input</v>
          </cell>
          <cell r="S15" t="str">
            <v>NSW</v>
          </cell>
          <cell r="U15" t="str">
            <v>please input</v>
          </cell>
          <cell r="W15" t="str">
            <v>please input</v>
          </cell>
          <cell r="Z15" t="str">
            <v>please input</v>
          </cell>
          <cell r="AA15" t="str">
            <v>please input</v>
          </cell>
          <cell r="AB15" t="str">
            <v>please input</v>
          </cell>
        </row>
        <row r="16">
          <cell r="B16" t="str">
            <v>AusNet (D)</v>
          </cell>
          <cell r="C16" t="str">
            <v>AusNet Electricity Services (D)</v>
          </cell>
          <cell r="D16">
            <v>91064651118</v>
          </cell>
          <cell r="E16" t="str">
            <v>Vic</v>
          </cell>
          <cell r="F16" t="str">
            <v>Electricity</v>
          </cell>
          <cell r="G16" t="str">
            <v>Distribution</v>
          </cell>
          <cell r="H16" t="str">
            <v>Revenue cap</v>
          </cell>
          <cell r="I16" t="str">
            <v>Calendar</v>
          </cell>
          <cell r="J16" t="str">
            <v>December</v>
          </cell>
          <cell r="K16">
            <v>5</v>
          </cell>
          <cell r="L16">
            <v>5</v>
          </cell>
          <cell r="M16">
            <v>2</v>
          </cell>
          <cell r="N16" t="str">
            <v>2016-20 Distribution Determination</v>
          </cell>
          <cell r="P16" t="str">
            <v>Level 32</v>
          </cell>
          <cell r="Q16" t="str">
            <v>2 Southbank Boulevard</v>
          </cell>
          <cell r="R16" t="str">
            <v>SOUTHBANK</v>
          </cell>
          <cell r="S16" t="str">
            <v>Vic</v>
          </cell>
          <cell r="T16" t="str">
            <v>3006</v>
          </cell>
          <cell r="U16" t="str">
            <v>Locked Bag 14051</v>
          </cell>
          <cell r="W16" t="str">
            <v>MELBOURNE CITY MAIL CENTRE</v>
          </cell>
          <cell r="X16" t="str">
            <v>VIC</v>
          </cell>
          <cell r="Y16">
            <v>8001</v>
          </cell>
          <cell r="Z16" t="str">
            <v>Hannah Williams</v>
          </cell>
          <cell r="AA16" t="str">
            <v>03 9683 4088</v>
          </cell>
          <cell r="AB16" t="str">
            <v>hwilliams@powercor.com.au</v>
          </cell>
        </row>
        <row r="17">
          <cell r="B17" t="str">
            <v>AusNet (Gas)</v>
          </cell>
          <cell r="C17" t="str">
            <v>AusNet Gas Services</v>
          </cell>
          <cell r="E17" t="str">
            <v>Vic</v>
          </cell>
          <cell r="F17" t="str">
            <v>Gas</v>
          </cell>
          <cell r="G17" t="str">
            <v>Distribution</v>
          </cell>
          <cell r="H17" t="str">
            <v>Weighted average price cap</v>
          </cell>
          <cell r="I17" t="str">
            <v>Calendar</v>
          </cell>
          <cell r="J17" t="str">
            <v>December</v>
          </cell>
          <cell r="K17">
            <v>5</v>
          </cell>
          <cell r="L17">
            <v>5</v>
          </cell>
          <cell r="M17" t="str">
            <v>X</v>
          </cell>
          <cell r="P17" t="str">
            <v>please input</v>
          </cell>
          <cell r="R17" t="str">
            <v>please input</v>
          </cell>
          <cell r="S17" t="str">
            <v>Vic</v>
          </cell>
          <cell r="U17" t="str">
            <v>please input</v>
          </cell>
          <cell r="W17" t="str">
            <v>please input</v>
          </cell>
          <cell r="Z17" t="str">
            <v>please input</v>
          </cell>
          <cell r="AA17" t="str">
            <v>please input</v>
          </cell>
          <cell r="AB17" t="str">
            <v>please input</v>
          </cell>
        </row>
        <row r="18">
          <cell r="B18" t="str">
            <v>AusNet (T)</v>
          </cell>
          <cell r="C18" t="str">
            <v>AusNet (T)</v>
          </cell>
          <cell r="D18">
            <v>48116124362</v>
          </cell>
          <cell r="E18" t="str">
            <v>Vic</v>
          </cell>
          <cell r="F18" t="str">
            <v>Electricity</v>
          </cell>
          <cell r="G18" t="str">
            <v>Transmission</v>
          </cell>
          <cell r="H18" t="str">
            <v>Revenue cap</v>
          </cell>
          <cell r="I18" t="str">
            <v>Financial</v>
          </cell>
          <cell r="J18" t="str">
            <v>March</v>
          </cell>
          <cell r="K18">
            <v>5</v>
          </cell>
          <cell r="L18">
            <v>5</v>
          </cell>
          <cell r="M18">
            <v>2</v>
          </cell>
          <cell r="N18" t="str">
            <v>transmission determination</v>
          </cell>
          <cell r="P18" t="str">
            <v>Level 32</v>
          </cell>
          <cell r="Q18" t="str">
            <v>2 Southbank Boulevard</v>
          </cell>
          <cell r="R18" t="str">
            <v>SOUTHBANK</v>
          </cell>
          <cell r="S18" t="str">
            <v>Vic</v>
          </cell>
          <cell r="T18" t="str">
            <v>3006</v>
          </cell>
          <cell r="U18" t="str">
            <v>please input</v>
          </cell>
          <cell r="W18" t="str">
            <v>please input</v>
          </cell>
          <cell r="Z18" t="str">
            <v>Tom Hallam</v>
          </cell>
          <cell r="AA18" t="str">
            <v>03 9695 6617</v>
          </cell>
          <cell r="AB18" t="str">
            <v>Thomas.hallam@SP-Ausnet.com.au</v>
          </cell>
        </row>
        <row r="19">
          <cell r="B19" t="str">
            <v>Australian Distribution Co.</v>
          </cell>
          <cell r="C19" t="str">
            <v>Australian Distribution Co.</v>
          </cell>
          <cell r="D19">
            <v>11222333444</v>
          </cell>
          <cell r="E19" t="str">
            <v>-</v>
          </cell>
          <cell r="F19" t="str">
            <v>Electricity</v>
          </cell>
          <cell r="G19" t="str">
            <v>Distribution</v>
          </cell>
          <cell r="H19" t="str">
            <v>Revenue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2</v>
          </cell>
          <cell r="N19" t="str">
            <v>distribution determination</v>
          </cell>
          <cell r="P19" t="str">
            <v>123 Straight Street</v>
          </cell>
          <cell r="R19" t="str">
            <v>SYDNEY</v>
          </cell>
          <cell r="S19" t="str">
            <v>NSW</v>
          </cell>
          <cell r="T19" t="str">
            <v>2000</v>
          </cell>
          <cell r="U19" t="str">
            <v>PO Box 123</v>
          </cell>
          <cell r="W19" t="str">
            <v>SYDNEY</v>
          </cell>
          <cell r="X19" t="str">
            <v>NSW</v>
          </cell>
          <cell r="Y19">
            <v>2000</v>
          </cell>
          <cell r="Z19" t="str">
            <v>Bob Smith</v>
          </cell>
          <cell r="AA19" t="str">
            <v>02 1234 5678</v>
          </cell>
          <cell r="AB19" t="str">
            <v>bob@auselec.net.au</v>
          </cell>
        </row>
        <row r="20">
          <cell r="B20" t="str">
            <v>Australian Transmission Co.</v>
          </cell>
          <cell r="C20" t="str">
            <v>Australian Transmission Co.</v>
          </cell>
          <cell r="D20">
            <v>11222333444</v>
          </cell>
          <cell r="E20" t="str">
            <v>-</v>
          </cell>
          <cell r="F20" t="str">
            <v>Electricity</v>
          </cell>
          <cell r="G20" t="str">
            <v>Transmission</v>
          </cell>
          <cell r="H20" t="str">
            <v>Revenue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 t="str">
            <v>transmission determination</v>
          </cell>
          <cell r="P20" t="str">
            <v>123 Straight Street</v>
          </cell>
          <cell r="R20" t="str">
            <v>SYDNEY</v>
          </cell>
          <cell r="S20" t="str">
            <v>NSW</v>
          </cell>
          <cell r="T20" t="str">
            <v>2000</v>
          </cell>
          <cell r="U20" t="str">
            <v>PO Box 123</v>
          </cell>
          <cell r="W20" t="str">
            <v>SYDNEY</v>
          </cell>
          <cell r="X20" t="str">
            <v>NSW</v>
          </cell>
          <cell r="Y20">
            <v>2000</v>
          </cell>
          <cell r="Z20" t="str">
            <v>Bob Smith</v>
          </cell>
          <cell r="AA20" t="str">
            <v>02 1234 5678</v>
          </cell>
          <cell r="AB20" t="str">
            <v>bob@auselec.net.au</v>
          </cell>
        </row>
        <row r="21">
          <cell r="B21" t="str">
            <v>CitiPower</v>
          </cell>
          <cell r="C21" t="str">
            <v>CitiPower</v>
          </cell>
          <cell r="D21">
            <v>76064651056</v>
          </cell>
          <cell r="E21" t="str">
            <v>Vic</v>
          </cell>
          <cell r="F21" t="str">
            <v>Electricity</v>
          </cell>
          <cell r="G21" t="str">
            <v>Distribution</v>
          </cell>
          <cell r="H21" t="str">
            <v>Revenue cap</v>
          </cell>
          <cell r="I21" t="str">
            <v>Calendar</v>
          </cell>
          <cell r="J21" t="str">
            <v>December</v>
          </cell>
          <cell r="K21">
            <v>5</v>
          </cell>
          <cell r="L21">
            <v>5</v>
          </cell>
          <cell r="M21">
            <v>2</v>
          </cell>
          <cell r="N21" t="str">
            <v>2016-20 Distribution Determination</v>
          </cell>
          <cell r="P21" t="str">
            <v>40 Market Street</v>
          </cell>
          <cell r="R21" t="str">
            <v>MELBOURNE</v>
          </cell>
          <cell r="S21" t="str">
            <v>Vic</v>
          </cell>
          <cell r="T21" t="str">
            <v>3000</v>
          </cell>
          <cell r="U21" t="str">
            <v>Locked Bag 14090</v>
          </cell>
          <cell r="W21" t="str">
            <v>MELBOURNE</v>
          </cell>
          <cell r="X21" t="str">
            <v>VIC</v>
          </cell>
          <cell r="Y21">
            <v>8001</v>
          </cell>
          <cell r="Z21" t="str">
            <v>Hannah Williams</v>
          </cell>
          <cell r="AA21" t="str">
            <v>03 9683 4088</v>
          </cell>
          <cell r="AB21" t="str">
            <v>hwilliams@powercor.com.au</v>
          </cell>
        </row>
        <row r="22">
          <cell r="B22" t="str">
            <v>Directlink</v>
          </cell>
          <cell r="C22" t="str">
            <v>Directlink</v>
          </cell>
          <cell r="D22">
            <v>16779340889</v>
          </cell>
          <cell r="E22" t="str">
            <v>Qld</v>
          </cell>
          <cell r="F22" t="str">
            <v>Electricity</v>
          </cell>
          <cell r="G22" t="str">
            <v>Transmission</v>
          </cell>
          <cell r="H22" t="str">
            <v>Revenue cap</v>
          </cell>
          <cell r="I22" t="str">
            <v>Financial</v>
          </cell>
          <cell r="J22" t="str">
            <v>June</v>
          </cell>
          <cell r="K22">
            <v>9</v>
          </cell>
          <cell r="L22">
            <v>5</v>
          </cell>
          <cell r="M22">
            <v>5</v>
          </cell>
          <cell r="N22" t="str">
            <v>transmission determination</v>
          </cell>
          <cell r="P22" t="str">
            <v>please input</v>
          </cell>
          <cell r="R22" t="str">
            <v>please input</v>
          </cell>
          <cell r="S22" t="str">
            <v>NSW</v>
          </cell>
          <cell r="U22" t="str">
            <v>please input</v>
          </cell>
          <cell r="W22" t="str">
            <v>please input</v>
          </cell>
          <cell r="Z22" t="str">
            <v>please input</v>
          </cell>
          <cell r="AA22" t="str">
            <v>please input</v>
          </cell>
          <cell r="AB22" t="str">
            <v>please input</v>
          </cell>
        </row>
        <row r="23">
          <cell r="B23" t="str">
            <v>ElectraNet</v>
          </cell>
          <cell r="C23" t="str">
            <v>ElectraNet</v>
          </cell>
          <cell r="D23">
            <v>41094482416</v>
          </cell>
          <cell r="E23" t="str">
            <v>SA</v>
          </cell>
          <cell r="F23" t="str">
            <v>Electricity</v>
          </cell>
          <cell r="G23" t="str">
            <v>Transmission</v>
          </cell>
          <cell r="H23" t="str">
            <v>Revenue cap</v>
          </cell>
          <cell r="I23" t="str">
            <v>Financial</v>
          </cell>
          <cell r="J23" t="str">
            <v>June</v>
          </cell>
          <cell r="K23">
            <v>5</v>
          </cell>
          <cell r="L23">
            <v>5</v>
          </cell>
          <cell r="M23">
            <v>5</v>
          </cell>
          <cell r="N23" t="str">
            <v>transmission determination</v>
          </cell>
          <cell r="P23" t="str">
            <v>52-55 East Terrace</v>
          </cell>
          <cell r="Q23" t="str">
            <v>Rymill Park</v>
          </cell>
          <cell r="R23" t="str">
            <v>ADELAIDE</v>
          </cell>
          <cell r="S23" t="str">
            <v>SA</v>
          </cell>
          <cell r="T23" t="str">
            <v>5000</v>
          </cell>
          <cell r="U23" t="str">
            <v>PO Box 7096</v>
          </cell>
          <cell r="V23" t="str">
            <v>Hutt Street Post Office</v>
          </cell>
          <cell r="W23" t="str">
            <v>ADELAIDE</v>
          </cell>
          <cell r="X23" t="str">
            <v>SA</v>
          </cell>
          <cell r="Z23" t="str">
            <v>Bill Jackson</v>
          </cell>
          <cell r="AA23" t="str">
            <v>08 8404 7969</v>
          </cell>
          <cell r="AB23" t="str">
            <v>jackson.bill@electranet.com.au</v>
          </cell>
        </row>
        <row r="24">
          <cell r="B24" t="str">
            <v>Endeavour Energy</v>
          </cell>
          <cell r="C24" t="str">
            <v>Endeavour Energy</v>
          </cell>
          <cell r="D24">
            <v>59253130878</v>
          </cell>
          <cell r="E24" t="str">
            <v>NSW</v>
          </cell>
          <cell r="F24" t="str">
            <v>Electricity</v>
          </cell>
          <cell r="G24" t="str">
            <v>Distribution</v>
          </cell>
          <cell r="H24" t="str">
            <v>Revenue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5</v>
          </cell>
          <cell r="N24" t="str">
            <v>2014-19 Distribution Determination</v>
          </cell>
          <cell r="P24" t="str">
            <v>51 Huntingwood Drive</v>
          </cell>
          <cell r="R24" t="str">
            <v>HUNTINGWOOD</v>
          </cell>
          <cell r="S24" t="str">
            <v>NSW</v>
          </cell>
          <cell r="T24" t="str">
            <v>2148</v>
          </cell>
          <cell r="U24" t="str">
            <v>PO Box 811</v>
          </cell>
          <cell r="W24" t="str">
            <v>SEVEN HILLS</v>
          </cell>
          <cell r="X24" t="str">
            <v>NSW</v>
          </cell>
          <cell r="Z24" t="str">
            <v>Jon Hocking</v>
          </cell>
          <cell r="AA24" t="str">
            <v>02 9853 4386 / 0407 348 156</v>
          </cell>
          <cell r="AB24" t="str">
            <v>Jon.Hocking@Endeavourenergy.com.au</v>
          </cell>
        </row>
        <row r="25">
          <cell r="B25" t="str">
            <v>Energex</v>
          </cell>
          <cell r="C25" t="str">
            <v>Energex</v>
          </cell>
          <cell r="D25">
            <v>40078849055</v>
          </cell>
          <cell r="E25" t="str">
            <v>Qld</v>
          </cell>
          <cell r="F25" t="str">
            <v>Electricity</v>
          </cell>
          <cell r="G25" t="str">
            <v>Distribution</v>
          </cell>
          <cell r="H25" t="str">
            <v>Revenue cap</v>
          </cell>
          <cell r="I25" t="str">
            <v>Financial</v>
          </cell>
          <cell r="J25" t="str">
            <v>June</v>
          </cell>
          <cell r="K25">
            <v>5</v>
          </cell>
          <cell r="L25">
            <v>5</v>
          </cell>
          <cell r="M25">
            <v>5</v>
          </cell>
          <cell r="N25" t="str">
            <v>2015-20 Distribution Determination</v>
          </cell>
          <cell r="P25" t="str">
            <v>26 Reddacliff Street</v>
          </cell>
          <cell r="R25" t="str">
            <v>NEWSTEAD</v>
          </cell>
          <cell r="S25" t="str">
            <v>Qld</v>
          </cell>
          <cell r="T25" t="str">
            <v>4006</v>
          </cell>
          <cell r="U25" t="str">
            <v>26 Reddacliff Street</v>
          </cell>
          <cell r="W25" t="str">
            <v>NEWSTEAD</v>
          </cell>
          <cell r="X25" t="str">
            <v>QLD</v>
          </cell>
          <cell r="Y25" t="str">
            <v>4006</v>
          </cell>
          <cell r="Z25" t="str">
            <v>Nicola Roscoe</v>
          </cell>
          <cell r="AA25" t="str">
            <v>07 3664 5891</v>
          </cell>
          <cell r="AB25" t="str">
            <v>nicolaroscoe@energex.com.au</v>
          </cell>
        </row>
        <row r="26">
          <cell r="B26" t="str">
            <v>Ergon Energy</v>
          </cell>
          <cell r="C26" t="str">
            <v>Ergon Energy</v>
          </cell>
          <cell r="D26">
            <v>50087646062</v>
          </cell>
          <cell r="E26" t="str">
            <v>Qld</v>
          </cell>
          <cell r="F26" t="str">
            <v>Electricity</v>
          </cell>
          <cell r="G26" t="str">
            <v>Distribution</v>
          </cell>
          <cell r="H26" t="str">
            <v>Revenue cap</v>
          </cell>
          <cell r="I26" t="str">
            <v>Financial</v>
          </cell>
          <cell r="J26" t="str">
            <v>June</v>
          </cell>
          <cell r="K26">
            <v>5</v>
          </cell>
          <cell r="L26">
            <v>5</v>
          </cell>
          <cell r="M26">
            <v>5</v>
          </cell>
          <cell r="N26" t="str">
            <v>2015-20 Distribution Determination</v>
          </cell>
          <cell r="P26" t="str">
            <v>22 Walker Street</v>
          </cell>
          <cell r="R26" t="str">
            <v>TOWNSVILLE</v>
          </cell>
          <cell r="S26" t="str">
            <v>Qld</v>
          </cell>
          <cell r="T26" t="str">
            <v>4810</v>
          </cell>
          <cell r="U26" t="str">
            <v>Po Box 264</v>
          </cell>
          <cell r="W26" t="str">
            <v>FORTITUDE VALLEY</v>
          </cell>
          <cell r="X26" t="str">
            <v>QLD</v>
          </cell>
          <cell r="Y26">
            <v>4006</v>
          </cell>
          <cell r="Z26" t="str">
            <v>Jenny Doyle, Group Manager Regulatory Affairs</v>
          </cell>
          <cell r="AA26" t="str">
            <v>(07) 3851 6416</v>
          </cell>
          <cell r="AB26" t="str">
            <v>jenny.doyle@ergon.com.au</v>
          </cell>
        </row>
        <row r="27">
          <cell r="B27" t="str">
            <v>AGN (Victoria)</v>
          </cell>
          <cell r="C27" t="str">
            <v>Australian Gas Networks Limited</v>
          </cell>
          <cell r="D27">
            <v>19078551685</v>
          </cell>
          <cell r="E27" t="str">
            <v>Vic</v>
          </cell>
          <cell r="F27" t="str">
            <v>Gas</v>
          </cell>
          <cell r="G27" t="str">
            <v>Distribution</v>
          </cell>
          <cell r="H27" t="str">
            <v>Weighted average price cap</v>
          </cell>
          <cell r="I27" t="str">
            <v>Calendar</v>
          </cell>
          <cell r="J27" t="str">
            <v>December</v>
          </cell>
          <cell r="K27">
            <v>5</v>
          </cell>
          <cell r="L27">
            <v>5</v>
          </cell>
          <cell r="M27" t="str">
            <v>x</v>
          </cell>
          <cell r="P27" t="str">
            <v>Level 10</v>
          </cell>
          <cell r="Q27" t="str">
            <v>81 Flinders Street</v>
          </cell>
          <cell r="R27" t="str">
            <v>ADELAIDE</v>
          </cell>
          <cell r="S27" t="str">
            <v>SA</v>
          </cell>
          <cell r="T27" t="str">
            <v>5000</v>
          </cell>
          <cell r="U27" t="str">
            <v>please input</v>
          </cell>
          <cell r="W27" t="str">
            <v>please input</v>
          </cell>
          <cell r="AA27" t="str">
            <v>08 8227 1500</v>
          </cell>
        </row>
        <row r="28">
          <cell r="B28" t="str">
            <v>Essential Energy</v>
          </cell>
          <cell r="C28" t="str">
            <v>Essential Energy</v>
          </cell>
          <cell r="D28">
            <v>37428185226</v>
          </cell>
          <cell r="E28" t="str">
            <v>NSW</v>
          </cell>
          <cell r="F28" t="str">
            <v>Electricity</v>
          </cell>
          <cell r="G28" t="str">
            <v>Distribution</v>
          </cell>
          <cell r="H28" t="str">
            <v>Revenue cap</v>
          </cell>
          <cell r="I28" t="str">
            <v>Financial</v>
          </cell>
          <cell r="J28" t="str">
            <v>June</v>
          </cell>
          <cell r="K28">
            <v>5</v>
          </cell>
          <cell r="L28">
            <v>5</v>
          </cell>
          <cell r="M28">
            <v>5</v>
          </cell>
          <cell r="N28" t="str">
            <v>2014-19 Distribution Determination</v>
          </cell>
          <cell r="P28" t="str">
            <v>8 Buller Street</v>
          </cell>
          <cell r="R28" t="str">
            <v>PORT MACQUARIE</v>
          </cell>
          <cell r="S28" t="str">
            <v>NSW</v>
          </cell>
          <cell r="U28" t="str">
            <v>PO Box 5730</v>
          </cell>
          <cell r="W28" t="str">
            <v>PORT MACQUARIE</v>
          </cell>
          <cell r="X28" t="str">
            <v>NSW</v>
          </cell>
          <cell r="Z28" t="str">
            <v>Catherine Waddell</v>
          </cell>
          <cell r="AA28" t="str">
            <v>02 6338 3553</v>
          </cell>
          <cell r="AB28" t="str">
            <v>catherine.waddell@essentialenergy.com.au</v>
          </cell>
        </row>
        <row r="29">
          <cell r="B29" t="str">
            <v>Jemena Electricity</v>
          </cell>
          <cell r="C29" t="str">
            <v>Jemena Electricity</v>
          </cell>
          <cell r="D29">
            <v>82064651083</v>
          </cell>
          <cell r="E29" t="str">
            <v>Vic</v>
          </cell>
          <cell r="F29" t="str">
            <v>Electricity</v>
          </cell>
          <cell r="G29" t="str">
            <v>Distribution</v>
          </cell>
          <cell r="H29" t="str">
            <v>Revenue cap</v>
          </cell>
          <cell r="I29" t="str">
            <v>Calendar</v>
          </cell>
          <cell r="J29" t="str">
            <v>December</v>
          </cell>
          <cell r="K29">
            <v>5</v>
          </cell>
          <cell r="L29">
            <v>5</v>
          </cell>
          <cell r="M29">
            <v>2</v>
          </cell>
          <cell r="N29" t="str">
            <v>2016-20 Distribution Determination</v>
          </cell>
          <cell r="P29" t="str">
            <v>Level 16</v>
          </cell>
          <cell r="Q29" t="str">
            <v>567 Collins Street</v>
          </cell>
          <cell r="R29" t="str">
            <v>MELBOURNE</v>
          </cell>
          <cell r="S29" t="str">
            <v>VIC</v>
          </cell>
          <cell r="T29" t="str">
            <v>3000</v>
          </cell>
          <cell r="U29" t="str">
            <v>PO Box 16182</v>
          </cell>
          <cell r="W29" t="str">
            <v>MELBOURNE</v>
          </cell>
          <cell r="X29" t="str">
            <v>VIC</v>
          </cell>
          <cell r="Y29">
            <v>8001</v>
          </cell>
          <cell r="Z29" t="str">
            <v>Robert McMillan</v>
          </cell>
          <cell r="AA29" t="str">
            <v>03 9173 7000</v>
          </cell>
          <cell r="AB29" t="str">
            <v>robert.mcmillan@jemena.com.au</v>
          </cell>
        </row>
        <row r="30">
          <cell r="B30" t="str">
            <v>JGN</v>
          </cell>
          <cell r="C30" t="str">
            <v>Jemena Gas Networks</v>
          </cell>
          <cell r="E30" t="str">
            <v>NSW</v>
          </cell>
          <cell r="F30" t="str">
            <v>Gas</v>
          </cell>
          <cell r="G30" t="str">
            <v>Distribution</v>
          </cell>
          <cell r="H30" t="str">
            <v>Weighted average price cap</v>
          </cell>
          <cell r="I30" t="str">
            <v>Financial</v>
          </cell>
          <cell r="J30" t="str">
            <v>June</v>
          </cell>
          <cell r="K30">
            <v>5</v>
          </cell>
          <cell r="L30">
            <v>5</v>
          </cell>
          <cell r="P30" t="str">
            <v>please input</v>
          </cell>
          <cell r="R30" t="str">
            <v>please input</v>
          </cell>
          <cell r="S30" t="str">
            <v>NSW</v>
          </cell>
          <cell r="U30" t="str">
            <v>please input</v>
          </cell>
          <cell r="W30" t="str">
            <v>please input</v>
          </cell>
          <cell r="Z30" t="str">
            <v>please input</v>
          </cell>
          <cell r="AA30" t="str">
            <v>please input</v>
          </cell>
          <cell r="AB30" t="str">
            <v>please input</v>
          </cell>
        </row>
        <row r="31">
          <cell r="B31" t="str">
            <v>Multinet Gas</v>
          </cell>
          <cell r="C31" t="str">
            <v>Multinet Gas (DB No.1) Pty Ltd (ACN 086 026 986), Multinet Gas (DB No.2) Pty Ltd (ACN 086 230 122)</v>
          </cell>
          <cell r="D31">
            <v>86026986</v>
          </cell>
          <cell r="E31" t="str">
            <v>Vic</v>
          </cell>
          <cell r="F31" t="str">
            <v>Gas</v>
          </cell>
          <cell r="G31" t="str">
            <v>Distribution</v>
          </cell>
          <cell r="H31" t="str">
            <v>Weighted average price cap</v>
          </cell>
          <cell r="I31" t="str">
            <v>Calendar</v>
          </cell>
          <cell r="J31" t="str">
            <v>December</v>
          </cell>
          <cell r="K31">
            <v>5</v>
          </cell>
          <cell r="L31">
            <v>5</v>
          </cell>
          <cell r="M31" t="str">
            <v>x</v>
          </cell>
          <cell r="P31" t="str">
            <v>please input</v>
          </cell>
          <cell r="R31" t="str">
            <v>please input</v>
          </cell>
          <cell r="S31" t="str">
            <v>Vic</v>
          </cell>
          <cell r="U31" t="str">
            <v>please input</v>
          </cell>
          <cell r="W31" t="str">
            <v>please input</v>
          </cell>
          <cell r="Z31" t="str">
            <v>please input</v>
          </cell>
          <cell r="AA31" t="str">
            <v>please input</v>
          </cell>
          <cell r="AB31" t="str">
            <v>please input</v>
          </cell>
        </row>
        <row r="32">
          <cell r="B32" t="str">
            <v>Murraylink</v>
          </cell>
          <cell r="C32" t="str">
            <v>Murraylink</v>
          </cell>
          <cell r="D32">
            <v>79181207909</v>
          </cell>
          <cell r="E32" t="str">
            <v>SA</v>
          </cell>
          <cell r="F32" t="str">
            <v>Electricity</v>
          </cell>
          <cell r="G32" t="str">
            <v>Transmission</v>
          </cell>
          <cell r="H32" t="str">
            <v>Revenue cap</v>
          </cell>
          <cell r="I32" t="str">
            <v>Financial</v>
          </cell>
          <cell r="J32" t="str">
            <v>June</v>
          </cell>
          <cell r="K32">
            <v>5</v>
          </cell>
          <cell r="L32">
            <v>5</v>
          </cell>
          <cell r="M32">
            <v>5</v>
          </cell>
          <cell r="N32" t="str">
            <v>transmission determination</v>
          </cell>
          <cell r="P32" t="str">
            <v>please input</v>
          </cell>
          <cell r="R32" t="str">
            <v xml:space="preserve"> </v>
          </cell>
          <cell r="S32" t="str">
            <v>SA</v>
          </cell>
          <cell r="U32" t="str">
            <v>please input</v>
          </cell>
          <cell r="W32" t="str">
            <v xml:space="preserve"> </v>
          </cell>
          <cell r="Z32" t="str">
            <v>please input</v>
          </cell>
          <cell r="AA32" t="str">
            <v xml:space="preserve"> </v>
          </cell>
          <cell r="AB32" t="str">
            <v xml:space="preserve"> </v>
          </cell>
        </row>
        <row r="33">
          <cell r="B33" t="str">
            <v>Powercor Australia</v>
          </cell>
          <cell r="C33" t="str">
            <v>Powercor Australia</v>
          </cell>
          <cell r="D33">
            <v>89064651109</v>
          </cell>
          <cell r="E33" t="str">
            <v>Vic</v>
          </cell>
          <cell r="F33" t="str">
            <v>Electricity</v>
          </cell>
          <cell r="G33" t="str">
            <v>Distribution</v>
          </cell>
          <cell r="H33" t="str">
            <v>Revenue cap</v>
          </cell>
          <cell r="I33" t="str">
            <v>Calendar</v>
          </cell>
          <cell r="J33" t="str">
            <v>December</v>
          </cell>
          <cell r="K33">
            <v>5</v>
          </cell>
          <cell r="L33">
            <v>5</v>
          </cell>
          <cell r="M33">
            <v>2</v>
          </cell>
          <cell r="N33" t="str">
            <v>2016-20 Distribution Determination</v>
          </cell>
          <cell r="P33" t="str">
            <v>40 Market Street</v>
          </cell>
          <cell r="R33" t="str">
            <v>MELBOURNE</v>
          </cell>
          <cell r="S33" t="str">
            <v>Vic</v>
          </cell>
          <cell r="T33" t="str">
            <v>3000</v>
          </cell>
          <cell r="U33" t="str">
            <v>Locked bag 14090</v>
          </cell>
          <cell r="W33" t="str">
            <v>MELBOURNE</v>
          </cell>
          <cell r="X33" t="str">
            <v>VIC</v>
          </cell>
          <cell r="Y33">
            <v>8001</v>
          </cell>
          <cell r="Z33" t="str">
            <v>Hannah Williams</v>
          </cell>
          <cell r="AA33" t="str">
            <v>03 9683 4088</v>
          </cell>
          <cell r="AB33" t="str">
            <v>hwilliams@powercor.com.au</v>
          </cell>
        </row>
        <row r="34">
          <cell r="B34" t="str">
            <v>Powerlink</v>
          </cell>
          <cell r="C34" t="str">
            <v>Queensland Electricity Transmission Corporation Limited trading as Powerlink Queensland</v>
          </cell>
          <cell r="D34">
            <v>82078849233</v>
          </cell>
          <cell r="E34" t="str">
            <v>Qld</v>
          </cell>
          <cell r="F34" t="str">
            <v>Electricity</v>
          </cell>
          <cell r="G34" t="str">
            <v>Transmission</v>
          </cell>
          <cell r="H34" t="str">
            <v>Revenue cap</v>
          </cell>
          <cell r="I34" t="str">
            <v>Financial</v>
          </cell>
          <cell r="J34" t="str">
            <v>June</v>
          </cell>
          <cell r="K34">
            <v>5</v>
          </cell>
          <cell r="L34">
            <v>5</v>
          </cell>
          <cell r="M34">
            <v>5</v>
          </cell>
          <cell r="N34" t="str">
            <v>transmission determination</v>
          </cell>
          <cell r="P34" t="str">
            <v>33 Harold St</v>
          </cell>
          <cell r="R34" t="str">
            <v>VIRGINIA</v>
          </cell>
          <cell r="S34" t="str">
            <v>Qld</v>
          </cell>
          <cell r="T34" t="str">
            <v>4014</v>
          </cell>
          <cell r="U34" t="str">
            <v>PO Box 1193</v>
          </cell>
          <cell r="W34" t="str">
            <v>VIRGINIA</v>
          </cell>
          <cell r="X34" t="str">
            <v>QLD</v>
          </cell>
          <cell r="Y34">
            <v>4014</v>
          </cell>
          <cell r="Z34" t="str">
            <v>Jennifer Harris</v>
          </cell>
          <cell r="AA34" t="str">
            <v>07 3860 2667</v>
          </cell>
          <cell r="AB34" t="str">
            <v>jharris@powerlink.com.au</v>
          </cell>
        </row>
        <row r="35">
          <cell r="B35" t="str">
            <v>Roma to Brisbane Pipeline</v>
          </cell>
          <cell r="C35" t="str">
            <v>APT Petroleum Pipelines Limited t/a Roma to Brisbane Pipeline</v>
          </cell>
          <cell r="D35" t="str">
            <v>009 737 393</v>
          </cell>
          <cell r="E35" t="str">
            <v>Qld</v>
          </cell>
          <cell r="F35" t="str">
            <v>Gas</v>
          </cell>
          <cell r="G35" t="str">
            <v>Transmission</v>
          </cell>
          <cell r="H35" t="str">
            <v>Revenue cap</v>
          </cell>
          <cell r="I35" t="str">
            <v>Financial</v>
          </cell>
          <cell r="J35" t="str">
            <v>June</v>
          </cell>
          <cell r="K35">
            <v>5</v>
          </cell>
          <cell r="L35">
            <v>5</v>
          </cell>
          <cell r="M35" t="str">
            <v>x</v>
          </cell>
          <cell r="N35" t="str">
            <v>n/a</v>
          </cell>
          <cell r="P35" t="str">
            <v>please input</v>
          </cell>
          <cell r="R35" t="str">
            <v>please input</v>
          </cell>
          <cell r="S35" t="str">
            <v>Qld</v>
          </cell>
          <cell r="U35" t="str">
            <v>please input</v>
          </cell>
          <cell r="W35" t="str">
            <v>please input</v>
          </cell>
          <cell r="Z35" t="str">
            <v>please input</v>
          </cell>
          <cell r="AA35" t="str">
            <v>please input</v>
          </cell>
          <cell r="AB35" t="str">
            <v>please input</v>
          </cell>
        </row>
        <row r="36">
          <cell r="B36" t="str">
            <v>SA Power Networks</v>
          </cell>
          <cell r="C36" t="str">
            <v>SA Power Networks</v>
          </cell>
          <cell r="D36">
            <v>13332330749</v>
          </cell>
          <cell r="E36" t="str">
            <v>SA</v>
          </cell>
          <cell r="F36" t="str">
            <v>Electricity</v>
          </cell>
          <cell r="G36" t="str">
            <v>Distribution</v>
          </cell>
          <cell r="H36" t="str">
            <v>Revenue cap</v>
          </cell>
          <cell r="I36" t="str">
            <v>Financial</v>
          </cell>
          <cell r="J36" t="str">
            <v>June</v>
          </cell>
          <cell r="K36">
            <v>5</v>
          </cell>
          <cell r="L36">
            <v>5</v>
          </cell>
          <cell r="M36">
            <v>5</v>
          </cell>
          <cell r="N36" t="str">
            <v>2015-20 Distribution Determination</v>
          </cell>
          <cell r="P36" t="str">
            <v>1 Anzac Highway</v>
          </cell>
          <cell r="R36" t="str">
            <v>KESWICK</v>
          </cell>
          <cell r="S36" t="str">
            <v>SA</v>
          </cell>
          <cell r="T36" t="str">
            <v>5035</v>
          </cell>
          <cell r="U36" t="str">
            <v>GPO Box 77</v>
          </cell>
          <cell r="W36" t="str">
            <v>ADELAIDE</v>
          </cell>
          <cell r="X36" t="str">
            <v>SA</v>
          </cell>
          <cell r="Z36" t="str">
            <v>Damien O'Connor</v>
          </cell>
          <cell r="AA36" t="str">
            <v>08 8404 5066</v>
          </cell>
          <cell r="AB36" t="str">
            <v>damien.oconnor@sapowernetworks.com.au</v>
          </cell>
        </row>
        <row r="37">
          <cell r="B37" t="str">
            <v>TasNetworks (D)</v>
          </cell>
          <cell r="C37" t="str">
            <v>TasNetworks (D)</v>
          </cell>
          <cell r="D37">
            <v>24167357299</v>
          </cell>
          <cell r="E37" t="str">
            <v>Tas</v>
          </cell>
          <cell r="F37" t="str">
            <v>Electricity</v>
          </cell>
          <cell r="G37" t="str">
            <v>Distribution</v>
          </cell>
          <cell r="H37" t="str">
            <v>Revenue cap</v>
          </cell>
          <cell r="I37" t="str">
            <v>Financial</v>
          </cell>
          <cell r="J37" t="str">
            <v>June</v>
          </cell>
          <cell r="K37">
            <v>5</v>
          </cell>
          <cell r="L37">
            <v>5</v>
          </cell>
          <cell r="M37">
            <v>5</v>
          </cell>
          <cell r="N37" t="str">
            <v>distribution determination</v>
          </cell>
          <cell r="P37" t="str">
            <v>21 Kirksway Place</v>
          </cell>
          <cell r="R37" t="str">
            <v>HOBART</v>
          </cell>
          <cell r="S37" t="str">
            <v>Tas</v>
          </cell>
          <cell r="T37" t="str">
            <v>7000</v>
          </cell>
          <cell r="U37" t="str">
            <v>GPO Box 191</v>
          </cell>
          <cell r="W37" t="str">
            <v>HOBART</v>
          </cell>
          <cell r="X37" t="str">
            <v>Tas</v>
          </cell>
          <cell r="Z37" t="str">
            <v>Leigh Mayne</v>
          </cell>
          <cell r="AA37" t="str">
            <v>03 6270 3691</v>
          </cell>
          <cell r="AB37" t="str">
            <v>rrp2012@auroraenergy.com.au</v>
          </cell>
        </row>
        <row r="38">
          <cell r="B38" t="str">
            <v>TasNetworks (T)</v>
          </cell>
          <cell r="C38" t="str">
            <v>TasNetworks (T)</v>
          </cell>
          <cell r="D38">
            <v>24167357299</v>
          </cell>
          <cell r="E38" t="str">
            <v>Tas</v>
          </cell>
          <cell r="F38" t="str">
            <v>Electricity</v>
          </cell>
          <cell r="G38" t="str">
            <v>Transmission</v>
          </cell>
          <cell r="H38" t="str">
            <v>Revenue cap</v>
          </cell>
          <cell r="I38" t="str">
            <v>Financial</v>
          </cell>
          <cell r="J38" t="str">
            <v>March</v>
          </cell>
          <cell r="K38">
            <v>5</v>
          </cell>
          <cell r="L38">
            <v>5</v>
          </cell>
          <cell r="M38">
            <v>5</v>
          </cell>
          <cell r="N38" t="str">
            <v>transmission determination</v>
          </cell>
          <cell r="P38" t="str">
            <v>1-7 Maria Street</v>
          </cell>
          <cell r="R38" t="str">
            <v>LENAH VALLEY</v>
          </cell>
          <cell r="S38" t="str">
            <v>Tas</v>
          </cell>
          <cell r="T38" t="str">
            <v>7008</v>
          </cell>
          <cell r="U38" t="str">
            <v>PO Box 606</v>
          </cell>
          <cell r="W38" t="str">
            <v>MOONAH</v>
          </cell>
          <cell r="X38" t="str">
            <v>Tas</v>
          </cell>
          <cell r="Z38" t="str">
            <v>Heath Dillon</v>
          </cell>
          <cell r="AA38" t="str">
            <v>03 6274 3664</v>
          </cell>
          <cell r="AB38" t="str">
            <v>heath.dillon@transend.com.au</v>
          </cell>
        </row>
        <row r="39">
          <cell r="B39" t="str">
            <v>TransGrid</v>
          </cell>
          <cell r="C39" t="str">
            <v>TransGrid</v>
          </cell>
          <cell r="D39">
            <v>19622755774</v>
          </cell>
          <cell r="E39" t="str">
            <v>NSW</v>
          </cell>
          <cell r="F39" t="str">
            <v>Electricity</v>
          </cell>
          <cell r="G39" t="str">
            <v>Transmission</v>
          </cell>
          <cell r="H39" t="str">
            <v>Revenue cap</v>
          </cell>
          <cell r="I39" t="str">
            <v>Financial</v>
          </cell>
          <cell r="J39" t="str">
            <v>June</v>
          </cell>
          <cell r="K39">
            <v>5</v>
          </cell>
          <cell r="L39">
            <v>4</v>
          </cell>
          <cell r="M39">
            <v>5</v>
          </cell>
          <cell r="N39" t="str">
            <v>transmission determination</v>
          </cell>
          <cell r="P39" t="str">
            <v>180 Thomas Street</v>
          </cell>
          <cell r="R39" t="str">
            <v>HAYMARKET</v>
          </cell>
          <cell r="S39" t="str">
            <v>NSW</v>
          </cell>
          <cell r="T39" t="str">
            <v>2000</v>
          </cell>
          <cell r="U39" t="str">
            <v>PO Box A1000</v>
          </cell>
          <cell r="W39" t="str">
            <v>SYDNEY SOUTH</v>
          </cell>
          <cell r="X39" t="str">
            <v>NSW</v>
          </cell>
          <cell r="Z39" t="str">
            <v>Andrew Kingsmill</v>
          </cell>
          <cell r="AA39" t="str">
            <v>02 9284 3149</v>
          </cell>
          <cell r="AB39" t="str">
            <v>andrew.kingsmill@transgrid.com.au</v>
          </cell>
        </row>
        <row r="40">
          <cell r="B40" t="str">
            <v>United Energy</v>
          </cell>
          <cell r="C40" t="str">
            <v>United Energy</v>
          </cell>
          <cell r="D40">
            <v>70064651029</v>
          </cell>
          <cell r="E40" t="str">
            <v>Vic</v>
          </cell>
          <cell r="F40" t="str">
            <v>Electricity</v>
          </cell>
          <cell r="G40" t="str">
            <v>Distribution</v>
          </cell>
          <cell r="H40" t="str">
            <v>Revenue cap</v>
          </cell>
          <cell r="I40" t="str">
            <v>Calendar</v>
          </cell>
          <cell r="J40" t="str">
            <v>December</v>
          </cell>
          <cell r="K40">
            <v>5</v>
          </cell>
          <cell r="L40">
            <v>5</v>
          </cell>
          <cell r="M40">
            <v>2</v>
          </cell>
          <cell r="N40" t="str">
            <v>2016-20 Distribution Determination</v>
          </cell>
          <cell r="P40" t="str">
            <v>Level 3</v>
          </cell>
          <cell r="Q40" t="str">
            <v>6 Nexus Court</v>
          </cell>
          <cell r="R40" t="str">
            <v>MULGRAVE</v>
          </cell>
          <cell r="S40" t="str">
            <v>Vic</v>
          </cell>
          <cell r="T40" t="str">
            <v>3149</v>
          </cell>
          <cell r="U40" t="str">
            <v>PO Box 449</v>
          </cell>
          <cell r="W40" t="str">
            <v>MOUNT WAVERLEY</v>
          </cell>
          <cell r="X40" t="str">
            <v>VIC</v>
          </cell>
          <cell r="Y40">
            <v>3170</v>
          </cell>
          <cell r="Z40" t="str">
            <v>Mathew Abraham</v>
          </cell>
          <cell r="AA40" t="str">
            <v>03 8846 9758</v>
          </cell>
          <cell r="AB40" t="str">
            <v>mathew.abraham@ue.com.au</v>
          </cell>
        </row>
        <row r="41">
          <cell r="B41" t="str">
            <v>Western Power (D)</v>
          </cell>
          <cell r="C41" t="str">
            <v>Western Power (D)</v>
          </cell>
          <cell r="D41">
            <v>18540492861</v>
          </cell>
          <cell r="E41" t="str">
            <v>WA</v>
          </cell>
          <cell r="F41" t="str">
            <v>Electricity</v>
          </cell>
          <cell r="G41" t="str">
            <v>Distribution</v>
          </cell>
          <cell r="H41" t="str">
            <v>Revenue cap</v>
          </cell>
          <cell r="I41" t="str">
            <v>Financial</v>
          </cell>
          <cell r="J41" t="str">
            <v>June</v>
          </cell>
          <cell r="K41">
            <v>12</v>
          </cell>
          <cell r="L41">
            <v>4</v>
          </cell>
          <cell r="M41" t="str">
            <v>x</v>
          </cell>
          <cell r="N41" t="str">
            <v>distribution determination</v>
          </cell>
          <cell r="P41" t="str">
            <v>363 Wellington Street</v>
          </cell>
          <cell r="R41" t="str">
            <v>PERTH</v>
          </cell>
          <cell r="S41" t="str">
            <v>WA</v>
          </cell>
          <cell r="T41" t="str">
            <v>6000</v>
          </cell>
          <cell r="U41" t="str">
            <v>GPO Box L921</v>
          </cell>
          <cell r="W41" t="str">
            <v>PERTH</v>
          </cell>
          <cell r="X41" t="str">
            <v>WA</v>
          </cell>
          <cell r="Y41">
            <v>6842</v>
          </cell>
          <cell r="Z41" t="str">
            <v>Judy Hunter</v>
          </cell>
          <cell r="AA41" t="str">
            <v>08 9326 6239</v>
          </cell>
          <cell r="AB41" t="str">
            <v>judy.hunter@westernpower.com.au</v>
          </cell>
        </row>
        <row r="42">
          <cell r="B42" t="str">
            <v>Western Power (T)</v>
          </cell>
          <cell r="C42" t="str">
            <v>Western Power (T)</v>
          </cell>
          <cell r="D42">
            <v>18540492861</v>
          </cell>
          <cell r="E42" t="str">
            <v>WA</v>
          </cell>
          <cell r="F42" t="str">
            <v>Electricity</v>
          </cell>
          <cell r="G42" t="str">
            <v>Transmission</v>
          </cell>
          <cell r="H42" t="str">
            <v>Revenue cap</v>
          </cell>
          <cell r="I42" t="str">
            <v>Financial</v>
          </cell>
          <cell r="J42" t="str">
            <v>June</v>
          </cell>
          <cell r="K42">
            <v>12</v>
          </cell>
          <cell r="L42">
            <v>4</v>
          </cell>
          <cell r="M42" t="str">
            <v>x</v>
          </cell>
          <cell r="N42" t="str">
            <v>transmission determination</v>
          </cell>
          <cell r="P42" t="str">
            <v>363 Wellington Street</v>
          </cell>
          <cell r="R42" t="str">
            <v>PERTH</v>
          </cell>
          <cell r="S42" t="str">
            <v>WA</v>
          </cell>
          <cell r="T42" t="str">
            <v>6000</v>
          </cell>
          <cell r="U42" t="str">
            <v>GPO Box L921</v>
          </cell>
          <cell r="W42" t="str">
            <v>PERTH</v>
          </cell>
          <cell r="X42" t="str">
            <v>WA</v>
          </cell>
          <cell r="Y42">
            <v>6842</v>
          </cell>
          <cell r="Z42" t="str">
            <v>Judy Hunter</v>
          </cell>
          <cell r="AA42" t="str">
            <v>08 9326 6239</v>
          </cell>
          <cell r="AB42" t="str">
            <v>judy.hunter@westernpower.com.au</v>
          </cell>
        </row>
        <row r="48">
          <cell r="B48" t="str">
            <v>ARR</v>
          </cell>
          <cell r="C48" t="str">
            <v>ANNUAL REPORTING STATEMENT</v>
          </cell>
          <cell r="E48" t="e">
            <v>#REF!</v>
          </cell>
        </row>
        <row r="49">
          <cell r="B49" t="str">
            <v>CA</v>
          </cell>
          <cell r="C49" t="str">
            <v>CATEGORY ANALYSIS</v>
          </cell>
          <cell r="E49" t="e">
            <v>#REF!</v>
          </cell>
        </row>
        <row r="50">
          <cell r="B50" t="str">
            <v>CPI</v>
          </cell>
          <cell r="C50" t="str">
            <v>CPI</v>
          </cell>
        </row>
        <row r="51">
          <cell r="B51" t="str">
            <v>EB</v>
          </cell>
          <cell r="C51" t="str">
            <v>ECONOMIC BENCHMARKING</v>
          </cell>
          <cell r="E51" t="e">
            <v>#REF!</v>
          </cell>
        </row>
        <row r="52">
          <cell r="B52" t="str">
            <v>PTRM</v>
          </cell>
          <cell r="C52" t="str">
            <v>POST TAX REVENUE MODEL</v>
          </cell>
          <cell r="E52" t="str">
            <v>2023</v>
          </cell>
        </row>
        <row r="53">
          <cell r="B53" t="str">
            <v>Reset</v>
          </cell>
          <cell r="C53" t="str">
            <v>REGULATORY REPORTING STATEMENT</v>
          </cell>
          <cell r="E53" t="str">
            <v>2023</v>
          </cell>
        </row>
        <row r="54">
          <cell r="B54" t="str">
            <v>RFM</v>
          </cell>
          <cell r="C54" t="str">
            <v>ROLL FORWARD MODEL</v>
          </cell>
          <cell r="E54" t="str">
            <v>2018</v>
          </cell>
        </row>
        <row r="55">
          <cell r="B55" t="str">
            <v>WACC</v>
          </cell>
          <cell r="C55" t="str">
            <v>WEIGHTED AVERAGE COST OF CAPITAL</v>
          </cell>
          <cell r="E55" t="str">
            <v>2023</v>
          </cell>
        </row>
        <row r="66">
          <cell r="B66" t="str">
            <v>After appeal</v>
          </cell>
          <cell r="E66">
            <v>1</v>
          </cell>
          <cell r="F66" t="str">
            <v>dms_FRCP_y1</v>
          </cell>
          <cell r="G66">
            <v>1</v>
          </cell>
          <cell r="H66" t="str">
            <v>CRCP_y1</v>
          </cell>
          <cell r="I66" t="str">
            <v>2018-19</v>
          </cell>
          <cell r="K66" t="str">
            <v>2017-18</v>
          </cell>
          <cell r="M66">
            <v>1</v>
          </cell>
        </row>
        <row r="67">
          <cell r="B67" t="str">
            <v>Draft decision</v>
          </cell>
          <cell r="E67">
            <v>2</v>
          </cell>
          <cell r="F67" t="str">
            <v>dms_FRCP_y2</v>
          </cell>
          <cell r="G67">
            <v>2</v>
          </cell>
          <cell r="H67" t="str">
            <v>CRCP_y2</v>
          </cell>
          <cell r="I67" t="str">
            <v>2019-20</v>
          </cell>
          <cell r="K67" t="str">
            <v>2016-17</v>
          </cell>
          <cell r="M67">
            <v>2</v>
          </cell>
        </row>
        <row r="68">
          <cell r="B68" t="str">
            <v>Final decision</v>
          </cell>
          <cell r="E68">
            <v>3</v>
          </cell>
          <cell r="F68" t="str">
            <v>dms_FRCP_y3</v>
          </cell>
          <cell r="G68">
            <v>3</v>
          </cell>
          <cell r="H68" t="str">
            <v>CRCP_y3</v>
          </cell>
          <cell r="I68" t="str">
            <v>2020-21</v>
          </cell>
          <cell r="K68" t="str">
            <v>2015-16</v>
          </cell>
          <cell r="M68">
            <v>3</v>
          </cell>
        </row>
        <row r="69">
          <cell r="B69" t="str">
            <v>PTRM update 1</v>
          </cell>
          <cell r="E69">
            <v>4</v>
          </cell>
          <cell r="F69" t="str">
            <v>dms_FRCP_y4</v>
          </cell>
          <cell r="G69">
            <v>4</v>
          </cell>
          <cell r="H69" t="str">
            <v>CRCP_y4</v>
          </cell>
          <cell r="I69" t="str">
            <v>2021-22</v>
          </cell>
          <cell r="K69" t="str">
            <v>2014-15</v>
          </cell>
          <cell r="M69">
            <v>4</v>
          </cell>
        </row>
        <row r="70">
          <cell r="B70" t="str">
            <v>PTRM update 2</v>
          </cell>
          <cell r="E70">
            <v>5</v>
          </cell>
          <cell r="F70" t="str">
            <v>dms_FRCP_y5</v>
          </cell>
          <cell r="G70">
            <v>5</v>
          </cell>
          <cell r="H70" t="str">
            <v>CRCP_y5</v>
          </cell>
          <cell r="I70" t="str">
            <v>2022-23</v>
          </cell>
          <cell r="K70" t="str">
            <v>2013-14</v>
          </cell>
          <cell r="M70">
            <v>5</v>
          </cell>
        </row>
        <row r="71">
          <cell r="B71" t="str">
            <v>PTRM update 3</v>
          </cell>
          <cell r="E71">
            <v>6</v>
          </cell>
          <cell r="F71" t="str">
            <v>dms_FRCP_y6</v>
          </cell>
          <cell r="G71">
            <v>6</v>
          </cell>
          <cell r="H71" t="str">
            <v>CRCP_y6</v>
          </cell>
          <cell r="I71" t="str">
            <v>2023-24</v>
          </cell>
          <cell r="K71" t="str">
            <v>2012-13</v>
          </cell>
          <cell r="M71">
            <v>6</v>
          </cell>
        </row>
        <row r="72">
          <cell r="B72" t="str">
            <v>PTRM update 4</v>
          </cell>
          <cell r="E72">
            <v>7</v>
          </cell>
          <cell r="F72" t="str">
            <v>dms_FRCP_y7</v>
          </cell>
          <cell r="G72">
            <v>7</v>
          </cell>
          <cell r="H72" t="str">
            <v>CRCP_y7</v>
          </cell>
          <cell r="I72" t="str">
            <v>2024-25</v>
          </cell>
          <cell r="K72" t="str">
            <v>2011-12</v>
          </cell>
          <cell r="M72">
            <v>7</v>
          </cell>
        </row>
        <row r="73">
          <cell r="B73" t="str">
            <v>PTRM update 5</v>
          </cell>
          <cell r="E73">
            <v>8</v>
          </cell>
          <cell r="F73" t="str">
            <v>dms_FRCP_y8</v>
          </cell>
          <cell r="G73">
            <v>8</v>
          </cell>
          <cell r="H73" t="str">
            <v>CRCP_y8</v>
          </cell>
          <cell r="I73" t="str">
            <v>2025-26</v>
          </cell>
          <cell r="K73" t="str">
            <v>2010-11</v>
          </cell>
          <cell r="M73">
            <v>8</v>
          </cell>
        </row>
        <row r="74">
          <cell r="B74" t="str">
            <v>PTRM update 6</v>
          </cell>
          <cell r="E74">
            <v>9</v>
          </cell>
          <cell r="F74" t="str">
            <v>dms_FRCP_y9</v>
          </cell>
          <cell r="G74">
            <v>9</v>
          </cell>
          <cell r="H74" t="str">
            <v>CRCP_y9</v>
          </cell>
          <cell r="I74" t="str">
            <v>2026-27</v>
          </cell>
          <cell r="K74" t="str">
            <v>2009-10</v>
          </cell>
          <cell r="M74">
            <v>9</v>
          </cell>
        </row>
        <row r="75">
          <cell r="B75" t="str">
            <v>PTRM update 7</v>
          </cell>
          <cell r="E75">
            <v>10</v>
          </cell>
          <cell r="F75" t="str">
            <v>dms_FRCP_y10</v>
          </cell>
          <cell r="G75">
            <v>10</v>
          </cell>
          <cell r="H75" t="str">
            <v>CRCP_y10</v>
          </cell>
          <cell r="I75" t="str">
            <v>2027-28</v>
          </cell>
          <cell r="K75" t="str">
            <v>2008-09</v>
          </cell>
          <cell r="M75">
            <v>10</v>
          </cell>
        </row>
        <row r="76">
          <cell r="B76" t="str">
            <v>Regulatory proposal</v>
          </cell>
          <cell r="E76">
            <v>11</v>
          </cell>
          <cell r="F76" t="str">
            <v>dms_FRCP_y11</v>
          </cell>
          <cell r="G76">
            <v>11</v>
          </cell>
          <cell r="H76" t="str">
            <v>CRCP_y11</v>
          </cell>
          <cell r="I76" t="str">
            <v>2028-29</v>
          </cell>
          <cell r="K76" t="str">
            <v>2007-08</v>
          </cell>
          <cell r="M76">
            <v>11</v>
          </cell>
        </row>
        <row r="77">
          <cell r="B77" t="str">
            <v>Reporting</v>
          </cell>
          <cell r="E77">
            <v>12</v>
          </cell>
          <cell r="F77" t="str">
            <v>dms_FRCP_y12</v>
          </cell>
          <cell r="G77">
            <v>12</v>
          </cell>
          <cell r="H77" t="str">
            <v>CRCP_y12</v>
          </cell>
          <cell r="I77" t="str">
            <v>2029-30</v>
          </cell>
          <cell r="K77" t="str">
            <v>2006-07</v>
          </cell>
          <cell r="M77">
            <v>12</v>
          </cell>
        </row>
        <row r="78">
          <cell r="B78" t="str">
            <v>Revised regulatory proposal</v>
          </cell>
          <cell r="E78">
            <v>13</v>
          </cell>
          <cell r="F78" t="str">
            <v>dms_FRCP_y13</v>
          </cell>
          <cell r="G78">
            <v>13</v>
          </cell>
          <cell r="H78" t="str">
            <v>CRCP_y13</v>
          </cell>
          <cell r="I78" t="str">
            <v>2030-31</v>
          </cell>
          <cell r="K78" t="str">
            <v>2005-06</v>
          </cell>
          <cell r="M78">
            <v>13</v>
          </cell>
        </row>
        <row r="79">
          <cell r="E79">
            <v>14</v>
          </cell>
          <cell r="F79" t="str">
            <v>dms_FRCP_y14</v>
          </cell>
          <cell r="G79">
            <v>14</v>
          </cell>
          <cell r="H79" t="str">
            <v>CRCP_y14</v>
          </cell>
          <cell r="I79" t="str">
            <v>2031-32</v>
          </cell>
          <cell r="K79" t="str">
            <v>2004-05</v>
          </cell>
          <cell r="M79">
            <v>14</v>
          </cell>
        </row>
        <row r="80">
          <cell r="E80">
            <v>15</v>
          </cell>
          <cell r="F80" t="str">
            <v>dms_FRCP_y15</v>
          </cell>
          <cell r="G80">
            <v>15</v>
          </cell>
          <cell r="H80" t="str">
            <v>CRCP_y15</v>
          </cell>
          <cell r="K80" t="str">
            <v>2003-04</v>
          </cell>
          <cell r="M80">
            <v>15</v>
          </cell>
        </row>
        <row r="83">
          <cell r="B83" t="str">
            <v>Actual</v>
          </cell>
        </row>
        <row r="84">
          <cell r="B84" t="str">
            <v>Estimate</v>
          </cell>
          <cell r="F84" t="str">
            <v>2006-07</v>
          </cell>
          <cell r="G84">
            <v>2007</v>
          </cell>
          <cell r="J84" t="str">
            <v>2016-17</v>
          </cell>
          <cell r="K84" t="str">
            <v>2017</v>
          </cell>
        </row>
        <row r="85">
          <cell r="B85" t="str">
            <v>Consolidated</v>
          </cell>
          <cell r="F85" t="str">
            <v>2007-08</v>
          </cell>
          <cell r="G85" t="str">
            <v>2008</v>
          </cell>
          <cell r="J85" t="str">
            <v>2017-18</v>
          </cell>
          <cell r="K85" t="str">
            <v>2018</v>
          </cell>
        </row>
        <row r="86">
          <cell r="B86" t="str">
            <v>Recast</v>
          </cell>
          <cell r="F86" t="str">
            <v>2008-09</v>
          </cell>
          <cell r="G86" t="str">
            <v>2009</v>
          </cell>
          <cell r="J86" t="str">
            <v>2018-19</v>
          </cell>
          <cell r="K86" t="str">
            <v>2019</v>
          </cell>
        </row>
        <row r="87">
          <cell r="B87" t="str">
            <v>Public</v>
          </cell>
          <cell r="F87" t="str">
            <v>2009-10</v>
          </cell>
          <cell r="G87" t="str">
            <v>2010</v>
          </cell>
          <cell r="J87" t="str">
            <v>2019-20</v>
          </cell>
          <cell r="K87" t="str">
            <v>2020</v>
          </cell>
        </row>
        <row r="88">
          <cell r="F88" t="str">
            <v>2010-11</v>
          </cell>
          <cell r="G88" t="str">
            <v>2011</v>
          </cell>
          <cell r="J88" t="str">
            <v>2020-21</v>
          </cell>
          <cell r="K88" t="str">
            <v>2021</v>
          </cell>
        </row>
        <row r="89">
          <cell r="F89" t="str">
            <v>2011-12</v>
          </cell>
          <cell r="G89" t="str">
            <v>2012</v>
          </cell>
          <cell r="J89" t="str">
            <v>2021-22</v>
          </cell>
          <cell r="K89" t="str">
            <v>2022</v>
          </cell>
        </row>
        <row r="90">
          <cell r="F90" t="str">
            <v>2012-13</v>
          </cell>
          <cell r="G90" t="str">
            <v>2013</v>
          </cell>
          <cell r="J90" t="str">
            <v>2022-23</v>
          </cell>
          <cell r="K90" t="str">
            <v>2023</v>
          </cell>
        </row>
        <row r="91">
          <cell r="F91" t="str">
            <v>2013-14</v>
          </cell>
          <cell r="G91" t="str">
            <v>2014</v>
          </cell>
          <cell r="J91" t="str">
            <v>2023-24</v>
          </cell>
          <cell r="K91" t="str">
            <v>2024</v>
          </cell>
        </row>
        <row r="92">
          <cell r="F92" t="str">
            <v>2014-15</v>
          </cell>
          <cell r="G92" t="str">
            <v>2015</v>
          </cell>
          <cell r="J92" t="str">
            <v>2024-25</v>
          </cell>
          <cell r="K92" t="str">
            <v>2025</v>
          </cell>
        </row>
        <row r="93">
          <cell r="F93" t="str">
            <v>2015-16</v>
          </cell>
          <cell r="G93" t="str">
            <v>2016</v>
          </cell>
          <cell r="J93" t="str">
            <v>2025-26</v>
          </cell>
          <cell r="K93" t="str">
            <v>2026</v>
          </cell>
        </row>
        <row r="94">
          <cell r="F94" t="str">
            <v>2016-17</v>
          </cell>
          <cell r="G94" t="str">
            <v>2017</v>
          </cell>
          <cell r="J94" t="str">
            <v>2026-27</v>
          </cell>
          <cell r="K94" t="str">
            <v>2027</v>
          </cell>
        </row>
        <row r="95">
          <cell r="F95" t="str">
            <v>2017-18</v>
          </cell>
          <cell r="G95" t="str">
            <v>2018</v>
          </cell>
          <cell r="J95" t="str">
            <v>2027-28</v>
          </cell>
          <cell r="K95" t="str">
            <v>2028</v>
          </cell>
        </row>
        <row r="96">
          <cell r="F96" t="str">
            <v>2018-19</v>
          </cell>
          <cell r="G96">
            <v>2019</v>
          </cell>
          <cell r="J96" t="str">
            <v>2028-29</v>
          </cell>
          <cell r="K96" t="str">
            <v>2029</v>
          </cell>
        </row>
        <row r="97">
          <cell r="F97" t="str">
            <v>2019-20</v>
          </cell>
          <cell r="G97" t="str">
            <v>2020</v>
          </cell>
          <cell r="J97" t="str">
            <v>2029-30</v>
          </cell>
          <cell r="K97" t="str">
            <v>2030</v>
          </cell>
        </row>
        <row r="98">
          <cell r="F98" t="str">
            <v>2020-21</v>
          </cell>
          <cell r="G98" t="str">
            <v>2021</v>
          </cell>
          <cell r="J98" t="str">
            <v>2030-31</v>
          </cell>
          <cell r="K98" t="str">
            <v>2031</v>
          </cell>
        </row>
      </sheetData>
      <sheetData sheetId="1">
        <row r="14">
          <cell r="C14" t="str">
            <v>ActewAGL Distribution</v>
          </cell>
        </row>
        <row r="18">
          <cell r="E18" t="str">
            <v>40 Bunda Street</v>
          </cell>
        </row>
        <row r="19">
          <cell r="E19" t="str">
            <v/>
          </cell>
        </row>
        <row r="20">
          <cell r="E20" t="str">
            <v>CANBERRA</v>
          </cell>
        </row>
        <row r="21">
          <cell r="E21" t="str">
            <v>ACT</v>
          </cell>
          <cell r="G21" t="str">
            <v>2600</v>
          </cell>
        </row>
        <row r="23">
          <cell r="E23" t="str">
            <v>GPO BOX 366</v>
          </cell>
        </row>
        <row r="24">
          <cell r="E24" t="str">
            <v/>
          </cell>
        </row>
        <row r="25">
          <cell r="E25" t="str">
            <v>CANBERRA</v>
          </cell>
        </row>
        <row r="26">
          <cell r="E26" t="str">
            <v>ACT</v>
          </cell>
          <cell r="G26">
            <v>2601</v>
          </cell>
        </row>
        <row r="35">
          <cell r="C35" t="str">
            <v>2018-19</v>
          </cell>
          <cell r="G35" t="str">
            <v>2022-23</v>
          </cell>
        </row>
        <row r="38">
          <cell r="C38" t="str">
            <v>2013-14</v>
          </cell>
          <cell r="D38" t="str">
            <v>2014-15</v>
          </cell>
          <cell r="E38" t="str">
            <v>2015-16</v>
          </cell>
          <cell r="F38" t="str">
            <v>2016-17</v>
          </cell>
          <cell r="G38" t="str">
            <v>2017-18</v>
          </cell>
          <cell r="H38" t="str">
            <v>2018-19</v>
          </cell>
          <cell r="I38" t="str">
            <v>2019-20</v>
          </cell>
          <cell r="J38" t="str">
            <v>2020-21</v>
          </cell>
          <cell r="K38" t="str">
            <v>2021-22</v>
          </cell>
        </row>
        <row r="41">
          <cell r="D41" t="str">
            <v>2009-10</v>
          </cell>
          <cell r="E41" t="str">
            <v>2010-11</v>
          </cell>
          <cell r="F41" t="str">
            <v>2011-12</v>
          </cell>
          <cell r="G41" t="str">
            <v>2012-13</v>
          </cell>
        </row>
        <row r="51">
          <cell r="C51" t="str">
            <v>Consolidated</v>
          </cell>
        </row>
        <row r="58">
          <cell r="C58" t="str">
            <v>Financial</v>
          </cell>
        </row>
        <row r="59">
          <cell r="C59" t="str">
            <v>RFM</v>
          </cell>
        </row>
        <row r="62">
          <cell r="C62" t="str">
            <v>June</v>
          </cell>
        </row>
        <row r="67">
          <cell r="C67">
            <v>0</v>
          </cell>
        </row>
        <row r="68">
          <cell r="C68">
            <v>2013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 t="str">
            <v>CRY</v>
          </cell>
        </row>
        <row r="73">
          <cell r="C73" t="e">
            <v>#REF!</v>
          </cell>
        </row>
        <row r="74">
          <cell r="C74">
            <v>5</v>
          </cell>
        </row>
        <row r="75">
          <cell r="C75" t="str">
            <v>dms_FRCP_y5</v>
          </cell>
        </row>
        <row r="76">
          <cell r="C76" t="str">
            <v>2022-23</v>
          </cell>
        </row>
        <row r="77">
          <cell r="C77">
            <v>5</v>
          </cell>
        </row>
        <row r="79">
          <cell r="C79" t="str">
            <v>2013-14</v>
          </cell>
        </row>
        <row r="80">
          <cell r="C80" t="str">
            <v>2017-18</v>
          </cell>
        </row>
      </sheetData>
      <sheetData sheetId="2">
        <row r="4">
          <cell r="M4">
            <v>2</v>
          </cell>
        </row>
      </sheetData>
      <sheetData sheetId="3">
        <row r="16">
          <cell r="C16" t="str">
            <v>AAD</v>
          </cell>
        </row>
      </sheetData>
      <sheetData sheetId="4">
        <row r="7">
          <cell r="G7" t="str">
            <v>Opening Distribution Assets</v>
          </cell>
        </row>
      </sheetData>
      <sheetData sheetId="5" refreshError="1"/>
      <sheetData sheetId="6">
        <row r="438">
          <cell r="H438">
            <v>432.6922428282723</v>
          </cell>
        </row>
      </sheetData>
      <sheetData sheetId="7">
        <row r="8">
          <cell r="H8">
            <v>432.6922428282723</v>
          </cell>
        </row>
      </sheetData>
      <sheetData sheetId="8">
        <row r="8">
          <cell r="H8">
            <v>324.7253834194745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comparison"/>
      <sheetName val="Sheet1"/>
      <sheetName val="SECTORS"/>
      <sheetName val="LTF Chart data"/>
      <sheetName val="% OF GDP"/>
      <sheetName val="CONTRIBUTION"/>
      <sheetName val="Productivity"/>
      <sheetName val="INDEXES-85=100"/>
      <sheetName val="ave hrs"/>
      <sheetName val="services"/>
      <sheetName val="LTF table 9.1"/>
      <sheetName val="INDEXES"/>
      <sheetName val="LTF Table 9.x"/>
      <sheetName val="public charts"/>
      <sheetName val="acr chart"/>
      <sheetName val="Emp"/>
      <sheetName val="Tables"/>
      <sheetName val="LTF Chart"/>
      <sheetName val="LTF Chart (2)"/>
      <sheetName val="E"/>
      <sheetName val="F"/>
      <sheetName val="ga&amp;def"/>
      <sheetName val="c&amp;rs chart"/>
      <sheetName val="subsect emp data"/>
      <sheetName val="LTF Table"/>
      <sheetName val="LTF exec sum table"/>
      <sheetName val="WH2"/>
      <sheetName val="govt"/>
      <sheetName val="Sheet2"/>
      <sheetName val="WH3"/>
      <sheetName val="GPSECTOR"/>
      <sheetName val="A"/>
      <sheetName val="Drivers"/>
      <sheetName val="Quarterly GVA"/>
      <sheetName val="LTF 7.1"/>
    </sheetNames>
    <sheetDataSet>
      <sheetData sheetId="0"/>
      <sheetData sheetId="1"/>
      <sheetData sheetId="2">
        <row r="3">
          <cell r="BT3" t="str">
            <v>[from REXP.xls]</v>
          </cell>
        </row>
        <row r="16">
          <cell r="A16" t="str">
            <v>1976</v>
          </cell>
          <cell r="BP16">
            <v>6953</v>
          </cell>
        </row>
        <row r="17">
          <cell r="A17" t="str">
            <v>1977</v>
          </cell>
          <cell r="BP17">
            <v>-2037</v>
          </cell>
        </row>
        <row r="18">
          <cell r="A18" t="str">
            <v>1978</v>
          </cell>
          <cell r="BP18">
            <v>-2205</v>
          </cell>
        </row>
        <row r="19">
          <cell r="A19" t="str">
            <v>1979</v>
          </cell>
          <cell r="BP19">
            <v>2250</v>
          </cell>
        </row>
        <row r="20">
          <cell r="A20" t="str">
            <v>1980</v>
          </cell>
          <cell r="BP20">
            <v>1775</v>
          </cell>
        </row>
        <row r="21">
          <cell r="A21" t="str">
            <v>1981</v>
          </cell>
          <cell r="BP21">
            <v>2734</v>
          </cell>
        </row>
        <row r="22">
          <cell r="A22" t="str">
            <v>1982</v>
          </cell>
          <cell r="BP22">
            <v>-11026</v>
          </cell>
        </row>
        <row r="23">
          <cell r="A23" t="str">
            <v>1983</v>
          </cell>
          <cell r="BP23">
            <v>7694</v>
          </cell>
        </row>
        <row r="24">
          <cell r="A24" t="str">
            <v>1984</v>
          </cell>
          <cell r="BP24">
            <v>-1161</v>
          </cell>
        </row>
        <row r="25">
          <cell r="A25" t="str">
            <v>1985</v>
          </cell>
          <cell r="BP25">
            <v>-451</v>
          </cell>
        </row>
        <row r="26">
          <cell r="A26" t="str">
            <v>1986</v>
          </cell>
          <cell r="BP26">
            <v>5956</v>
          </cell>
        </row>
        <row r="27">
          <cell r="A27" t="str">
            <v>1987</v>
          </cell>
          <cell r="BP27">
            <v>5804</v>
          </cell>
        </row>
        <row r="28">
          <cell r="A28" t="str">
            <v>1988</v>
          </cell>
          <cell r="BP28">
            <v>-4762</v>
          </cell>
        </row>
        <row r="29">
          <cell r="A29" t="str">
            <v>1989</v>
          </cell>
          <cell r="BP29">
            <v>-8979</v>
          </cell>
        </row>
        <row r="30">
          <cell r="A30" t="str">
            <v>1990</v>
          </cell>
          <cell r="BP30">
            <v>-2877</v>
          </cell>
        </row>
        <row r="31">
          <cell r="A31" t="str">
            <v>1991</v>
          </cell>
          <cell r="BP31">
            <v>-2741</v>
          </cell>
        </row>
        <row r="32">
          <cell r="A32" t="str">
            <v>1992</v>
          </cell>
          <cell r="BP32">
            <v>4500</v>
          </cell>
        </row>
        <row r="33">
          <cell r="A33" t="str">
            <v>1993</v>
          </cell>
          <cell r="BP33">
            <v>4805</v>
          </cell>
          <cell r="CH33">
            <v>4.7828823159219658</v>
          </cell>
        </row>
        <row r="34">
          <cell r="A34" t="str">
            <v>1994</v>
          </cell>
          <cell r="CH34">
            <v>2.3185685685685575</v>
          </cell>
        </row>
        <row r="35">
          <cell r="A35" t="str">
            <v>1995</v>
          </cell>
          <cell r="CH35">
            <v>2.4250058087632809</v>
          </cell>
        </row>
        <row r="36">
          <cell r="A36" t="str">
            <v>1996</v>
          </cell>
          <cell r="CH36">
            <v>3.8576340799465036</v>
          </cell>
        </row>
        <row r="37">
          <cell r="A37" t="str">
            <v>1997</v>
          </cell>
          <cell r="CH37">
            <v>3.080920137491816</v>
          </cell>
        </row>
        <row r="38">
          <cell r="CH38">
            <v>2.8728517737852233</v>
          </cell>
        </row>
        <row r="39">
          <cell r="CH39">
            <v>3.1221881335169011</v>
          </cell>
        </row>
        <row r="40">
          <cell r="CH40">
            <v>2.9866593778581363</v>
          </cell>
        </row>
        <row r="41">
          <cell r="CH41">
            <v>3.1756563635621182</v>
          </cell>
        </row>
        <row r="42">
          <cell r="CH42">
            <v>3.6725204056393679</v>
          </cell>
        </row>
        <row r="43">
          <cell r="CH43">
            <v>3.1063013541756224</v>
          </cell>
        </row>
        <row r="44">
          <cell r="CH44">
            <v>2.8516687954684317</v>
          </cell>
        </row>
        <row r="45">
          <cell r="CH45">
            <v>2.7177092051150487</v>
          </cell>
        </row>
        <row r="46">
          <cell r="CH46">
            <v>3.3790946444372416</v>
          </cell>
        </row>
        <row r="47">
          <cell r="CH47">
            <v>3.042372881355937</v>
          </cell>
        </row>
        <row r="48">
          <cell r="CH48">
            <v>3.6762891685171439</v>
          </cell>
        </row>
        <row r="49">
          <cell r="CH49">
            <v>4.48437252102174</v>
          </cell>
        </row>
        <row r="50">
          <cell r="CH50">
            <v>4.2653344772345836</v>
          </cell>
        </row>
        <row r="51">
          <cell r="CH51">
            <v>1.8815853667416782</v>
          </cell>
        </row>
        <row r="52">
          <cell r="CH52">
            <v>4.3304863667226634</v>
          </cell>
        </row>
        <row r="53">
          <cell r="CH53">
            <v>3.4181963911381619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Capex - Charts"/>
      <sheetName val="Major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1</v>
          </cell>
          <cell r="D1" t="str">
            <v>Co</v>
          </cell>
          <cell r="F1" t="str">
            <v>SEGMENT1</v>
          </cell>
          <cell r="P1">
            <v>0</v>
          </cell>
        </row>
        <row r="2">
          <cell r="D2" t="str">
            <v>Cctr</v>
          </cell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10">
          <cell r="B10" t="str">
            <v>fndp</v>
          </cell>
        </row>
        <row r="12">
          <cell r="B12">
            <v>5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32">
          <cell r="B32">
            <v>2091</v>
          </cell>
        </row>
        <row r="34">
          <cell r="B34" t="str">
            <v>P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59">
          <cell r="B59">
            <v>12</v>
          </cell>
        </row>
      </sheetData>
      <sheetData sheetId="33" refreshError="1">
        <row r="1">
          <cell r="B1">
            <v>1</v>
          </cell>
          <cell r="F1" t="str">
            <v>SEGMENT1</v>
          </cell>
          <cell r="J1"/>
          <cell r="P1">
            <v>0</v>
          </cell>
        </row>
        <row r="2">
          <cell r="B2" t="str">
            <v>ACTEW CORPORATION LTD</v>
          </cell>
          <cell r="F2" t="str">
            <v>SEGMENT2</v>
          </cell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</row>
        <row r="4">
          <cell r="D4" t="str">
            <v>Projct</v>
          </cell>
          <cell r="F4" t="str">
            <v>SEGMENT4</v>
          </cell>
          <cell r="J4"/>
        </row>
        <row r="5">
          <cell r="F5" t="str">
            <v>SEGMENT5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9">
          <cell r="B9" t="str">
            <v>APPS_FND</v>
          </cell>
        </row>
        <row r="10">
          <cell r="B10" t="str">
            <v>fndp</v>
          </cell>
        </row>
        <row r="12">
          <cell r="B12">
            <v>5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1005</v>
          </cell>
        </row>
        <row r="32">
          <cell r="B32">
            <v>2091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52">
          <cell r="B52">
            <v>1</v>
          </cell>
        </row>
      </sheetData>
      <sheetData sheetId="34" refreshError="1">
        <row r="1">
          <cell r="B1">
            <v>1</v>
          </cell>
          <cell r="D1" t="str">
            <v>Co</v>
          </cell>
          <cell r="F1" t="str">
            <v>SEGMENT1</v>
          </cell>
          <cell r="P1">
            <v>0</v>
          </cell>
        </row>
        <row r="2">
          <cell r="D2" t="str">
            <v>Cctr</v>
          </cell>
          <cell r="F2" t="str">
            <v>SEGMENT2</v>
          </cell>
          <cell r="P2">
            <v>0</v>
          </cell>
        </row>
        <row r="3">
          <cell r="D3" t="str">
            <v>Nacct</v>
          </cell>
          <cell r="F3" t="str">
            <v>SEGMENT3</v>
          </cell>
          <cell r="J3"/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</row>
        <row r="9">
          <cell r="B9" t="str">
            <v>APPS_FND</v>
          </cell>
        </row>
        <row r="12">
          <cell r="B12">
            <v>5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2">
          <cell r="B22">
            <v>12</v>
          </cell>
        </row>
        <row r="23">
          <cell r="B23">
            <v>1012</v>
          </cell>
        </row>
        <row r="27">
          <cell r="B27">
            <v>0</v>
          </cell>
        </row>
        <row r="32">
          <cell r="B32">
            <v>2091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</sheetData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Capex - Charts"/>
      <sheetName val="Major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7">
          <cell r="B27">
            <v>0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3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2">
          <cell r="B12">
            <v>5</v>
          </cell>
        </row>
        <row r="13">
          <cell r="B13" t="str">
            <v>APPROVED</v>
          </cell>
        </row>
        <row r="14">
          <cell r="B14" t="str">
            <v>ALL</v>
          </cell>
        </row>
        <row r="15">
          <cell r="B15">
            <v>1067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1005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Frozen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4" refreshError="1">
        <row r="1">
          <cell r="B1">
            <v>1</v>
          </cell>
        </row>
        <row r="3">
          <cell r="B3">
            <v>101</v>
          </cell>
          <cell r="J3" t="str">
            <v/>
          </cell>
          <cell r="P3">
            <v>0</v>
          </cell>
        </row>
        <row r="21">
          <cell r="B21">
            <v>1999</v>
          </cell>
        </row>
        <row r="22">
          <cell r="B22">
            <v>12</v>
          </cell>
        </row>
        <row r="34">
          <cell r="B34" t="str">
            <v>P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</sheetData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Group P&amp;L - Chart"/>
      <sheetName val="Group P&amp;L"/>
      <sheetName val="Notes to P&amp;L"/>
      <sheetName val="Group Balance Sheet"/>
      <sheetName val="Notes to BS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CODE"/>
      <sheetName val="BD"/>
      <sheetName val="Subsidiaries "/>
      <sheetName val="Capex - Charts"/>
      <sheetName val="Major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1">
          <cell r="B1">
            <v>1</v>
          </cell>
        </row>
        <row r="4">
          <cell r="B4" t="str">
            <v>Financial Year</v>
          </cell>
        </row>
        <row r="5">
          <cell r="B5" t="str">
            <v>Period</v>
          </cell>
        </row>
        <row r="11">
          <cell r="B11" t="str">
            <v>djisbel</v>
          </cell>
        </row>
        <row r="16">
          <cell r="B16" t="str">
            <v>AUD</v>
          </cell>
        </row>
        <row r="27">
          <cell r="B27">
            <v>0</v>
          </cell>
        </row>
        <row r="28">
          <cell r="B28" t="str">
            <v>SEGMENT3</v>
          </cell>
        </row>
        <row r="39">
          <cell r="B39" t="str">
            <v>Prod - Oracle Applications</v>
          </cell>
        </row>
        <row r="53">
          <cell r="B53">
            <v>40</v>
          </cell>
        </row>
      </sheetData>
      <sheetData sheetId="32" refreshError="1"/>
      <sheetData sheetId="33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B5" t="str">
            <v>Period</v>
          </cell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1">
          <cell r="B11" t="str">
            <v>djisbel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6">
          <cell r="B16" t="str">
            <v>AUD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3">
          <cell r="B53">
            <v>40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Group P&amp;L - Chart"/>
      <sheetName val="Group P&amp;L"/>
      <sheetName val="Notes to P&amp;L"/>
      <sheetName val="Group Balance Sheet"/>
      <sheetName val="Notes to BS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CODE"/>
      <sheetName val="BD"/>
      <sheetName val="Subsidiaries "/>
      <sheetName val="Capex - Charts"/>
      <sheetName val="Major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B5" t="str">
            <v>Period</v>
          </cell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1">
          <cell r="B11" t="str">
            <v>djisbel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6">
          <cell r="B16" t="str">
            <v>AUD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3">
          <cell r="B53">
            <v>40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2" refreshError="1">
        <row r="1">
          <cell r="B1">
            <v>1</v>
          </cell>
          <cell r="D1" t="str">
            <v>Co</v>
          </cell>
          <cell r="F1" t="str">
            <v>SEGMENT1</v>
          </cell>
          <cell r="H1"/>
          <cell r="J1"/>
          <cell r="L1" t="str">
            <v>SEGMENT1</v>
          </cell>
          <cell r="N1"/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/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/>
          <cell r="J3"/>
          <cell r="L3" t="str">
            <v>SEGMENT3</v>
          </cell>
          <cell r="N3"/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/>
          <cell r="J4"/>
          <cell r="L4" t="str">
            <v>SEGMENT4</v>
          </cell>
          <cell r="N4"/>
          <cell r="P4">
            <v>0</v>
          </cell>
        </row>
        <row r="5">
          <cell r="B5" t="str">
            <v>Period</v>
          </cell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/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1">
          <cell r="B11" t="str">
            <v>djisbel</v>
          </cell>
        </row>
        <row r="12">
          <cell r="B12">
            <v>5</v>
          </cell>
        </row>
        <row r="13">
          <cell r="B13" t="str">
            <v>APPROVED</v>
          </cell>
        </row>
        <row r="14">
          <cell r="B14" t="str">
            <v>ALL</v>
          </cell>
        </row>
        <row r="15">
          <cell r="B15">
            <v>1067</v>
          </cell>
        </row>
        <row r="16">
          <cell r="B16" t="str">
            <v>AUD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1005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Frozen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3">
          <cell r="B53">
            <v>40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3" refreshError="1">
        <row r="1">
          <cell r="B1">
            <v>1</v>
          </cell>
          <cell r="D1" t="str">
            <v>Co</v>
          </cell>
          <cell r="F1" t="str">
            <v>SEGMENT1</v>
          </cell>
          <cell r="H1">
            <v>0</v>
          </cell>
          <cell r="J1">
            <v>0</v>
          </cell>
          <cell r="L1" t="str">
            <v>SEGMENT1</v>
          </cell>
          <cell r="N1">
            <v>0</v>
          </cell>
          <cell r="P1">
            <v>0</v>
          </cell>
        </row>
        <row r="2">
          <cell r="B2" t="str">
            <v>ACTEW CORPORATION LTD</v>
          </cell>
          <cell r="D2" t="str">
            <v>Cctr</v>
          </cell>
          <cell r="F2" t="str">
            <v>SEGMENT2</v>
          </cell>
          <cell r="H2" t="str">
            <v>2204</v>
          </cell>
          <cell r="J2" t="str">
            <v>2204</v>
          </cell>
          <cell r="L2" t="str">
            <v>SEGMENT2</v>
          </cell>
          <cell r="N2">
            <v>0</v>
          </cell>
          <cell r="P2">
            <v>0</v>
          </cell>
        </row>
        <row r="3">
          <cell r="B3">
            <v>101</v>
          </cell>
          <cell r="D3" t="str">
            <v>Nacct</v>
          </cell>
          <cell r="F3" t="str">
            <v>SEGMENT3</v>
          </cell>
          <cell r="H3">
            <v>0</v>
          </cell>
          <cell r="J3">
            <v>0</v>
          </cell>
          <cell r="L3" t="str">
            <v>SEGMENT3</v>
          </cell>
          <cell r="N3">
            <v>0</v>
          </cell>
          <cell r="P3">
            <v>0</v>
          </cell>
        </row>
        <row r="4">
          <cell r="B4" t="str">
            <v>Financial Year</v>
          </cell>
          <cell r="D4" t="str">
            <v>Projct</v>
          </cell>
          <cell r="F4" t="str">
            <v>SEGMENT4</v>
          </cell>
          <cell r="H4">
            <v>0</v>
          </cell>
          <cell r="J4">
            <v>0</v>
          </cell>
          <cell r="L4" t="str">
            <v>SEGMENT4</v>
          </cell>
          <cell r="N4">
            <v>0</v>
          </cell>
          <cell r="P4">
            <v>0</v>
          </cell>
        </row>
        <row r="5">
          <cell r="B5" t="str">
            <v>Period</v>
          </cell>
          <cell r="D5" t="str">
            <v>Activ</v>
          </cell>
          <cell r="F5" t="str">
            <v>SEGMENT5</v>
          </cell>
          <cell r="H5" t="str">
            <v>70000</v>
          </cell>
          <cell r="J5" t="str">
            <v>79999</v>
          </cell>
          <cell r="L5" t="str">
            <v>SEGMENT5</v>
          </cell>
          <cell r="N5">
            <v>0</v>
          </cell>
          <cell r="P5">
            <v>0</v>
          </cell>
        </row>
        <row r="6">
          <cell r="B6" t="str">
            <v>Financial Planning</v>
          </cell>
        </row>
        <row r="7">
          <cell r="B7">
            <v>101</v>
          </cell>
        </row>
        <row r="8">
          <cell r="B8">
            <v>20356</v>
          </cell>
        </row>
        <row r="9">
          <cell r="B9" t="str">
            <v>APPS_FND</v>
          </cell>
        </row>
        <row r="10">
          <cell r="B10" t="str">
            <v>fndp</v>
          </cell>
        </row>
        <row r="11">
          <cell r="B11" t="str">
            <v>djisbel</v>
          </cell>
        </row>
        <row r="12">
          <cell r="B12">
            <v>5</v>
          </cell>
        </row>
        <row r="13">
          <cell r="B13" t="str">
            <v>98/99 BUDGET</v>
          </cell>
        </row>
        <row r="14">
          <cell r="B14" t="str">
            <v>ALL</v>
          </cell>
        </row>
        <row r="15">
          <cell r="B15">
            <v>1067</v>
          </cell>
        </row>
        <row r="16">
          <cell r="B16" t="str">
            <v>AUD</v>
          </cell>
        </row>
        <row r="17">
          <cell r="B17" t="str">
            <v>JUL-98</v>
          </cell>
        </row>
        <row r="18">
          <cell r="B18">
            <v>1</v>
          </cell>
        </row>
        <row r="19">
          <cell r="B19" t="str">
            <v>JUN-99</v>
          </cell>
        </row>
        <row r="20">
          <cell r="B20">
            <v>12</v>
          </cell>
        </row>
        <row r="21">
          <cell r="B21">
            <v>1999</v>
          </cell>
        </row>
        <row r="22">
          <cell r="B22">
            <v>12</v>
          </cell>
        </row>
        <row r="23">
          <cell r="B23">
            <v>1012</v>
          </cell>
        </row>
        <row r="26">
          <cell r="B26">
            <v>1</v>
          </cell>
        </row>
        <row r="27">
          <cell r="B27">
            <v>0</v>
          </cell>
        </row>
        <row r="28">
          <cell r="B28" t="str">
            <v>SEGMENT3</v>
          </cell>
        </row>
        <row r="29">
          <cell r="B29" t="str">
            <v>Replace</v>
          </cell>
        </row>
        <row r="30">
          <cell r="B30" t="str">
            <v>N</v>
          </cell>
        </row>
        <row r="31">
          <cell r="B31" t="str">
            <v>Current</v>
          </cell>
        </row>
        <row r="32">
          <cell r="B32">
            <v>2091</v>
          </cell>
        </row>
        <row r="33">
          <cell r="B33" t="str">
            <v>N</v>
          </cell>
        </row>
        <row r="34">
          <cell r="B34" t="str">
            <v>P</v>
          </cell>
        </row>
        <row r="35">
          <cell r="B35" t="str">
            <v>Y</v>
          </cell>
        </row>
        <row r="36">
          <cell r="B36" t="str">
            <v>NE</v>
          </cell>
        </row>
        <row r="37">
          <cell r="B37" t="str">
            <v>fnd</v>
          </cell>
        </row>
        <row r="38">
          <cell r="B38" t="str">
            <v>fndpub/pub</v>
          </cell>
        </row>
        <row r="39">
          <cell r="B39" t="str">
            <v>Prod - Oracle Applications</v>
          </cell>
        </row>
        <row r="40">
          <cell r="B40" t="str">
            <v>Prod - Oracle Applications</v>
          </cell>
        </row>
        <row r="41">
          <cell r="B41" t="str">
            <v>-</v>
          </cell>
        </row>
        <row r="42">
          <cell r="B42" t="str">
            <v>N</v>
          </cell>
        </row>
        <row r="44">
          <cell r="B44" t="str">
            <v>3DColumn</v>
          </cell>
        </row>
        <row r="45">
          <cell r="B45">
            <v>-1</v>
          </cell>
        </row>
        <row r="46">
          <cell r="B46">
            <v>-1</v>
          </cell>
        </row>
        <row r="47">
          <cell r="B47">
            <v>-1</v>
          </cell>
        </row>
        <row r="48">
          <cell r="B48">
            <v>-1</v>
          </cell>
        </row>
        <row r="49">
          <cell r="B49">
            <v>-1</v>
          </cell>
        </row>
        <row r="50">
          <cell r="B50">
            <v>36</v>
          </cell>
        </row>
        <row r="51">
          <cell r="B51">
            <v>16</v>
          </cell>
        </row>
        <row r="52">
          <cell r="B52">
            <v>1</v>
          </cell>
        </row>
        <row r="53">
          <cell r="B53">
            <v>40</v>
          </cell>
        </row>
        <row r="54">
          <cell r="B54">
            <v>2</v>
          </cell>
        </row>
        <row r="55">
          <cell r="B55">
            <v>5</v>
          </cell>
        </row>
        <row r="56">
          <cell r="B56">
            <v>2</v>
          </cell>
        </row>
        <row r="57">
          <cell r="B57">
            <v>-1</v>
          </cell>
        </row>
        <row r="58">
          <cell r="B58">
            <v>0</v>
          </cell>
        </row>
        <row r="59">
          <cell r="B59">
            <v>12</v>
          </cell>
        </row>
      </sheetData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Capex - Charts"/>
      <sheetName val="Major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>
        <row r="1">
          <cell r="B1">
            <v>1</v>
          </cell>
        </row>
        <row r="4">
          <cell r="B4" t="str">
            <v>Financial Year</v>
          </cell>
        </row>
        <row r="5">
          <cell r="B5" t="str">
            <v>Period</v>
          </cell>
        </row>
        <row r="11">
          <cell r="B11" t="str">
            <v>djisbel</v>
          </cell>
        </row>
        <row r="16">
          <cell r="B16" t="str">
            <v>AUD</v>
          </cell>
        </row>
        <row r="27">
          <cell r="B27">
            <v>0</v>
          </cell>
        </row>
        <row r="39">
          <cell r="B39" t="str">
            <v>Prod - Oracle Applications</v>
          </cell>
        </row>
        <row r="53">
          <cell r="B53">
            <v>40</v>
          </cell>
        </row>
      </sheetData>
      <sheetData sheetId="34" refreshError="1"/>
      <sheetData sheetId="3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  <sheetName val="Summary Sheet"/>
    </sheetNames>
    <sheetDataSet>
      <sheetData sheetId="0"/>
      <sheetData sheetId="1"/>
      <sheetData sheetId="2"/>
      <sheetData sheetId="3">
        <row r="9"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</row>
        <row r="226">
          <cell r="I226" t="str">
            <v>B</v>
          </cell>
          <cell r="J226" t="str">
            <v>BB</v>
          </cell>
          <cell r="K226" t="str">
            <v>BBB</v>
          </cell>
          <cell r="L226" t="str">
            <v>A</v>
          </cell>
          <cell r="M226" t="str">
            <v>AA</v>
          </cell>
        </row>
        <row r="227">
          <cell r="I227">
            <v>5</v>
          </cell>
          <cell r="J227">
            <v>6</v>
          </cell>
          <cell r="K227">
            <v>7</v>
          </cell>
          <cell r="L227">
            <v>8</v>
          </cell>
          <cell r="M227">
            <v>9</v>
          </cell>
        </row>
      </sheetData>
      <sheetData sheetId="4"/>
      <sheetData sheetId="5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  <sheetName val="Summary Shee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0">
          <cell r="G10" t="str">
            <v>$dollars</v>
          </cell>
        </row>
        <row r="20">
          <cell r="G20" t="str">
            <v>TJ</v>
          </cell>
        </row>
        <row r="23">
          <cell r="G23" t="str">
            <v>kms</v>
          </cell>
        </row>
        <row r="26">
          <cell r="G26" t="str">
            <v>Actual</v>
          </cell>
        </row>
      </sheetData>
      <sheetData sheetId="13">
        <row r="1">
          <cell r="S1" t="str">
            <v>OK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Final decision ActewAGL dis"/>
    </sheetNames>
    <sheetDataSet>
      <sheetData sheetId="0">
        <row r="4">
          <cell r="L4">
            <v>3</v>
          </cell>
        </row>
      </sheetData>
      <sheetData sheetId="1">
        <row r="16">
          <cell r="C16" t="str">
            <v>ActewAGL</v>
          </cell>
        </row>
      </sheetData>
      <sheetData sheetId="2">
        <row r="7">
          <cell r="G7" t="str">
            <v>Opening Distribution Assets</v>
          </cell>
        </row>
        <row r="70">
          <cell r="G70">
            <v>5.0543100219495034E-2</v>
          </cell>
        </row>
        <row r="229">
          <cell r="G229">
            <v>0.7</v>
          </cell>
        </row>
        <row r="230">
          <cell r="G230">
            <v>0.03</v>
          </cell>
        </row>
        <row r="231">
          <cell r="G231">
            <v>0.01</v>
          </cell>
        </row>
        <row r="232">
          <cell r="G232">
            <v>0.3</v>
          </cell>
        </row>
        <row r="233">
          <cell r="G233">
            <v>8.9069276675015773E-4</v>
          </cell>
        </row>
      </sheetData>
      <sheetData sheetId="3">
        <row r="6">
          <cell r="G6">
            <v>2.3800000000000002E-2</v>
          </cell>
        </row>
        <row r="18">
          <cell r="G18">
            <v>6.4827100683921113E-2</v>
          </cell>
          <cell r="H18">
            <v>6.3848435378806731E-2</v>
          </cell>
          <cell r="I18">
            <v>6.3848435378806731E-2</v>
          </cell>
          <cell r="J18">
            <v>6.3848435378806731E-2</v>
          </cell>
          <cell r="K18">
            <v>6.3848435378806731E-2</v>
          </cell>
          <cell r="L18">
            <v>6.3848435378806731E-2</v>
          </cell>
          <cell r="M18">
            <v>6.3848435378806731E-2</v>
          </cell>
          <cell r="N18">
            <v>6.3848435378806731E-2</v>
          </cell>
          <cell r="O18">
            <v>6.3848435378806731E-2</v>
          </cell>
        </row>
        <row r="19">
          <cell r="G19">
            <v>4.0073354838758624E-2</v>
          </cell>
          <cell r="H19">
            <v>3.9117440299674434E-2</v>
          </cell>
          <cell r="I19">
            <v>3.9117440299674434E-2</v>
          </cell>
          <cell r="J19">
            <v>3.9117440299674434E-2</v>
          </cell>
          <cell r="K19">
            <v>3.9117440299674434E-2</v>
          </cell>
          <cell r="L19">
            <v>3.9117440299674434E-2</v>
          </cell>
          <cell r="M19">
            <v>3.9117440299674434E-2</v>
          </cell>
          <cell r="N19">
            <v>3.9117440299674434E-2</v>
          </cell>
          <cell r="O19">
            <v>3.9117440299674434E-2</v>
          </cell>
          <cell r="P19">
            <v>3.9117440299674434E-2</v>
          </cell>
        </row>
      </sheetData>
      <sheetData sheetId="4"/>
      <sheetData sheetId="5">
        <row r="7">
          <cell r="F7">
            <v>1</v>
          </cell>
        </row>
      </sheetData>
      <sheetData sheetId="6">
        <row r="7">
          <cell r="F7">
            <v>329548000</v>
          </cell>
        </row>
      </sheetData>
      <sheetData sheetId="7">
        <row r="30">
          <cell r="I30">
            <v>10.718102197141098</v>
          </cell>
        </row>
      </sheetData>
      <sheetData sheetId="8"/>
      <sheetData sheetId="9">
        <row r="54">
          <cell r="Q54">
            <v>5.0543100219495034E-2</v>
          </cell>
        </row>
      </sheetData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oughput Projection"/>
      <sheetName val="Network Charts"/>
      <sheetName val="Network Sales Budget Comp"/>
      <sheetName val="Network Sales Year Comp"/>
      <sheetName val="Temperature Analysis"/>
      <sheetName val="Degree Days"/>
      <sheetName val="Data Temperature"/>
      <sheetName val="Data Table Daily"/>
      <sheetName val="Network Sales Data"/>
      <sheetName val="Chart Daily"/>
      <sheetName val="Data"/>
      <sheetName val="Charts"/>
      <sheetName val="Network Sales"/>
      <sheetName val="Network Sales (2)"/>
      <sheetName val="Charts (2)"/>
      <sheetName val="Sheet1"/>
      <sheetName val="List"/>
      <sheetName val="List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B14">
            <v>38869</v>
          </cell>
          <cell r="G14">
            <v>11.05</v>
          </cell>
          <cell r="I14">
            <v>10.923333333333334</v>
          </cell>
          <cell r="K14">
            <v>0.12666666666666693</v>
          </cell>
          <cell r="L14">
            <v>0.12666666666666693</v>
          </cell>
        </row>
        <row r="15">
          <cell r="B15">
            <v>38870</v>
          </cell>
          <cell r="G15">
            <v>10.199999999999999</v>
          </cell>
          <cell r="I15">
            <v>10.923333333333334</v>
          </cell>
          <cell r="K15">
            <v>-0.72333333333333449</v>
          </cell>
          <cell r="L15">
            <v>-0.59666666666666757</v>
          </cell>
        </row>
        <row r="16">
          <cell r="B16">
            <v>38871</v>
          </cell>
          <cell r="G16">
            <v>8.8000000000000007</v>
          </cell>
          <cell r="I16">
            <v>10.923333333333334</v>
          </cell>
          <cell r="K16">
            <v>-2.1233333333333331</v>
          </cell>
          <cell r="L16">
            <v>-2.7200000000000024</v>
          </cell>
        </row>
        <row r="17">
          <cell r="B17">
            <v>38872</v>
          </cell>
          <cell r="G17">
            <v>11.05</v>
          </cell>
          <cell r="I17">
            <v>10.923333333333334</v>
          </cell>
          <cell r="K17">
            <v>0.12666666666666693</v>
          </cell>
          <cell r="L17">
            <v>-2.5933333333333337</v>
          </cell>
        </row>
        <row r="18">
          <cell r="B18">
            <v>38873</v>
          </cell>
          <cell r="G18">
            <v>11.45</v>
          </cell>
          <cell r="I18">
            <v>10.923333333333334</v>
          </cell>
          <cell r="K18">
            <v>0.52666666666666551</v>
          </cell>
          <cell r="L18">
            <v>-2.06666666666667</v>
          </cell>
        </row>
        <row r="19">
          <cell r="B19">
            <v>38874</v>
          </cell>
          <cell r="G19">
            <v>11.3</v>
          </cell>
          <cell r="I19">
            <v>10.923333333333334</v>
          </cell>
          <cell r="K19">
            <v>0.37666666666666693</v>
          </cell>
          <cell r="L19">
            <v>-1.6900000000000119</v>
          </cell>
        </row>
        <row r="20">
          <cell r="B20">
            <v>38875</v>
          </cell>
          <cell r="G20">
            <v>10.25</v>
          </cell>
          <cell r="I20">
            <v>10.923333333333334</v>
          </cell>
          <cell r="K20">
            <v>-0.67333333333333378</v>
          </cell>
          <cell r="L20">
            <v>-2.3633333333333439</v>
          </cell>
        </row>
        <row r="21">
          <cell r="B21">
            <v>38876</v>
          </cell>
          <cell r="G21">
            <v>9.6</v>
          </cell>
          <cell r="I21">
            <v>10.923333333333334</v>
          </cell>
          <cell r="K21">
            <v>-1.3233333333333341</v>
          </cell>
          <cell r="L21">
            <v>-3.6866666666666816</v>
          </cell>
        </row>
        <row r="22">
          <cell r="B22">
            <v>38877</v>
          </cell>
          <cell r="G22">
            <v>18</v>
          </cell>
          <cell r="I22">
            <v>10.923333333333334</v>
          </cell>
          <cell r="K22">
            <v>7.0766666666666662</v>
          </cell>
          <cell r="L22">
            <v>3.3899999999999864</v>
          </cell>
          <cell r="P22">
            <v>399</v>
          </cell>
          <cell r="Q22">
            <v>381.5</v>
          </cell>
        </row>
        <row r="23">
          <cell r="B23">
            <v>38878</v>
          </cell>
          <cell r="G23">
            <v>18</v>
          </cell>
          <cell r="I23">
            <v>10.923333333333334</v>
          </cell>
          <cell r="K23">
            <v>7.0766666666666662</v>
          </cell>
          <cell r="L23">
            <v>10.466666666666654</v>
          </cell>
          <cell r="P23">
            <v>362.5</v>
          </cell>
          <cell r="Q23">
            <v>288</v>
          </cell>
        </row>
        <row r="24">
          <cell r="B24">
            <v>38879</v>
          </cell>
          <cell r="G24">
            <v>18</v>
          </cell>
          <cell r="I24">
            <v>10.923333333333334</v>
          </cell>
          <cell r="K24">
            <v>7.0766666666666662</v>
          </cell>
          <cell r="L24">
            <v>17.543333333333322</v>
          </cell>
          <cell r="P24">
            <v>235</v>
          </cell>
          <cell r="Q24">
            <v>191.7</v>
          </cell>
        </row>
        <row r="25">
          <cell r="B25">
            <v>38880</v>
          </cell>
          <cell r="G25">
            <v>18</v>
          </cell>
          <cell r="I25">
            <v>10.923333333333334</v>
          </cell>
          <cell r="K25">
            <v>7.0766666666666662</v>
          </cell>
          <cell r="L25">
            <v>24.619999999999976</v>
          </cell>
          <cell r="P25">
            <v>159</v>
          </cell>
          <cell r="Q25">
            <v>191.5</v>
          </cell>
        </row>
        <row r="26">
          <cell r="B26">
            <v>38881</v>
          </cell>
          <cell r="G26">
            <v>18</v>
          </cell>
          <cell r="I26">
            <v>10.923333333333334</v>
          </cell>
          <cell r="K26">
            <v>7.0766666666666662</v>
          </cell>
          <cell r="L26">
            <v>31.69666666666663</v>
          </cell>
          <cell r="P26">
            <v>45</v>
          </cell>
          <cell r="Q26">
            <v>108.5</v>
          </cell>
        </row>
        <row r="27">
          <cell r="B27">
            <v>38882</v>
          </cell>
          <cell r="G27">
            <v>18</v>
          </cell>
          <cell r="I27">
            <v>10.923333333333334</v>
          </cell>
          <cell r="K27">
            <v>7.0766666666666662</v>
          </cell>
          <cell r="L27">
            <v>38.773333333333284</v>
          </cell>
          <cell r="P27">
            <v>4</v>
          </cell>
          <cell r="Q27">
            <v>19.5</v>
          </cell>
        </row>
        <row r="28">
          <cell r="B28">
            <v>38883</v>
          </cell>
          <cell r="G28">
            <v>18</v>
          </cell>
          <cell r="I28">
            <v>10.923333333333334</v>
          </cell>
          <cell r="K28">
            <v>7.0766666666666662</v>
          </cell>
          <cell r="L28">
            <v>45.849999999999937</v>
          </cell>
          <cell r="P28">
            <v>3.5</v>
          </cell>
          <cell r="Q28">
            <v>0</v>
          </cell>
        </row>
        <row r="29">
          <cell r="B29">
            <v>38884</v>
          </cell>
          <cell r="G29">
            <v>18</v>
          </cell>
          <cell r="I29">
            <v>10.923333333333334</v>
          </cell>
          <cell r="K29">
            <v>7.0766666666666662</v>
          </cell>
          <cell r="L29">
            <v>52.926666666666591</v>
          </cell>
          <cell r="P29">
            <v>6</v>
          </cell>
          <cell r="Q29">
            <v>0</v>
          </cell>
        </row>
        <row r="30">
          <cell r="B30">
            <v>38885</v>
          </cell>
          <cell r="G30">
            <v>18</v>
          </cell>
          <cell r="I30">
            <v>10.923333333333334</v>
          </cell>
          <cell r="K30">
            <v>7.0766666666666662</v>
          </cell>
          <cell r="L30">
            <v>60.003333333333245</v>
          </cell>
          <cell r="P30">
            <v>25.5</v>
          </cell>
          <cell r="Q30">
            <v>36.5</v>
          </cell>
        </row>
        <row r="31">
          <cell r="B31">
            <v>38886</v>
          </cell>
          <cell r="G31">
            <v>18</v>
          </cell>
          <cell r="I31">
            <v>10.923333333333334</v>
          </cell>
          <cell r="K31">
            <v>7.0766666666666662</v>
          </cell>
          <cell r="L31">
            <v>67.079999999999899</v>
          </cell>
          <cell r="P31">
            <v>99.5</v>
          </cell>
          <cell r="Q31">
            <v>175.5</v>
          </cell>
        </row>
        <row r="32">
          <cell r="B32">
            <v>38887</v>
          </cell>
          <cell r="G32">
            <v>18</v>
          </cell>
          <cell r="I32">
            <v>10.923333333333334</v>
          </cell>
          <cell r="K32">
            <v>7.0766666666666662</v>
          </cell>
          <cell r="L32">
            <v>74.156666666666553</v>
          </cell>
          <cell r="P32">
            <v>234</v>
          </cell>
          <cell r="Q32">
            <v>246.5</v>
          </cell>
        </row>
        <row r="33">
          <cell r="B33">
            <v>38888</v>
          </cell>
          <cell r="G33">
            <v>18</v>
          </cell>
          <cell r="I33">
            <v>10.923333333333334</v>
          </cell>
          <cell r="K33">
            <v>7.0766666666666662</v>
          </cell>
          <cell r="L33">
            <v>81.233333333333206</v>
          </cell>
          <cell r="P33">
            <v>327</v>
          </cell>
          <cell r="Q33">
            <v>345</v>
          </cell>
        </row>
        <row r="34">
          <cell r="B34">
            <v>38889</v>
          </cell>
          <cell r="G34">
            <v>18</v>
          </cell>
          <cell r="I34">
            <v>10.923333333333334</v>
          </cell>
          <cell r="K34">
            <v>7.0766666666666662</v>
          </cell>
          <cell r="L34">
            <v>88.30999999999986</v>
          </cell>
        </row>
        <row r="35">
          <cell r="B35">
            <v>38890</v>
          </cell>
          <cell r="G35">
            <v>18</v>
          </cell>
          <cell r="I35">
            <v>10.923333333333334</v>
          </cell>
          <cell r="K35">
            <v>7.0766666666666662</v>
          </cell>
          <cell r="L35">
            <v>95.386666666666514</v>
          </cell>
        </row>
        <row r="36">
          <cell r="B36">
            <v>38891</v>
          </cell>
          <cell r="G36">
            <v>18</v>
          </cell>
          <cell r="I36">
            <v>10.923333333333334</v>
          </cell>
          <cell r="K36">
            <v>7.0766666666666662</v>
          </cell>
          <cell r="L36">
            <v>102.46333333333317</v>
          </cell>
        </row>
        <row r="37">
          <cell r="B37">
            <v>38892</v>
          </cell>
          <cell r="G37">
            <v>18</v>
          </cell>
          <cell r="I37">
            <v>10.923333333333334</v>
          </cell>
          <cell r="K37">
            <v>7.0766666666666662</v>
          </cell>
          <cell r="L37">
            <v>109.53999999999985</v>
          </cell>
        </row>
        <row r="38">
          <cell r="B38">
            <v>38893</v>
          </cell>
          <cell r="G38">
            <v>18</v>
          </cell>
          <cell r="I38">
            <v>10.923333333333334</v>
          </cell>
          <cell r="K38">
            <v>7.0766666666666662</v>
          </cell>
          <cell r="L38">
            <v>116.6166666666665</v>
          </cell>
        </row>
        <row r="39">
          <cell r="B39">
            <v>38894</v>
          </cell>
          <cell r="G39">
            <v>18</v>
          </cell>
          <cell r="I39">
            <v>10.923333333333334</v>
          </cell>
          <cell r="K39">
            <v>7.0766666666666662</v>
          </cell>
          <cell r="L39">
            <v>123.69333333333316</v>
          </cell>
        </row>
        <row r="40">
          <cell r="B40">
            <v>38895</v>
          </cell>
          <cell r="G40">
            <v>18</v>
          </cell>
          <cell r="I40">
            <v>10.923333333333334</v>
          </cell>
          <cell r="K40">
            <v>7.0766666666666662</v>
          </cell>
          <cell r="L40">
            <v>130.76999999999981</v>
          </cell>
        </row>
        <row r="41">
          <cell r="B41">
            <v>38896</v>
          </cell>
          <cell r="G41">
            <v>18</v>
          </cell>
          <cell r="I41">
            <v>10.923333333333334</v>
          </cell>
          <cell r="K41">
            <v>7.0766666666666662</v>
          </cell>
          <cell r="L41">
            <v>137.84666666666647</v>
          </cell>
        </row>
        <row r="42">
          <cell r="B42">
            <v>38897</v>
          </cell>
          <cell r="G42">
            <v>18</v>
          </cell>
          <cell r="I42">
            <v>10.923333333333334</v>
          </cell>
          <cell r="K42">
            <v>7.0766666666666662</v>
          </cell>
          <cell r="L42">
            <v>144.92333333333312</v>
          </cell>
        </row>
        <row r="43">
          <cell r="B43">
            <v>38898</v>
          </cell>
          <cell r="G43">
            <v>18</v>
          </cell>
          <cell r="I43">
            <v>10.923333333333334</v>
          </cell>
          <cell r="K43">
            <v>7.0766666666666662</v>
          </cell>
          <cell r="L43">
            <v>151.99999999999977</v>
          </cell>
        </row>
        <row r="44">
          <cell r="B44">
            <v>38868</v>
          </cell>
          <cell r="G44">
            <v>18</v>
          </cell>
          <cell r="I44">
            <v>8.3354838709677406</v>
          </cell>
          <cell r="K44">
            <v>9.6645161290322594</v>
          </cell>
          <cell r="L44">
            <v>22.799999999999955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 SHEET 1"/>
      <sheetName val="WORKING SHEET 2"/>
      <sheetName val="Contents"/>
      <sheetName val="1.1 Instructions"/>
      <sheetName val="1.3 Business &amp; other details  "/>
      <sheetName val="1.2 Definitions"/>
      <sheetName val="4. Outputs to PTRM "/>
      <sheetName val="2.Expenditure Summary"/>
      <sheetName val="2.1 Capex"/>
      <sheetName val="2.1.1 Repex"/>
      <sheetName val="2.1.2 Repex Age Profile"/>
      <sheetName val="2.1.2.1 Augex"/>
      <sheetName val="2.1.2.2 Augex model"/>
      <sheetName val="2.1.3 Connections"/>
      <sheetName val="2.1.4 Metering"/>
      <sheetName val="2.1.5 Public lighting"/>
      <sheetName val="2.1.6 Fee &amp; quoted - Dx"/>
      <sheetName val="2.1.7 Non-network"/>
      <sheetName val="2.2 Opex "/>
      <sheetName val="2.2.1 Veg. management zones"/>
      <sheetName val="2.2.2 Vegetation Management"/>
      <sheetName val="2.2.3 Maintenance"/>
      <sheetName val="2.2.4 Emergency Response"/>
      <sheetName val="2.2.5 Overheads"/>
      <sheetName val="3. Network Information"/>
      <sheetName val="3.1 Customer Numbers"/>
      <sheetName val="3.2 Energy Consumption"/>
      <sheetName val="3.3 Network Demand"/>
      <sheetName val="3.3.1  Demand - System level"/>
      <sheetName val="3.3.2 Demand - Terminal station"/>
      <sheetName val="3.3.3 Demand - Zone sub station"/>
      <sheetName val="3.3.4 Demand - Feeder"/>
      <sheetName val="3.3.5 Demand - Weather data"/>
      <sheetName val="3.4 Aging Asset Schedule"/>
      <sheetName val="3.5 Asset Capacity"/>
      <sheetName val="3.6 Material Projects"/>
      <sheetName val="3.7 Contributions"/>
      <sheetName val="3.8 Services -Indicative  Price"/>
      <sheetName val="3.9 Service standards (STIPIS)"/>
      <sheetName val="3.10 Daily Performance Data"/>
      <sheetName val="5.1 Regulatory obligations"/>
      <sheetName val="5.2 Major Projects"/>
      <sheetName val="5.3 Expenditure with other pers"/>
      <sheetName val="6. Other Templates"/>
      <sheetName val="6.1  Policies and Procedures"/>
      <sheetName val="6.2 Key Assumptions"/>
      <sheetName val="6.3 Confidentiality"/>
      <sheetName val="7. Incentive Schemes"/>
      <sheetName val="7.1 EBSS"/>
      <sheetName val="7.2 CESS"/>
      <sheetName val="7.3 Cost of Capital"/>
      <sheetName val="7.4 Shared Assets"/>
      <sheetName val="3.6 Consumption"/>
      <sheetName val="3.7 Pricing"/>
      <sheetName val="8.1 Revenue"/>
      <sheetName val="8.2 Assets (RAB)"/>
      <sheetName val="8.3 Operational data"/>
      <sheetName val="8.4 Physical assets"/>
      <sheetName val="8.5 Quality of services"/>
      <sheetName val="8.6 Environmental factors"/>
      <sheetName val="9. Assumptions"/>
      <sheetName val="10. Confidentiality"/>
    </sheetNames>
    <sheetDataSet>
      <sheetData sheetId="0"/>
      <sheetData sheetId="1"/>
      <sheetData sheetId="2"/>
      <sheetData sheetId="3"/>
      <sheetData sheetId="4"/>
      <sheetData sheetId="5">
        <row r="9">
          <cell r="D9" t="str">
            <v>Asset Class Name</v>
          </cell>
        </row>
      </sheetData>
      <sheetData sheetId="6">
        <row r="9">
          <cell r="D9" t="str">
            <v>Asset Class Name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Input|Dx Tx split"/>
      <sheetName val="Calc|Opex forecast"/>
      <sheetName val="Output|Models"/>
      <sheetName val="Lookup|Tables"/>
      <sheetName val="Check|List"/>
    </sheetNames>
    <sheetDataSet>
      <sheetData sheetId="0"/>
      <sheetData sheetId="1">
        <row r="11">
          <cell r="G11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Input|Dx Tx split"/>
      <sheetName val="Calc|Opex forecast"/>
      <sheetName val="Output|Models"/>
      <sheetName val="Lookup|Tables"/>
      <sheetName val="Check|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tro"/>
      <sheetName val="Input"/>
      <sheetName val="WACC"/>
      <sheetName val="Assets"/>
      <sheetName val="Analysis"/>
      <sheetName val="X factor"/>
    </sheetNames>
    <sheetDataSet>
      <sheetData sheetId="0" refreshError="1">
        <row r="71">
          <cell r="D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one Allocation"/>
      <sheetName val="Community"/>
      <sheetName val="Allocation"/>
      <sheetName val="Regulatory Template"/>
      <sheetName val="Asset breakup"/>
      <sheetName val="10 year CAPEX Forecast Detail"/>
      <sheetName val="Labour Rates"/>
      <sheetName val="Escalation"/>
      <sheetName val="10 year CAPEX Base"/>
      <sheetName val="10 year CAPEX 12-13 Real"/>
      <sheetName val="Asset % Breakup"/>
      <sheetName val="CAPEX Tables Real"/>
      <sheetName val="10 year MAINT Base Numbers"/>
      <sheetName val="10 year MAINT Escal Numbers"/>
      <sheetName val="Base year"/>
      <sheetName val="Base Year Input"/>
      <sheetName val="Base Year Escalated"/>
      <sheetName val="Step Changes Input"/>
      <sheetName val="Step Changes Escalated"/>
      <sheetName val="OPEX Step Changes"/>
      <sheetName val="IT Support Investment Opex"/>
      <sheetName val="IT Support BAU Opex"/>
      <sheetName val="Output"/>
      <sheetName val="OPEX Tables Real"/>
      <sheetName val="Summary capex"/>
      <sheetName val="Summary Opex"/>
      <sheetName val="Summary Red"/>
      <sheetName val="Summary Revenue"/>
      <sheetName val="OPEX Tables Real Detail"/>
      <sheetName val="Regulated P&amp;L"/>
      <sheetName val="Opex discussion with BM's"/>
      <sheetName val="Regulated P&amp;L Back Adj"/>
      <sheetName val="Contestable P&amp;L"/>
      <sheetName val="Corporate FPSC Exc Depreciation"/>
      <sheetName val="Input Variables - EN"/>
      <sheetName val="CPI"/>
      <sheetName val="UNFT Model"/>
      <sheetName val="Payroll Costs"/>
      <sheetName val="Bonus"/>
      <sheetName val="Rates Summary"/>
      <sheetName val="FTE estimates 1 A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Position Number</v>
          </cell>
          <cell r="B1" t="str">
            <v>Position Description</v>
          </cell>
          <cell r="C1" t="str">
            <v>Employee Number</v>
          </cell>
          <cell r="D1" t="str">
            <v>Employee Name</v>
          </cell>
          <cell r="E1" t="str">
            <v>Performance Based Pay</v>
          </cell>
          <cell r="F1" t="str">
            <v>Profit Share</v>
          </cell>
          <cell r="G1" t="str">
            <v>EBA Bonus</v>
          </cell>
          <cell r="H1" t="str">
            <v>Total</v>
          </cell>
        </row>
        <row r="2">
          <cell r="A2">
            <v>20</v>
          </cell>
          <cell r="B2" t="str">
            <v>Dispatcher</v>
          </cell>
          <cell r="C2" t="str">
            <v>5085</v>
          </cell>
          <cell r="D2" t="str">
            <v>BIRCHALL, Michael B</v>
          </cell>
          <cell r="E2">
            <v>0</v>
          </cell>
          <cell r="F2">
            <v>2800.0499999999997</v>
          </cell>
          <cell r="G2">
            <v>749.98000000000025</v>
          </cell>
          <cell r="H2">
            <v>3550.0299999999997</v>
          </cell>
        </row>
        <row r="3">
          <cell r="A3">
            <v>22</v>
          </cell>
          <cell r="B3" t="str">
            <v>Standards Engineer</v>
          </cell>
          <cell r="C3" t="str">
            <v>10609</v>
          </cell>
          <cell r="D3" t="str">
            <v>DESAI, Chiragkumar</v>
          </cell>
          <cell r="E3">
            <v>0</v>
          </cell>
          <cell r="F3">
            <v>2800.0499999999997</v>
          </cell>
          <cell r="G3">
            <v>749.98000000000025</v>
          </cell>
          <cell r="H3">
            <v>3550.0299999999997</v>
          </cell>
        </row>
        <row r="4">
          <cell r="A4">
            <v>57</v>
          </cell>
          <cell r="B4" t="str">
            <v>Administration Officer</v>
          </cell>
          <cell r="C4" t="str">
            <v>544-83327</v>
          </cell>
          <cell r="D4" t="str">
            <v>EDWARDS, Anthony V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85</v>
          </cell>
          <cell r="B5" t="str">
            <v>Mananger Call Centre</v>
          </cell>
          <cell r="C5" t="str">
            <v>10704</v>
          </cell>
          <cell r="D5" t="str">
            <v>DAVIS, Alison J</v>
          </cell>
          <cell r="E5">
            <v>0</v>
          </cell>
          <cell r="F5">
            <v>2800.0499999999997</v>
          </cell>
          <cell r="G5">
            <v>749.98000000000025</v>
          </cell>
          <cell r="H5">
            <v>3550.0299999999997</v>
          </cell>
        </row>
        <row r="6">
          <cell r="A6">
            <v>97</v>
          </cell>
          <cell r="B6" t="str">
            <v>Design Officer</v>
          </cell>
          <cell r="C6" t="str">
            <v>2381</v>
          </cell>
          <cell r="D6" t="str">
            <v>STOKMAN, Rebecca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>
            <v>121</v>
          </cell>
          <cell r="B7" t="str">
            <v>Senior Protection Engineer</v>
          </cell>
          <cell r="C7" t="str">
            <v>10634</v>
          </cell>
          <cell r="D7" t="str">
            <v>ANEGONDY, Ravi</v>
          </cell>
          <cell r="E7">
            <v>15007.980000000003</v>
          </cell>
          <cell r="F7">
            <v>0</v>
          </cell>
          <cell r="G7">
            <v>0</v>
          </cell>
          <cell r="H7">
            <v>15007.980000000003</v>
          </cell>
        </row>
        <row r="8">
          <cell r="A8">
            <v>122</v>
          </cell>
          <cell r="B8" t="str">
            <v>Design Engineer</v>
          </cell>
          <cell r="C8" t="str">
            <v>9363</v>
          </cell>
          <cell r="D8" t="str">
            <v>KANGLEON, Xavier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133</v>
          </cell>
          <cell r="B9" t="str">
            <v>Design Engineer</v>
          </cell>
          <cell r="C9" t="str">
            <v>10705</v>
          </cell>
          <cell r="D9" t="str">
            <v>KUMARASINGHE, Ravindramal L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>
            <v>133</v>
          </cell>
          <cell r="B10" t="str">
            <v>Design Officer</v>
          </cell>
          <cell r="C10" t="str">
            <v>10705</v>
          </cell>
          <cell r="D10" t="str">
            <v>KUMARASINGHE, Ravindramal L</v>
          </cell>
          <cell r="E10">
            <v>0</v>
          </cell>
          <cell r="F10">
            <v>2800.0499999999997</v>
          </cell>
          <cell r="G10">
            <v>749.98000000000025</v>
          </cell>
          <cell r="H10">
            <v>3550.0299999999997</v>
          </cell>
        </row>
        <row r="11">
          <cell r="A11">
            <v>141</v>
          </cell>
          <cell r="B11" t="str">
            <v>Design Engineer</v>
          </cell>
          <cell r="C11" t="str">
            <v>10532</v>
          </cell>
          <cell r="D11" t="str">
            <v>MARTINEZ ARENAS, Jairo A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179</v>
          </cell>
          <cell r="B12" t="str">
            <v>Works Planner</v>
          </cell>
          <cell r="C12" t="str">
            <v>N2141-1415-01</v>
          </cell>
          <cell r="D12" t="str">
            <v>Vacant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>
            <v>181</v>
          </cell>
          <cell r="B13" t="str">
            <v>CAD Coordinator &amp; GIS Officer</v>
          </cell>
          <cell r="C13" t="str">
            <v>326-71116</v>
          </cell>
          <cell r="D13" t="str">
            <v>PELLE, Joseph</v>
          </cell>
          <cell r="E13">
            <v>0</v>
          </cell>
          <cell r="F13">
            <v>2800.0499999999997</v>
          </cell>
          <cell r="G13">
            <v>749.98000000000025</v>
          </cell>
          <cell r="H13">
            <v>3550.0299999999997</v>
          </cell>
        </row>
        <row r="14">
          <cell r="A14">
            <v>333</v>
          </cell>
          <cell r="B14" t="str">
            <v>Finance Officer</v>
          </cell>
          <cell r="C14" t="str">
            <v>9725</v>
          </cell>
          <cell r="D14" t="str">
            <v>PARKER, Sarah L</v>
          </cell>
          <cell r="E14">
            <v>0</v>
          </cell>
          <cell r="F14">
            <v>2800.0499999999997</v>
          </cell>
          <cell r="G14">
            <v>749.98000000000025</v>
          </cell>
          <cell r="H14">
            <v>3550.0299999999997</v>
          </cell>
        </row>
        <row r="15">
          <cell r="A15">
            <v>334</v>
          </cell>
          <cell r="B15" t="str">
            <v>Emergency Services Officer</v>
          </cell>
          <cell r="C15" t="str">
            <v>544-83650</v>
          </cell>
          <cell r="D15" t="str">
            <v>SMITH, Dennis M</v>
          </cell>
          <cell r="E15">
            <v>0</v>
          </cell>
          <cell r="F15">
            <v>2800.0499999999997</v>
          </cell>
          <cell r="G15">
            <v>749.98000000000025</v>
          </cell>
          <cell r="H15">
            <v>3550.0299999999997</v>
          </cell>
        </row>
        <row r="16">
          <cell r="A16">
            <v>429</v>
          </cell>
          <cell r="B16" t="str">
            <v>Management Accountant</v>
          </cell>
          <cell r="C16" t="str">
            <v>10584</v>
          </cell>
          <cell r="D16" t="str">
            <v>ZHANG, Yushi</v>
          </cell>
          <cell r="E16">
            <v>0</v>
          </cell>
          <cell r="F16">
            <v>2800.0499999999997</v>
          </cell>
          <cell r="G16">
            <v>749.98000000000025</v>
          </cell>
          <cell r="H16">
            <v>3550.0299999999997</v>
          </cell>
        </row>
        <row r="17">
          <cell r="A17">
            <v>474</v>
          </cell>
          <cell r="B17" t="str">
            <v>Senior Finance Officer</v>
          </cell>
          <cell r="C17" t="str">
            <v>2385</v>
          </cell>
          <cell r="D17" t="str">
            <v>PRESTON, Jocelyn M</v>
          </cell>
          <cell r="E17">
            <v>0</v>
          </cell>
          <cell r="F17">
            <v>2800.0499999999997</v>
          </cell>
          <cell r="G17">
            <v>749.98000000000025</v>
          </cell>
          <cell r="H17">
            <v>3550.0299999999997</v>
          </cell>
        </row>
        <row r="18">
          <cell r="A18">
            <v>480</v>
          </cell>
          <cell r="B18" t="str">
            <v>Protect SCADA Snr Tech Officer</v>
          </cell>
          <cell r="C18" t="str">
            <v>326-74579</v>
          </cell>
          <cell r="D18" t="str">
            <v>GUBLER, Dominic J</v>
          </cell>
          <cell r="E18">
            <v>0</v>
          </cell>
          <cell r="F18">
            <v>2800.0499999999997</v>
          </cell>
          <cell r="G18">
            <v>749.98000000000025</v>
          </cell>
          <cell r="H18">
            <v>3550.0299999999997</v>
          </cell>
        </row>
        <row r="19">
          <cell r="A19">
            <v>514</v>
          </cell>
          <cell r="B19" t="str">
            <v>GIS Officer Electricity</v>
          </cell>
          <cell r="C19" t="str">
            <v>9645</v>
          </cell>
          <cell r="D19" t="str">
            <v>WESTON, Robert</v>
          </cell>
          <cell r="E19">
            <v>0</v>
          </cell>
          <cell r="F19">
            <v>2800.0499999999997</v>
          </cell>
          <cell r="G19">
            <v>749.98000000000025</v>
          </cell>
          <cell r="H19">
            <v>3550.0299999999997</v>
          </cell>
        </row>
        <row r="20">
          <cell r="A20">
            <v>517</v>
          </cell>
          <cell r="B20" t="str">
            <v>Fitter</v>
          </cell>
          <cell r="C20" t="str">
            <v>9976</v>
          </cell>
          <cell r="D20" t="str">
            <v>FARTHING, Scott C</v>
          </cell>
          <cell r="E20">
            <v>0</v>
          </cell>
          <cell r="F20">
            <v>2800.0499999999997</v>
          </cell>
          <cell r="G20">
            <v>749.98000000000025</v>
          </cell>
          <cell r="H20">
            <v>3550.0299999999997</v>
          </cell>
        </row>
        <row r="21">
          <cell r="A21">
            <v>520</v>
          </cell>
          <cell r="B21" t="str">
            <v>Design Officer</v>
          </cell>
          <cell r="C21" t="str">
            <v>030-42097</v>
          </cell>
          <cell r="D21" t="str">
            <v>OCHMANSKI, Danuta</v>
          </cell>
          <cell r="E21">
            <v>0</v>
          </cell>
          <cell r="F21">
            <v>2800.0499999999997</v>
          </cell>
          <cell r="G21">
            <v>749.98000000000025</v>
          </cell>
          <cell r="H21">
            <v>3550.0299999999997</v>
          </cell>
        </row>
        <row r="22">
          <cell r="A22">
            <v>523</v>
          </cell>
          <cell r="B22" t="str">
            <v>Training Officer</v>
          </cell>
          <cell r="C22" t="str">
            <v>N2104-1415-01</v>
          </cell>
          <cell r="D22" t="str">
            <v>Vacant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535</v>
          </cell>
          <cell r="B23" t="str">
            <v>Snr Customer Project Officer</v>
          </cell>
          <cell r="C23" t="str">
            <v>9441</v>
          </cell>
          <cell r="D23" t="str">
            <v>AZIZI, Nadeem</v>
          </cell>
          <cell r="E23">
            <v>0</v>
          </cell>
          <cell r="F23">
            <v>2800.0499999999997</v>
          </cell>
          <cell r="G23">
            <v>749.98000000000025</v>
          </cell>
          <cell r="H23">
            <v>3550.0299999999997</v>
          </cell>
        </row>
        <row r="24">
          <cell r="A24">
            <v>563</v>
          </cell>
          <cell r="B24" t="str">
            <v>Emergency Services Officer</v>
          </cell>
          <cell r="C24" t="str">
            <v>541-98980</v>
          </cell>
          <cell r="D24" t="str">
            <v>STRAMANDINOLI, Frank</v>
          </cell>
          <cell r="E24">
            <v>0</v>
          </cell>
          <cell r="F24">
            <v>2800.0499999999997</v>
          </cell>
          <cell r="G24">
            <v>749.98000000000025</v>
          </cell>
          <cell r="H24">
            <v>3550.0299999999997</v>
          </cell>
        </row>
        <row r="25">
          <cell r="A25">
            <v>570</v>
          </cell>
          <cell r="B25" t="str">
            <v>Customer Project Officer</v>
          </cell>
          <cell r="C25" t="str">
            <v>3167</v>
          </cell>
          <cell r="D25" t="str">
            <v>SINGH, Darshan</v>
          </cell>
          <cell r="E25">
            <v>0</v>
          </cell>
          <cell r="F25">
            <v>2800.0499999999997</v>
          </cell>
          <cell r="G25">
            <v>749.98000000000025</v>
          </cell>
          <cell r="H25">
            <v>3550.0299999999997</v>
          </cell>
        </row>
        <row r="26">
          <cell r="A26">
            <v>583</v>
          </cell>
          <cell r="B26" t="str">
            <v>Assistant Finance Manager Elec</v>
          </cell>
          <cell r="C26" t="str">
            <v>2469</v>
          </cell>
          <cell r="D26" t="str">
            <v>WEST, Ian</v>
          </cell>
          <cell r="E26">
            <v>0</v>
          </cell>
          <cell r="F26">
            <v>2800.0499999999997</v>
          </cell>
          <cell r="G26">
            <v>749.98000000000025</v>
          </cell>
          <cell r="H26">
            <v>3550.0299999999997</v>
          </cell>
        </row>
        <row r="27">
          <cell r="A27">
            <v>585</v>
          </cell>
          <cell r="B27" t="str">
            <v>Project Manger - GIS/ArcFM</v>
          </cell>
          <cell r="C27" t="str">
            <v>3733</v>
          </cell>
          <cell r="D27" t="str">
            <v>WRIGHT, Dalle E</v>
          </cell>
          <cell r="E27">
            <v>11324.41</v>
          </cell>
          <cell r="F27">
            <v>0</v>
          </cell>
          <cell r="G27">
            <v>0</v>
          </cell>
          <cell r="H27">
            <v>11324.41</v>
          </cell>
        </row>
        <row r="28">
          <cell r="A28">
            <v>683</v>
          </cell>
          <cell r="B28" t="str">
            <v>Executive Assistant</v>
          </cell>
          <cell r="C28" t="str">
            <v>3717</v>
          </cell>
          <cell r="D28" t="str">
            <v>MILNE, Nicole R</v>
          </cell>
          <cell r="E28">
            <v>0</v>
          </cell>
          <cell r="F28">
            <v>2800.0499999999997</v>
          </cell>
          <cell r="G28">
            <v>749.98000000000025</v>
          </cell>
          <cell r="H28">
            <v>3550.0299999999997</v>
          </cell>
        </row>
        <row r="29">
          <cell r="A29">
            <v>693</v>
          </cell>
          <cell r="B29" t="str">
            <v>Manager Learning and Development</v>
          </cell>
          <cell r="C29" t="str">
            <v>10286</v>
          </cell>
          <cell r="D29" t="str">
            <v>BODLE, Leanne</v>
          </cell>
          <cell r="E29">
            <v>0</v>
          </cell>
          <cell r="F29">
            <v>2800.0499999999997</v>
          </cell>
          <cell r="G29">
            <v>749.98000000000025</v>
          </cell>
          <cell r="H29">
            <v>3550.0299999999997</v>
          </cell>
        </row>
        <row r="30">
          <cell r="A30">
            <v>724</v>
          </cell>
          <cell r="B30" t="str">
            <v>Perf Engineer Subs &amp; Switchgear</v>
          </cell>
          <cell r="C30" t="str">
            <v>9866</v>
          </cell>
          <cell r="D30" t="str">
            <v>PIYATILAKE, Stanley A</v>
          </cell>
          <cell r="E30">
            <v>0</v>
          </cell>
          <cell r="F30">
            <v>2800.0499999999997</v>
          </cell>
          <cell r="G30">
            <v>749.98000000000025</v>
          </cell>
          <cell r="H30">
            <v>3550.0299999999997</v>
          </cell>
        </row>
        <row r="31">
          <cell r="A31">
            <v>726</v>
          </cell>
          <cell r="B31" t="str">
            <v>Project Manager</v>
          </cell>
          <cell r="C31" t="str">
            <v>10127</v>
          </cell>
          <cell r="D31" t="str">
            <v>LONCHAMPT, Delphine K</v>
          </cell>
          <cell r="E31">
            <v>0</v>
          </cell>
          <cell r="F31">
            <v>2800.0499999999997</v>
          </cell>
          <cell r="G31">
            <v>749.98000000000025</v>
          </cell>
          <cell r="H31">
            <v>3550.0299999999997</v>
          </cell>
        </row>
        <row r="32">
          <cell r="A32">
            <v>726</v>
          </cell>
          <cell r="B32" t="str">
            <v>Project Manager Major Projects</v>
          </cell>
          <cell r="C32" t="str">
            <v>10127</v>
          </cell>
          <cell r="D32" t="str">
            <v>LONCHAMPT, Delphine K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744</v>
          </cell>
          <cell r="B33" t="str">
            <v>CSAP Officer</v>
          </cell>
          <cell r="C33" t="str">
            <v>719-50695</v>
          </cell>
          <cell r="D33" t="str">
            <v>SCANES, Allan J</v>
          </cell>
          <cell r="E33">
            <v>0</v>
          </cell>
          <cell r="F33">
            <v>2800.0499999999997</v>
          </cell>
          <cell r="G33">
            <v>749.98000000000025</v>
          </cell>
          <cell r="H33">
            <v>3550.0299999999997</v>
          </cell>
        </row>
        <row r="34">
          <cell r="A34">
            <v>745</v>
          </cell>
          <cell r="B34" t="str">
            <v>CSAP Officer</v>
          </cell>
          <cell r="C34" t="str">
            <v>544-83175</v>
          </cell>
          <cell r="D34" t="str">
            <v>WOLK, Garry</v>
          </cell>
          <cell r="E34">
            <v>0</v>
          </cell>
          <cell r="F34">
            <v>2800.0499999999997</v>
          </cell>
          <cell r="G34">
            <v>749.98000000000025</v>
          </cell>
          <cell r="H34">
            <v>3550.0299999999997</v>
          </cell>
        </row>
        <row r="35">
          <cell r="A35">
            <v>747</v>
          </cell>
          <cell r="B35" t="str">
            <v>CSAP Officer</v>
          </cell>
          <cell r="C35" t="str">
            <v>1138</v>
          </cell>
          <cell r="D35" t="str">
            <v>NEWTON, David</v>
          </cell>
          <cell r="E35">
            <v>0</v>
          </cell>
          <cell r="F35">
            <v>2800.0499999999997</v>
          </cell>
          <cell r="G35">
            <v>749.98000000000025</v>
          </cell>
          <cell r="H35">
            <v>3550.0299999999997</v>
          </cell>
        </row>
        <row r="36">
          <cell r="A36">
            <v>749</v>
          </cell>
          <cell r="B36" t="str">
            <v>Customer Service Officer</v>
          </cell>
          <cell r="C36" t="str">
            <v>N2124-1415-01</v>
          </cell>
          <cell r="D36" t="str">
            <v>Vacant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750</v>
          </cell>
          <cell r="B37" t="str">
            <v>CSAP Officer</v>
          </cell>
          <cell r="C37" t="str">
            <v>326-76988</v>
          </cell>
          <cell r="D37" t="str">
            <v>CAPPELLO, James P</v>
          </cell>
          <cell r="E37">
            <v>0</v>
          </cell>
          <cell r="F37">
            <v>2800.0499999999997</v>
          </cell>
          <cell r="G37">
            <v>749.98000000000025</v>
          </cell>
          <cell r="H37">
            <v>3550.0299999999997</v>
          </cell>
        </row>
        <row r="38">
          <cell r="A38">
            <v>751</v>
          </cell>
          <cell r="B38" t="str">
            <v>Senior CSAP Officer</v>
          </cell>
          <cell r="C38" t="str">
            <v>711-26671</v>
          </cell>
          <cell r="D38" t="str">
            <v>MAGUIRE, Paul J</v>
          </cell>
          <cell r="E38">
            <v>0</v>
          </cell>
          <cell r="F38">
            <v>2800.0499999999997</v>
          </cell>
          <cell r="G38">
            <v>749.98000000000025</v>
          </cell>
          <cell r="H38">
            <v>3550.0299999999997</v>
          </cell>
        </row>
        <row r="39">
          <cell r="A39">
            <v>759</v>
          </cell>
          <cell r="B39" t="str">
            <v>Purchasing and Contracts Admin</v>
          </cell>
          <cell r="C39" t="str">
            <v>030-42572</v>
          </cell>
          <cell r="D39" t="str">
            <v>SLIWINSKI, Lisa</v>
          </cell>
          <cell r="E39">
            <v>0</v>
          </cell>
          <cell r="F39">
            <v>2240.0100000000002</v>
          </cell>
          <cell r="G39">
            <v>599.95000000000005</v>
          </cell>
          <cell r="H39">
            <v>2839.96</v>
          </cell>
        </row>
        <row r="40">
          <cell r="A40">
            <v>884</v>
          </cell>
          <cell r="B40" t="str">
            <v>Contract Specialist</v>
          </cell>
          <cell r="C40" t="str">
            <v>10580</v>
          </cell>
          <cell r="D40" t="str">
            <v>NEWHAM, Debbie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924</v>
          </cell>
          <cell r="B41" t="str">
            <v>Vocational Educator</v>
          </cell>
          <cell r="C41" t="str">
            <v>10632</v>
          </cell>
          <cell r="D41" t="str">
            <v>HINCKSMAN, Paul J</v>
          </cell>
          <cell r="E41">
            <v>0</v>
          </cell>
          <cell r="F41">
            <v>2800.0499999999997</v>
          </cell>
          <cell r="G41">
            <v>749.98000000000025</v>
          </cell>
          <cell r="H41">
            <v>3550.0299999999997</v>
          </cell>
        </row>
        <row r="42">
          <cell r="A42">
            <v>994</v>
          </cell>
          <cell r="B42" t="str">
            <v>Customer Liaison Officer</v>
          </cell>
          <cell r="C42" t="str">
            <v>2506</v>
          </cell>
          <cell r="D42" t="str">
            <v>BUSTAMANTE, Christian A</v>
          </cell>
          <cell r="E42">
            <v>0</v>
          </cell>
          <cell r="F42">
            <v>2800.0499999999997</v>
          </cell>
          <cell r="G42">
            <v>749.98000000000025</v>
          </cell>
          <cell r="H42">
            <v>3550.0299999999997</v>
          </cell>
        </row>
        <row r="43">
          <cell r="A43">
            <v>995</v>
          </cell>
          <cell r="B43" t="str">
            <v>Customer Support Officer</v>
          </cell>
          <cell r="C43" t="str">
            <v>715-54836</v>
          </cell>
          <cell r="D43" t="str">
            <v>ZIEBELL, Kevin J</v>
          </cell>
          <cell r="E43">
            <v>0</v>
          </cell>
          <cell r="F43">
            <v>2800.0499999999997</v>
          </cell>
          <cell r="G43">
            <v>749.98000000000025</v>
          </cell>
          <cell r="H43">
            <v>3550.0299999999997</v>
          </cell>
        </row>
        <row r="44">
          <cell r="A44">
            <v>1032</v>
          </cell>
          <cell r="B44" t="str">
            <v>Principal AMS Engineer</v>
          </cell>
          <cell r="C44" t="str">
            <v>10502</v>
          </cell>
          <cell r="D44" t="str">
            <v>SCHULZER, Michael</v>
          </cell>
          <cell r="E44">
            <v>16334.84</v>
          </cell>
          <cell r="F44">
            <v>0</v>
          </cell>
          <cell r="G44">
            <v>0</v>
          </cell>
          <cell r="H44">
            <v>16334.84</v>
          </cell>
        </row>
        <row r="45">
          <cell r="A45">
            <v>1059</v>
          </cell>
          <cell r="B45" t="str">
            <v>Fitter</v>
          </cell>
          <cell r="C45" t="str">
            <v>10708</v>
          </cell>
          <cell r="D45" t="str">
            <v>HALL, Nathan J</v>
          </cell>
          <cell r="E45">
            <v>0</v>
          </cell>
          <cell r="F45">
            <v>2800.0499999999997</v>
          </cell>
          <cell r="G45">
            <v>749.98000000000025</v>
          </cell>
          <cell r="H45">
            <v>3550.0299999999997</v>
          </cell>
        </row>
        <row r="46">
          <cell r="A46">
            <v>1066</v>
          </cell>
          <cell r="B46" t="str">
            <v>Billing Officer</v>
          </cell>
          <cell r="C46" t="str">
            <v>702-88046</v>
          </cell>
          <cell r="D46" t="str">
            <v>HARVEY, Barry J</v>
          </cell>
          <cell r="E46">
            <v>0</v>
          </cell>
          <cell r="F46">
            <v>2091.9499999999998</v>
          </cell>
          <cell r="G46">
            <v>560.32000000000005</v>
          </cell>
          <cell r="H46">
            <v>2652.27</v>
          </cell>
        </row>
        <row r="47">
          <cell r="A47">
            <v>1066</v>
          </cell>
          <cell r="B47" t="str">
            <v>Metering Data Serv Team Leader</v>
          </cell>
          <cell r="C47" t="str">
            <v>702-88046</v>
          </cell>
          <cell r="D47" t="str">
            <v>HARVEY, Barry J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1153</v>
          </cell>
          <cell r="B48" t="str">
            <v>Fitter</v>
          </cell>
          <cell r="C48" t="str">
            <v>3106</v>
          </cell>
          <cell r="D48" t="str">
            <v>TANKEY, John H</v>
          </cell>
          <cell r="E48">
            <v>0</v>
          </cell>
          <cell r="F48">
            <v>2800.0499999999997</v>
          </cell>
          <cell r="G48">
            <v>749.98000000000025</v>
          </cell>
          <cell r="H48">
            <v>3550.0299999999997</v>
          </cell>
        </row>
        <row r="49">
          <cell r="A49">
            <v>1154</v>
          </cell>
          <cell r="B49" t="str">
            <v>Fitter</v>
          </cell>
          <cell r="C49" t="str">
            <v>10707</v>
          </cell>
          <cell r="D49" t="str">
            <v>HEARN, Peter M</v>
          </cell>
          <cell r="E49">
            <v>0</v>
          </cell>
          <cell r="F49">
            <v>2800.0499999999997</v>
          </cell>
          <cell r="G49">
            <v>749.98000000000025</v>
          </cell>
          <cell r="H49">
            <v>3550.0299999999997</v>
          </cell>
        </row>
        <row r="50">
          <cell r="A50">
            <v>1168</v>
          </cell>
          <cell r="B50" t="str">
            <v>Electrical Fitter</v>
          </cell>
          <cell r="C50" t="str">
            <v>N2143-1415-01</v>
          </cell>
          <cell r="D50" t="str">
            <v>Vacant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1172</v>
          </cell>
          <cell r="B51" t="str">
            <v>Apprentice Electrical Fitter</v>
          </cell>
          <cell r="C51" t="str">
            <v>10627</v>
          </cell>
          <cell r="D51" t="str">
            <v>GARVIE, Caleb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1172</v>
          </cell>
          <cell r="B52" t="str">
            <v>Fitter Apprentice</v>
          </cell>
          <cell r="C52" t="str">
            <v>10627</v>
          </cell>
          <cell r="D52" t="str">
            <v>GARVIE, Caleb</v>
          </cell>
          <cell r="E52">
            <v>0</v>
          </cell>
          <cell r="F52">
            <v>2800.0499999999997</v>
          </cell>
          <cell r="G52">
            <v>749.98000000000025</v>
          </cell>
          <cell r="H52">
            <v>3550.0299999999997</v>
          </cell>
        </row>
        <row r="53">
          <cell r="A53">
            <v>1214</v>
          </cell>
          <cell r="B53" t="str">
            <v>Customer Services Officer</v>
          </cell>
          <cell r="C53" t="str">
            <v>2529</v>
          </cell>
          <cell r="D53" t="str">
            <v>ALLEN, Tracee</v>
          </cell>
          <cell r="E53">
            <v>0</v>
          </cell>
          <cell r="F53">
            <v>2800.0499999999997</v>
          </cell>
          <cell r="G53">
            <v>749.98000000000025</v>
          </cell>
          <cell r="H53">
            <v>3550.0299999999997</v>
          </cell>
        </row>
        <row r="54">
          <cell r="A54">
            <v>1214</v>
          </cell>
          <cell r="B54" t="str">
            <v>Customer Services Officer</v>
          </cell>
          <cell r="C54" t="str">
            <v>2529</v>
          </cell>
          <cell r="D54" t="str">
            <v>ALLEN, Tracee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1217</v>
          </cell>
          <cell r="B55" t="str">
            <v>Electrical Fitter</v>
          </cell>
          <cell r="C55" t="str">
            <v>10528</v>
          </cell>
          <cell r="D55" t="str">
            <v>O'BRIEN, Peter G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1217</v>
          </cell>
          <cell r="B56" t="str">
            <v>Fitter</v>
          </cell>
          <cell r="C56" t="str">
            <v>10528</v>
          </cell>
          <cell r="D56" t="str">
            <v>O'BRIEN, Peter G</v>
          </cell>
          <cell r="E56">
            <v>0</v>
          </cell>
          <cell r="F56">
            <v>2800.0499999999997</v>
          </cell>
          <cell r="G56">
            <v>749.98000000000025</v>
          </cell>
          <cell r="H56">
            <v>3550.0299999999997</v>
          </cell>
        </row>
        <row r="57">
          <cell r="A57">
            <v>1218</v>
          </cell>
          <cell r="B57" t="str">
            <v>Fitter / LV Switcher</v>
          </cell>
          <cell r="C57" t="str">
            <v>3347</v>
          </cell>
          <cell r="D57" t="str">
            <v>EBSWORTH, Jay</v>
          </cell>
          <cell r="E57">
            <v>0</v>
          </cell>
          <cell r="F57">
            <v>2800.0499999999997</v>
          </cell>
          <cell r="G57">
            <v>749.98000000000025</v>
          </cell>
          <cell r="H57">
            <v>3550.0299999999997</v>
          </cell>
        </row>
        <row r="58">
          <cell r="A58">
            <v>1223</v>
          </cell>
          <cell r="B58" t="str">
            <v>Protection Technician</v>
          </cell>
          <cell r="C58" t="str">
            <v>9626</v>
          </cell>
          <cell r="D58" t="str">
            <v>CREEK, Matthew D</v>
          </cell>
          <cell r="E58">
            <v>0</v>
          </cell>
          <cell r="F58">
            <v>2800.0499999999997</v>
          </cell>
          <cell r="G58">
            <v>749.98000000000025</v>
          </cell>
          <cell r="H58">
            <v>3550.0299999999997</v>
          </cell>
        </row>
        <row r="59">
          <cell r="A59">
            <v>1234</v>
          </cell>
          <cell r="B59" t="str">
            <v>Lineworker</v>
          </cell>
          <cell r="C59" t="str">
            <v>9009</v>
          </cell>
          <cell r="D59" t="str">
            <v>JACOBS, Robert</v>
          </cell>
          <cell r="E59">
            <v>0</v>
          </cell>
          <cell r="F59">
            <v>2800.0499999999997</v>
          </cell>
          <cell r="G59">
            <v>749.98000000000025</v>
          </cell>
          <cell r="H59">
            <v>3550.0299999999997</v>
          </cell>
        </row>
        <row r="60">
          <cell r="A60">
            <v>1241</v>
          </cell>
          <cell r="B60" t="str">
            <v>Network Operator</v>
          </cell>
          <cell r="C60" t="str">
            <v>4056</v>
          </cell>
          <cell r="D60" t="str">
            <v>GORTON, Andrew D</v>
          </cell>
          <cell r="E60">
            <v>0</v>
          </cell>
          <cell r="F60">
            <v>2800.0499999999997</v>
          </cell>
          <cell r="G60">
            <v>749.98000000000025</v>
          </cell>
          <cell r="H60">
            <v>3550.0299999999997</v>
          </cell>
        </row>
        <row r="61">
          <cell r="A61">
            <v>1252</v>
          </cell>
          <cell r="B61" t="str">
            <v>Geospatial Specialist</v>
          </cell>
          <cell r="C61" t="str">
            <v>2375</v>
          </cell>
          <cell r="D61" t="str">
            <v>REARDON, Phillip</v>
          </cell>
          <cell r="E61">
            <v>0</v>
          </cell>
          <cell r="F61">
            <v>1877.4299999999998</v>
          </cell>
          <cell r="G61">
            <v>502.86000000000013</v>
          </cell>
          <cell r="H61">
            <v>2380.29</v>
          </cell>
        </row>
        <row r="62">
          <cell r="A62">
            <v>1282</v>
          </cell>
          <cell r="B62" t="str">
            <v>Manager Business Improvement</v>
          </cell>
          <cell r="C62" t="str">
            <v>9077</v>
          </cell>
          <cell r="D62" t="str">
            <v>VAN VEENENDAAL, Debbie A</v>
          </cell>
          <cell r="E62">
            <v>13019.71</v>
          </cell>
          <cell r="F62">
            <v>0</v>
          </cell>
          <cell r="G62">
            <v>0</v>
          </cell>
          <cell r="H62">
            <v>13019.71</v>
          </cell>
        </row>
        <row r="63">
          <cell r="A63">
            <v>1285</v>
          </cell>
          <cell r="B63" t="str">
            <v>Management Systems Coordinator</v>
          </cell>
          <cell r="C63" t="str">
            <v>2019</v>
          </cell>
          <cell r="D63" t="str">
            <v>PHILLIPS, Ashley</v>
          </cell>
          <cell r="E63">
            <v>0</v>
          </cell>
          <cell r="F63">
            <v>2800.0499999999997</v>
          </cell>
          <cell r="G63">
            <v>749.98000000000025</v>
          </cell>
          <cell r="H63">
            <v>3550.0299999999997</v>
          </cell>
        </row>
        <row r="64">
          <cell r="A64">
            <v>1291</v>
          </cell>
          <cell r="B64" t="str">
            <v>Contract Specialist</v>
          </cell>
          <cell r="C64" t="str">
            <v>719-53247</v>
          </cell>
          <cell r="D64" t="str">
            <v>ANDERSON, Leanne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1299</v>
          </cell>
          <cell r="B65" t="str">
            <v>Fleet Support Officer</v>
          </cell>
          <cell r="C65" t="str">
            <v>3069</v>
          </cell>
          <cell r="D65" t="str">
            <v>WEBB, Erin L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1299</v>
          </cell>
          <cell r="B66" t="str">
            <v>Fleet Support Officer</v>
          </cell>
          <cell r="C66" t="str">
            <v>3069</v>
          </cell>
          <cell r="D66" t="str">
            <v>WEBB, Erin L</v>
          </cell>
          <cell r="E66">
            <v>0</v>
          </cell>
          <cell r="F66">
            <v>2800.0499999999997</v>
          </cell>
          <cell r="G66">
            <v>749.98000000000025</v>
          </cell>
          <cell r="H66">
            <v>3550.0299999999997</v>
          </cell>
        </row>
        <row r="67">
          <cell r="A67">
            <v>1302</v>
          </cell>
          <cell r="B67" t="str">
            <v>Purchasing Officer</v>
          </cell>
          <cell r="C67" t="str">
            <v>6574</v>
          </cell>
          <cell r="D67" t="str">
            <v>THOMPSON, Matthew J</v>
          </cell>
          <cell r="E67">
            <v>0</v>
          </cell>
          <cell r="F67">
            <v>2800.0499999999997</v>
          </cell>
          <cell r="G67">
            <v>749.98000000000025</v>
          </cell>
          <cell r="H67">
            <v>3550.0299999999997</v>
          </cell>
        </row>
        <row r="68">
          <cell r="A68">
            <v>1304</v>
          </cell>
          <cell r="B68" t="str">
            <v>Senior Commercial Analyst</v>
          </cell>
          <cell r="C68" t="str">
            <v>715-17779</v>
          </cell>
          <cell r="D68" t="str">
            <v>WALKER, Christopher I</v>
          </cell>
          <cell r="E68">
            <v>0</v>
          </cell>
          <cell r="F68">
            <v>2800.0499999999997</v>
          </cell>
          <cell r="G68">
            <v>749.98000000000025</v>
          </cell>
          <cell r="H68">
            <v>3550.0299999999997</v>
          </cell>
        </row>
        <row r="69">
          <cell r="A69">
            <v>1310</v>
          </cell>
          <cell r="B69" t="str">
            <v>Storeperson</v>
          </cell>
          <cell r="C69" t="str">
            <v>10583</v>
          </cell>
          <cell r="D69" t="str">
            <v>SUTTON, Brian</v>
          </cell>
          <cell r="E69">
            <v>0</v>
          </cell>
          <cell r="F69">
            <v>2800.0499999999997</v>
          </cell>
          <cell r="G69">
            <v>749.98000000000025</v>
          </cell>
          <cell r="H69">
            <v>3550.0299999999997</v>
          </cell>
        </row>
        <row r="70">
          <cell r="A70">
            <v>1312</v>
          </cell>
          <cell r="B70" t="str">
            <v>Warehouse Team Leader</v>
          </cell>
          <cell r="C70" t="str">
            <v>9849</v>
          </cell>
          <cell r="D70" t="str">
            <v>NIHILL, Sean M</v>
          </cell>
          <cell r="E70">
            <v>0</v>
          </cell>
          <cell r="F70">
            <v>2800.0499999999997</v>
          </cell>
          <cell r="G70">
            <v>749.98000000000025</v>
          </cell>
          <cell r="H70">
            <v>3550.0299999999997</v>
          </cell>
        </row>
        <row r="71">
          <cell r="A71">
            <v>1313</v>
          </cell>
          <cell r="B71" t="str">
            <v>Storeperson</v>
          </cell>
          <cell r="C71" t="str">
            <v>6256</v>
          </cell>
          <cell r="D71" t="str">
            <v>O'CONNOR, David J</v>
          </cell>
          <cell r="E71">
            <v>0</v>
          </cell>
          <cell r="F71">
            <v>2800.0499999999997</v>
          </cell>
          <cell r="G71">
            <v>749.98000000000025</v>
          </cell>
          <cell r="H71">
            <v>3550.0299999999997</v>
          </cell>
        </row>
        <row r="72">
          <cell r="A72">
            <v>1317</v>
          </cell>
          <cell r="B72" t="str">
            <v>Storeperson</v>
          </cell>
          <cell r="C72" t="str">
            <v>9617</v>
          </cell>
          <cell r="D72" t="str">
            <v>CAIN, David P</v>
          </cell>
          <cell r="E72">
            <v>0</v>
          </cell>
          <cell r="F72">
            <v>2800.0499999999997</v>
          </cell>
          <cell r="G72">
            <v>749.98000000000025</v>
          </cell>
          <cell r="H72">
            <v>3550.0299999999997</v>
          </cell>
        </row>
        <row r="73">
          <cell r="A73">
            <v>1318</v>
          </cell>
          <cell r="B73" t="str">
            <v>Warehouse Administrator</v>
          </cell>
          <cell r="C73" t="str">
            <v>10578</v>
          </cell>
          <cell r="D73" t="str">
            <v>GILL, Rebecca A E</v>
          </cell>
          <cell r="E73">
            <v>0</v>
          </cell>
          <cell r="F73">
            <v>2800.0499999999997</v>
          </cell>
          <cell r="G73">
            <v>749.98000000000025</v>
          </cell>
          <cell r="H73">
            <v>3550.0299999999997</v>
          </cell>
        </row>
        <row r="74">
          <cell r="A74">
            <v>1320</v>
          </cell>
          <cell r="B74" t="str">
            <v>Business Performance Analyst</v>
          </cell>
          <cell r="C74" t="str">
            <v>9339</v>
          </cell>
          <cell r="D74" t="str">
            <v>SKOUSEN, Cheryl S</v>
          </cell>
          <cell r="E74">
            <v>5000.01</v>
          </cell>
          <cell r="F74">
            <v>0</v>
          </cell>
          <cell r="G74">
            <v>0</v>
          </cell>
          <cell r="H74">
            <v>5000.01</v>
          </cell>
        </row>
        <row r="75">
          <cell r="A75">
            <v>1320</v>
          </cell>
          <cell r="B75" t="str">
            <v>Project Performance Analyst</v>
          </cell>
          <cell r="C75" t="str">
            <v>9339</v>
          </cell>
          <cell r="D75" t="str">
            <v>SKOUSEN, Cheryl 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1321</v>
          </cell>
          <cell r="B76" t="str">
            <v>Storeperson</v>
          </cell>
          <cell r="C76" t="str">
            <v>3013</v>
          </cell>
          <cell r="D76" t="str">
            <v>ORLANDO, Mathew</v>
          </cell>
          <cell r="E76">
            <v>0</v>
          </cell>
          <cell r="F76">
            <v>2800.0499999999997</v>
          </cell>
          <cell r="G76">
            <v>749.98000000000025</v>
          </cell>
          <cell r="H76">
            <v>3550.0299999999997</v>
          </cell>
        </row>
        <row r="77">
          <cell r="A77">
            <v>1341</v>
          </cell>
          <cell r="B77" t="str">
            <v>Principal Engineer Substations</v>
          </cell>
          <cell r="C77" t="str">
            <v>10645</v>
          </cell>
          <cell r="D77" t="str">
            <v>TURKI, Surinder</v>
          </cell>
          <cell r="E77">
            <v>15025.889999999998</v>
          </cell>
          <cell r="F77">
            <v>0</v>
          </cell>
          <cell r="G77">
            <v>0</v>
          </cell>
          <cell r="H77">
            <v>15025.889999999998</v>
          </cell>
        </row>
        <row r="78">
          <cell r="A78">
            <v>1342</v>
          </cell>
          <cell r="B78" t="str">
            <v>Snr Regulatory Compliance &amp; Report Officer</v>
          </cell>
          <cell r="C78" t="str">
            <v>10606</v>
          </cell>
          <cell r="D78" t="str">
            <v>WALKER, Robert</v>
          </cell>
          <cell r="E78">
            <v>13875.000000000004</v>
          </cell>
          <cell r="F78">
            <v>0</v>
          </cell>
          <cell r="G78">
            <v>0</v>
          </cell>
          <cell r="H78">
            <v>13875.000000000004</v>
          </cell>
        </row>
        <row r="79">
          <cell r="A79">
            <v>1348</v>
          </cell>
          <cell r="B79" t="str">
            <v>Commercial Mngr Energy Network</v>
          </cell>
          <cell r="C79" t="str">
            <v>9846</v>
          </cell>
          <cell r="D79" t="str">
            <v>PRIEST, Martin</v>
          </cell>
          <cell r="E79">
            <v>10000.01</v>
          </cell>
          <cell r="F79">
            <v>0</v>
          </cell>
          <cell r="G79">
            <v>0</v>
          </cell>
          <cell r="H79">
            <v>10000.01</v>
          </cell>
        </row>
        <row r="80">
          <cell r="A80">
            <v>1369</v>
          </cell>
          <cell r="B80" t="str">
            <v>Administration Officer</v>
          </cell>
          <cell r="C80" t="str">
            <v>323-84993</v>
          </cell>
          <cell r="D80" t="str">
            <v>COULON, Noelene</v>
          </cell>
          <cell r="E80">
            <v>0</v>
          </cell>
          <cell r="F80">
            <v>2800.0499999999997</v>
          </cell>
          <cell r="G80">
            <v>749.98000000000025</v>
          </cell>
          <cell r="H80">
            <v>3550.0299999999997</v>
          </cell>
        </row>
        <row r="81">
          <cell r="A81">
            <v>1389</v>
          </cell>
          <cell r="B81" t="str">
            <v>Program Scheduler</v>
          </cell>
          <cell r="C81" t="str">
            <v>10143</v>
          </cell>
          <cell r="D81" t="str">
            <v>BRUNS, Daniel K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1394</v>
          </cell>
          <cell r="B82" t="str">
            <v>Dispatcher</v>
          </cell>
          <cell r="C82" t="str">
            <v>6424</v>
          </cell>
          <cell r="D82" t="str">
            <v>REES, Ross E</v>
          </cell>
          <cell r="E82">
            <v>0</v>
          </cell>
          <cell r="F82">
            <v>2800.0499999999997</v>
          </cell>
          <cell r="G82">
            <v>749.98000000000025</v>
          </cell>
          <cell r="H82">
            <v>3550.0299999999997</v>
          </cell>
        </row>
        <row r="83">
          <cell r="A83">
            <v>1396</v>
          </cell>
          <cell r="B83" t="str">
            <v>Works Scheduler</v>
          </cell>
          <cell r="C83" t="str">
            <v>3565</v>
          </cell>
          <cell r="D83" t="str">
            <v>EVANS, Kylie M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1398</v>
          </cell>
          <cell r="B84" t="str">
            <v>Services &amp; Installation Officer</v>
          </cell>
          <cell r="C84" t="str">
            <v>326-76056</v>
          </cell>
          <cell r="D84" t="str">
            <v>MCINTOSH, David A</v>
          </cell>
          <cell r="E84">
            <v>0</v>
          </cell>
          <cell r="F84">
            <v>2800.0499999999997</v>
          </cell>
          <cell r="G84">
            <v>749.98000000000025</v>
          </cell>
          <cell r="H84">
            <v>3550.0299999999997</v>
          </cell>
        </row>
        <row r="85">
          <cell r="A85">
            <v>1399</v>
          </cell>
          <cell r="B85" t="str">
            <v>Dispatcher</v>
          </cell>
          <cell r="C85" t="str">
            <v>5077</v>
          </cell>
          <cell r="D85" t="str">
            <v>BELL, Darren R</v>
          </cell>
          <cell r="E85">
            <v>0</v>
          </cell>
          <cell r="F85">
            <v>2800.0499999999997</v>
          </cell>
          <cell r="G85">
            <v>749.98000000000025</v>
          </cell>
          <cell r="H85">
            <v>3550.0299999999997</v>
          </cell>
        </row>
        <row r="86">
          <cell r="A86">
            <v>1400</v>
          </cell>
          <cell r="B86" t="str">
            <v>Dispatcher</v>
          </cell>
          <cell r="C86" t="str">
            <v>6876</v>
          </cell>
          <cell r="D86" t="str">
            <v>WALKER, Noel G</v>
          </cell>
          <cell r="E86">
            <v>0</v>
          </cell>
          <cell r="F86">
            <v>2800.0499999999997</v>
          </cell>
          <cell r="G86">
            <v>749.98000000000025</v>
          </cell>
          <cell r="H86">
            <v>3550.0299999999997</v>
          </cell>
        </row>
        <row r="87">
          <cell r="A87">
            <v>1401</v>
          </cell>
          <cell r="B87" t="str">
            <v>Dispatcher</v>
          </cell>
          <cell r="C87" t="str">
            <v>326-71589</v>
          </cell>
          <cell r="D87" t="str">
            <v>GRIGG, Kenneth J</v>
          </cell>
          <cell r="E87">
            <v>0</v>
          </cell>
          <cell r="F87">
            <v>2800.0499999999997</v>
          </cell>
          <cell r="G87">
            <v>749.98000000000025</v>
          </cell>
          <cell r="H87">
            <v>3550.0299999999997</v>
          </cell>
        </row>
        <row r="88">
          <cell r="A88">
            <v>1404</v>
          </cell>
          <cell r="B88" t="str">
            <v>Lineworker</v>
          </cell>
          <cell r="C88" t="str">
            <v>10686</v>
          </cell>
          <cell r="D88" t="str">
            <v>CIRIC, Stevan</v>
          </cell>
          <cell r="E88">
            <v>0</v>
          </cell>
          <cell r="F88">
            <v>2800.0499999999997</v>
          </cell>
          <cell r="G88">
            <v>749.98000000000025</v>
          </cell>
          <cell r="H88">
            <v>3550.0299999999997</v>
          </cell>
        </row>
        <row r="89">
          <cell r="A89">
            <v>1445</v>
          </cell>
          <cell r="B89" t="str">
            <v>Environment Support Officer</v>
          </cell>
          <cell r="C89" t="str">
            <v>10510</v>
          </cell>
          <cell r="D89" t="str">
            <v>DARE, Christopher J</v>
          </cell>
          <cell r="E89">
            <v>0</v>
          </cell>
          <cell r="F89">
            <v>2800.0499999999997</v>
          </cell>
          <cell r="G89">
            <v>749.98000000000025</v>
          </cell>
          <cell r="H89">
            <v>3550.0299999999997</v>
          </cell>
        </row>
        <row r="90">
          <cell r="A90">
            <v>1479</v>
          </cell>
          <cell r="B90" t="str">
            <v>ArcFM/GIS Team Leader</v>
          </cell>
          <cell r="C90" t="str">
            <v>033-50380</v>
          </cell>
          <cell r="D90" t="str">
            <v>SMITH, Gary C</v>
          </cell>
          <cell r="E90">
            <v>0</v>
          </cell>
          <cell r="F90">
            <v>2800.0499999999997</v>
          </cell>
          <cell r="G90">
            <v>749.98000000000025</v>
          </cell>
          <cell r="H90">
            <v>3550.0299999999997</v>
          </cell>
        </row>
        <row r="91">
          <cell r="A91">
            <v>1516</v>
          </cell>
          <cell r="B91" t="str">
            <v>Dispatcher</v>
          </cell>
          <cell r="C91" t="str">
            <v>719-50775</v>
          </cell>
          <cell r="D91" t="str">
            <v>NEGRI, Graeme</v>
          </cell>
          <cell r="E91">
            <v>0</v>
          </cell>
          <cell r="F91">
            <v>2800.0499999999997</v>
          </cell>
          <cell r="G91">
            <v>749.98000000000025</v>
          </cell>
          <cell r="H91">
            <v>3550.0299999999997</v>
          </cell>
        </row>
        <row r="92">
          <cell r="A92">
            <v>1518</v>
          </cell>
          <cell r="B92" t="str">
            <v>Fitter</v>
          </cell>
          <cell r="C92" t="str">
            <v>3449</v>
          </cell>
          <cell r="D92" t="str">
            <v>MORRIS, Christopher J</v>
          </cell>
          <cell r="E92">
            <v>0</v>
          </cell>
          <cell r="F92">
            <v>2800.0499999999997</v>
          </cell>
          <cell r="G92">
            <v>749.98000000000025</v>
          </cell>
          <cell r="H92">
            <v>3550.0299999999997</v>
          </cell>
        </row>
        <row r="93">
          <cell r="A93">
            <v>1831</v>
          </cell>
          <cell r="B93" t="str">
            <v>Meter Data Mgment Officer</v>
          </cell>
          <cell r="C93" t="str">
            <v>9310</v>
          </cell>
          <cell r="D93" t="str">
            <v>FALLACE, Melissa J</v>
          </cell>
          <cell r="E93">
            <v>0</v>
          </cell>
          <cell r="F93">
            <v>2800.0499999999997</v>
          </cell>
          <cell r="G93">
            <v>749.98000000000025</v>
          </cell>
          <cell r="H93">
            <v>3550.0299999999997</v>
          </cell>
        </row>
        <row r="94">
          <cell r="A94">
            <v>1924</v>
          </cell>
          <cell r="B94" t="str">
            <v>Lineworker</v>
          </cell>
          <cell r="C94" t="str">
            <v>3277</v>
          </cell>
          <cell r="D94" t="str">
            <v>BURKE, David A</v>
          </cell>
          <cell r="E94">
            <v>0</v>
          </cell>
          <cell r="F94">
            <v>2800.0499999999997</v>
          </cell>
          <cell r="G94">
            <v>749.98000000000025</v>
          </cell>
          <cell r="H94">
            <v>3550.0299999999997</v>
          </cell>
        </row>
        <row r="95">
          <cell r="A95">
            <v>1928</v>
          </cell>
          <cell r="B95" t="str">
            <v>Electrical Worker/Lineworker</v>
          </cell>
          <cell r="C95" t="str">
            <v>9425</v>
          </cell>
          <cell r="D95" t="str">
            <v>O'DWYER, Peter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1928</v>
          </cell>
          <cell r="B96" t="str">
            <v>Lineworker</v>
          </cell>
          <cell r="C96" t="str">
            <v>9425</v>
          </cell>
          <cell r="D96" t="str">
            <v>O'DWYER, Peter</v>
          </cell>
          <cell r="E96">
            <v>0</v>
          </cell>
          <cell r="F96">
            <v>2800.0499999999997</v>
          </cell>
          <cell r="G96">
            <v>749.98000000000025</v>
          </cell>
          <cell r="H96">
            <v>3550.0299999999997</v>
          </cell>
        </row>
        <row r="97">
          <cell r="A97">
            <v>1930</v>
          </cell>
          <cell r="B97" t="str">
            <v>Team Leader</v>
          </cell>
          <cell r="C97" t="str">
            <v>2438</v>
          </cell>
          <cell r="D97" t="str">
            <v>GRACE, Frederick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1931</v>
          </cell>
          <cell r="B98" t="str">
            <v>Fitter</v>
          </cell>
          <cell r="C98" t="str">
            <v>2401</v>
          </cell>
          <cell r="D98" t="str">
            <v>BAIRD, Douglas N</v>
          </cell>
          <cell r="E98">
            <v>0</v>
          </cell>
          <cell r="F98">
            <v>2800.0499999999997</v>
          </cell>
          <cell r="G98">
            <v>749.98000000000025</v>
          </cell>
          <cell r="H98">
            <v>3550.0299999999997</v>
          </cell>
        </row>
        <row r="99">
          <cell r="A99">
            <v>1932</v>
          </cell>
          <cell r="B99" t="str">
            <v>HV Switcher / Lineworker</v>
          </cell>
          <cell r="C99" t="str">
            <v>10669</v>
          </cell>
          <cell r="D99" t="str">
            <v>HORNBY, Matthew Christopher</v>
          </cell>
          <cell r="E99">
            <v>0</v>
          </cell>
          <cell r="F99">
            <v>2800.0499999999997</v>
          </cell>
          <cell r="G99">
            <v>749.98000000000025</v>
          </cell>
          <cell r="H99">
            <v>3550.0299999999997</v>
          </cell>
        </row>
        <row r="100">
          <cell r="A100">
            <v>1934</v>
          </cell>
          <cell r="B100" t="str">
            <v>Plant Operator</v>
          </cell>
          <cell r="C100" t="str">
            <v>2691</v>
          </cell>
          <cell r="D100" t="str">
            <v>RICHARDSON, David M T</v>
          </cell>
          <cell r="E100">
            <v>0</v>
          </cell>
          <cell r="F100">
            <v>2800.0499999999997</v>
          </cell>
          <cell r="G100">
            <v>749.98000000000025</v>
          </cell>
          <cell r="H100">
            <v>3550.0299999999997</v>
          </cell>
        </row>
        <row r="101">
          <cell r="A101">
            <v>1936</v>
          </cell>
          <cell r="B101" t="str">
            <v>Customer Service Officer</v>
          </cell>
          <cell r="C101" t="str">
            <v>10055</v>
          </cell>
          <cell r="D101" t="str">
            <v>GUM, Asal</v>
          </cell>
          <cell r="E101">
            <v>0</v>
          </cell>
          <cell r="F101">
            <v>2800.0499999999997</v>
          </cell>
          <cell r="G101">
            <v>749.98000000000025</v>
          </cell>
          <cell r="H101">
            <v>3550.0299999999997</v>
          </cell>
        </row>
        <row r="102">
          <cell r="A102">
            <v>1936</v>
          </cell>
          <cell r="B102" t="str">
            <v>System Support&amp;Reporting Offic</v>
          </cell>
          <cell r="C102" t="str">
            <v>10055</v>
          </cell>
          <cell r="D102" t="str">
            <v>GUM, Asal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1941</v>
          </cell>
          <cell r="B103" t="str">
            <v>Meter Data Mgment Officer</v>
          </cell>
          <cell r="C103" t="str">
            <v>3052</v>
          </cell>
          <cell r="D103" t="str">
            <v>WRIGHT, Candice L</v>
          </cell>
          <cell r="E103">
            <v>0</v>
          </cell>
          <cell r="F103">
            <v>2800.0499999999997</v>
          </cell>
          <cell r="G103">
            <v>749.98000000000025</v>
          </cell>
          <cell r="H103">
            <v>3550.0299999999997</v>
          </cell>
        </row>
        <row r="104">
          <cell r="A104">
            <v>1948</v>
          </cell>
          <cell r="B104" t="str">
            <v>Ancilliary Works Manager</v>
          </cell>
          <cell r="C104" t="str">
            <v>713-09291</v>
          </cell>
          <cell r="D104" t="str">
            <v>WRIGHT, Fiona M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2554</v>
          </cell>
          <cell r="B105" t="str">
            <v>Asset Inspector</v>
          </cell>
          <cell r="C105" t="str">
            <v>3289</v>
          </cell>
          <cell r="D105" t="str">
            <v>KERSHAW, Timothy E</v>
          </cell>
          <cell r="E105">
            <v>0</v>
          </cell>
          <cell r="F105">
            <v>2800.0499999999997</v>
          </cell>
          <cell r="G105">
            <v>749.98000000000025</v>
          </cell>
          <cell r="H105">
            <v>3550.0299999999997</v>
          </cell>
        </row>
        <row r="106">
          <cell r="A106">
            <v>2555</v>
          </cell>
          <cell r="B106" t="str">
            <v>Trade Assistant</v>
          </cell>
          <cell r="C106" t="str">
            <v>10678</v>
          </cell>
          <cell r="D106" t="str">
            <v>CUTHBERTSON, Amy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2555</v>
          </cell>
          <cell r="B107" t="str">
            <v>Trades Assistant</v>
          </cell>
          <cell r="C107" t="str">
            <v>10678</v>
          </cell>
          <cell r="D107" t="str">
            <v>CUTHBERTSON, Amy</v>
          </cell>
          <cell r="E107">
            <v>0</v>
          </cell>
          <cell r="F107">
            <v>2800.0499999999997</v>
          </cell>
          <cell r="G107">
            <v>749.98000000000025</v>
          </cell>
          <cell r="H107">
            <v>3550.0299999999997</v>
          </cell>
        </row>
        <row r="108">
          <cell r="A108">
            <v>2573</v>
          </cell>
          <cell r="B108" t="str">
            <v>Standards Tech Off/Engineer</v>
          </cell>
          <cell r="C108" t="str">
            <v>10628</v>
          </cell>
          <cell r="D108" t="str">
            <v>BUTSON, Mark</v>
          </cell>
          <cell r="E108">
            <v>0</v>
          </cell>
          <cell r="F108">
            <v>2800.0499999999997</v>
          </cell>
          <cell r="G108">
            <v>749.98000000000025</v>
          </cell>
          <cell r="H108">
            <v>3550.0299999999997</v>
          </cell>
        </row>
        <row r="109">
          <cell r="A109">
            <v>2574</v>
          </cell>
          <cell r="B109" t="str">
            <v>Mananger Network Supply</v>
          </cell>
          <cell r="C109" t="str">
            <v>1195</v>
          </cell>
          <cell r="D109" t="str">
            <v>LAMONT, Brent</v>
          </cell>
          <cell r="E109">
            <v>12788.01</v>
          </cell>
          <cell r="F109">
            <v>0</v>
          </cell>
          <cell r="G109">
            <v>0</v>
          </cell>
          <cell r="H109">
            <v>12788.01</v>
          </cell>
        </row>
        <row r="110">
          <cell r="A110">
            <v>2602</v>
          </cell>
          <cell r="B110" t="str">
            <v>Senior Finance Officer - Elect</v>
          </cell>
          <cell r="C110" t="str">
            <v>548-40611</v>
          </cell>
          <cell r="D110" t="str">
            <v>WOIWADE, Rebecca A</v>
          </cell>
          <cell r="E110">
            <v>0</v>
          </cell>
          <cell r="F110">
            <v>2800.0499999999997</v>
          </cell>
          <cell r="G110">
            <v>749.98000000000025</v>
          </cell>
          <cell r="H110">
            <v>3550.0299999999997</v>
          </cell>
        </row>
        <row r="111">
          <cell r="A111">
            <v>2603</v>
          </cell>
          <cell r="B111" t="str">
            <v>Fleet Manager</v>
          </cell>
          <cell r="C111" t="str">
            <v>2149</v>
          </cell>
          <cell r="D111" t="str">
            <v>SHEIL, John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>
            <v>2603</v>
          </cell>
          <cell r="B112" t="str">
            <v>Fleet Manager</v>
          </cell>
          <cell r="C112" t="str">
            <v>2149</v>
          </cell>
          <cell r="D112" t="str">
            <v>SHEIL, John</v>
          </cell>
          <cell r="E112">
            <v>0</v>
          </cell>
          <cell r="F112">
            <v>2800.0499999999997</v>
          </cell>
          <cell r="G112">
            <v>749.98000000000025</v>
          </cell>
          <cell r="H112">
            <v>3550.0299999999997</v>
          </cell>
        </row>
        <row r="113">
          <cell r="A113">
            <v>2642</v>
          </cell>
          <cell r="B113" t="str">
            <v>Plant Operator</v>
          </cell>
          <cell r="C113" t="str">
            <v>2693</v>
          </cell>
          <cell r="D113" t="str">
            <v>WIGGINS, James B</v>
          </cell>
          <cell r="E113">
            <v>0</v>
          </cell>
          <cell r="F113">
            <v>2800.0499999999997</v>
          </cell>
          <cell r="G113">
            <v>749.98000000000025</v>
          </cell>
          <cell r="H113">
            <v>3550.0299999999997</v>
          </cell>
        </row>
        <row r="114">
          <cell r="A114">
            <v>2644</v>
          </cell>
          <cell r="B114" t="str">
            <v>Electrical Worker/Labourer</v>
          </cell>
          <cell r="C114" t="str">
            <v>9653</v>
          </cell>
          <cell r="D114" t="str">
            <v>MILLER, Gerard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2648</v>
          </cell>
          <cell r="B115" t="str">
            <v>Mentor Monitor</v>
          </cell>
          <cell r="C115" t="str">
            <v>6891</v>
          </cell>
          <cell r="D115" t="str">
            <v>WINCHESTER, Robert B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2649</v>
          </cell>
          <cell r="B116" t="str">
            <v>Lineworker</v>
          </cell>
          <cell r="C116" t="str">
            <v>6051</v>
          </cell>
          <cell r="D116" t="str">
            <v>MURPHY, Shane</v>
          </cell>
          <cell r="E116">
            <v>0</v>
          </cell>
          <cell r="F116">
            <v>2800.0499999999997</v>
          </cell>
          <cell r="G116">
            <v>749.98000000000025</v>
          </cell>
          <cell r="H116">
            <v>3550.0299999999997</v>
          </cell>
        </row>
        <row r="117">
          <cell r="A117">
            <v>2649</v>
          </cell>
          <cell r="B117" t="str">
            <v>Team Coordinator Construction</v>
          </cell>
          <cell r="C117" t="str">
            <v>6051</v>
          </cell>
          <cell r="D117" t="str">
            <v>MURPHY, Shane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2650</v>
          </cell>
          <cell r="B118" t="str">
            <v>Team Coordinator Construction</v>
          </cell>
          <cell r="C118" t="str">
            <v>6417</v>
          </cell>
          <cell r="D118" t="str">
            <v>RANKIN, Paul 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2658</v>
          </cell>
          <cell r="B119" t="str">
            <v>Snr Customer Service Officer</v>
          </cell>
          <cell r="C119" t="str">
            <v>2468</v>
          </cell>
          <cell r="D119" t="str">
            <v>DRUMMOND, Peter</v>
          </cell>
          <cell r="E119">
            <v>0</v>
          </cell>
          <cell r="F119">
            <v>2800.0499999999997</v>
          </cell>
          <cell r="G119">
            <v>749.98000000000025</v>
          </cell>
          <cell r="H119">
            <v>3550.0299999999997</v>
          </cell>
        </row>
        <row r="120">
          <cell r="A120">
            <v>2675</v>
          </cell>
          <cell r="B120" t="str">
            <v>Snr Protection Engineer</v>
          </cell>
          <cell r="C120" t="str">
            <v>505-73325</v>
          </cell>
          <cell r="D120" t="str">
            <v>MORRISS, Rodney N</v>
          </cell>
          <cell r="E120">
            <v>0</v>
          </cell>
          <cell r="F120">
            <v>2800.0499999999997</v>
          </cell>
          <cell r="G120">
            <v>749.98000000000025</v>
          </cell>
          <cell r="H120">
            <v>3550.0299999999997</v>
          </cell>
        </row>
        <row r="121">
          <cell r="A121">
            <v>2695</v>
          </cell>
          <cell r="B121" t="str">
            <v>Works Estimating Officer Zone Substations</v>
          </cell>
          <cell r="C121" t="str">
            <v>6031</v>
          </cell>
          <cell r="D121" t="str">
            <v>MATTHEWS, Gary J</v>
          </cell>
          <cell r="E121">
            <v>0</v>
          </cell>
          <cell r="F121">
            <v>2800.0499999999997</v>
          </cell>
          <cell r="G121">
            <v>749.98000000000025</v>
          </cell>
          <cell r="H121">
            <v>3550.0299999999997</v>
          </cell>
        </row>
        <row r="122">
          <cell r="A122">
            <v>2695</v>
          </cell>
          <cell r="B122" t="str">
            <v>Works Planner - OH/UG</v>
          </cell>
          <cell r="C122" t="str">
            <v>6031</v>
          </cell>
          <cell r="D122" t="str">
            <v>MATTHEWS, Gary J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2712</v>
          </cell>
          <cell r="B123" t="str">
            <v>Asset Engineer Transmission</v>
          </cell>
          <cell r="C123" t="str">
            <v>9805</v>
          </cell>
          <cell r="D123" t="str">
            <v>SIVASANE, Manojkumar K</v>
          </cell>
          <cell r="E123">
            <v>0</v>
          </cell>
          <cell r="F123">
            <v>2800.0499999999997</v>
          </cell>
          <cell r="G123">
            <v>749.98000000000025</v>
          </cell>
          <cell r="H123">
            <v>3550.0299999999997</v>
          </cell>
        </row>
        <row r="124">
          <cell r="A124">
            <v>2731</v>
          </cell>
          <cell r="B124" t="str">
            <v>Asset Inspector</v>
          </cell>
          <cell r="C124" t="str">
            <v>3283</v>
          </cell>
          <cell r="D124" t="str">
            <v>PAULL, Matthew R</v>
          </cell>
          <cell r="E124">
            <v>0</v>
          </cell>
          <cell r="F124">
            <v>2800.0499999999997</v>
          </cell>
          <cell r="G124">
            <v>749.98000000000025</v>
          </cell>
          <cell r="H124">
            <v>3550.0299999999997</v>
          </cell>
        </row>
        <row r="125">
          <cell r="A125">
            <v>2732</v>
          </cell>
          <cell r="B125" t="str">
            <v>Asset Inspector</v>
          </cell>
          <cell r="C125" t="str">
            <v>N2146-1415-01</v>
          </cell>
          <cell r="D125" t="str">
            <v>Vacant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2733</v>
          </cell>
          <cell r="B126" t="str">
            <v>Vegetation Inspector</v>
          </cell>
          <cell r="C126" t="str">
            <v>1305</v>
          </cell>
          <cell r="D126" t="str">
            <v>WIGGINS, James A</v>
          </cell>
          <cell r="E126">
            <v>0</v>
          </cell>
          <cell r="F126">
            <v>2800.0499999999997</v>
          </cell>
          <cell r="G126">
            <v>749.98000000000025</v>
          </cell>
          <cell r="H126">
            <v>3550.0299999999997</v>
          </cell>
        </row>
        <row r="127">
          <cell r="A127">
            <v>2734</v>
          </cell>
          <cell r="B127" t="str">
            <v>Trades Assistant / Plant Operator</v>
          </cell>
          <cell r="C127" t="str">
            <v>1721</v>
          </cell>
          <cell r="D127" t="str">
            <v>WILLIAMS, Symon G</v>
          </cell>
          <cell r="E127">
            <v>0</v>
          </cell>
          <cell r="F127">
            <v>2800.0499999999997</v>
          </cell>
          <cell r="G127">
            <v>749.98000000000025</v>
          </cell>
          <cell r="H127">
            <v>3550.0299999999997</v>
          </cell>
        </row>
        <row r="128">
          <cell r="A128">
            <v>2777</v>
          </cell>
          <cell r="B128" t="str">
            <v>Customer Service Support Officer</v>
          </cell>
          <cell r="C128" t="str">
            <v>3621</v>
          </cell>
          <cell r="D128" t="str">
            <v>THURTELL, Denise</v>
          </cell>
          <cell r="E128">
            <v>0</v>
          </cell>
          <cell r="F128">
            <v>2800.0499999999997</v>
          </cell>
          <cell r="G128">
            <v>749.98000000000025</v>
          </cell>
          <cell r="H128">
            <v>3550.0299999999997</v>
          </cell>
        </row>
        <row r="129">
          <cell r="A129">
            <v>2777</v>
          </cell>
          <cell r="B129" t="str">
            <v>Customer Services Support Offi</v>
          </cell>
          <cell r="C129" t="str">
            <v>3621</v>
          </cell>
          <cell r="D129" t="str">
            <v>THURTELL, Denise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2836</v>
          </cell>
          <cell r="B130" t="str">
            <v>Cadet Engineer</v>
          </cell>
          <cell r="C130" t="str">
            <v>9661</v>
          </cell>
          <cell r="D130" t="str">
            <v>CLEAR, Robert J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2836</v>
          </cell>
          <cell r="B131" t="str">
            <v>Graduate Engineer</v>
          </cell>
          <cell r="C131" t="str">
            <v>9661</v>
          </cell>
          <cell r="D131" t="str">
            <v>CLEAR, Robert J</v>
          </cell>
          <cell r="E131">
            <v>0</v>
          </cell>
          <cell r="F131">
            <v>2800.0499999999997</v>
          </cell>
          <cell r="G131">
            <v>749.98000000000025</v>
          </cell>
          <cell r="H131">
            <v>3550.0299999999997</v>
          </cell>
        </row>
        <row r="132">
          <cell r="A132">
            <v>2837</v>
          </cell>
          <cell r="B132" t="str">
            <v>Asset Engineer</v>
          </cell>
          <cell r="C132" t="str">
            <v>2671</v>
          </cell>
          <cell r="D132" t="str">
            <v>TOKAJI, Zoltan A</v>
          </cell>
          <cell r="E132">
            <v>0</v>
          </cell>
          <cell r="F132">
            <v>2800.0499999999997</v>
          </cell>
          <cell r="G132">
            <v>749.98000000000025</v>
          </cell>
          <cell r="H132">
            <v>3550.0299999999997</v>
          </cell>
        </row>
        <row r="133">
          <cell r="A133">
            <v>2837</v>
          </cell>
          <cell r="B133" t="str">
            <v>Network Augmentation Engineer</v>
          </cell>
          <cell r="C133" t="str">
            <v>2671</v>
          </cell>
          <cell r="D133" t="str">
            <v>TOKAJI, Zoltan 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2841</v>
          </cell>
          <cell r="B134" t="str">
            <v>Cable Jointer</v>
          </cell>
          <cell r="C134" t="str">
            <v>9049</v>
          </cell>
          <cell r="D134" t="str">
            <v>O'LEARY, Timothy J</v>
          </cell>
          <cell r="E134">
            <v>0</v>
          </cell>
          <cell r="F134">
            <v>2800.0499999999997</v>
          </cell>
          <cell r="G134">
            <v>749.98000000000025</v>
          </cell>
          <cell r="H134">
            <v>3550.0299999999997</v>
          </cell>
        </row>
        <row r="135">
          <cell r="A135">
            <v>2841</v>
          </cell>
          <cell r="B135" t="str">
            <v>Cable Jointer</v>
          </cell>
          <cell r="C135" t="str">
            <v>9049</v>
          </cell>
          <cell r="D135" t="str">
            <v>O'LEARY, Timothy J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>
            <v>2843</v>
          </cell>
          <cell r="B136" t="str">
            <v>Fitter</v>
          </cell>
          <cell r="C136" t="str">
            <v>3044</v>
          </cell>
          <cell r="D136" t="str">
            <v>GIRVAN, Michael J</v>
          </cell>
          <cell r="E136">
            <v>0</v>
          </cell>
          <cell r="F136">
            <v>2800.0499999999997</v>
          </cell>
          <cell r="G136">
            <v>749.98000000000025</v>
          </cell>
          <cell r="H136">
            <v>3550.0299999999997</v>
          </cell>
        </row>
        <row r="137">
          <cell r="A137">
            <v>2844</v>
          </cell>
          <cell r="B137" t="str">
            <v>Lineworker Apprentice</v>
          </cell>
          <cell r="C137" t="str">
            <v>9318</v>
          </cell>
          <cell r="D137" t="str">
            <v>OLDFIELD, Anthony R</v>
          </cell>
          <cell r="E137">
            <v>0</v>
          </cell>
          <cell r="F137">
            <v>716.18000000000006</v>
          </cell>
          <cell r="G137">
            <v>191.82</v>
          </cell>
          <cell r="H137">
            <v>908</v>
          </cell>
        </row>
        <row r="138">
          <cell r="A138">
            <v>2845</v>
          </cell>
          <cell r="B138" t="str">
            <v>Fitter Apprentice</v>
          </cell>
          <cell r="C138" t="str">
            <v>9445</v>
          </cell>
          <cell r="D138" t="str">
            <v>HAWKER, Jade M</v>
          </cell>
          <cell r="E138">
            <v>0</v>
          </cell>
          <cell r="F138">
            <v>716.18000000000006</v>
          </cell>
          <cell r="G138">
            <v>191.82</v>
          </cell>
          <cell r="H138">
            <v>908</v>
          </cell>
        </row>
        <row r="139">
          <cell r="A139">
            <v>2846</v>
          </cell>
          <cell r="B139" t="str">
            <v>Fitter</v>
          </cell>
          <cell r="C139" t="str">
            <v>3763</v>
          </cell>
          <cell r="D139" t="str">
            <v>PATTERSON, Rory L</v>
          </cell>
          <cell r="E139">
            <v>0</v>
          </cell>
          <cell r="F139">
            <v>2800.0499999999997</v>
          </cell>
          <cell r="G139">
            <v>749.98000000000025</v>
          </cell>
          <cell r="H139">
            <v>3550.0299999999997</v>
          </cell>
        </row>
        <row r="140">
          <cell r="A140">
            <v>2849</v>
          </cell>
          <cell r="B140" t="str">
            <v>Fitter</v>
          </cell>
          <cell r="C140" t="str">
            <v>3116</v>
          </cell>
          <cell r="D140" t="str">
            <v>DELUCA, Anthony</v>
          </cell>
          <cell r="E140">
            <v>0</v>
          </cell>
          <cell r="F140">
            <v>2800.0499999999997</v>
          </cell>
          <cell r="G140">
            <v>749.98000000000025</v>
          </cell>
          <cell r="H140">
            <v>3550.0299999999997</v>
          </cell>
        </row>
        <row r="141">
          <cell r="A141">
            <v>2850</v>
          </cell>
          <cell r="B141" t="str">
            <v>Lineworker Apprentice</v>
          </cell>
          <cell r="C141" t="str">
            <v>9299</v>
          </cell>
          <cell r="D141" t="str">
            <v>MCMAHON, Matthew J</v>
          </cell>
          <cell r="E141">
            <v>0</v>
          </cell>
          <cell r="F141">
            <v>716.18000000000006</v>
          </cell>
          <cell r="G141">
            <v>191.82</v>
          </cell>
          <cell r="H141">
            <v>908</v>
          </cell>
        </row>
        <row r="142">
          <cell r="A142">
            <v>2853</v>
          </cell>
          <cell r="B142" t="str">
            <v>Asset Engineer Transmission</v>
          </cell>
          <cell r="C142" t="str">
            <v>9342</v>
          </cell>
          <cell r="D142" t="str">
            <v>GOGGIN, Ross</v>
          </cell>
          <cell r="E142">
            <v>0</v>
          </cell>
          <cell r="F142">
            <v>2800.0499999999997</v>
          </cell>
          <cell r="G142">
            <v>749.98000000000025</v>
          </cell>
          <cell r="H142">
            <v>3550.0299999999997</v>
          </cell>
        </row>
        <row r="143">
          <cell r="A143">
            <v>2853</v>
          </cell>
          <cell r="B143" t="str">
            <v>Planning &amp; Perform Engineer</v>
          </cell>
          <cell r="C143" t="str">
            <v>9342</v>
          </cell>
          <cell r="D143" t="str">
            <v>GOGGIN, Ross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3122</v>
          </cell>
          <cell r="B144" t="str">
            <v>Cable Layer</v>
          </cell>
          <cell r="C144" t="str">
            <v>10534</v>
          </cell>
          <cell r="D144" t="str">
            <v>SWAN, Daniel J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3122</v>
          </cell>
          <cell r="B145" t="str">
            <v>Trades Assistant</v>
          </cell>
          <cell r="C145" t="str">
            <v>10534</v>
          </cell>
          <cell r="D145" t="str">
            <v>SWAN, Daniel J</v>
          </cell>
          <cell r="E145">
            <v>0</v>
          </cell>
          <cell r="F145">
            <v>2800.0499999999997</v>
          </cell>
          <cell r="G145">
            <v>749.98000000000025</v>
          </cell>
          <cell r="H145">
            <v>3550.0299999999997</v>
          </cell>
        </row>
        <row r="146">
          <cell r="A146">
            <v>3123</v>
          </cell>
          <cell r="B146" t="str">
            <v>Vegetation Inspector</v>
          </cell>
          <cell r="C146" t="str">
            <v>3660</v>
          </cell>
          <cell r="D146" t="str">
            <v>YOUNG, Neven C</v>
          </cell>
          <cell r="E146">
            <v>0</v>
          </cell>
          <cell r="F146">
            <v>2800.0499999999997</v>
          </cell>
          <cell r="G146">
            <v>749.98000000000025</v>
          </cell>
          <cell r="H146">
            <v>3550.0299999999997</v>
          </cell>
        </row>
        <row r="147">
          <cell r="A147">
            <v>3124</v>
          </cell>
          <cell r="B147" t="str">
            <v>Trades Assistant</v>
          </cell>
          <cell r="C147" t="str">
            <v>9788</v>
          </cell>
          <cell r="D147" t="str">
            <v>VALTER, Matthew R</v>
          </cell>
          <cell r="E147">
            <v>0</v>
          </cell>
          <cell r="F147">
            <v>2800.0499999999997</v>
          </cell>
          <cell r="G147">
            <v>749.98000000000025</v>
          </cell>
          <cell r="H147">
            <v>3550.0299999999997</v>
          </cell>
        </row>
        <row r="148">
          <cell r="A148">
            <v>3125</v>
          </cell>
          <cell r="B148" t="str">
            <v>Trades Assistant</v>
          </cell>
          <cell r="C148" t="str">
            <v>10685</v>
          </cell>
          <cell r="D148" t="str">
            <v>POSTAI, John</v>
          </cell>
          <cell r="E148">
            <v>0</v>
          </cell>
          <cell r="F148">
            <v>2800.0499999999997</v>
          </cell>
          <cell r="G148">
            <v>749.98000000000025</v>
          </cell>
          <cell r="H148">
            <v>3550.0299999999997</v>
          </cell>
        </row>
        <row r="149">
          <cell r="A149">
            <v>3125</v>
          </cell>
          <cell r="B149" t="str">
            <v>Trades Assistant</v>
          </cell>
          <cell r="C149" t="str">
            <v>10685</v>
          </cell>
          <cell r="D149" t="str">
            <v>POSTAI, John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3126</v>
          </cell>
          <cell r="B150" t="str">
            <v>Plant Operator</v>
          </cell>
          <cell r="C150" t="str">
            <v>3045</v>
          </cell>
          <cell r="D150" t="str">
            <v>UHLE, Darin C</v>
          </cell>
          <cell r="E150">
            <v>0</v>
          </cell>
          <cell r="F150">
            <v>2800.0499999999997</v>
          </cell>
          <cell r="G150">
            <v>749.98000000000025</v>
          </cell>
          <cell r="H150">
            <v>3550.0299999999997</v>
          </cell>
        </row>
        <row r="151">
          <cell r="A151">
            <v>3161</v>
          </cell>
          <cell r="B151" t="str">
            <v>GIS Officer Electricity</v>
          </cell>
          <cell r="C151" t="str">
            <v>3583</v>
          </cell>
          <cell r="D151" t="str">
            <v>RASKER, Anjo</v>
          </cell>
          <cell r="E151">
            <v>0</v>
          </cell>
          <cell r="F151">
            <v>2800.0499999999997</v>
          </cell>
          <cell r="G151">
            <v>749.98000000000025</v>
          </cell>
          <cell r="H151">
            <v>3550.0299999999997</v>
          </cell>
        </row>
        <row r="152">
          <cell r="A152">
            <v>3185</v>
          </cell>
          <cell r="B152" t="str">
            <v>Works Management Admin Officer</v>
          </cell>
          <cell r="C152" t="str">
            <v>326-77761</v>
          </cell>
          <cell r="D152" t="str">
            <v>COWLING, David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3191</v>
          </cell>
          <cell r="B153" t="str">
            <v>Network Performance Engineer</v>
          </cell>
          <cell r="C153" t="str">
            <v>326-77219</v>
          </cell>
          <cell r="D153" t="str">
            <v>ARGUE, Fraser W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3191</v>
          </cell>
          <cell r="B154" t="str">
            <v>Network Performance Engineer</v>
          </cell>
          <cell r="C154" t="str">
            <v>10593</v>
          </cell>
          <cell r="D154" t="str">
            <v>LEE, Nicholas S K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3191</v>
          </cell>
          <cell r="B155" t="str">
            <v>Perf Engineer Overhead</v>
          </cell>
          <cell r="C155" t="str">
            <v>326-77219</v>
          </cell>
          <cell r="D155" t="str">
            <v>ARGUE, Fraser W</v>
          </cell>
          <cell r="E155">
            <v>0</v>
          </cell>
          <cell r="F155">
            <v>1008.0100000000002</v>
          </cell>
          <cell r="G155">
            <v>270.02</v>
          </cell>
          <cell r="H155">
            <v>1278.0300000000002</v>
          </cell>
        </row>
        <row r="156">
          <cell r="A156">
            <v>3191</v>
          </cell>
          <cell r="B156" t="str">
            <v>Perf Engineer T&amp;D Overhead/Underground</v>
          </cell>
          <cell r="C156" t="str">
            <v>10593</v>
          </cell>
          <cell r="D156" t="str">
            <v>LEE, Nicholas S K</v>
          </cell>
          <cell r="E156">
            <v>0</v>
          </cell>
          <cell r="F156">
            <v>2800.0499999999997</v>
          </cell>
          <cell r="G156">
            <v>749.98000000000025</v>
          </cell>
          <cell r="H156">
            <v>3550.0299999999997</v>
          </cell>
        </row>
        <row r="157">
          <cell r="A157">
            <v>3228</v>
          </cell>
          <cell r="B157" t="str">
            <v>Services &amp; Installations Officer</v>
          </cell>
          <cell r="C157" t="str">
            <v>326-70914</v>
          </cell>
          <cell r="D157" t="str">
            <v>INGRAM, Graeme E</v>
          </cell>
          <cell r="E157">
            <v>0</v>
          </cell>
          <cell r="F157">
            <v>1256.92</v>
          </cell>
          <cell r="G157">
            <v>336.69</v>
          </cell>
          <cell r="H157">
            <v>1593.6100000000001</v>
          </cell>
        </row>
        <row r="158">
          <cell r="A158">
            <v>3242</v>
          </cell>
          <cell r="B158" t="str">
            <v>Manager Project Management</v>
          </cell>
          <cell r="C158" t="str">
            <v>10690</v>
          </cell>
          <cell r="D158" t="str">
            <v>O'ROURKE, Matthew P</v>
          </cell>
          <cell r="E158">
            <v>20200.3</v>
          </cell>
          <cell r="F158">
            <v>0</v>
          </cell>
          <cell r="G158">
            <v>0</v>
          </cell>
          <cell r="H158">
            <v>20200.3</v>
          </cell>
        </row>
        <row r="159">
          <cell r="A159">
            <v>3242</v>
          </cell>
          <cell r="B159" t="str">
            <v>Senior Projects Manager</v>
          </cell>
          <cell r="C159" t="str">
            <v>10690</v>
          </cell>
          <cell r="D159" t="str">
            <v>O'ROURKE, Matthew P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>
            <v>3243</v>
          </cell>
          <cell r="B160" t="str">
            <v>Cadet Engineer</v>
          </cell>
          <cell r="C160" t="str">
            <v>10120</v>
          </cell>
          <cell r="D160" t="str">
            <v>CLEMENTS, Daniel E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3243</v>
          </cell>
          <cell r="B161" t="str">
            <v>Graduate Engineer</v>
          </cell>
          <cell r="C161" t="str">
            <v>10120</v>
          </cell>
          <cell r="D161" t="str">
            <v>CLEMENTS, Daniel E</v>
          </cell>
          <cell r="E161">
            <v>0</v>
          </cell>
          <cell r="F161">
            <v>2800.0499999999997</v>
          </cell>
          <cell r="G161">
            <v>749.98000000000025</v>
          </cell>
          <cell r="H161">
            <v>3550.0299999999997</v>
          </cell>
        </row>
        <row r="162">
          <cell r="A162">
            <v>3253</v>
          </cell>
          <cell r="B162" t="str">
            <v>Fitter Apprentice</v>
          </cell>
          <cell r="C162" t="str">
            <v>3679</v>
          </cell>
          <cell r="D162" t="str">
            <v>GREEN, Samantha L</v>
          </cell>
          <cell r="E162">
            <v>0</v>
          </cell>
          <cell r="F162">
            <v>716.18000000000006</v>
          </cell>
          <cell r="G162">
            <v>191.82</v>
          </cell>
          <cell r="H162">
            <v>908</v>
          </cell>
        </row>
        <row r="163">
          <cell r="A163">
            <v>3254</v>
          </cell>
          <cell r="B163" t="str">
            <v>Cable Jointer Apprentice</v>
          </cell>
          <cell r="C163" t="str">
            <v>9697</v>
          </cell>
          <cell r="D163" t="str">
            <v>REWI-WETINI, James E</v>
          </cell>
          <cell r="E163">
            <v>0</v>
          </cell>
          <cell r="F163">
            <v>716.18000000000006</v>
          </cell>
          <cell r="G163">
            <v>191.82</v>
          </cell>
          <cell r="H163">
            <v>908</v>
          </cell>
        </row>
        <row r="164">
          <cell r="A164">
            <v>3255</v>
          </cell>
          <cell r="B164" t="str">
            <v>Cable Jointer Apprentice</v>
          </cell>
          <cell r="C164" t="str">
            <v>9859</v>
          </cell>
          <cell r="D164" t="str">
            <v>COSTELLO, Brett D</v>
          </cell>
          <cell r="E164">
            <v>0</v>
          </cell>
          <cell r="F164">
            <v>716.18000000000006</v>
          </cell>
          <cell r="G164">
            <v>191.82</v>
          </cell>
          <cell r="H164">
            <v>908</v>
          </cell>
        </row>
        <row r="165">
          <cell r="A165">
            <v>3257</v>
          </cell>
          <cell r="B165" t="str">
            <v>Cable Jointer Apprentice</v>
          </cell>
          <cell r="C165" t="str">
            <v>9857</v>
          </cell>
          <cell r="D165" t="str">
            <v>O'NEILL, Thomas M</v>
          </cell>
          <cell r="E165">
            <v>0</v>
          </cell>
          <cell r="F165">
            <v>716.18000000000006</v>
          </cell>
          <cell r="G165">
            <v>191.82</v>
          </cell>
          <cell r="H165">
            <v>908</v>
          </cell>
        </row>
        <row r="166">
          <cell r="A166">
            <v>3258</v>
          </cell>
          <cell r="B166" t="str">
            <v>Cable Jointer Apprentice</v>
          </cell>
          <cell r="C166" t="str">
            <v>9858</v>
          </cell>
          <cell r="D166" t="str">
            <v>EVANS, Brendan C</v>
          </cell>
          <cell r="E166">
            <v>0</v>
          </cell>
          <cell r="F166">
            <v>716.18000000000006</v>
          </cell>
          <cell r="G166">
            <v>191.82</v>
          </cell>
          <cell r="H166">
            <v>908</v>
          </cell>
        </row>
        <row r="167">
          <cell r="A167">
            <v>3260</v>
          </cell>
          <cell r="B167" t="str">
            <v>Lineworker Apprentice</v>
          </cell>
          <cell r="C167" t="str">
            <v>9855</v>
          </cell>
          <cell r="D167" t="str">
            <v>EVANS, Shaun S</v>
          </cell>
          <cell r="E167">
            <v>0</v>
          </cell>
          <cell r="F167">
            <v>716.18000000000006</v>
          </cell>
          <cell r="G167">
            <v>191.82</v>
          </cell>
          <cell r="H167">
            <v>908</v>
          </cell>
        </row>
        <row r="168">
          <cell r="A168">
            <v>3261</v>
          </cell>
          <cell r="B168" t="str">
            <v>Lineworker Apprentice</v>
          </cell>
          <cell r="C168" t="str">
            <v>9917</v>
          </cell>
          <cell r="D168" t="str">
            <v>RYAN, Brendan</v>
          </cell>
          <cell r="E168">
            <v>0</v>
          </cell>
          <cell r="F168">
            <v>2800.0499999999997</v>
          </cell>
          <cell r="G168">
            <v>749.98000000000025</v>
          </cell>
          <cell r="H168">
            <v>3550.0299999999997</v>
          </cell>
        </row>
        <row r="169">
          <cell r="A169">
            <v>3262</v>
          </cell>
          <cell r="B169" t="str">
            <v>Lineworker</v>
          </cell>
          <cell r="C169" t="str">
            <v>9376</v>
          </cell>
          <cell r="D169" t="str">
            <v>ROBERTS, Benjamin J</v>
          </cell>
          <cell r="E169">
            <v>0</v>
          </cell>
          <cell r="F169">
            <v>2800.0499999999997</v>
          </cell>
          <cell r="G169">
            <v>749.98000000000025</v>
          </cell>
          <cell r="H169">
            <v>3550.0299999999997</v>
          </cell>
        </row>
        <row r="170">
          <cell r="A170">
            <v>3262</v>
          </cell>
          <cell r="B170" t="str">
            <v>Lineworker</v>
          </cell>
          <cell r="C170" t="str">
            <v>9376</v>
          </cell>
          <cell r="D170" t="str">
            <v>ROBERTS, Benjamin J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3263</v>
          </cell>
          <cell r="B171" t="str">
            <v>Lineworker Apprentice</v>
          </cell>
          <cell r="C171" t="str">
            <v>10082</v>
          </cell>
          <cell r="D171" t="str">
            <v>WILLIAMS, Benjamin M</v>
          </cell>
          <cell r="E171">
            <v>0</v>
          </cell>
          <cell r="F171">
            <v>2800.0499999999997</v>
          </cell>
          <cell r="G171">
            <v>749.98000000000025</v>
          </cell>
          <cell r="H171">
            <v>3550.0299999999997</v>
          </cell>
        </row>
        <row r="172">
          <cell r="A172">
            <v>3264</v>
          </cell>
          <cell r="B172" t="str">
            <v>Electrical Lineworker Apprenti</v>
          </cell>
          <cell r="C172" t="str">
            <v>9919</v>
          </cell>
          <cell r="D172" t="str">
            <v>WICKS, James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3264</v>
          </cell>
          <cell r="B173" t="str">
            <v>Lineworker Apprentice</v>
          </cell>
          <cell r="C173" t="str">
            <v>9919</v>
          </cell>
          <cell r="D173" t="str">
            <v>WICKS, James</v>
          </cell>
          <cell r="E173">
            <v>0</v>
          </cell>
          <cell r="F173">
            <v>2800.0499999999997</v>
          </cell>
          <cell r="G173">
            <v>749.98000000000025</v>
          </cell>
          <cell r="H173">
            <v>3550.0299999999997</v>
          </cell>
        </row>
        <row r="174">
          <cell r="A174">
            <v>3276</v>
          </cell>
          <cell r="B174" t="str">
            <v>Technical Team Leader</v>
          </cell>
          <cell r="C174" t="str">
            <v>7003</v>
          </cell>
          <cell r="D174" t="str">
            <v>HOGG, Michael A</v>
          </cell>
          <cell r="E174">
            <v>0</v>
          </cell>
          <cell r="F174">
            <v>2800.0499999999997</v>
          </cell>
          <cell r="G174">
            <v>749.98000000000025</v>
          </cell>
          <cell r="H174">
            <v>3550.0299999999997</v>
          </cell>
        </row>
        <row r="175">
          <cell r="A175">
            <v>3283</v>
          </cell>
          <cell r="B175" t="str">
            <v>CSAP Officer</v>
          </cell>
          <cell r="C175" t="str">
            <v>9649</v>
          </cell>
          <cell r="D175" t="str">
            <v>RICHARDSON, Michael J</v>
          </cell>
          <cell r="E175">
            <v>0</v>
          </cell>
          <cell r="F175">
            <v>2800.0499999999997</v>
          </cell>
          <cell r="G175">
            <v>749.98000000000025</v>
          </cell>
          <cell r="H175">
            <v>3550.0299999999997</v>
          </cell>
        </row>
        <row r="176">
          <cell r="A176">
            <v>3285</v>
          </cell>
          <cell r="B176" t="str">
            <v>Senior Design Officer</v>
          </cell>
          <cell r="C176" t="str">
            <v>5254</v>
          </cell>
          <cell r="D176" t="str">
            <v>CLARKE, David F</v>
          </cell>
          <cell r="E176">
            <v>0</v>
          </cell>
          <cell r="F176">
            <v>2800.0499999999997</v>
          </cell>
          <cell r="G176">
            <v>749.98000000000025</v>
          </cell>
          <cell r="H176">
            <v>3550.0299999999997</v>
          </cell>
        </row>
        <row r="177">
          <cell r="A177">
            <v>3301</v>
          </cell>
          <cell r="B177" t="str">
            <v>Trade Assistant</v>
          </cell>
          <cell r="C177" t="str">
            <v>10108</v>
          </cell>
          <cell r="D177" t="str">
            <v>BURRIDGE, Christopher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3301</v>
          </cell>
          <cell r="B178" t="str">
            <v>Trades Assistant</v>
          </cell>
          <cell r="C178" t="str">
            <v>10108</v>
          </cell>
          <cell r="D178" t="str">
            <v>BURRIDGE, Christopher</v>
          </cell>
          <cell r="E178">
            <v>0</v>
          </cell>
          <cell r="F178">
            <v>2800.0499999999997</v>
          </cell>
          <cell r="G178">
            <v>749.98000000000025</v>
          </cell>
          <cell r="H178">
            <v>3550.0299999999997</v>
          </cell>
        </row>
        <row r="179">
          <cell r="A179">
            <v>3302</v>
          </cell>
          <cell r="B179" t="str">
            <v>Electrical Worker/Labourer</v>
          </cell>
          <cell r="C179" t="str">
            <v>9511</v>
          </cell>
          <cell r="D179" t="str">
            <v>GRAHAM, John D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3302</v>
          </cell>
          <cell r="B180" t="str">
            <v>Trades Assistant</v>
          </cell>
          <cell r="C180" t="str">
            <v>9511</v>
          </cell>
          <cell r="D180" t="str">
            <v>GRAHAM, John D</v>
          </cell>
          <cell r="E180">
            <v>0</v>
          </cell>
          <cell r="F180">
            <v>2800.0499999999997</v>
          </cell>
          <cell r="G180">
            <v>749.98000000000025</v>
          </cell>
          <cell r="H180">
            <v>3550.0299999999997</v>
          </cell>
        </row>
        <row r="181">
          <cell r="A181">
            <v>3303</v>
          </cell>
          <cell r="B181" t="str">
            <v>Trades Assistant</v>
          </cell>
          <cell r="C181" t="str">
            <v>10122</v>
          </cell>
          <cell r="D181" t="str">
            <v>PEGG, Michael</v>
          </cell>
          <cell r="E181">
            <v>0</v>
          </cell>
          <cell r="F181">
            <v>2800.0499999999997</v>
          </cell>
          <cell r="G181">
            <v>749.98000000000025</v>
          </cell>
          <cell r="H181">
            <v>3550.0299999999997</v>
          </cell>
        </row>
        <row r="182">
          <cell r="A182">
            <v>3304</v>
          </cell>
          <cell r="B182" t="str">
            <v>Trade Assistant</v>
          </cell>
          <cell r="C182" t="str">
            <v>10677</v>
          </cell>
          <cell r="D182" t="str">
            <v>CLARKE, Patrick M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3304</v>
          </cell>
          <cell r="B183" t="str">
            <v>Trades Assistant</v>
          </cell>
          <cell r="C183" t="str">
            <v>10677</v>
          </cell>
          <cell r="D183" t="str">
            <v>CLARKE, Patrick M</v>
          </cell>
          <cell r="E183">
            <v>0</v>
          </cell>
          <cell r="F183">
            <v>2800.0499999999997</v>
          </cell>
          <cell r="G183">
            <v>749.98000000000025</v>
          </cell>
          <cell r="H183">
            <v>3550.0299999999997</v>
          </cell>
        </row>
        <row r="184">
          <cell r="A184">
            <v>3316</v>
          </cell>
          <cell r="B184" t="str">
            <v>Business Reporting Officer</v>
          </cell>
          <cell r="C184" t="str">
            <v>9886</v>
          </cell>
          <cell r="D184" t="str">
            <v>SAUNDERS, Deborah A</v>
          </cell>
          <cell r="E184">
            <v>0</v>
          </cell>
          <cell r="F184">
            <v>2800.0499999999997</v>
          </cell>
          <cell r="G184">
            <v>749.98000000000025</v>
          </cell>
          <cell r="H184">
            <v>3550.0299999999997</v>
          </cell>
        </row>
        <row r="185">
          <cell r="A185">
            <v>3316</v>
          </cell>
          <cell r="B185" t="str">
            <v>Works Management Admin Officer</v>
          </cell>
          <cell r="C185" t="str">
            <v>9886</v>
          </cell>
          <cell r="D185" t="str">
            <v>SAUNDERS, Deborah A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3328</v>
          </cell>
          <cell r="B186" t="str">
            <v>Plant Operator</v>
          </cell>
          <cell r="C186" t="str">
            <v>3370</v>
          </cell>
          <cell r="D186" t="str">
            <v>DAL SANTO, Adam</v>
          </cell>
          <cell r="E186">
            <v>0</v>
          </cell>
          <cell r="F186">
            <v>2800.0499999999997</v>
          </cell>
          <cell r="G186">
            <v>749.98000000000025</v>
          </cell>
          <cell r="H186">
            <v>3550.0299999999997</v>
          </cell>
        </row>
        <row r="187">
          <cell r="A187">
            <v>3353</v>
          </cell>
          <cell r="B187" t="str">
            <v>Demand Analyst</v>
          </cell>
          <cell r="C187" t="str">
            <v>10556</v>
          </cell>
          <cell r="D187" t="str">
            <v>FREEMAN, Brett E</v>
          </cell>
          <cell r="E187">
            <v>0</v>
          </cell>
          <cell r="F187">
            <v>2800.0499999999997</v>
          </cell>
          <cell r="G187">
            <v>749.98000000000025</v>
          </cell>
          <cell r="H187">
            <v>3550.0299999999997</v>
          </cell>
        </row>
        <row r="188">
          <cell r="A188">
            <v>3363</v>
          </cell>
          <cell r="B188" t="str">
            <v>Works Estimating Officer Distribution</v>
          </cell>
          <cell r="C188" t="str">
            <v>6262</v>
          </cell>
          <cell r="D188" t="str">
            <v>O'BRIEN, James</v>
          </cell>
          <cell r="E188">
            <v>0</v>
          </cell>
          <cell r="F188">
            <v>2800.0499999999997</v>
          </cell>
          <cell r="G188">
            <v>749.98000000000025</v>
          </cell>
          <cell r="H188">
            <v>3550.0299999999997</v>
          </cell>
        </row>
        <row r="189">
          <cell r="A189">
            <v>3363</v>
          </cell>
          <cell r="B189" t="str">
            <v>Works Planner</v>
          </cell>
          <cell r="C189" t="str">
            <v>6262</v>
          </cell>
          <cell r="D189" t="str">
            <v>O'BRIEN, James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3377</v>
          </cell>
          <cell r="B190" t="str">
            <v>Protection Technician</v>
          </cell>
          <cell r="C190" t="str">
            <v>2648</v>
          </cell>
          <cell r="D190" t="str">
            <v>BROWN, Samuel</v>
          </cell>
          <cell r="E190">
            <v>0</v>
          </cell>
          <cell r="F190">
            <v>2800.0499999999997</v>
          </cell>
          <cell r="G190">
            <v>749.98000000000025</v>
          </cell>
          <cell r="H190">
            <v>3550.0299999999997</v>
          </cell>
        </row>
        <row r="191">
          <cell r="A191">
            <v>3413</v>
          </cell>
          <cell r="B191" t="str">
            <v>Trainee Administration Officer</v>
          </cell>
          <cell r="C191" t="str">
            <v>10561</v>
          </cell>
          <cell r="D191" t="str">
            <v>RICHARDSON, Curtis J</v>
          </cell>
          <cell r="E191">
            <v>0</v>
          </cell>
          <cell r="F191">
            <v>2800.0499999999997</v>
          </cell>
          <cell r="G191">
            <v>749.98000000000025</v>
          </cell>
          <cell r="H191">
            <v>3550.0299999999997</v>
          </cell>
        </row>
        <row r="192">
          <cell r="A192">
            <v>3428</v>
          </cell>
          <cell r="B192" t="str">
            <v>GIS Officer Gas</v>
          </cell>
          <cell r="C192" t="str">
            <v>10508</v>
          </cell>
          <cell r="D192" t="str">
            <v>SKOUSEN, Jack R</v>
          </cell>
          <cell r="E192">
            <v>0</v>
          </cell>
          <cell r="F192">
            <v>2800.0499999999997</v>
          </cell>
          <cell r="G192">
            <v>749.98000000000025</v>
          </cell>
          <cell r="H192">
            <v>3550.0299999999997</v>
          </cell>
        </row>
        <row r="193">
          <cell r="A193">
            <v>3442</v>
          </cell>
          <cell r="B193" t="str">
            <v>Senior Project Manager</v>
          </cell>
          <cell r="C193" t="str">
            <v>9885</v>
          </cell>
          <cell r="D193" t="str">
            <v>DE SILVA, Chandra N</v>
          </cell>
          <cell r="E193">
            <v>16520.080000000002</v>
          </cell>
          <cell r="F193">
            <v>0</v>
          </cell>
          <cell r="G193">
            <v>0</v>
          </cell>
          <cell r="H193">
            <v>16520.080000000002</v>
          </cell>
        </row>
        <row r="194">
          <cell r="A194">
            <v>3442</v>
          </cell>
          <cell r="B194" t="str">
            <v>Substation Project Manager</v>
          </cell>
          <cell r="C194" t="str">
            <v>9885</v>
          </cell>
          <cell r="D194" t="str">
            <v>DE SILVA, Chandra N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3477</v>
          </cell>
          <cell r="B195" t="str">
            <v>Asset Inspector</v>
          </cell>
          <cell r="C195" t="str">
            <v>9676</v>
          </cell>
          <cell r="D195" t="str">
            <v>CRANE, Michael B</v>
          </cell>
          <cell r="E195">
            <v>0</v>
          </cell>
          <cell r="F195">
            <v>2800.0499999999997</v>
          </cell>
          <cell r="G195">
            <v>749.98000000000025</v>
          </cell>
          <cell r="H195">
            <v>3550.0299999999997</v>
          </cell>
        </row>
        <row r="196">
          <cell r="A196">
            <v>3478</v>
          </cell>
          <cell r="B196" t="str">
            <v>Vegetation Inspector</v>
          </cell>
          <cell r="C196" t="str">
            <v>N2146-1415-02</v>
          </cell>
          <cell r="D196" t="str">
            <v>Vacant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3483</v>
          </cell>
          <cell r="B197" t="str">
            <v>Office Manager - Service Delivery</v>
          </cell>
          <cell r="C197" t="str">
            <v>9500</v>
          </cell>
          <cell r="D197" t="str">
            <v>ROUSELL, Vicki J</v>
          </cell>
          <cell r="E197">
            <v>0</v>
          </cell>
          <cell r="F197">
            <v>2800.0499999999997</v>
          </cell>
          <cell r="G197">
            <v>749.98000000000025</v>
          </cell>
          <cell r="H197">
            <v>3550.0299999999997</v>
          </cell>
        </row>
        <row r="198">
          <cell r="A198">
            <v>3487</v>
          </cell>
          <cell r="B198" t="str">
            <v>Trades Assistant</v>
          </cell>
          <cell r="C198" t="str">
            <v>3608</v>
          </cell>
          <cell r="D198" t="str">
            <v>CONSTABLE, John R</v>
          </cell>
          <cell r="E198">
            <v>0</v>
          </cell>
          <cell r="F198">
            <v>2800.0499999999997</v>
          </cell>
          <cell r="G198">
            <v>749.98000000000025</v>
          </cell>
          <cell r="H198">
            <v>3550.0299999999997</v>
          </cell>
        </row>
        <row r="199">
          <cell r="A199">
            <v>3488</v>
          </cell>
          <cell r="B199" t="str">
            <v>Trades Assistant</v>
          </cell>
          <cell r="C199" t="str">
            <v>9810</v>
          </cell>
          <cell r="D199" t="str">
            <v>CANTIGA, Jurlan</v>
          </cell>
          <cell r="E199">
            <v>0</v>
          </cell>
          <cell r="F199">
            <v>2800.0499999999997</v>
          </cell>
          <cell r="G199">
            <v>749.98000000000025</v>
          </cell>
          <cell r="H199">
            <v>3550.0299999999997</v>
          </cell>
        </row>
        <row r="200">
          <cell r="A200">
            <v>3511</v>
          </cell>
          <cell r="B200" t="str">
            <v>Trades Assistant</v>
          </cell>
          <cell r="C200" t="str">
            <v>2593</v>
          </cell>
          <cell r="D200" t="str">
            <v>ZAPPIA, Joseph P</v>
          </cell>
          <cell r="E200">
            <v>0</v>
          </cell>
          <cell r="F200">
            <v>2800.0499999999997</v>
          </cell>
          <cell r="G200">
            <v>749.98000000000025</v>
          </cell>
          <cell r="H200">
            <v>3550.0299999999997</v>
          </cell>
        </row>
        <row r="201">
          <cell r="A201">
            <v>3530</v>
          </cell>
          <cell r="B201" t="str">
            <v>Operational System Replacement</v>
          </cell>
          <cell r="C201" t="str">
            <v>3649</v>
          </cell>
          <cell r="D201" t="str">
            <v>SMITH, Bradley I R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3531</v>
          </cell>
          <cell r="B202" t="str">
            <v>Plant Operator</v>
          </cell>
          <cell r="C202" t="str">
            <v>9571</v>
          </cell>
          <cell r="D202" t="str">
            <v>MIDDLETON, Mark A</v>
          </cell>
          <cell r="E202">
            <v>0</v>
          </cell>
          <cell r="F202">
            <v>2800.0499999999997</v>
          </cell>
          <cell r="G202">
            <v>749.98000000000025</v>
          </cell>
          <cell r="H202">
            <v>3550.0299999999997</v>
          </cell>
        </row>
        <row r="203">
          <cell r="A203">
            <v>3534</v>
          </cell>
          <cell r="B203" t="str">
            <v>Design Officer</v>
          </cell>
          <cell r="C203" t="str">
            <v>10537</v>
          </cell>
          <cell r="D203" t="str">
            <v>VEDANTI, Kedar A</v>
          </cell>
          <cell r="E203">
            <v>0</v>
          </cell>
          <cell r="F203">
            <v>2800.0499999999997</v>
          </cell>
          <cell r="G203">
            <v>749.98000000000025</v>
          </cell>
          <cell r="H203">
            <v>3550.0299999999997</v>
          </cell>
        </row>
        <row r="204">
          <cell r="A204">
            <v>3542</v>
          </cell>
          <cell r="B204" t="str">
            <v>Cadet Engineer</v>
          </cell>
          <cell r="C204" t="str">
            <v>2658</v>
          </cell>
          <cell r="D204" t="str">
            <v>CREEK, Thomas A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3542</v>
          </cell>
          <cell r="B205" t="str">
            <v>Graduate Engineer</v>
          </cell>
          <cell r="C205" t="str">
            <v>2658</v>
          </cell>
          <cell r="D205" t="str">
            <v>CREEK, Thomas A</v>
          </cell>
          <cell r="E205">
            <v>0</v>
          </cell>
          <cell r="F205">
            <v>2800.0499999999997</v>
          </cell>
          <cell r="G205">
            <v>749.98000000000025</v>
          </cell>
          <cell r="H205">
            <v>3550.0299999999997</v>
          </cell>
        </row>
        <row r="206">
          <cell r="A206">
            <v>3549</v>
          </cell>
          <cell r="B206" t="str">
            <v>Storeperson</v>
          </cell>
          <cell r="C206" t="str">
            <v>3681</v>
          </cell>
          <cell r="D206" t="str">
            <v>RUA, Boaz T</v>
          </cell>
          <cell r="E206">
            <v>0</v>
          </cell>
          <cell r="F206">
            <v>2800.0499999999997</v>
          </cell>
          <cell r="G206">
            <v>749.98000000000025</v>
          </cell>
          <cell r="H206">
            <v>3550.0299999999997</v>
          </cell>
        </row>
        <row r="207">
          <cell r="A207">
            <v>3557</v>
          </cell>
          <cell r="B207" t="str">
            <v>Cadet Engineer</v>
          </cell>
          <cell r="C207" t="str">
            <v>9876</v>
          </cell>
          <cell r="D207" t="str">
            <v>HEWITT, Amy M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3557</v>
          </cell>
          <cell r="B208" t="str">
            <v>Graduate Engineer</v>
          </cell>
          <cell r="C208" t="str">
            <v>9876</v>
          </cell>
          <cell r="D208" t="str">
            <v>HEWITT, Amy M</v>
          </cell>
          <cell r="E208">
            <v>0</v>
          </cell>
          <cell r="F208">
            <v>2800.0499999999997</v>
          </cell>
          <cell r="G208">
            <v>749.98000000000025</v>
          </cell>
          <cell r="H208">
            <v>3550.0299999999997</v>
          </cell>
        </row>
        <row r="209">
          <cell r="A209">
            <v>3594</v>
          </cell>
          <cell r="B209" t="str">
            <v>Fitter Apprentice</v>
          </cell>
          <cell r="C209" t="str">
            <v>9863</v>
          </cell>
          <cell r="D209" t="str">
            <v>EVANS, Rhiarn L</v>
          </cell>
          <cell r="E209">
            <v>0</v>
          </cell>
          <cell r="F209">
            <v>2800.0499999999997</v>
          </cell>
          <cell r="G209">
            <v>749.98000000000025</v>
          </cell>
          <cell r="H209">
            <v>3550.0299999999997</v>
          </cell>
        </row>
        <row r="210">
          <cell r="A210">
            <v>3595</v>
          </cell>
          <cell r="B210" t="str">
            <v>Team Leader, Zone Substations</v>
          </cell>
          <cell r="C210" t="str">
            <v>N2143-1415-02</v>
          </cell>
          <cell r="D210" t="str">
            <v>Vacant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3596</v>
          </cell>
          <cell r="B211" t="str">
            <v>Fitter Apprentice</v>
          </cell>
          <cell r="C211" t="str">
            <v>9984</v>
          </cell>
          <cell r="D211" t="str">
            <v>COPPING, Paul B</v>
          </cell>
          <cell r="E211">
            <v>0</v>
          </cell>
          <cell r="F211">
            <v>2800.0499999999997</v>
          </cell>
          <cell r="G211">
            <v>749.98000000000025</v>
          </cell>
          <cell r="H211">
            <v>3550.0299999999997</v>
          </cell>
        </row>
        <row r="212">
          <cell r="A212">
            <v>3602</v>
          </cell>
          <cell r="B212" t="str">
            <v>Fitter Apprentice</v>
          </cell>
          <cell r="C212" t="str">
            <v>9695</v>
          </cell>
          <cell r="D212" t="str">
            <v>BARBARY, Daniel A J</v>
          </cell>
          <cell r="E212">
            <v>0</v>
          </cell>
          <cell r="F212">
            <v>716.18000000000006</v>
          </cell>
          <cell r="G212">
            <v>191.82</v>
          </cell>
          <cell r="H212">
            <v>908</v>
          </cell>
        </row>
        <row r="213">
          <cell r="A213">
            <v>3604</v>
          </cell>
          <cell r="B213" t="str">
            <v>Fitter Apprentice</v>
          </cell>
          <cell r="C213" t="str">
            <v>3353</v>
          </cell>
          <cell r="D213" t="str">
            <v>MORSCHEL, Jayson C</v>
          </cell>
          <cell r="E213">
            <v>0</v>
          </cell>
          <cell r="F213">
            <v>2800.0499999999997</v>
          </cell>
          <cell r="G213">
            <v>749.98000000000025</v>
          </cell>
          <cell r="H213">
            <v>3550.0299999999997</v>
          </cell>
        </row>
        <row r="214">
          <cell r="A214">
            <v>3605</v>
          </cell>
          <cell r="B214" t="str">
            <v>Cable Jointer</v>
          </cell>
          <cell r="C214" t="str">
            <v>3753</v>
          </cell>
          <cell r="D214" t="str">
            <v>BURKE, Adam J</v>
          </cell>
          <cell r="E214">
            <v>0</v>
          </cell>
          <cell r="F214">
            <v>2800.0499999999997</v>
          </cell>
          <cell r="G214">
            <v>749.98000000000025</v>
          </cell>
          <cell r="H214">
            <v>3550.0299999999997</v>
          </cell>
        </row>
        <row r="215">
          <cell r="A215">
            <v>3615</v>
          </cell>
          <cell r="B215" t="str">
            <v>Network Capital Manager</v>
          </cell>
          <cell r="C215" t="str">
            <v>5689</v>
          </cell>
          <cell r="D215" t="str">
            <v>HOPKINS, Brian C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3636</v>
          </cell>
          <cell r="B216" t="str">
            <v>Emergency Services Officer</v>
          </cell>
          <cell r="C216" t="str">
            <v>10130</v>
          </cell>
          <cell r="D216" t="str">
            <v>NIMAGA, S.Oumar</v>
          </cell>
          <cell r="E216">
            <v>0</v>
          </cell>
          <cell r="F216">
            <v>1183</v>
          </cell>
          <cell r="G216">
            <v>316.84000000000003</v>
          </cell>
          <cell r="H216">
            <v>1499.8400000000001</v>
          </cell>
        </row>
        <row r="217">
          <cell r="A217">
            <v>3637</v>
          </cell>
          <cell r="B217" t="str">
            <v>Emergency Services Officer</v>
          </cell>
          <cell r="C217" t="str">
            <v>10134</v>
          </cell>
          <cell r="D217" t="str">
            <v>CROMBIE, Richard B</v>
          </cell>
          <cell r="E217">
            <v>0</v>
          </cell>
          <cell r="F217">
            <v>1183</v>
          </cell>
          <cell r="G217">
            <v>316.84000000000003</v>
          </cell>
          <cell r="H217">
            <v>1499.8400000000001</v>
          </cell>
        </row>
        <row r="218">
          <cell r="A218">
            <v>3729</v>
          </cell>
          <cell r="B218" t="str">
            <v>Manager Delivery Coordination</v>
          </cell>
          <cell r="C218" t="str">
            <v>10698</v>
          </cell>
          <cell r="D218" t="str">
            <v>MCMURRAY, Rowan A</v>
          </cell>
          <cell r="E218">
            <v>14000.039999999999</v>
          </cell>
          <cell r="F218">
            <v>0</v>
          </cell>
          <cell r="G218">
            <v>0</v>
          </cell>
          <cell r="H218">
            <v>14000.039999999999</v>
          </cell>
        </row>
        <row r="219">
          <cell r="A219">
            <v>3729</v>
          </cell>
          <cell r="B219" t="str">
            <v>Metering &amp; Services Manager</v>
          </cell>
          <cell r="C219" t="str">
            <v>10698</v>
          </cell>
          <cell r="D219" t="str">
            <v>MCMURRAY, Rowan 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3749</v>
          </cell>
          <cell r="B220" t="str">
            <v>SCADA Engineer</v>
          </cell>
          <cell r="C220" t="str">
            <v>10142</v>
          </cell>
          <cell r="D220" t="str">
            <v>LIU, Fei</v>
          </cell>
          <cell r="E220">
            <v>15626.979999999998</v>
          </cell>
          <cell r="F220">
            <v>0</v>
          </cell>
          <cell r="G220">
            <v>0</v>
          </cell>
          <cell r="H220">
            <v>15626.979999999998</v>
          </cell>
        </row>
        <row r="221">
          <cell r="A221">
            <v>3751</v>
          </cell>
          <cell r="B221" t="str">
            <v>Design Officer</v>
          </cell>
          <cell r="C221" t="str">
            <v>326-75328</v>
          </cell>
          <cell r="D221" t="str">
            <v>REWAL, Subhash C</v>
          </cell>
          <cell r="E221">
            <v>0</v>
          </cell>
          <cell r="F221">
            <v>2800.0499999999997</v>
          </cell>
          <cell r="G221">
            <v>749.98000000000025</v>
          </cell>
          <cell r="H221">
            <v>3550.0299999999997</v>
          </cell>
        </row>
        <row r="222">
          <cell r="A222">
            <v>3769</v>
          </cell>
          <cell r="B222" t="str">
            <v>Cable Layer</v>
          </cell>
          <cell r="C222" t="str">
            <v>9988</v>
          </cell>
          <cell r="D222" t="str">
            <v>RILEY, Clinton J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3769</v>
          </cell>
          <cell r="B223" t="str">
            <v>Trades Assistant</v>
          </cell>
          <cell r="C223" t="str">
            <v>9988</v>
          </cell>
          <cell r="D223" t="str">
            <v>RILEY, Clinton J</v>
          </cell>
          <cell r="E223">
            <v>0</v>
          </cell>
          <cell r="F223">
            <v>2800.0499999999997</v>
          </cell>
          <cell r="G223">
            <v>749.98000000000025</v>
          </cell>
          <cell r="H223">
            <v>3550.0299999999997</v>
          </cell>
        </row>
        <row r="224">
          <cell r="A224">
            <v>3770</v>
          </cell>
          <cell r="B224" t="str">
            <v>Vegetation Inspector</v>
          </cell>
          <cell r="C224" t="str">
            <v>9378</v>
          </cell>
          <cell r="D224" t="str">
            <v>KRISTIANSEN, Benjamin T</v>
          </cell>
          <cell r="E224">
            <v>0</v>
          </cell>
          <cell r="F224">
            <v>2800.0499999999997</v>
          </cell>
          <cell r="G224">
            <v>749.98000000000025</v>
          </cell>
          <cell r="H224">
            <v>3550.0299999999997</v>
          </cell>
        </row>
        <row r="225">
          <cell r="A225">
            <v>3771</v>
          </cell>
          <cell r="B225" t="str">
            <v>Trade Assistant</v>
          </cell>
          <cell r="C225" t="str">
            <v>10683</v>
          </cell>
          <cell r="D225" t="str">
            <v>O'GRADY, Christopher T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3771</v>
          </cell>
          <cell r="B226" t="str">
            <v>Trades Assistant</v>
          </cell>
          <cell r="C226" t="str">
            <v>10683</v>
          </cell>
          <cell r="D226" t="str">
            <v>O'GRADY, Christopher T</v>
          </cell>
          <cell r="E226">
            <v>0</v>
          </cell>
          <cell r="F226">
            <v>2800.0499999999997</v>
          </cell>
          <cell r="G226">
            <v>749.98000000000025</v>
          </cell>
          <cell r="H226">
            <v>3550.0299999999997</v>
          </cell>
        </row>
        <row r="227">
          <cell r="A227">
            <v>3781</v>
          </cell>
          <cell r="B227" t="str">
            <v>Senior Design Officer</v>
          </cell>
          <cell r="C227" t="str">
            <v>326-78617</v>
          </cell>
          <cell r="D227" t="str">
            <v>PEISLEY, Warren K</v>
          </cell>
          <cell r="E227">
            <v>0</v>
          </cell>
          <cell r="F227">
            <v>2800.0499999999997</v>
          </cell>
          <cell r="G227">
            <v>749.98000000000025</v>
          </cell>
          <cell r="H227">
            <v>3550.0299999999997</v>
          </cell>
        </row>
        <row r="228">
          <cell r="A228">
            <v>3933</v>
          </cell>
          <cell r="B228" t="str">
            <v>Fitter</v>
          </cell>
          <cell r="C228" t="str">
            <v>9854</v>
          </cell>
          <cell r="D228" t="str">
            <v>MUTIMER, Scott B</v>
          </cell>
          <cell r="E228">
            <v>0</v>
          </cell>
          <cell r="F228">
            <v>2800.0499999999997</v>
          </cell>
          <cell r="G228">
            <v>749.98000000000025</v>
          </cell>
          <cell r="H228">
            <v>3550.0299999999997</v>
          </cell>
        </row>
        <row r="229">
          <cell r="A229">
            <v>3934</v>
          </cell>
          <cell r="B229" t="str">
            <v>Electrical Fitter</v>
          </cell>
          <cell r="C229" t="str">
            <v>3760</v>
          </cell>
          <cell r="D229" t="str">
            <v>NICHOLSON, Peter J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3934</v>
          </cell>
          <cell r="B230" t="str">
            <v>Fitter</v>
          </cell>
          <cell r="C230" t="str">
            <v>3760</v>
          </cell>
          <cell r="D230" t="str">
            <v>NICHOLSON, Peter J</v>
          </cell>
          <cell r="E230">
            <v>0</v>
          </cell>
          <cell r="F230">
            <v>2800.0499999999997</v>
          </cell>
          <cell r="G230">
            <v>749.98000000000025</v>
          </cell>
          <cell r="H230">
            <v>3550.0299999999997</v>
          </cell>
        </row>
        <row r="231">
          <cell r="A231">
            <v>3935</v>
          </cell>
          <cell r="B231" t="str">
            <v>Protection Technician</v>
          </cell>
          <cell r="C231" t="str">
            <v>2124</v>
          </cell>
          <cell r="D231" t="str">
            <v>NEWTON, Benjamin</v>
          </cell>
          <cell r="E231">
            <v>0</v>
          </cell>
          <cell r="F231">
            <v>2800.0499999999997</v>
          </cell>
          <cell r="G231">
            <v>749.98000000000025</v>
          </cell>
          <cell r="H231">
            <v>3550.0299999999997</v>
          </cell>
        </row>
        <row r="232">
          <cell r="A232">
            <v>3969</v>
          </cell>
          <cell r="B232" t="str">
            <v>Works &amp; Asset Mngmnt Team Leader</v>
          </cell>
          <cell r="C232" t="str">
            <v>9666</v>
          </cell>
          <cell r="D232" t="str">
            <v>BAJWA, Harpal</v>
          </cell>
          <cell r="E232">
            <v>0</v>
          </cell>
          <cell r="F232">
            <v>2800.0499999999997</v>
          </cell>
          <cell r="G232">
            <v>749.98000000000025</v>
          </cell>
          <cell r="H232">
            <v>3550.0299999999997</v>
          </cell>
        </row>
        <row r="233">
          <cell r="A233">
            <v>3984</v>
          </cell>
          <cell r="B233" t="str">
            <v>Senior Project Manager</v>
          </cell>
          <cell r="C233" t="str">
            <v>326-73939</v>
          </cell>
          <cell r="D233" t="str">
            <v>HUNNEMANN, Frank H</v>
          </cell>
          <cell r="E233">
            <v>5000.01</v>
          </cell>
          <cell r="F233">
            <v>0</v>
          </cell>
          <cell r="G233">
            <v>0</v>
          </cell>
          <cell r="H233">
            <v>5000.01</v>
          </cell>
        </row>
        <row r="234">
          <cell r="A234">
            <v>3987</v>
          </cell>
          <cell r="B234" t="str">
            <v>Asset Inspector</v>
          </cell>
          <cell r="C234" t="str">
            <v>9982</v>
          </cell>
          <cell r="D234" t="str">
            <v>CRANE, David B</v>
          </cell>
          <cell r="E234">
            <v>0</v>
          </cell>
          <cell r="F234">
            <v>2800.0499999999997</v>
          </cell>
          <cell r="G234">
            <v>749.98000000000025</v>
          </cell>
          <cell r="H234">
            <v>3550.0299999999997</v>
          </cell>
        </row>
        <row r="235">
          <cell r="A235">
            <v>3988</v>
          </cell>
          <cell r="B235" t="str">
            <v>Trades Assistant</v>
          </cell>
          <cell r="C235" t="str">
            <v>10542</v>
          </cell>
          <cell r="D235" t="str">
            <v>KESBY, Mark L</v>
          </cell>
          <cell r="E235">
            <v>0</v>
          </cell>
          <cell r="F235">
            <v>2800.0499999999997</v>
          </cell>
          <cell r="G235">
            <v>749.98000000000025</v>
          </cell>
          <cell r="H235">
            <v>3550.0299999999997</v>
          </cell>
        </row>
        <row r="236">
          <cell r="A236">
            <v>3989</v>
          </cell>
          <cell r="B236" t="str">
            <v>Electrical Worker/Cable Layer</v>
          </cell>
          <cell r="C236" t="str">
            <v>N2144-1415-02</v>
          </cell>
          <cell r="D236" t="str">
            <v>Vacant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3992</v>
          </cell>
          <cell r="B237" t="str">
            <v>Senior Project Manager</v>
          </cell>
          <cell r="C237" t="str">
            <v>N2106-1415-01</v>
          </cell>
          <cell r="D237" t="str">
            <v>Vacant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4234</v>
          </cell>
          <cell r="B238" t="str">
            <v>Learning and Development Coordinator</v>
          </cell>
          <cell r="C238" t="str">
            <v>9221</v>
          </cell>
          <cell r="D238" t="str">
            <v>WIGGINS, Tara-Anne</v>
          </cell>
          <cell r="E238">
            <v>0</v>
          </cell>
          <cell r="F238">
            <v>2800.0499999999997</v>
          </cell>
          <cell r="G238">
            <v>749.98000000000025</v>
          </cell>
          <cell r="H238">
            <v>3550.0299999999997</v>
          </cell>
        </row>
        <row r="239">
          <cell r="A239">
            <v>4234</v>
          </cell>
          <cell r="B239" t="str">
            <v>Learning and Development Coordinator</v>
          </cell>
          <cell r="C239" t="str">
            <v>9883</v>
          </cell>
          <cell r="D239" t="str">
            <v>ROGERS, Isabel</v>
          </cell>
          <cell r="E239">
            <v>0</v>
          </cell>
          <cell r="F239">
            <v>2800.0499999999997</v>
          </cell>
          <cell r="G239">
            <v>749.98000000000025</v>
          </cell>
          <cell r="H239">
            <v>3550.0299999999997</v>
          </cell>
        </row>
        <row r="240">
          <cell r="A240">
            <v>4238</v>
          </cell>
          <cell r="B240" t="str">
            <v>Emergency Services Officer</v>
          </cell>
          <cell r="C240" t="str">
            <v>2031</v>
          </cell>
          <cell r="D240" t="str">
            <v>WILKE, Lillian</v>
          </cell>
          <cell r="E240">
            <v>0</v>
          </cell>
          <cell r="F240">
            <v>2800.0499999999997</v>
          </cell>
          <cell r="G240">
            <v>749.98000000000025</v>
          </cell>
          <cell r="H240">
            <v>3550.0299999999997</v>
          </cell>
        </row>
        <row r="241">
          <cell r="A241">
            <v>4239</v>
          </cell>
          <cell r="B241" t="str">
            <v>Vegetation and Customer Notification Administrator</v>
          </cell>
          <cell r="C241" t="str">
            <v>550-61425</v>
          </cell>
          <cell r="D241" t="str">
            <v>NANCARROW, Gail J</v>
          </cell>
          <cell r="E241">
            <v>0</v>
          </cell>
          <cell r="F241">
            <v>2800.0499999999997</v>
          </cell>
          <cell r="G241">
            <v>749.98000000000025</v>
          </cell>
          <cell r="H241">
            <v>3550.0299999999997</v>
          </cell>
        </row>
        <row r="242">
          <cell r="A242">
            <v>5004</v>
          </cell>
          <cell r="B242" t="str">
            <v>Fitter/Lineworker</v>
          </cell>
          <cell r="C242" t="str">
            <v>N2144-1415-03</v>
          </cell>
          <cell r="D242" t="str">
            <v>Vacant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5009</v>
          </cell>
          <cell r="B243" t="str">
            <v>Fitter</v>
          </cell>
          <cell r="C243" t="str">
            <v>2659</v>
          </cell>
          <cell r="D243" t="str">
            <v>WHITE, Tobias</v>
          </cell>
          <cell r="E243">
            <v>0</v>
          </cell>
          <cell r="F243">
            <v>2800.0499999999997</v>
          </cell>
          <cell r="G243">
            <v>749.98000000000025</v>
          </cell>
          <cell r="H243">
            <v>3550.0299999999997</v>
          </cell>
        </row>
        <row r="244">
          <cell r="A244">
            <v>5009</v>
          </cell>
          <cell r="B244" t="str">
            <v>Fitter</v>
          </cell>
          <cell r="C244" t="str">
            <v>9008</v>
          </cell>
          <cell r="D244" t="str">
            <v>PRIMMER, James J</v>
          </cell>
          <cell r="E244">
            <v>0</v>
          </cell>
          <cell r="F244">
            <v>2800.0499999999997</v>
          </cell>
          <cell r="G244">
            <v>749.98000000000025</v>
          </cell>
          <cell r="H244">
            <v>3550.0299999999997</v>
          </cell>
        </row>
        <row r="245">
          <cell r="A245">
            <v>5012</v>
          </cell>
          <cell r="B245" t="str">
            <v>Vegetation Inspector</v>
          </cell>
          <cell r="C245" t="str">
            <v>5002</v>
          </cell>
          <cell r="D245" t="str">
            <v>AGRESTA, Charles</v>
          </cell>
          <cell r="E245">
            <v>0</v>
          </cell>
          <cell r="F245">
            <v>2800.0499999999997</v>
          </cell>
          <cell r="G245">
            <v>749.98000000000025</v>
          </cell>
          <cell r="H245">
            <v>3550.0299999999997</v>
          </cell>
        </row>
        <row r="246">
          <cell r="A246">
            <v>5014</v>
          </cell>
          <cell r="B246" t="str">
            <v>Program Coordinator</v>
          </cell>
          <cell r="C246" t="str">
            <v>2118</v>
          </cell>
          <cell r="D246" t="str">
            <v>WYNN, Michael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5014</v>
          </cell>
          <cell r="B247" t="str">
            <v>Works Estimating Officer Zone Substations</v>
          </cell>
          <cell r="C247" t="str">
            <v>2118</v>
          </cell>
          <cell r="D247" t="str">
            <v>WYNN, Michael</v>
          </cell>
          <cell r="E247">
            <v>0</v>
          </cell>
          <cell r="F247">
            <v>2800.0499999999997</v>
          </cell>
          <cell r="G247">
            <v>749.98000000000025</v>
          </cell>
          <cell r="H247">
            <v>3550.0299999999997</v>
          </cell>
        </row>
        <row r="248">
          <cell r="A248">
            <v>5020</v>
          </cell>
          <cell r="B248" t="str">
            <v>Vegetation Inspector</v>
          </cell>
          <cell r="C248" t="str">
            <v>9853</v>
          </cell>
          <cell r="D248" t="str">
            <v>RYDER, Jessica A</v>
          </cell>
          <cell r="E248">
            <v>0</v>
          </cell>
          <cell r="F248">
            <v>2800.0499999999997</v>
          </cell>
          <cell r="G248">
            <v>749.98000000000025</v>
          </cell>
          <cell r="H248">
            <v>3550.0299999999997</v>
          </cell>
        </row>
        <row r="249">
          <cell r="A249">
            <v>5021</v>
          </cell>
          <cell r="B249" t="str">
            <v>Network Operator</v>
          </cell>
          <cell r="C249" t="str">
            <v>1234</v>
          </cell>
          <cell r="D249" t="str">
            <v>BALLARD, David</v>
          </cell>
          <cell r="E249">
            <v>0</v>
          </cell>
          <cell r="F249">
            <v>2800.0499999999997</v>
          </cell>
          <cell r="G249">
            <v>749.98000000000025</v>
          </cell>
          <cell r="H249">
            <v>3550.0299999999997</v>
          </cell>
        </row>
        <row r="250">
          <cell r="A250">
            <v>5023</v>
          </cell>
          <cell r="B250" t="str">
            <v>Network Operator</v>
          </cell>
          <cell r="C250" t="str">
            <v>5638</v>
          </cell>
          <cell r="D250" t="str">
            <v>HENNOCK, Adrian S</v>
          </cell>
          <cell r="E250">
            <v>0</v>
          </cell>
          <cell r="F250">
            <v>2800.0499999999997</v>
          </cell>
          <cell r="G250">
            <v>749.98000000000025</v>
          </cell>
          <cell r="H250">
            <v>3550.0299999999997</v>
          </cell>
        </row>
        <row r="251">
          <cell r="A251">
            <v>5026</v>
          </cell>
          <cell r="B251" t="str">
            <v>Asset Inspector</v>
          </cell>
          <cell r="C251" t="str">
            <v>9678</v>
          </cell>
          <cell r="D251" t="str">
            <v>PARKER, Robert</v>
          </cell>
          <cell r="E251">
            <v>0</v>
          </cell>
          <cell r="F251">
            <v>2800.0499999999997</v>
          </cell>
          <cell r="G251">
            <v>749.98000000000025</v>
          </cell>
          <cell r="H251">
            <v>3550.0299999999997</v>
          </cell>
        </row>
        <row r="252">
          <cell r="A252">
            <v>5027</v>
          </cell>
          <cell r="B252" t="str">
            <v>Team Coordinator Construction</v>
          </cell>
          <cell r="C252" t="str">
            <v>2653</v>
          </cell>
          <cell r="D252" t="str">
            <v>HOGAN, Sebastian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5028</v>
          </cell>
          <cell r="B253" t="str">
            <v>Electrical Worker Level 4</v>
          </cell>
          <cell r="C253" t="str">
            <v>5089</v>
          </cell>
          <cell r="D253" t="str">
            <v>BLEWITT, Richard M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5028</v>
          </cell>
          <cell r="B254" t="str">
            <v>Trades Assistant</v>
          </cell>
          <cell r="C254" t="str">
            <v>5089</v>
          </cell>
          <cell r="D254" t="str">
            <v>BLEWITT, Richard M</v>
          </cell>
          <cell r="E254">
            <v>0</v>
          </cell>
          <cell r="F254">
            <v>2800.0499999999997</v>
          </cell>
          <cell r="G254">
            <v>749.98000000000025</v>
          </cell>
          <cell r="H254">
            <v>3550.0299999999997</v>
          </cell>
        </row>
        <row r="255">
          <cell r="A255">
            <v>5036</v>
          </cell>
          <cell r="B255" t="str">
            <v>Electrical Worker Level 8</v>
          </cell>
          <cell r="C255" t="str">
            <v>5101</v>
          </cell>
          <cell r="D255" t="str">
            <v>BRICE, Peter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5036</v>
          </cell>
          <cell r="B256" t="str">
            <v>Lineworker</v>
          </cell>
          <cell r="C256" t="str">
            <v>5101</v>
          </cell>
          <cell r="D256" t="str">
            <v>BRICE, Peter</v>
          </cell>
          <cell r="E256">
            <v>0</v>
          </cell>
          <cell r="F256">
            <v>2800.0499999999997</v>
          </cell>
          <cell r="G256">
            <v>749.98000000000025</v>
          </cell>
          <cell r="H256">
            <v>3550.0299999999997</v>
          </cell>
        </row>
        <row r="257">
          <cell r="A257">
            <v>5038</v>
          </cell>
          <cell r="B257" t="str">
            <v>Full System Switcher</v>
          </cell>
          <cell r="C257" t="str">
            <v>5105</v>
          </cell>
          <cell r="D257" t="str">
            <v>BRENNAN, Andrew D</v>
          </cell>
          <cell r="E257">
            <v>0</v>
          </cell>
          <cell r="F257">
            <v>2800.0499999999997</v>
          </cell>
          <cell r="G257">
            <v>749.98000000000025</v>
          </cell>
          <cell r="H257">
            <v>3550.0299999999997</v>
          </cell>
        </row>
        <row r="258">
          <cell r="A258">
            <v>5048</v>
          </cell>
          <cell r="B258" t="str">
            <v>Plant and Transport Operator</v>
          </cell>
          <cell r="C258" t="str">
            <v>5241</v>
          </cell>
          <cell r="D258" t="str">
            <v>CICCHINI, Adam M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5048</v>
          </cell>
          <cell r="B259" t="str">
            <v>Plant Operator</v>
          </cell>
          <cell r="C259" t="str">
            <v>5241</v>
          </cell>
          <cell r="D259" t="str">
            <v>CICCHINI, Adam M</v>
          </cell>
          <cell r="E259">
            <v>0</v>
          </cell>
          <cell r="F259">
            <v>2800.0499999999997</v>
          </cell>
          <cell r="G259">
            <v>749.98000000000025</v>
          </cell>
          <cell r="H259">
            <v>3550.0299999999997</v>
          </cell>
        </row>
        <row r="260">
          <cell r="A260">
            <v>5050</v>
          </cell>
          <cell r="B260" t="str">
            <v>Fitter</v>
          </cell>
          <cell r="C260" t="str">
            <v>9985</v>
          </cell>
          <cell r="D260" t="str">
            <v>TINDALE, Michael J</v>
          </cell>
          <cell r="E260">
            <v>0</v>
          </cell>
          <cell r="F260">
            <v>2800.0499999999997</v>
          </cell>
          <cell r="G260">
            <v>749.98000000000025</v>
          </cell>
          <cell r="H260">
            <v>3550.0299999999997</v>
          </cell>
        </row>
        <row r="261">
          <cell r="A261">
            <v>5052</v>
          </cell>
          <cell r="B261" t="str">
            <v>Plant Operator</v>
          </cell>
          <cell r="C261" t="str">
            <v>5247</v>
          </cell>
          <cell r="D261" t="str">
            <v>CARMODY, Roger P</v>
          </cell>
          <cell r="E261">
            <v>0</v>
          </cell>
          <cell r="F261">
            <v>2800.0499999999997</v>
          </cell>
          <cell r="G261">
            <v>749.98000000000025</v>
          </cell>
          <cell r="H261">
            <v>3550.0299999999997</v>
          </cell>
        </row>
        <row r="262">
          <cell r="A262">
            <v>5061</v>
          </cell>
          <cell r="B262" t="str">
            <v>Lineworker</v>
          </cell>
          <cell r="C262" t="str">
            <v>5261</v>
          </cell>
          <cell r="D262" t="str">
            <v>COLLINS, Robert G</v>
          </cell>
          <cell r="E262">
            <v>0</v>
          </cell>
          <cell r="F262">
            <v>2800.0499999999997</v>
          </cell>
          <cell r="G262">
            <v>749.98000000000025</v>
          </cell>
          <cell r="H262">
            <v>3550.0299999999997</v>
          </cell>
        </row>
        <row r="263">
          <cell r="A263">
            <v>5062</v>
          </cell>
          <cell r="B263" t="str">
            <v>Fitter</v>
          </cell>
          <cell r="C263" t="str">
            <v>9878</v>
          </cell>
          <cell r="D263" t="str">
            <v>GUEST, Matthew</v>
          </cell>
          <cell r="E263">
            <v>0</v>
          </cell>
          <cell r="F263">
            <v>2800.0499999999997</v>
          </cell>
          <cell r="G263">
            <v>749.98000000000025</v>
          </cell>
          <cell r="H263">
            <v>3550.0299999999997</v>
          </cell>
        </row>
        <row r="264">
          <cell r="A264">
            <v>5069</v>
          </cell>
          <cell r="B264" t="str">
            <v>Plant and Transport Operator</v>
          </cell>
          <cell r="C264" t="str">
            <v>5276</v>
          </cell>
          <cell r="D264" t="str">
            <v>CIAMPA, Pasquale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5069</v>
          </cell>
          <cell r="B265" t="str">
            <v>Trades Assistant</v>
          </cell>
          <cell r="C265" t="str">
            <v>5276</v>
          </cell>
          <cell r="D265" t="str">
            <v>CIAMPA, Pasquale</v>
          </cell>
          <cell r="E265">
            <v>0</v>
          </cell>
          <cell r="F265">
            <v>2800.0499999999997</v>
          </cell>
          <cell r="G265">
            <v>749.98000000000025</v>
          </cell>
          <cell r="H265">
            <v>3550.0299999999997</v>
          </cell>
        </row>
        <row r="266">
          <cell r="A266">
            <v>5075</v>
          </cell>
          <cell r="B266" t="str">
            <v>Plant Operator</v>
          </cell>
          <cell r="C266" t="str">
            <v>3284</v>
          </cell>
          <cell r="D266" t="str">
            <v>WYNN, Peter T</v>
          </cell>
          <cell r="E266">
            <v>0</v>
          </cell>
          <cell r="F266">
            <v>2800.0499999999997</v>
          </cell>
          <cell r="G266">
            <v>749.98000000000025</v>
          </cell>
          <cell r="H266">
            <v>3550.0299999999997</v>
          </cell>
        </row>
        <row r="267">
          <cell r="A267">
            <v>5083</v>
          </cell>
          <cell r="B267" t="str">
            <v>Asset Inspector</v>
          </cell>
          <cell r="C267" t="str">
            <v>3643</v>
          </cell>
          <cell r="D267" t="str">
            <v>GRAME, Gregory I</v>
          </cell>
          <cell r="E267">
            <v>0</v>
          </cell>
          <cell r="F267">
            <v>2800.0499999999997</v>
          </cell>
          <cell r="G267">
            <v>749.98000000000025</v>
          </cell>
          <cell r="H267">
            <v>3550.0299999999997</v>
          </cell>
        </row>
        <row r="268">
          <cell r="A268">
            <v>5086</v>
          </cell>
          <cell r="B268" t="str">
            <v>Trades Assistant</v>
          </cell>
          <cell r="C268" t="str">
            <v>5405</v>
          </cell>
          <cell r="D268" t="str">
            <v>DOYLE, Timothy B</v>
          </cell>
          <cell r="E268">
            <v>0</v>
          </cell>
          <cell r="F268">
            <v>2800.0499999999997</v>
          </cell>
          <cell r="G268">
            <v>749.98000000000025</v>
          </cell>
          <cell r="H268">
            <v>3550.0299999999997</v>
          </cell>
        </row>
        <row r="269">
          <cell r="A269">
            <v>5086</v>
          </cell>
          <cell r="B269" t="str">
            <v>Trades Assistant</v>
          </cell>
          <cell r="C269" t="str">
            <v>5405</v>
          </cell>
          <cell r="D269" t="str">
            <v>DOYLE, Timothy B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5087</v>
          </cell>
          <cell r="B270" t="str">
            <v>Protection Technician</v>
          </cell>
          <cell r="C270" t="str">
            <v>5099</v>
          </cell>
          <cell r="D270" t="str">
            <v>BREWER, Peter J</v>
          </cell>
          <cell r="E270">
            <v>0</v>
          </cell>
          <cell r="F270">
            <v>2800.0499999999997</v>
          </cell>
          <cell r="G270">
            <v>749.98000000000025</v>
          </cell>
          <cell r="H270">
            <v>3550.0299999999997</v>
          </cell>
        </row>
        <row r="271">
          <cell r="A271">
            <v>5089</v>
          </cell>
          <cell r="B271" t="str">
            <v>Team Leader Construction</v>
          </cell>
          <cell r="C271" t="str">
            <v>5412</v>
          </cell>
          <cell r="D271" t="str">
            <v>DIMAANO, Benjamin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5090</v>
          </cell>
          <cell r="B272" t="str">
            <v>Fitter</v>
          </cell>
          <cell r="C272" t="str">
            <v>3756</v>
          </cell>
          <cell r="D272" t="str">
            <v>HARDY, David G</v>
          </cell>
          <cell r="E272">
            <v>0</v>
          </cell>
          <cell r="F272">
            <v>2800.0499999999997</v>
          </cell>
          <cell r="G272">
            <v>749.98000000000025</v>
          </cell>
          <cell r="H272">
            <v>3550.0299999999997</v>
          </cell>
        </row>
        <row r="273">
          <cell r="A273">
            <v>5091</v>
          </cell>
          <cell r="B273" t="str">
            <v>Network Operator</v>
          </cell>
          <cell r="C273" t="str">
            <v>3445</v>
          </cell>
          <cell r="D273" t="str">
            <v>ZIERHOLZ, Hannes</v>
          </cell>
          <cell r="E273">
            <v>0</v>
          </cell>
          <cell r="F273">
            <v>2800.0499999999997</v>
          </cell>
          <cell r="G273">
            <v>749.98000000000025</v>
          </cell>
          <cell r="H273">
            <v>3550.0299999999997</v>
          </cell>
        </row>
        <row r="274">
          <cell r="A274">
            <v>5106</v>
          </cell>
          <cell r="B274" t="str">
            <v>Team Leader</v>
          </cell>
          <cell r="C274" t="str">
            <v>5402</v>
          </cell>
          <cell r="D274" t="str">
            <v>DIMAANO, Pedro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>
            <v>5108</v>
          </cell>
          <cell r="B275" t="str">
            <v>Cable Jointer</v>
          </cell>
          <cell r="C275" t="str">
            <v>5540</v>
          </cell>
          <cell r="D275" t="str">
            <v>GIBBS, Peter</v>
          </cell>
          <cell r="E275">
            <v>0</v>
          </cell>
          <cell r="F275">
            <v>2800.0499999999997</v>
          </cell>
          <cell r="G275">
            <v>749.98000000000025</v>
          </cell>
          <cell r="H275">
            <v>3550.0299999999997</v>
          </cell>
        </row>
        <row r="276">
          <cell r="A276">
            <v>5108</v>
          </cell>
          <cell r="B276" t="str">
            <v>Electrical Lineworker</v>
          </cell>
          <cell r="C276" t="str">
            <v>5540</v>
          </cell>
          <cell r="D276" t="str">
            <v>GIBBS, Peter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5113</v>
          </cell>
          <cell r="B277" t="str">
            <v>Fitter</v>
          </cell>
          <cell r="C277" t="str">
            <v>10709</v>
          </cell>
          <cell r="D277" t="str">
            <v>VILARDI, Dominic</v>
          </cell>
          <cell r="E277">
            <v>0</v>
          </cell>
          <cell r="F277">
            <v>2800.0499999999997</v>
          </cell>
          <cell r="G277">
            <v>749.98000000000025</v>
          </cell>
          <cell r="H277">
            <v>3550.0299999999997</v>
          </cell>
        </row>
        <row r="278">
          <cell r="A278">
            <v>5118</v>
          </cell>
          <cell r="B278" t="str">
            <v>Cable Layer</v>
          </cell>
          <cell r="C278" t="str">
            <v>5558</v>
          </cell>
          <cell r="D278" t="str">
            <v>GARREFFA, Guiseppe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>
            <v>5118</v>
          </cell>
          <cell r="B279" t="str">
            <v>Trades Assistant</v>
          </cell>
          <cell r="C279" t="str">
            <v>5558</v>
          </cell>
          <cell r="D279" t="str">
            <v>GARREFFA, Guiseppe</v>
          </cell>
          <cell r="E279">
            <v>0</v>
          </cell>
          <cell r="F279">
            <v>2800.0499999999997</v>
          </cell>
          <cell r="G279">
            <v>749.98000000000025</v>
          </cell>
          <cell r="H279">
            <v>3550.0299999999997</v>
          </cell>
        </row>
        <row r="280">
          <cell r="A280">
            <v>5123</v>
          </cell>
          <cell r="B280" t="str">
            <v>Vocational Educator</v>
          </cell>
          <cell r="C280" t="str">
            <v>9565</v>
          </cell>
          <cell r="D280" t="str">
            <v>HANNAFORD, Graham R</v>
          </cell>
          <cell r="E280">
            <v>0</v>
          </cell>
          <cell r="F280">
            <v>2800.0499999999997</v>
          </cell>
          <cell r="G280">
            <v>749.98000000000025</v>
          </cell>
          <cell r="H280">
            <v>3550.0299999999997</v>
          </cell>
        </row>
        <row r="281">
          <cell r="A281">
            <v>5124</v>
          </cell>
          <cell r="B281" t="str">
            <v>Electrical Fitter</v>
          </cell>
          <cell r="C281" t="str">
            <v>1018</v>
          </cell>
          <cell r="D281" t="str">
            <v>BROWN, Matthew P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>
            <v>5124</v>
          </cell>
          <cell r="B282" t="str">
            <v>Fitter / Switcher</v>
          </cell>
          <cell r="C282" t="str">
            <v>1018</v>
          </cell>
          <cell r="D282" t="str">
            <v>BROWN, Matthew P</v>
          </cell>
          <cell r="E282">
            <v>0</v>
          </cell>
          <cell r="F282">
            <v>2800.0499999999997</v>
          </cell>
          <cell r="G282">
            <v>749.98000000000025</v>
          </cell>
          <cell r="H282">
            <v>3550.0299999999997</v>
          </cell>
        </row>
        <row r="283">
          <cell r="A283">
            <v>5131</v>
          </cell>
          <cell r="B283" t="str">
            <v>Trades Assistant</v>
          </cell>
          <cell r="C283" t="str">
            <v>10107</v>
          </cell>
          <cell r="D283" t="str">
            <v>ROUSELL, Jason P</v>
          </cell>
          <cell r="E283">
            <v>0</v>
          </cell>
          <cell r="F283">
            <v>2800.0499999999997</v>
          </cell>
          <cell r="G283">
            <v>749.98000000000025</v>
          </cell>
          <cell r="H283">
            <v>3550.0299999999997</v>
          </cell>
        </row>
        <row r="284">
          <cell r="A284">
            <v>5131</v>
          </cell>
          <cell r="B284" t="str">
            <v>Trades Assistant</v>
          </cell>
          <cell r="C284" t="str">
            <v>10107</v>
          </cell>
          <cell r="D284" t="str">
            <v>ROUSELL, Jason P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>
            <v>5134</v>
          </cell>
          <cell r="B285" t="str">
            <v>Lineworker</v>
          </cell>
          <cell r="C285" t="str">
            <v>5632</v>
          </cell>
          <cell r="D285" t="str">
            <v>HASLER, Ian A</v>
          </cell>
          <cell r="E285">
            <v>0</v>
          </cell>
          <cell r="F285">
            <v>2800.0499999999997</v>
          </cell>
          <cell r="G285">
            <v>749.98000000000025</v>
          </cell>
          <cell r="H285">
            <v>3550.0299999999997</v>
          </cell>
        </row>
        <row r="286">
          <cell r="A286">
            <v>5140</v>
          </cell>
          <cell r="B286" t="str">
            <v>Vegetation Inspector</v>
          </cell>
          <cell r="C286" t="str">
            <v>3048</v>
          </cell>
          <cell r="D286" t="str">
            <v>EADIE, James K G</v>
          </cell>
          <cell r="E286">
            <v>0</v>
          </cell>
          <cell r="F286">
            <v>2800.0499999999997</v>
          </cell>
          <cell r="G286">
            <v>749.98000000000025</v>
          </cell>
          <cell r="H286">
            <v>3550.0299999999997</v>
          </cell>
        </row>
        <row r="287">
          <cell r="A287">
            <v>5143</v>
          </cell>
          <cell r="B287" t="str">
            <v>Full System Switcher</v>
          </cell>
          <cell r="C287" t="str">
            <v>5650</v>
          </cell>
          <cell r="D287" t="str">
            <v>HENNESSY, Brendan</v>
          </cell>
          <cell r="E287">
            <v>0</v>
          </cell>
          <cell r="F287">
            <v>2800.0499999999997</v>
          </cell>
          <cell r="G287">
            <v>749.98000000000025</v>
          </cell>
          <cell r="H287">
            <v>3550.0299999999997</v>
          </cell>
        </row>
        <row r="288">
          <cell r="A288">
            <v>5148</v>
          </cell>
          <cell r="B288" t="str">
            <v>Fitter (Shift)</v>
          </cell>
          <cell r="C288" t="str">
            <v>5655</v>
          </cell>
          <cell r="D288" t="str">
            <v>HOUGHTON, Mark E</v>
          </cell>
          <cell r="E288">
            <v>0</v>
          </cell>
          <cell r="F288">
            <v>2800.0499999999997</v>
          </cell>
          <cell r="G288">
            <v>749.98000000000025</v>
          </cell>
          <cell r="H288">
            <v>3550.0299999999997</v>
          </cell>
        </row>
        <row r="289">
          <cell r="A289">
            <v>5155</v>
          </cell>
          <cell r="B289" t="str">
            <v>Fitter</v>
          </cell>
          <cell r="C289" t="str">
            <v>3755</v>
          </cell>
          <cell r="D289" t="str">
            <v>WEEKS, Andrew H</v>
          </cell>
          <cell r="E289">
            <v>0</v>
          </cell>
          <cell r="F289">
            <v>2800.0499999999997</v>
          </cell>
          <cell r="G289">
            <v>749.98000000000025</v>
          </cell>
          <cell r="H289">
            <v>3550.0299999999997</v>
          </cell>
        </row>
        <row r="290">
          <cell r="A290">
            <v>5155</v>
          </cell>
          <cell r="B290" t="str">
            <v>System Electrician Zones</v>
          </cell>
          <cell r="C290" t="str">
            <v>3755</v>
          </cell>
          <cell r="D290" t="str">
            <v>WEEKS, Andrew H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5159</v>
          </cell>
          <cell r="B291" t="str">
            <v>Fitter</v>
          </cell>
          <cell r="C291" t="str">
            <v>5778</v>
          </cell>
          <cell r="D291" t="str">
            <v>JAMIESON, Andrew J</v>
          </cell>
          <cell r="E291">
            <v>0</v>
          </cell>
          <cell r="F291">
            <v>2800.0499999999997</v>
          </cell>
          <cell r="G291">
            <v>749.98000000000025</v>
          </cell>
          <cell r="H291">
            <v>3550.0299999999997</v>
          </cell>
        </row>
        <row r="292">
          <cell r="A292">
            <v>5163</v>
          </cell>
          <cell r="B292" t="str">
            <v>Lineworker / Cable Jointer</v>
          </cell>
          <cell r="C292" t="str">
            <v>5820</v>
          </cell>
          <cell r="D292" t="str">
            <v>KEARNEY, Byron P</v>
          </cell>
          <cell r="E292">
            <v>0</v>
          </cell>
          <cell r="F292">
            <v>2800.0499999999997</v>
          </cell>
          <cell r="G292">
            <v>749.98000000000025</v>
          </cell>
          <cell r="H292">
            <v>3550.0299999999997</v>
          </cell>
        </row>
        <row r="293">
          <cell r="A293">
            <v>5167</v>
          </cell>
          <cell r="B293" t="str">
            <v>Electrical Worker - Level 6</v>
          </cell>
          <cell r="C293" t="str">
            <v>5831</v>
          </cell>
          <cell r="D293" t="str">
            <v>KIMBER, Bruce M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>
            <v>5167</v>
          </cell>
          <cell r="B294" t="str">
            <v>Lineworker</v>
          </cell>
          <cell r="C294" t="str">
            <v>5831</v>
          </cell>
          <cell r="D294" t="str">
            <v>KIMBER, Bruce M</v>
          </cell>
          <cell r="E294">
            <v>0</v>
          </cell>
          <cell r="F294">
            <v>2800.0499999999997</v>
          </cell>
          <cell r="G294">
            <v>749.98000000000025</v>
          </cell>
          <cell r="H294">
            <v>3550.0299999999997</v>
          </cell>
        </row>
        <row r="295">
          <cell r="A295">
            <v>5170</v>
          </cell>
          <cell r="B295" t="str">
            <v>Fitter</v>
          </cell>
          <cell r="C295" t="str">
            <v>2663</v>
          </cell>
          <cell r="D295" t="str">
            <v>DELUCA, Antonio C</v>
          </cell>
          <cell r="E295">
            <v>0</v>
          </cell>
          <cell r="F295">
            <v>2800.0499999999997</v>
          </cell>
          <cell r="G295">
            <v>749.98000000000025</v>
          </cell>
          <cell r="H295">
            <v>3550.0299999999997</v>
          </cell>
        </row>
        <row r="296">
          <cell r="A296">
            <v>5171</v>
          </cell>
          <cell r="B296" t="str">
            <v>Lineworker</v>
          </cell>
          <cell r="C296" t="str">
            <v>9377</v>
          </cell>
          <cell r="D296" t="str">
            <v>WILLIAMS, Joel C</v>
          </cell>
          <cell r="E296">
            <v>0</v>
          </cell>
          <cell r="F296">
            <v>2800.0499999999997</v>
          </cell>
          <cell r="G296">
            <v>749.98000000000025</v>
          </cell>
          <cell r="H296">
            <v>3550.0299999999997</v>
          </cell>
        </row>
        <row r="297">
          <cell r="A297">
            <v>5171</v>
          </cell>
          <cell r="B297" t="str">
            <v>Lineworker</v>
          </cell>
          <cell r="C297" t="str">
            <v>9377</v>
          </cell>
          <cell r="D297" t="str">
            <v>WILLIAMS, Joel C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5172</v>
          </cell>
          <cell r="B298" t="str">
            <v>Fitter</v>
          </cell>
          <cell r="C298" t="str">
            <v>5842</v>
          </cell>
          <cell r="D298" t="str">
            <v>KRIKOWA, Helmut</v>
          </cell>
          <cell r="E298">
            <v>0</v>
          </cell>
          <cell r="F298">
            <v>2800.0499999999997</v>
          </cell>
          <cell r="G298">
            <v>749.98000000000025</v>
          </cell>
          <cell r="H298">
            <v>3550.0299999999997</v>
          </cell>
        </row>
        <row r="299">
          <cell r="A299">
            <v>5174</v>
          </cell>
          <cell r="B299" t="str">
            <v>Cable Jointer</v>
          </cell>
          <cell r="C299" t="str">
            <v>5846</v>
          </cell>
          <cell r="D299" t="str">
            <v>KULCZYCKI, Tony</v>
          </cell>
          <cell r="E299">
            <v>0</v>
          </cell>
          <cell r="F299">
            <v>2800.0499999999997</v>
          </cell>
          <cell r="G299">
            <v>749.98000000000025</v>
          </cell>
          <cell r="H299">
            <v>3550.0299999999997</v>
          </cell>
        </row>
        <row r="300">
          <cell r="A300">
            <v>5175</v>
          </cell>
          <cell r="B300" t="str">
            <v>Fitter</v>
          </cell>
          <cell r="C300" t="str">
            <v>3451</v>
          </cell>
          <cell r="D300" t="str">
            <v>ROBEY, Benjamin J</v>
          </cell>
          <cell r="E300">
            <v>0</v>
          </cell>
          <cell r="F300">
            <v>2800.0499999999997</v>
          </cell>
          <cell r="G300">
            <v>749.98000000000025</v>
          </cell>
          <cell r="H300">
            <v>3550.0299999999997</v>
          </cell>
        </row>
        <row r="301">
          <cell r="A301">
            <v>5187</v>
          </cell>
          <cell r="B301" t="str">
            <v>Team Coordinator Streetlights</v>
          </cell>
          <cell r="C301" t="str">
            <v>N2143-1415-03</v>
          </cell>
          <cell r="D301" t="str">
            <v>Vacant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5188</v>
          </cell>
          <cell r="B302" t="str">
            <v>Protection Technician</v>
          </cell>
          <cell r="C302" t="str">
            <v>548-39899</v>
          </cell>
          <cell r="D302" t="str">
            <v>HUNTER, Robert J</v>
          </cell>
          <cell r="E302">
            <v>0</v>
          </cell>
          <cell r="F302">
            <v>2800.0499999999997</v>
          </cell>
          <cell r="G302">
            <v>749.98000000000025</v>
          </cell>
          <cell r="H302">
            <v>3550.0299999999997</v>
          </cell>
        </row>
        <row r="303">
          <cell r="A303">
            <v>5204</v>
          </cell>
          <cell r="B303" t="str">
            <v>Protection Technician</v>
          </cell>
          <cell r="C303" t="str">
            <v>2444</v>
          </cell>
          <cell r="D303" t="str">
            <v>LEES, Michael</v>
          </cell>
          <cell r="E303">
            <v>0</v>
          </cell>
          <cell r="F303">
            <v>2800.0499999999997</v>
          </cell>
          <cell r="G303">
            <v>749.98000000000025</v>
          </cell>
          <cell r="H303">
            <v>3550.0299999999997</v>
          </cell>
        </row>
        <row r="304">
          <cell r="A304">
            <v>5206</v>
          </cell>
          <cell r="B304" t="str">
            <v>Lineworker</v>
          </cell>
          <cell r="C304" t="str">
            <v>6016</v>
          </cell>
          <cell r="D304" t="str">
            <v>MCGOWAN, Desmond C</v>
          </cell>
          <cell r="E304">
            <v>0</v>
          </cell>
          <cell r="F304">
            <v>2800.0499999999997</v>
          </cell>
          <cell r="G304">
            <v>749.98000000000025</v>
          </cell>
          <cell r="H304">
            <v>3550.0299999999997</v>
          </cell>
        </row>
        <row r="305">
          <cell r="A305">
            <v>5212</v>
          </cell>
          <cell r="B305" t="str">
            <v>Team Leader Civil Works</v>
          </cell>
          <cell r="C305" t="str">
            <v>6023</v>
          </cell>
          <cell r="D305" t="str">
            <v>MCMAHON, Edward J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5215</v>
          </cell>
          <cell r="B306" t="str">
            <v>Trades Assistant</v>
          </cell>
          <cell r="C306" t="str">
            <v>6028</v>
          </cell>
          <cell r="D306" t="str">
            <v>MARZANO, Domenico</v>
          </cell>
          <cell r="E306">
            <v>0</v>
          </cell>
          <cell r="F306">
            <v>2800.0499999999997</v>
          </cell>
          <cell r="G306">
            <v>749.98000000000025</v>
          </cell>
          <cell r="H306">
            <v>3550.0299999999997</v>
          </cell>
        </row>
        <row r="307">
          <cell r="A307">
            <v>5224</v>
          </cell>
          <cell r="B307" t="str">
            <v>Fitter</v>
          </cell>
          <cell r="C307" t="str">
            <v>6041</v>
          </cell>
          <cell r="D307" t="str">
            <v>MUNFORD, Glenn A</v>
          </cell>
          <cell r="E307">
            <v>0</v>
          </cell>
          <cell r="F307">
            <v>2800.0499999999997</v>
          </cell>
          <cell r="G307">
            <v>749.98000000000025</v>
          </cell>
          <cell r="H307">
            <v>3550.0299999999997</v>
          </cell>
        </row>
        <row r="308">
          <cell r="A308">
            <v>5225</v>
          </cell>
          <cell r="B308" t="str">
            <v>Electrical Worker</v>
          </cell>
          <cell r="C308" t="str">
            <v>9773</v>
          </cell>
          <cell r="D308" t="str">
            <v>BEYER, Leon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>
            <v>5225</v>
          </cell>
          <cell r="B309" t="str">
            <v>Trades Assistant</v>
          </cell>
          <cell r="C309" t="str">
            <v>9773</v>
          </cell>
          <cell r="D309" t="str">
            <v>BEYER, Leon</v>
          </cell>
          <cell r="E309">
            <v>0</v>
          </cell>
          <cell r="F309">
            <v>2800.0499999999997</v>
          </cell>
          <cell r="G309">
            <v>749.98000000000025</v>
          </cell>
          <cell r="H309">
            <v>3550.0299999999997</v>
          </cell>
        </row>
        <row r="310">
          <cell r="A310">
            <v>5227</v>
          </cell>
          <cell r="B310" t="str">
            <v>Work Practices Officer</v>
          </cell>
          <cell r="C310" t="str">
            <v>N2103-1415-01</v>
          </cell>
          <cell r="D310" t="str">
            <v>Vacant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5240</v>
          </cell>
          <cell r="B311" t="str">
            <v>Plant Operator</v>
          </cell>
          <cell r="C311" t="str">
            <v>6063</v>
          </cell>
          <cell r="D311" t="str">
            <v>MILES, Matthew J</v>
          </cell>
          <cell r="E311">
            <v>0</v>
          </cell>
          <cell r="F311">
            <v>2800.0499999999997</v>
          </cell>
          <cell r="G311">
            <v>749.98000000000025</v>
          </cell>
          <cell r="H311">
            <v>3550.0299999999997</v>
          </cell>
        </row>
        <row r="312">
          <cell r="A312">
            <v>5244</v>
          </cell>
          <cell r="B312" t="str">
            <v>Team Leader Construction</v>
          </cell>
          <cell r="C312" t="str">
            <v>6042</v>
          </cell>
          <cell r="D312" t="str">
            <v>MILLER, Michael J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>
            <v>5245</v>
          </cell>
          <cell r="B313" t="str">
            <v>Electrical Worker</v>
          </cell>
          <cell r="C313" t="str">
            <v>6225</v>
          </cell>
          <cell r="D313" t="str">
            <v>MCQUALTER, Scott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>
            <v>5245</v>
          </cell>
          <cell r="B314" t="str">
            <v>Trades Assistant</v>
          </cell>
          <cell r="C314" t="str">
            <v>6225</v>
          </cell>
          <cell r="D314" t="str">
            <v>MCQUALTER, Scott</v>
          </cell>
          <cell r="E314">
            <v>0</v>
          </cell>
          <cell r="F314">
            <v>2800.0499999999997</v>
          </cell>
          <cell r="G314">
            <v>749.98000000000025</v>
          </cell>
          <cell r="H314">
            <v>3550.0299999999997</v>
          </cell>
        </row>
        <row r="315">
          <cell r="A315">
            <v>5259</v>
          </cell>
          <cell r="B315" t="str">
            <v>Fitter</v>
          </cell>
          <cell r="C315" t="str">
            <v>3975</v>
          </cell>
          <cell r="D315" t="str">
            <v>BLUNDELL, Morris C</v>
          </cell>
          <cell r="E315">
            <v>0</v>
          </cell>
          <cell r="F315">
            <v>2800.0499999999997</v>
          </cell>
          <cell r="G315">
            <v>749.98000000000025</v>
          </cell>
          <cell r="H315">
            <v>3550.0299999999997</v>
          </cell>
        </row>
        <row r="316">
          <cell r="A316">
            <v>5263</v>
          </cell>
          <cell r="B316" t="str">
            <v>Team Leader Construction</v>
          </cell>
          <cell r="C316" t="str">
            <v>6311</v>
          </cell>
          <cell r="D316" t="str">
            <v>PEARSON, David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>
            <v>5269</v>
          </cell>
          <cell r="B317" t="str">
            <v>Asset Inspector</v>
          </cell>
          <cell r="C317" t="str">
            <v>N2146-1415-03</v>
          </cell>
          <cell r="D317" t="str">
            <v>Vacant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>
            <v>5271</v>
          </cell>
          <cell r="B318" t="str">
            <v>Electrical Worker</v>
          </cell>
          <cell r="C318" t="str">
            <v>6303</v>
          </cell>
          <cell r="D318" t="str">
            <v>PERRE, Pasqualle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>
            <v>5271</v>
          </cell>
          <cell r="B319" t="str">
            <v>Lineworker</v>
          </cell>
          <cell r="C319" t="str">
            <v>6303</v>
          </cell>
          <cell r="D319" t="str">
            <v>PERRE, Pasqualle</v>
          </cell>
          <cell r="E319">
            <v>0</v>
          </cell>
          <cell r="F319">
            <v>2800.0499999999997</v>
          </cell>
          <cell r="G319">
            <v>749.98000000000025</v>
          </cell>
          <cell r="H319">
            <v>3550.0299999999997</v>
          </cell>
        </row>
        <row r="320">
          <cell r="A320">
            <v>5273</v>
          </cell>
          <cell r="B320" t="str">
            <v>Network Operator</v>
          </cell>
          <cell r="C320" t="str">
            <v>6734</v>
          </cell>
          <cell r="D320" t="str">
            <v>SZELL, Robert J</v>
          </cell>
          <cell r="E320">
            <v>0</v>
          </cell>
          <cell r="F320">
            <v>2800.0499999999997</v>
          </cell>
          <cell r="G320">
            <v>749.98000000000025</v>
          </cell>
          <cell r="H320">
            <v>3550.0299999999997</v>
          </cell>
        </row>
        <row r="321">
          <cell r="A321">
            <v>5277</v>
          </cell>
          <cell r="B321" t="str">
            <v>Team Leader Civil Works</v>
          </cell>
          <cell r="C321" t="str">
            <v>9290</v>
          </cell>
          <cell r="D321" t="str">
            <v>RILEY, Scott A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5277</v>
          </cell>
          <cell r="B322" t="str">
            <v>Trades Assistant</v>
          </cell>
          <cell r="C322" t="str">
            <v>9290</v>
          </cell>
          <cell r="D322" t="str">
            <v>RILEY, Scott A</v>
          </cell>
          <cell r="E322">
            <v>0</v>
          </cell>
          <cell r="F322">
            <v>2800.0499999999997</v>
          </cell>
          <cell r="G322">
            <v>749.98000000000025</v>
          </cell>
          <cell r="H322">
            <v>3550.0299999999997</v>
          </cell>
        </row>
        <row r="323">
          <cell r="A323">
            <v>5278</v>
          </cell>
          <cell r="B323" t="str">
            <v>Electrical Worker Level 4</v>
          </cell>
          <cell r="C323" t="str">
            <v>6312</v>
          </cell>
          <cell r="D323" t="str">
            <v>PETRESKI, Naumce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>
            <v>5278</v>
          </cell>
          <cell r="B324" t="str">
            <v>Trades Assistant</v>
          </cell>
          <cell r="C324" t="str">
            <v>6312</v>
          </cell>
          <cell r="D324" t="str">
            <v>PETRESKI, Naumce</v>
          </cell>
          <cell r="E324">
            <v>0</v>
          </cell>
          <cell r="F324">
            <v>2800.0499999999997</v>
          </cell>
          <cell r="G324">
            <v>749.98000000000025</v>
          </cell>
          <cell r="H324">
            <v>3550.0299999999997</v>
          </cell>
        </row>
        <row r="325">
          <cell r="A325">
            <v>5279</v>
          </cell>
          <cell r="B325" t="str">
            <v>Workshop and Yard Officer</v>
          </cell>
          <cell r="C325" t="str">
            <v>10565</v>
          </cell>
          <cell r="D325" t="str">
            <v>BARTLE, Richard J</v>
          </cell>
          <cell r="E325">
            <v>0</v>
          </cell>
          <cell r="F325">
            <v>2800.0499999999997</v>
          </cell>
          <cell r="G325">
            <v>749.98000000000025</v>
          </cell>
          <cell r="H325">
            <v>3550.0299999999997</v>
          </cell>
        </row>
        <row r="326">
          <cell r="A326">
            <v>5279</v>
          </cell>
          <cell r="B326" t="str">
            <v>Yard and Workshop Officer</v>
          </cell>
          <cell r="C326" t="str">
            <v>10565</v>
          </cell>
          <cell r="D326" t="str">
            <v>BARTLE, Richard J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5280</v>
          </cell>
          <cell r="B327" t="str">
            <v>Trades Assistant</v>
          </cell>
          <cell r="C327" t="str">
            <v>10106</v>
          </cell>
          <cell r="D327" t="str">
            <v>VALTER, Michael</v>
          </cell>
          <cell r="E327">
            <v>0</v>
          </cell>
          <cell r="F327">
            <v>2800.0499999999997</v>
          </cell>
          <cell r="G327">
            <v>749.98000000000025</v>
          </cell>
          <cell r="H327">
            <v>3550.0299999999997</v>
          </cell>
        </row>
        <row r="328">
          <cell r="A328">
            <v>5281</v>
          </cell>
          <cell r="B328" t="str">
            <v>Fitter</v>
          </cell>
          <cell r="C328" t="str">
            <v>10549</v>
          </cell>
          <cell r="D328" t="str">
            <v>MURPHY, Sean A</v>
          </cell>
          <cell r="E328">
            <v>0</v>
          </cell>
          <cell r="F328">
            <v>2800.0499999999997</v>
          </cell>
          <cell r="G328">
            <v>749.98000000000025</v>
          </cell>
          <cell r="H328">
            <v>3550.0299999999997</v>
          </cell>
        </row>
        <row r="329">
          <cell r="A329">
            <v>5284</v>
          </cell>
          <cell r="B329" t="str">
            <v>Electrical Operator</v>
          </cell>
          <cell r="C329" t="str">
            <v>6319</v>
          </cell>
          <cell r="D329" t="str">
            <v>PERRYMAN, David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5284</v>
          </cell>
          <cell r="B330" t="str">
            <v>Lineworker</v>
          </cell>
          <cell r="C330" t="str">
            <v>6319</v>
          </cell>
          <cell r="D330" t="str">
            <v>PERRYMAN, David</v>
          </cell>
          <cell r="E330">
            <v>0</v>
          </cell>
          <cell r="F330">
            <v>2800.0499999999997</v>
          </cell>
          <cell r="G330">
            <v>749.98000000000025</v>
          </cell>
          <cell r="H330">
            <v>3550.0299999999997</v>
          </cell>
        </row>
        <row r="331">
          <cell r="A331">
            <v>5285</v>
          </cell>
          <cell r="B331" t="str">
            <v>Senior Works Planner</v>
          </cell>
          <cell r="C331" t="str">
            <v>2119</v>
          </cell>
          <cell r="D331" t="str">
            <v>VICKERS, Daniel P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5285</v>
          </cell>
          <cell r="B332" t="str">
            <v>Works Estimating Officer Distribution</v>
          </cell>
          <cell r="C332" t="str">
            <v>2119</v>
          </cell>
          <cell r="D332" t="str">
            <v>VICKERS, Daniel P</v>
          </cell>
          <cell r="E332">
            <v>0</v>
          </cell>
          <cell r="F332">
            <v>2800.0499999999997</v>
          </cell>
          <cell r="G332">
            <v>749.98000000000025</v>
          </cell>
          <cell r="H332">
            <v>3550.0299999999997</v>
          </cell>
        </row>
        <row r="333">
          <cell r="A333">
            <v>5294</v>
          </cell>
          <cell r="B333" t="str">
            <v>SCADA Technical Officer</v>
          </cell>
          <cell r="C333" t="str">
            <v>6330</v>
          </cell>
          <cell r="D333" t="str">
            <v>POTTER, David T</v>
          </cell>
          <cell r="E333">
            <v>0</v>
          </cell>
          <cell r="F333">
            <v>2800.0499999999997</v>
          </cell>
          <cell r="G333">
            <v>749.98000000000025</v>
          </cell>
          <cell r="H333">
            <v>3550.0299999999997</v>
          </cell>
        </row>
        <row r="334">
          <cell r="A334">
            <v>5301</v>
          </cell>
          <cell r="B334" t="str">
            <v>Trade Assistant</v>
          </cell>
          <cell r="C334" t="str">
            <v>10671</v>
          </cell>
          <cell r="D334" t="str">
            <v>KING, Damien L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>
            <v>5301</v>
          </cell>
          <cell r="B335" t="str">
            <v>Trades Assistant</v>
          </cell>
          <cell r="C335" t="str">
            <v>10671</v>
          </cell>
          <cell r="D335" t="str">
            <v>KING, Damien L</v>
          </cell>
          <cell r="E335">
            <v>0</v>
          </cell>
          <cell r="F335">
            <v>2800.0499999999997</v>
          </cell>
          <cell r="G335">
            <v>749.98000000000025</v>
          </cell>
          <cell r="H335">
            <v>3550.0299999999997</v>
          </cell>
        </row>
        <row r="336">
          <cell r="A336">
            <v>5308</v>
          </cell>
          <cell r="B336" t="str">
            <v>Plant Operator</v>
          </cell>
          <cell r="C336" t="str">
            <v>6427</v>
          </cell>
          <cell r="D336" t="str">
            <v>RIPSZAM, Frank S</v>
          </cell>
          <cell r="E336">
            <v>0</v>
          </cell>
          <cell r="F336">
            <v>2800.0499999999997</v>
          </cell>
          <cell r="G336">
            <v>749.98000000000025</v>
          </cell>
          <cell r="H336">
            <v>3550.0299999999997</v>
          </cell>
        </row>
        <row r="337">
          <cell r="A337">
            <v>5310</v>
          </cell>
          <cell r="B337" t="str">
            <v>Electrical Fitter Zone Subs</v>
          </cell>
          <cell r="C337" t="str">
            <v>9328</v>
          </cell>
          <cell r="D337" t="str">
            <v>COREY, Benjamin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5310</v>
          </cell>
          <cell r="B338" t="str">
            <v>Fitter</v>
          </cell>
          <cell r="C338" t="str">
            <v>9328</v>
          </cell>
          <cell r="D338" t="str">
            <v>COREY, Benjamin</v>
          </cell>
          <cell r="E338">
            <v>0</v>
          </cell>
          <cell r="F338">
            <v>2800.0499999999997</v>
          </cell>
          <cell r="G338">
            <v>749.98000000000025</v>
          </cell>
          <cell r="H338">
            <v>3550.0299999999997</v>
          </cell>
        </row>
        <row r="339">
          <cell r="A339">
            <v>5312</v>
          </cell>
          <cell r="B339" t="str">
            <v>Team Leader</v>
          </cell>
          <cell r="C339" t="str">
            <v>2036</v>
          </cell>
          <cell r="D339" t="str">
            <v>BAKER, Benjamin J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5315</v>
          </cell>
          <cell r="B340" t="str">
            <v>Network Operator</v>
          </cell>
          <cell r="C340" t="str">
            <v>5410</v>
          </cell>
          <cell r="D340" t="str">
            <v>DENNIS, Mark A</v>
          </cell>
          <cell r="E340">
            <v>0</v>
          </cell>
          <cell r="F340">
            <v>2800.0499999999997</v>
          </cell>
          <cell r="G340">
            <v>749.98000000000025</v>
          </cell>
          <cell r="H340">
            <v>3550.0299999999997</v>
          </cell>
        </row>
        <row r="341">
          <cell r="A341">
            <v>5316</v>
          </cell>
          <cell r="B341" t="str">
            <v>Full System Switcher</v>
          </cell>
          <cell r="C341" t="str">
            <v>6442</v>
          </cell>
          <cell r="D341" t="str">
            <v>READ, Steven P</v>
          </cell>
          <cell r="E341">
            <v>0</v>
          </cell>
          <cell r="F341">
            <v>2800.0499999999997</v>
          </cell>
          <cell r="G341">
            <v>749.98000000000025</v>
          </cell>
          <cell r="H341">
            <v>3550.0299999999997</v>
          </cell>
        </row>
        <row r="342">
          <cell r="A342">
            <v>5319</v>
          </cell>
          <cell r="B342" t="str">
            <v>Lineworker</v>
          </cell>
          <cell r="C342" t="str">
            <v>3070</v>
          </cell>
          <cell r="D342" t="str">
            <v>MATTHEWS, Darren J</v>
          </cell>
          <cell r="E342">
            <v>0</v>
          </cell>
          <cell r="F342">
            <v>2800.0499999999997</v>
          </cell>
          <cell r="G342">
            <v>749.98000000000025</v>
          </cell>
          <cell r="H342">
            <v>3550.0299999999997</v>
          </cell>
        </row>
        <row r="343">
          <cell r="A343">
            <v>5322</v>
          </cell>
          <cell r="B343" t="str">
            <v>Fitter</v>
          </cell>
          <cell r="C343" t="str">
            <v>3273</v>
          </cell>
          <cell r="D343" t="str">
            <v>SINCLAIR, Anthony C</v>
          </cell>
          <cell r="E343">
            <v>0</v>
          </cell>
          <cell r="F343">
            <v>2800.0499999999997</v>
          </cell>
          <cell r="G343">
            <v>749.98000000000025</v>
          </cell>
          <cell r="H343">
            <v>3550.0299999999997</v>
          </cell>
        </row>
        <row r="344">
          <cell r="A344">
            <v>5323</v>
          </cell>
          <cell r="B344" t="str">
            <v>Trade Assistant</v>
          </cell>
          <cell r="C344" t="str">
            <v>10538</v>
          </cell>
          <cell r="D344" t="str">
            <v>GULLIVER, Hugh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5323</v>
          </cell>
          <cell r="B345" t="str">
            <v>Trades Assistant</v>
          </cell>
          <cell r="C345" t="str">
            <v>10538</v>
          </cell>
          <cell r="D345" t="str">
            <v>GULLIVER, Hugh</v>
          </cell>
          <cell r="E345">
            <v>0</v>
          </cell>
          <cell r="F345">
            <v>2800.0499999999997</v>
          </cell>
          <cell r="G345">
            <v>749.98000000000025</v>
          </cell>
          <cell r="H345">
            <v>3550.0299999999997</v>
          </cell>
        </row>
        <row r="346">
          <cell r="A346">
            <v>5326</v>
          </cell>
          <cell r="B346" t="str">
            <v>Fitter</v>
          </cell>
          <cell r="C346" t="str">
            <v>6518</v>
          </cell>
          <cell r="D346" t="str">
            <v>SCHEELE, Peter D</v>
          </cell>
          <cell r="E346">
            <v>0</v>
          </cell>
          <cell r="F346">
            <v>2800.0499999999997</v>
          </cell>
          <cell r="G346">
            <v>749.98000000000025</v>
          </cell>
          <cell r="H346">
            <v>3550.0299999999997</v>
          </cell>
        </row>
        <row r="347">
          <cell r="A347">
            <v>5332</v>
          </cell>
          <cell r="B347" t="str">
            <v>Fitter</v>
          </cell>
          <cell r="C347" t="str">
            <v>6526</v>
          </cell>
          <cell r="D347" t="str">
            <v>SEYMOUR, Peter</v>
          </cell>
          <cell r="E347">
            <v>0</v>
          </cell>
          <cell r="F347">
            <v>2800.0499999999997</v>
          </cell>
          <cell r="G347">
            <v>749.98000000000025</v>
          </cell>
          <cell r="H347">
            <v>3550.0299999999997</v>
          </cell>
        </row>
        <row r="348">
          <cell r="A348">
            <v>5332</v>
          </cell>
          <cell r="B348" t="str">
            <v>Trades Assistant</v>
          </cell>
          <cell r="C348" t="str">
            <v>6526</v>
          </cell>
          <cell r="D348" t="str">
            <v>SEYMOUR, Peter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>
            <v>5336</v>
          </cell>
          <cell r="B349" t="str">
            <v>Vegetation Works Coordinator</v>
          </cell>
          <cell r="C349" t="str">
            <v>1192</v>
          </cell>
          <cell r="D349" t="str">
            <v>HALPIN, Luke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>
            <v>5345</v>
          </cell>
          <cell r="B350" t="str">
            <v>Team Leader Construction</v>
          </cell>
          <cell r="C350" t="str">
            <v>6547</v>
          </cell>
          <cell r="D350" t="str">
            <v>SMITH, Tony J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5348</v>
          </cell>
          <cell r="B351" t="str">
            <v>Lineworker</v>
          </cell>
          <cell r="C351" t="str">
            <v>6550</v>
          </cell>
          <cell r="D351" t="str">
            <v>SMITH, Peter J</v>
          </cell>
          <cell r="E351">
            <v>0</v>
          </cell>
          <cell r="F351">
            <v>2800.0499999999997</v>
          </cell>
          <cell r="G351">
            <v>749.98000000000025</v>
          </cell>
          <cell r="H351">
            <v>3550.0299999999997</v>
          </cell>
        </row>
        <row r="352">
          <cell r="A352">
            <v>5355</v>
          </cell>
          <cell r="B352" t="str">
            <v>Team Leader Streetlights</v>
          </cell>
          <cell r="C352" t="str">
            <v>9438</v>
          </cell>
          <cell r="D352" t="str">
            <v>TAUNTON, Ben F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5362</v>
          </cell>
          <cell r="B353" t="str">
            <v>Lineworker Apprentice</v>
          </cell>
          <cell r="C353" t="str">
            <v>9367</v>
          </cell>
          <cell r="D353" t="str">
            <v>GROCOCK, Craig J</v>
          </cell>
          <cell r="E353">
            <v>0</v>
          </cell>
          <cell r="F353">
            <v>716.18000000000006</v>
          </cell>
          <cell r="G353">
            <v>191.82</v>
          </cell>
          <cell r="H353">
            <v>908</v>
          </cell>
        </row>
        <row r="354">
          <cell r="A354">
            <v>5369</v>
          </cell>
          <cell r="B354" t="str">
            <v>Protection Technician</v>
          </cell>
          <cell r="C354" t="str">
            <v>9916</v>
          </cell>
          <cell r="D354" t="str">
            <v>WINTER, Danny J</v>
          </cell>
          <cell r="E354">
            <v>0</v>
          </cell>
          <cell r="F354">
            <v>2800.0499999999997</v>
          </cell>
          <cell r="G354">
            <v>749.98000000000025</v>
          </cell>
          <cell r="H354">
            <v>3550.0299999999997</v>
          </cell>
        </row>
        <row r="355">
          <cell r="A355">
            <v>5377</v>
          </cell>
          <cell r="B355" t="str">
            <v>Electrical Worker Level 4</v>
          </cell>
          <cell r="C355" t="str">
            <v>6753</v>
          </cell>
          <cell r="D355" t="str">
            <v>THORP, Roderick J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>
            <v>5377</v>
          </cell>
          <cell r="B356" t="str">
            <v>Trades Assistant</v>
          </cell>
          <cell r="C356" t="str">
            <v>6753</v>
          </cell>
          <cell r="D356" t="str">
            <v>THORP, Roderick J</v>
          </cell>
          <cell r="E356">
            <v>0</v>
          </cell>
          <cell r="F356">
            <v>2800.0499999999997</v>
          </cell>
          <cell r="G356">
            <v>749.98000000000025</v>
          </cell>
          <cell r="H356">
            <v>3550.0299999999997</v>
          </cell>
        </row>
        <row r="357">
          <cell r="A357">
            <v>5379</v>
          </cell>
          <cell r="B357" t="str">
            <v>Fitter / LV Switcher</v>
          </cell>
          <cell r="C357" t="str">
            <v>2584</v>
          </cell>
          <cell r="D357" t="str">
            <v>MAPAKO, Mitchell G</v>
          </cell>
          <cell r="E357">
            <v>0</v>
          </cell>
          <cell r="F357">
            <v>2800.0499999999997</v>
          </cell>
          <cell r="G357">
            <v>749.98000000000025</v>
          </cell>
          <cell r="H357">
            <v>3550.0299999999997</v>
          </cell>
        </row>
        <row r="358">
          <cell r="A358">
            <v>5384</v>
          </cell>
          <cell r="B358" t="str">
            <v>Electrical Worker Line Worker</v>
          </cell>
          <cell r="C358" t="str">
            <v>N2144-1415-01</v>
          </cell>
          <cell r="D358" t="str">
            <v>Vacant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>
            <v>5393</v>
          </cell>
          <cell r="B359" t="str">
            <v>Lineworker</v>
          </cell>
          <cell r="C359" t="str">
            <v>2146</v>
          </cell>
          <cell r="D359" t="str">
            <v>BEST, Leon H</v>
          </cell>
          <cell r="E359">
            <v>0</v>
          </cell>
          <cell r="F359">
            <v>2800.0499999999997</v>
          </cell>
          <cell r="G359">
            <v>749.98000000000025</v>
          </cell>
          <cell r="H359">
            <v>3550.0299999999997</v>
          </cell>
        </row>
        <row r="360">
          <cell r="A360">
            <v>5400</v>
          </cell>
          <cell r="B360" t="str">
            <v>Contractor Accreditation</v>
          </cell>
          <cell r="C360" t="str">
            <v>6889</v>
          </cell>
          <cell r="D360" t="str">
            <v>WILKINSON, Alan G</v>
          </cell>
          <cell r="E360">
            <v>0</v>
          </cell>
          <cell r="F360">
            <v>2800.0499999999997</v>
          </cell>
          <cell r="G360">
            <v>749.98000000000025</v>
          </cell>
          <cell r="H360">
            <v>3550.0299999999997</v>
          </cell>
        </row>
        <row r="361">
          <cell r="A361">
            <v>5401</v>
          </cell>
          <cell r="B361" t="str">
            <v>Lineworker</v>
          </cell>
          <cell r="C361" t="str">
            <v>2037</v>
          </cell>
          <cell r="D361" t="str">
            <v>MCQUALTER, Toby C</v>
          </cell>
          <cell r="E361">
            <v>0</v>
          </cell>
          <cell r="F361">
            <v>2800.0499999999997</v>
          </cell>
          <cell r="G361">
            <v>749.98000000000025</v>
          </cell>
          <cell r="H361">
            <v>3550.0299999999997</v>
          </cell>
        </row>
        <row r="362">
          <cell r="A362">
            <v>5403</v>
          </cell>
          <cell r="B362" t="str">
            <v>Lineworker</v>
          </cell>
          <cell r="C362" t="str">
            <v>3046</v>
          </cell>
          <cell r="D362" t="str">
            <v>BLAZEJAK, Glen</v>
          </cell>
          <cell r="E362">
            <v>0</v>
          </cell>
          <cell r="F362">
            <v>2800.0499999999997</v>
          </cell>
          <cell r="G362">
            <v>749.98000000000025</v>
          </cell>
          <cell r="H362">
            <v>3550.0299999999997</v>
          </cell>
        </row>
        <row r="363">
          <cell r="A363">
            <v>5406</v>
          </cell>
          <cell r="B363" t="str">
            <v>Trades Assistant</v>
          </cell>
          <cell r="C363" t="str">
            <v>8175</v>
          </cell>
          <cell r="D363" t="str">
            <v>DALLAN, Luciano</v>
          </cell>
          <cell r="E363">
            <v>0</v>
          </cell>
          <cell r="F363">
            <v>2800.0499999999997</v>
          </cell>
          <cell r="G363">
            <v>749.98000000000025</v>
          </cell>
          <cell r="H363">
            <v>3550.0299999999997</v>
          </cell>
        </row>
        <row r="364">
          <cell r="A364">
            <v>5409</v>
          </cell>
          <cell r="B364" t="str">
            <v>Protection Technician</v>
          </cell>
          <cell r="C364" t="str">
            <v>6902</v>
          </cell>
          <cell r="D364" t="str">
            <v>WOO, Lucius</v>
          </cell>
          <cell r="E364">
            <v>0</v>
          </cell>
          <cell r="F364">
            <v>2800.0499999999997</v>
          </cell>
          <cell r="G364">
            <v>749.98000000000025</v>
          </cell>
          <cell r="H364">
            <v>3550.0299999999997</v>
          </cell>
        </row>
        <row r="365">
          <cell r="A365">
            <v>5411</v>
          </cell>
          <cell r="B365" t="str">
            <v>Vegetation Inspector</v>
          </cell>
          <cell r="C365" t="str">
            <v>6904</v>
          </cell>
          <cell r="D365" t="str">
            <v>WHITE, Warren</v>
          </cell>
          <cell r="E365">
            <v>0</v>
          </cell>
          <cell r="F365">
            <v>2800.0499999999997</v>
          </cell>
          <cell r="G365">
            <v>749.98000000000025</v>
          </cell>
          <cell r="H365">
            <v>3550.0299999999997</v>
          </cell>
        </row>
        <row r="366">
          <cell r="A366">
            <v>5412</v>
          </cell>
          <cell r="B366" t="str">
            <v>Plant Operator</v>
          </cell>
          <cell r="C366" t="str">
            <v>6961</v>
          </cell>
          <cell r="D366" t="str">
            <v>WROBLEWSKI, Richard V</v>
          </cell>
          <cell r="E366">
            <v>0</v>
          </cell>
          <cell r="F366">
            <v>2800.0499999999997</v>
          </cell>
          <cell r="G366">
            <v>749.98000000000025</v>
          </cell>
          <cell r="H366">
            <v>3550.0299999999997</v>
          </cell>
        </row>
        <row r="367">
          <cell r="A367">
            <v>5428</v>
          </cell>
          <cell r="B367" t="str">
            <v>Network Operator</v>
          </cell>
          <cell r="C367" t="str">
            <v>3938</v>
          </cell>
          <cell r="D367" t="str">
            <v>REID, Mark S</v>
          </cell>
          <cell r="E367">
            <v>0</v>
          </cell>
          <cell r="F367">
            <v>2800.0499999999997</v>
          </cell>
          <cell r="G367">
            <v>749.98000000000025</v>
          </cell>
          <cell r="H367">
            <v>3550.0299999999997</v>
          </cell>
        </row>
        <row r="368">
          <cell r="A368">
            <v>6004</v>
          </cell>
          <cell r="B368" t="str">
            <v>Graduate Engineer</v>
          </cell>
          <cell r="C368" t="str">
            <v>9343</v>
          </cell>
          <cell r="D368" t="str">
            <v>ROESLER, Benjamin</v>
          </cell>
          <cell r="E368">
            <v>0</v>
          </cell>
          <cell r="F368">
            <v>2800.0499999999997</v>
          </cell>
          <cell r="G368">
            <v>749.98000000000025</v>
          </cell>
          <cell r="H368">
            <v>3550.0299999999997</v>
          </cell>
        </row>
        <row r="369">
          <cell r="A369">
            <v>6012</v>
          </cell>
          <cell r="B369" t="str">
            <v>Duel Tradesman</v>
          </cell>
          <cell r="C369" t="str">
            <v>10524</v>
          </cell>
          <cell r="D369" t="str">
            <v>O'HARA, Andrew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6012</v>
          </cell>
          <cell r="B370" t="str">
            <v>Lineworker / Fitter</v>
          </cell>
          <cell r="C370" t="str">
            <v>10524</v>
          </cell>
          <cell r="D370" t="str">
            <v>O'HARA, Andrew</v>
          </cell>
          <cell r="E370">
            <v>0</v>
          </cell>
          <cell r="F370">
            <v>2800.0499999999997</v>
          </cell>
          <cell r="G370">
            <v>749.98000000000025</v>
          </cell>
          <cell r="H370">
            <v>3550.0299999999997</v>
          </cell>
        </row>
        <row r="371">
          <cell r="A371">
            <v>6013</v>
          </cell>
          <cell r="B371" t="str">
            <v>Electrical Worker</v>
          </cell>
          <cell r="C371" t="str">
            <v>9627</v>
          </cell>
          <cell r="D371" t="str">
            <v>JONES, Andrew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A372">
            <v>6013</v>
          </cell>
          <cell r="B372" t="str">
            <v>Lineworker</v>
          </cell>
          <cell r="C372" t="str">
            <v>9627</v>
          </cell>
          <cell r="D372" t="str">
            <v>JONES, Andrew</v>
          </cell>
          <cell r="E372">
            <v>0</v>
          </cell>
          <cell r="F372">
            <v>2800.0499999999997</v>
          </cell>
          <cell r="G372">
            <v>749.98000000000025</v>
          </cell>
          <cell r="H372">
            <v>3550.0299999999997</v>
          </cell>
        </row>
        <row r="373">
          <cell r="A373">
            <v>6015</v>
          </cell>
          <cell r="B373" t="str">
            <v>Lineworker / Switcher</v>
          </cell>
          <cell r="C373" t="str">
            <v>2125</v>
          </cell>
          <cell r="D373" t="str">
            <v>MENAGER, Nicolas</v>
          </cell>
          <cell r="E373">
            <v>0</v>
          </cell>
          <cell r="F373">
            <v>2800.0499999999997</v>
          </cell>
          <cell r="G373">
            <v>749.98000000000025</v>
          </cell>
          <cell r="H373">
            <v>3550.0299999999997</v>
          </cell>
        </row>
        <row r="374">
          <cell r="A374">
            <v>6017</v>
          </cell>
          <cell r="B374" t="str">
            <v>Metering Fitter / Lineworker</v>
          </cell>
          <cell r="C374" t="str">
            <v>4059</v>
          </cell>
          <cell r="D374" t="str">
            <v>LILLIE, Matthew J</v>
          </cell>
          <cell r="E374">
            <v>0</v>
          </cell>
          <cell r="F374">
            <v>2800.0499999999997</v>
          </cell>
          <cell r="G374">
            <v>749.98000000000025</v>
          </cell>
          <cell r="H374">
            <v>3550.0299999999997</v>
          </cell>
        </row>
        <row r="375">
          <cell r="A375">
            <v>6018</v>
          </cell>
          <cell r="B375" t="str">
            <v>Lineworker / HV Switcher</v>
          </cell>
          <cell r="C375" t="str">
            <v>2380</v>
          </cell>
          <cell r="D375" t="str">
            <v>VALTER, David J</v>
          </cell>
          <cell r="E375">
            <v>0</v>
          </cell>
          <cell r="F375">
            <v>2800.0499999999997</v>
          </cell>
          <cell r="G375">
            <v>749.98000000000025</v>
          </cell>
          <cell r="H375">
            <v>3550.0299999999997</v>
          </cell>
        </row>
        <row r="376">
          <cell r="A376">
            <v>6026</v>
          </cell>
          <cell r="B376" t="str">
            <v>Snr GIS Officer</v>
          </cell>
          <cell r="C376" t="str">
            <v>9133</v>
          </cell>
          <cell r="D376" t="str">
            <v>MCLACHLAN, Nicole</v>
          </cell>
          <cell r="E376">
            <v>0</v>
          </cell>
          <cell r="F376">
            <v>2800.0499999999997</v>
          </cell>
          <cell r="G376">
            <v>749.98000000000025</v>
          </cell>
          <cell r="H376">
            <v>3550.0299999999997</v>
          </cell>
        </row>
        <row r="377">
          <cell r="A377">
            <v>6041</v>
          </cell>
          <cell r="B377" t="str">
            <v>UG Leading Hand - Construction</v>
          </cell>
          <cell r="C377" t="str">
            <v>9355</v>
          </cell>
          <cell r="D377" t="str">
            <v>BROWN, Corey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>
            <v>6047</v>
          </cell>
          <cell r="B378" t="str">
            <v>Trades Assistant</v>
          </cell>
          <cell r="C378" t="str">
            <v>9696</v>
          </cell>
          <cell r="D378" t="str">
            <v>LACHLAN, Aaron P</v>
          </cell>
          <cell r="E378">
            <v>0</v>
          </cell>
          <cell r="F378">
            <v>2800.0499999999997</v>
          </cell>
          <cell r="G378">
            <v>749.98000000000025</v>
          </cell>
          <cell r="H378">
            <v>3550.0299999999997</v>
          </cell>
        </row>
        <row r="379">
          <cell r="A379">
            <v>6056</v>
          </cell>
          <cell r="B379" t="str">
            <v>Fitter</v>
          </cell>
          <cell r="C379" t="str">
            <v>9369</v>
          </cell>
          <cell r="D379" t="str">
            <v>MCCREADY, Kevin G</v>
          </cell>
          <cell r="E379">
            <v>0</v>
          </cell>
          <cell r="F379">
            <v>2800.0499999999997</v>
          </cell>
          <cell r="G379">
            <v>749.98000000000025</v>
          </cell>
          <cell r="H379">
            <v>3550.0299999999997</v>
          </cell>
        </row>
        <row r="380">
          <cell r="A380">
            <v>6083</v>
          </cell>
          <cell r="B380" t="str">
            <v>Vegetation Inspector</v>
          </cell>
          <cell r="C380" t="str">
            <v>10090</v>
          </cell>
          <cell r="D380" t="str">
            <v>LUMLEY, Mark G</v>
          </cell>
          <cell r="E380">
            <v>0</v>
          </cell>
          <cell r="F380">
            <v>2800.0499999999997</v>
          </cell>
          <cell r="G380">
            <v>749.98000000000025</v>
          </cell>
          <cell r="H380">
            <v>3550.0299999999997</v>
          </cell>
        </row>
        <row r="381">
          <cell r="A381">
            <v>6099</v>
          </cell>
          <cell r="B381" t="str">
            <v>Account Mgr Embedded Generation</v>
          </cell>
          <cell r="C381" t="str">
            <v>542-02652</v>
          </cell>
          <cell r="D381" t="str">
            <v>SINGH, Anant K</v>
          </cell>
          <cell r="E381">
            <v>0</v>
          </cell>
          <cell r="F381">
            <v>2800.0499999999997</v>
          </cell>
          <cell r="G381">
            <v>749.98000000000025</v>
          </cell>
          <cell r="H381">
            <v>3550.0299999999997</v>
          </cell>
        </row>
        <row r="382">
          <cell r="A382">
            <v>6105</v>
          </cell>
          <cell r="B382" t="str">
            <v>SCADA Technician</v>
          </cell>
          <cell r="C382" t="str">
            <v>9862</v>
          </cell>
          <cell r="D382" t="str">
            <v>OVIEDO, Carlos A</v>
          </cell>
          <cell r="E382">
            <v>0</v>
          </cell>
          <cell r="F382">
            <v>2800.0499999999997</v>
          </cell>
          <cell r="G382">
            <v>749.98000000000025</v>
          </cell>
          <cell r="H382">
            <v>3550.0299999999997</v>
          </cell>
        </row>
        <row r="383">
          <cell r="A383">
            <v>6105</v>
          </cell>
          <cell r="B383" t="str">
            <v>SCADA Technician</v>
          </cell>
          <cell r="C383" t="str">
            <v>9862</v>
          </cell>
          <cell r="D383" t="str">
            <v>OVIEDO, Carlos A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6121</v>
          </cell>
          <cell r="B384" t="str">
            <v>Project Closure</v>
          </cell>
          <cell r="C384" t="str">
            <v>9719</v>
          </cell>
          <cell r="D384" t="str">
            <v>ALDERSON, Sarah L</v>
          </cell>
          <cell r="E384">
            <v>0</v>
          </cell>
          <cell r="F384">
            <v>2800.0499999999997</v>
          </cell>
          <cell r="G384">
            <v>749.98000000000025</v>
          </cell>
          <cell r="H384">
            <v>3550.0299999999997</v>
          </cell>
        </row>
        <row r="385">
          <cell r="A385">
            <v>6121</v>
          </cell>
          <cell r="B385" t="str">
            <v>Project Coordinator</v>
          </cell>
          <cell r="C385" t="str">
            <v>9719</v>
          </cell>
          <cell r="D385" t="str">
            <v>ALDERSON, Sarah L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>
            <v>6133</v>
          </cell>
          <cell r="B386" t="str">
            <v>Fitter</v>
          </cell>
          <cell r="C386" t="str">
            <v>9628</v>
          </cell>
          <cell r="D386" t="str">
            <v>MEEUWISSEN, Edward</v>
          </cell>
          <cell r="E386">
            <v>0</v>
          </cell>
          <cell r="F386">
            <v>2800.0499999999997</v>
          </cell>
          <cell r="G386">
            <v>749.98000000000025</v>
          </cell>
          <cell r="H386">
            <v>3550.0299999999997</v>
          </cell>
        </row>
        <row r="387">
          <cell r="A387">
            <v>6134</v>
          </cell>
          <cell r="B387" t="str">
            <v>Team Leader Streetlighting</v>
          </cell>
          <cell r="C387" t="str">
            <v>2378</v>
          </cell>
          <cell r="D387" t="str">
            <v>MARMONT, Luke M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>
            <v>6139</v>
          </cell>
          <cell r="B388" t="str">
            <v>Fitter</v>
          </cell>
          <cell r="C388" t="str">
            <v>9998</v>
          </cell>
          <cell r="D388" t="str">
            <v>LUKASIAK, Aaron A</v>
          </cell>
          <cell r="E388">
            <v>0</v>
          </cell>
          <cell r="F388">
            <v>2800.0499999999997</v>
          </cell>
          <cell r="G388">
            <v>749.98000000000025</v>
          </cell>
          <cell r="H388">
            <v>3550.0299999999997</v>
          </cell>
        </row>
        <row r="389">
          <cell r="A389">
            <v>6141</v>
          </cell>
          <cell r="B389" t="str">
            <v>Senior EHSQ Manager</v>
          </cell>
          <cell r="C389" t="str">
            <v>10550</v>
          </cell>
          <cell r="D389" t="str">
            <v>COLWILL, Dean R</v>
          </cell>
          <cell r="E389">
            <v>15000.029999999997</v>
          </cell>
          <cell r="F389">
            <v>0</v>
          </cell>
          <cell r="G389">
            <v>0</v>
          </cell>
          <cell r="H389">
            <v>15000.029999999997</v>
          </cell>
        </row>
        <row r="390">
          <cell r="A390">
            <v>6142</v>
          </cell>
          <cell r="B390" t="str">
            <v>Customer Services &amp; Records Officer</v>
          </cell>
          <cell r="C390" t="str">
            <v>3475</v>
          </cell>
          <cell r="D390" t="str">
            <v>PARKER, Carla L</v>
          </cell>
          <cell r="E390">
            <v>0</v>
          </cell>
          <cell r="F390">
            <v>2800.0499999999997</v>
          </cell>
          <cell r="G390">
            <v>749.98000000000025</v>
          </cell>
          <cell r="H390">
            <v>3550.0299999999997</v>
          </cell>
        </row>
        <row r="391">
          <cell r="A391">
            <v>6142</v>
          </cell>
          <cell r="B391" t="str">
            <v>Customer Services Officer</v>
          </cell>
          <cell r="C391" t="str">
            <v>3475</v>
          </cell>
          <cell r="D391" t="str">
            <v>PARKER, Carla L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>
            <v>6143</v>
          </cell>
          <cell r="B392" t="str">
            <v>Customer Service Officer</v>
          </cell>
          <cell r="C392" t="str">
            <v>9904</v>
          </cell>
          <cell r="D392" t="str">
            <v>BRIGGS, Michelle</v>
          </cell>
          <cell r="E392">
            <v>0</v>
          </cell>
          <cell r="F392">
            <v>2800.0499999999997</v>
          </cell>
          <cell r="G392">
            <v>749.98000000000025</v>
          </cell>
          <cell r="H392">
            <v>3550.0299999999997</v>
          </cell>
        </row>
        <row r="393">
          <cell r="A393">
            <v>6143</v>
          </cell>
          <cell r="B393" t="str">
            <v>System Support&amp;Reporting Offic</v>
          </cell>
          <cell r="C393" t="str">
            <v>9904</v>
          </cell>
          <cell r="D393" t="str">
            <v>BRIGGS, Michelle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>
            <v>6146</v>
          </cell>
          <cell r="B394" t="str">
            <v>Fitter</v>
          </cell>
          <cell r="C394" t="str">
            <v>3761</v>
          </cell>
          <cell r="D394" t="str">
            <v>ROBERSON, Mitchell A</v>
          </cell>
          <cell r="E394">
            <v>0</v>
          </cell>
          <cell r="F394">
            <v>2800.0499999999997</v>
          </cell>
          <cell r="G394">
            <v>749.98000000000025</v>
          </cell>
          <cell r="H394">
            <v>3550.0299999999997</v>
          </cell>
        </row>
        <row r="395">
          <cell r="A395">
            <v>6146</v>
          </cell>
          <cell r="B395" t="str">
            <v>TL, Network Capital - Construc</v>
          </cell>
          <cell r="C395" t="str">
            <v>3761</v>
          </cell>
          <cell r="D395" t="str">
            <v>ROBERSON, Mitchell A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>
            <v>6153</v>
          </cell>
          <cell r="B396" t="str">
            <v>Executive Assistant</v>
          </cell>
          <cell r="C396" t="str">
            <v>10579</v>
          </cell>
          <cell r="D396" t="str">
            <v>BRUNDLE, Janine B</v>
          </cell>
          <cell r="E396">
            <v>0</v>
          </cell>
          <cell r="F396">
            <v>1008.0100000000002</v>
          </cell>
          <cell r="G396">
            <v>270.02</v>
          </cell>
          <cell r="H396">
            <v>1278.0300000000002</v>
          </cell>
        </row>
        <row r="397">
          <cell r="A397">
            <v>6176</v>
          </cell>
          <cell r="B397" t="str">
            <v>Asset Information Officer</v>
          </cell>
          <cell r="C397" t="str">
            <v>10555</v>
          </cell>
          <cell r="D397" t="str">
            <v>KONKISA, Sabitha</v>
          </cell>
          <cell r="E397">
            <v>0</v>
          </cell>
          <cell r="F397">
            <v>2800.0499999999997</v>
          </cell>
          <cell r="G397">
            <v>749.98000000000025</v>
          </cell>
          <cell r="H397">
            <v>3550.0299999999997</v>
          </cell>
        </row>
        <row r="398">
          <cell r="A398">
            <v>6188</v>
          </cell>
          <cell r="B398" t="str">
            <v>OSR Program Coordinator</v>
          </cell>
          <cell r="C398" t="str">
            <v>10543</v>
          </cell>
          <cell r="D398" t="str">
            <v>BEH, Angela</v>
          </cell>
          <cell r="E398">
            <v>0</v>
          </cell>
          <cell r="F398">
            <v>2800.0499999999997</v>
          </cell>
          <cell r="G398">
            <v>749.98000000000025</v>
          </cell>
          <cell r="H398">
            <v>3550.0299999999997</v>
          </cell>
        </row>
        <row r="399">
          <cell r="A399">
            <v>6197</v>
          </cell>
          <cell r="B399" t="str">
            <v>Fitter</v>
          </cell>
          <cell r="C399" t="str">
            <v>2644</v>
          </cell>
          <cell r="D399" t="str">
            <v>BOLTE, Aaron J</v>
          </cell>
          <cell r="E399">
            <v>0</v>
          </cell>
          <cell r="F399">
            <v>2800.0499999999997</v>
          </cell>
          <cell r="G399">
            <v>749.98000000000025</v>
          </cell>
          <cell r="H399">
            <v>3550.0299999999997</v>
          </cell>
        </row>
        <row r="400">
          <cell r="A400">
            <v>6246</v>
          </cell>
          <cell r="B400" t="str">
            <v>Asset Strategy Analyst</v>
          </cell>
          <cell r="C400" t="str">
            <v>N2120-1415-01</v>
          </cell>
          <cell r="D400" t="str">
            <v>Vacant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>
            <v>6247</v>
          </cell>
          <cell r="B401" t="str">
            <v>Project Engineer</v>
          </cell>
          <cell r="C401" t="str">
            <v>3665</v>
          </cell>
          <cell r="D401" t="str">
            <v>MAY, Brendon F</v>
          </cell>
          <cell r="E401">
            <v>0</v>
          </cell>
          <cell r="F401">
            <v>2800.0499999999997</v>
          </cell>
          <cell r="G401">
            <v>749.98000000000025</v>
          </cell>
          <cell r="H401">
            <v>3550.0299999999997</v>
          </cell>
        </row>
        <row r="402">
          <cell r="A402">
            <v>6247</v>
          </cell>
          <cell r="B402" t="str">
            <v>Project Engineer</v>
          </cell>
          <cell r="C402" t="str">
            <v>3665</v>
          </cell>
          <cell r="D402" t="str">
            <v>MAY, Brendon F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>
            <v>6248</v>
          </cell>
          <cell r="B403" t="str">
            <v>Demand Response Embedded Gen Services</v>
          </cell>
          <cell r="C403" t="str">
            <v>10675</v>
          </cell>
          <cell r="D403" t="str">
            <v>JAYATHILAKA, Yanaka</v>
          </cell>
          <cell r="E403">
            <v>14000.039999999999</v>
          </cell>
          <cell r="F403">
            <v>0</v>
          </cell>
          <cell r="G403">
            <v>0</v>
          </cell>
          <cell r="H403">
            <v>14000.039999999999</v>
          </cell>
        </row>
        <row r="404">
          <cell r="A404">
            <v>6252</v>
          </cell>
          <cell r="B404" t="str">
            <v>Works Estimating Support Officer</v>
          </cell>
          <cell r="C404" t="str">
            <v>9804</v>
          </cell>
          <cell r="D404" t="str">
            <v>LI, Mei</v>
          </cell>
          <cell r="E404">
            <v>0</v>
          </cell>
          <cell r="F404">
            <v>2800.0499999999997</v>
          </cell>
          <cell r="G404">
            <v>749.98000000000025</v>
          </cell>
          <cell r="H404">
            <v>3550.0299999999997</v>
          </cell>
        </row>
        <row r="405">
          <cell r="A405">
            <v>6252</v>
          </cell>
          <cell r="B405" t="str">
            <v>Works Support Officer</v>
          </cell>
          <cell r="C405" t="str">
            <v>9804</v>
          </cell>
          <cell r="D405" t="str">
            <v>LI, Mei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>
            <v>6266</v>
          </cell>
          <cell r="B406" t="str">
            <v>Trades Assistant</v>
          </cell>
          <cell r="C406" t="str">
            <v>10674</v>
          </cell>
          <cell r="D406" t="str">
            <v>AIRD, David Alexander</v>
          </cell>
          <cell r="E406">
            <v>0</v>
          </cell>
          <cell r="F406">
            <v>2800.0499999999997</v>
          </cell>
          <cell r="G406">
            <v>749.98000000000025</v>
          </cell>
          <cell r="H406">
            <v>3550.0299999999997</v>
          </cell>
        </row>
        <row r="407">
          <cell r="A407">
            <v>6267</v>
          </cell>
          <cell r="B407" t="str">
            <v>Team Leader</v>
          </cell>
          <cell r="C407" t="str">
            <v>N2144-1415-04</v>
          </cell>
          <cell r="D407" t="str">
            <v>Vacant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>
            <v>6269</v>
          </cell>
          <cell r="B408" t="str">
            <v>Dual Trade (LW/F)</v>
          </cell>
          <cell r="C408" t="str">
            <v>N2142-1415-02</v>
          </cell>
          <cell r="D408" t="str">
            <v>Vacant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A409">
            <v>6282</v>
          </cell>
          <cell r="B409" t="str">
            <v>Field Supervisor</v>
          </cell>
          <cell r="C409" t="str">
            <v>N2106-1415-02</v>
          </cell>
          <cell r="D409" t="str">
            <v>Vacant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>
            <v>6289</v>
          </cell>
          <cell r="B410" t="str">
            <v>Lineworker</v>
          </cell>
          <cell r="C410" t="str">
            <v>2123</v>
          </cell>
          <cell r="D410" t="str">
            <v>GENERO, Mario</v>
          </cell>
          <cell r="E410">
            <v>0</v>
          </cell>
          <cell r="F410">
            <v>2800.0499999999997</v>
          </cell>
          <cell r="G410">
            <v>749.98000000000025</v>
          </cell>
          <cell r="H410">
            <v>3550.0299999999997</v>
          </cell>
        </row>
        <row r="411">
          <cell r="A411">
            <v>6299</v>
          </cell>
          <cell r="B411" t="str">
            <v>Financial Controller Networks</v>
          </cell>
          <cell r="C411" t="str">
            <v>10070</v>
          </cell>
          <cell r="D411" t="str">
            <v>PASSALIS, Kathryn L</v>
          </cell>
          <cell r="E411">
            <v>10000.01</v>
          </cell>
          <cell r="F411">
            <v>0</v>
          </cell>
          <cell r="G411">
            <v>0</v>
          </cell>
          <cell r="H411">
            <v>10000.01</v>
          </cell>
        </row>
        <row r="412">
          <cell r="A412">
            <v>6300</v>
          </cell>
          <cell r="B412" t="str">
            <v>Trainee Technical Officer</v>
          </cell>
          <cell r="C412" t="str">
            <v>3758</v>
          </cell>
          <cell r="D412" t="str">
            <v>WILLIAMS, Joshua J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>
            <v>6304</v>
          </cell>
          <cell r="B413" t="str">
            <v>Regulatory Compliance Officer</v>
          </cell>
          <cell r="C413" t="str">
            <v>10536</v>
          </cell>
          <cell r="D413" t="str">
            <v>FITZGERALD, Marianne</v>
          </cell>
          <cell r="E413">
            <v>0</v>
          </cell>
          <cell r="F413">
            <v>2800.0499999999997</v>
          </cell>
          <cell r="G413">
            <v>749.98000000000025</v>
          </cell>
          <cell r="H413">
            <v>3550.0299999999997</v>
          </cell>
        </row>
        <row r="414">
          <cell r="A414">
            <v>6310</v>
          </cell>
          <cell r="B414" t="str">
            <v>Lineworker / Switcher</v>
          </cell>
          <cell r="C414" t="str">
            <v>2650</v>
          </cell>
          <cell r="D414" t="str">
            <v>VALTER, Daniel R</v>
          </cell>
          <cell r="E414">
            <v>0</v>
          </cell>
          <cell r="F414">
            <v>2800.0499999999997</v>
          </cell>
          <cell r="G414">
            <v>749.98000000000025</v>
          </cell>
          <cell r="H414">
            <v>3550.0299999999997</v>
          </cell>
        </row>
        <row r="415">
          <cell r="A415">
            <v>6312</v>
          </cell>
          <cell r="B415" t="str">
            <v>Business Process Change Manage</v>
          </cell>
          <cell r="C415" t="str">
            <v>1980</v>
          </cell>
          <cell r="D415" t="str">
            <v>LOME, Martin</v>
          </cell>
          <cell r="E415">
            <v>21126.010000000006</v>
          </cell>
          <cell r="F415">
            <v>0</v>
          </cell>
          <cell r="G415">
            <v>0</v>
          </cell>
          <cell r="H415">
            <v>21126.010000000006</v>
          </cell>
        </row>
        <row r="416">
          <cell r="A416">
            <v>6327</v>
          </cell>
          <cell r="B416" t="str">
            <v>Customer Liaison Officer</v>
          </cell>
          <cell r="C416" t="str">
            <v>9718</v>
          </cell>
          <cell r="D416" t="str">
            <v>BELLINGHAM, Elyse C</v>
          </cell>
          <cell r="E416">
            <v>0</v>
          </cell>
          <cell r="F416">
            <v>2800.0499999999997</v>
          </cell>
          <cell r="G416">
            <v>749.98000000000025</v>
          </cell>
          <cell r="H416">
            <v>3550.0299999999997</v>
          </cell>
        </row>
        <row r="417">
          <cell r="A417">
            <v>6330</v>
          </cell>
          <cell r="B417" t="str">
            <v>Customer Service Officer</v>
          </cell>
          <cell r="C417" t="str">
            <v>9520</v>
          </cell>
          <cell r="D417" t="str">
            <v>GILBERT, Katie</v>
          </cell>
          <cell r="E417">
            <v>0</v>
          </cell>
          <cell r="F417">
            <v>2800.0499999999997</v>
          </cell>
          <cell r="G417">
            <v>749.98000000000025</v>
          </cell>
          <cell r="H417">
            <v>3550.0299999999997</v>
          </cell>
        </row>
        <row r="418">
          <cell r="A418">
            <v>6330</v>
          </cell>
          <cell r="B418" t="str">
            <v>Customer Services Officer</v>
          </cell>
          <cell r="C418" t="str">
            <v>9520</v>
          </cell>
          <cell r="D418" t="str">
            <v>GILBERT, Katie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>
            <v>6332</v>
          </cell>
          <cell r="B419" t="str">
            <v>Works Planner</v>
          </cell>
          <cell r="C419" t="str">
            <v>6326</v>
          </cell>
          <cell r="D419" t="str">
            <v>PETTIT, Phillip A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>
            <v>6341</v>
          </cell>
          <cell r="B420" t="str">
            <v>Work Scheduler</v>
          </cell>
          <cell r="C420" t="str">
            <v>9740</v>
          </cell>
          <cell r="D420" t="str">
            <v>BOYES, Melinda J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>
            <v>6342</v>
          </cell>
          <cell r="B421" t="str">
            <v>Works Estimating Officer Distribution</v>
          </cell>
          <cell r="C421" t="str">
            <v>10136</v>
          </cell>
          <cell r="D421" t="str">
            <v>BOGNER, Ashley</v>
          </cell>
          <cell r="E421">
            <v>0</v>
          </cell>
          <cell r="F421">
            <v>2800.0499999999997</v>
          </cell>
          <cell r="G421">
            <v>749.98000000000025</v>
          </cell>
          <cell r="H421">
            <v>3550.0299999999997</v>
          </cell>
        </row>
        <row r="422">
          <cell r="A422">
            <v>6342</v>
          </cell>
          <cell r="B422" t="str">
            <v>Works Planner Overhead/Undergr</v>
          </cell>
          <cell r="C422" t="str">
            <v>10136</v>
          </cell>
          <cell r="D422" t="str">
            <v>BOGNER, Ashley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A423">
            <v>6344</v>
          </cell>
          <cell r="B423" t="str">
            <v>ENMAC/ ADMS Officer</v>
          </cell>
          <cell r="C423" t="str">
            <v>9755</v>
          </cell>
          <cell r="D423" t="str">
            <v>LU, Yinglei</v>
          </cell>
          <cell r="E423">
            <v>0</v>
          </cell>
          <cell r="F423">
            <v>2800.0499999999997</v>
          </cell>
          <cell r="G423">
            <v>749.98000000000025</v>
          </cell>
          <cell r="H423">
            <v>3550.0299999999997</v>
          </cell>
        </row>
        <row r="424">
          <cell r="A424">
            <v>6348</v>
          </cell>
          <cell r="B424" t="str">
            <v>Regulatory Compliance Mgr</v>
          </cell>
          <cell r="C424" t="str">
            <v>10588</v>
          </cell>
          <cell r="D424" t="str">
            <v>CUNNINGHAM, Peter J</v>
          </cell>
          <cell r="E424">
            <v>16152.02</v>
          </cell>
          <cell r="F424">
            <v>0</v>
          </cell>
          <cell r="G424">
            <v>0</v>
          </cell>
          <cell r="H424">
            <v>16152.02</v>
          </cell>
        </row>
        <row r="425">
          <cell r="A425">
            <v>6365</v>
          </cell>
          <cell r="B425" t="str">
            <v>Fitter</v>
          </cell>
          <cell r="C425" t="str">
            <v>3278</v>
          </cell>
          <cell r="D425" t="str">
            <v>LLOYD, Michael</v>
          </cell>
          <cell r="E425">
            <v>0</v>
          </cell>
          <cell r="F425">
            <v>2800.0499999999997</v>
          </cell>
          <cell r="G425">
            <v>749.98000000000025</v>
          </cell>
          <cell r="H425">
            <v>3550.0299999999997</v>
          </cell>
        </row>
        <row r="426">
          <cell r="A426">
            <v>6374</v>
          </cell>
          <cell r="B426" t="str">
            <v>Asset Acceptance Mgr</v>
          </cell>
          <cell r="C426" t="str">
            <v>10706</v>
          </cell>
          <cell r="D426" t="str">
            <v>IBRAHIM, Wahid</v>
          </cell>
          <cell r="E426">
            <v>16508.009999999998</v>
          </cell>
          <cell r="F426">
            <v>0</v>
          </cell>
          <cell r="G426">
            <v>0</v>
          </cell>
          <cell r="H426">
            <v>16508.009999999998</v>
          </cell>
        </row>
        <row r="427">
          <cell r="A427">
            <v>6379</v>
          </cell>
          <cell r="B427" t="str">
            <v>Networks Connections Officer</v>
          </cell>
          <cell r="C427" t="str">
            <v>N2124-1415-02</v>
          </cell>
          <cell r="D427" t="str">
            <v>Vacant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>
            <v>6386</v>
          </cell>
          <cell r="B428" t="str">
            <v>CSAP Officer</v>
          </cell>
          <cell r="C428" t="str">
            <v>5243</v>
          </cell>
          <cell r="D428" t="str">
            <v>CASALINO, Vince</v>
          </cell>
          <cell r="E428">
            <v>0</v>
          </cell>
          <cell r="F428">
            <v>2800.0499999999997</v>
          </cell>
          <cell r="G428">
            <v>749.98000000000025</v>
          </cell>
          <cell r="H428">
            <v>3550.0299999999997</v>
          </cell>
        </row>
        <row r="429">
          <cell r="A429">
            <v>6386</v>
          </cell>
          <cell r="B429" t="str">
            <v>Customer Service Officer</v>
          </cell>
          <cell r="C429" t="str">
            <v>2208</v>
          </cell>
          <cell r="D429" t="str">
            <v>CONSTABLE, Dean G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>
            <v>6396</v>
          </cell>
          <cell r="B430" t="str">
            <v>Trades Assistant / Plant Operator</v>
          </cell>
          <cell r="C430" t="str">
            <v>10544</v>
          </cell>
          <cell r="D430" t="str">
            <v>DAVIS, Paul R B</v>
          </cell>
          <cell r="E430">
            <v>0</v>
          </cell>
          <cell r="F430">
            <v>2800.0499999999997</v>
          </cell>
          <cell r="G430">
            <v>749.98000000000025</v>
          </cell>
          <cell r="H430">
            <v>3550.0299999999997</v>
          </cell>
        </row>
        <row r="431">
          <cell r="A431">
            <v>6401</v>
          </cell>
          <cell r="B431" t="str">
            <v>Graduate Engineer</v>
          </cell>
          <cell r="C431" t="str">
            <v>10631</v>
          </cell>
          <cell r="D431" t="str">
            <v>BEASLEY, Rebecca J</v>
          </cell>
          <cell r="E431">
            <v>0</v>
          </cell>
          <cell r="F431">
            <v>2800.0499999999997</v>
          </cell>
          <cell r="G431">
            <v>749.98000000000025</v>
          </cell>
          <cell r="H431">
            <v>3550.0299999999997</v>
          </cell>
        </row>
        <row r="432">
          <cell r="A432">
            <v>6405</v>
          </cell>
          <cell r="B432" t="str">
            <v>Fitter</v>
          </cell>
          <cell r="C432" t="str">
            <v>3280</v>
          </cell>
          <cell r="D432" t="str">
            <v>GOFF, Ellen</v>
          </cell>
          <cell r="E432">
            <v>0</v>
          </cell>
          <cell r="F432">
            <v>1875.9900000000002</v>
          </cell>
          <cell r="G432">
            <v>502.51</v>
          </cell>
          <cell r="H432">
            <v>2378.5</v>
          </cell>
        </row>
        <row r="433">
          <cell r="A433">
            <v>6406</v>
          </cell>
          <cell r="B433" t="str">
            <v>Fitter</v>
          </cell>
          <cell r="C433" t="str">
            <v>3049</v>
          </cell>
          <cell r="D433" t="str">
            <v>ALLEN, David N</v>
          </cell>
          <cell r="E433">
            <v>0</v>
          </cell>
          <cell r="F433">
            <v>2800.0499999999997</v>
          </cell>
          <cell r="G433">
            <v>749.98000000000025</v>
          </cell>
          <cell r="H433">
            <v>3550.0299999999997</v>
          </cell>
        </row>
        <row r="434">
          <cell r="A434">
            <v>6427</v>
          </cell>
          <cell r="B434" t="str">
            <v>Senior Standards Engineer</v>
          </cell>
          <cell r="C434" t="str">
            <v>3726</v>
          </cell>
          <cell r="D434" t="str">
            <v>SUTHAR, Bhavin D</v>
          </cell>
          <cell r="E434">
            <v>0</v>
          </cell>
          <cell r="F434">
            <v>2800.0499999999997</v>
          </cell>
          <cell r="G434">
            <v>749.98000000000025</v>
          </cell>
          <cell r="H434">
            <v>3550.0299999999997</v>
          </cell>
        </row>
        <row r="435">
          <cell r="A435">
            <v>6431</v>
          </cell>
          <cell r="B435" t="str">
            <v>Lineworker</v>
          </cell>
          <cell r="C435" t="str">
            <v>3993</v>
          </cell>
          <cell r="D435" t="str">
            <v>RICE, Robert</v>
          </cell>
          <cell r="E435">
            <v>0</v>
          </cell>
          <cell r="F435">
            <v>2800.0499999999997</v>
          </cell>
          <cell r="G435">
            <v>749.98000000000025</v>
          </cell>
          <cell r="H435">
            <v>3550.0299999999997</v>
          </cell>
        </row>
        <row r="436">
          <cell r="A436">
            <v>6432</v>
          </cell>
          <cell r="B436" t="str">
            <v>Lineworker</v>
          </cell>
          <cell r="C436" t="str">
            <v>2651</v>
          </cell>
          <cell r="D436" t="str">
            <v>BAGULEY, James R</v>
          </cell>
          <cell r="E436">
            <v>0</v>
          </cell>
          <cell r="F436">
            <v>2800.0499999999997</v>
          </cell>
          <cell r="G436">
            <v>749.98000000000025</v>
          </cell>
          <cell r="H436">
            <v>3550.0299999999997</v>
          </cell>
        </row>
        <row r="437">
          <cell r="A437">
            <v>6433</v>
          </cell>
          <cell r="B437" t="str">
            <v>Lineworker / LV Switcher</v>
          </cell>
          <cell r="C437" t="str">
            <v>2471</v>
          </cell>
          <cell r="D437" t="str">
            <v>GUM, James</v>
          </cell>
          <cell r="E437">
            <v>0</v>
          </cell>
          <cell r="F437">
            <v>2800.0499999999997</v>
          </cell>
          <cell r="G437">
            <v>749.98000000000025</v>
          </cell>
          <cell r="H437">
            <v>3550.0299999999997</v>
          </cell>
        </row>
        <row r="438">
          <cell r="A438">
            <v>6434</v>
          </cell>
          <cell r="B438" t="str">
            <v>Lineworker Apprentice</v>
          </cell>
          <cell r="C438" t="str">
            <v>10679</v>
          </cell>
          <cell r="D438" t="str">
            <v>HOWLETT, Grant D</v>
          </cell>
          <cell r="E438">
            <v>0</v>
          </cell>
          <cell r="F438">
            <v>2800.0499999999997</v>
          </cell>
          <cell r="G438">
            <v>749.98000000000025</v>
          </cell>
          <cell r="H438">
            <v>3550.0299999999997</v>
          </cell>
        </row>
        <row r="439">
          <cell r="A439">
            <v>6436</v>
          </cell>
          <cell r="B439" t="str">
            <v>Lineworker / Fitter Apprentice</v>
          </cell>
          <cell r="C439" t="str">
            <v>10684</v>
          </cell>
          <cell r="D439" t="str">
            <v>SWEETING, David A</v>
          </cell>
          <cell r="E439">
            <v>0</v>
          </cell>
          <cell r="F439">
            <v>2800.0499999999997</v>
          </cell>
          <cell r="G439">
            <v>749.98000000000025</v>
          </cell>
          <cell r="H439">
            <v>3550.0299999999997</v>
          </cell>
        </row>
        <row r="440">
          <cell r="A440">
            <v>6440</v>
          </cell>
          <cell r="B440" t="str">
            <v>SCADA Technician</v>
          </cell>
          <cell r="C440" t="str">
            <v>N2120-1415-02</v>
          </cell>
          <cell r="D440" t="str">
            <v>Vacant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6441</v>
          </cell>
          <cell r="B441" t="str">
            <v>Drafting Officer</v>
          </cell>
          <cell r="C441" t="str">
            <v>10717</v>
          </cell>
          <cell r="D441" t="str">
            <v>DICKSON, Calum A</v>
          </cell>
          <cell r="E441">
            <v>0</v>
          </cell>
          <cell r="F441">
            <v>2800.0499999999997</v>
          </cell>
          <cell r="G441">
            <v>749.98000000000025</v>
          </cell>
          <cell r="H441">
            <v>3550.0299999999997</v>
          </cell>
        </row>
        <row r="442">
          <cell r="A442">
            <v>6441</v>
          </cell>
          <cell r="B442" t="str">
            <v>Drafting Officer</v>
          </cell>
          <cell r="C442" t="str">
            <v>10717</v>
          </cell>
          <cell r="D442" t="str">
            <v>DICKSON, Calum A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6448</v>
          </cell>
          <cell r="B443" t="str">
            <v>General Manager Network Services</v>
          </cell>
          <cell r="C443" t="str">
            <v>9682</v>
          </cell>
          <cell r="D443" t="str">
            <v>ATKIN, Robert C</v>
          </cell>
          <cell r="E443">
            <v>144050.16999999998</v>
          </cell>
          <cell r="F443">
            <v>0</v>
          </cell>
          <cell r="G443">
            <v>0</v>
          </cell>
          <cell r="H443">
            <v>144050.16999999998</v>
          </cell>
        </row>
        <row r="444">
          <cell r="A444">
            <v>6452</v>
          </cell>
          <cell r="B444" t="str">
            <v>Graduate Engineer</v>
          </cell>
          <cell r="C444" t="str">
            <v>10680</v>
          </cell>
          <cell r="D444" t="str">
            <v>CATANIA, Benjamin J</v>
          </cell>
          <cell r="E444">
            <v>0</v>
          </cell>
          <cell r="F444">
            <v>2800.0499999999997</v>
          </cell>
          <cell r="G444">
            <v>749.98000000000025</v>
          </cell>
          <cell r="H444">
            <v>3550.0299999999997</v>
          </cell>
        </row>
        <row r="445">
          <cell r="A445">
            <v>6453</v>
          </cell>
          <cell r="B445" t="str">
            <v>General Manager Asset Mngmt</v>
          </cell>
          <cell r="C445" t="str">
            <v>3823</v>
          </cell>
          <cell r="D445" t="str">
            <v>DEVLIN, Stephen P</v>
          </cell>
          <cell r="E445">
            <v>208999.82</v>
          </cell>
          <cell r="F445">
            <v>0</v>
          </cell>
          <cell r="G445">
            <v>0</v>
          </cell>
          <cell r="H445">
            <v>208999.82</v>
          </cell>
        </row>
        <row r="446">
          <cell r="A446">
            <v>6460</v>
          </cell>
          <cell r="B446" t="str">
            <v>Branch Manager Works Enablement</v>
          </cell>
          <cell r="C446" t="str">
            <v>9991</v>
          </cell>
          <cell r="D446" t="str">
            <v>MCALISTER, Clinton J</v>
          </cell>
          <cell r="E446">
            <v>43656.010000000009</v>
          </cell>
          <cell r="F446">
            <v>0</v>
          </cell>
          <cell r="G446">
            <v>0</v>
          </cell>
          <cell r="H446">
            <v>43656.010000000009</v>
          </cell>
        </row>
        <row r="447">
          <cell r="A447">
            <v>6464</v>
          </cell>
          <cell r="B447" t="str">
            <v>Dist Strat &amp; Comp Branch Mgr</v>
          </cell>
          <cell r="C447" t="str">
            <v>10042</v>
          </cell>
          <cell r="D447" t="str">
            <v>MILLER, Matthew C</v>
          </cell>
          <cell r="E447">
            <v>33330.01</v>
          </cell>
          <cell r="F447">
            <v>0</v>
          </cell>
          <cell r="G447">
            <v>0</v>
          </cell>
          <cell r="H447">
            <v>33330.01</v>
          </cell>
        </row>
        <row r="448">
          <cell r="A448">
            <v>6464</v>
          </cell>
          <cell r="B448" t="str">
            <v>Works Enablement Manager</v>
          </cell>
          <cell r="C448" t="str">
            <v>10042</v>
          </cell>
          <cell r="D448" t="str">
            <v>MILLER, Matthew C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>
            <v>6465</v>
          </cell>
          <cell r="B449" t="str">
            <v>Branch Manager Service Delivery</v>
          </cell>
          <cell r="C449" t="str">
            <v>9942</v>
          </cell>
          <cell r="D449" t="str">
            <v>IACUMIN, Lynette A</v>
          </cell>
          <cell r="E449">
            <v>49491.18</v>
          </cell>
          <cell r="F449">
            <v>0</v>
          </cell>
          <cell r="G449">
            <v>0</v>
          </cell>
          <cell r="H449">
            <v>49491.18</v>
          </cell>
        </row>
        <row r="450">
          <cell r="A450">
            <v>6466</v>
          </cell>
          <cell r="B450" t="str">
            <v>Branch Manager Capability Development and Support</v>
          </cell>
          <cell r="C450" t="str">
            <v>538-99574</v>
          </cell>
          <cell r="D450" t="str">
            <v>BAKER, Robert J</v>
          </cell>
          <cell r="E450">
            <v>34181.310000000005</v>
          </cell>
          <cell r="F450">
            <v>0</v>
          </cell>
          <cell r="G450">
            <v>0</v>
          </cell>
          <cell r="H450">
            <v>34181.310000000005</v>
          </cell>
        </row>
        <row r="451">
          <cell r="A451">
            <v>6467</v>
          </cell>
          <cell r="B451" t="str">
            <v>Manager Control</v>
          </cell>
          <cell r="C451" t="str">
            <v>10516</v>
          </cell>
          <cell r="D451" t="str">
            <v>HINCH, Leylann J</v>
          </cell>
          <cell r="E451">
            <v>17160.000000000004</v>
          </cell>
          <cell r="F451">
            <v>0</v>
          </cell>
          <cell r="G451">
            <v>0</v>
          </cell>
          <cell r="H451">
            <v>17160.000000000004</v>
          </cell>
        </row>
        <row r="452">
          <cell r="A452">
            <v>6468</v>
          </cell>
          <cell r="B452" t="str">
            <v>Network Optimisation Mgr</v>
          </cell>
          <cell r="C452" t="str">
            <v>548-40128</v>
          </cell>
          <cell r="D452" t="str">
            <v>WORONY, Janusz</v>
          </cell>
          <cell r="E452">
            <v>31827.999999999996</v>
          </cell>
          <cell r="F452">
            <v>0</v>
          </cell>
          <cell r="G452">
            <v>0</v>
          </cell>
          <cell r="H452">
            <v>31827.999999999996</v>
          </cell>
        </row>
        <row r="453">
          <cell r="A453">
            <v>6469</v>
          </cell>
          <cell r="B453" t="str">
            <v>Asset Strategy &amp; Planning Branch Mngr</v>
          </cell>
          <cell r="C453" t="str">
            <v>9962</v>
          </cell>
          <cell r="D453" t="str">
            <v>STANLEY, Dennis R</v>
          </cell>
          <cell r="E453">
            <v>48613.55</v>
          </cell>
          <cell r="F453">
            <v>0</v>
          </cell>
          <cell r="G453">
            <v>0</v>
          </cell>
          <cell r="H453">
            <v>48613.55</v>
          </cell>
        </row>
        <row r="454">
          <cell r="A454">
            <v>6471</v>
          </cell>
          <cell r="B454" t="str">
            <v>Branch Manager Network Operations and Call Centre</v>
          </cell>
          <cell r="C454" t="str">
            <v>9973</v>
          </cell>
          <cell r="D454" t="str">
            <v>FEICKERT, Maxim G</v>
          </cell>
          <cell r="E454">
            <v>32238.000000000007</v>
          </cell>
          <cell r="F454">
            <v>0</v>
          </cell>
          <cell r="G454">
            <v>0</v>
          </cell>
          <cell r="H454">
            <v>32238.000000000007</v>
          </cell>
        </row>
        <row r="455">
          <cell r="A455">
            <v>6472</v>
          </cell>
          <cell r="B455" t="str">
            <v>Customer Connections Branch Mgr</v>
          </cell>
          <cell r="C455" t="str">
            <v>9967</v>
          </cell>
          <cell r="D455" t="str">
            <v>CHRISTIE, Timothy P</v>
          </cell>
          <cell r="E455">
            <v>48158.020000000004</v>
          </cell>
          <cell r="F455">
            <v>0</v>
          </cell>
          <cell r="G455">
            <v>0</v>
          </cell>
          <cell r="H455">
            <v>48158.020000000004</v>
          </cell>
        </row>
        <row r="456">
          <cell r="A456">
            <v>6472</v>
          </cell>
          <cell r="B456" t="str">
            <v>Program Development Manager</v>
          </cell>
          <cell r="C456" t="str">
            <v>9967</v>
          </cell>
          <cell r="D456" t="str">
            <v>CHRISTIE, Timothy P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>
            <v>6478</v>
          </cell>
          <cell r="B457" t="str">
            <v>HSE&amp;Q Divisional Support Mngr</v>
          </cell>
          <cell r="C457" t="str">
            <v>10003</v>
          </cell>
          <cell r="D457" t="str">
            <v>MULLIGAN, Thomas M</v>
          </cell>
          <cell r="E457">
            <v>10000.01</v>
          </cell>
          <cell r="F457">
            <v>0</v>
          </cell>
          <cell r="G457">
            <v>0</v>
          </cell>
          <cell r="H457">
            <v>10000.01</v>
          </cell>
        </row>
        <row r="458">
          <cell r="A458">
            <v>6509</v>
          </cell>
          <cell r="B458" t="str">
            <v>Business Partner - Networks</v>
          </cell>
          <cell r="C458" t="str">
            <v>10081</v>
          </cell>
          <cell r="D458" t="str">
            <v>FISHER, Joanne</v>
          </cell>
          <cell r="E458">
            <v>0</v>
          </cell>
          <cell r="F458">
            <v>1416.1</v>
          </cell>
          <cell r="G458">
            <v>379.30000000000007</v>
          </cell>
          <cell r="H458">
            <v>1795.4</v>
          </cell>
        </row>
        <row r="459">
          <cell r="A459">
            <v>6509</v>
          </cell>
          <cell r="B459" t="str">
            <v>Business Partner - Networks</v>
          </cell>
          <cell r="C459" t="str">
            <v>10081</v>
          </cell>
          <cell r="D459" t="str">
            <v>FISHER, Joanne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>
            <v>6521</v>
          </cell>
          <cell r="B460" t="str">
            <v>Manager Metering, Services and Streetlighting</v>
          </cell>
          <cell r="C460" t="str">
            <v>6045</v>
          </cell>
          <cell r="D460" t="str">
            <v>MUDFORD, Stephen P</v>
          </cell>
          <cell r="E460">
            <v>16041.059999999998</v>
          </cell>
          <cell r="F460">
            <v>0</v>
          </cell>
          <cell r="G460">
            <v>0</v>
          </cell>
          <cell r="H460">
            <v>16041.059999999998</v>
          </cell>
        </row>
        <row r="461">
          <cell r="A461">
            <v>6522</v>
          </cell>
          <cell r="B461" t="str">
            <v>Manager Overhead</v>
          </cell>
          <cell r="C461" t="str">
            <v>6558</v>
          </cell>
          <cell r="D461" t="str">
            <v>SPENCE, Robert I</v>
          </cell>
          <cell r="E461">
            <v>0</v>
          </cell>
          <cell r="F461">
            <v>2800.0499999999997</v>
          </cell>
          <cell r="G461">
            <v>749.98000000000025</v>
          </cell>
          <cell r="H461">
            <v>3550.0299999999997</v>
          </cell>
        </row>
        <row r="462">
          <cell r="A462">
            <v>6523</v>
          </cell>
          <cell r="B462" t="str">
            <v>Standards Mgr</v>
          </cell>
          <cell r="C462" t="str">
            <v>3113</v>
          </cell>
          <cell r="D462" t="str">
            <v>CLELAND, Wayne J</v>
          </cell>
          <cell r="E462">
            <v>26228.49</v>
          </cell>
          <cell r="F462">
            <v>0</v>
          </cell>
          <cell r="G462">
            <v>0</v>
          </cell>
          <cell r="H462">
            <v>26228.49</v>
          </cell>
        </row>
        <row r="463">
          <cell r="A463">
            <v>6524</v>
          </cell>
          <cell r="B463" t="str">
            <v>PoW Optimisation Mgr</v>
          </cell>
          <cell r="C463" t="str">
            <v>10004</v>
          </cell>
          <cell r="D463" t="str">
            <v>BALLANTYNE, Adam M</v>
          </cell>
          <cell r="E463">
            <v>7268.369999999999</v>
          </cell>
          <cell r="F463">
            <v>0</v>
          </cell>
          <cell r="G463">
            <v>0</v>
          </cell>
          <cell r="H463">
            <v>7268.369999999999</v>
          </cell>
        </row>
        <row r="464">
          <cell r="A464">
            <v>6525</v>
          </cell>
          <cell r="B464" t="str">
            <v>Business Analyst Endorsed Prog</v>
          </cell>
          <cell r="C464" t="str">
            <v>9652</v>
          </cell>
          <cell r="D464" t="str">
            <v>REID, Alan H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>
            <v>6525</v>
          </cell>
          <cell r="B465" t="str">
            <v>Demand side Engineer</v>
          </cell>
          <cell r="C465" t="str">
            <v>9652</v>
          </cell>
          <cell r="D465" t="str">
            <v>REID, Alan H</v>
          </cell>
          <cell r="E465">
            <v>0</v>
          </cell>
          <cell r="F465">
            <v>2800.0499999999997</v>
          </cell>
          <cell r="G465">
            <v>749.98000000000025</v>
          </cell>
          <cell r="H465">
            <v>3550.0299999999997</v>
          </cell>
        </row>
        <row r="466">
          <cell r="A466">
            <v>6525</v>
          </cell>
          <cell r="B466" t="str">
            <v>Distribution Strategy Mgr</v>
          </cell>
          <cell r="C466" t="str">
            <v>10016</v>
          </cell>
          <cell r="D466" t="str">
            <v>SEDDON, Scott M</v>
          </cell>
          <cell r="E466">
            <v>7268.369999999999</v>
          </cell>
          <cell r="F466">
            <v>0</v>
          </cell>
          <cell r="G466">
            <v>0</v>
          </cell>
          <cell r="H466">
            <v>7268.369999999999</v>
          </cell>
        </row>
        <row r="467">
          <cell r="A467">
            <v>6528</v>
          </cell>
          <cell r="B467" t="str">
            <v>Principal Engineer Mains</v>
          </cell>
          <cell r="C467" t="str">
            <v>030-41414</v>
          </cell>
          <cell r="D467" t="str">
            <v>WALISUNDARA, Upul</v>
          </cell>
          <cell r="E467">
            <v>17702.36</v>
          </cell>
          <cell r="F467">
            <v>0</v>
          </cell>
          <cell r="G467">
            <v>0</v>
          </cell>
          <cell r="H467">
            <v>17702.36</v>
          </cell>
        </row>
        <row r="468">
          <cell r="A468">
            <v>6530</v>
          </cell>
          <cell r="B468" t="str">
            <v>Secondary Systems  Strategy Mgr</v>
          </cell>
          <cell r="C468" t="str">
            <v>10771</v>
          </cell>
          <cell r="D468" t="str">
            <v>COLE, James</v>
          </cell>
          <cell r="E468">
            <v>27450</v>
          </cell>
          <cell r="F468">
            <v>0</v>
          </cell>
          <cell r="G468">
            <v>0</v>
          </cell>
          <cell r="H468">
            <v>27450</v>
          </cell>
        </row>
        <row r="469">
          <cell r="A469">
            <v>6531</v>
          </cell>
          <cell r="B469" t="str">
            <v>Network Plan &amp; Asset Mment Systems Mgr</v>
          </cell>
          <cell r="C469" t="str">
            <v>3082</v>
          </cell>
          <cell r="D469" t="str">
            <v>ANDERSON, Tim</v>
          </cell>
          <cell r="E469">
            <v>18096.04</v>
          </cell>
          <cell r="F469">
            <v>0</v>
          </cell>
          <cell r="G469">
            <v>0</v>
          </cell>
          <cell r="H469">
            <v>18096.04</v>
          </cell>
        </row>
        <row r="470">
          <cell r="A470">
            <v>6532</v>
          </cell>
          <cell r="B470" t="str">
            <v>Distribution Performance Mgr</v>
          </cell>
          <cell r="C470" t="str">
            <v>10046</v>
          </cell>
          <cell r="D470" t="str">
            <v>CHAUDHURI, Santanu</v>
          </cell>
          <cell r="E470">
            <v>17826.899999999998</v>
          </cell>
          <cell r="F470">
            <v>0</v>
          </cell>
          <cell r="G470">
            <v>0</v>
          </cell>
          <cell r="H470">
            <v>17826.899999999998</v>
          </cell>
        </row>
        <row r="471">
          <cell r="A471">
            <v>6533</v>
          </cell>
          <cell r="B471" t="str">
            <v>Resource Estimator</v>
          </cell>
          <cell r="C471" t="str">
            <v>9420</v>
          </cell>
          <cell r="D471" t="str">
            <v>TANTRI, Danny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>
            <v>6534</v>
          </cell>
          <cell r="B472" t="str">
            <v>Supply Connection Services Mgr</v>
          </cell>
          <cell r="C472" t="str">
            <v>9851</v>
          </cell>
          <cell r="D472" t="str">
            <v>WASS, Mathew S M</v>
          </cell>
          <cell r="E472">
            <v>14536.71</v>
          </cell>
          <cell r="F472">
            <v>0</v>
          </cell>
          <cell r="G472">
            <v>0</v>
          </cell>
          <cell r="H472">
            <v>14536.71</v>
          </cell>
        </row>
        <row r="473">
          <cell r="A473">
            <v>6537</v>
          </cell>
          <cell r="B473" t="str">
            <v>Purchasing Officer</v>
          </cell>
          <cell r="C473" t="str">
            <v>10754</v>
          </cell>
          <cell r="D473" t="str">
            <v>WINN, Harold D A</v>
          </cell>
          <cell r="E473">
            <v>0</v>
          </cell>
          <cell r="F473">
            <v>2800.0499999999997</v>
          </cell>
          <cell r="G473">
            <v>749.98000000000025</v>
          </cell>
          <cell r="H473">
            <v>3550.0299999999997</v>
          </cell>
        </row>
        <row r="474">
          <cell r="A474">
            <v>6540</v>
          </cell>
          <cell r="B474" t="str">
            <v>Business Performance Coordinator</v>
          </cell>
          <cell r="C474" t="str">
            <v>10036</v>
          </cell>
          <cell r="D474" t="str">
            <v>KUSUMA, Arinanto</v>
          </cell>
          <cell r="E474">
            <v>13395</v>
          </cell>
          <cell r="F474">
            <v>0</v>
          </cell>
          <cell r="G474">
            <v>0</v>
          </cell>
          <cell r="H474">
            <v>13395</v>
          </cell>
        </row>
        <row r="475">
          <cell r="A475">
            <v>6540</v>
          </cell>
          <cell r="B475" t="str">
            <v>Business Performance Manager</v>
          </cell>
          <cell r="C475" t="str">
            <v>10036</v>
          </cell>
          <cell r="D475" t="str">
            <v>KUSUMA, Arinanto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>
            <v>6542</v>
          </cell>
          <cell r="B476" t="str">
            <v>Program Planner</v>
          </cell>
          <cell r="C476" t="str">
            <v>10039</v>
          </cell>
          <cell r="D476" t="str">
            <v>VAN DER PLAAT, Michael A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</row>
        <row r="477">
          <cell r="A477">
            <v>6545</v>
          </cell>
          <cell r="B477" t="str">
            <v>Account Manager Estate Develop</v>
          </cell>
          <cell r="C477" t="str">
            <v>10045</v>
          </cell>
          <cell r="D477" t="str">
            <v>BRAMANATHAN, Brama</v>
          </cell>
          <cell r="E477">
            <v>19065.18</v>
          </cell>
          <cell r="F477">
            <v>0</v>
          </cell>
          <cell r="G477">
            <v>0</v>
          </cell>
          <cell r="H477">
            <v>19065.18</v>
          </cell>
        </row>
        <row r="478">
          <cell r="A478">
            <v>6559</v>
          </cell>
          <cell r="B478" t="str">
            <v>Trainee Administration Officer</v>
          </cell>
          <cell r="C478" t="str">
            <v>10787</v>
          </cell>
          <cell r="D478" t="str">
            <v>DIBDIN, Clare F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</row>
        <row r="479">
          <cell r="A479">
            <v>6559</v>
          </cell>
          <cell r="B479" t="str">
            <v>Trainee Administration Officer</v>
          </cell>
          <cell r="C479" t="str">
            <v>10787</v>
          </cell>
          <cell r="D479" t="str">
            <v>DIBDIN, Clare F</v>
          </cell>
          <cell r="E479">
            <v>0</v>
          </cell>
          <cell r="F479">
            <v>2800.0499999999997</v>
          </cell>
          <cell r="G479">
            <v>749.98000000000025</v>
          </cell>
          <cell r="H479">
            <v>3550.0299999999997</v>
          </cell>
        </row>
        <row r="480">
          <cell r="A480">
            <v>6602</v>
          </cell>
          <cell r="B480" t="str">
            <v>Telvent Project Manager</v>
          </cell>
          <cell r="C480" t="str">
            <v>10563</v>
          </cell>
          <cell r="D480" t="str">
            <v>LENDECZKI, Gavril</v>
          </cell>
          <cell r="E480">
            <v>15599.970000000003</v>
          </cell>
          <cell r="F480">
            <v>0</v>
          </cell>
          <cell r="G480">
            <v>0</v>
          </cell>
          <cell r="H480">
            <v>15599.970000000003</v>
          </cell>
        </row>
        <row r="481">
          <cell r="A481">
            <v>6611</v>
          </cell>
          <cell r="B481" t="str">
            <v>Network Operator</v>
          </cell>
          <cell r="C481" t="str">
            <v>10608</v>
          </cell>
          <cell r="D481" t="str">
            <v>MCELROY, Scott A</v>
          </cell>
          <cell r="E481">
            <v>0</v>
          </cell>
          <cell r="F481">
            <v>2800.0499999999997</v>
          </cell>
          <cell r="G481">
            <v>749.98000000000025</v>
          </cell>
          <cell r="H481">
            <v>3550.0299999999997</v>
          </cell>
        </row>
        <row r="482">
          <cell r="A482">
            <v>6617</v>
          </cell>
          <cell r="B482" t="str">
            <v>Health and Safety Officer</v>
          </cell>
          <cell r="C482" t="str">
            <v>10526</v>
          </cell>
          <cell r="D482" t="str">
            <v>WRAGG, Adrian W</v>
          </cell>
          <cell r="E482">
            <v>0</v>
          </cell>
          <cell r="F482">
            <v>2800.0499999999997</v>
          </cell>
          <cell r="G482">
            <v>749.98000000000025</v>
          </cell>
          <cell r="H482">
            <v>3550.0299999999997</v>
          </cell>
        </row>
        <row r="483">
          <cell r="A483">
            <v>6625</v>
          </cell>
          <cell r="B483" t="str">
            <v>Contract Manager</v>
          </cell>
          <cell r="C483" t="str">
            <v>10521</v>
          </cell>
          <cell r="D483" t="str">
            <v>JONES, Heather A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>
            <v>6625</v>
          </cell>
          <cell r="B484" t="str">
            <v>Inventory Contract Officer</v>
          </cell>
          <cell r="C484" t="str">
            <v>10521</v>
          </cell>
          <cell r="D484" t="str">
            <v>JONES, Heather A</v>
          </cell>
          <cell r="E484">
            <v>0</v>
          </cell>
          <cell r="F484">
            <v>2800.0499999999997</v>
          </cell>
          <cell r="G484">
            <v>749.98000000000025</v>
          </cell>
          <cell r="H484">
            <v>3550.0299999999997</v>
          </cell>
        </row>
        <row r="485">
          <cell r="A485">
            <v>6627</v>
          </cell>
          <cell r="B485" t="str">
            <v>OSR Program Co-ordinator</v>
          </cell>
          <cell r="C485" t="str">
            <v>10581</v>
          </cell>
          <cell r="D485" t="str">
            <v>ATANASIEVSKA, Jasmina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>
            <v>6628</v>
          </cell>
          <cell r="B486" t="str">
            <v>Vacation employment</v>
          </cell>
          <cell r="C486" t="str">
            <v>10798</v>
          </cell>
          <cell r="D486" t="str">
            <v>BANFIELD, Brendan J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>
            <v>6632</v>
          </cell>
          <cell r="B487" t="str">
            <v>Services &amp; Installations Officer</v>
          </cell>
          <cell r="C487" t="str">
            <v>10728</v>
          </cell>
          <cell r="D487" t="str">
            <v>MARTIN, Kelvin J</v>
          </cell>
          <cell r="E487">
            <v>0</v>
          </cell>
          <cell r="F487">
            <v>2800.0499999999997</v>
          </cell>
          <cell r="G487">
            <v>749.98000000000025</v>
          </cell>
          <cell r="H487">
            <v>3550.0299999999997</v>
          </cell>
        </row>
        <row r="488">
          <cell r="A488">
            <v>6639</v>
          </cell>
          <cell r="B488" t="str">
            <v>Apprentice Electrical</v>
          </cell>
          <cell r="C488" t="str">
            <v>10620</v>
          </cell>
          <cell r="D488" t="str">
            <v>MILLS, Heather A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>
            <v>6639</v>
          </cell>
          <cell r="B489" t="str">
            <v>Lineworker Apprentice</v>
          </cell>
          <cell r="C489" t="str">
            <v>10620</v>
          </cell>
          <cell r="D489" t="str">
            <v>MILLS, Heather A</v>
          </cell>
          <cell r="E489">
            <v>0</v>
          </cell>
          <cell r="F489">
            <v>2800.0499999999997</v>
          </cell>
          <cell r="G489">
            <v>749.98000000000025</v>
          </cell>
          <cell r="H489">
            <v>3550.0299999999997</v>
          </cell>
        </row>
        <row r="490">
          <cell r="A490">
            <v>6640</v>
          </cell>
          <cell r="B490" t="str">
            <v>Apprentice Electrical</v>
          </cell>
          <cell r="C490" t="str">
            <v>10622</v>
          </cell>
          <cell r="D490" t="str">
            <v>JANSEN, Alexander R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A491">
            <v>6640</v>
          </cell>
          <cell r="B491" t="str">
            <v>Lineworker Apprentice</v>
          </cell>
          <cell r="C491" t="str">
            <v>10622</v>
          </cell>
          <cell r="D491" t="str">
            <v>JANSEN, Alexander R</v>
          </cell>
          <cell r="E491">
            <v>0</v>
          </cell>
          <cell r="F491">
            <v>2800.0499999999997</v>
          </cell>
          <cell r="G491">
            <v>749.98000000000025</v>
          </cell>
          <cell r="H491">
            <v>3550.0299999999997</v>
          </cell>
        </row>
        <row r="492">
          <cell r="A492">
            <v>6641</v>
          </cell>
          <cell r="B492" t="str">
            <v>Apprentice Electrical</v>
          </cell>
          <cell r="C492" t="str">
            <v>10619</v>
          </cell>
          <cell r="D492" t="str">
            <v>RICHARDS, Mark A D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</row>
        <row r="493">
          <cell r="A493">
            <v>6641</v>
          </cell>
          <cell r="B493" t="str">
            <v>Lineworker Apprentice</v>
          </cell>
          <cell r="C493" t="str">
            <v>10619</v>
          </cell>
          <cell r="D493" t="str">
            <v>RICHARDS, Mark A D</v>
          </cell>
          <cell r="E493">
            <v>0</v>
          </cell>
          <cell r="F493">
            <v>2800.0499999999997</v>
          </cell>
          <cell r="G493">
            <v>749.98000000000025</v>
          </cell>
          <cell r="H493">
            <v>3550.0299999999997</v>
          </cell>
        </row>
        <row r="494">
          <cell r="A494">
            <v>6642</v>
          </cell>
          <cell r="B494" t="str">
            <v>Fitter Apprentice</v>
          </cell>
          <cell r="C494" t="str">
            <v>10621</v>
          </cell>
          <cell r="D494" t="str">
            <v>JEFFS, Robert J</v>
          </cell>
          <cell r="E494">
            <v>0</v>
          </cell>
          <cell r="F494">
            <v>2800.0499999999997</v>
          </cell>
          <cell r="G494">
            <v>749.98000000000025</v>
          </cell>
          <cell r="H494">
            <v>3550.0299999999997</v>
          </cell>
        </row>
        <row r="495">
          <cell r="A495">
            <v>6643</v>
          </cell>
          <cell r="B495" t="str">
            <v>Electrical Apprentice</v>
          </cell>
          <cell r="C495" t="str">
            <v>10626</v>
          </cell>
          <cell r="D495" t="str">
            <v>CASSIDY, Bruce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>
            <v>6643</v>
          </cell>
          <cell r="B496" t="str">
            <v>Lineworker Apprentice</v>
          </cell>
          <cell r="C496" t="str">
            <v>10626</v>
          </cell>
          <cell r="D496" t="str">
            <v>CASSIDY, Bruce</v>
          </cell>
          <cell r="E496">
            <v>0</v>
          </cell>
          <cell r="F496">
            <v>2800.0499999999997</v>
          </cell>
          <cell r="G496">
            <v>749.98000000000025</v>
          </cell>
          <cell r="H496">
            <v>3550.0299999999997</v>
          </cell>
        </row>
        <row r="497">
          <cell r="A497">
            <v>6644</v>
          </cell>
          <cell r="B497" t="str">
            <v>Electrical Apprentice</v>
          </cell>
          <cell r="C497" t="str">
            <v>10625</v>
          </cell>
          <cell r="D497" t="str">
            <v>NIELSEN, Aaron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</row>
        <row r="498">
          <cell r="A498">
            <v>6644</v>
          </cell>
          <cell r="B498" t="str">
            <v>Lineworker Apprentice</v>
          </cell>
          <cell r="C498" t="str">
            <v>10625</v>
          </cell>
          <cell r="D498" t="str">
            <v>NIELSEN, Aaron</v>
          </cell>
          <cell r="E498">
            <v>0</v>
          </cell>
          <cell r="F498">
            <v>2800.0499999999997</v>
          </cell>
          <cell r="G498">
            <v>749.98000000000025</v>
          </cell>
          <cell r="H498">
            <v>3550.0299999999997</v>
          </cell>
        </row>
        <row r="499">
          <cell r="A499">
            <v>6645</v>
          </cell>
          <cell r="B499" t="str">
            <v>Electrical Apprentice</v>
          </cell>
          <cell r="C499" t="str">
            <v>10623</v>
          </cell>
          <cell r="D499" t="str">
            <v>KYLE, Mathew P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>
            <v>6645</v>
          </cell>
          <cell r="B500" t="str">
            <v>Lineworker Apprentice</v>
          </cell>
          <cell r="C500" t="str">
            <v>10623</v>
          </cell>
          <cell r="D500" t="str">
            <v>KYLE, Mathew P</v>
          </cell>
          <cell r="E500">
            <v>0</v>
          </cell>
          <cell r="F500">
            <v>2800.0499999999997</v>
          </cell>
          <cell r="G500">
            <v>749.98000000000025</v>
          </cell>
          <cell r="H500">
            <v>3550.0299999999997</v>
          </cell>
        </row>
        <row r="501">
          <cell r="A501">
            <v>6646</v>
          </cell>
          <cell r="B501" t="str">
            <v>Fitter Apprentice</v>
          </cell>
          <cell r="C501" t="str">
            <v>9358</v>
          </cell>
          <cell r="D501" t="str">
            <v>PHILLIPS - DIMAANO, Lynden J</v>
          </cell>
          <cell r="E501">
            <v>0</v>
          </cell>
          <cell r="F501">
            <v>2800.0499999999997</v>
          </cell>
          <cell r="G501">
            <v>749.98000000000025</v>
          </cell>
          <cell r="H501">
            <v>3550.0299999999997</v>
          </cell>
        </row>
        <row r="502">
          <cell r="A502">
            <v>6651</v>
          </cell>
          <cell r="B502" t="str">
            <v>Lineworker Apprentice</v>
          </cell>
          <cell r="C502" t="str">
            <v>10641</v>
          </cell>
          <cell r="D502" t="str">
            <v>O'LOUGHLIN, Shane P</v>
          </cell>
          <cell r="E502">
            <v>0</v>
          </cell>
          <cell r="F502">
            <v>2800.0499999999997</v>
          </cell>
          <cell r="G502">
            <v>749.98000000000025</v>
          </cell>
          <cell r="H502">
            <v>3550.0299999999997</v>
          </cell>
        </row>
        <row r="503">
          <cell r="A503">
            <v>6670</v>
          </cell>
          <cell r="B503" t="str">
            <v>Regulatory Compliance &amp; Reporting Officer</v>
          </cell>
          <cell r="C503" t="str">
            <v>1859</v>
          </cell>
          <cell r="D503" t="str">
            <v>CHAMBERS, David M</v>
          </cell>
          <cell r="E503">
            <v>0</v>
          </cell>
          <cell r="F503">
            <v>2091.9499999999998</v>
          </cell>
          <cell r="G503">
            <v>560.32000000000005</v>
          </cell>
          <cell r="H503">
            <v>2652.27</v>
          </cell>
        </row>
        <row r="504">
          <cell r="A504">
            <v>6677</v>
          </cell>
          <cell r="B504" t="str">
            <v>Manager Networks Contracts</v>
          </cell>
          <cell r="C504" t="str">
            <v>10697</v>
          </cell>
          <cell r="D504" t="str">
            <v>MEDWIN, Jonathan F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6690</v>
          </cell>
          <cell r="B505" t="str">
            <v>Technical Assistant</v>
          </cell>
          <cell r="C505" t="str">
            <v>5654</v>
          </cell>
          <cell r="D505" t="str">
            <v>HUNTER, David C</v>
          </cell>
          <cell r="E505">
            <v>0</v>
          </cell>
          <cell r="F505">
            <v>2800.0499999999997</v>
          </cell>
          <cell r="G505">
            <v>749.98000000000025</v>
          </cell>
          <cell r="H505">
            <v>3550.0299999999997</v>
          </cell>
        </row>
        <row r="506">
          <cell r="A506">
            <v>6711</v>
          </cell>
          <cell r="B506" t="str">
            <v>FIMS Inventory Project Team Of</v>
          </cell>
          <cell r="C506" t="str">
            <v>10033</v>
          </cell>
          <cell r="D506" t="str">
            <v>PETHER, Derek J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>
            <v>6711</v>
          </cell>
          <cell r="B507" t="str">
            <v>Manager Logistics</v>
          </cell>
          <cell r="C507" t="str">
            <v>10033</v>
          </cell>
          <cell r="D507" t="str">
            <v>PETHER, Derek J</v>
          </cell>
          <cell r="E507">
            <v>12704.879999999997</v>
          </cell>
          <cell r="F507">
            <v>0</v>
          </cell>
          <cell r="G507">
            <v>0</v>
          </cell>
          <cell r="H507">
            <v>12704.879999999997</v>
          </cell>
        </row>
        <row r="508">
          <cell r="A508">
            <v>6716</v>
          </cell>
          <cell r="B508" t="str">
            <v>Underground Specialist - UA</v>
          </cell>
          <cell r="C508" t="str">
            <v>6294</v>
          </cell>
          <cell r="D508" t="str">
            <v>PAWLICKI, Alex</v>
          </cell>
          <cell r="E508">
            <v>0</v>
          </cell>
          <cell r="F508">
            <v>1877.4299999999998</v>
          </cell>
          <cell r="G508">
            <v>502.86000000000013</v>
          </cell>
          <cell r="H508">
            <v>2380.29</v>
          </cell>
        </row>
        <row r="509">
          <cell r="A509">
            <v>6721</v>
          </cell>
          <cell r="B509" t="str">
            <v>Mananger Works Management</v>
          </cell>
          <cell r="C509" t="str">
            <v>10058</v>
          </cell>
          <cell r="D509" t="str">
            <v>KELLY, Christopher N</v>
          </cell>
          <cell r="E509">
            <v>18565.05</v>
          </cell>
          <cell r="F509">
            <v>0</v>
          </cell>
          <cell r="G509">
            <v>0</v>
          </cell>
          <cell r="H509">
            <v>18565.05</v>
          </cell>
        </row>
        <row r="510">
          <cell r="A510">
            <v>6783</v>
          </cell>
          <cell r="B510" t="str">
            <v>Work Practices Officer</v>
          </cell>
          <cell r="C510" t="str">
            <v>9326</v>
          </cell>
          <cell r="D510" t="str">
            <v>TIFAN, Michelle Z</v>
          </cell>
          <cell r="E510">
            <v>13879.980000000001</v>
          </cell>
          <cell r="F510">
            <v>0</v>
          </cell>
          <cell r="G510">
            <v>0</v>
          </cell>
          <cell r="H510">
            <v>13879.980000000001</v>
          </cell>
        </row>
        <row r="511">
          <cell r="A511">
            <v>6784</v>
          </cell>
          <cell r="B511" t="str">
            <v>Work Practices Officer</v>
          </cell>
          <cell r="C511" t="str">
            <v>10703</v>
          </cell>
          <cell r="D511" t="str">
            <v>MORIARTY, Michael</v>
          </cell>
          <cell r="E511">
            <v>13879.980000000001</v>
          </cell>
          <cell r="F511">
            <v>0</v>
          </cell>
          <cell r="G511">
            <v>0</v>
          </cell>
          <cell r="H511">
            <v>13879.980000000001</v>
          </cell>
        </row>
        <row r="512">
          <cell r="A512">
            <v>6817</v>
          </cell>
          <cell r="B512" t="str">
            <v>Manager Work Practices</v>
          </cell>
          <cell r="C512" t="str">
            <v>10852</v>
          </cell>
          <cell r="D512" t="str">
            <v>HANDS, Paul</v>
          </cell>
          <cell r="E512">
            <v>0</v>
          </cell>
          <cell r="F512">
            <v>2800.0499999999997</v>
          </cell>
          <cell r="G512">
            <v>749.98000000000025</v>
          </cell>
          <cell r="H512">
            <v>3550.0299999999997</v>
          </cell>
        </row>
        <row r="513">
          <cell r="A513">
            <v>8026</v>
          </cell>
          <cell r="B513" t="str">
            <v>Vegetation Inspector</v>
          </cell>
          <cell r="C513" t="str">
            <v>10571</v>
          </cell>
          <cell r="D513" t="str">
            <v>HALL, Tessa J</v>
          </cell>
          <cell r="E513">
            <v>0</v>
          </cell>
          <cell r="F513">
            <v>2800.0499999999997</v>
          </cell>
          <cell r="G513">
            <v>749.98000000000025</v>
          </cell>
          <cell r="H513">
            <v>3550.0299999999997</v>
          </cell>
        </row>
        <row r="514">
          <cell r="A514">
            <v>8089</v>
          </cell>
          <cell r="B514" t="str">
            <v>Vocational Educator</v>
          </cell>
          <cell r="C514" t="str">
            <v>326-74878</v>
          </cell>
          <cell r="D514" t="str">
            <v>MAHER, Michael W</v>
          </cell>
          <cell r="E514">
            <v>0</v>
          </cell>
          <cell r="F514">
            <v>2800.0499999999997</v>
          </cell>
          <cell r="G514">
            <v>749.98000000000025</v>
          </cell>
          <cell r="H514">
            <v>3550.0299999999997</v>
          </cell>
        </row>
        <row r="515">
          <cell r="A515">
            <v>8101</v>
          </cell>
          <cell r="B515" t="str">
            <v>Emergency Services Officer</v>
          </cell>
          <cell r="C515" t="str">
            <v>2248</v>
          </cell>
          <cell r="D515" t="str">
            <v>NOONAN, Daniel F</v>
          </cell>
          <cell r="E515">
            <v>0</v>
          </cell>
          <cell r="F515">
            <v>2800.0499999999997</v>
          </cell>
          <cell r="G515">
            <v>749.98000000000025</v>
          </cell>
          <cell r="H515">
            <v>3550.0299999999997</v>
          </cell>
        </row>
        <row r="516">
          <cell r="A516">
            <v>8117</v>
          </cell>
          <cell r="B516" t="str">
            <v>Senior Finance Officer - Elect</v>
          </cell>
          <cell r="C516" t="str">
            <v>10655</v>
          </cell>
          <cell r="D516" t="str">
            <v>DUKES, Rebecca</v>
          </cell>
          <cell r="E516">
            <v>0</v>
          </cell>
          <cell r="F516">
            <v>2800.0499999999997</v>
          </cell>
          <cell r="G516">
            <v>749.98000000000025</v>
          </cell>
          <cell r="H516">
            <v>3550.0299999999997</v>
          </cell>
        </row>
        <row r="517">
          <cell r="A517">
            <v>9806</v>
          </cell>
          <cell r="B517" t="str">
            <v>Electrical Fitter</v>
          </cell>
          <cell r="C517" t="str">
            <v>3757</v>
          </cell>
          <cell r="D517" t="str">
            <v>TANDY, James A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>
            <v>9806</v>
          </cell>
          <cell r="B518" t="str">
            <v>Fitter</v>
          </cell>
          <cell r="C518" t="str">
            <v>3757</v>
          </cell>
          <cell r="D518" t="str">
            <v>TANDY, James A</v>
          </cell>
          <cell r="E518">
            <v>0</v>
          </cell>
          <cell r="F518">
            <v>2800.0499999999997</v>
          </cell>
          <cell r="G518">
            <v>749.98000000000025</v>
          </cell>
          <cell r="H518">
            <v>3550.0299999999997</v>
          </cell>
        </row>
        <row r="519">
          <cell r="A519">
            <v>9808</v>
          </cell>
          <cell r="B519" t="str">
            <v>Electrical Fitter</v>
          </cell>
          <cell r="C519" t="str">
            <v>10792</v>
          </cell>
          <cell r="D519" t="str">
            <v>GALVIN, Matthew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>
            <v>9811</v>
          </cell>
          <cell r="B520" t="str">
            <v>Lineworker</v>
          </cell>
          <cell r="C520" t="str">
            <v>3917</v>
          </cell>
          <cell r="D520" t="str">
            <v>BOWMAN, Ashley</v>
          </cell>
          <cell r="E520">
            <v>0</v>
          </cell>
          <cell r="F520">
            <v>2800.0499999999997</v>
          </cell>
          <cell r="G520">
            <v>749.98000000000025</v>
          </cell>
          <cell r="H520">
            <v>3550.0299999999997</v>
          </cell>
        </row>
        <row r="521">
          <cell r="A521">
            <v>9813</v>
          </cell>
          <cell r="B521" t="str">
            <v>Line Worker</v>
          </cell>
          <cell r="C521" t="str">
            <v>2464</v>
          </cell>
          <cell r="D521" t="str">
            <v>REDDING, Mark B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>
            <v>9813</v>
          </cell>
          <cell r="B522" t="str">
            <v>Lineworker</v>
          </cell>
          <cell r="C522" t="str">
            <v>2464</v>
          </cell>
          <cell r="D522" t="str">
            <v>REDDING, Mark B</v>
          </cell>
          <cell r="E522">
            <v>0</v>
          </cell>
          <cell r="F522">
            <v>2800.0499999999997</v>
          </cell>
          <cell r="G522">
            <v>749.98000000000025</v>
          </cell>
          <cell r="H522">
            <v>3550.0299999999997</v>
          </cell>
        </row>
        <row r="523">
          <cell r="A523">
            <v>9814</v>
          </cell>
          <cell r="B523" t="str">
            <v>Lineworker  / LV Switcher</v>
          </cell>
          <cell r="C523" t="str">
            <v>3625</v>
          </cell>
          <cell r="D523" t="str">
            <v>BRISTOT, Sergio J</v>
          </cell>
          <cell r="E523">
            <v>0</v>
          </cell>
          <cell r="F523">
            <v>2800.0499999999997</v>
          </cell>
          <cell r="G523">
            <v>749.98000000000025</v>
          </cell>
          <cell r="H523">
            <v>3550.0299999999997</v>
          </cell>
        </row>
        <row r="524">
          <cell r="A524">
            <v>9815</v>
          </cell>
          <cell r="B524" t="str">
            <v>Cable Jointer</v>
          </cell>
          <cell r="C524" t="str">
            <v>3750</v>
          </cell>
          <cell r="D524" t="str">
            <v>STURT, Paul A</v>
          </cell>
          <cell r="E524">
            <v>0</v>
          </cell>
          <cell r="F524">
            <v>2800.0499999999997</v>
          </cell>
          <cell r="G524">
            <v>749.98000000000025</v>
          </cell>
          <cell r="H524">
            <v>3550.0299999999997</v>
          </cell>
        </row>
        <row r="525">
          <cell r="A525">
            <v>9816</v>
          </cell>
          <cell r="B525" t="str">
            <v>Team Leader</v>
          </cell>
          <cell r="C525" t="str">
            <v>3595</v>
          </cell>
          <cell r="D525" t="str">
            <v>READ, John D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>
            <v>9818</v>
          </cell>
          <cell r="B526" t="str">
            <v>Cable Jointer</v>
          </cell>
          <cell r="C526" t="str">
            <v>3574</v>
          </cell>
          <cell r="D526" t="str">
            <v>SWEET, Gary W</v>
          </cell>
          <cell r="E526">
            <v>0</v>
          </cell>
          <cell r="F526">
            <v>2800.0499999999997</v>
          </cell>
          <cell r="G526">
            <v>749.98000000000025</v>
          </cell>
          <cell r="H526">
            <v>3550.0299999999997</v>
          </cell>
        </row>
        <row r="527">
          <cell r="A527">
            <v>9820</v>
          </cell>
          <cell r="B527" t="str">
            <v>Network Performance ADMS Engineer</v>
          </cell>
          <cell r="C527" t="str">
            <v>9941</v>
          </cell>
          <cell r="D527" t="str">
            <v>DIDIMIOTIS, Kosta D</v>
          </cell>
          <cell r="E527">
            <v>0</v>
          </cell>
          <cell r="F527">
            <v>2800.0499999999997</v>
          </cell>
          <cell r="G527">
            <v>749.98000000000025</v>
          </cell>
          <cell r="H527">
            <v>3550.0299999999997</v>
          </cell>
        </row>
        <row r="528">
          <cell r="A528">
            <v>9825</v>
          </cell>
          <cell r="B528" t="str">
            <v>Cable Layer (Cable Jointer Off</v>
          </cell>
          <cell r="C528" t="str">
            <v>9785</v>
          </cell>
          <cell r="D528" t="str">
            <v>MENAGER, Andre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>
            <v>9825</v>
          </cell>
          <cell r="B529" t="str">
            <v>Trades Assistant</v>
          </cell>
          <cell r="C529" t="str">
            <v>9785</v>
          </cell>
          <cell r="D529" t="str">
            <v>MENAGER, Andre</v>
          </cell>
          <cell r="E529">
            <v>0</v>
          </cell>
          <cell r="F529">
            <v>2800.0499999999997</v>
          </cell>
          <cell r="G529">
            <v>749.98000000000025</v>
          </cell>
          <cell r="H529">
            <v>3550.0299999999997</v>
          </cell>
        </row>
        <row r="530">
          <cell r="A530">
            <v>9826</v>
          </cell>
          <cell r="B530" t="str">
            <v>Labourer</v>
          </cell>
          <cell r="C530" t="str">
            <v>9518</v>
          </cell>
          <cell r="D530" t="str">
            <v>CUNYNGHAME, Bryan H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>
            <v>9826</v>
          </cell>
          <cell r="B531" t="str">
            <v>Trades Assistant</v>
          </cell>
          <cell r="C531" t="str">
            <v>9518</v>
          </cell>
          <cell r="D531" t="str">
            <v>CUNYNGHAME, Bryan H</v>
          </cell>
          <cell r="E531">
            <v>0</v>
          </cell>
          <cell r="F531">
            <v>2800.0499999999997</v>
          </cell>
          <cell r="G531">
            <v>749.98000000000025</v>
          </cell>
          <cell r="H531">
            <v>3550.0299999999997</v>
          </cell>
        </row>
        <row r="532">
          <cell r="A532" t="str">
            <v>N2142-1415-03</v>
          </cell>
          <cell r="B532" t="str">
            <v>Metering Data Serv Team</v>
          </cell>
          <cell r="C532" t="str">
            <v>N2142-1415-03</v>
          </cell>
          <cell r="D532" t="str">
            <v>Vacant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N2142-1415-04</v>
          </cell>
          <cell r="B533" t="str">
            <v>Metering Data Serv Team</v>
          </cell>
          <cell r="C533" t="str">
            <v>N2142-1415-04</v>
          </cell>
          <cell r="D533" t="str">
            <v>Vacant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N2142-1415-05</v>
          </cell>
          <cell r="B534" t="str">
            <v>Metering Data Serv Team</v>
          </cell>
          <cell r="C534" t="str">
            <v>N2142-1415-05</v>
          </cell>
          <cell r="D534" t="str">
            <v>Vacant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N2142-1415-06</v>
          </cell>
          <cell r="B535" t="str">
            <v>Metering Data Serv Team</v>
          </cell>
          <cell r="C535" t="str">
            <v>N2142-1415-06</v>
          </cell>
          <cell r="D535" t="str">
            <v>Vacant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 t="str">
            <v>N2142-1415-07</v>
          </cell>
          <cell r="B536" t="str">
            <v>Metering Data Serv Team</v>
          </cell>
          <cell r="C536" t="str">
            <v>N2142-1415-07</v>
          </cell>
          <cell r="D536" t="str">
            <v>Vacant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N2142-1415-08</v>
          </cell>
          <cell r="B537" t="str">
            <v>Metering Data Serv Team</v>
          </cell>
          <cell r="C537" t="str">
            <v>N2142-1415-08</v>
          </cell>
          <cell r="D537" t="str">
            <v>Vacant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</row>
        <row r="538">
          <cell r="A538" t="str">
            <v>N2142-1415-09</v>
          </cell>
          <cell r="B538" t="str">
            <v>Metering Data Serv Team</v>
          </cell>
          <cell r="C538" t="str">
            <v>N2142-1415-09</v>
          </cell>
          <cell r="D538" t="str">
            <v>Vacant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</row>
        <row r="539">
          <cell r="A539" t="str">
            <v>N2142-1415-10</v>
          </cell>
          <cell r="B539" t="str">
            <v>Metering Data Serv Team</v>
          </cell>
          <cell r="C539" t="str">
            <v>N2142-1415-10</v>
          </cell>
          <cell r="D539" t="str">
            <v>Vacant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N2142-1415-11</v>
          </cell>
          <cell r="B540" t="str">
            <v>Metering Data Serv Team</v>
          </cell>
          <cell r="C540" t="str">
            <v>N2142-1415-11</v>
          </cell>
          <cell r="D540" t="str">
            <v>Vacant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N2142-1415-12</v>
          </cell>
          <cell r="B541" t="str">
            <v>Metering Data Serv Team</v>
          </cell>
          <cell r="C541" t="str">
            <v>N2142-1415-12</v>
          </cell>
          <cell r="D541" t="str">
            <v>Vacant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N3121-1415-01</v>
          </cell>
          <cell r="B542" t="str">
            <v>Specifications &amp; Standards Officer</v>
          </cell>
          <cell r="C542" t="str">
            <v>N3121-1415-01</v>
          </cell>
          <cell r="D542" t="str">
            <v>Vacant</v>
          </cell>
          <cell r="E542">
            <v>180.20999999999998</v>
          </cell>
          <cell r="F542">
            <v>2698.86</v>
          </cell>
          <cell r="G542">
            <v>722.8499999999998</v>
          </cell>
          <cell r="H542">
            <v>3601.92</v>
          </cell>
        </row>
        <row r="543">
          <cell r="A543" t="str">
            <v>N3131-1415-01</v>
          </cell>
          <cell r="B543" t="str">
            <v>Asset Strategy Analyst</v>
          </cell>
          <cell r="C543" t="str">
            <v>N3131-1415-01</v>
          </cell>
          <cell r="D543" t="str">
            <v>Vacant</v>
          </cell>
          <cell r="E543">
            <v>0</v>
          </cell>
          <cell r="F543">
            <v>2799.62</v>
          </cell>
          <cell r="G543">
            <v>749.86</v>
          </cell>
          <cell r="H543">
            <v>3549.48</v>
          </cell>
        </row>
        <row r="544">
          <cell r="A544" t="str">
            <v>N3131-1415-02</v>
          </cell>
          <cell r="B544" t="str">
            <v>RIVA Admin &amp; Gov Controller</v>
          </cell>
          <cell r="C544" t="str">
            <v>N3131-1415-02</v>
          </cell>
          <cell r="D544" t="str">
            <v>Vacant</v>
          </cell>
          <cell r="E544">
            <v>0</v>
          </cell>
          <cell r="F544">
            <v>2799.62</v>
          </cell>
          <cell r="G544">
            <v>749.86</v>
          </cell>
          <cell r="H544">
            <v>3549.48</v>
          </cell>
        </row>
        <row r="545">
          <cell r="A545" t="str">
            <v>N3131-1415-03</v>
          </cell>
          <cell r="B545" t="str">
            <v>Primary Systems Strategy Mgr</v>
          </cell>
          <cell r="C545" t="str">
            <v>N3131-1415-03</v>
          </cell>
          <cell r="D545" t="str">
            <v>Vacant</v>
          </cell>
          <cell r="E545">
            <v>20524.570000000003</v>
          </cell>
          <cell r="F545">
            <v>78.299999999999983</v>
          </cell>
          <cell r="G545">
            <v>21</v>
          </cell>
          <cell r="H545">
            <v>20623.870000000003</v>
          </cell>
        </row>
        <row r="546">
          <cell r="A546" t="str">
            <v>N3131-1415-04</v>
          </cell>
          <cell r="B546" t="str">
            <v>Principal Comms &amp; Meter Engineer</v>
          </cell>
          <cell r="C546" t="str">
            <v>N3131-1415-04</v>
          </cell>
          <cell r="D546" t="str">
            <v>Vacant</v>
          </cell>
          <cell r="E546">
            <v>0</v>
          </cell>
          <cell r="F546">
            <v>2799.62</v>
          </cell>
          <cell r="G546">
            <v>749.86</v>
          </cell>
          <cell r="H546">
            <v>3549.48</v>
          </cell>
        </row>
        <row r="547">
          <cell r="A547" t="str">
            <v>N3141-1415-01</v>
          </cell>
          <cell r="B547" t="str">
            <v>Operational Technology Mgr</v>
          </cell>
          <cell r="C547" t="str">
            <v>N3141-1415-01</v>
          </cell>
          <cell r="D547" t="str">
            <v>Vacant</v>
          </cell>
          <cell r="E547">
            <v>20524.570000000003</v>
          </cell>
          <cell r="F547">
            <v>78.299999999999983</v>
          </cell>
          <cell r="G547">
            <v>21</v>
          </cell>
          <cell r="H547">
            <v>20623.870000000003</v>
          </cell>
        </row>
        <row r="548">
          <cell r="A548" t="str">
            <v>N3141-1415-02</v>
          </cell>
          <cell r="B548" t="str">
            <v>ADMS/SCADA Team Leader</v>
          </cell>
          <cell r="C548" t="str">
            <v>N3141-1415-02</v>
          </cell>
          <cell r="D548" t="str">
            <v>Vacant</v>
          </cell>
          <cell r="E548">
            <v>180.20999999999998</v>
          </cell>
          <cell r="F548">
            <v>2698.86</v>
          </cell>
          <cell r="G548">
            <v>722.8499999999998</v>
          </cell>
          <cell r="H548">
            <v>3601.92</v>
          </cell>
        </row>
        <row r="549">
          <cell r="A549" t="str">
            <v>N3141-1415-03</v>
          </cell>
          <cell r="B549" t="str">
            <v>ENMAC/ ADMS Officer</v>
          </cell>
          <cell r="C549" t="str">
            <v>N3141-1415-03</v>
          </cell>
          <cell r="D549" t="str">
            <v>Vacant</v>
          </cell>
          <cell r="E549">
            <v>180.20999999999998</v>
          </cell>
          <cell r="F549">
            <v>2698.86</v>
          </cell>
          <cell r="G549">
            <v>722.8499999999998</v>
          </cell>
          <cell r="H549">
            <v>3601.92</v>
          </cell>
        </row>
        <row r="550">
          <cell r="A550" t="str">
            <v>N3141-1415-04</v>
          </cell>
          <cell r="B550" t="str">
            <v>ADMS Tech Officer/Engineer</v>
          </cell>
          <cell r="C550" t="str">
            <v>N3141-1415-04</v>
          </cell>
          <cell r="D550" t="str">
            <v>Vacant</v>
          </cell>
          <cell r="E550">
            <v>180.20999999999998</v>
          </cell>
          <cell r="F550">
            <v>2698.86</v>
          </cell>
          <cell r="G550">
            <v>722.8499999999998</v>
          </cell>
          <cell r="H550">
            <v>3601.92</v>
          </cell>
        </row>
        <row r="551">
          <cell r="A551" t="str">
            <v>N3141-1415-05</v>
          </cell>
          <cell r="B551" t="str">
            <v>ADMS Tech Officer/Engineer</v>
          </cell>
          <cell r="C551" t="str">
            <v>N3141-1415-05</v>
          </cell>
          <cell r="D551" t="str">
            <v>Vacant</v>
          </cell>
          <cell r="E551">
            <v>180.20999999999998</v>
          </cell>
          <cell r="F551">
            <v>2698.86</v>
          </cell>
          <cell r="G551">
            <v>722.8499999999998</v>
          </cell>
          <cell r="H551">
            <v>3601.92</v>
          </cell>
        </row>
        <row r="552">
          <cell r="A552" t="str">
            <v>N3143-1415-01</v>
          </cell>
          <cell r="B552" t="str">
            <v>PoW Optimisation Officer</v>
          </cell>
          <cell r="C552" t="str">
            <v>N3143-1415-01</v>
          </cell>
          <cell r="D552" t="str">
            <v>Vacant</v>
          </cell>
          <cell r="E552">
            <v>180.20999999999998</v>
          </cell>
          <cell r="F552">
            <v>2698.86</v>
          </cell>
          <cell r="G552">
            <v>722.8499999999998</v>
          </cell>
          <cell r="H552">
            <v>3601.92</v>
          </cell>
        </row>
        <row r="553">
          <cell r="A553" t="str">
            <v>N3143-1415-01</v>
          </cell>
          <cell r="B553" t="str">
            <v>Transmission Performance Mgr</v>
          </cell>
          <cell r="C553" t="str">
            <v>N3143-1415-01</v>
          </cell>
          <cell r="D553" t="str">
            <v>Vacant</v>
          </cell>
          <cell r="E553">
            <v>20524.570000000003</v>
          </cell>
          <cell r="F553">
            <v>78.299999999999983</v>
          </cell>
          <cell r="G553">
            <v>21</v>
          </cell>
          <cell r="H553">
            <v>20623.870000000003</v>
          </cell>
        </row>
        <row r="554">
          <cell r="A554" t="str">
            <v>N3151-1415-01</v>
          </cell>
          <cell r="B554" t="str">
            <v>Account Mgr Commercial &amp; Industrial</v>
          </cell>
          <cell r="C554" t="str">
            <v>N3151-1415-01</v>
          </cell>
          <cell r="D554" t="str">
            <v>Vacant</v>
          </cell>
          <cell r="E554">
            <v>0</v>
          </cell>
          <cell r="F554">
            <v>2799.62</v>
          </cell>
          <cell r="G554">
            <v>749.86</v>
          </cell>
          <cell r="H554">
            <v>3549.48</v>
          </cell>
        </row>
        <row r="555">
          <cell r="A555" t="str">
            <v>N3151-1415-02</v>
          </cell>
          <cell r="B555" t="str">
            <v>Customer Initiated Support Officer</v>
          </cell>
          <cell r="C555" t="str">
            <v>N3151-1415-02</v>
          </cell>
          <cell r="D555" t="str">
            <v>Vacant</v>
          </cell>
          <cell r="E555">
            <v>0</v>
          </cell>
          <cell r="F555">
            <v>2800.02</v>
          </cell>
          <cell r="G555">
            <v>749.98000000000025</v>
          </cell>
          <cell r="H555">
            <v>3550</v>
          </cell>
        </row>
        <row r="556">
          <cell r="A556" t="str">
            <v>N3151-1415-03</v>
          </cell>
          <cell r="B556" t="str">
            <v>Customer Project Off/Engineer</v>
          </cell>
          <cell r="C556" t="str">
            <v>N3151-1415-03</v>
          </cell>
          <cell r="D556" t="str">
            <v>Vacant</v>
          </cell>
          <cell r="E556">
            <v>180.20999999999998</v>
          </cell>
          <cell r="F556">
            <v>2698.86</v>
          </cell>
          <cell r="G556">
            <v>722.8499999999998</v>
          </cell>
          <cell r="H556">
            <v>3601.92</v>
          </cell>
        </row>
        <row r="557">
          <cell r="A557" t="str">
            <v>N3151-1415-04</v>
          </cell>
          <cell r="B557" t="str">
            <v>Customer Project Off/Engineer</v>
          </cell>
          <cell r="C557" t="str">
            <v>N3151-1415-04</v>
          </cell>
          <cell r="D557" t="str">
            <v>Vacant</v>
          </cell>
          <cell r="E557">
            <v>180.20999999999998</v>
          </cell>
          <cell r="F557">
            <v>2698.86</v>
          </cell>
          <cell r="G557">
            <v>722.8499999999998</v>
          </cell>
          <cell r="H557">
            <v>3601.92</v>
          </cell>
        </row>
        <row r="558">
          <cell r="A558" t="str">
            <v>N3151-1415-05</v>
          </cell>
          <cell r="B558" t="str">
            <v>Customer Project Off/Engineer</v>
          </cell>
          <cell r="C558" t="str">
            <v>N3151-1415-05</v>
          </cell>
          <cell r="D558" t="str">
            <v>Vacant</v>
          </cell>
          <cell r="E558">
            <v>180.20999999999998</v>
          </cell>
          <cell r="F558">
            <v>2698.86</v>
          </cell>
          <cell r="G558">
            <v>722.8499999999998</v>
          </cell>
          <cell r="H558">
            <v>3601.92</v>
          </cell>
        </row>
        <row r="559">
          <cell r="A559" t="str">
            <v>N3151-1415-06</v>
          </cell>
          <cell r="B559" t="str">
            <v>Snr Customer Project Off/Engineer</v>
          </cell>
          <cell r="C559" t="str">
            <v>N3151-1415-06</v>
          </cell>
          <cell r="D559" t="str">
            <v>Vacant</v>
          </cell>
          <cell r="E559">
            <v>0</v>
          </cell>
          <cell r="F559">
            <v>2799.62</v>
          </cell>
          <cell r="G559">
            <v>749.86</v>
          </cell>
          <cell r="H559">
            <v>3549.48</v>
          </cell>
        </row>
        <row r="560">
          <cell r="A560" t="str">
            <v>N3151-1415-07</v>
          </cell>
          <cell r="B560" t="str">
            <v>Snr Customer Project Off/Engineer</v>
          </cell>
          <cell r="C560" t="str">
            <v>N3151-1415-07</v>
          </cell>
          <cell r="D560" t="str">
            <v>Vacant</v>
          </cell>
          <cell r="E560">
            <v>0</v>
          </cell>
          <cell r="F560">
            <v>2799.62</v>
          </cell>
          <cell r="G560">
            <v>749.86</v>
          </cell>
          <cell r="H560">
            <v>3549.48</v>
          </cell>
        </row>
        <row r="561">
          <cell r="A561" t="str">
            <v>N3152-1415-01</v>
          </cell>
          <cell r="B561" t="str">
            <v>Demand Management Specialist</v>
          </cell>
          <cell r="C561" t="str">
            <v>N3152-1415-01</v>
          </cell>
          <cell r="D561" t="str">
            <v>Vacant</v>
          </cell>
          <cell r="E561">
            <v>0</v>
          </cell>
          <cell r="F561">
            <v>2799.62</v>
          </cell>
          <cell r="G561">
            <v>749.86</v>
          </cell>
          <cell r="H561">
            <v>3549.48</v>
          </cell>
        </row>
        <row r="562">
          <cell r="A562" t="str">
            <v>N3153-1415-01</v>
          </cell>
          <cell r="B562" t="str">
            <v>Metering &amp; Billing Systems Mgr</v>
          </cell>
          <cell r="C562" t="str">
            <v>N3153-1415-01</v>
          </cell>
          <cell r="D562" t="str">
            <v>Vacant</v>
          </cell>
          <cell r="E562">
            <v>20524.570000000003</v>
          </cell>
          <cell r="F562">
            <v>78.299999999999983</v>
          </cell>
          <cell r="G562">
            <v>21</v>
          </cell>
          <cell r="H562">
            <v>20623.870000000003</v>
          </cell>
        </row>
        <row r="563">
          <cell r="A563" t="str">
            <v>N3153-1415-02</v>
          </cell>
          <cell r="B563" t="str">
            <v>Gentrack Velocity Systems Admin</v>
          </cell>
          <cell r="C563" t="str">
            <v>N3153-1415-02</v>
          </cell>
          <cell r="D563" t="str">
            <v>Vacant</v>
          </cell>
          <cell r="E563">
            <v>0</v>
          </cell>
          <cell r="F563">
            <v>2800.0499999999997</v>
          </cell>
          <cell r="G563">
            <v>749.98000000000025</v>
          </cell>
          <cell r="H563">
            <v>3550.0299999999997</v>
          </cell>
        </row>
        <row r="564">
          <cell r="A564" t="str">
            <v>N3153-1415-03</v>
          </cell>
          <cell r="B564" t="str">
            <v>Billing Team Leader</v>
          </cell>
          <cell r="C564" t="str">
            <v>N3153-1415-03</v>
          </cell>
          <cell r="D564" t="str">
            <v>Vacant</v>
          </cell>
          <cell r="E564">
            <v>180.20999999999998</v>
          </cell>
          <cell r="F564">
            <v>2698.86</v>
          </cell>
          <cell r="G564">
            <v>722.8499999999998</v>
          </cell>
          <cell r="H564">
            <v>3601.92</v>
          </cell>
        </row>
        <row r="565">
          <cell r="A565" t="str">
            <v>N3153-1415-04</v>
          </cell>
          <cell r="B565" t="str">
            <v>Meter Data Mgment Team Leader</v>
          </cell>
          <cell r="C565" t="str">
            <v>N3153-1415-04</v>
          </cell>
          <cell r="D565" t="str">
            <v>Vacant</v>
          </cell>
          <cell r="E565">
            <v>180.20999999999998</v>
          </cell>
          <cell r="F565">
            <v>2698.86</v>
          </cell>
          <cell r="G565">
            <v>722.8499999999998</v>
          </cell>
          <cell r="H565">
            <v>3601.92</v>
          </cell>
        </row>
        <row r="566">
          <cell r="A566" t="str">
            <v>N3153-1415-05</v>
          </cell>
          <cell r="B566" t="str">
            <v>Meter Data Mgment Officer</v>
          </cell>
          <cell r="C566" t="str">
            <v>N3153-1415-05</v>
          </cell>
          <cell r="D566" t="str">
            <v>Vacant</v>
          </cell>
          <cell r="E566">
            <v>0</v>
          </cell>
          <cell r="F566">
            <v>2800.02</v>
          </cell>
          <cell r="G566">
            <v>749.98000000000025</v>
          </cell>
          <cell r="H566">
            <v>3550</v>
          </cell>
        </row>
        <row r="567">
          <cell r="A567" t="str">
            <v>N3153-1415-06</v>
          </cell>
          <cell r="B567" t="str">
            <v>Meter Data Mgment Officer</v>
          </cell>
          <cell r="C567" t="str">
            <v>N3153-1415-06</v>
          </cell>
          <cell r="D567" t="str">
            <v>Vacant</v>
          </cell>
          <cell r="E567">
            <v>0</v>
          </cell>
          <cell r="F567">
            <v>2800.02</v>
          </cell>
          <cell r="G567">
            <v>749.98000000000025</v>
          </cell>
          <cell r="H567">
            <v>3550</v>
          </cell>
        </row>
        <row r="568">
          <cell r="A568" t="str">
            <v>N3153-1415-07</v>
          </cell>
          <cell r="B568" t="str">
            <v>Meter Data Mgment Officer</v>
          </cell>
          <cell r="C568" t="str">
            <v>N3153-1415-07</v>
          </cell>
          <cell r="D568" t="str">
            <v>Vacant</v>
          </cell>
          <cell r="E568">
            <v>0</v>
          </cell>
          <cell r="F568">
            <v>2800.02</v>
          </cell>
          <cell r="G568">
            <v>749.98000000000025</v>
          </cell>
          <cell r="H568">
            <v>3550</v>
          </cell>
        </row>
        <row r="569">
          <cell r="A569" t="str">
            <v>N3153-1415-08</v>
          </cell>
          <cell r="B569" t="str">
            <v>B2B/MSATS Officer</v>
          </cell>
          <cell r="C569" t="str">
            <v>N3153-1415-08</v>
          </cell>
          <cell r="D569" t="str">
            <v>Vacant</v>
          </cell>
          <cell r="E569">
            <v>0</v>
          </cell>
          <cell r="F569">
            <v>2800.02</v>
          </cell>
          <cell r="G569">
            <v>749.98000000000025</v>
          </cell>
          <cell r="H569">
            <v>3550</v>
          </cell>
        </row>
        <row r="570">
          <cell r="A570" t="str">
            <v>N3153-1415-09</v>
          </cell>
          <cell r="B570" t="str">
            <v>B2B/MSATS Officer</v>
          </cell>
          <cell r="C570" t="str">
            <v>N3153-1415-09</v>
          </cell>
          <cell r="D570" t="str">
            <v>Vacant</v>
          </cell>
          <cell r="E570">
            <v>0</v>
          </cell>
          <cell r="F570">
            <v>2800.0499999999997</v>
          </cell>
          <cell r="G570">
            <v>749.98000000000025</v>
          </cell>
          <cell r="H570">
            <v>3550.0299999999997</v>
          </cell>
        </row>
        <row r="571">
          <cell r="A571" t="str">
            <v>N3221-1415-01</v>
          </cell>
          <cell r="B571" t="str">
            <v>Casual Emergency Services Officer</v>
          </cell>
          <cell r="C571" t="str">
            <v>N3221-1415-01</v>
          </cell>
          <cell r="D571" t="str">
            <v>Vacant</v>
          </cell>
          <cell r="E571">
            <v>0</v>
          </cell>
          <cell r="F571">
            <v>2800.0499999999997</v>
          </cell>
          <cell r="G571">
            <v>749.98000000000025</v>
          </cell>
          <cell r="H571">
            <v>3550.0299999999997</v>
          </cell>
        </row>
        <row r="572">
          <cell r="A572" t="str">
            <v>N3221-1415-02</v>
          </cell>
          <cell r="B572" t="str">
            <v>Call Centre Officer</v>
          </cell>
          <cell r="C572" t="str">
            <v>N3221-1415-02</v>
          </cell>
          <cell r="D572" t="str">
            <v>Vacant</v>
          </cell>
          <cell r="E572">
            <v>0</v>
          </cell>
          <cell r="F572">
            <v>2800.0499999999997</v>
          </cell>
          <cell r="G572">
            <v>749.98000000000025</v>
          </cell>
          <cell r="H572">
            <v>3550.0299999999997</v>
          </cell>
        </row>
        <row r="573">
          <cell r="A573" t="str">
            <v>N3221-1415-03</v>
          </cell>
          <cell r="B573" t="str">
            <v>Call Centre Officer</v>
          </cell>
          <cell r="C573" t="str">
            <v>N3221-1415-03</v>
          </cell>
          <cell r="D573" t="str">
            <v>Vacant</v>
          </cell>
          <cell r="E573">
            <v>0</v>
          </cell>
          <cell r="F573">
            <v>2800.0499999999997</v>
          </cell>
          <cell r="G573">
            <v>749.98000000000025</v>
          </cell>
          <cell r="H573">
            <v>3550.0299999999997</v>
          </cell>
        </row>
        <row r="574">
          <cell r="A574" t="str">
            <v>N3221-1415-04</v>
          </cell>
          <cell r="B574" t="str">
            <v>Call Centre Officer</v>
          </cell>
          <cell r="C574" t="str">
            <v>N3221-1415-04</v>
          </cell>
          <cell r="D574" t="str">
            <v>Vacant</v>
          </cell>
          <cell r="E574">
            <v>0</v>
          </cell>
          <cell r="F574">
            <v>2800.0499999999997</v>
          </cell>
          <cell r="G574">
            <v>749.98000000000025</v>
          </cell>
          <cell r="H574">
            <v>3550.0299999999997</v>
          </cell>
        </row>
        <row r="575">
          <cell r="A575" t="str">
            <v>N3221-1415-05</v>
          </cell>
          <cell r="B575" t="str">
            <v>Operational Information Controller</v>
          </cell>
          <cell r="C575" t="str">
            <v>N3221-1415-05</v>
          </cell>
          <cell r="D575" t="str">
            <v>Vacant</v>
          </cell>
          <cell r="E575">
            <v>0</v>
          </cell>
          <cell r="F575">
            <v>2799.62</v>
          </cell>
          <cell r="G575">
            <v>749.86</v>
          </cell>
          <cell r="H575">
            <v>3549.48</v>
          </cell>
        </row>
        <row r="576">
          <cell r="A576" t="str">
            <v>N3221-1415-06</v>
          </cell>
          <cell r="B576" t="str">
            <v>Emergency Services Officer</v>
          </cell>
          <cell r="C576" t="str">
            <v>N3221-1415-06</v>
          </cell>
          <cell r="D576" t="str">
            <v>Vacant</v>
          </cell>
          <cell r="E576">
            <v>0</v>
          </cell>
          <cell r="F576">
            <v>2800.02</v>
          </cell>
          <cell r="G576">
            <v>749.98000000000025</v>
          </cell>
          <cell r="H576">
            <v>3550</v>
          </cell>
        </row>
        <row r="577">
          <cell r="A577" t="str">
            <v>N3231-1415-01</v>
          </cell>
          <cell r="B577" t="str">
            <v>Customer Works Program Coordinator</v>
          </cell>
          <cell r="C577" t="str">
            <v>N3231-1415-01</v>
          </cell>
          <cell r="D577" t="str">
            <v>Vacant</v>
          </cell>
          <cell r="E577">
            <v>0</v>
          </cell>
          <cell r="F577">
            <v>2799.62</v>
          </cell>
          <cell r="G577">
            <v>749.86</v>
          </cell>
          <cell r="H577">
            <v>3549.48</v>
          </cell>
        </row>
        <row r="578">
          <cell r="A578" t="str">
            <v>N3231-1415-02</v>
          </cell>
          <cell r="B578" t="str">
            <v>Field Supervisor</v>
          </cell>
          <cell r="C578" t="str">
            <v>N3231-1415-02</v>
          </cell>
          <cell r="D578" t="str">
            <v>Vacant</v>
          </cell>
          <cell r="E578">
            <v>180.20999999999998</v>
          </cell>
          <cell r="F578">
            <v>2698.86</v>
          </cell>
          <cell r="G578">
            <v>722.8499999999998</v>
          </cell>
          <cell r="H578">
            <v>3601.92</v>
          </cell>
        </row>
        <row r="579">
          <cell r="A579" t="str">
            <v>N3232-1415-01</v>
          </cell>
          <cell r="B579" t="str">
            <v>Distribution Design Team Coordinator</v>
          </cell>
          <cell r="C579" t="str">
            <v>N3232-1415-01</v>
          </cell>
          <cell r="D579" t="str">
            <v>Vacant</v>
          </cell>
          <cell r="E579">
            <v>1782.3600000000001</v>
          </cell>
          <cell r="F579">
            <v>2488.91</v>
          </cell>
          <cell r="G579">
            <v>666.65</v>
          </cell>
          <cell r="H579">
            <v>4937.92</v>
          </cell>
        </row>
        <row r="580">
          <cell r="A580" t="str">
            <v>N3232-1415-02</v>
          </cell>
          <cell r="B580" t="str">
            <v>Manager Design</v>
          </cell>
          <cell r="C580" t="str">
            <v>N3232-1415-02</v>
          </cell>
          <cell r="D580" t="str">
            <v>Vacant</v>
          </cell>
          <cell r="E580">
            <v>20524.570000000003</v>
          </cell>
          <cell r="F580">
            <v>78.299999999999983</v>
          </cell>
          <cell r="G580">
            <v>21</v>
          </cell>
          <cell r="H580">
            <v>20623.870000000003</v>
          </cell>
        </row>
        <row r="581">
          <cell r="A581" t="str">
            <v>N3232-1415-03</v>
          </cell>
          <cell r="B581" t="str">
            <v>Senior Design Engineer Zone Substations and Transmission</v>
          </cell>
          <cell r="C581" t="str">
            <v>N3232-1415-03</v>
          </cell>
          <cell r="D581" t="str">
            <v>Vacant</v>
          </cell>
          <cell r="E581">
            <v>1782.3600000000001</v>
          </cell>
          <cell r="F581">
            <v>2488.91</v>
          </cell>
          <cell r="G581">
            <v>666.65</v>
          </cell>
          <cell r="H581">
            <v>4937.92</v>
          </cell>
        </row>
        <row r="582">
          <cell r="A582" t="str">
            <v>N3233-1415-01</v>
          </cell>
          <cell r="B582" t="str">
            <v>Distribution Works Program Planner</v>
          </cell>
          <cell r="C582" t="str">
            <v>N3233-1415-01</v>
          </cell>
          <cell r="D582" t="str">
            <v>Vacant</v>
          </cell>
          <cell r="E582">
            <v>180.20999999999998</v>
          </cell>
          <cell r="F582">
            <v>2698.86</v>
          </cell>
          <cell r="G582">
            <v>722.8499999999998</v>
          </cell>
          <cell r="H582">
            <v>3601.92</v>
          </cell>
        </row>
        <row r="583">
          <cell r="A583" t="str">
            <v>N3233-1415-02</v>
          </cell>
          <cell r="B583" t="str">
            <v>Estimating Coordinator</v>
          </cell>
          <cell r="C583" t="str">
            <v>N3233-1415-02</v>
          </cell>
          <cell r="D583" t="str">
            <v>Vacant</v>
          </cell>
          <cell r="E583">
            <v>180.20999999999998</v>
          </cell>
          <cell r="F583">
            <v>2698.86</v>
          </cell>
          <cell r="G583">
            <v>722.8499999999998</v>
          </cell>
          <cell r="H583">
            <v>3601.92</v>
          </cell>
        </row>
        <row r="584">
          <cell r="A584" t="str">
            <v>N3233-1415-03</v>
          </cell>
          <cell r="B584" t="str">
            <v>Works Estimating Support Officer</v>
          </cell>
          <cell r="C584" t="str">
            <v>N3233-1415-03</v>
          </cell>
          <cell r="D584" t="str">
            <v>Vacant</v>
          </cell>
          <cell r="E584">
            <v>0</v>
          </cell>
          <cell r="F584">
            <v>2800.0499999999997</v>
          </cell>
          <cell r="G584">
            <v>749.98000000000025</v>
          </cell>
          <cell r="H584">
            <v>3550.0299999999997</v>
          </cell>
        </row>
        <row r="585">
          <cell r="A585" t="str">
            <v>N3233-1415-04</v>
          </cell>
          <cell r="B585" t="str">
            <v>Works Program Coordinator</v>
          </cell>
          <cell r="C585" t="str">
            <v>N3233-1415-04</v>
          </cell>
          <cell r="D585" t="str">
            <v>Vacant</v>
          </cell>
          <cell r="E585">
            <v>0</v>
          </cell>
          <cell r="F585">
            <v>2799.62</v>
          </cell>
          <cell r="G585">
            <v>749.86</v>
          </cell>
          <cell r="H585">
            <v>3549.48</v>
          </cell>
        </row>
        <row r="586">
          <cell r="A586" t="str">
            <v>N3233-1415-05</v>
          </cell>
          <cell r="B586" t="str">
            <v>Admin Support Officer</v>
          </cell>
          <cell r="C586" t="str">
            <v>N3233-1415-05</v>
          </cell>
          <cell r="D586" t="str">
            <v>Vacant</v>
          </cell>
          <cell r="E586">
            <v>0</v>
          </cell>
          <cell r="F586">
            <v>2800.0499999999997</v>
          </cell>
          <cell r="G586">
            <v>749.98000000000025</v>
          </cell>
          <cell r="H586">
            <v>3550.0299999999997</v>
          </cell>
        </row>
        <row r="587">
          <cell r="A587" t="str">
            <v>N3233-1415-05</v>
          </cell>
          <cell r="B587" t="str">
            <v>Admin Support Officer</v>
          </cell>
          <cell r="C587" t="str">
            <v>N3233-1415-05</v>
          </cell>
          <cell r="D587" t="str">
            <v>Vacant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N3234-1415-01</v>
          </cell>
          <cell r="B588" t="str">
            <v>Inventory Coordinator</v>
          </cell>
          <cell r="C588" t="str">
            <v>N3234-1415-01</v>
          </cell>
          <cell r="D588" t="str">
            <v>Vacant</v>
          </cell>
          <cell r="E588">
            <v>180.20999999999998</v>
          </cell>
          <cell r="F588">
            <v>2698.86</v>
          </cell>
          <cell r="G588">
            <v>722.8499999999998</v>
          </cell>
          <cell r="H588">
            <v>3601.92</v>
          </cell>
        </row>
        <row r="589">
          <cell r="A589" t="str">
            <v>N3234-1415-02</v>
          </cell>
          <cell r="B589" t="str">
            <v>Inventory Administrator</v>
          </cell>
          <cell r="C589" t="str">
            <v>N3234-1415-02</v>
          </cell>
          <cell r="D589" t="str">
            <v>Vacant</v>
          </cell>
          <cell r="E589">
            <v>0</v>
          </cell>
          <cell r="F589">
            <v>2800.02</v>
          </cell>
          <cell r="G589">
            <v>749.98000000000025</v>
          </cell>
          <cell r="H589">
            <v>3550</v>
          </cell>
        </row>
        <row r="590">
          <cell r="A590" t="str">
            <v>N3241-1415-01</v>
          </cell>
          <cell r="B590" t="str">
            <v>Competency Management Officer</v>
          </cell>
          <cell r="C590" t="str">
            <v>N3241-1415-01</v>
          </cell>
          <cell r="D590" t="str">
            <v>Vacant</v>
          </cell>
          <cell r="E590">
            <v>180.20999999999998</v>
          </cell>
          <cell r="F590">
            <v>2698.86</v>
          </cell>
          <cell r="G590">
            <v>722.8499999999998</v>
          </cell>
          <cell r="H590">
            <v>3601.92</v>
          </cell>
        </row>
        <row r="591">
          <cell r="A591" t="str">
            <v>N3241-1415-02</v>
          </cell>
          <cell r="B591" t="str">
            <v>Compliance Management Officer</v>
          </cell>
          <cell r="C591" t="str">
            <v>N3241-1415-02</v>
          </cell>
          <cell r="D591" t="str">
            <v>Vacant</v>
          </cell>
          <cell r="E591">
            <v>180.20999999999998</v>
          </cell>
          <cell r="F591">
            <v>2698.86</v>
          </cell>
          <cell r="G591">
            <v>722.8499999999998</v>
          </cell>
          <cell r="H591">
            <v>3601.92</v>
          </cell>
        </row>
        <row r="592">
          <cell r="A592" t="str">
            <v>N3241-1415-03</v>
          </cell>
          <cell r="B592" t="str">
            <v>Learning and Development Coordinator</v>
          </cell>
          <cell r="C592" t="str">
            <v>N3241-1415-03</v>
          </cell>
          <cell r="D592" t="str">
            <v>Vacant</v>
          </cell>
          <cell r="E592">
            <v>0</v>
          </cell>
          <cell r="F592">
            <v>2800.0499999999997</v>
          </cell>
          <cell r="G592">
            <v>749.98000000000025</v>
          </cell>
          <cell r="H592">
            <v>3550.0299999999997</v>
          </cell>
        </row>
        <row r="593">
          <cell r="A593" t="str">
            <v>N3241-1415-04</v>
          </cell>
          <cell r="B593" t="str">
            <v>Vocational Educator</v>
          </cell>
          <cell r="C593" t="str">
            <v>N3241-1415-04</v>
          </cell>
          <cell r="D593" t="str">
            <v>Vacant</v>
          </cell>
          <cell r="E593">
            <v>180.20999999999998</v>
          </cell>
          <cell r="F593">
            <v>2698.86</v>
          </cell>
          <cell r="G593">
            <v>722.8499999999998</v>
          </cell>
          <cell r="H593">
            <v>3601.92</v>
          </cell>
        </row>
        <row r="594">
          <cell r="A594" t="str">
            <v>N3244-1415-01</v>
          </cell>
          <cell r="B594" t="str">
            <v>Analyst</v>
          </cell>
          <cell r="C594" t="str">
            <v>N3244-1415-01</v>
          </cell>
          <cell r="D594" t="str">
            <v>Vacant</v>
          </cell>
          <cell r="E594">
            <v>180.20999999999998</v>
          </cell>
          <cell r="F594">
            <v>2698.86</v>
          </cell>
          <cell r="G594">
            <v>722.8499999999998</v>
          </cell>
          <cell r="H594">
            <v>3601.92</v>
          </cell>
        </row>
        <row r="595">
          <cell r="A595" t="str">
            <v>N3244-1415-02</v>
          </cell>
          <cell r="B595" t="str">
            <v>Analyst</v>
          </cell>
          <cell r="C595" t="str">
            <v>N3244-1415-02</v>
          </cell>
          <cell r="D595" t="str">
            <v>Vacant</v>
          </cell>
          <cell r="E595">
            <v>180.20999999999998</v>
          </cell>
          <cell r="F595">
            <v>2698.86</v>
          </cell>
          <cell r="G595">
            <v>722.8499999999998</v>
          </cell>
          <cell r="H595">
            <v>3601.92</v>
          </cell>
        </row>
        <row r="596">
          <cell r="A596" t="str">
            <v>N3251-1415-01</v>
          </cell>
          <cell r="B596" t="str">
            <v>Trades Assistant</v>
          </cell>
          <cell r="C596" t="str">
            <v>N3251-1415-01</v>
          </cell>
          <cell r="D596" t="str">
            <v>Vacant</v>
          </cell>
          <cell r="E596">
            <v>0</v>
          </cell>
          <cell r="F596">
            <v>2800.0499999999997</v>
          </cell>
          <cell r="G596">
            <v>749.98000000000025</v>
          </cell>
          <cell r="H596">
            <v>3550.0299999999997</v>
          </cell>
        </row>
        <row r="597">
          <cell r="A597" t="str">
            <v>N3251-1415-02</v>
          </cell>
          <cell r="B597" t="str">
            <v>Construction Supervisor</v>
          </cell>
          <cell r="C597" t="str">
            <v>N3251-1415-02</v>
          </cell>
          <cell r="D597" t="str">
            <v>Vacant</v>
          </cell>
          <cell r="E597">
            <v>0</v>
          </cell>
          <cell r="F597">
            <v>2800.0499999999997</v>
          </cell>
          <cell r="G597">
            <v>749.98000000000025</v>
          </cell>
          <cell r="H597">
            <v>3550.0299999999997</v>
          </cell>
        </row>
        <row r="598">
          <cell r="A598" t="str">
            <v>N3251-1415-03</v>
          </cell>
          <cell r="B598" t="str">
            <v>Construction Supervisor</v>
          </cell>
          <cell r="C598" t="str">
            <v>N3251-1415-03</v>
          </cell>
          <cell r="D598" t="str">
            <v>Vacant</v>
          </cell>
          <cell r="E598">
            <v>0</v>
          </cell>
          <cell r="F598">
            <v>2800.0499999999997</v>
          </cell>
          <cell r="G598">
            <v>749.98000000000025</v>
          </cell>
          <cell r="H598">
            <v>3550.0299999999997</v>
          </cell>
        </row>
        <row r="599">
          <cell r="A599" t="str">
            <v>N3251-1415-04</v>
          </cell>
          <cell r="B599" t="str">
            <v>Full System Switcher</v>
          </cell>
          <cell r="C599" t="str">
            <v>N3251-1415-04</v>
          </cell>
          <cell r="D599" t="str">
            <v>Vacant</v>
          </cell>
          <cell r="E599">
            <v>0</v>
          </cell>
          <cell r="F599">
            <v>2800.0499999999997</v>
          </cell>
          <cell r="G599">
            <v>749.98000000000025</v>
          </cell>
          <cell r="H599">
            <v>3550.0299999999997</v>
          </cell>
        </row>
        <row r="600">
          <cell r="A600" t="str">
            <v>N3251-1415-05</v>
          </cell>
          <cell r="B600" t="str">
            <v>Reactive Controller</v>
          </cell>
          <cell r="C600" t="str">
            <v>N3251-1415-05</v>
          </cell>
          <cell r="D600" t="str">
            <v>Vacant</v>
          </cell>
          <cell r="E600">
            <v>0</v>
          </cell>
          <cell r="F600">
            <v>2800.0499999999997</v>
          </cell>
          <cell r="G600">
            <v>749.98000000000025</v>
          </cell>
          <cell r="H600">
            <v>3550.0299999999997</v>
          </cell>
        </row>
        <row r="601">
          <cell r="A601" t="str">
            <v>N3251-1415-06</v>
          </cell>
          <cell r="B601" t="str">
            <v>Site Lead</v>
          </cell>
          <cell r="C601" t="str">
            <v>N3251-1415-06</v>
          </cell>
          <cell r="D601" t="str">
            <v>Vacant</v>
          </cell>
          <cell r="E601">
            <v>0</v>
          </cell>
          <cell r="F601">
            <v>2800.0499999999997</v>
          </cell>
          <cell r="G601">
            <v>749.98000000000025</v>
          </cell>
          <cell r="H601">
            <v>3550.0299999999997</v>
          </cell>
        </row>
        <row r="602">
          <cell r="A602" t="str">
            <v>N3251-1415-07</v>
          </cell>
          <cell r="B602" t="str">
            <v>Site Lead</v>
          </cell>
          <cell r="C602" t="str">
            <v>N3251-1415-07</v>
          </cell>
          <cell r="D602" t="str">
            <v>Vacant</v>
          </cell>
          <cell r="E602">
            <v>0</v>
          </cell>
          <cell r="F602">
            <v>2800.0499999999997</v>
          </cell>
          <cell r="G602">
            <v>749.98000000000025</v>
          </cell>
          <cell r="H602">
            <v>3550.0299999999997</v>
          </cell>
        </row>
        <row r="603">
          <cell r="A603" t="str">
            <v>N3251-1415-08</v>
          </cell>
          <cell r="B603" t="str">
            <v>Site Lead</v>
          </cell>
          <cell r="C603" t="str">
            <v>N3251-1415-08</v>
          </cell>
          <cell r="D603" t="str">
            <v>Vacant</v>
          </cell>
          <cell r="E603">
            <v>0</v>
          </cell>
          <cell r="F603">
            <v>2800.0499999999997</v>
          </cell>
          <cell r="G603">
            <v>749.98000000000025</v>
          </cell>
          <cell r="H603">
            <v>3550.0299999999997</v>
          </cell>
        </row>
        <row r="604">
          <cell r="A604" t="str">
            <v>N3251-1415-09</v>
          </cell>
          <cell r="B604" t="str">
            <v>Site Lead</v>
          </cell>
          <cell r="C604" t="str">
            <v>N3251-1415-09</v>
          </cell>
          <cell r="D604" t="str">
            <v>Vacant</v>
          </cell>
          <cell r="E604">
            <v>0</v>
          </cell>
          <cell r="F604">
            <v>2800.0499999999997</v>
          </cell>
          <cell r="G604">
            <v>749.98000000000025</v>
          </cell>
          <cell r="H604">
            <v>3550.0299999999997</v>
          </cell>
        </row>
        <row r="605">
          <cell r="A605" t="str">
            <v>N3251-1415-10</v>
          </cell>
          <cell r="B605" t="str">
            <v>Site Lead</v>
          </cell>
          <cell r="C605" t="str">
            <v>N3251-1415-10</v>
          </cell>
          <cell r="D605" t="str">
            <v>Vacant</v>
          </cell>
          <cell r="E605">
            <v>0</v>
          </cell>
          <cell r="F605">
            <v>2800.0499999999997</v>
          </cell>
          <cell r="G605">
            <v>749.98000000000025</v>
          </cell>
          <cell r="H605">
            <v>3550.0299999999997</v>
          </cell>
        </row>
        <row r="606">
          <cell r="A606" t="str">
            <v>N3251-1415-11</v>
          </cell>
          <cell r="B606" t="str">
            <v>Site Lead</v>
          </cell>
          <cell r="C606" t="str">
            <v>N3251-1415-11</v>
          </cell>
          <cell r="D606" t="str">
            <v>Vacant</v>
          </cell>
          <cell r="E606">
            <v>0</v>
          </cell>
          <cell r="F606">
            <v>2800.0499999999997</v>
          </cell>
          <cell r="G606">
            <v>749.98000000000025</v>
          </cell>
          <cell r="H606">
            <v>3550.0299999999997</v>
          </cell>
        </row>
        <row r="607">
          <cell r="A607" t="str">
            <v>N3251-1415-12</v>
          </cell>
          <cell r="B607" t="str">
            <v>Site Lead</v>
          </cell>
          <cell r="C607" t="str">
            <v>N3251-1415-12</v>
          </cell>
          <cell r="D607" t="str">
            <v>Vacant</v>
          </cell>
          <cell r="E607">
            <v>0</v>
          </cell>
          <cell r="F607">
            <v>2800.0499999999997</v>
          </cell>
          <cell r="G607">
            <v>749.98000000000025</v>
          </cell>
          <cell r="H607">
            <v>3550.0299999999997</v>
          </cell>
        </row>
        <row r="608">
          <cell r="A608" t="str">
            <v>N3251-1415-13</v>
          </cell>
          <cell r="B608" t="str">
            <v>Site Lead</v>
          </cell>
          <cell r="C608" t="str">
            <v>N3251-1415-13</v>
          </cell>
          <cell r="D608" t="str">
            <v>Vacant</v>
          </cell>
          <cell r="E608">
            <v>0</v>
          </cell>
          <cell r="F608">
            <v>2800.0499999999997</v>
          </cell>
          <cell r="G608">
            <v>749.98000000000025</v>
          </cell>
          <cell r="H608">
            <v>3550.0299999999997</v>
          </cell>
        </row>
        <row r="609">
          <cell r="A609" t="str">
            <v>N3251-1415-14</v>
          </cell>
          <cell r="B609" t="str">
            <v>Site Lead</v>
          </cell>
          <cell r="C609" t="str">
            <v>N3251-1415-14</v>
          </cell>
          <cell r="D609" t="str">
            <v>Vacant</v>
          </cell>
          <cell r="E609">
            <v>0</v>
          </cell>
          <cell r="F609">
            <v>2800.0499999999997</v>
          </cell>
          <cell r="G609">
            <v>749.98000000000025</v>
          </cell>
          <cell r="H609">
            <v>3550.0299999999997</v>
          </cell>
        </row>
        <row r="610">
          <cell r="A610" t="str">
            <v>N3251-1415-15</v>
          </cell>
          <cell r="B610" t="str">
            <v>Program Delivery Lead Construction</v>
          </cell>
          <cell r="C610" t="str">
            <v>N3251-1415-15</v>
          </cell>
          <cell r="D610" t="str">
            <v>Vacant</v>
          </cell>
          <cell r="E610">
            <v>0</v>
          </cell>
          <cell r="F610">
            <v>2799.62</v>
          </cell>
          <cell r="G610">
            <v>749.86</v>
          </cell>
          <cell r="H610">
            <v>3549.48</v>
          </cell>
        </row>
        <row r="611">
          <cell r="A611" t="str">
            <v>N3251-1415-16</v>
          </cell>
          <cell r="B611" t="str">
            <v>Scheduler</v>
          </cell>
          <cell r="C611" t="str">
            <v>N3251-1415-16</v>
          </cell>
          <cell r="D611" t="str">
            <v>Vacant</v>
          </cell>
          <cell r="E611">
            <v>180.20999999999998</v>
          </cell>
          <cell r="F611">
            <v>2698.86</v>
          </cell>
          <cell r="G611">
            <v>722.8499999999998</v>
          </cell>
          <cell r="H611">
            <v>3601.92</v>
          </cell>
        </row>
        <row r="612">
          <cell r="A612" t="str">
            <v>N3251-1415-17</v>
          </cell>
          <cell r="B612" t="str">
            <v>Service Delivery Contract Manager</v>
          </cell>
          <cell r="C612" t="str">
            <v>N3251-1415-17</v>
          </cell>
          <cell r="D612" t="str">
            <v>Vacant</v>
          </cell>
          <cell r="E612">
            <v>0</v>
          </cell>
          <cell r="F612">
            <v>2799.62</v>
          </cell>
          <cell r="G612">
            <v>749.86</v>
          </cell>
          <cell r="H612">
            <v>3549.48</v>
          </cell>
        </row>
        <row r="613">
          <cell r="A613" t="str">
            <v>N3252-1415-01</v>
          </cell>
          <cell r="B613" t="str">
            <v>Fitter</v>
          </cell>
          <cell r="C613" t="str">
            <v>N3252-1415-01</v>
          </cell>
          <cell r="D613" t="str">
            <v>Vacant</v>
          </cell>
          <cell r="E613">
            <v>0</v>
          </cell>
          <cell r="F613">
            <v>2800.0499999999997</v>
          </cell>
          <cell r="G613">
            <v>749.98000000000025</v>
          </cell>
          <cell r="H613">
            <v>3550.0299999999997</v>
          </cell>
        </row>
        <row r="614">
          <cell r="A614" t="str">
            <v>N3252-1415-02</v>
          </cell>
          <cell r="B614" t="str">
            <v>Site Lead</v>
          </cell>
          <cell r="C614" t="str">
            <v>N3252-1415-02</v>
          </cell>
          <cell r="D614" t="str">
            <v>Vacant</v>
          </cell>
          <cell r="E614">
            <v>0</v>
          </cell>
          <cell r="F614">
            <v>2800.0499999999997</v>
          </cell>
          <cell r="G614">
            <v>749.98000000000025</v>
          </cell>
          <cell r="H614">
            <v>3550.0299999999997</v>
          </cell>
        </row>
        <row r="615">
          <cell r="A615" t="str">
            <v>N3252-1415-03</v>
          </cell>
          <cell r="B615" t="str">
            <v>Site Lead</v>
          </cell>
          <cell r="C615" t="str">
            <v>N3252-1415-03</v>
          </cell>
          <cell r="D615" t="str">
            <v>Vacant</v>
          </cell>
          <cell r="E615">
            <v>0</v>
          </cell>
          <cell r="F615">
            <v>2800.0499999999997</v>
          </cell>
          <cell r="G615">
            <v>749.98000000000025</v>
          </cell>
          <cell r="H615">
            <v>3550.0299999999997</v>
          </cell>
        </row>
        <row r="616">
          <cell r="A616" t="str">
            <v>N3252-1415-04</v>
          </cell>
          <cell r="B616" t="str">
            <v>Site Lead</v>
          </cell>
          <cell r="C616" t="str">
            <v>N3252-1415-04</v>
          </cell>
          <cell r="D616" t="str">
            <v>Vacant</v>
          </cell>
          <cell r="E616">
            <v>0</v>
          </cell>
          <cell r="F616">
            <v>2800.0499999999997</v>
          </cell>
          <cell r="G616">
            <v>749.98000000000025</v>
          </cell>
          <cell r="H616">
            <v>3550.0299999999997</v>
          </cell>
        </row>
        <row r="617">
          <cell r="A617" t="str">
            <v>N3252-1415-05</v>
          </cell>
          <cell r="B617" t="str">
            <v>Site Lead</v>
          </cell>
          <cell r="C617" t="str">
            <v>N3252-1415-05</v>
          </cell>
          <cell r="D617" t="str">
            <v>Vacant</v>
          </cell>
          <cell r="E617">
            <v>0</v>
          </cell>
          <cell r="F617">
            <v>2800.0499999999997</v>
          </cell>
          <cell r="G617">
            <v>749.98000000000025</v>
          </cell>
          <cell r="H617">
            <v>3550.0299999999997</v>
          </cell>
        </row>
        <row r="618">
          <cell r="A618" t="str">
            <v>N3252-1415-06</v>
          </cell>
          <cell r="B618" t="str">
            <v>Site Lead</v>
          </cell>
          <cell r="C618" t="str">
            <v>N3252-1415-06</v>
          </cell>
          <cell r="D618" t="str">
            <v>Vacant</v>
          </cell>
          <cell r="E618">
            <v>0</v>
          </cell>
          <cell r="F618">
            <v>2800.0499999999997</v>
          </cell>
          <cell r="G618">
            <v>749.98000000000025</v>
          </cell>
          <cell r="H618">
            <v>3550.0299999999997</v>
          </cell>
        </row>
        <row r="619">
          <cell r="A619" t="str">
            <v>N3252-1415-07</v>
          </cell>
          <cell r="B619" t="str">
            <v>Site Lead</v>
          </cell>
          <cell r="C619" t="str">
            <v>N3252-1415-07</v>
          </cell>
          <cell r="D619" t="str">
            <v>Vacant</v>
          </cell>
          <cell r="E619">
            <v>0</v>
          </cell>
          <cell r="F619">
            <v>2800.0499999999997</v>
          </cell>
          <cell r="G619">
            <v>749.98000000000025</v>
          </cell>
          <cell r="H619">
            <v>3550.0299999999997</v>
          </cell>
        </row>
        <row r="620">
          <cell r="A620" t="str">
            <v>N3252-1415-08</v>
          </cell>
          <cell r="B620" t="str">
            <v>Site Lead</v>
          </cell>
          <cell r="C620" t="str">
            <v>N3252-1415-08</v>
          </cell>
          <cell r="D620" t="str">
            <v>Vacant</v>
          </cell>
          <cell r="E620">
            <v>0</v>
          </cell>
          <cell r="F620">
            <v>2800.0499999999997</v>
          </cell>
          <cell r="G620">
            <v>749.98000000000025</v>
          </cell>
          <cell r="H620">
            <v>3550.0299999999997</v>
          </cell>
        </row>
        <row r="621">
          <cell r="A621" t="str">
            <v>N3252-1415-09</v>
          </cell>
          <cell r="B621" t="str">
            <v>Site Lead</v>
          </cell>
          <cell r="C621" t="str">
            <v>N3252-1415-09</v>
          </cell>
          <cell r="D621" t="str">
            <v>Vacant</v>
          </cell>
          <cell r="E621">
            <v>0</v>
          </cell>
          <cell r="F621">
            <v>2800.0499999999997</v>
          </cell>
          <cell r="G621">
            <v>749.98000000000025</v>
          </cell>
          <cell r="H621">
            <v>3550.0299999999997</v>
          </cell>
        </row>
        <row r="622">
          <cell r="A622" t="str">
            <v>N3252-1415-10</v>
          </cell>
          <cell r="B622" t="str">
            <v>Program Delivery Lead Metering</v>
          </cell>
          <cell r="C622" t="str">
            <v>N3252-1415-10</v>
          </cell>
          <cell r="D622" t="str">
            <v>Vacant</v>
          </cell>
          <cell r="E622">
            <v>0</v>
          </cell>
          <cell r="F622">
            <v>2799.62</v>
          </cell>
          <cell r="G622">
            <v>749.86</v>
          </cell>
          <cell r="H622">
            <v>3549.48</v>
          </cell>
        </row>
        <row r="623">
          <cell r="A623" t="str">
            <v>N3252-1415-11</v>
          </cell>
          <cell r="B623" t="str">
            <v>Program Delivery Lead Services</v>
          </cell>
          <cell r="C623" t="str">
            <v>N3252-1415-11</v>
          </cell>
          <cell r="D623" t="str">
            <v>Vacant</v>
          </cell>
          <cell r="E623">
            <v>0</v>
          </cell>
          <cell r="F623">
            <v>2799.62</v>
          </cell>
          <cell r="G623">
            <v>749.86</v>
          </cell>
          <cell r="H623">
            <v>3549.48</v>
          </cell>
        </row>
        <row r="624">
          <cell r="A624" t="str">
            <v>N3252-1415-12</v>
          </cell>
          <cell r="B624" t="str">
            <v>Scheduler and Dispatcher</v>
          </cell>
          <cell r="C624" t="str">
            <v>N3252-1415-12</v>
          </cell>
          <cell r="D624" t="str">
            <v>Vacant</v>
          </cell>
          <cell r="E624">
            <v>0</v>
          </cell>
          <cell r="F624">
            <v>2800.0499999999997</v>
          </cell>
          <cell r="G624">
            <v>749.98000000000025</v>
          </cell>
          <cell r="H624">
            <v>3550.0299999999997</v>
          </cell>
        </row>
        <row r="625">
          <cell r="A625" t="str">
            <v>N3253-1415-01</v>
          </cell>
          <cell r="B625" t="str">
            <v>Site Lead</v>
          </cell>
          <cell r="C625" t="str">
            <v>N3253-1415-01</v>
          </cell>
          <cell r="D625" t="str">
            <v>Vacant</v>
          </cell>
          <cell r="E625">
            <v>0</v>
          </cell>
          <cell r="F625">
            <v>2800.0499999999997</v>
          </cell>
          <cell r="G625">
            <v>749.98000000000025</v>
          </cell>
          <cell r="H625">
            <v>3550.0299999999997</v>
          </cell>
        </row>
        <row r="626">
          <cell r="A626" t="str">
            <v>N3253-1415-02</v>
          </cell>
          <cell r="B626" t="str">
            <v>Site Lead</v>
          </cell>
          <cell r="C626" t="str">
            <v>N3253-1415-02</v>
          </cell>
          <cell r="D626" t="str">
            <v>Vacant</v>
          </cell>
          <cell r="E626">
            <v>0</v>
          </cell>
          <cell r="F626">
            <v>2800.0499999999997</v>
          </cell>
          <cell r="G626">
            <v>749.98000000000025</v>
          </cell>
          <cell r="H626">
            <v>3550.0299999999997</v>
          </cell>
        </row>
        <row r="627">
          <cell r="A627" t="str">
            <v>N3253-1415-03</v>
          </cell>
          <cell r="B627" t="str">
            <v>Program Delivery Lead Streetlighting</v>
          </cell>
          <cell r="C627" t="str">
            <v>N3253-1415-03</v>
          </cell>
          <cell r="D627" t="str">
            <v>Vacant</v>
          </cell>
          <cell r="E627">
            <v>0</v>
          </cell>
          <cell r="F627">
            <v>2799.62</v>
          </cell>
          <cell r="G627">
            <v>749.86</v>
          </cell>
          <cell r="H627">
            <v>3549.48</v>
          </cell>
        </row>
        <row r="628">
          <cell r="A628" t="str">
            <v>N3254-1415-01</v>
          </cell>
          <cell r="B628" t="str">
            <v>Site Lead</v>
          </cell>
          <cell r="C628" t="str">
            <v>N3254-1415-01</v>
          </cell>
          <cell r="D628" t="str">
            <v>Vacant</v>
          </cell>
          <cell r="E628">
            <v>0</v>
          </cell>
          <cell r="F628">
            <v>2800.0499999999997</v>
          </cell>
          <cell r="G628">
            <v>749.98000000000025</v>
          </cell>
          <cell r="H628">
            <v>3550.0299999999997</v>
          </cell>
        </row>
        <row r="629">
          <cell r="A629" t="str">
            <v>N3254-1415-02</v>
          </cell>
          <cell r="B629" t="str">
            <v>Site Lead</v>
          </cell>
          <cell r="C629" t="str">
            <v>N3254-1415-02</v>
          </cell>
          <cell r="D629" t="str">
            <v>Vacant</v>
          </cell>
          <cell r="E629">
            <v>0</v>
          </cell>
          <cell r="F629">
            <v>2800.0499999999997</v>
          </cell>
          <cell r="G629">
            <v>749.98000000000025</v>
          </cell>
          <cell r="H629">
            <v>3550.0299999999997</v>
          </cell>
        </row>
        <row r="630">
          <cell r="A630" t="str">
            <v>N3254-1415-03</v>
          </cell>
          <cell r="B630" t="str">
            <v>Site Lead</v>
          </cell>
          <cell r="C630" t="str">
            <v>N3254-1415-03</v>
          </cell>
          <cell r="D630" t="str">
            <v>Vacant</v>
          </cell>
          <cell r="E630">
            <v>0</v>
          </cell>
          <cell r="F630">
            <v>2800.0499999999997</v>
          </cell>
          <cell r="G630">
            <v>749.98000000000025</v>
          </cell>
          <cell r="H630">
            <v>3550.0299999999997</v>
          </cell>
        </row>
        <row r="631">
          <cell r="A631" t="str">
            <v>N3254-1415-04</v>
          </cell>
          <cell r="B631" t="str">
            <v>Site Lead</v>
          </cell>
          <cell r="C631" t="str">
            <v>N3254-1415-04</v>
          </cell>
          <cell r="D631" t="str">
            <v>Vacant</v>
          </cell>
          <cell r="E631">
            <v>0</v>
          </cell>
          <cell r="F631">
            <v>2800.0499999999997</v>
          </cell>
          <cell r="G631">
            <v>749.98000000000025</v>
          </cell>
          <cell r="H631">
            <v>3550.0299999999997</v>
          </cell>
        </row>
        <row r="632">
          <cell r="A632" t="str">
            <v>N3254-1415-05</v>
          </cell>
          <cell r="B632" t="str">
            <v>Site Lead</v>
          </cell>
          <cell r="C632" t="str">
            <v>N3254-1415-05</v>
          </cell>
          <cell r="D632" t="str">
            <v>Vacant</v>
          </cell>
          <cell r="E632">
            <v>0</v>
          </cell>
          <cell r="F632">
            <v>2800.0499999999997</v>
          </cell>
          <cell r="G632">
            <v>749.98000000000025</v>
          </cell>
          <cell r="H632">
            <v>3550.0299999999997</v>
          </cell>
        </row>
        <row r="633">
          <cell r="A633" t="str">
            <v>N3254-1415-06</v>
          </cell>
          <cell r="B633" t="str">
            <v>Site Lead</v>
          </cell>
          <cell r="C633" t="str">
            <v>N3254-1415-06</v>
          </cell>
          <cell r="D633" t="str">
            <v>Vacant</v>
          </cell>
          <cell r="E633">
            <v>0</v>
          </cell>
          <cell r="F633">
            <v>2800.0499999999997</v>
          </cell>
          <cell r="G633">
            <v>749.98000000000025</v>
          </cell>
          <cell r="H633">
            <v>3550.0299999999997</v>
          </cell>
        </row>
        <row r="634">
          <cell r="A634" t="str">
            <v>N3254-1415-07</v>
          </cell>
          <cell r="B634" t="str">
            <v>Site Lead</v>
          </cell>
          <cell r="C634" t="str">
            <v>N3254-1415-07</v>
          </cell>
          <cell r="D634" t="str">
            <v>Vacant</v>
          </cell>
          <cell r="E634">
            <v>0</v>
          </cell>
          <cell r="F634">
            <v>2800.0499999999997</v>
          </cell>
          <cell r="G634">
            <v>749.98000000000025</v>
          </cell>
          <cell r="H634">
            <v>3550.0299999999997</v>
          </cell>
        </row>
        <row r="635">
          <cell r="A635" t="str">
            <v>N3254-1415-08</v>
          </cell>
          <cell r="B635" t="str">
            <v>Site Lead</v>
          </cell>
          <cell r="C635" t="str">
            <v>N3254-1415-08</v>
          </cell>
          <cell r="D635" t="str">
            <v>Vacant</v>
          </cell>
          <cell r="E635">
            <v>0</v>
          </cell>
          <cell r="F635">
            <v>2800.0499999999997</v>
          </cell>
          <cell r="G635">
            <v>749.98000000000025</v>
          </cell>
          <cell r="H635">
            <v>3550.0299999999997</v>
          </cell>
        </row>
        <row r="636">
          <cell r="A636" t="str">
            <v>N3254-1415-09</v>
          </cell>
          <cell r="B636" t="str">
            <v>Site Lead</v>
          </cell>
          <cell r="C636" t="str">
            <v>N3254-1415-09</v>
          </cell>
          <cell r="D636" t="str">
            <v>Vacant</v>
          </cell>
          <cell r="E636">
            <v>0</v>
          </cell>
          <cell r="F636">
            <v>2800.0499999999997</v>
          </cell>
          <cell r="G636">
            <v>749.98000000000025</v>
          </cell>
          <cell r="H636">
            <v>3550.0299999999997</v>
          </cell>
        </row>
        <row r="637">
          <cell r="A637" t="str">
            <v>N3254-1415-10</v>
          </cell>
          <cell r="B637" t="str">
            <v>Program Delivery Lead Protection</v>
          </cell>
          <cell r="C637" t="str">
            <v>N3254-1415-10</v>
          </cell>
          <cell r="D637" t="str">
            <v>Vacant</v>
          </cell>
          <cell r="E637">
            <v>0</v>
          </cell>
          <cell r="F637">
            <v>2799.62</v>
          </cell>
          <cell r="G637">
            <v>749.86</v>
          </cell>
          <cell r="H637">
            <v>3549.48</v>
          </cell>
        </row>
        <row r="638">
          <cell r="A638" t="str">
            <v>N3254-1415-11</v>
          </cell>
          <cell r="B638" t="str">
            <v>Program Delivery Lead Substations</v>
          </cell>
          <cell r="C638" t="str">
            <v>N3254-1415-11</v>
          </cell>
          <cell r="D638" t="str">
            <v>Vacant</v>
          </cell>
          <cell r="E638">
            <v>0</v>
          </cell>
          <cell r="F638">
            <v>2799.62</v>
          </cell>
          <cell r="G638">
            <v>749.86</v>
          </cell>
          <cell r="H638">
            <v>3549.48</v>
          </cell>
        </row>
        <row r="639">
          <cell r="A639" t="str">
            <v>N3254-1415-12</v>
          </cell>
          <cell r="B639" t="str">
            <v>Scheduler</v>
          </cell>
          <cell r="C639" t="str">
            <v>N3254-1415-12</v>
          </cell>
          <cell r="D639" t="str">
            <v>Vacant</v>
          </cell>
          <cell r="E639">
            <v>180.20999999999998</v>
          </cell>
          <cell r="F639">
            <v>2698.86</v>
          </cell>
          <cell r="G639">
            <v>722.8499999999998</v>
          </cell>
          <cell r="H639">
            <v>3601.92</v>
          </cell>
        </row>
        <row r="640">
          <cell r="A640" t="str">
            <v>N3255-1415-01</v>
          </cell>
          <cell r="B640" t="str">
            <v>132kV / Bushfire Specialist</v>
          </cell>
          <cell r="C640" t="str">
            <v>N3255-1415-01</v>
          </cell>
          <cell r="D640" t="str">
            <v>Vacant</v>
          </cell>
          <cell r="E640">
            <v>0</v>
          </cell>
          <cell r="F640">
            <v>2800.0499999999997</v>
          </cell>
          <cell r="G640">
            <v>749.98000000000025</v>
          </cell>
          <cell r="H640">
            <v>3550.0299999999997</v>
          </cell>
        </row>
        <row r="641">
          <cell r="A641" t="str">
            <v>N3255-1415-02</v>
          </cell>
          <cell r="B641" t="str">
            <v>Site Lead</v>
          </cell>
          <cell r="C641" t="str">
            <v>N3255-1415-02</v>
          </cell>
          <cell r="D641" t="str">
            <v>Vacant</v>
          </cell>
          <cell r="E641">
            <v>0</v>
          </cell>
          <cell r="F641">
            <v>2800.0499999999997</v>
          </cell>
          <cell r="G641">
            <v>749.98000000000025</v>
          </cell>
          <cell r="H641">
            <v>3550.0299999999997</v>
          </cell>
        </row>
        <row r="642">
          <cell r="A642" t="str">
            <v>N3255-1415-03</v>
          </cell>
          <cell r="B642" t="str">
            <v>Site Lead</v>
          </cell>
          <cell r="C642" t="str">
            <v>N3255-1415-03</v>
          </cell>
          <cell r="D642" t="str">
            <v>Vacant</v>
          </cell>
          <cell r="E642">
            <v>0</v>
          </cell>
          <cell r="F642">
            <v>2800.0499999999997</v>
          </cell>
          <cell r="G642">
            <v>749.98000000000025</v>
          </cell>
          <cell r="H642">
            <v>3550.0299999999997</v>
          </cell>
        </row>
        <row r="643">
          <cell r="A643" t="str">
            <v>N3255-1415-04</v>
          </cell>
          <cell r="B643" t="str">
            <v>Site Lead</v>
          </cell>
          <cell r="C643" t="str">
            <v>N3255-1415-04</v>
          </cell>
          <cell r="D643" t="str">
            <v>Vacant</v>
          </cell>
          <cell r="E643">
            <v>0</v>
          </cell>
          <cell r="F643">
            <v>2800.0499999999997</v>
          </cell>
          <cell r="G643">
            <v>749.98000000000025</v>
          </cell>
          <cell r="H643">
            <v>3550.0299999999997</v>
          </cell>
        </row>
        <row r="644">
          <cell r="A644" t="str">
            <v>N3255-1415-05</v>
          </cell>
          <cell r="B644" t="str">
            <v>Site Lead</v>
          </cell>
          <cell r="C644" t="str">
            <v>N3255-1415-05</v>
          </cell>
          <cell r="D644" t="str">
            <v>Vacant</v>
          </cell>
          <cell r="E644">
            <v>0</v>
          </cell>
          <cell r="F644">
            <v>2800.0499999999997</v>
          </cell>
          <cell r="G644">
            <v>749.98000000000025</v>
          </cell>
          <cell r="H644">
            <v>3550.0299999999997</v>
          </cell>
        </row>
        <row r="645">
          <cell r="A645" t="str">
            <v>N3255-1415-06</v>
          </cell>
          <cell r="B645" t="str">
            <v>Site Lead</v>
          </cell>
          <cell r="C645" t="str">
            <v>N3255-1415-06</v>
          </cell>
          <cell r="D645" t="str">
            <v>Vacant</v>
          </cell>
          <cell r="E645">
            <v>0</v>
          </cell>
          <cell r="F645">
            <v>2800.0499999999997</v>
          </cell>
          <cell r="G645">
            <v>749.98000000000025</v>
          </cell>
          <cell r="H645">
            <v>3550.0299999999997</v>
          </cell>
        </row>
        <row r="646">
          <cell r="A646" t="str">
            <v>N3255-1415-07</v>
          </cell>
          <cell r="B646" t="str">
            <v>Site Lead</v>
          </cell>
          <cell r="C646" t="str">
            <v>N3255-1415-07</v>
          </cell>
          <cell r="D646" t="str">
            <v>Vacant</v>
          </cell>
          <cell r="E646">
            <v>0</v>
          </cell>
          <cell r="F646">
            <v>2800.0499999999997</v>
          </cell>
          <cell r="G646">
            <v>749.98000000000025</v>
          </cell>
          <cell r="H646">
            <v>3550.0299999999997</v>
          </cell>
        </row>
        <row r="647">
          <cell r="A647" t="str">
            <v>N3255-1415-08</v>
          </cell>
          <cell r="B647" t="str">
            <v>Site Lead</v>
          </cell>
          <cell r="C647" t="str">
            <v>N3255-1415-08</v>
          </cell>
          <cell r="D647" t="str">
            <v>Vacant</v>
          </cell>
          <cell r="E647">
            <v>0</v>
          </cell>
          <cell r="F647">
            <v>2800.0499999999997</v>
          </cell>
          <cell r="G647">
            <v>749.98000000000025</v>
          </cell>
          <cell r="H647">
            <v>3550.0299999999997</v>
          </cell>
        </row>
        <row r="648">
          <cell r="A648" t="str">
            <v>N3255-1415-09</v>
          </cell>
          <cell r="B648" t="str">
            <v>Site Lead</v>
          </cell>
          <cell r="C648" t="str">
            <v>N3255-1415-09</v>
          </cell>
          <cell r="D648" t="str">
            <v>Vacant</v>
          </cell>
          <cell r="E648">
            <v>0</v>
          </cell>
          <cell r="F648">
            <v>2800.0499999999997</v>
          </cell>
          <cell r="G648">
            <v>749.98000000000025</v>
          </cell>
          <cell r="H648">
            <v>3550.0299999999997</v>
          </cell>
        </row>
        <row r="649">
          <cell r="A649" t="str">
            <v>N3255-1415-10</v>
          </cell>
          <cell r="B649" t="str">
            <v>Site Lead</v>
          </cell>
          <cell r="C649" t="str">
            <v>N3255-1415-10</v>
          </cell>
          <cell r="D649" t="str">
            <v>Vacant</v>
          </cell>
          <cell r="E649">
            <v>0</v>
          </cell>
          <cell r="F649">
            <v>2800.0499999999997</v>
          </cell>
          <cell r="G649">
            <v>749.98000000000025</v>
          </cell>
          <cell r="H649">
            <v>3550.0299999999997</v>
          </cell>
        </row>
        <row r="650">
          <cell r="A650" t="str">
            <v>N3255-1415-11</v>
          </cell>
          <cell r="B650" t="str">
            <v>Site Lead</v>
          </cell>
          <cell r="C650" t="str">
            <v>N3255-1415-11</v>
          </cell>
          <cell r="D650" t="str">
            <v>Vacant</v>
          </cell>
          <cell r="E650">
            <v>0</v>
          </cell>
          <cell r="F650">
            <v>2800.0499999999997</v>
          </cell>
          <cell r="G650">
            <v>749.98000000000025</v>
          </cell>
          <cell r="H650">
            <v>3550.0299999999997</v>
          </cell>
        </row>
        <row r="651">
          <cell r="A651" t="str">
            <v>N3255-1415-12</v>
          </cell>
          <cell r="B651" t="str">
            <v>Site Lead</v>
          </cell>
          <cell r="C651" t="str">
            <v>N3255-1415-12</v>
          </cell>
          <cell r="D651" t="str">
            <v>Vacant</v>
          </cell>
          <cell r="E651">
            <v>0</v>
          </cell>
          <cell r="F651">
            <v>2800.0499999999997</v>
          </cell>
          <cell r="G651">
            <v>749.98000000000025</v>
          </cell>
          <cell r="H651">
            <v>3550.0299999999997</v>
          </cell>
        </row>
        <row r="652">
          <cell r="A652" t="str">
            <v>N3255-1415-13</v>
          </cell>
          <cell r="B652" t="str">
            <v>Site Lead</v>
          </cell>
          <cell r="C652" t="str">
            <v>N3255-1415-13</v>
          </cell>
          <cell r="D652" t="str">
            <v>Vacant</v>
          </cell>
          <cell r="E652">
            <v>0</v>
          </cell>
          <cell r="F652">
            <v>2800.0499999999997</v>
          </cell>
          <cell r="G652">
            <v>749.98000000000025</v>
          </cell>
          <cell r="H652">
            <v>3550.0299999999997</v>
          </cell>
        </row>
        <row r="653">
          <cell r="A653" t="str">
            <v>N3255-1415-14</v>
          </cell>
          <cell r="B653" t="str">
            <v>Site Lead</v>
          </cell>
          <cell r="C653" t="str">
            <v>N3255-1415-14</v>
          </cell>
          <cell r="D653" t="str">
            <v>Vacant</v>
          </cell>
          <cell r="E653">
            <v>0</v>
          </cell>
          <cell r="F653">
            <v>2800.0499999999997</v>
          </cell>
          <cell r="G653">
            <v>749.98000000000025</v>
          </cell>
          <cell r="H653">
            <v>3550.0299999999997</v>
          </cell>
        </row>
        <row r="654">
          <cell r="A654" t="str">
            <v>N3255-1415-15</v>
          </cell>
          <cell r="B654" t="str">
            <v>Site Lead</v>
          </cell>
          <cell r="C654" t="str">
            <v>N3255-1415-15</v>
          </cell>
          <cell r="D654" t="str">
            <v>Vacant</v>
          </cell>
          <cell r="E654">
            <v>0</v>
          </cell>
          <cell r="F654">
            <v>2800.0499999999997</v>
          </cell>
          <cell r="G654">
            <v>749.98000000000025</v>
          </cell>
          <cell r="H654">
            <v>3550.0299999999997</v>
          </cell>
        </row>
        <row r="655">
          <cell r="A655" t="str">
            <v>N3255-1415-16</v>
          </cell>
          <cell r="B655" t="str">
            <v>Site Lead</v>
          </cell>
          <cell r="C655" t="str">
            <v>N3255-1415-16</v>
          </cell>
          <cell r="D655" t="str">
            <v>Vacant</v>
          </cell>
          <cell r="E655">
            <v>0</v>
          </cell>
          <cell r="F655">
            <v>2800.0499999999997</v>
          </cell>
          <cell r="G655">
            <v>749.98000000000025</v>
          </cell>
          <cell r="H655">
            <v>3550.0299999999997</v>
          </cell>
        </row>
        <row r="656">
          <cell r="A656" t="str">
            <v>N3255-1415-17</v>
          </cell>
          <cell r="B656" t="str">
            <v>Site Lead</v>
          </cell>
          <cell r="C656" t="str">
            <v>N3255-1415-17</v>
          </cell>
          <cell r="D656" t="str">
            <v>Vacant</v>
          </cell>
          <cell r="E656">
            <v>0</v>
          </cell>
          <cell r="F656">
            <v>2800.0499999999997</v>
          </cell>
          <cell r="G656">
            <v>749.98000000000025</v>
          </cell>
          <cell r="H656">
            <v>3550.0299999999997</v>
          </cell>
        </row>
        <row r="657">
          <cell r="A657" t="str">
            <v>N3255-1415-18</v>
          </cell>
          <cell r="B657" t="str">
            <v>Program Delivery Lead Glove &amp; Barrier and Reactive</v>
          </cell>
          <cell r="C657" t="str">
            <v>N3255-1415-18</v>
          </cell>
          <cell r="D657" t="str">
            <v>Vacant</v>
          </cell>
          <cell r="E657">
            <v>0</v>
          </cell>
          <cell r="F657">
            <v>2799.62</v>
          </cell>
          <cell r="G657">
            <v>749.86</v>
          </cell>
          <cell r="H657">
            <v>3549.48</v>
          </cell>
        </row>
        <row r="658">
          <cell r="A658" t="str">
            <v>N3255-1415-19</v>
          </cell>
          <cell r="B658" t="str">
            <v>Program Delivery Lead Inspections</v>
          </cell>
          <cell r="C658" t="str">
            <v>N3255-1415-19</v>
          </cell>
          <cell r="D658" t="str">
            <v>Vacant</v>
          </cell>
          <cell r="E658">
            <v>0</v>
          </cell>
          <cell r="F658">
            <v>2799.62</v>
          </cell>
          <cell r="G658">
            <v>749.86</v>
          </cell>
          <cell r="H658">
            <v>3549.48</v>
          </cell>
        </row>
        <row r="659">
          <cell r="A659" t="str">
            <v>N3255-1415-20</v>
          </cell>
          <cell r="B659" t="str">
            <v>Program Delivery Lead Overhead Assets</v>
          </cell>
          <cell r="C659" t="str">
            <v>N3255-1415-20</v>
          </cell>
          <cell r="D659" t="str">
            <v>Vacant</v>
          </cell>
          <cell r="E659">
            <v>0</v>
          </cell>
          <cell r="F659">
            <v>2799.62</v>
          </cell>
          <cell r="G659">
            <v>749.86</v>
          </cell>
          <cell r="H659">
            <v>3549.48</v>
          </cell>
        </row>
        <row r="660">
          <cell r="A660" t="str">
            <v>N3255-1415-21</v>
          </cell>
          <cell r="B660" t="str">
            <v>Scheduler</v>
          </cell>
          <cell r="C660" t="str">
            <v>N3255-1415-21</v>
          </cell>
          <cell r="D660" t="str">
            <v>Vacant</v>
          </cell>
          <cell r="E660">
            <v>180.20999999999998</v>
          </cell>
          <cell r="F660">
            <v>2698.86</v>
          </cell>
          <cell r="G660">
            <v>722.8499999999998</v>
          </cell>
          <cell r="H660">
            <v>3601.92</v>
          </cell>
        </row>
      </sheetData>
      <sheetData sheetId="39">
        <row r="20">
          <cell r="D20">
            <v>0.2</v>
          </cell>
        </row>
      </sheetData>
      <sheetData sheetId="4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one Allocation"/>
      <sheetName val="Community"/>
      <sheetName val="Allocation"/>
      <sheetName val="Regulatory Template"/>
      <sheetName val="Asset breakup"/>
      <sheetName val="10 year CAPEX Forecast Detail"/>
      <sheetName val="Labour Rates"/>
      <sheetName val="Escalation"/>
      <sheetName val="10 year CAPEX Base"/>
      <sheetName val="10 year CAPEX 12-13 Real"/>
      <sheetName val="Asset % Breakup"/>
      <sheetName val="CAPEX Tables Real"/>
      <sheetName val="10 year MAINT Base Numbers"/>
      <sheetName val="10 year MAINT Escal Numbers"/>
      <sheetName val="Base year"/>
      <sheetName val="Base Year Input"/>
      <sheetName val="Base Year Escalated"/>
      <sheetName val="Step Changes Input"/>
      <sheetName val="Step Changes Escalated"/>
      <sheetName val="OPEX Step Changes"/>
      <sheetName val="IT Support Investment Opex"/>
      <sheetName val="IT Support BAU Opex"/>
      <sheetName val="Output"/>
      <sheetName val="OPEX Tables Real"/>
      <sheetName val="Summary capex"/>
      <sheetName val="Summary Opex"/>
      <sheetName val="Summary Red"/>
      <sheetName val="Summary Revenue"/>
      <sheetName val="OPEX Tables Real Detail"/>
      <sheetName val="Regulated P&amp;L"/>
      <sheetName val="Opex discussion with BM's"/>
      <sheetName val="Regulated P&amp;L Back Adj"/>
      <sheetName val="Contestable P&amp;L"/>
      <sheetName val="Corporate FPSC Exc Depreciation"/>
      <sheetName val="Input Variables - EN"/>
      <sheetName val="CPI"/>
      <sheetName val="UNFT Model"/>
      <sheetName val="Payroll Costs"/>
      <sheetName val="Bonus"/>
      <sheetName val="Rates Summary"/>
      <sheetName val="FTE estimates 1 A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EmpNew"/>
      <sheetName val="EmpMovement"/>
      <sheetName val="EmpTermination"/>
      <sheetName val="Job Title"/>
      <sheetName val="Unit Rates"/>
      <sheetName val="Costing Rates"/>
      <sheetName val="Rates Detail"/>
      <sheetName val="Rates Summary"/>
      <sheetName val="Data"/>
      <sheetName val="3231"/>
      <sheetName val="3232"/>
      <sheetName val="3233"/>
      <sheetName val="3234"/>
      <sheetName val="Summary_Field_Workers"/>
      <sheetName val="3251"/>
      <sheetName val="3252"/>
      <sheetName val="3253"/>
      <sheetName val="3254"/>
      <sheetName val="3255"/>
      <sheetName val="3256"/>
      <sheetName val="3411"/>
      <sheetName val="3421"/>
      <sheetName val="AAT"/>
      <sheetName val="3111"/>
      <sheetName val="3121"/>
      <sheetName val="3131"/>
      <sheetName val="3141"/>
      <sheetName val="3142"/>
      <sheetName val="3143"/>
      <sheetName val="3144"/>
      <sheetName val="3151"/>
      <sheetName val="3152"/>
      <sheetName val="3153"/>
      <sheetName val="2110"/>
      <sheetName val="3211"/>
      <sheetName val="3221"/>
      <sheetName val="3241"/>
      <sheetName val="3242"/>
      <sheetName val="3243"/>
      <sheetName val="3244"/>
      <sheetName val="AAT Plant"/>
      <sheetName val="S-W"/>
    </sheetNames>
    <sheetDataSet>
      <sheetData sheetId="0">
        <row r="4">
          <cell r="E4" t="str">
            <v>2014/15</v>
          </cell>
        </row>
        <row r="6">
          <cell r="E6" t="str">
            <v>2013/14</v>
          </cell>
        </row>
      </sheetData>
      <sheetData sheetId="1"/>
      <sheetData sheetId="2"/>
      <sheetData sheetId="3"/>
      <sheetData sheetId="4">
        <row r="1">
          <cell r="A1" t="str">
            <v>Position Number</v>
          </cell>
          <cell r="B1" t="str">
            <v>Position Title</v>
          </cell>
          <cell r="D1" t="str">
            <v>Employee Number</v>
          </cell>
          <cell r="E1" t="str">
            <v>Employee Name</v>
          </cell>
          <cell r="F1" t="str">
            <v>Division</v>
          </cell>
          <cell r="G1" t="str">
            <v>Branch</v>
          </cell>
          <cell r="H1" t="str">
            <v>Section</v>
          </cell>
          <cell r="I1" t="str">
            <v>Subsection</v>
          </cell>
          <cell r="J1" t="str">
            <v>Supervisor Name</v>
          </cell>
          <cell r="K1" t="str">
            <v>Date Commenced ActewAGL</v>
          </cell>
          <cell r="L1" t="str">
            <v>Placement Type</v>
          </cell>
          <cell r="M1" t="str">
            <v>Movement Code</v>
          </cell>
          <cell r="N1" t="str">
            <v>Date Cease Current Job</v>
          </cell>
          <cell r="O1" t="str">
            <v>Date To</v>
          </cell>
          <cell r="P1" t="str">
            <v>Classification</v>
          </cell>
        </row>
        <row r="2">
          <cell r="A2">
            <v>20</v>
          </cell>
          <cell r="B2" t="str">
            <v>Dispatcher</v>
          </cell>
          <cell r="C2" t="str">
            <v>Operations and Call Centre</v>
          </cell>
          <cell r="D2">
            <v>5085</v>
          </cell>
          <cell r="E2" t="str">
            <v>BIRCHALL, Michael B</v>
          </cell>
          <cell r="F2" t="str">
            <v>Network Services</v>
          </cell>
          <cell r="G2" t="str">
            <v>Network Operations &amp; Call</v>
          </cell>
          <cell r="H2" t="str">
            <v>Control Room</v>
          </cell>
          <cell r="J2" t="str">
            <v>HINCH, Leylann J</v>
          </cell>
          <cell r="K2">
            <v>31790</v>
          </cell>
          <cell r="L2" t="str">
            <v>SUBS</v>
          </cell>
          <cell r="M2" t="str">
            <v>STRUCT</v>
          </cell>
          <cell r="N2">
            <v>41260</v>
          </cell>
          <cell r="P2" t="str">
            <v>A5-ZAS</v>
          </cell>
        </row>
        <row r="3">
          <cell r="A3">
            <v>22</v>
          </cell>
          <cell r="B3" t="str">
            <v>Standards Engineer</v>
          </cell>
          <cell r="C3" t="str">
            <v>Technical Regulation &amp; Standards</v>
          </cell>
          <cell r="D3">
            <v>10609</v>
          </cell>
          <cell r="E3" t="str">
            <v>DESAI, Chiragkumar</v>
          </cell>
          <cell r="F3" t="str">
            <v>Asset Management</v>
          </cell>
          <cell r="G3" t="str">
            <v>Technical Regulation &amp; St</v>
          </cell>
          <cell r="J3" t="str">
            <v>WORONY, Janusz</v>
          </cell>
          <cell r="K3">
            <v>41281</v>
          </cell>
          <cell r="L3" t="str">
            <v>SUBS</v>
          </cell>
          <cell r="M3" t="str">
            <v>COMM</v>
          </cell>
          <cell r="N3">
            <v>41281</v>
          </cell>
          <cell r="O3">
            <v>42702</v>
          </cell>
          <cell r="P3" t="str">
            <v>A4-ZBS</v>
          </cell>
        </row>
        <row r="4">
          <cell r="A4">
            <v>57</v>
          </cell>
          <cell r="B4" t="str">
            <v>Administration Officer</v>
          </cell>
          <cell r="C4" t="str">
            <v>Administration_Design Section</v>
          </cell>
          <cell r="D4" t="str">
            <v>544-83327</v>
          </cell>
          <cell r="E4" t="str">
            <v>EDWARDS, Anthony V</v>
          </cell>
          <cell r="F4" t="str">
            <v>Network Services</v>
          </cell>
          <cell r="G4" t="str">
            <v>Customer Service</v>
          </cell>
          <cell r="H4" t="str">
            <v>Design</v>
          </cell>
          <cell r="J4" t="str">
            <v>WASS, Mathew S M</v>
          </cell>
          <cell r="K4">
            <v>31491</v>
          </cell>
          <cell r="L4" t="str">
            <v>SUBS</v>
          </cell>
          <cell r="M4" t="str">
            <v>SSS</v>
          </cell>
          <cell r="N4">
            <v>40630</v>
          </cell>
          <cell r="P4" t="str">
            <v>A3-ZAS</v>
          </cell>
        </row>
        <row r="5">
          <cell r="A5">
            <v>85</v>
          </cell>
          <cell r="B5" t="str">
            <v>Call Centre Manager</v>
          </cell>
          <cell r="C5" t="str">
            <v>Operations and Call Centre</v>
          </cell>
          <cell r="D5" t="str">
            <v>541-98251</v>
          </cell>
          <cell r="E5" t="str">
            <v>HOYOS, Claudia</v>
          </cell>
          <cell r="F5" t="str">
            <v>Network Services</v>
          </cell>
          <cell r="G5" t="str">
            <v>Network Operations &amp; Call</v>
          </cell>
          <cell r="H5" t="str">
            <v>Call Centre</v>
          </cell>
          <cell r="J5" t="str">
            <v>FEICKERT, Maxim G</v>
          </cell>
          <cell r="K5">
            <v>32415</v>
          </cell>
          <cell r="L5" t="str">
            <v>SUBS</v>
          </cell>
          <cell r="M5" t="str">
            <v>STRUCT</v>
          </cell>
          <cell r="N5">
            <v>41260</v>
          </cell>
          <cell r="P5" t="str">
            <v>A3-ZBS</v>
          </cell>
        </row>
        <row r="6">
          <cell r="A6">
            <v>97</v>
          </cell>
          <cell r="B6" t="str">
            <v>Design Officer</v>
          </cell>
          <cell r="C6" t="str">
            <v>Project Officer_Design Section</v>
          </cell>
          <cell r="D6">
            <v>2381</v>
          </cell>
          <cell r="E6" t="str">
            <v>STOKMAN, Rebecca</v>
          </cell>
          <cell r="F6" t="str">
            <v>Network Services</v>
          </cell>
          <cell r="G6" t="str">
            <v>Customer Service</v>
          </cell>
          <cell r="H6" t="str">
            <v>Design</v>
          </cell>
          <cell r="J6" t="str">
            <v>GAMAGE, Sumith</v>
          </cell>
          <cell r="K6">
            <v>38379</v>
          </cell>
          <cell r="L6" t="str">
            <v>SUBS</v>
          </cell>
          <cell r="M6" t="str">
            <v>ADVMNT</v>
          </cell>
          <cell r="N6">
            <v>41232</v>
          </cell>
          <cell r="P6" t="str">
            <v>A3-ZBS</v>
          </cell>
        </row>
        <row r="7">
          <cell r="A7">
            <v>121</v>
          </cell>
          <cell r="B7" t="str">
            <v>Senior Protection Engineer</v>
          </cell>
          <cell r="C7" t="str">
            <v xml:space="preserve">AP - Snr Planner/TO/Engineer </v>
          </cell>
          <cell r="D7">
            <v>10634</v>
          </cell>
          <cell r="E7" t="str">
            <v>ANEGONDY, Ravi</v>
          </cell>
          <cell r="F7" t="str">
            <v>Asset Management</v>
          </cell>
          <cell r="G7" t="str">
            <v>Asset Strategy &amp; Planning</v>
          </cell>
          <cell r="H7" t="str">
            <v>Secondary Systems</v>
          </cell>
          <cell r="J7" t="str">
            <v>SARTOR, Phillip D</v>
          </cell>
          <cell r="K7">
            <v>41309</v>
          </cell>
          <cell r="L7" t="str">
            <v>SUBS</v>
          </cell>
          <cell r="M7" t="str">
            <v>COMM</v>
          </cell>
          <cell r="N7">
            <v>41309</v>
          </cell>
          <cell r="P7" t="str">
            <v>MSAN</v>
          </cell>
        </row>
        <row r="8">
          <cell r="A8">
            <v>122</v>
          </cell>
          <cell r="B8" t="str">
            <v>Design Engineer</v>
          </cell>
          <cell r="C8" t="str">
            <v>Project Officer_Design Section</v>
          </cell>
          <cell r="D8">
            <v>9363</v>
          </cell>
          <cell r="E8" t="str">
            <v>KANGLEON, Xavier</v>
          </cell>
          <cell r="F8" t="str">
            <v>Network Services</v>
          </cell>
          <cell r="G8" t="str">
            <v>Customer Service</v>
          </cell>
          <cell r="H8" t="str">
            <v>Design</v>
          </cell>
          <cell r="J8" t="str">
            <v>GAMAGE, Sumith</v>
          </cell>
          <cell r="K8">
            <v>39888</v>
          </cell>
          <cell r="L8" t="str">
            <v>SUBS</v>
          </cell>
          <cell r="M8" t="str">
            <v>COMM</v>
          </cell>
          <cell r="N8">
            <v>40630</v>
          </cell>
          <cell r="P8" t="str">
            <v>A3-ZBS</v>
          </cell>
        </row>
        <row r="9">
          <cell r="A9">
            <v>133</v>
          </cell>
          <cell r="B9" t="str">
            <v>Design Officer</v>
          </cell>
          <cell r="C9" t="str">
            <v>Project Officer_Design Section</v>
          </cell>
          <cell r="D9" t="str">
            <v>Vacant</v>
          </cell>
          <cell r="F9" t="str">
            <v>Network Services</v>
          </cell>
          <cell r="G9" t="str">
            <v>Customer Service</v>
          </cell>
          <cell r="H9" t="str">
            <v>Design</v>
          </cell>
          <cell r="J9" t="str">
            <v>GAMAGE, Sumith</v>
          </cell>
        </row>
        <row r="10">
          <cell r="A10">
            <v>141</v>
          </cell>
          <cell r="B10" t="str">
            <v>Design Engineer</v>
          </cell>
          <cell r="C10" t="str">
            <v>Project Officer_Design Section</v>
          </cell>
          <cell r="D10">
            <v>10532</v>
          </cell>
          <cell r="E10" t="str">
            <v>MARTINEZ ARENAS, Jairo A</v>
          </cell>
          <cell r="F10" t="str">
            <v>Network Services</v>
          </cell>
          <cell r="G10" t="str">
            <v>Customer Service</v>
          </cell>
          <cell r="H10" t="str">
            <v>Design</v>
          </cell>
          <cell r="J10" t="str">
            <v>CHAN, Dan</v>
          </cell>
          <cell r="K10">
            <v>41134</v>
          </cell>
          <cell r="L10" t="str">
            <v>SUBS</v>
          </cell>
          <cell r="M10" t="str">
            <v>COMM</v>
          </cell>
          <cell r="N10">
            <v>41134</v>
          </cell>
          <cell r="P10" t="str">
            <v>A4-ZAS</v>
          </cell>
        </row>
        <row r="11">
          <cell r="A11">
            <v>179</v>
          </cell>
          <cell r="B11" t="str">
            <v>Contract Manager</v>
          </cell>
          <cell r="C11" t="str">
            <v>Works Enablement</v>
          </cell>
          <cell r="D11" t="str">
            <v>Vacant</v>
          </cell>
          <cell r="F11" t="str">
            <v>Network Services</v>
          </cell>
          <cell r="G11" t="str">
            <v>Works Enablement</v>
          </cell>
          <cell r="H11" t="str">
            <v>Works Management</v>
          </cell>
          <cell r="I11" t="str">
            <v>Program Planning</v>
          </cell>
          <cell r="J11" t="str">
            <v>VAN DER PLAAT, Michael A</v>
          </cell>
        </row>
        <row r="12">
          <cell r="A12">
            <v>181</v>
          </cell>
          <cell r="B12" t="str">
            <v>CAD Coordinator &amp; ACMS Officer</v>
          </cell>
          <cell r="C12" t="str">
            <v>Asset Information and Reporting</v>
          </cell>
          <cell r="D12" t="str">
            <v>326-71116</v>
          </cell>
          <cell r="E12" t="str">
            <v>PELLE, Joseph</v>
          </cell>
          <cell r="F12" t="str">
            <v>Asset Management</v>
          </cell>
          <cell r="G12" t="str">
            <v>Asset Info Mngmnt &amp; Repor</v>
          </cell>
          <cell r="J12" t="str">
            <v>HOLLONDS, Gordon R</v>
          </cell>
          <cell r="K12">
            <v>30957</v>
          </cell>
          <cell r="L12" t="str">
            <v>SUBS</v>
          </cell>
          <cell r="M12" t="str">
            <v>APPNT</v>
          </cell>
          <cell r="N12">
            <v>40799</v>
          </cell>
          <cell r="P12" t="str">
            <v>A4-ZAS</v>
          </cell>
        </row>
        <row r="13">
          <cell r="A13">
            <v>254</v>
          </cell>
          <cell r="B13" t="str">
            <v>Connections &amp; Integrity Manager</v>
          </cell>
          <cell r="C13" t="str">
            <v>Connections Officer_Connections &amp; Integrity Section</v>
          </cell>
          <cell r="D13" t="str">
            <v>326-75459</v>
          </cell>
          <cell r="E13" t="str">
            <v>CORTES, Francisco X</v>
          </cell>
          <cell r="F13" t="str">
            <v>Network Services</v>
          </cell>
          <cell r="G13" t="str">
            <v>Customer Service</v>
          </cell>
          <cell r="H13" t="str">
            <v>Connections &amp; Integrity</v>
          </cell>
          <cell r="J13" t="str">
            <v>BAKER, Robert J</v>
          </cell>
          <cell r="K13">
            <v>30893</v>
          </cell>
          <cell r="L13" t="str">
            <v>SUBS</v>
          </cell>
          <cell r="M13" t="str">
            <v>SSS</v>
          </cell>
          <cell r="N13">
            <v>40630</v>
          </cell>
          <cell r="P13" t="str">
            <v>A5-ZBS</v>
          </cell>
        </row>
        <row r="14">
          <cell r="A14">
            <v>257</v>
          </cell>
          <cell r="B14" t="str">
            <v>Networks Records Controller</v>
          </cell>
          <cell r="C14" t="str">
            <v>Operations and Call Centre</v>
          </cell>
          <cell r="D14" t="str">
            <v>326-77454</v>
          </cell>
          <cell r="E14" t="str">
            <v>ADAMAITYS, George</v>
          </cell>
          <cell r="F14" t="str">
            <v>Network Services</v>
          </cell>
          <cell r="G14" t="str">
            <v>Network Operations &amp; Call</v>
          </cell>
          <cell r="J14" t="str">
            <v>FEICKERT, Maxim G</v>
          </cell>
          <cell r="K14">
            <v>29662</v>
          </cell>
          <cell r="L14" t="str">
            <v>SUBS</v>
          </cell>
          <cell r="M14" t="str">
            <v>SSS</v>
          </cell>
          <cell r="N14">
            <v>40630</v>
          </cell>
          <cell r="P14" t="str">
            <v>A4-ZBS</v>
          </cell>
        </row>
        <row r="15">
          <cell r="A15">
            <v>258</v>
          </cell>
          <cell r="B15" t="str">
            <v>Metering &amp; Quality of Supply Officer</v>
          </cell>
          <cell r="C15" t="str">
            <v>Customer Services Officer_Connections &amp; Integrity Section</v>
          </cell>
          <cell r="D15" t="str">
            <v>326-73832</v>
          </cell>
          <cell r="E15" t="str">
            <v>ROESLER, Michael</v>
          </cell>
          <cell r="F15" t="str">
            <v>Network Services</v>
          </cell>
          <cell r="G15" t="str">
            <v>Customer Service</v>
          </cell>
          <cell r="H15" t="str">
            <v>Metering &amp; Services</v>
          </cell>
          <cell r="J15" t="str">
            <v>SHARMA, Parveen K</v>
          </cell>
          <cell r="K15">
            <v>34431</v>
          </cell>
          <cell r="L15" t="str">
            <v>SUBS</v>
          </cell>
          <cell r="M15" t="str">
            <v>STRUCT</v>
          </cell>
          <cell r="N15">
            <v>41078</v>
          </cell>
          <cell r="P15" t="str">
            <v>A4-ZBS</v>
          </cell>
        </row>
        <row r="16">
          <cell r="A16">
            <v>333</v>
          </cell>
          <cell r="B16" t="str">
            <v>Finance Officer</v>
          </cell>
          <cell r="C16" t="str">
            <v>Finance Services</v>
          </cell>
          <cell r="D16">
            <v>9725</v>
          </cell>
          <cell r="E16" t="str">
            <v>PARKER, Sarah L</v>
          </cell>
          <cell r="F16" t="str">
            <v>Networks</v>
          </cell>
          <cell r="G16" t="str">
            <v>Network Finance Services</v>
          </cell>
          <cell r="J16" t="str">
            <v>PASSALIS, Kathryn L</v>
          </cell>
          <cell r="K16">
            <v>40371</v>
          </cell>
          <cell r="L16" t="str">
            <v>SUBS</v>
          </cell>
          <cell r="M16" t="str">
            <v>APPNT</v>
          </cell>
          <cell r="N16">
            <v>41091</v>
          </cell>
          <cell r="P16" t="str">
            <v>A3-ZAS</v>
          </cell>
        </row>
        <row r="17">
          <cell r="A17">
            <v>334</v>
          </cell>
          <cell r="B17" t="str">
            <v>Emergency Service Officer</v>
          </cell>
          <cell r="C17" t="str">
            <v>Operations and Call Centre</v>
          </cell>
          <cell r="D17" t="str">
            <v>544-83650</v>
          </cell>
          <cell r="E17" t="str">
            <v>SMITH, Sam</v>
          </cell>
          <cell r="F17" t="str">
            <v>Network Services</v>
          </cell>
          <cell r="G17" t="str">
            <v>Network Operations &amp; Call</v>
          </cell>
          <cell r="H17" t="str">
            <v>Call Centre</v>
          </cell>
          <cell r="J17" t="str">
            <v>HOYOS, Claudia</v>
          </cell>
          <cell r="K17">
            <v>32832</v>
          </cell>
          <cell r="L17" t="str">
            <v>SUBS</v>
          </cell>
          <cell r="M17" t="str">
            <v>STRUCT</v>
          </cell>
          <cell r="N17">
            <v>41260</v>
          </cell>
          <cell r="P17" t="str">
            <v>A4-ZAS</v>
          </cell>
        </row>
        <row r="18">
          <cell r="A18">
            <v>429</v>
          </cell>
          <cell r="B18" t="str">
            <v>Management Accountant</v>
          </cell>
          <cell r="C18" t="str">
            <v>Finance Services</v>
          </cell>
          <cell r="D18">
            <v>10584</v>
          </cell>
          <cell r="E18" t="str">
            <v>ZHANG, Yushi</v>
          </cell>
          <cell r="F18" t="str">
            <v>Networks</v>
          </cell>
          <cell r="G18" t="str">
            <v>Network Finance Services</v>
          </cell>
          <cell r="J18" t="str">
            <v>PASSALIS, Kathryn L</v>
          </cell>
          <cell r="K18">
            <v>41225</v>
          </cell>
          <cell r="L18" t="str">
            <v>SUBS</v>
          </cell>
          <cell r="M18" t="str">
            <v>COMM</v>
          </cell>
          <cell r="N18">
            <v>41225</v>
          </cell>
          <cell r="O18">
            <v>42319</v>
          </cell>
          <cell r="P18" t="str">
            <v>A4-ZAS</v>
          </cell>
        </row>
        <row r="19">
          <cell r="A19">
            <v>474</v>
          </cell>
          <cell r="B19" t="str">
            <v>Senior Finance Officer</v>
          </cell>
          <cell r="C19" t="str">
            <v>Finance Services</v>
          </cell>
          <cell r="D19">
            <v>2385</v>
          </cell>
          <cell r="E19" t="str">
            <v>PRESTON, Jocelyn M</v>
          </cell>
          <cell r="F19" t="str">
            <v>Networks</v>
          </cell>
          <cell r="G19" t="str">
            <v>Network Finance Services</v>
          </cell>
          <cell r="J19" t="str">
            <v>PASSALIS, Kathryn L</v>
          </cell>
          <cell r="K19">
            <v>38384</v>
          </cell>
          <cell r="L19" t="str">
            <v>SUBS</v>
          </cell>
          <cell r="M19" t="str">
            <v>APPNT</v>
          </cell>
          <cell r="N19">
            <v>40834</v>
          </cell>
          <cell r="P19" t="str">
            <v>A3-ZBS</v>
          </cell>
        </row>
        <row r="20">
          <cell r="A20">
            <v>480</v>
          </cell>
          <cell r="B20" t="str">
            <v>Protection SCADA Snr Tech Officer</v>
          </cell>
          <cell r="C20" t="str">
            <v xml:space="preserve">AP - Snr Planner/TO/Engineer </v>
          </cell>
          <cell r="D20" t="str">
            <v>326-74579</v>
          </cell>
          <cell r="E20" t="str">
            <v>GUBLER, Dominic J</v>
          </cell>
          <cell r="F20" t="str">
            <v>Asset Management</v>
          </cell>
          <cell r="G20" t="str">
            <v>Asset Strategy &amp; Planning</v>
          </cell>
          <cell r="H20" t="str">
            <v>Secondary Systems</v>
          </cell>
          <cell r="J20" t="str">
            <v>SARTOR, Phillip D</v>
          </cell>
          <cell r="K20">
            <v>30634</v>
          </cell>
          <cell r="L20" t="str">
            <v>SUBS</v>
          </cell>
          <cell r="M20" t="str">
            <v>STRUCT</v>
          </cell>
          <cell r="N20">
            <v>40630</v>
          </cell>
          <cell r="P20" t="str">
            <v>A4-ZBS</v>
          </cell>
        </row>
        <row r="21">
          <cell r="A21">
            <v>514</v>
          </cell>
          <cell r="B21" t="str">
            <v>GIS Officer</v>
          </cell>
          <cell r="C21" t="str">
            <v>Asset Information and Reporting</v>
          </cell>
          <cell r="D21">
            <v>9645</v>
          </cell>
          <cell r="E21" t="str">
            <v>WESTON, Robert</v>
          </cell>
          <cell r="F21" t="str">
            <v>Asset Management</v>
          </cell>
          <cell r="G21" t="str">
            <v>Asset Info Mngmnt &amp; Repor</v>
          </cell>
          <cell r="J21" t="str">
            <v>HOLLONDS, Gordon R</v>
          </cell>
          <cell r="K21">
            <v>40217</v>
          </cell>
          <cell r="L21" t="str">
            <v>SUBS</v>
          </cell>
          <cell r="M21" t="str">
            <v>STRUCT</v>
          </cell>
          <cell r="N21">
            <v>40717</v>
          </cell>
          <cell r="P21" t="str">
            <v>A3-ZBS</v>
          </cell>
        </row>
        <row r="22">
          <cell r="A22">
            <v>517</v>
          </cell>
          <cell r="B22" t="str">
            <v>Electrical Fitter</v>
          </cell>
          <cell r="C22" t="str">
            <v>Electrical Fitter - Dist Sub</v>
          </cell>
          <cell r="D22">
            <v>9976</v>
          </cell>
          <cell r="E22" t="str">
            <v>FARTHING, Scott C</v>
          </cell>
          <cell r="F22" t="str">
            <v>Network Services</v>
          </cell>
          <cell r="G22" t="str">
            <v>Service Delivery</v>
          </cell>
          <cell r="H22" t="str">
            <v>Substation Maintenance</v>
          </cell>
          <cell r="I22" t="str">
            <v>Zone Substations</v>
          </cell>
          <cell r="J22" t="str">
            <v>DUBBERT, Mark D</v>
          </cell>
          <cell r="K22">
            <v>40764</v>
          </cell>
          <cell r="L22" t="str">
            <v>SUBS</v>
          </cell>
          <cell r="M22" t="str">
            <v>COMPET</v>
          </cell>
          <cell r="N22">
            <v>41176</v>
          </cell>
          <cell r="P22" t="str">
            <v>EW800A</v>
          </cell>
        </row>
        <row r="23">
          <cell r="A23">
            <v>520</v>
          </cell>
          <cell r="B23" t="str">
            <v>Design Officer</v>
          </cell>
          <cell r="C23" t="str">
            <v>Project Officer_Design Section</v>
          </cell>
          <cell r="D23" t="str">
            <v>030-42097</v>
          </cell>
          <cell r="E23" t="str">
            <v>OCHMANSKI, Danuta</v>
          </cell>
          <cell r="F23" t="str">
            <v>Network Services</v>
          </cell>
          <cell r="G23" t="str">
            <v>Customer Service</v>
          </cell>
          <cell r="H23" t="str">
            <v>Design</v>
          </cell>
          <cell r="J23" t="str">
            <v>CHAN, Dan</v>
          </cell>
          <cell r="K23">
            <v>31761</v>
          </cell>
          <cell r="L23" t="str">
            <v>SUBS</v>
          </cell>
          <cell r="M23" t="str">
            <v>SSS</v>
          </cell>
          <cell r="N23">
            <v>40630</v>
          </cell>
          <cell r="P23" t="str">
            <v>A4-ZAS</v>
          </cell>
        </row>
        <row r="24">
          <cell r="A24">
            <v>535</v>
          </cell>
          <cell r="B24" t="str">
            <v>Senior Network Connections Officer</v>
          </cell>
          <cell r="C24" t="str">
            <v>Connections Officer_Connections &amp; Integrity Section</v>
          </cell>
          <cell r="D24">
            <v>9441</v>
          </cell>
          <cell r="E24" t="str">
            <v>AZIZI, Nadeem</v>
          </cell>
          <cell r="F24" t="str">
            <v>Network Services</v>
          </cell>
          <cell r="G24" t="str">
            <v>Customer Service</v>
          </cell>
          <cell r="H24" t="str">
            <v>Connections &amp; Integrity</v>
          </cell>
          <cell r="J24" t="str">
            <v>HOGG, Michael A</v>
          </cell>
          <cell r="K24">
            <v>39986</v>
          </cell>
          <cell r="L24" t="str">
            <v>SUBS</v>
          </cell>
          <cell r="M24" t="str">
            <v>STRUCT</v>
          </cell>
          <cell r="N24">
            <v>41145</v>
          </cell>
          <cell r="P24" t="str">
            <v>A4-ZBS</v>
          </cell>
        </row>
        <row r="25">
          <cell r="A25">
            <v>536</v>
          </cell>
          <cell r="B25" t="str">
            <v>Senior Design Officer</v>
          </cell>
          <cell r="C25" t="str">
            <v>Senior Technical Officer/Engineer_Design Section</v>
          </cell>
          <cell r="D25" t="str">
            <v>326-78617</v>
          </cell>
          <cell r="E25" t="str">
            <v>PEISLEY, Warren K</v>
          </cell>
          <cell r="F25" t="str">
            <v>Network Services</v>
          </cell>
          <cell r="G25" t="str">
            <v>Customer Service</v>
          </cell>
          <cell r="H25" t="str">
            <v>Design</v>
          </cell>
          <cell r="J25" t="str">
            <v>GAMAGE, Sumith</v>
          </cell>
          <cell r="K25">
            <v>26336</v>
          </cell>
          <cell r="L25" t="str">
            <v>SUBS</v>
          </cell>
          <cell r="M25" t="str">
            <v>SSS</v>
          </cell>
          <cell r="N25">
            <v>40630</v>
          </cell>
          <cell r="P25" t="str">
            <v>A4-ZBS</v>
          </cell>
        </row>
        <row r="26">
          <cell r="A26">
            <v>563</v>
          </cell>
          <cell r="B26" t="str">
            <v>Emergency Service Officer</v>
          </cell>
          <cell r="C26" t="str">
            <v>Operations and Call Centre</v>
          </cell>
          <cell r="D26" t="str">
            <v>541-98980</v>
          </cell>
          <cell r="E26" t="str">
            <v>STRAMANDINOLI, Frank</v>
          </cell>
          <cell r="F26" t="str">
            <v>Network Services</v>
          </cell>
          <cell r="G26" t="str">
            <v>Network Operations &amp; Call</v>
          </cell>
          <cell r="H26" t="str">
            <v>Call Centre</v>
          </cell>
          <cell r="J26" t="str">
            <v>HOYOS, Claudia</v>
          </cell>
          <cell r="K26">
            <v>30977</v>
          </cell>
          <cell r="L26" t="str">
            <v>SUBS</v>
          </cell>
          <cell r="M26" t="str">
            <v>STRUCT</v>
          </cell>
          <cell r="N26">
            <v>41260</v>
          </cell>
          <cell r="P26" t="str">
            <v>A4-ZAS</v>
          </cell>
        </row>
        <row r="27">
          <cell r="A27">
            <v>570</v>
          </cell>
          <cell r="B27" t="str">
            <v>Customer Project Officer</v>
          </cell>
          <cell r="C27" t="str">
            <v>Connections Officer_Connections &amp; Integrity Section</v>
          </cell>
          <cell r="D27">
            <v>3167</v>
          </cell>
          <cell r="E27" t="str">
            <v>SINGH, Darshan</v>
          </cell>
          <cell r="F27" t="str">
            <v>Network Services</v>
          </cell>
          <cell r="G27" t="str">
            <v>Customer Service</v>
          </cell>
          <cell r="H27" t="str">
            <v>Connections &amp; Integrity</v>
          </cell>
          <cell r="J27" t="str">
            <v>HOGG, Michael A</v>
          </cell>
          <cell r="K27">
            <v>39013</v>
          </cell>
          <cell r="L27" t="str">
            <v>SUBS</v>
          </cell>
          <cell r="M27" t="str">
            <v>STRUCT</v>
          </cell>
          <cell r="N27">
            <v>40630</v>
          </cell>
          <cell r="P27" t="str">
            <v>TO04A</v>
          </cell>
        </row>
        <row r="28">
          <cell r="A28">
            <v>583</v>
          </cell>
          <cell r="B28" t="str">
            <v>Assistant Finance Manager Electricity Networks</v>
          </cell>
          <cell r="C28" t="str">
            <v>Finance Services</v>
          </cell>
          <cell r="D28">
            <v>2469</v>
          </cell>
          <cell r="E28" t="str">
            <v>WEST, Ian</v>
          </cell>
          <cell r="F28" t="str">
            <v>Networks</v>
          </cell>
          <cell r="G28" t="str">
            <v>Network Finance Services</v>
          </cell>
          <cell r="J28" t="str">
            <v>PASSALIS, Kathryn L</v>
          </cell>
          <cell r="K28">
            <v>38481</v>
          </cell>
          <cell r="L28" t="str">
            <v>SUBS</v>
          </cell>
          <cell r="M28" t="str">
            <v>PROM</v>
          </cell>
          <cell r="N28">
            <v>40630</v>
          </cell>
          <cell r="P28" t="str">
            <v>AS-B</v>
          </cell>
        </row>
        <row r="29">
          <cell r="A29">
            <v>585</v>
          </cell>
          <cell r="B29" t="str">
            <v>Project Manger - GIS/ArcFM</v>
          </cell>
          <cell r="C29" t="str">
            <v>Network Innovation</v>
          </cell>
          <cell r="D29" t="str">
            <v>Vacant</v>
          </cell>
          <cell r="F29" t="str">
            <v>Asset Management</v>
          </cell>
          <cell r="G29" t="str">
            <v>Network Innovation</v>
          </cell>
          <cell r="H29" t="str">
            <v>OSR Program</v>
          </cell>
          <cell r="J29" t="str">
            <v>DEVLIN, Stephen P</v>
          </cell>
        </row>
        <row r="30">
          <cell r="A30">
            <v>683</v>
          </cell>
          <cell r="B30" t="str">
            <v>Executive Assistant</v>
          </cell>
          <cell r="C30" t="str">
            <v>Asset Management General Manager</v>
          </cell>
          <cell r="D30">
            <v>3717</v>
          </cell>
          <cell r="E30" t="str">
            <v>MILNE, Nicole R</v>
          </cell>
          <cell r="F30" t="str">
            <v>Asset Management</v>
          </cell>
          <cell r="J30" t="str">
            <v>DEVLIN, Stephen P</v>
          </cell>
          <cell r="K30">
            <v>39456</v>
          </cell>
          <cell r="L30" t="str">
            <v>SUBS</v>
          </cell>
          <cell r="M30" t="str">
            <v>STRUCT</v>
          </cell>
          <cell r="N30">
            <v>40717</v>
          </cell>
          <cell r="P30" t="str">
            <v>A3-ZBS</v>
          </cell>
        </row>
        <row r="31">
          <cell r="A31">
            <v>693</v>
          </cell>
          <cell r="B31" t="str">
            <v>Manager Training Strategy</v>
          </cell>
          <cell r="C31" t="str">
            <v>Training</v>
          </cell>
          <cell r="D31" t="str">
            <v>Vacant</v>
          </cell>
          <cell r="F31" t="str">
            <v>Network Services</v>
          </cell>
          <cell r="G31" t="str">
            <v>Works Enablement</v>
          </cell>
          <cell r="H31" t="str">
            <v>Training</v>
          </cell>
          <cell r="J31" t="str">
            <v>MCALISTER, Clinton J</v>
          </cell>
        </row>
        <row r="32">
          <cell r="A32">
            <v>724</v>
          </cell>
          <cell r="B32" t="str">
            <v>Performance Management Engineer</v>
          </cell>
          <cell r="C32" t="str">
            <v xml:space="preserve">AP - Planner/TO/Engineer </v>
          </cell>
          <cell r="D32">
            <v>9866</v>
          </cell>
          <cell r="E32" t="str">
            <v>PIYATILAKE, Stanley A</v>
          </cell>
          <cell r="F32" t="str">
            <v>Asset Management</v>
          </cell>
          <cell r="G32" t="str">
            <v>Asset Strategy &amp; Planning</v>
          </cell>
          <cell r="H32" t="str">
            <v>Network Performance</v>
          </cell>
          <cell r="J32" t="str">
            <v>CHAUDHURI, Santanu</v>
          </cell>
          <cell r="K32">
            <v>40575</v>
          </cell>
          <cell r="L32" t="str">
            <v>SUBS</v>
          </cell>
          <cell r="M32" t="str">
            <v>STRUCT</v>
          </cell>
          <cell r="N32">
            <v>40630</v>
          </cell>
          <cell r="P32" t="str">
            <v>A4-ZBS</v>
          </cell>
        </row>
        <row r="33">
          <cell r="A33">
            <v>725</v>
          </cell>
          <cell r="B33" t="str">
            <v>Senior Design Engineer</v>
          </cell>
          <cell r="C33" t="str">
            <v>Senior Technical Officer/Engineer_Design Section</v>
          </cell>
          <cell r="D33">
            <v>2032</v>
          </cell>
          <cell r="E33" t="str">
            <v>AKBAR, Ali</v>
          </cell>
          <cell r="F33" t="str">
            <v>Network Services</v>
          </cell>
          <cell r="G33" t="str">
            <v>Customer Service</v>
          </cell>
          <cell r="H33" t="str">
            <v>Design</v>
          </cell>
          <cell r="J33" t="str">
            <v>CHAN, Dan</v>
          </cell>
          <cell r="K33">
            <v>38020</v>
          </cell>
          <cell r="L33" t="str">
            <v>SUBS</v>
          </cell>
          <cell r="M33" t="str">
            <v>SSS</v>
          </cell>
          <cell r="N33">
            <v>40630</v>
          </cell>
          <cell r="P33" t="str">
            <v>A4-ZBS</v>
          </cell>
        </row>
        <row r="34">
          <cell r="A34">
            <v>726</v>
          </cell>
          <cell r="B34" t="str">
            <v>Project Manager Major Projects</v>
          </cell>
          <cell r="C34" t="str">
            <v>Major Projects</v>
          </cell>
          <cell r="D34">
            <v>10127</v>
          </cell>
          <cell r="E34" t="str">
            <v>LONCHAMPT, Delphine K</v>
          </cell>
          <cell r="F34" t="str">
            <v>Network Services</v>
          </cell>
          <cell r="G34" t="str">
            <v>Major Projects</v>
          </cell>
          <cell r="J34" t="str">
            <v>MILLER, Matthew C</v>
          </cell>
          <cell r="K34">
            <v>41009</v>
          </cell>
          <cell r="L34" t="str">
            <v>SUBS</v>
          </cell>
          <cell r="M34" t="str">
            <v>XFER</v>
          </cell>
          <cell r="N34">
            <v>41246</v>
          </cell>
          <cell r="P34" t="str">
            <v>A4-ZAS</v>
          </cell>
        </row>
        <row r="35">
          <cell r="A35">
            <v>744</v>
          </cell>
          <cell r="B35" t="str">
            <v>Customer Service &amp; Asset Protection Officer</v>
          </cell>
          <cell r="C35" t="str">
            <v>Customer Services Officer_Connections &amp; Integrity Section</v>
          </cell>
          <cell r="D35" t="str">
            <v>719-50695</v>
          </cell>
          <cell r="E35" t="str">
            <v>SCANES, Allan J</v>
          </cell>
          <cell r="F35" t="str">
            <v>Network Services</v>
          </cell>
          <cell r="G35" t="str">
            <v>Customer Service</v>
          </cell>
          <cell r="H35" t="str">
            <v>Connections &amp; Integrity</v>
          </cell>
          <cell r="J35" t="str">
            <v>CORTES, Francisco X</v>
          </cell>
          <cell r="K35">
            <v>32450</v>
          </cell>
          <cell r="L35" t="str">
            <v>SUBS</v>
          </cell>
          <cell r="M35" t="str">
            <v>STRUCT</v>
          </cell>
          <cell r="N35">
            <v>40630</v>
          </cell>
          <cell r="P35" t="str">
            <v>A3-ZBS</v>
          </cell>
        </row>
        <row r="36">
          <cell r="A36">
            <v>745</v>
          </cell>
          <cell r="B36" t="str">
            <v>Customer Service &amp; Asset Protection Officer</v>
          </cell>
          <cell r="C36" t="str">
            <v>Customer Services Officer_Connections &amp; Integrity Section</v>
          </cell>
          <cell r="D36" t="str">
            <v>544-83175</v>
          </cell>
          <cell r="E36" t="str">
            <v>WOLK, Garry</v>
          </cell>
          <cell r="F36" t="str">
            <v>Network Services</v>
          </cell>
          <cell r="G36" t="str">
            <v>Customer Service</v>
          </cell>
          <cell r="H36" t="str">
            <v>Connections &amp; Integrity</v>
          </cell>
          <cell r="J36" t="str">
            <v>CORTES, Francisco X</v>
          </cell>
          <cell r="K36">
            <v>35104</v>
          </cell>
          <cell r="L36" t="str">
            <v>SUBS</v>
          </cell>
          <cell r="M36" t="str">
            <v>STRUCT</v>
          </cell>
          <cell r="N36">
            <v>40630</v>
          </cell>
          <cell r="P36" t="str">
            <v>A3-ZBS</v>
          </cell>
        </row>
        <row r="37">
          <cell r="A37">
            <v>747</v>
          </cell>
          <cell r="B37" t="str">
            <v>Customer Service &amp; Asset Protection Officer</v>
          </cell>
          <cell r="C37" t="str">
            <v>Customer Services Officer_Connections &amp; Integrity Section</v>
          </cell>
          <cell r="D37">
            <v>1138</v>
          </cell>
          <cell r="E37" t="str">
            <v>NEWTON, David</v>
          </cell>
          <cell r="F37" t="str">
            <v>Network Services</v>
          </cell>
          <cell r="G37" t="str">
            <v>Customer Service</v>
          </cell>
          <cell r="H37" t="str">
            <v>Connections &amp; Integrity</v>
          </cell>
          <cell r="J37" t="str">
            <v>CORTES, Francisco X</v>
          </cell>
          <cell r="K37">
            <v>36767</v>
          </cell>
          <cell r="L37" t="str">
            <v>SUBS</v>
          </cell>
          <cell r="M37" t="str">
            <v>STRUCT</v>
          </cell>
          <cell r="N37">
            <v>40630</v>
          </cell>
          <cell r="P37" t="str">
            <v>A3-ZBS</v>
          </cell>
        </row>
        <row r="38">
          <cell r="A38">
            <v>749</v>
          </cell>
          <cell r="B38" t="str">
            <v>Customer Service &amp; Asset Protection Officer</v>
          </cell>
          <cell r="C38" t="str">
            <v>Customer Services Officer_Connections &amp; Integrity Section</v>
          </cell>
          <cell r="D38" t="str">
            <v>Vacant</v>
          </cell>
          <cell r="F38" t="str">
            <v>Network Services</v>
          </cell>
          <cell r="G38" t="str">
            <v>Customer Service</v>
          </cell>
          <cell r="H38" t="str">
            <v>Connections &amp; Integrity</v>
          </cell>
          <cell r="J38" t="str">
            <v>CORTES, Francisco X</v>
          </cell>
        </row>
        <row r="39">
          <cell r="A39">
            <v>750</v>
          </cell>
          <cell r="B39" t="str">
            <v>Customer Service &amp; Asset Protection Officer</v>
          </cell>
          <cell r="C39" t="str">
            <v>Customer Services Officer_Connections &amp; Integrity Section</v>
          </cell>
          <cell r="D39" t="str">
            <v>326-76988</v>
          </cell>
          <cell r="E39" t="str">
            <v>CAPPELLO, James P</v>
          </cell>
          <cell r="F39" t="str">
            <v>Network Services</v>
          </cell>
          <cell r="G39" t="str">
            <v>Customer Service</v>
          </cell>
          <cell r="H39" t="str">
            <v>Connections &amp; Integrity</v>
          </cell>
          <cell r="J39" t="str">
            <v>CORTES, Francisco X</v>
          </cell>
          <cell r="K39">
            <v>28892</v>
          </cell>
          <cell r="L39" t="str">
            <v>SUBS</v>
          </cell>
          <cell r="M39" t="str">
            <v>COMM</v>
          </cell>
          <cell r="N39">
            <v>40816</v>
          </cell>
          <cell r="P39" t="str">
            <v>A3-ZBS</v>
          </cell>
        </row>
        <row r="40">
          <cell r="A40">
            <v>751</v>
          </cell>
          <cell r="B40" t="str">
            <v>Snr Customer Services &amp; Asset Protection Officer</v>
          </cell>
          <cell r="C40" t="str">
            <v>Customer Services Officer_Connections &amp; Integrity Section</v>
          </cell>
          <cell r="D40" t="str">
            <v>711-26671</v>
          </cell>
          <cell r="E40" t="str">
            <v>MAGUIRE, Paul J</v>
          </cell>
          <cell r="F40" t="str">
            <v>Network Services</v>
          </cell>
          <cell r="G40" t="str">
            <v>Customer Service</v>
          </cell>
          <cell r="H40" t="str">
            <v>Connections &amp; Integrity</v>
          </cell>
          <cell r="J40" t="str">
            <v>CORTES, Francisco X</v>
          </cell>
          <cell r="K40">
            <v>33694</v>
          </cell>
          <cell r="L40" t="str">
            <v>SUBS</v>
          </cell>
          <cell r="M40" t="str">
            <v>STRUCT</v>
          </cell>
          <cell r="N40">
            <v>40630</v>
          </cell>
          <cell r="P40" t="str">
            <v>A4-ZBS</v>
          </cell>
        </row>
        <row r="41">
          <cell r="A41">
            <v>759</v>
          </cell>
          <cell r="B41" t="str">
            <v>Purchasing and Contracts Administrator</v>
          </cell>
          <cell r="C41" t="str">
            <v>Finance Services</v>
          </cell>
          <cell r="D41" t="str">
            <v>030-42572</v>
          </cell>
          <cell r="E41" t="str">
            <v>SLIWINSKI, Lisa</v>
          </cell>
          <cell r="F41" t="str">
            <v>Networks</v>
          </cell>
          <cell r="G41" t="str">
            <v>Network Finance Services</v>
          </cell>
          <cell r="J41" t="str">
            <v>PASSALIS, Kathryn L</v>
          </cell>
          <cell r="K41">
            <v>31971</v>
          </cell>
          <cell r="L41" t="str">
            <v>SUBS</v>
          </cell>
          <cell r="M41" t="str">
            <v>ADVMNT</v>
          </cell>
          <cell r="N41">
            <v>41053</v>
          </cell>
          <cell r="P41" t="str">
            <v>A3-ZBS</v>
          </cell>
        </row>
        <row r="42">
          <cell r="A42">
            <v>806</v>
          </cell>
          <cell r="B42" t="str">
            <v>Control Room Manager</v>
          </cell>
          <cell r="C42" t="str">
            <v>Operations and Call Centre</v>
          </cell>
          <cell r="D42">
            <v>10516</v>
          </cell>
          <cell r="E42" t="str">
            <v>HINCH, Leylann J</v>
          </cell>
          <cell r="F42" t="str">
            <v>Network Services</v>
          </cell>
          <cell r="G42" t="str">
            <v>Network Operations &amp; Call</v>
          </cell>
          <cell r="H42" t="str">
            <v>Control Room</v>
          </cell>
          <cell r="J42" t="str">
            <v>FEICKERT, Maxim G</v>
          </cell>
          <cell r="K42">
            <v>41113</v>
          </cell>
          <cell r="L42" t="str">
            <v>SUBS</v>
          </cell>
          <cell r="M42" t="str">
            <v>STRUCT</v>
          </cell>
          <cell r="N42">
            <v>41260</v>
          </cell>
          <cell r="P42" t="str">
            <v>MSAN</v>
          </cell>
        </row>
        <row r="43">
          <cell r="A43">
            <v>858</v>
          </cell>
          <cell r="B43" t="str">
            <v>Works Coordinator</v>
          </cell>
          <cell r="C43" t="str">
            <v>Works / Teams Coordinator</v>
          </cell>
          <cell r="D43">
            <v>4050</v>
          </cell>
          <cell r="E43" t="str">
            <v>WILLIS, Kolby J</v>
          </cell>
          <cell r="F43" t="str">
            <v>Network Services</v>
          </cell>
          <cell r="G43" t="str">
            <v>Service Delivery</v>
          </cell>
          <cell r="H43" t="str">
            <v>Substation Maintenance</v>
          </cell>
          <cell r="I43" t="str">
            <v>Protection</v>
          </cell>
          <cell r="J43" t="str">
            <v>LAMONT, Brent</v>
          </cell>
          <cell r="K43">
            <v>35459</v>
          </cell>
          <cell r="L43" t="str">
            <v>SUBS</v>
          </cell>
          <cell r="M43" t="str">
            <v>APPNT</v>
          </cell>
          <cell r="N43">
            <v>41345</v>
          </cell>
          <cell r="P43" t="str">
            <v>EW100B</v>
          </cell>
        </row>
        <row r="44">
          <cell r="A44">
            <v>884</v>
          </cell>
          <cell r="B44" t="str">
            <v>Contract Specialist</v>
          </cell>
          <cell r="C44" t="str">
            <v>Works Enablement</v>
          </cell>
          <cell r="D44">
            <v>10580</v>
          </cell>
          <cell r="E44" t="str">
            <v>NEWHAM, Debbie</v>
          </cell>
          <cell r="F44" t="str">
            <v>Network Services</v>
          </cell>
          <cell r="G44" t="str">
            <v>Works Enablement</v>
          </cell>
          <cell r="J44" t="str">
            <v>MCALISTER, Clinton J</v>
          </cell>
          <cell r="K44">
            <v>41211</v>
          </cell>
          <cell r="L44" t="str">
            <v>SUBS</v>
          </cell>
          <cell r="M44" t="str">
            <v>STRUCT</v>
          </cell>
          <cell r="N44">
            <v>41379</v>
          </cell>
          <cell r="P44" t="str">
            <v>A3-ZBS</v>
          </cell>
        </row>
        <row r="45">
          <cell r="A45">
            <v>924</v>
          </cell>
          <cell r="B45" t="str">
            <v>Senior Training Officer- HSE &amp; Quality</v>
          </cell>
          <cell r="C45" t="str">
            <v>Training</v>
          </cell>
          <cell r="D45">
            <v>10632</v>
          </cell>
          <cell r="E45" t="str">
            <v>HINCKSMAN, Paul J</v>
          </cell>
          <cell r="F45" t="str">
            <v>Network Services</v>
          </cell>
          <cell r="G45" t="str">
            <v>Works Enablement</v>
          </cell>
          <cell r="H45" t="str">
            <v>Training</v>
          </cell>
          <cell r="J45" t="str">
            <v>MCALISTER, Clinton J</v>
          </cell>
          <cell r="K45">
            <v>41309</v>
          </cell>
          <cell r="L45" t="str">
            <v>SUBS</v>
          </cell>
          <cell r="M45" t="str">
            <v>COMM</v>
          </cell>
          <cell r="N45">
            <v>41309</v>
          </cell>
          <cell r="P45" t="str">
            <v>A4-ZBS</v>
          </cell>
        </row>
        <row r="46">
          <cell r="A46">
            <v>994</v>
          </cell>
          <cell r="B46" t="str">
            <v>Customer Liaison Manager</v>
          </cell>
          <cell r="C46" t="str">
            <v>Service Delivery Management</v>
          </cell>
          <cell r="D46">
            <v>2506</v>
          </cell>
          <cell r="E46" t="str">
            <v>BUSTAMANTE, Christian A</v>
          </cell>
          <cell r="F46" t="str">
            <v>Network Services</v>
          </cell>
          <cell r="G46" t="str">
            <v>Customer Service</v>
          </cell>
          <cell r="H46" t="str">
            <v>Customer Service Centre</v>
          </cell>
          <cell r="J46" t="str">
            <v>BAKER, Robert J</v>
          </cell>
          <cell r="K46">
            <v>38517</v>
          </cell>
          <cell r="L46" t="str">
            <v>SUBS</v>
          </cell>
          <cell r="M46" t="str">
            <v>STRUCT</v>
          </cell>
          <cell r="N46">
            <v>41290</v>
          </cell>
          <cell r="P46" t="str">
            <v>A4-ZAS</v>
          </cell>
        </row>
        <row r="47">
          <cell r="A47">
            <v>995</v>
          </cell>
          <cell r="B47" t="str">
            <v>Customer Support Officer</v>
          </cell>
          <cell r="C47" t="str">
            <v>Customer Services Officer_Connections &amp; Integrity Section</v>
          </cell>
          <cell r="D47" t="str">
            <v>715-54836</v>
          </cell>
          <cell r="E47" t="str">
            <v>ZIEBELL, Kevin J</v>
          </cell>
          <cell r="F47" t="str">
            <v>Network Services</v>
          </cell>
          <cell r="G47" t="str">
            <v>Customer Service</v>
          </cell>
          <cell r="H47" t="str">
            <v>Metering &amp; Services</v>
          </cell>
          <cell r="J47" t="str">
            <v>CHRISTIAN, Wayne I</v>
          </cell>
          <cell r="K47">
            <v>25697</v>
          </cell>
          <cell r="L47" t="str">
            <v>SUBS</v>
          </cell>
          <cell r="M47" t="str">
            <v>STRUCT</v>
          </cell>
          <cell r="N47">
            <v>40840</v>
          </cell>
          <cell r="P47" t="str">
            <v>A3-ZAS</v>
          </cell>
        </row>
        <row r="48">
          <cell r="A48">
            <v>1032</v>
          </cell>
          <cell r="B48" t="str">
            <v>Principle Asset Strategy Engineer</v>
          </cell>
          <cell r="C48" t="str">
            <v xml:space="preserve">AP - Snr Planner/TO/Engineer </v>
          </cell>
          <cell r="D48">
            <v>10502</v>
          </cell>
          <cell r="E48" t="str">
            <v>SCHULZER, Michael</v>
          </cell>
          <cell r="F48" t="str">
            <v>Asset Management</v>
          </cell>
          <cell r="G48" t="str">
            <v>Asset Strategy &amp; Planning</v>
          </cell>
          <cell r="H48" t="str">
            <v>Asset Strategy</v>
          </cell>
          <cell r="J48" t="str">
            <v>ANDERSON, Tim</v>
          </cell>
          <cell r="K48">
            <v>41085</v>
          </cell>
          <cell r="L48" t="str">
            <v>SUBS</v>
          </cell>
          <cell r="M48" t="str">
            <v>STRUCT</v>
          </cell>
          <cell r="N48">
            <v>41193</v>
          </cell>
          <cell r="P48" t="str">
            <v>MSAN</v>
          </cell>
        </row>
        <row r="49">
          <cell r="A49">
            <v>1059</v>
          </cell>
          <cell r="B49" t="str">
            <v>Electrical Fitter</v>
          </cell>
          <cell r="C49" t="str">
            <v>Electrical Fitter - Dist Sub</v>
          </cell>
          <cell r="D49" t="str">
            <v>Vacant</v>
          </cell>
          <cell r="F49" t="str">
            <v>Network Services</v>
          </cell>
          <cell r="G49" t="str">
            <v>Customer Service</v>
          </cell>
          <cell r="H49" t="str">
            <v>Metering &amp; Services</v>
          </cell>
          <cell r="J49" t="str">
            <v>CHRISTIAN, Wayne I</v>
          </cell>
        </row>
        <row r="50">
          <cell r="A50">
            <v>1066</v>
          </cell>
          <cell r="B50" t="str">
            <v>Metering Data Services Team Leader</v>
          </cell>
          <cell r="C50" t="str">
            <v>Customer Services Officer_Connections &amp; Integrity Section</v>
          </cell>
          <cell r="D50" t="str">
            <v>702-88046</v>
          </cell>
          <cell r="E50" t="str">
            <v>HARVEY, Barry J</v>
          </cell>
          <cell r="F50" t="str">
            <v>Network Services</v>
          </cell>
          <cell r="G50" t="str">
            <v>Customer Service</v>
          </cell>
          <cell r="H50" t="str">
            <v>Metering &amp; Services</v>
          </cell>
          <cell r="J50" t="str">
            <v>ROBERTS, Jeffrey A</v>
          </cell>
          <cell r="K50">
            <v>33127</v>
          </cell>
          <cell r="L50" t="str">
            <v>SUBS</v>
          </cell>
          <cell r="M50" t="str">
            <v>ADVMNT</v>
          </cell>
          <cell r="N50">
            <v>41162</v>
          </cell>
          <cell r="P50" t="str">
            <v>A4-ZAS</v>
          </cell>
        </row>
        <row r="51">
          <cell r="A51">
            <v>1084</v>
          </cell>
          <cell r="B51" t="str">
            <v>Team Leader Line Worker</v>
          </cell>
          <cell r="C51" t="str">
            <v>Electrical Worker - Lineworker</v>
          </cell>
          <cell r="D51">
            <v>2656</v>
          </cell>
          <cell r="E51" t="str">
            <v>HEARN, Lee B</v>
          </cell>
          <cell r="F51" t="str">
            <v>Network Services</v>
          </cell>
          <cell r="G51" t="str">
            <v>Customer Service</v>
          </cell>
          <cell r="H51" t="str">
            <v>Metering &amp; Services</v>
          </cell>
          <cell r="J51" t="str">
            <v>MITCHELL, John B</v>
          </cell>
          <cell r="K51">
            <v>38747</v>
          </cell>
          <cell r="L51" t="str">
            <v>SUBS</v>
          </cell>
          <cell r="M51" t="str">
            <v>XFER</v>
          </cell>
          <cell r="N51">
            <v>41081</v>
          </cell>
          <cell r="P51" t="str">
            <v>EW800A</v>
          </cell>
        </row>
        <row r="52">
          <cell r="A52">
            <v>1153</v>
          </cell>
          <cell r="B52" t="str">
            <v>Metering  Fitter</v>
          </cell>
          <cell r="C52" t="str">
            <v>Electrical Fitter - Dist Sub</v>
          </cell>
          <cell r="D52">
            <v>3106</v>
          </cell>
          <cell r="E52" t="str">
            <v>TANKEY, John H</v>
          </cell>
          <cell r="F52" t="str">
            <v>Network Services</v>
          </cell>
          <cell r="G52" t="str">
            <v>Customer Service</v>
          </cell>
          <cell r="H52" t="str">
            <v>Metering &amp; Services</v>
          </cell>
          <cell r="J52" t="str">
            <v>CHRISTIAN, Wayne I</v>
          </cell>
          <cell r="K52">
            <v>38958</v>
          </cell>
          <cell r="L52" t="str">
            <v>SUBS</v>
          </cell>
          <cell r="M52" t="str">
            <v>COMPET</v>
          </cell>
          <cell r="N52">
            <v>40630</v>
          </cell>
          <cell r="P52" t="str">
            <v>EW800A</v>
          </cell>
        </row>
        <row r="53">
          <cell r="A53">
            <v>1154</v>
          </cell>
          <cell r="B53" t="str">
            <v>Electrical Fitter</v>
          </cell>
          <cell r="C53" t="str">
            <v>Electrical Fitter - Dist Sub</v>
          </cell>
          <cell r="D53" t="str">
            <v>Vacant</v>
          </cell>
          <cell r="F53" t="str">
            <v>Network Services</v>
          </cell>
          <cell r="G53" t="str">
            <v>Customer Service</v>
          </cell>
          <cell r="H53" t="str">
            <v>Metering &amp; Services</v>
          </cell>
          <cell r="J53" t="str">
            <v>CHRISTIAN, Wayne I</v>
          </cell>
        </row>
        <row r="54">
          <cell r="A54">
            <v>1168</v>
          </cell>
          <cell r="B54" t="str">
            <v>Electrical Fitter</v>
          </cell>
          <cell r="C54" t="str">
            <v>Electrical Fitter - Dist Sub</v>
          </cell>
          <cell r="D54">
            <v>4031</v>
          </cell>
          <cell r="E54" t="str">
            <v>BRACKENREG, Roydon D</v>
          </cell>
          <cell r="F54" t="str">
            <v>Network Services</v>
          </cell>
          <cell r="G54" t="str">
            <v>Service Delivery</v>
          </cell>
          <cell r="H54" t="str">
            <v>Substation Maintenance</v>
          </cell>
          <cell r="I54" t="str">
            <v>Zone Substations</v>
          </cell>
          <cell r="J54" t="str">
            <v>DUBBERT, Mark D</v>
          </cell>
          <cell r="K54">
            <v>35093</v>
          </cell>
          <cell r="L54" t="str">
            <v>SUBS</v>
          </cell>
          <cell r="M54" t="str">
            <v>STRUCT</v>
          </cell>
          <cell r="N54">
            <v>40787</v>
          </cell>
          <cell r="P54" t="str">
            <v>EW800A</v>
          </cell>
        </row>
        <row r="55">
          <cell r="A55">
            <v>1172</v>
          </cell>
          <cell r="B55" t="str">
            <v>Apprentice Electrical Fitter</v>
          </cell>
          <cell r="C55" t="str">
            <v>Electrical Apprentice</v>
          </cell>
          <cell r="D55">
            <v>10627</v>
          </cell>
          <cell r="E55" t="str">
            <v>GARVIE, Caleb</v>
          </cell>
          <cell r="F55" t="str">
            <v>Network Services</v>
          </cell>
          <cell r="G55" t="str">
            <v>Apprentices</v>
          </cell>
          <cell r="H55" t="str">
            <v>Electrical Apprentices</v>
          </cell>
          <cell r="J55" t="str">
            <v>LAMONT, Brent</v>
          </cell>
          <cell r="K55">
            <v>41303</v>
          </cell>
          <cell r="L55" t="str">
            <v>SUBS</v>
          </cell>
          <cell r="M55" t="str">
            <v>COMM</v>
          </cell>
          <cell r="N55">
            <v>41303</v>
          </cell>
          <cell r="O55">
            <v>42763</v>
          </cell>
          <cell r="P55" t="str">
            <v>APP211</v>
          </cell>
        </row>
        <row r="56">
          <cell r="A56">
            <v>1173</v>
          </cell>
          <cell r="B56" t="str">
            <v>Electrical Apprentice</v>
          </cell>
          <cell r="C56" t="str">
            <v>Electrical Apprentice</v>
          </cell>
          <cell r="D56">
            <v>9628</v>
          </cell>
          <cell r="E56" t="str">
            <v>MEEUWISSEN, Edward</v>
          </cell>
          <cell r="F56" t="str">
            <v>Network Services</v>
          </cell>
          <cell r="G56" t="str">
            <v>Apprentices</v>
          </cell>
          <cell r="H56" t="str">
            <v>Electrical Apprentices</v>
          </cell>
          <cell r="J56" t="str">
            <v>LAMONT, Brent</v>
          </cell>
          <cell r="K56">
            <v>40205</v>
          </cell>
          <cell r="L56" t="str">
            <v>SUBS</v>
          </cell>
          <cell r="M56" t="str">
            <v>ADVMNT</v>
          </cell>
          <cell r="N56">
            <v>41301</v>
          </cell>
          <cell r="O56">
            <v>41665</v>
          </cell>
          <cell r="P56" t="str">
            <v>APP212</v>
          </cell>
        </row>
        <row r="57">
          <cell r="A57">
            <v>1214</v>
          </cell>
          <cell r="B57" t="str">
            <v>Customer Services Officer</v>
          </cell>
          <cell r="C57" t="str">
            <v>Service Delivery Management</v>
          </cell>
          <cell r="D57">
            <v>2529</v>
          </cell>
          <cell r="E57" t="str">
            <v>ALLEN, Tracee</v>
          </cell>
          <cell r="F57" t="str">
            <v>Network Services</v>
          </cell>
          <cell r="G57" t="str">
            <v>Service Delivery</v>
          </cell>
          <cell r="H57" t="str">
            <v>Network Capital</v>
          </cell>
          <cell r="J57" t="str">
            <v>HOPKINS, Brian C</v>
          </cell>
          <cell r="K57">
            <v>38544</v>
          </cell>
          <cell r="L57" t="str">
            <v>SUBS</v>
          </cell>
          <cell r="M57" t="str">
            <v>STRUCT</v>
          </cell>
          <cell r="N57">
            <v>40843</v>
          </cell>
          <cell r="P57" t="str">
            <v>A3-ZAS</v>
          </cell>
        </row>
        <row r="58">
          <cell r="A58">
            <v>1217</v>
          </cell>
          <cell r="B58" t="str">
            <v>Distribution Substations Construction Team Leader</v>
          </cell>
          <cell r="C58" t="str">
            <v>Electrical Fitter - Zone Sub</v>
          </cell>
          <cell r="D58">
            <v>2382</v>
          </cell>
          <cell r="E58" t="str">
            <v>FARTHING, Daniel</v>
          </cell>
          <cell r="F58" t="str">
            <v>Network Services</v>
          </cell>
          <cell r="G58" t="str">
            <v>Service Delivery</v>
          </cell>
          <cell r="H58" t="str">
            <v>Substation Maintenance</v>
          </cell>
          <cell r="I58" t="str">
            <v>Distribution Substations</v>
          </cell>
          <cell r="J58" t="str">
            <v>WRENFORD, Dale J</v>
          </cell>
          <cell r="K58">
            <v>38379</v>
          </cell>
          <cell r="L58" t="str">
            <v>NONSUBS</v>
          </cell>
          <cell r="M58" t="str">
            <v>HDA</v>
          </cell>
          <cell r="N58">
            <v>41334</v>
          </cell>
          <cell r="O58">
            <v>41395</v>
          </cell>
          <cell r="P58" t="str">
            <v>EW800A</v>
          </cell>
        </row>
        <row r="59">
          <cell r="A59">
            <v>1217</v>
          </cell>
          <cell r="B59" t="str">
            <v>Distribution Substations Construction Team Leader</v>
          </cell>
          <cell r="C59" t="str">
            <v>Electrical Fitter - Zone Sub</v>
          </cell>
          <cell r="D59">
            <v>4048</v>
          </cell>
          <cell r="E59" t="str">
            <v>FROOME, Peter W</v>
          </cell>
          <cell r="F59" t="str">
            <v>Network Services</v>
          </cell>
          <cell r="G59" t="str">
            <v>Service Delivery</v>
          </cell>
          <cell r="H59" t="str">
            <v>Substation Maintenance</v>
          </cell>
          <cell r="I59" t="str">
            <v>Distribution Substations</v>
          </cell>
          <cell r="J59" t="str">
            <v>WRENFORD, Dale J</v>
          </cell>
          <cell r="K59">
            <v>35459</v>
          </cell>
          <cell r="L59" t="str">
            <v>SUBS</v>
          </cell>
          <cell r="M59" t="str">
            <v>STRUCT</v>
          </cell>
          <cell r="N59">
            <v>41000</v>
          </cell>
          <cell r="P59" t="str">
            <v>EW800A</v>
          </cell>
        </row>
        <row r="60">
          <cell r="A60">
            <v>1218</v>
          </cell>
          <cell r="B60" t="str">
            <v>Electrical Fitter</v>
          </cell>
          <cell r="C60" t="str">
            <v>Electrical Fitter - Dist Sub</v>
          </cell>
          <cell r="D60">
            <v>3347</v>
          </cell>
          <cell r="E60" t="str">
            <v>EBSWORTH, Jay</v>
          </cell>
          <cell r="F60" t="str">
            <v>Network Services</v>
          </cell>
          <cell r="G60" t="str">
            <v>Service Delivery</v>
          </cell>
          <cell r="H60" t="str">
            <v>Substation Maintenance</v>
          </cell>
          <cell r="I60" t="str">
            <v>Distribution Substations</v>
          </cell>
          <cell r="J60" t="str">
            <v>WRENFORD, Dale J</v>
          </cell>
          <cell r="K60">
            <v>39174</v>
          </cell>
          <cell r="L60" t="str">
            <v>SUBS</v>
          </cell>
          <cell r="M60" t="str">
            <v>STRUCT</v>
          </cell>
          <cell r="N60">
            <v>41123</v>
          </cell>
          <cell r="P60" t="str">
            <v>EW800A</v>
          </cell>
        </row>
        <row r="61">
          <cell r="A61">
            <v>1219</v>
          </cell>
          <cell r="B61" t="str">
            <v>Team Leader Protection</v>
          </cell>
          <cell r="C61" t="str">
            <v>Protection Technician</v>
          </cell>
          <cell r="D61" t="str">
            <v>Vacant</v>
          </cell>
          <cell r="F61" t="str">
            <v>Network Services</v>
          </cell>
          <cell r="G61" t="str">
            <v>Service Delivery</v>
          </cell>
          <cell r="H61" t="str">
            <v>Substation Maintenance</v>
          </cell>
          <cell r="I61" t="str">
            <v>Protection</v>
          </cell>
          <cell r="J61" t="str">
            <v>WILLIS, Kolby J</v>
          </cell>
        </row>
        <row r="62">
          <cell r="A62">
            <v>1223</v>
          </cell>
          <cell r="B62" t="str">
            <v>Electrical Fitter</v>
          </cell>
          <cell r="C62" t="str">
            <v>Electrical Fitter - Dist Sub</v>
          </cell>
          <cell r="D62">
            <v>9626</v>
          </cell>
          <cell r="E62" t="str">
            <v>CREEK, Matthew D</v>
          </cell>
          <cell r="F62" t="str">
            <v>Network Services</v>
          </cell>
          <cell r="G62" t="str">
            <v>Service Delivery</v>
          </cell>
          <cell r="H62" t="str">
            <v>Substation Maintenance</v>
          </cell>
          <cell r="I62" t="str">
            <v>Protection</v>
          </cell>
          <cell r="J62" t="str">
            <v>WILLIS, Kolby J</v>
          </cell>
          <cell r="K62">
            <v>40205</v>
          </cell>
          <cell r="L62" t="str">
            <v>SUBS</v>
          </cell>
          <cell r="M62" t="str">
            <v>ADVMNT</v>
          </cell>
          <cell r="N62">
            <v>41348</v>
          </cell>
          <cell r="P62" t="str">
            <v>EW600A</v>
          </cell>
        </row>
        <row r="63">
          <cell r="A63">
            <v>1225</v>
          </cell>
          <cell r="B63" t="str">
            <v>Design Team Manager</v>
          </cell>
          <cell r="C63" t="str">
            <v>Senior Technical Officer/Engineer_Design Section</v>
          </cell>
          <cell r="D63" t="str">
            <v>527-42110</v>
          </cell>
          <cell r="E63" t="str">
            <v>CHAN, Dan</v>
          </cell>
          <cell r="F63" t="str">
            <v>Network Services</v>
          </cell>
          <cell r="G63" t="str">
            <v>Customer Service</v>
          </cell>
          <cell r="H63" t="str">
            <v>Design</v>
          </cell>
          <cell r="J63" t="str">
            <v>WASS, Mathew S M</v>
          </cell>
          <cell r="K63">
            <v>32181</v>
          </cell>
          <cell r="L63" t="str">
            <v>SUBS</v>
          </cell>
          <cell r="M63" t="str">
            <v>STRUCT</v>
          </cell>
          <cell r="N63">
            <v>40843</v>
          </cell>
          <cell r="P63" t="str">
            <v>A5-ZBS</v>
          </cell>
        </row>
        <row r="64">
          <cell r="A64">
            <v>1234</v>
          </cell>
          <cell r="B64" t="str">
            <v>Electrical Worker Line Worker</v>
          </cell>
          <cell r="C64" t="str">
            <v>Electrical Worker - Lineworker Live Line</v>
          </cell>
          <cell r="D64">
            <v>9009</v>
          </cell>
          <cell r="E64" t="str">
            <v>JACOBS, Robert</v>
          </cell>
          <cell r="F64" t="str">
            <v>Network Services</v>
          </cell>
          <cell r="G64" t="str">
            <v>Service Delivery</v>
          </cell>
          <cell r="H64" t="str">
            <v>Lines Overhead &amp; Undergro</v>
          </cell>
          <cell r="I64" t="str">
            <v>Live Works</v>
          </cell>
          <cell r="J64" t="str">
            <v>READ, Scott A</v>
          </cell>
          <cell r="K64">
            <v>33049</v>
          </cell>
          <cell r="L64" t="str">
            <v>SUBS</v>
          </cell>
          <cell r="M64" t="str">
            <v>COMPET</v>
          </cell>
          <cell r="N64">
            <v>40694</v>
          </cell>
          <cell r="P64" t="str">
            <v>EW800A</v>
          </cell>
        </row>
        <row r="65">
          <cell r="A65">
            <v>1241</v>
          </cell>
          <cell r="B65" t="str">
            <v>Network Operator</v>
          </cell>
          <cell r="C65" t="str">
            <v>Operations and Call Centre</v>
          </cell>
          <cell r="D65">
            <v>4056</v>
          </cell>
          <cell r="E65" t="str">
            <v>GORTON, Andrew D</v>
          </cell>
          <cell r="F65" t="str">
            <v>Network Services</v>
          </cell>
          <cell r="G65" t="str">
            <v>Network Operations &amp; Call</v>
          </cell>
          <cell r="H65" t="str">
            <v>Control Room</v>
          </cell>
          <cell r="J65" t="str">
            <v>HINCH, Leylann J</v>
          </cell>
          <cell r="K65">
            <v>35660</v>
          </cell>
          <cell r="L65" t="str">
            <v>SUBS</v>
          </cell>
          <cell r="M65" t="str">
            <v>STRUCT</v>
          </cell>
          <cell r="N65">
            <v>41260</v>
          </cell>
          <cell r="P65" t="str">
            <v>A5-ZBS</v>
          </cell>
        </row>
        <row r="66">
          <cell r="A66">
            <v>1252</v>
          </cell>
          <cell r="B66" t="str">
            <v>Geospatial Specialist</v>
          </cell>
          <cell r="C66" t="str">
            <v>Network Innovation</v>
          </cell>
          <cell r="D66">
            <v>2375</v>
          </cell>
          <cell r="E66" t="str">
            <v>REARDON, Phillip</v>
          </cell>
          <cell r="F66" t="str">
            <v>Asset Management</v>
          </cell>
          <cell r="G66" t="str">
            <v>Network Innovation</v>
          </cell>
          <cell r="H66" t="str">
            <v>OSR Program</v>
          </cell>
          <cell r="J66" t="str">
            <v>BALDWIN, Graham</v>
          </cell>
          <cell r="K66">
            <v>38369</v>
          </cell>
          <cell r="L66" t="str">
            <v>SUBS</v>
          </cell>
          <cell r="M66" t="str">
            <v>STRUCT</v>
          </cell>
          <cell r="N66">
            <v>41240</v>
          </cell>
          <cell r="P66" t="str">
            <v>A4-ZAS</v>
          </cell>
        </row>
        <row r="67">
          <cell r="A67">
            <v>1282</v>
          </cell>
          <cell r="B67" t="str">
            <v>Operating Model Support Manager</v>
          </cell>
          <cell r="C67" t="str">
            <v>Service Delivery Management</v>
          </cell>
          <cell r="D67">
            <v>9077</v>
          </cell>
          <cell r="E67" t="str">
            <v>VAN VEENENDAAL, Debbie A</v>
          </cell>
          <cell r="F67" t="str">
            <v>Network Services</v>
          </cell>
          <cell r="G67" t="str">
            <v>Service Delivery</v>
          </cell>
          <cell r="H67" t="str">
            <v>Executive &amp; Admin</v>
          </cell>
          <cell r="J67" t="str">
            <v>IACUMIN, Lynette A</v>
          </cell>
          <cell r="K67">
            <v>39629</v>
          </cell>
          <cell r="L67" t="str">
            <v>SUBS</v>
          </cell>
          <cell r="M67" t="str">
            <v>STRUCT</v>
          </cell>
          <cell r="N67">
            <v>40840</v>
          </cell>
          <cell r="P67" t="str">
            <v>MSAN</v>
          </cell>
        </row>
        <row r="68">
          <cell r="A68">
            <v>1284</v>
          </cell>
          <cell r="B68" t="str">
            <v>Supply Manager</v>
          </cell>
          <cell r="C68" t="str">
            <v>Logistics</v>
          </cell>
          <cell r="D68" t="str">
            <v>033-51084</v>
          </cell>
          <cell r="E68" t="str">
            <v>MORRISON, Rodney</v>
          </cell>
          <cell r="F68" t="str">
            <v>Network Services</v>
          </cell>
          <cell r="G68" t="str">
            <v>Works Enablement</v>
          </cell>
          <cell r="H68" t="str">
            <v>Logistics</v>
          </cell>
          <cell r="J68" t="str">
            <v>PETHER, Derek J</v>
          </cell>
          <cell r="K68">
            <v>32076</v>
          </cell>
          <cell r="L68" t="str">
            <v>SUBS</v>
          </cell>
          <cell r="M68" t="str">
            <v>STRUCT</v>
          </cell>
          <cell r="N68">
            <v>40840</v>
          </cell>
          <cell r="P68" t="str">
            <v>A4-ZBS</v>
          </cell>
        </row>
        <row r="69">
          <cell r="A69">
            <v>1290</v>
          </cell>
          <cell r="B69" t="str">
            <v>Overhead Line Field Maintenance Manager</v>
          </cell>
          <cell r="C69" t="str">
            <v>Network Services Section Manager</v>
          </cell>
          <cell r="D69" t="str">
            <v>Vacant</v>
          </cell>
          <cell r="F69" t="str">
            <v>Network Services</v>
          </cell>
          <cell r="G69" t="str">
            <v>Service Delivery</v>
          </cell>
          <cell r="H69" t="str">
            <v>Substation Maintenance</v>
          </cell>
          <cell r="J69" t="str">
            <v>IACUMIN, Lynette A</v>
          </cell>
        </row>
        <row r="70">
          <cell r="A70">
            <v>1291</v>
          </cell>
          <cell r="B70" t="str">
            <v>Contract Specialist</v>
          </cell>
          <cell r="C70" t="str">
            <v>Works Enablement</v>
          </cell>
          <cell r="D70" t="str">
            <v>719-53247</v>
          </cell>
          <cell r="E70" t="str">
            <v>ANDERSON, Leanne</v>
          </cell>
          <cell r="F70" t="str">
            <v>Network Services</v>
          </cell>
          <cell r="G70" t="str">
            <v>Works Enablement</v>
          </cell>
          <cell r="J70" t="str">
            <v>MCALISTER, Clinton J</v>
          </cell>
          <cell r="K70">
            <v>35219</v>
          </cell>
          <cell r="L70" t="str">
            <v>SUBS</v>
          </cell>
          <cell r="M70" t="str">
            <v>STRUCT</v>
          </cell>
          <cell r="N70">
            <v>41379</v>
          </cell>
          <cell r="P70" t="str">
            <v>A3-ZBS</v>
          </cell>
        </row>
        <row r="71">
          <cell r="A71">
            <v>1299</v>
          </cell>
          <cell r="B71" t="str">
            <v>Fleet Support Officer</v>
          </cell>
          <cell r="C71" t="str">
            <v>Logistics</v>
          </cell>
          <cell r="D71">
            <v>3069</v>
          </cell>
          <cell r="E71" t="str">
            <v>WEBB, Erin L</v>
          </cell>
          <cell r="F71" t="str">
            <v>Network Services</v>
          </cell>
          <cell r="G71" t="str">
            <v>Works Enablement</v>
          </cell>
          <cell r="H71" t="str">
            <v>Logistics</v>
          </cell>
          <cell r="J71" t="str">
            <v>SHEIL, John</v>
          </cell>
          <cell r="K71">
            <v>38930</v>
          </cell>
          <cell r="L71" t="str">
            <v>SUBS</v>
          </cell>
          <cell r="M71" t="str">
            <v>STRUCT</v>
          </cell>
          <cell r="N71">
            <v>40840</v>
          </cell>
          <cell r="P71" t="str">
            <v>A3-ZAS</v>
          </cell>
        </row>
        <row r="72">
          <cell r="A72">
            <v>1302</v>
          </cell>
          <cell r="B72" t="str">
            <v>Purchasing Co-ordinator</v>
          </cell>
          <cell r="C72" t="str">
            <v>Logistics</v>
          </cell>
          <cell r="D72">
            <v>6574</v>
          </cell>
          <cell r="E72" t="str">
            <v>THOMPSON, Matthew J</v>
          </cell>
          <cell r="F72" t="str">
            <v>Network Services</v>
          </cell>
          <cell r="G72" t="str">
            <v>Works Enablement</v>
          </cell>
          <cell r="H72" t="str">
            <v>Logistics</v>
          </cell>
          <cell r="J72" t="str">
            <v>PETHER, Derek J</v>
          </cell>
          <cell r="K72">
            <v>34211</v>
          </cell>
          <cell r="L72" t="str">
            <v>SUBS</v>
          </cell>
          <cell r="M72" t="str">
            <v>STRUCT</v>
          </cell>
          <cell r="N72">
            <v>40805</v>
          </cell>
          <cell r="P72" t="str">
            <v>A3-ZBS</v>
          </cell>
        </row>
        <row r="73">
          <cell r="A73">
            <v>1303</v>
          </cell>
          <cell r="B73" t="str">
            <v>Inventory Analyst</v>
          </cell>
          <cell r="C73" t="str">
            <v>Logistics</v>
          </cell>
          <cell r="D73">
            <v>6252</v>
          </cell>
          <cell r="E73" t="str">
            <v>O'NEIL, Francis P</v>
          </cell>
          <cell r="F73" t="str">
            <v>Network Services</v>
          </cell>
          <cell r="G73" t="str">
            <v>Works Enablement</v>
          </cell>
          <cell r="H73" t="str">
            <v>Logistics</v>
          </cell>
          <cell r="J73" t="str">
            <v>FREEMAN, Brett E</v>
          </cell>
          <cell r="K73">
            <v>32062</v>
          </cell>
          <cell r="L73" t="str">
            <v>SUBS</v>
          </cell>
          <cell r="M73" t="str">
            <v>STRUCT</v>
          </cell>
          <cell r="N73">
            <v>40840</v>
          </cell>
          <cell r="P73" t="str">
            <v>A3-ZBS</v>
          </cell>
        </row>
        <row r="74">
          <cell r="A74">
            <v>1304</v>
          </cell>
          <cell r="B74" t="str">
            <v>Senior Commercial Analyst</v>
          </cell>
          <cell r="C74" t="str">
            <v>Finance Services</v>
          </cell>
          <cell r="D74" t="str">
            <v>715-17779</v>
          </cell>
          <cell r="E74" t="str">
            <v>WALKER, Christopher I</v>
          </cell>
          <cell r="F74" t="str">
            <v>Networks</v>
          </cell>
          <cell r="G74" t="str">
            <v>Network Finance Services</v>
          </cell>
          <cell r="J74" t="str">
            <v>PRIEST, Martin</v>
          </cell>
          <cell r="K74">
            <v>34093</v>
          </cell>
          <cell r="L74" t="str">
            <v>SUBS</v>
          </cell>
          <cell r="M74" t="str">
            <v>XFER</v>
          </cell>
          <cell r="N74">
            <v>40774</v>
          </cell>
          <cell r="P74" t="str">
            <v>A6-ZAS</v>
          </cell>
        </row>
        <row r="75">
          <cell r="A75">
            <v>1310</v>
          </cell>
          <cell r="B75" t="str">
            <v>Storeperson</v>
          </cell>
          <cell r="C75" t="str">
            <v>Logistics</v>
          </cell>
          <cell r="D75">
            <v>10583</v>
          </cell>
          <cell r="E75" t="str">
            <v>SUTTON, Brian</v>
          </cell>
          <cell r="F75" t="str">
            <v>Network Services</v>
          </cell>
          <cell r="G75" t="str">
            <v>Works Enablement</v>
          </cell>
          <cell r="H75" t="str">
            <v>Logistics</v>
          </cell>
          <cell r="J75" t="str">
            <v>NIHILL, Sean M</v>
          </cell>
          <cell r="K75">
            <v>41218</v>
          </cell>
          <cell r="L75" t="str">
            <v>SUBS</v>
          </cell>
          <cell r="M75" t="str">
            <v>COMM</v>
          </cell>
          <cell r="N75">
            <v>41218</v>
          </cell>
          <cell r="P75" t="str">
            <v>STOPEA</v>
          </cell>
        </row>
        <row r="76">
          <cell r="A76">
            <v>1312</v>
          </cell>
          <cell r="B76" t="str">
            <v>Warehouse Team Leader</v>
          </cell>
          <cell r="C76" t="str">
            <v>Logistics</v>
          </cell>
          <cell r="D76">
            <v>9849</v>
          </cell>
          <cell r="E76" t="str">
            <v>NIHILL, Sean M</v>
          </cell>
          <cell r="F76" t="str">
            <v>Network Services</v>
          </cell>
          <cell r="G76" t="str">
            <v>Works Enablement</v>
          </cell>
          <cell r="H76" t="str">
            <v>Logistics</v>
          </cell>
          <cell r="J76" t="str">
            <v>MORRISON, Rodney</v>
          </cell>
          <cell r="K76">
            <v>40560</v>
          </cell>
          <cell r="L76" t="str">
            <v>SUBS</v>
          </cell>
          <cell r="M76" t="str">
            <v>COMPET</v>
          </cell>
          <cell r="N76">
            <v>41260</v>
          </cell>
          <cell r="P76" t="str">
            <v>SSTELA</v>
          </cell>
        </row>
        <row r="77">
          <cell r="A77">
            <v>1313</v>
          </cell>
          <cell r="B77" t="str">
            <v>Storeperson</v>
          </cell>
          <cell r="C77" t="str">
            <v>Logistics</v>
          </cell>
          <cell r="D77">
            <v>6256</v>
          </cell>
          <cell r="E77" t="str">
            <v>O'CONNOR, David J</v>
          </cell>
          <cell r="F77" t="str">
            <v>Network Services</v>
          </cell>
          <cell r="G77" t="str">
            <v>Works Enablement</v>
          </cell>
          <cell r="H77" t="str">
            <v>Logistics</v>
          </cell>
          <cell r="J77" t="str">
            <v>NIHILL, Sean M</v>
          </cell>
          <cell r="K77">
            <v>31523</v>
          </cell>
          <cell r="L77" t="str">
            <v>SUBS</v>
          </cell>
          <cell r="M77" t="str">
            <v>STRUCT</v>
          </cell>
          <cell r="N77">
            <v>40840</v>
          </cell>
          <cell r="P77" t="str">
            <v>STOPEA</v>
          </cell>
        </row>
        <row r="78">
          <cell r="A78">
            <v>1317</v>
          </cell>
          <cell r="B78" t="str">
            <v>Storeperson</v>
          </cell>
          <cell r="C78" t="str">
            <v>Logistics</v>
          </cell>
          <cell r="D78">
            <v>9617</v>
          </cell>
          <cell r="E78" t="str">
            <v>CAIN, David P</v>
          </cell>
          <cell r="F78" t="str">
            <v>Network Services</v>
          </cell>
          <cell r="G78" t="str">
            <v>Works Enablement</v>
          </cell>
          <cell r="H78" t="str">
            <v>Logistics</v>
          </cell>
          <cell r="J78" t="str">
            <v>NIHILL, Sean M</v>
          </cell>
          <cell r="K78">
            <v>40196</v>
          </cell>
          <cell r="L78" t="str">
            <v>SUBS</v>
          </cell>
          <cell r="M78" t="str">
            <v>STRUCT</v>
          </cell>
          <cell r="N78">
            <v>40840</v>
          </cell>
          <cell r="P78" t="str">
            <v>STOPEA</v>
          </cell>
        </row>
        <row r="79">
          <cell r="A79">
            <v>1318</v>
          </cell>
          <cell r="B79" t="str">
            <v>Warehouse Administration Officer</v>
          </cell>
          <cell r="C79" t="str">
            <v>Logistics</v>
          </cell>
          <cell r="D79">
            <v>10578</v>
          </cell>
          <cell r="E79" t="str">
            <v>GILL, Rebecca A E</v>
          </cell>
          <cell r="F79" t="str">
            <v>Network Services</v>
          </cell>
          <cell r="G79" t="str">
            <v>Works Enablement</v>
          </cell>
          <cell r="H79" t="str">
            <v>Logistics</v>
          </cell>
          <cell r="J79" t="str">
            <v>NIHILL, Sean M</v>
          </cell>
          <cell r="K79">
            <v>41207</v>
          </cell>
          <cell r="L79" t="str">
            <v>SUBS</v>
          </cell>
          <cell r="M79" t="str">
            <v>COMM</v>
          </cell>
          <cell r="N79">
            <v>41207</v>
          </cell>
          <cell r="O79">
            <v>41571</v>
          </cell>
          <cell r="P79" t="str">
            <v>A2-ZAS</v>
          </cell>
        </row>
        <row r="80">
          <cell r="A80">
            <v>1318</v>
          </cell>
          <cell r="B80" t="str">
            <v>Warehouse Administration Officer</v>
          </cell>
          <cell r="C80" t="str">
            <v>Logistics</v>
          </cell>
          <cell r="D80">
            <v>9571</v>
          </cell>
          <cell r="E80" t="str">
            <v>MIDDLETON, Mark A</v>
          </cell>
          <cell r="F80" t="str">
            <v>Network Services</v>
          </cell>
          <cell r="G80" t="str">
            <v>Works Enablement</v>
          </cell>
          <cell r="H80" t="str">
            <v>Logistics</v>
          </cell>
          <cell r="J80" t="str">
            <v>NIHILL, Sean M</v>
          </cell>
          <cell r="K80">
            <v>40154</v>
          </cell>
          <cell r="L80" t="str">
            <v>SUBS</v>
          </cell>
          <cell r="M80" t="str">
            <v>STRUCT</v>
          </cell>
          <cell r="N80">
            <v>40840</v>
          </cell>
          <cell r="P80" t="str">
            <v>STOPEA</v>
          </cell>
        </row>
        <row r="81">
          <cell r="A81">
            <v>1319</v>
          </cell>
          <cell r="B81" t="str">
            <v>Warehouse Training &amp; Investigations Officer</v>
          </cell>
          <cell r="C81" t="str">
            <v>Logistics</v>
          </cell>
          <cell r="D81">
            <v>1740</v>
          </cell>
          <cell r="E81" t="str">
            <v>WILLIAMS, Grant H</v>
          </cell>
          <cell r="F81" t="str">
            <v>Network Services</v>
          </cell>
          <cell r="G81" t="str">
            <v>Works Enablement</v>
          </cell>
          <cell r="H81" t="str">
            <v>Logistics</v>
          </cell>
          <cell r="J81" t="str">
            <v>NIHILL, Sean M</v>
          </cell>
          <cell r="K81">
            <v>37480</v>
          </cell>
          <cell r="L81" t="str">
            <v>SUBS</v>
          </cell>
          <cell r="M81" t="str">
            <v>STRUCT</v>
          </cell>
          <cell r="N81">
            <v>40840</v>
          </cell>
          <cell r="P81" t="str">
            <v>SSTELA</v>
          </cell>
        </row>
        <row r="82">
          <cell r="A82">
            <v>1320</v>
          </cell>
          <cell r="B82" t="str">
            <v>Project Performance Analyst</v>
          </cell>
          <cell r="C82" t="str">
            <v>Works Enablement</v>
          </cell>
          <cell r="D82">
            <v>9339</v>
          </cell>
          <cell r="E82" t="str">
            <v>SKOUSEN, Cheryl S</v>
          </cell>
          <cell r="F82" t="str">
            <v>Network Services</v>
          </cell>
          <cell r="G82" t="str">
            <v>Works Enablement</v>
          </cell>
          <cell r="H82" t="str">
            <v>Works Management</v>
          </cell>
          <cell r="I82" t="str">
            <v>WE Tools Syst &amp; Proc Spec</v>
          </cell>
          <cell r="J82" t="str">
            <v>KUSUMA, Arinanto</v>
          </cell>
          <cell r="K82">
            <v>39860</v>
          </cell>
          <cell r="L82" t="str">
            <v>SUBS</v>
          </cell>
          <cell r="M82" t="str">
            <v>XFER</v>
          </cell>
          <cell r="N82">
            <v>41176</v>
          </cell>
          <cell r="P82" t="str">
            <v>A4-ZAS</v>
          </cell>
        </row>
        <row r="83">
          <cell r="A83">
            <v>1321</v>
          </cell>
          <cell r="B83" t="str">
            <v>Storeperson</v>
          </cell>
          <cell r="C83" t="str">
            <v>Logistics</v>
          </cell>
          <cell r="D83">
            <v>3013</v>
          </cell>
          <cell r="E83" t="str">
            <v>ORLANDO, Mathew</v>
          </cell>
          <cell r="F83" t="str">
            <v>Network Services</v>
          </cell>
          <cell r="G83" t="str">
            <v>Works Enablement</v>
          </cell>
          <cell r="H83" t="str">
            <v>Logistics</v>
          </cell>
          <cell r="J83" t="str">
            <v>NIHILL, Sean M</v>
          </cell>
          <cell r="K83">
            <v>38904</v>
          </cell>
          <cell r="L83" t="str">
            <v>SUBS</v>
          </cell>
          <cell r="M83" t="str">
            <v>STRUCT</v>
          </cell>
          <cell r="N83">
            <v>40840</v>
          </cell>
          <cell r="P83" t="str">
            <v>STOPEA</v>
          </cell>
        </row>
        <row r="84">
          <cell r="A84">
            <v>1341</v>
          </cell>
          <cell r="B84" t="str">
            <v>Principle Engineer Zone Substation</v>
          </cell>
          <cell r="C84" t="str">
            <v xml:space="preserve">AP - Planner/TO/Engineer </v>
          </cell>
          <cell r="D84">
            <v>10645</v>
          </cell>
          <cell r="E84" t="str">
            <v>TURKI, Surinder</v>
          </cell>
          <cell r="F84" t="str">
            <v>Asset Management</v>
          </cell>
          <cell r="G84" t="str">
            <v>Asset Strategy &amp; Planning</v>
          </cell>
          <cell r="H84" t="str">
            <v>Zone Subs Planning &amp; Perf</v>
          </cell>
          <cell r="J84" t="str">
            <v>GOTLA, Firoz</v>
          </cell>
          <cell r="K84">
            <v>41337</v>
          </cell>
          <cell r="L84" t="str">
            <v>SUBS</v>
          </cell>
          <cell r="M84" t="str">
            <v>COMM</v>
          </cell>
          <cell r="N84">
            <v>41337</v>
          </cell>
          <cell r="P84" t="str">
            <v>MSAN</v>
          </cell>
        </row>
        <row r="85">
          <cell r="A85">
            <v>1342</v>
          </cell>
          <cell r="B85" t="str">
            <v>Senior Network Regulatory Officer</v>
          </cell>
          <cell r="C85" t="str">
            <v>Technical Regulation &amp; Standards</v>
          </cell>
          <cell r="D85">
            <v>10606</v>
          </cell>
          <cell r="E85" t="str">
            <v>WALKER, Robert</v>
          </cell>
          <cell r="F85" t="str">
            <v>Asset Management</v>
          </cell>
          <cell r="G85" t="str">
            <v>Technical Regulation &amp; St</v>
          </cell>
          <cell r="J85" t="str">
            <v>WORONY, Janusz</v>
          </cell>
          <cell r="K85">
            <v>41281</v>
          </cell>
          <cell r="L85" t="str">
            <v>SUBS</v>
          </cell>
          <cell r="M85" t="str">
            <v>COMM</v>
          </cell>
          <cell r="N85">
            <v>41281</v>
          </cell>
          <cell r="P85" t="str">
            <v>MSAN</v>
          </cell>
        </row>
        <row r="86">
          <cell r="A86">
            <v>1343</v>
          </cell>
          <cell r="B86" t="str">
            <v>Market Services Team Manager</v>
          </cell>
          <cell r="C86" t="str">
            <v>Customer Services Officer_Connections &amp; Integrity Section</v>
          </cell>
          <cell r="D86" t="str">
            <v>541-98729</v>
          </cell>
          <cell r="E86" t="str">
            <v>ROBERTS, Jeffrey A</v>
          </cell>
          <cell r="F86" t="str">
            <v>Network Services</v>
          </cell>
          <cell r="G86" t="str">
            <v>Customer Service</v>
          </cell>
          <cell r="H86" t="str">
            <v>Metering &amp; Services</v>
          </cell>
          <cell r="J86" t="str">
            <v>SHARMA, Parveen K</v>
          </cell>
          <cell r="K86">
            <v>32489</v>
          </cell>
          <cell r="L86" t="str">
            <v>SUBS</v>
          </cell>
          <cell r="M86" t="str">
            <v>STRUCT</v>
          </cell>
          <cell r="N86">
            <v>40840</v>
          </cell>
          <cell r="P86" t="str">
            <v>A5-ZBS</v>
          </cell>
        </row>
        <row r="87">
          <cell r="A87">
            <v>1348</v>
          </cell>
          <cell r="B87" t="str">
            <v>Commercial Manager Energy Networks</v>
          </cell>
          <cell r="C87" t="str">
            <v>Finance Services</v>
          </cell>
          <cell r="D87">
            <v>9846</v>
          </cell>
          <cell r="E87" t="str">
            <v>PRIEST, Martin</v>
          </cell>
          <cell r="F87" t="str">
            <v>Networks</v>
          </cell>
          <cell r="G87" t="str">
            <v>Network Finance Services</v>
          </cell>
          <cell r="J87" t="str">
            <v>KNOX, John M</v>
          </cell>
          <cell r="K87">
            <v>40560</v>
          </cell>
          <cell r="L87" t="str">
            <v>SUBS</v>
          </cell>
          <cell r="M87" t="str">
            <v>COMM</v>
          </cell>
          <cell r="N87">
            <v>40630</v>
          </cell>
          <cell r="O87">
            <v>41648</v>
          </cell>
          <cell r="P87" t="str">
            <v>MSAN</v>
          </cell>
        </row>
        <row r="88">
          <cell r="A88">
            <v>1369</v>
          </cell>
          <cell r="B88" t="str">
            <v>Administrative Officer</v>
          </cell>
          <cell r="C88" t="str">
            <v>Works Enablement</v>
          </cell>
          <cell r="D88" t="str">
            <v>323-84993</v>
          </cell>
          <cell r="E88" t="str">
            <v>COULON, Noelene</v>
          </cell>
          <cell r="F88" t="str">
            <v>Network Services</v>
          </cell>
          <cell r="G88" t="str">
            <v>Works Enablement</v>
          </cell>
          <cell r="H88" t="str">
            <v>Works Management</v>
          </cell>
          <cell r="I88" t="str">
            <v>Program Planning</v>
          </cell>
          <cell r="J88" t="str">
            <v>VAN DER PLAAT, Michael A</v>
          </cell>
          <cell r="K88">
            <v>24740</v>
          </cell>
          <cell r="L88" t="str">
            <v>SUBS</v>
          </cell>
          <cell r="M88" t="str">
            <v>STRUCT</v>
          </cell>
          <cell r="N88">
            <v>40969</v>
          </cell>
          <cell r="P88" t="str">
            <v>A3-ZAS</v>
          </cell>
        </row>
        <row r="89">
          <cell r="A89">
            <v>1382</v>
          </cell>
          <cell r="B89" t="str">
            <v>Electrical Apprentice</v>
          </cell>
          <cell r="C89" t="str">
            <v>Electrical Apprentice</v>
          </cell>
          <cell r="D89">
            <v>2401</v>
          </cell>
          <cell r="E89" t="str">
            <v>BAIRD, Douglas N</v>
          </cell>
          <cell r="F89" t="str">
            <v>Network Services</v>
          </cell>
          <cell r="G89" t="str">
            <v>Apprentices</v>
          </cell>
          <cell r="H89" t="str">
            <v>Electrical Apprentices</v>
          </cell>
          <cell r="J89" t="str">
            <v>LAMONT, Brent</v>
          </cell>
          <cell r="K89">
            <v>38390</v>
          </cell>
          <cell r="L89" t="str">
            <v>SUBS</v>
          </cell>
          <cell r="M89" t="str">
            <v>STRUCT</v>
          </cell>
          <cell r="N89">
            <v>40574</v>
          </cell>
          <cell r="P89" t="str">
            <v>EW500A</v>
          </cell>
        </row>
        <row r="90">
          <cell r="A90">
            <v>1383</v>
          </cell>
          <cell r="B90" t="str">
            <v>Electrical Apprentice 1st Year</v>
          </cell>
          <cell r="C90" t="str">
            <v>Electrical Apprentice</v>
          </cell>
          <cell r="D90">
            <v>9629</v>
          </cell>
          <cell r="E90" t="str">
            <v>CLARK, Jeremy G</v>
          </cell>
          <cell r="F90" t="str">
            <v>Network Services</v>
          </cell>
          <cell r="G90" t="str">
            <v>Apprentices</v>
          </cell>
          <cell r="H90" t="str">
            <v>Cable Jointer Apprentices</v>
          </cell>
          <cell r="J90" t="str">
            <v>HOPKINS, Brian C</v>
          </cell>
          <cell r="K90">
            <v>40205</v>
          </cell>
          <cell r="L90" t="str">
            <v>SUBS</v>
          </cell>
          <cell r="M90" t="str">
            <v>ADVMNT</v>
          </cell>
          <cell r="N90">
            <v>41307</v>
          </cell>
          <cell r="O90">
            <v>41665</v>
          </cell>
          <cell r="P90" t="str">
            <v>APP212</v>
          </cell>
        </row>
        <row r="91">
          <cell r="A91">
            <v>1389</v>
          </cell>
          <cell r="B91" t="str">
            <v>Program Scheduler</v>
          </cell>
          <cell r="C91" t="str">
            <v>Works Enablement</v>
          </cell>
          <cell r="D91">
            <v>10143</v>
          </cell>
          <cell r="E91" t="str">
            <v>BRUNS, Daniel K</v>
          </cell>
          <cell r="F91" t="str">
            <v>Network Services</v>
          </cell>
          <cell r="G91" t="str">
            <v>Works Enablement</v>
          </cell>
          <cell r="H91" t="str">
            <v>Works Management</v>
          </cell>
          <cell r="I91" t="str">
            <v>Program Planning</v>
          </cell>
          <cell r="J91" t="str">
            <v>VAN DER PLAAT, Michael A</v>
          </cell>
          <cell r="K91">
            <v>41072</v>
          </cell>
          <cell r="L91" t="str">
            <v>SUBS</v>
          </cell>
          <cell r="M91" t="str">
            <v>COMM</v>
          </cell>
          <cell r="N91">
            <v>41072</v>
          </cell>
          <cell r="P91" t="str">
            <v>A4-ZAS</v>
          </cell>
        </row>
        <row r="92">
          <cell r="A92">
            <v>1394</v>
          </cell>
          <cell r="B92" t="str">
            <v>Dispatcher</v>
          </cell>
          <cell r="C92" t="str">
            <v>Operations and Call Centre</v>
          </cell>
          <cell r="D92">
            <v>6424</v>
          </cell>
          <cell r="E92" t="str">
            <v>REES, Ross E</v>
          </cell>
          <cell r="F92" t="str">
            <v>Network Services</v>
          </cell>
          <cell r="G92" t="str">
            <v>Network Operations &amp; Call</v>
          </cell>
          <cell r="H92" t="str">
            <v>Control Room</v>
          </cell>
          <cell r="J92" t="str">
            <v>HINCH, Leylann J</v>
          </cell>
          <cell r="K92">
            <v>28569</v>
          </cell>
          <cell r="L92" t="str">
            <v>SUBS</v>
          </cell>
          <cell r="M92" t="str">
            <v>STRUCT</v>
          </cell>
          <cell r="N92">
            <v>41260</v>
          </cell>
          <cell r="P92" t="str">
            <v>A5-ZAS</v>
          </cell>
        </row>
        <row r="93">
          <cell r="A93">
            <v>1395</v>
          </cell>
          <cell r="B93" t="str">
            <v>Metering Works Co-ordindator</v>
          </cell>
          <cell r="C93" t="str">
            <v>Works / Teams Coordinator</v>
          </cell>
          <cell r="D93">
            <v>5250</v>
          </cell>
          <cell r="E93" t="str">
            <v>CHRISTIAN, Wayne I</v>
          </cell>
          <cell r="F93" t="str">
            <v>Network Services</v>
          </cell>
          <cell r="G93" t="str">
            <v>Customer Service</v>
          </cell>
          <cell r="H93" t="str">
            <v>Metering &amp; Services</v>
          </cell>
          <cell r="J93" t="str">
            <v>SHARMA, Parveen K</v>
          </cell>
          <cell r="K93">
            <v>28415</v>
          </cell>
          <cell r="L93" t="str">
            <v>SUBS</v>
          </cell>
          <cell r="M93" t="str">
            <v>ADVMNT</v>
          </cell>
          <cell r="N93">
            <v>40786</v>
          </cell>
          <cell r="P93" t="str">
            <v>EW100B</v>
          </cell>
        </row>
        <row r="94">
          <cell r="A94">
            <v>1396</v>
          </cell>
          <cell r="B94" t="str">
            <v>Works Scheduler</v>
          </cell>
          <cell r="C94" t="str">
            <v>Service Delivery Management</v>
          </cell>
          <cell r="D94">
            <v>3565</v>
          </cell>
          <cell r="E94" t="str">
            <v>EVANS, Kylie M</v>
          </cell>
          <cell r="F94" t="str">
            <v>Network Services</v>
          </cell>
          <cell r="G94" t="str">
            <v>Service Delivery</v>
          </cell>
          <cell r="H94" t="str">
            <v>Network Capital</v>
          </cell>
          <cell r="J94" t="str">
            <v>HOPKINS, Brian C</v>
          </cell>
          <cell r="K94">
            <v>39335</v>
          </cell>
          <cell r="L94" t="str">
            <v>SUBS</v>
          </cell>
          <cell r="M94" t="str">
            <v>STRUCT</v>
          </cell>
          <cell r="N94">
            <v>40788</v>
          </cell>
          <cell r="P94" t="str">
            <v>A4-ZAS</v>
          </cell>
        </row>
        <row r="95">
          <cell r="A95">
            <v>1397</v>
          </cell>
          <cell r="B95" t="str">
            <v>Pole, Line &amp; Tree Co-ordinator</v>
          </cell>
          <cell r="C95" t="str">
            <v>Works / Teams Coordinator</v>
          </cell>
          <cell r="D95">
            <v>5619</v>
          </cell>
          <cell r="E95" t="str">
            <v>HARTAS, Steven J</v>
          </cell>
          <cell r="F95" t="str">
            <v>Network Services</v>
          </cell>
          <cell r="G95" t="str">
            <v>Service Delivery</v>
          </cell>
          <cell r="H95" t="str">
            <v>Lines Overhead &amp; Undergro</v>
          </cell>
          <cell r="I95" t="str">
            <v>Pole &amp; Line Inspection</v>
          </cell>
          <cell r="J95" t="str">
            <v>SPENCE, Bob</v>
          </cell>
          <cell r="K95">
            <v>31489</v>
          </cell>
          <cell r="L95" t="str">
            <v>SUBS</v>
          </cell>
          <cell r="M95" t="str">
            <v>XFER</v>
          </cell>
          <cell r="N95">
            <v>40882</v>
          </cell>
          <cell r="P95" t="str">
            <v>EW100B</v>
          </cell>
        </row>
        <row r="96">
          <cell r="A96">
            <v>1398</v>
          </cell>
          <cell r="B96" t="str">
            <v>Service &amp; Installations Officer</v>
          </cell>
          <cell r="C96" t="str">
            <v>Services &amp; Installation Officer_Metering &amp; Services Section</v>
          </cell>
          <cell r="D96" t="str">
            <v>326-76056</v>
          </cell>
          <cell r="E96" t="str">
            <v>MCINTOSH, David A</v>
          </cell>
          <cell r="F96" t="str">
            <v>Network Services</v>
          </cell>
          <cell r="G96" t="str">
            <v>Customer Service</v>
          </cell>
          <cell r="H96" t="str">
            <v>Metering &amp; Services</v>
          </cell>
          <cell r="J96" t="str">
            <v>SHARMA, Parveen K</v>
          </cell>
          <cell r="K96">
            <v>27064</v>
          </cell>
          <cell r="L96" t="str">
            <v>SUBS</v>
          </cell>
          <cell r="M96" t="str">
            <v>STRUCT</v>
          </cell>
          <cell r="N96">
            <v>41078</v>
          </cell>
          <cell r="P96" t="str">
            <v>A4-ZAW</v>
          </cell>
        </row>
        <row r="97">
          <cell r="A97">
            <v>1399</v>
          </cell>
          <cell r="B97" t="str">
            <v>Dispatcher</v>
          </cell>
          <cell r="C97" t="str">
            <v>Operations and Call Centre</v>
          </cell>
          <cell r="D97" t="str">
            <v>326-78924</v>
          </cell>
          <cell r="E97" t="str">
            <v>OLIVER, Roger K</v>
          </cell>
          <cell r="F97" t="str">
            <v>Network Services</v>
          </cell>
          <cell r="G97" t="str">
            <v>Network Operations &amp; Call</v>
          </cell>
          <cell r="H97" t="str">
            <v>Control Room</v>
          </cell>
          <cell r="J97" t="str">
            <v>HINCH, Leylann J</v>
          </cell>
          <cell r="K97">
            <v>26952</v>
          </cell>
          <cell r="L97" t="str">
            <v>SUBS</v>
          </cell>
          <cell r="M97" t="str">
            <v>STRUCT</v>
          </cell>
          <cell r="N97">
            <v>41260</v>
          </cell>
          <cell r="P97" t="str">
            <v>A5-ZAS</v>
          </cell>
        </row>
        <row r="98">
          <cell r="A98">
            <v>1400</v>
          </cell>
          <cell r="B98" t="str">
            <v>Dispatcher</v>
          </cell>
          <cell r="C98" t="str">
            <v>Operations and Call Centre</v>
          </cell>
          <cell r="D98">
            <v>6876</v>
          </cell>
          <cell r="E98" t="str">
            <v>WALKER, Noel G</v>
          </cell>
          <cell r="F98" t="str">
            <v>Network Services</v>
          </cell>
          <cell r="G98" t="str">
            <v>Network Operations &amp; Call</v>
          </cell>
          <cell r="H98" t="str">
            <v>Control Room</v>
          </cell>
          <cell r="J98" t="str">
            <v>HINCH, Leylann J</v>
          </cell>
          <cell r="K98">
            <v>34002</v>
          </cell>
          <cell r="L98" t="str">
            <v>SUBS</v>
          </cell>
          <cell r="M98" t="str">
            <v>STRUCT</v>
          </cell>
          <cell r="N98">
            <v>41260</v>
          </cell>
          <cell r="P98" t="str">
            <v>DIS910</v>
          </cell>
        </row>
        <row r="99">
          <cell r="A99">
            <v>1401</v>
          </cell>
          <cell r="B99" t="str">
            <v>Dispatcher</v>
          </cell>
          <cell r="C99" t="str">
            <v>Operations and Call Centre</v>
          </cell>
          <cell r="D99" t="str">
            <v>326-71589</v>
          </cell>
          <cell r="E99" t="str">
            <v>GRIGG, Kenneth</v>
          </cell>
          <cell r="F99" t="str">
            <v>Network Services</v>
          </cell>
          <cell r="G99" t="str">
            <v>Network Operations &amp; Call</v>
          </cell>
          <cell r="H99" t="str">
            <v>Control Room</v>
          </cell>
          <cell r="J99" t="str">
            <v>HINCH, Leylann J</v>
          </cell>
          <cell r="K99">
            <v>25608</v>
          </cell>
          <cell r="L99" t="str">
            <v>SUBS</v>
          </cell>
          <cell r="M99" t="str">
            <v>STRUCT</v>
          </cell>
          <cell r="N99">
            <v>41260</v>
          </cell>
          <cell r="P99" t="str">
            <v>A5-ZAS</v>
          </cell>
        </row>
        <row r="100">
          <cell r="A100">
            <v>1404</v>
          </cell>
          <cell r="B100" t="str">
            <v>Team Leader Pole Replacement</v>
          </cell>
          <cell r="C100" t="str">
            <v>Electrical Worker - Lineworker</v>
          </cell>
          <cell r="D100">
            <v>2116</v>
          </cell>
          <cell r="E100" t="str">
            <v>STEWART, Geoffrey W</v>
          </cell>
          <cell r="F100" t="str">
            <v>Network Services</v>
          </cell>
          <cell r="G100" t="str">
            <v>Service Delivery</v>
          </cell>
          <cell r="H100" t="str">
            <v>Lines Overhead &amp; Undergro</v>
          </cell>
          <cell r="I100" t="str">
            <v>Pole Replacement</v>
          </cell>
          <cell r="J100" t="str">
            <v>DOWD, Troy A</v>
          </cell>
          <cell r="K100">
            <v>38035</v>
          </cell>
          <cell r="L100" t="str">
            <v>SUBS</v>
          </cell>
          <cell r="M100" t="str">
            <v>ADVMNT</v>
          </cell>
          <cell r="N100">
            <v>41282</v>
          </cell>
          <cell r="P100" t="str">
            <v>EW900A</v>
          </cell>
        </row>
        <row r="101">
          <cell r="A101">
            <v>1405</v>
          </cell>
          <cell r="B101" t="str">
            <v>Team Coordinator Plant and Equipment</v>
          </cell>
          <cell r="C101" t="str">
            <v>Works / Teams Coordinator</v>
          </cell>
          <cell r="D101">
            <v>5389</v>
          </cell>
          <cell r="E101" t="str">
            <v>CLARKE, Stephen</v>
          </cell>
          <cell r="F101" t="str">
            <v>Network Services</v>
          </cell>
          <cell r="G101" t="str">
            <v>Service Delivery</v>
          </cell>
          <cell r="H101" t="str">
            <v>Lines Overhead &amp; Undergro</v>
          </cell>
          <cell r="I101" t="str">
            <v>Plant &amp; Equipment</v>
          </cell>
          <cell r="J101" t="str">
            <v>BRADLEY, Paul</v>
          </cell>
          <cell r="K101">
            <v>31383</v>
          </cell>
          <cell r="L101" t="str">
            <v>SUBS</v>
          </cell>
          <cell r="M101" t="str">
            <v>ADVMNT</v>
          </cell>
          <cell r="N101">
            <v>41022</v>
          </cell>
          <cell r="P101" t="str">
            <v>EW900A</v>
          </cell>
        </row>
        <row r="102">
          <cell r="A102">
            <v>1479</v>
          </cell>
          <cell r="B102" t="str">
            <v>Team Leader GIS &amp; CAD</v>
          </cell>
          <cell r="C102" t="str">
            <v>Asset Information and Reporting</v>
          </cell>
          <cell r="D102" t="str">
            <v>033-50380</v>
          </cell>
          <cell r="E102" t="str">
            <v>SMITH, Gary C</v>
          </cell>
          <cell r="F102" t="str">
            <v>Asset Management</v>
          </cell>
          <cell r="G102" t="str">
            <v>Asset Info Mngmnt &amp; Repor</v>
          </cell>
          <cell r="J102" t="str">
            <v>HOLLONDS, Gordon R</v>
          </cell>
          <cell r="K102">
            <v>32181</v>
          </cell>
          <cell r="L102" t="str">
            <v>SUBS</v>
          </cell>
          <cell r="M102" t="str">
            <v>STRUCT</v>
          </cell>
          <cell r="N102">
            <v>40717</v>
          </cell>
          <cell r="P102" t="str">
            <v>A4-ZBS</v>
          </cell>
        </row>
        <row r="103">
          <cell r="A103">
            <v>1515</v>
          </cell>
          <cell r="B103" t="str">
            <v>Manager Gas Networks</v>
          </cell>
          <cell r="C103" t="str">
            <v>Asset Management General Manager</v>
          </cell>
          <cell r="D103">
            <v>3798</v>
          </cell>
          <cell r="E103" t="str">
            <v>CONNELLY, Macleay F</v>
          </cell>
          <cell r="F103" t="str">
            <v>Asset Management</v>
          </cell>
          <cell r="G103" t="str">
            <v>Gas Networks</v>
          </cell>
          <cell r="J103" t="str">
            <v>DEVLIN, Stephen P</v>
          </cell>
          <cell r="K103">
            <v>39510</v>
          </cell>
          <cell r="L103" t="str">
            <v>SUBS</v>
          </cell>
          <cell r="M103" t="str">
            <v>ADVMNT</v>
          </cell>
          <cell r="N103">
            <v>40725</v>
          </cell>
          <cell r="P103" t="str">
            <v>MSAN</v>
          </cell>
        </row>
        <row r="104">
          <cell r="A104">
            <v>1516</v>
          </cell>
          <cell r="B104" t="str">
            <v>Dispatcher</v>
          </cell>
          <cell r="C104" t="str">
            <v>Operations and Call Centre</v>
          </cell>
          <cell r="D104" t="str">
            <v>719-50775</v>
          </cell>
          <cell r="E104" t="str">
            <v>NEGRI, Graeme</v>
          </cell>
          <cell r="F104" t="str">
            <v>Network Services</v>
          </cell>
          <cell r="G104" t="str">
            <v>Network Operations &amp; Call</v>
          </cell>
          <cell r="H104" t="str">
            <v>Control Room</v>
          </cell>
          <cell r="J104" t="str">
            <v>HINCH, Leylann J</v>
          </cell>
          <cell r="K104">
            <v>34974</v>
          </cell>
          <cell r="L104" t="str">
            <v>SUBS</v>
          </cell>
          <cell r="M104" t="str">
            <v>STRUCT</v>
          </cell>
          <cell r="N104">
            <v>41260</v>
          </cell>
          <cell r="P104" t="str">
            <v>A5-ZAS</v>
          </cell>
        </row>
        <row r="105">
          <cell r="A105">
            <v>1518</v>
          </cell>
          <cell r="B105" t="str">
            <v>Electrical Fitter</v>
          </cell>
          <cell r="C105" t="str">
            <v>Electrical Fitter - Dist Sub</v>
          </cell>
          <cell r="D105">
            <v>3449</v>
          </cell>
          <cell r="E105" t="str">
            <v>MORRIS, Christopher J</v>
          </cell>
          <cell r="F105" t="str">
            <v>Network Services</v>
          </cell>
          <cell r="G105" t="str">
            <v>Customer Service</v>
          </cell>
          <cell r="H105" t="str">
            <v>Metering &amp; Services</v>
          </cell>
          <cell r="J105" t="str">
            <v>MITCHELL, John B</v>
          </cell>
          <cell r="K105">
            <v>39252</v>
          </cell>
          <cell r="L105" t="str">
            <v>SUBS</v>
          </cell>
          <cell r="M105" t="str">
            <v>APPNT</v>
          </cell>
          <cell r="N105">
            <v>40920</v>
          </cell>
          <cell r="P105" t="str">
            <v>EW600A</v>
          </cell>
        </row>
        <row r="106">
          <cell r="A106">
            <v>1831</v>
          </cell>
          <cell r="B106" t="str">
            <v>Market Transfer Officer</v>
          </cell>
          <cell r="C106" t="str">
            <v>Customer Services Officer_Connections &amp; Integrity Section</v>
          </cell>
          <cell r="D106">
            <v>9310</v>
          </cell>
          <cell r="E106" t="str">
            <v>FALLACE, Melissa J</v>
          </cell>
          <cell r="F106" t="str">
            <v>Network Services</v>
          </cell>
          <cell r="G106" t="str">
            <v>Customer Service</v>
          </cell>
          <cell r="H106" t="str">
            <v>Metering &amp; Services</v>
          </cell>
          <cell r="J106" t="str">
            <v>ROBERTS, Jeffrey A</v>
          </cell>
          <cell r="K106">
            <v>39818</v>
          </cell>
          <cell r="L106" t="str">
            <v>SUBS</v>
          </cell>
          <cell r="M106" t="str">
            <v>ADVMNT</v>
          </cell>
          <cell r="N106">
            <v>41302</v>
          </cell>
          <cell r="P106" t="str">
            <v>A3-ZAS</v>
          </cell>
        </row>
        <row r="107">
          <cell r="A107">
            <v>1889</v>
          </cell>
          <cell r="B107" t="str">
            <v>Shift Linesperson</v>
          </cell>
          <cell r="C107" t="str">
            <v>Electrical Worker - Lineworker</v>
          </cell>
          <cell r="D107">
            <v>1861</v>
          </cell>
          <cell r="E107" t="str">
            <v>TAUNTON, Kane J</v>
          </cell>
          <cell r="F107" t="str">
            <v>Network Services</v>
          </cell>
          <cell r="G107" t="str">
            <v>Service Delivery</v>
          </cell>
          <cell r="H107" t="str">
            <v>Fault Response &amp; Reactive</v>
          </cell>
          <cell r="J107" t="str">
            <v>HARRADINE, Michael J</v>
          </cell>
          <cell r="K107">
            <v>37628</v>
          </cell>
          <cell r="L107" t="str">
            <v>SUBS</v>
          </cell>
          <cell r="M107" t="str">
            <v>ADVMNT</v>
          </cell>
          <cell r="N107">
            <v>40786</v>
          </cell>
          <cell r="P107" t="str">
            <v>EW900A</v>
          </cell>
        </row>
        <row r="108">
          <cell r="A108">
            <v>1891</v>
          </cell>
          <cell r="B108" t="str">
            <v>Shift Linesperson</v>
          </cell>
          <cell r="C108" t="str">
            <v>Electrical Worker - Lineworker</v>
          </cell>
          <cell r="D108">
            <v>1866</v>
          </cell>
          <cell r="E108" t="str">
            <v>HUGHES, Michael A</v>
          </cell>
          <cell r="F108" t="str">
            <v>Network Services</v>
          </cell>
          <cell r="G108" t="str">
            <v>Service Delivery</v>
          </cell>
          <cell r="H108" t="str">
            <v>Fault Response &amp; Reactive</v>
          </cell>
          <cell r="J108" t="str">
            <v>HARRADINE, Michael J</v>
          </cell>
          <cell r="K108">
            <v>37628</v>
          </cell>
          <cell r="L108" t="str">
            <v>SUBS</v>
          </cell>
          <cell r="M108" t="str">
            <v>STRUCT</v>
          </cell>
          <cell r="N108">
            <v>40787</v>
          </cell>
          <cell r="P108" t="str">
            <v>EW800A</v>
          </cell>
        </row>
        <row r="109">
          <cell r="A109">
            <v>1924</v>
          </cell>
          <cell r="B109" t="str">
            <v>Electrical Worker/Lineworker</v>
          </cell>
          <cell r="C109" t="str">
            <v>Electrical Worker - Lineworker Live Line</v>
          </cell>
          <cell r="D109">
            <v>3277</v>
          </cell>
          <cell r="E109" t="str">
            <v>BURKE, David A</v>
          </cell>
          <cell r="F109" t="str">
            <v>Network Services</v>
          </cell>
          <cell r="G109" t="str">
            <v>Service Delivery</v>
          </cell>
          <cell r="H109" t="str">
            <v>Lines Overhead &amp; Undergro</v>
          </cell>
          <cell r="I109" t="str">
            <v>Live Works</v>
          </cell>
          <cell r="J109" t="str">
            <v>SUCHOMEL, Danny</v>
          </cell>
          <cell r="K109">
            <v>39118</v>
          </cell>
          <cell r="L109" t="str">
            <v>SUBS</v>
          </cell>
          <cell r="M109" t="str">
            <v>ADVMNT</v>
          </cell>
          <cell r="N109">
            <v>41204</v>
          </cell>
          <cell r="P109" t="str">
            <v>EW800A</v>
          </cell>
        </row>
        <row r="110">
          <cell r="A110">
            <v>1925</v>
          </cell>
          <cell r="B110" t="str">
            <v>Electrical Worker/Lineworker</v>
          </cell>
          <cell r="C110" t="str">
            <v>Electrical Worker - Lineworker Live Line</v>
          </cell>
          <cell r="D110">
            <v>1895</v>
          </cell>
          <cell r="E110" t="str">
            <v>WYNN, Richard J</v>
          </cell>
          <cell r="F110" t="str">
            <v>Network Services</v>
          </cell>
          <cell r="G110" t="str">
            <v>Service Delivery</v>
          </cell>
          <cell r="H110" t="str">
            <v>Lines Overhead &amp; Undergro</v>
          </cell>
          <cell r="I110" t="str">
            <v>Live Works</v>
          </cell>
          <cell r="J110" t="str">
            <v>SUCHOMEL, Danny</v>
          </cell>
          <cell r="K110">
            <v>37655</v>
          </cell>
          <cell r="L110" t="str">
            <v>SUBS</v>
          </cell>
          <cell r="M110" t="str">
            <v>COMPET</v>
          </cell>
          <cell r="N110">
            <v>40630</v>
          </cell>
          <cell r="P110" t="str">
            <v>EW800A</v>
          </cell>
        </row>
        <row r="111">
          <cell r="A111">
            <v>1928</v>
          </cell>
          <cell r="B111" t="str">
            <v>Electrical Worker/Lineworker</v>
          </cell>
          <cell r="C111" t="str">
            <v>Electrical Worker - Lineworker</v>
          </cell>
          <cell r="D111">
            <v>1888</v>
          </cell>
          <cell r="E111" t="str">
            <v>PERKINS, Simon R</v>
          </cell>
          <cell r="F111" t="str">
            <v>Network Services</v>
          </cell>
          <cell r="G111" t="str">
            <v>Service Delivery</v>
          </cell>
          <cell r="H111" t="str">
            <v>Lines Overhead &amp; Undergro</v>
          </cell>
          <cell r="I111" t="str">
            <v>Pole Replacement</v>
          </cell>
          <cell r="J111" t="str">
            <v>DOWD, Troy A</v>
          </cell>
          <cell r="K111">
            <v>37655</v>
          </cell>
          <cell r="L111" t="str">
            <v>SUBS</v>
          </cell>
          <cell r="M111" t="str">
            <v>STRUCT</v>
          </cell>
          <cell r="N111">
            <v>41058</v>
          </cell>
          <cell r="P111" t="str">
            <v>EW800A</v>
          </cell>
        </row>
        <row r="112">
          <cell r="A112">
            <v>1930</v>
          </cell>
          <cell r="B112" t="str">
            <v>Team Leader</v>
          </cell>
          <cell r="C112" t="str">
            <v>Electrical Worker</v>
          </cell>
          <cell r="D112">
            <v>2037</v>
          </cell>
          <cell r="E112" t="str">
            <v>MCQUALTER, Toby C</v>
          </cell>
          <cell r="F112" t="str">
            <v>Network Services</v>
          </cell>
          <cell r="G112" t="str">
            <v>Service Delivery</v>
          </cell>
          <cell r="H112" t="str">
            <v>Network Capital</v>
          </cell>
          <cell r="J112" t="str">
            <v>MURPHY, Shane</v>
          </cell>
          <cell r="K112">
            <v>38022</v>
          </cell>
          <cell r="L112" t="str">
            <v>SUBS</v>
          </cell>
          <cell r="M112" t="str">
            <v>COMPET</v>
          </cell>
          <cell r="N112">
            <v>40630</v>
          </cell>
          <cell r="P112" t="str">
            <v>EW800A</v>
          </cell>
        </row>
        <row r="113">
          <cell r="A113">
            <v>1931</v>
          </cell>
          <cell r="B113" t="str">
            <v>Line Worker</v>
          </cell>
          <cell r="C113" t="str">
            <v>Electrical Worker - Lineworker</v>
          </cell>
          <cell r="D113" t="str">
            <v>Vacant</v>
          </cell>
          <cell r="F113" t="str">
            <v>Network Services</v>
          </cell>
          <cell r="G113" t="str">
            <v>Customer Service</v>
          </cell>
          <cell r="H113" t="str">
            <v>Metering &amp; Services</v>
          </cell>
          <cell r="J113" t="str">
            <v>MITCHELL, John B</v>
          </cell>
        </row>
        <row r="114">
          <cell r="A114">
            <v>1934</v>
          </cell>
          <cell r="B114" t="str">
            <v>Plant and Transport Operator</v>
          </cell>
          <cell r="C114" t="str">
            <v>Plant and Transport Operator</v>
          </cell>
          <cell r="D114">
            <v>2691</v>
          </cell>
          <cell r="E114" t="str">
            <v>RICHARDSON, David M T</v>
          </cell>
          <cell r="F114" t="str">
            <v>Network Services</v>
          </cell>
          <cell r="G114" t="str">
            <v>Service Delivery</v>
          </cell>
          <cell r="H114" t="str">
            <v>Lines Overhead &amp; Undergro</v>
          </cell>
          <cell r="I114" t="str">
            <v>Plant &amp; Equipment</v>
          </cell>
          <cell r="J114" t="str">
            <v>WITHELL, Paul T</v>
          </cell>
          <cell r="K114">
            <v>38783</v>
          </cell>
          <cell r="L114" t="str">
            <v>SUBS</v>
          </cell>
          <cell r="M114" t="str">
            <v>STRUCT</v>
          </cell>
          <cell r="N114">
            <v>40717</v>
          </cell>
          <cell r="P114" t="str">
            <v>EW500A</v>
          </cell>
        </row>
        <row r="115">
          <cell r="A115">
            <v>1936</v>
          </cell>
          <cell r="B115" t="str">
            <v>System Support&amp;Reporting Officer</v>
          </cell>
          <cell r="C115" t="str">
            <v>Services &amp; Installation Officer_Metering &amp; Services Section</v>
          </cell>
          <cell r="D115">
            <v>10637</v>
          </cell>
          <cell r="E115" t="str">
            <v>BOLZ, Manja</v>
          </cell>
          <cell r="F115" t="str">
            <v>Network Services</v>
          </cell>
          <cell r="G115" t="str">
            <v>Customer Service</v>
          </cell>
          <cell r="H115" t="str">
            <v>Metering &amp; Services</v>
          </cell>
          <cell r="J115" t="str">
            <v>ROBERTS, Jeffrey A</v>
          </cell>
          <cell r="K115">
            <v>41316</v>
          </cell>
          <cell r="L115" t="str">
            <v>SUBS</v>
          </cell>
          <cell r="M115" t="str">
            <v>COMM</v>
          </cell>
          <cell r="N115">
            <v>41316</v>
          </cell>
          <cell r="P115" t="str">
            <v>A3-ZBS</v>
          </cell>
        </row>
        <row r="116">
          <cell r="A116">
            <v>1941</v>
          </cell>
          <cell r="B116" t="str">
            <v>Energy Data Officer</v>
          </cell>
          <cell r="C116" t="str">
            <v>Customer Services Officer_Connections &amp; Integrity Section</v>
          </cell>
          <cell r="D116">
            <v>3052</v>
          </cell>
          <cell r="E116" t="str">
            <v>WRIGHT, Candice L</v>
          </cell>
          <cell r="F116" t="str">
            <v>Network Services</v>
          </cell>
          <cell r="G116" t="str">
            <v>Customer Service</v>
          </cell>
          <cell r="H116" t="str">
            <v>Metering &amp; Services</v>
          </cell>
          <cell r="J116" t="str">
            <v>ROBERTS, Jeffrey A</v>
          </cell>
          <cell r="K116">
            <v>38922</v>
          </cell>
          <cell r="L116" t="str">
            <v>SUBS</v>
          </cell>
          <cell r="M116" t="str">
            <v>STRUCT</v>
          </cell>
          <cell r="N116">
            <v>40840</v>
          </cell>
          <cell r="P116" t="str">
            <v>A3-ZBS</v>
          </cell>
        </row>
        <row r="117">
          <cell r="A117">
            <v>1948</v>
          </cell>
          <cell r="B117" t="str">
            <v>Ancilliary Works Manager</v>
          </cell>
          <cell r="C117" t="str">
            <v>Network Innovation</v>
          </cell>
          <cell r="D117" t="str">
            <v>713-09291</v>
          </cell>
          <cell r="E117" t="str">
            <v>WRIGHT, Fiona M</v>
          </cell>
          <cell r="F117" t="str">
            <v>Asset Management</v>
          </cell>
          <cell r="G117" t="str">
            <v>Network Innovation</v>
          </cell>
          <cell r="H117" t="str">
            <v>OSR Program</v>
          </cell>
          <cell r="J117" t="str">
            <v>BALDWIN, Graham</v>
          </cell>
          <cell r="K117">
            <v>34022</v>
          </cell>
          <cell r="L117" t="str">
            <v>SUBS</v>
          </cell>
          <cell r="M117" t="str">
            <v>STRUCT</v>
          </cell>
          <cell r="N117">
            <v>41150</v>
          </cell>
          <cell r="P117" t="str">
            <v>A6-ZAS</v>
          </cell>
        </row>
        <row r="118">
          <cell r="A118">
            <v>2554</v>
          </cell>
          <cell r="B118" t="str">
            <v>Asset Inspector</v>
          </cell>
          <cell r="C118" t="str">
            <v>Asset/Vegetation Inspector</v>
          </cell>
          <cell r="D118">
            <v>3289</v>
          </cell>
          <cell r="E118" t="str">
            <v>KERSHAW, Timothy E</v>
          </cell>
          <cell r="F118" t="str">
            <v>Network Services</v>
          </cell>
          <cell r="G118" t="str">
            <v>Service Delivery</v>
          </cell>
          <cell r="H118" t="str">
            <v>Lines Overhead &amp; Undergro</v>
          </cell>
          <cell r="I118" t="str">
            <v>Pole &amp; Line Inspection</v>
          </cell>
          <cell r="J118" t="str">
            <v>HARTAS, Steven J</v>
          </cell>
          <cell r="K118">
            <v>39125</v>
          </cell>
          <cell r="L118" t="str">
            <v>SUBS</v>
          </cell>
          <cell r="M118" t="str">
            <v>COMPET</v>
          </cell>
          <cell r="N118">
            <v>40625</v>
          </cell>
          <cell r="P118" t="str">
            <v>EW500A</v>
          </cell>
        </row>
        <row r="119">
          <cell r="A119">
            <v>2555</v>
          </cell>
          <cell r="B119" t="str">
            <v>Trade Assistant</v>
          </cell>
          <cell r="C119" t="str">
            <v>Electrical Worker - Labourer</v>
          </cell>
          <cell r="D119">
            <v>10678</v>
          </cell>
          <cell r="E119" t="str">
            <v>CUTHBERTSON, Amy</v>
          </cell>
          <cell r="F119" t="str">
            <v>Network Services</v>
          </cell>
          <cell r="G119" t="str">
            <v>Service Delivery</v>
          </cell>
          <cell r="H119" t="str">
            <v>Network Capital</v>
          </cell>
          <cell r="J119" t="str">
            <v>RANKIN, Paul A</v>
          </cell>
          <cell r="K119">
            <v>41386</v>
          </cell>
          <cell r="L119" t="str">
            <v>SUBS</v>
          </cell>
          <cell r="M119" t="str">
            <v>COMM</v>
          </cell>
          <cell r="N119">
            <v>41386</v>
          </cell>
          <cell r="P119" t="str">
            <v>EW300A</v>
          </cell>
        </row>
        <row r="120">
          <cell r="A120">
            <v>2573</v>
          </cell>
          <cell r="B120" t="str">
            <v>Standards Engineer</v>
          </cell>
          <cell r="C120" t="str">
            <v>Technical Regulation &amp; Standards</v>
          </cell>
          <cell r="D120">
            <v>10628</v>
          </cell>
          <cell r="E120" t="str">
            <v>BUTSON, Mark</v>
          </cell>
          <cell r="F120" t="str">
            <v>Asset Management</v>
          </cell>
          <cell r="G120" t="str">
            <v>Technical Regulation &amp; St</v>
          </cell>
          <cell r="J120" t="str">
            <v>CLELAND, Wayne J</v>
          </cell>
          <cell r="K120">
            <v>41303</v>
          </cell>
          <cell r="L120" t="str">
            <v>SUBS</v>
          </cell>
          <cell r="M120" t="str">
            <v>COMM</v>
          </cell>
          <cell r="N120">
            <v>41303</v>
          </cell>
          <cell r="P120" t="str">
            <v>A5-ZAS</v>
          </cell>
        </row>
        <row r="121">
          <cell r="A121">
            <v>2574</v>
          </cell>
          <cell r="B121" t="str">
            <v>Substation Maintenance Manager</v>
          </cell>
          <cell r="C121" t="str">
            <v>Network Services Section Manager</v>
          </cell>
          <cell r="D121">
            <v>1195</v>
          </cell>
          <cell r="E121" t="str">
            <v>LAMONT, Brent</v>
          </cell>
          <cell r="F121" t="str">
            <v>Network Services</v>
          </cell>
          <cell r="G121" t="str">
            <v>Service Delivery</v>
          </cell>
          <cell r="H121" t="str">
            <v>Substation Maintenance</v>
          </cell>
          <cell r="J121" t="str">
            <v>IACUMIN, Lynette A</v>
          </cell>
          <cell r="K121">
            <v>36858</v>
          </cell>
          <cell r="L121" t="str">
            <v>SUBS</v>
          </cell>
          <cell r="M121" t="str">
            <v>APPNT</v>
          </cell>
          <cell r="N121">
            <v>40770</v>
          </cell>
          <cell r="P121" t="str">
            <v>MSAN</v>
          </cell>
        </row>
        <row r="122">
          <cell r="A122">
            <v>2602</v>
          </cell>
          <cell r="B122" t="str">
            <v>Senior Finance Officer - Electricity Networks</v>
          </cell>
          <cell r="C122" t="str">
            <v>Finance Services</v>
          </cell>
          <cell r="D122" t="str">
            <v>548-40611</v>
          </cell>
          <cell r="E122" t="str">
            <v>WOIWADE, Rebecca A</v>
          </cell>
          <cell r="F122" t="str">
            <v>Networks</v>
          </cell>
          <cell r="G122" t="str">
            <v>Network Finance Services</v>
          </cell>
          <cell r="J122" t="str">
            <v>PASSALIS, Kathryn L</v>
          </cell>
          <cell r="K122">
            <v>33728</v>
          </cell>
          <cell r="L122" t="str">
            <v>SUBS</v>
          </cell>
          <cell r="M122" t="str">
            <v>SSS</v>
          </cell>
          <cell r="N122">
            <v>40630</v>
          </cell>
          <cell r="P122" t="str">
            <v>A3-ZBS</v>
          </cell>
        </row>
        <row r="123">
          <cell r="A123">
            <v>2603</v>
          </cell>
          <cell r="B123" t="str">
            <v>Fleet Manager</v>
          </cell>
          <cell r="C123" t="str">
            <v>Logistics</v>
          </cell>
          <cell r="D123">
            <v>2149</v>
          </cell>
          <cell r="E123" t="str">
            <v>SHEIL, John</v>
          </cell>
          <cell r="F123" t="str">
            <v>Network Services</v>
          </cell>
          <cell r="G123" t="str">
            <v>Works Enablement</v>
          </cell>
          <cell r="H123" t="str">
            <v>Logistics</v>
          </cell>
          <cell r="J123" t="str">
            <v>PETHER, Derek J</v>
          </cell>
          <cell r="K123">
            <v>38082</v>
          </cell>
          <cell r="L123" t="str">
            <v>SUBS</v>
          </cell>
          <cell r="M123" t="str">
            <v>STRUCT</v>
          </cell>
          <cell r="N123">
            <v>40840</v>
          </cell>
          <cell r="P123" t="str">
            <v>A4-ZBS</v>
          </cell>
        </row>
        <row r="124">
          <cell r="A124">
            <v>2633</v>
          </cell>
          <cell r="B124" t="str">
            <v>Teams Coordinator Reactive</v>
          </cell>
          <cell r="C124" t="str">
            <v>Electrical Worker - Lineworker Live Line</v>
          </cell>
          <cell r="D124">
            <v>6450</v>
          </cell>
          <cell r="E124" t="str">
            <v>READ, Scott A</v>
          </cell>
          <cell r="F124" t="str">
            <v>Network Services</v>
          </cell>
          <cell r="G124" t="str">
            <v>Service Delivery</v>
          </cell>
          <cell r="H124" t="str">
            <v>Lines Overhead &amp; Undergro</v>
          </cell>
          <cell r="I124" t="str">
            <v>Live Works</v>
          </cell>
          <cell r="J124" t="str">
            <v>LOOSLEY, Glenn</v>
          </cell>
          <cell r="K124">
            <v>32902</v>
          </cell>
          <cell r="L124" t="str">
            <v>SUBS</v>
          </cell>
          <cell r="M124" t="str">
            <v>COMPET</v>
          </cell>
          <cell r="N124">
            <v>41030</v>
          </cell>
          <cell r="P124" t="str">
            <v>EW900A</v>
          </cell>
        </row>
        <row r="125">
          <cell r="A125">
            <v>2634</v>
          </cell>
          <cell r="B125" t="str">
            <v>Teams Coordinator 132kV/Bushfire Mitigation</v>
          </cell>
          <cell r="C125" t="str">
            <v>Electrical Worker - Lineworker Live Line</v>
          </cell>
          <cell r="D125">
            <v>6061</v>
          </cell>
          <cell r="E125" t="str">
            <v>MILLER, Paul</v>
          </cell>
          <cell r="F125" t="str">
            <v>Network Services</v>
          </cell>
          <cell r="G125" t="str">
            <v>Service Delivery</v>
          </cell>
          <cell r="H125" t="str">
            <v>Lines Overhead &amp; Undergro</v>
          </cell>
          <cell r="I125" t="str">
            <v>Live Works</v>
          </cell>
          <cell r="J125" t="str">
            <v>LOOSLEY, Glenn</v>
          </cell>
          <cell r="K125">
            <v>31194</v>
          </cell>
          <cell r="L125" t="str">
            <v>SUBS</v>
          </cell>
          <cell r="M125" t="str">
            <v>COMPET</v>
          </cell>
          <cell r="N125">
            <v>41092</v>
          </cell>
          <cell r="P125" t="str">
            <v>EW900A</v>
          </cell>
        </row>
        <row r="126">
          <cell r="A126">
            <v>2635</v>
          </cell>
          <cell r="B126" t="str">
            <v>Teams Coordinator Construction</v>
          </cell>
          <cell r="C126" t="str">
            <v>Works / Teams Coordinator</v>
          </cell>
          <cell r="D126">
            <v>4052</v>
          </cell>
          <cell r="E126" t="str">
            <v>WRENFORD, Dale J</v>
          </cell>
          <cell r="F126" t="str">
            <v>Network Services</v>
          </cell>
          <cell r="G126" t="str">
            <v>Service Delivery</v>
          </cell>
          <cell r="H126" t="str">
            <v>Substation Maintenance</v>
          </cell>
          <cell r="I126" t="str">
            <v>Distribution Substations</v>
          </cell>
          <cell r="J126" t="str">
            <v>MATTHEWS, Gary J</v>
          </cell>
          <cell r="K126">
            <v>35459</v>
          </cell>
          <cell r="L126" t="str">
            <v>SUBS</v>
          </cell>
          <cell r="M126" t="str">
            <v>COMPET</v>
          </cell>
          <cell r="N126">
            <v>40786</v>
          </cell>
          <cell r="P126" t="str">
            <v>EW900A</v>
          </cell>
        </row>
        <row r="127">
          <cell r="A127">
            <v>2636</v>
          </cell>
          <cell r="B127" t="str">
            <v>Work Coordinator Streetlights</v>
          </cell>
          <cell r="C127" t="str">
            <v>Works / Teams Coordinator</v>
          </cell>
          <cell r="D127">
            <v>9353</v>
          </cell>
          <cell r="E127" t="str">
            <v>TRUTE, Stephen D</v>
          </cell>
          <cell r="F127" t="str">
            <v>Network Services</v>
          </cell>
          <cell r="G127" t="str">
            <v>Service Delivery</v>
          </cell>
          <cell r="H127" t="str">
            <v>Substation Maintenance</v>
          </cell>
          <cell r="I127" t="str">
            <v>Streetlighting Maintenanc</v>
          </cell>
          <cell r="J127" t="str">
            <v>LAMONT, Brent</v>
          </cell>
          <cell r="K127">
            <v>39874</v>
          </cell>
          <cell r="L127" t="str">
            <v>NONSUBS</v>
          </cell>
          <cell r="M127" t="str">
            <v>HDA</v>
          </cell>
          <cell r="N127">
            <v>41379</v>
          </cell>
          <cell r="O127">
            <v>41407</v>
          </cell>
          <cell r="P127" t="str">
            <v>EW100B</v>
          </cell>
        </row>
        <row r="128">
          <cell r="A128">
            <v>2636</v>
          </cell>
          <cell r="B128" t="str">
            <v>Work Coordinator Streetlights</v>
          </cell>
          <cell r="C128" t="str">
            <v>Works / Teams Coordinator</v>
          </cell>
          <cell r="D128">
            <v>5654</v>
          </cell>
          <cell r="E128" t="str">
            <v>HUNTER, David C</v>
          </cell>
          <cell r="F128" t="str">
            <v>Network Services</v>
          </cell>
          <cell r="G128" t="str">
            <v>Service Delivery</v>
          </cell>
          <cell r="H128" t="str">
            <v>Substation Maintenance</v>
          </cell>
          <cell r="I128" t="str">
            <v>Streetlighting Maintenanc</v>
          </cell>
          <cell r="J128" t="str">
            <v>LAMONT, Brent</v>
          </cell>
          <cell r="K128">
            <v>27430</v>
          </cell>
          <cell r="L128" t="str">
            <v>SUBS</v>
          </cell>
          <cell r="M128" t="str">
            <v>STRUCT</v>
          </cell>
          <cell r="N128">
            <v>41132</v>
          </cell>
          <cell r="P128" t="str">
            <v>EW100B</v>
          </cell>
        </row>
        <row r="129">
          <cell r="A129">
            <v>2637</v>
          </cell>
          <cell r="B129" t="str">
            <v>Teams Coordinator Electrical Operations</v>
          </cell>
          <cell r="C129" t="str">
            <v>Works / Teams Coordinator</v>
          </cell>
          <cell r="D129" t="str">
            <v>030-42273</v>
          </cell>
          <cell r="E129" t="str">
            <v>HYLAND, Peter D</v>
          </cell>
          <cell r="F129" t="str">
            <v>Network Services</v>
          </cell>
          <cell r="G129" t="str">
            <v>Service Delivery</v>
          </cell>
          <cell r="H129" t="str">
            <v>Substation Maintenance</v>
          </cell>
          <cell r="I129" t="str">
            <v>Electrical Operators</v>
          </cell>
          <cell r="J129" t="str">
            <v>KEITH, James S</v>
          </cell>
          <cell r="K129">
            <v>27463</v>
          </cell>
          <cell r="L129" t="str">
            <v>SUBS</v>
          </cell>
          <cell r="M129" t="str">
            <v>STRUCT</v>
          </cell>
          <cell r="N129">
            <v>40787</v>
          </cell>
          <cell r="P129" t="str">
            <v>EW900A</v>
          </cell>
        </row>
        <row r="130">
          <cell r="A130">
            <v>2638</v>
          </cell>
          <cell r="B130" t="str">
            <v>Team Coordinator Zone Substations</v>
          </cell>
          <cell r="C130" t="str">
            <v>Works / Teams Coordinator</v>
          </cell>
          <cell r="D130">
            <v>5413</v>
          </cell>
          <cell r="E130" t="str">
            <v>DUBBERT, Mark D</v>
          </cell>
          <cell r="F130" t="str">
            <v>Network Services</v>
          </cell>
          <cell r="G130" t="str">
            <v>Service Delivery</v>
          </cell>
          <cell r="H130" t="str">
            <v>Substation Maintenance</v>
          </cell>
          <cell r="I130" t="str">
            <v>Zone Substations</v>
          </cell>
          <cell r="J130" t="str">
            <v>KEITH, James S</v>
          </cell>
          <cell r="K130">
            <v>31440</v>
          </cell>
          <cell r="L130" t="str">
            <v>SUBS</v>
          </cell>
          <cell r="M130" t="str">
            <v>COMPET</v>
          </cell>
          <cell r="N130">
            <v>41091</v>
          </cell>
          <cell r="P130" t="str">
            <v>EW900A</v>
          </cell>
        </row>
        <row r="131">
          <cell r="A131">
            <v>2642</v>
          </cell>
          <cell r="B131" t="str">
            <v>Plant and Transport Operator</v>
          </cell>
          <cell r="C131" t="str">
            <v>Plant and Transport Operator</v>
          </cell>
          <cell r="D131">
            <v>2693</v>
          </cell>
          <cell r="E131" t="str">
            <v>WIGGINS, James B</v>
          </cell>
          <cell r="F131" t="str">
            <v>Network Services</v>
          </cell>
          <cell r="G131" t="str">
            <v>Service Delivery</v>
          </cell>
          <cell r="H131" t="str">
            <v>Lines Overhead &amp; Undergro</v>
          </cell>
          <cell r="I131" t="str">
            <v>Plant &amp; Equipment</v>
          </cell>
          <cell r="J131" t="str">
            <v>WITHELL, Paul T</v>
          </cell>
          <cell r="K131">
            <v>38783</v>
          </cell>
          <cell r="L131" t="str">
            <v>SUBS</v>
          </cell>
          <cell r="M131" t="str">
            <v>COMPET</v>
          </cell>
          <cell r="N131">
            <v>40786</v>
          </cell>
          <cell r="P131" t="str">
            <v>EW500A</v>
          </cell>
        </row>
        <row r="132">
          <cell r="A132">
            <v>2644</v>
          </cell>
          <cell r="B132" t="str">
            <v>Electrical Worker/Labourer</v>
          </cell>
          <cell r="C132" t="str">
            <v>Electrical Worker - Labourer</v>
          </cell>
          <cell r="D132">
            <v>9653</v>
          </cell>
          <cell r="E132" t="str">
            <v>MILLER, Gerard</v>
          </cell>
          <cell r="F132" t="str">
            <v>Network Services</v>
          </cell>
          <cell r="G132" t="str">
            <v>Service Delivery</v>
          </cell>
          <cell r="H132" t="str">
            <v>Network Capital</v>
          </cell>
          <cell r="J132" t="str">
            <v>MILLER, Michael J</v>
          </cell>
          <cell r="K132">
            <v>40232</v>
          </cell>
          <cell r="L132" t="str">
            <v>SUBS</v>
          </cell>
          <cell r="M132" t="str">
            <v>COMPET</v>
          </cell>
          <cell r="N132">
            <v>40630</v>
          </cell>
          <cell r="P132" t="str">
            <v>EW500A</v>
          </cell>
        </row>
        <row r="133">
          <cell r="A133">
            <v>2648</v>
          </cell>
          <cell r="B133" t="str">
            <v>Mentor Monitor</v>
          </cell>
          <cell r="C133" t="str">
            <v>Works / Teams Coordinator</v>
          </cell>
          <cell r="D133">
            <v>6891</v>
          </cell>
          <cell r="E133" t="str">
            <v>WINCHESTER, Robert B</v>
          </cell>
          <cell r="F133" t="str">
            <v>Network Services</v>
          </cell>
          <cell r="G133" t="str">
            <v>Service Delivery</v>
          </cell>
          <cell r="J133" t="str">
            <v>VAN VEENENDAAL, Debbie A</v>
          </cell>
          <cell r="K133">
            <v>27491</v>
          </cell>
          <cell r="L133" t="str">
            <v>SUBS</v>
          </cell>
          <cell r="M133" t="str">
            <v>STRUCT</v>
          </cell>
          <cell r="N133">
            <v>40898</v>
          </cell>
          <cell r="P133" t="str">
            <v>EW900A</v>
          </cell>
        </row>
        <row r="134">
          <cell r="A134">
            <v>2649</v>
          </cell>
          <cell r="B134" t="str">
            <v>Team Coordinator Construction</v>
          </cell>
          <cell r="C134" t="str">
            <v>Works / Teams Coordinator</v>
          </cell>
          <cell r="D134">
            <v>6051</v>
          </cell>
          <cell r="E134" t="str">
            <v>MURPHY, Shane</v>
          </cell>
          <cell r="F134" t="str">
            <v>Network Services</v>
          </cell>
          <cell r="G134" t="str">
            <v>Service Delivery</v>
          </cell>
          <cell r="H134" t="str">
            <v>Network Capital</v>
          </cell>
          <cell r="J134" t="str">
            <v>HOPKINS, Brian C</v>
          </cell>
          <cell r="K134">
            <v>32902</v>
          </cell>
          <cell r="L134" t="str">
            <v>SUBS</v>
          </cell>
          <cell r="M134" t="str">
            <v>PROM</v>
          </cell>
          <cell r="N134">
            <v>40630</v>
          </cell>
          <cell r="P134" t="str">
            <v>EW900A</v>
          </cell>
        </row>
        <row r="135">
          <cell r="A135">
            <v>2650</v>
          </cell>
          <cell r="B135" t="str">
            <v>Team Coordinator Construction</v>
          </cell>
          <cell r="C135" t="str">
            <v>Works / Teams Coordinator</v>
          </cell>
          <cell r="D135">
            <v>6417</v>
          </cell>
          <cell r="E135" t="str">
            <v>RANKIN, Paul A</v>
          </cell>
          <cell r="F135" t="str">
            <v>Network Services</v>
          </cell>
          <cell r="G135" t="str">
            <v>Service Delivery</v>
          </cell>
          <cell r="H135" t="str">
            <v>Network Capital</v>
          </cell>
          <cell r="J135" t="str">
            <v>HOPKINS, Brian C</v>
          </cell>
          <cell r="K135">
            <v>31804</v>
          </cell>
          <cell r="L135" t="str">
            <v>SUBS</v>
          </cell>
          <cell r="M135" t="str">
            <v>COMPET</v>
          </cell>
          <cell r="N135">
            <v>40960</v>
          </cell>
          <cell r="P135" t="str">
            <v>EW900A</v>
          </cell>
        </row>
        <row r="136">
          <cell r="A136">
            <v>2658</v>
          </cell>
          <cell r="B136" t="str">
            <v>Customer Contact Centre Team Leader</v>
          </cell>
          <cell r="C136" t="str">
            <v>Customer Services Officer_Connections &amp; Integrity Section</v>
          </cell>
          <cell r="D136">
            <v>2468</v>
          </cell>
          <cell r="E136" t="str">
            <v>DRUMMOND, Peter</v>
          </cell>
          <cell r="F136" t="str">
            <v>Network Services</v>
          </cell>
          <cell r="G136" t="str">
            <v>Customer Service</v>
          </cell>
          <cell r="H136" t="str">
            <v>Metering &amp; Services</v>
          </cell>
          <cell r="J136" t="str">
            <v>ROBERTS, Jeffrey A</v>
          </cell>
          <cell r="K136">
            <v>38481</v>
          </cell>
          <cell r="L136" t="str">
            <v>SUBS</v>
          </cell>
          <cell r="M136" t="str">
            <v>STRUCT</v>
          </cell>
          <cell r="N136">
            <v>41290</v>
          </cell>
          <cell r="P136" t="str">
            <v>A3-ZAS</v>
          </cell>
        </row>
        <row r="137">
          <cell r="A137">
            <v>2675</v>
          </cell>
          <cell r="B137" t="str">
            <v>Protection Engineer</v>
          </cell>
          <cell r="C137" t="str">
            <v xml:space="preserve">AP - Snr Planner/TO/Engineer </v>
          </cell>
          <cell r="D137" t="str">
            <v>505-73325</v>
          </cell>
          <cell r="E137" t="str">
            <v>MORRISS, Rodney N</v>
          </cell>
          <cell r="F137" t="str">
            <v>Asset Management</v>
          </cell>
          <cell r="G137" t="str">
            <v>Asset Strategy &amp; Planning</v>
          </cell>
          <cell r="H137" t="str">
            <v>Secondary Systems</v>
          </cell>
          <cell r="J137" t="str">
            <v>SARTOR, Phillip D</v>
          </cell>
          <cell r="K137">
            <v>32268</v>
          </cell>
          <cell r="L137" t="str">
            <v>SUBS</v>
          </cell>
          <cell r="M137" t="str">
            <v>STRUCT</v>
          </cell>
          <cell r="N137">
            <v>41193</v>
          </cell>
          <cell r="P137" t="str">
            <v>A5-ZBS</v>
          </cell>
        </row>
        <row r="138">
          <cell r="A138">
            <v>2695</v>
          </cell>
          <cell r="B138" t="str">
            <v>Streetlight Coordinator</v>
          </cell>
          <cell r="C138" t="str">
            <v>Works Enablement</v>
          </cell>
          <cell r="D138" t="str">
            <v>Vacant</v>
          </cell>
          <cell r="F138" t="str">
            <v>Network Services</v>
          </cell>
          <cell r="G138" t="str">
            <v>Works Enablement</v>
          </cell>
          <cell r="H138" t="str">
            <v>Program &amp; Works</v>
          </cell>
          <cell r="J138" t="str">
            <v>KUSUMA, Arinanto</v>
          </cell>
        </row>
        <row r="139">
          <cell r="A139">
            <v>2705</v>
          </cell>
          <cell r="B139" t="str">
            <v>Team Coordinator Customer Initiated</v>
          </cell>
          <cell r="C139" t="str">
            <v>Works / Teams Coordinator</v>
          </cell>
          <cell r="D139">
            <v>5551</v>
          </cell>
          <cell r="E139" t="str">
            <v>GOLDSWORTHY, Anthony J</v>
          </cell>
          <cell r="F139" t="str">
            <v>Network Services</v>
          </cell>
          <cell r="G139" t="str">
            <v>Customer Service</v>
          </cell>
          <cell r="H139" t="str">
            <v>Metering &amp; Services</v>
          </cell>
          <cell r="J139" t="str">
            <v>CHRISTIAN, Wayne I</v>
          </cell>
          <cell r="K139">
            <v>30831</v>
          </cell>
          <cell r="L139" t="str">
            <v>SUBS</v>
          </cell>
          <cell r="M139" t="str">
            <v>ADVMNT</v>
          </cell>
          <cell r="N139">
            <v>41302</v>
          </cell>
          <cell r="P139" t="str">
            <v>EW900A</v>
          </cell>
        </row>
        <row r="140">
          <cell r="A140">
            <v>2706</v>
          </cell>
          <cell r="B140" t="str">
            <v>Works Coordinator Zone Operations</v>
          </cell>
          <cell r="C140" t="str">
            <v>Works / Teams Coordinator</v>
          </cell>
          <cell r="D140">
            <v>2585</v>
          </cell>
          <cell r="E140" t="str">
            <v>KEITH, James S</v>
          </cell>
          <cell r="F140" t="str">
            <v>Network Services</v>
          </cell>
          <cell r="G140" t="str">
            <v>Service Delivery</v>
          </cell>
          <cell r="H140" t="str">
            <v>Substation Maintenance</v>
          </cell>
          <cell r="I140" t="str">
            <v>Zone Substations</v>
          </cell>
          <cell r="J140" t="str">
            <v>LAMONT, Brent</v>
          </cell>
          <cell r="K140">
            <v>38656</v>
          </cell>
          <cell r="L140" t="str">
            <v>SUBS</v>
          </cell>
          <cell r="M140" t="str">
            <v>COMPET</v>
          </cell>
          <cell r="N140">
            <v>40947</v>
          </cell>
          <cell r="P140" t="str">
            <v>EW100B</v>
          </cell>
        </row>
        <row r="141">
          <cell r="A141">
            <v>2712</v>
          </cell>
          <cell r="B141" t="str">
            <v>Planning &amp;Performance Engineer</v>
          </cell>
          <cell r="C141" t="str">
            <v xml:space="preserve">AP - Planner/TO/Engineer </v>
          </cell>
          <cell r="D141">
            <v>9805</v>
          </cell>
          <cell r="E141" t="str">
            <v>SIVASANE, Manojkumar K</v>
          </cell>
          <cell r="F141" t="str">
            <v>Asset Management</v>
          </cell>
          <cell r="G141" t="str">
            <v>Asset Strategy &amp; Planning</v>
          </cell>
          <cell r="H141" t="str">
            <v>Zone Subs Planning &amp; Perf</v>
          </cell>
          <cell r="J141" t="str">
            <v>GOTLA, Firoz</v>
          </cell>
          <cell r="K141">
            <v>40483</v>
          </cell>
          <cell r="L141" t="str">
            <v>SUBS</v>
          </cell>
          <cell r="M141" t="str">
            <v>STRUCT</v>
          </cell>
          <cell r="N141">
            <v>41193</v>
          </cell>
          <cell r="P141" t="str">
            <v>A4-ZBS</v>
          </cell>
        </row>
        <row r="142">
          <cell r="A142">
            <v>2731</v>
          </cell>
          <cell r="B142" t="str">
            <v>Asset Inspector</v>
          </cell>
          <cell r="C142" t="str">
            <v>Asset/Vegetation Inspector</v>
          </cell>
          <cell r="D142">
            <v>3283</v>
          </cell>
          <cell r="E142" t="str">
            <v>PAULL, Matthew R</v>
          </cell>
          <cell r="F142" t="str">
            <v>Network Services</v>
          </cell>
          <cell r="G142" t="str">
            <v>Service Delivery</v>
          </cell>
          <cell r="H142" t="str">
            <v>Lines Overhead &amp; Undergro</v>
          </cell>
          <cell r="I142" t="str">
            <v>Pole &amp; Line Inspection</v>
          </cell>
          <cell r="J142" t="str">
            <v>HARTAS, Steven J</v>
          </cell>
          <cell r="K142">
            <v>39125</v>
          </cell>
          <cell r="L142" t="str">
            <v>SUBS</v>
          </cell>
          <cell r="M142" t="str">
            <v>STRUCT</v>
          </cell>
          <cell r="N142">
            <v>40630</v>
          </cell>
          <cell r="P142" t="str">
            <v>EW500A</v>
          </cell>
        </row>
        <row r="143">
          <cell r="A143">
            <v>2732</v>
          </cell>
          <cell r="B143" t="str">
            <v>Asset Inspector</v>
          </cell>
          <cell r="C143" t="str">
            <v>Asset/Vegetation Inspector</v>
          </cell>
          <cell r="D143">
            <v>3609</v>
          </cell>
          <cell r="E143" t="str">
            <v>COLE, Michael D</v>
          </cell>
          <cell r="F143" t="str">
            <v>Network Services</v>
          </cell>
          <cell r="G143" t="str">
            <v>Service Delivery</v>
          </cell>
          <cell r="H143" t="str">
            <v>Lines Overhead &amp; Undergro</v>
          </cell>
          <cell r="I143" t="str">
            <v>Pole &amp; Line Inspection</v>
          </cell>
          <cell r="J143" t="str">
            <v>HARTAS, Steven J</v>
          </cell>
          <cell r="K143">
            <v>39370</v>
          </cell>
          <cell r="L143" t="str">
            <v>SUBS</v>
          </cell>
          <cell r="M143" t="str">
            <v>COMPET</v>
          </cell>
          <cell r="N143">
            <v>40625</v>
          </cell>
          <cell r="P143" t="str">
            <v>EW500A</v>
          </cell>
        </row>
        <row r="144">
          <cell r="A144">
            <v>2733</v>
          </cell>
          <cell r="B144" t="str">
            <v>Vegetation Inspector</v>
          </cell>
          <cell r="C144" t="str">
            <v>Asset/Vegetation Inspector</v>
          </cell>
          <cell r="D144">
            <v>1305</v>
          </cell>
          <cell r="E144" t="str">
            <v>WIGGINS, Jim</v>
          </cell>
          <cell r="F144" t="str">
            <v>Network Services</v>
          </cell>
          <cell r="G144" t="str">
            <v>Service Delivery</v>
          </cell>
          <cell r="H144" t="str">
            <v>Lines Overhead &amp; Undergro</v>
          </cell>
          <cell r="I144" t="str">
            <v>Vegetation Inspection Mng</v>
          </cell>
          <cell r="J144" t="str">
            <v>HALPIN, Luke</v>
          </cell>
          <cell r="K144">
            <v>37012</v>
          </cell>
          <cell r="L144" t="str">
            <v>SUBS</v>
          </cell>
          <cell r="M144" t="str">
            <v>STRUCT</v>
          </cell>
          <cell r="N144">
            <v>40630</v>
          </cell>
          <cell r="P144" t="str">
            <v>EW500A</v>
          </cell>
        </row>
        <row r="145">
          <cell r="A145">
            <v>2734</v>
          </cell>
          <cell r="B145" t="str">
            <v>Plant and Transport Operator</v>
          </cell>
          <cell r="C145" t="str">
            <v>Plant and Transport Operator</v>
          </cell>
          <cell r="D145">
            <v>1721</v>
          </cell>
          <cell r="E145" t="str">
            <v>WILLIAMS, Symon G</v>
          </cell>
          <cell r="F145" t="str">
            <v>Network Services</v>
          </cell>
          <cell r="G145" t="str">
            <v>Service Delivery</v>
          </cell>
          <cell r="H145" t="str">
            <v>Lines Overhead &amp; Undergro</v>
          </cell>
          <cell r="I145" t="str">
            <v>Plant &amp; Equipment</v>
          </cell>
          <cell r="J145" t="str">
            <v>WITHELL, Paul T</v>
          </cell>
          <cell r="K145">
            <v>37452</v>
          </cell>
          <cell r="L145" t="str">
            <v>SUBS</v>
          </cell>
          <cell r="M145" t="str">
            <v>STRUCT</v>
          </cell>
          <cell r="N145">
            <v>40717</v>
          </cell>
          <cell r="P145" t="str">
            <v>EW500A</v>
          </cell>
        </row>
        <row r="146">
          <cell r="A146">
            <v>2762</v>
          </cell>
          <cell r="B146" t="str">
            <v>Teams Coordinator Pole Replacement</v>
          </cell>
          <cell r="C146" t="str">
            <v>Works / Teams Coordinator</v>
          </cell>
          <cell r="D146">
            <v>1104</v>
          </cell>
          <cell r="E146" t="str">
            <v>HASLER, Mark</v>
          </cell>
          <cell r="F146" t="str">
            <v>Network Services</v>
          </cell>
          <cell r="G146" t="str">
            <v>Service Delivery</v>
          </cell>
          <cell r="H146" t="str">
            <v>Lines Overhead &amp; Undergro</v>
          </cell>
          <cell r="I146" t="str">
            <v>Pole Replacement</v>
          </cell>
          <cell r="J146" t="str">
            <v>BRADLEY, Paul</v>
          </cell>
          <cell r="K146">
            <v>36704</v>
          </cell>
          <cell r="L146" t="str">
            <v>SUBS</v>
          </cell>
          <cell r="M146" t="str">
            <v>STRUCT</v>
          </cell>
          <cell r="N146">
            <v>40787</v>
          </cell>
          <cell r="P146" t="str">
            <v>EW900A</v>
          </cell>
        </row>
        <row r="147">
          <cell r="A147">
            <v>2763</v>
          </cell>
          <cell r="B147" t="str">
            <v>Teams Coordinator Pole Replacement</v>
          </cell>
          <cell r="C147" t="str">
            <v>Works / Teams Coordinator</v>
          </cell>
          <cell r="D147">
            <v>1867</v>
          </cell>
          <cell r="E147" t="str">
            <v>DOWD, Troy A</v>
          </cell>
          <cell r="F147" t="str">
            <v>Network Services</v>
          </cell>
          <cell r="G147" t="str">
            <v>Service Delivery</v>
          </cell>
          <cell r="H147" t="str">
            <v>Lines Overhead &amp; Undergro</v>
          </cell>
          <cell r="I147" t="str">
            <v>Pole Replacement</v>
          </cell>
          <cell r="J147" t="str">
            <v>BRADLEY, Paul</v>
          </cell>
          <cell r="K147">
            <v>37628</v>
          </cell>
          <cell r="L147" t="str">
            <v>SUBS</v>
          </cell>
          <cell r="M147" t="str">
            <v>STRUCT</v>
          </cell>
          <cell r="N147">
            <v>40787</v>
          </cell>
          <cell r="P147" t="str">
            <v>EW900A</v>
          </cell>
        </row>
        <row r="148">
          <cell r="A148">
            <v>2777</v>
          </cell>
          <cell r="B148" t="str">
            <v>Customer Services Support Officer</v>
          </cell>
          <cell r="C148" t="str">
            <v>Connections Officer_Connections &amp; Integrity Section</v>
          </cell>
          <cell r="D148">
            <v>3621</v>
          </cell>
          <cell r="E148" t="str">
            <v>THURTELL, Denise</v>
          </cell>
          <cell r="F148" t="str">
            <v>Network Services</v>
          </cell>
          <cell r="G148" t="str">
            <v>Customer Service</v>
          </cell>
          <cell r="H148" t="str">
            <v>Connections &amp; Integrity</v>
          </cell>
          <cell r="J148" t="str">
            <v>CORTES, Francisco X</v>
          </cell>
          <cell r="K148">
            <v>39387</v>
          </cell>
          <cell r="L148" t="str">
            <v>SUBS</v>
          </cell>
          <cell r="M148" t="str">
            <v>STRUCT</v>
          </cell>
          <cell r="N148">
            <v>40630</v>
          </cell>
          <cell r="P148" t="str">
            <v>A3-ZBS</v>
          </cell>
        </row>
        <row r="149">
          <cell r="A149">
            <v>2836</v>
          </cell>
          <cell r="B149" t="str">
            <v>Cadet Engineer</v>
          </cell>
          <cell r="C149" t="str">
            <v>Asset Management General Manager</v>
          </cell>
          <cell r="D149">
            <v>9661</v>
          </cell>
          <cell r="E149" t="str">
            <v>CLEAR, Robert J</v>
          </cell>
          <cell r="F149" t="str">
            <v>Asset Management</v>
          </cell>
          <cell r="G149" t="str">
            <v>Cadets</v>
          </cell>
          <cell r="J149" t="str">
            <v>SARTOR, Phillip D</v>
          </cell>
          <cell r="K149">
            <v>40238</v>
          </cell>
          <cell r="L149" t="str">
            <v>SUBS</v>
          </cell>
          <cell r="M149" t="str">
            <v>ADVMNT</v>
          </cell>
          <cell r="N149">
            <v>41204</v>
          </cell>
          <cell r="P149" t="str">
            <v>POCES</v>
          </cell>
        </row>
        <row r="150">
          <cell r="A150">
            <v>2837</v>
          </cell>
          <cell r="B150" t="str">
            <v>Network Augmentation Engineer</v>
          </cell>
          <cell r="C150" t="str">
            <v xml:space="preserve">AP - Planner/TO/Engineer </v>
          </cell>
          <cell r="D150">
            <v>2671</v>
          </cell>
          <cell r="E150" t="str">
            <v>TOKAJI, Zoltan A</v>
          </cell>
          <cell r="F150" t="str">
            <v>Asset Management</v>
          </cell>
          <cell r="G150" t="str">
            <v>Asset Strategy &amp; Planning</v>
          </cell>
          <cell r="H150" t="str">
            <v>Network Augmentation</v>
          </cell>
          <cell r="J150" t="str">
            <v>WALISUNDARA, Upul</v>
          </cell>
          <cell r="K150">
            <v>38761</v>
          </cell>
          <cell r="L150" t="str">
            <v>SUBS</v>
          </cell>
          <cell r="M150" t="str">
            <v>STRUCT</v>
          </cell>
          <cell r="N150">
            <v>41193</v>
          </cell>
          <cell r="P150" t="str">
            <v>A4-ZAS</v>
          </cell>
        </row>
        <row r="151">
          <cell r="A151">
            <v>2838</v>
          </cell>
          <cell r="B151" t="str">
            <v>Cadet Engineer</v>
          </cell>
          <cell r="C151" t="str">
            <v>Asset Management General Manager</v>
          </cell>
          <cell r="D151" t="str">
            <v>Vacant</v>
          </cell>
          <cell r="F151" t="str">
            <v>Asset Management</v>
          </cell>
          <cell r="G151" t="str">
            <v>Cadets</v>
          </cell>
          <cell r="J151" t="str">
            <v>DEVLIN, Stephen P</v>
          </cell>
        </row>
        <row r="152">
          <cell r="A152">
            <v>2841</v>
          </cell>
          <cell r="B152" t="str">
            <v>Electrical Apprentice</v>
          </cell>
          <cell r="C152" t="str">
            <v>Electrical Apprentice</v>
          </cell>
          <cell r="D152">
            <v>9049</v>
          </cell>
          <cell r="E152" t="str">
            <v>O'LEARY, Timothy J</v>
          </cell>
          <cell r="F152" t="str">
            <v>Network Services</v>
          </cell>
          <cell r="G152" t="str">
            <v>Apprentices</v>
          </cell>
          <cell r="H152" t="str">
            <v>Cable Jointer Apprentices</v>
          </cell>
          <cell r="J152" t="str">
            <v>HOPKINS, Brian C</v>
          </cell>
          <cell r="K152">
            <v>39601</v>
          </cell>
          <cell r="L152" t="str">
            <v>SUBS</v>
          </cell>
          <cell r="M152" t="str">
            <v>ADVMNT</v>
          </cell>
          <cell r="N152">
            <v>41307</v>
          </cell>
          <cell r="O152">
            <v>41665</v>
          </cell>
          <cell r="P152" t="str">
            <v>APP212</v>
          </cell>
        </row>
        <row r="153">
          <cell r="A153">
            <v>2843</v>
          </cell>
          <cell r="B153" t="str">
            <v>System Fitter</v>
          </cell>
          <cell r="C153" t="str">
            <v>Electrical Fitter - Dist Sub</v>
          </cell>
          <cell r="D153">
            <v>3044</v>
          </cell>
          <cell r="E153" t="str">
            <v>GIRVAN, Michael J</v>
          </cell>
          <cell r="F153" t="str">
            <v>Network Services</v>
          </cell>
          <cell r="G153" t="str">
            <v>Customer Service</v>
          </cell>
          <cell r="H153" t="str">
            <v>Metering &amp; Services</v>
          </cell>
          <cell r="J153" t="str">
            <v>CHRISTIAN, Wayne I</v>
          </cell>
          <cell r="K153">
            <v>38922</v>
          </cell>
          <cell r="L153" t="str">
            <v>SUBS</v>
          </cell>
          <cell r="M153" t="str">
            <v>COMPET</v>
          </cell>
          <cell r="N153">
            <v>41152</v>
          </cell>
          <cell r="P153" t="str">
            <v>EW800A</v>
          </cell>
        </row>
        <row r="154">
          <cell r="A154">
            <v>2844</v>
          </cell>
          <cell r="B154" t="str">
            <v>Apprentice Lineworker</v>
          </cell>
          <cell r="C154" t="str">
            <v>Electrical Apprentice</v>
          </cell>
          <cell r="D154">
            <v>9318</v>
          </cell>
          <cell r="E154" t="str">
            <v>OLDFIELD, Anthony R</v>
          </cell>
          <cell r="F154" t="str">
            <v>Network Services</v>
          </cell>
          <cell r="G154" t="str">
            <v>Apprentices</v>
          </cell>
          <cell r="H154" t="str">
            <v>Lineworker Apprentices</v>
          </cell>
          <cell r="J154" t="str">
            <v>SPENCE, Bob</v>
          </cell>
          <cell r="K154">
            <v>39832</v>
          </cell>
          <cell r="L154" t="str">
            <v>SUBS</v>
          </cell>
          <cell r="M154" t="str">
            <v>ADVMNT</v>
          </cell>
          <cell r="N154">
            <v>41305</v>
          </cell>
          <cell r="O154">
            <v>42035</v>
          </cell>
          <cell r="P154" t="str">
            <v>EW40A</v>
          </cell>
        </row>
        <row r="155">
          <cell r="A155">
            <v>2845</v>
          </cell>
          <cell r="B155" t="str">
            <v>Apprentice Electrical Fitter</v>
          </cell>
          <cell r="C155" t="str">
            <v>Electrical Apprentice</v>
          </cell>
          <cell r="D155">
            <v>9445</v>
          </cell>
          <cell r="E155" t="str">
            <v>HAWKER, Jade M</v>
          </cell>
          <cell r="F155" t="str">
            <v>Network Services</v>
          </cell>
          <cell r="G155" t="str">
            <v>Apprentices</v>
          </cell>
          <cell r="H155" t="str">
            <v>Electrical Apprentices</v>
          </cell>
          <cell r="J155" t="str">
            <v>LAMONT, Brent</v>
          </cell>
          <cell r="K155">
            <v>39986</v>
          </cell>
          <cell r="L155" t="str">
            <v>SUBS</v>
          </cell>
          <cell r="M155" t="str">
            <v>ADVMNT</v>
          </cell>
          <cell r="N155">
            <v>41305</v>
          </cell>
          <cell r="O155">
            <v>42035</v>
          </cell>
          <cell r="P155" t="str">
            <v>EW40A</v>
          </cell>
        </row>
        <row r="156">
          <cell r="A156">
            <v>2846</v>
          </cell>
          <cell r="B156" t="str">
            <v>Electrical Fitter</v>
          </cell>
          <cell r="C156" t="str">
            <v>Electrical Fitter - Dist Sub</v>
          </cell>
          <cell r="D156">
            <v>3763</v>
          </cell>
          <cell r="E156" t="str">
            <v>PATTERSON, Rory L</v>
          </cell>
          <cell r="F156" t="str">
            <v>Network Services</v>
          </cell>
          <cell r="G156" t="str">
            <v>Customer Service</v>
          </cell>
          <cell r="H156" t="str">
            <v>Metering &amp; Services</v>
          </cell>
          <cell r="J156" t="str">
            <v>CHRISTIAN, Wayne I</v>
          </cell>
          <cell r="K156">
            <v>39482</v>
          </cell>
          <cell r="L156" t="str">
            <v>SUBS</v>
          </cell>
          <cell r="M156" t="str">
            <v>COMPET</v>
          </cell>
          <cell r="N156">
            <v>41213</v>
          </cell>
          <cell r="P156" t="str">
            <v>EW700A</v>
          </cell>
        </row>
        <row r="157">
          <cell r="A157">
            <v>2849</v>
          </cell>
          <cell r="B157" t="str">
            <v>Electrical Fitter</v>
          </cell>
          <cell r="C157" t="str">
            <v>Electrical Fitter - Dist Sub</v>
          </cell>
          <cell r="D157">
            <v>3116</v>
          </cell>
          <cell r="E157" t="str">
            <v>DELUCA, Anthony</v>
          </cell>
          <cell r="F157" t="str">
            <v>Network Services</v>
          </cell>
          <cell r="G157" t="str">
            <v>Customer Service</v>
          </cell>
          <cell r="H157" t="str">
            <v>Metering &amp; Services</v>
          </cell>
          <cell r="J157" t="str">
            <v>CHRISTIAN, Wayne I</v>
          </cell>
          <cell r="K157">
            <v>38958</v>
          </cell>
          <cell r="L157" t="str">
            <v>SUBS</v>
          </cell>
          <cell r="M157" t="str">
            <v>COMPET</v>
          </cell>
          <cell r="N157">
            <v>41243</v>
          </cell>
          <cell r="P157" t="str">
            <v>EW700A</v>
          </cell>
        </row>
        <row r="158">
          <cell r="A158">
            <v>2850</v>
          </cell>
          <cell r="B158" t="str">
            <v>Apprentice Lineworker</v>
          </cell>
          <cell r="C158" t="str">
            <v>Electrical Apprentice</v>
          </cell>
          <cell r="D158">
            <v>9299</v>
          </cell>
          <cell r="E158" t="str">
            <v>MCMAHON, Matthew J</v>
          </cell>
          <cell r="F158" t="str">
            <v>Network Services</v>
          </cell>
          <cell r="G158" t="str">
            <v>Apprentices</v>
          </cell>
          <cell r="H158" t="str">
            <v>Lineworker Apprentices</v>
          </cell>
          <cell r="J158" t="str">
            <v>SPENCE, Bob</v>
          </cell>
          <cell r="K158">
            <v>39818</v>
          </cell>
          <cell r="L158" t="str">
            <v>SUBS</v>
          </cell>
          <cell r="M158" t="str">
            <v>ADVMNT</v>
          </cell>
          <cell r="N158">
            <v>41305</v>
          </cell>
          <cell r="O158">
            <v>42035</v>
          </cell>
          <cell r="P158" t="str">
            <v>EW40A</v>
          </cell>
        </row>
        <row r="159">
          <cell r="A159">
            <v>2853</v>
          </cell>
          <cell r="B159" t="str">
            <v>Planning &amp; Performance Engineer</v>
          </cell>
          <cell r="C159" t="str">
            <v xml:space="preserve">AP - Planner/TO/Engineer </v>
          </cell>
          <cell r="D159">
            <v>9342</v>
          </cell>
          <cell r="E159" t="str">
            <v>GOGGIN, Ross</v>
          </cell>
          <cell r="F159" t="str">
            <v>Asset Management</v>
          </cell>
          <cell r="G159" t="str">
            <v>Asset Strategy &amp; Planning</v>
          </cell>
          <cell r="H159" t="str">
            <v>Zone Subs Planning &amp; Perf</v>
          </cell>
          <cell r="J159" t="str">
            <v>GOTLA, Firoz</v>
          </cell>
          <cell r="K159">
            <v>39868</v>
          </cell>
          <cell r="L159" t="str">
            <v>SUBS</v>
          </cell>
          <cell r="M159" t="str">
            <v>STRUCT</v>
          </cell>
          <cell r="N159">
            <v>41193</v>
          </cell>
          <cell r="P159" t="str">
            <v>A4-ZAS</v>
          </cell>
        </row>
        <row r="160">
          <cell r="A160">
            <v>3105</v>
          </cell>
          <cell r="B160" t="str">
            <v>Category Specialist</v>
          </cell>
          <cell r="C160" t="str">
            <v>Works Enablement</v>
          </cell>
          <cell r="D160">
            <v>10600</v>
          </cell>
          <cell r="E160" t="str">
            <v>MCCORMACK, Gilbert S</v>
          </cell>
          <cell r="F160" t="str">
            <v>Network Services</v>
          </cell>
          <cell r="G160" t="str">
            <v>Works Enablement</v>
          </cell>
          <cell r="J160" t="str">
            <v>MCALISTER, Clinton J</v>
          </cell>
          <cell r="K160">
            <v>41253</v>
          </cell>
          <cell r="L160" t="str">
            <v>SUBS</v>
          </cell>
          <cell r="M160" t="str">
            <v>STRUCT</v>
          </cell>
          <cell r="N160">
            <v>41379</v>
          </cell>
          <cell r="O160">
            <v>41982</v>
          </cell>
          <cell r="P160" t="str">
            <v>A3-ZBS</v>
          </cell>
        </row>
        <row r="161">
          <cell r="A161">
            <v>3120</v>
          </cell>
          <cell r="B161" t="str">
            <v>Analyst / Programmer</v>
          </cell>
          <cell r="C161" t="str">
            <v>Network Innovation</v>
          </cell>
          <cell r="D161">
            <v>3064</v>
          </cell>
          <cell r="E161" t="str">
            <v>DAFFERN, Peter</v>
          </cell>
          <cell r="F161" t="str">
            <v>Asset Management</v>
          </cell>
          <cell r="G161" t="str">
            <v>Network Innovation</v>
          </cell>
          <cell r="H161" t="str">
            <v>OSR Program</v>
          </cell>
          <cell r="J161" t="str">
            <v>BALDWIN, Graham</v>
          </cell>
          <cell r="K161">
            <v>38925</v>
          </cell>
          <cell r="L161" t="str">
            <v>SUBS</v>
          </cell>
          <cell r="M161" t="str">
            <v>STRUCT</v>
          </cell>
          <cell r="N161">
            <v>41150</v>
          </cell>
          <cell r="P161" t="str">
            <v>A4-ZBS</v>
          </cell>
        </row>
        <row r="162">
          <cell r="A162">
            <v>3122</v>
          </cell>
          <cell r="B162" t="str">
            <v>Cable Layer</v>
          </cell>
          <cell r="C162" t="str">
            <v>Electrical Worker - Labourer</v>
          </cell>
          <cell r="D162">
            <v>10534</v>
          </cell>
          <cell r="E162" t="str">
            <v>SWAN, Daniel J</v>
          </cell>
          <cell r="F162" t="str">
            <v>Network Services</v>
          </cell>
          <cell r="G162" t="str">
            <v>Customer Service</v>
          </cell>
          <cell r="H162" t="str">
            <v>Metering &amp; Services</v>
          </cell>
          <cell r="J162" t="str">
            <v>MITCHELL, John B</v>
          </cell>
          <cell r="K162">
            <v>41142</v>
          </cell>
          <cell r="L162" t="str">
            <v>SUBS</v>
          </cell>
          <cell r="M162" t="str">
            <v>COMM</v>
          </cell>
          <cell r="N162">
            <v>41142</v>
          </cell>
          <cell r="P162" t="str">
            <v>EW300A</v>
          </cell>
        </row>
        <row r="163">
          <cell r="A163">
            <v>3123</v>
          </cell>
          <cell r="B163" t="str">
            <v>Vegetation Inspector</v>
          </cell>
          <cell r="C163" t="str">
            <v>Asset/Vegetation Inspector</v>
          </cell>
          <cell r="D163">
            <v>3660</v>
          </cell>
          <cell r="E163" t="str">
            <v>YOUNG, Neven C</v>
          </cell>
          <cell r="F163" t="str">
            <v>Network Services</v>
          </cell>
          <cell r="G163" t="str">
            <v>Service Delivery</v>
          </cell>
          <cell r="H163" t="str">
            <v>Lines Overhead &amp; Undergro</v>
          </cell>
          <cell r="I163" t="str">
            <v>Vegetation Inspection Mng</v>
          </cell>
          <cell r="J163" t="str">
            <v>HALPIN, Luke</v>
          </cell>
          <cell r="K163">
            <v>39412</v>
          </cell>
          <cell r="L163" t="str">
            <v>SUBS</v>
          </cell>
          <cell r="M163" t="str">
            <v>APPNT</v>
          </cell>
          <cell r="N163">
            <v>41198</v>
          </cell>
          <cell r="P163" t="str">
            <v>EW40A</v>
          </cell>
        </row>
        <row r="164">
          <cell r="A164">
            <v>3124</v>
          </cell>
          <cell r="B164" t="str">
            <v>Cable Layer (Cable Jointer Offsider)</v>
          </cell>
          <cell r="C164" t="str">
            <v>Electrical Worker - Labourer</v>
          </cell>
          <cell r="D164">
            <v>9788</v>
          </cell>
          <cell r="E164" t="str">
            <v>VALTER, Matthew R</v>
          </cell>
          <cell r="F164" t="str">
            <v>Network Services</v>
          </cell>
          <cell r="G164" t="str">
            <v>Service Delivery</v>
          </cell>
          <cell r="H164" t="str">
            <v>Lines Overhead &amp; Undergro</v>
          </cell>
          <cell r="I164" t="str">
            <v>Pole Replacement</v>
          </cell>
          <cell r="J164" t="str">
            <v>HASLER, Mark</v>
          </cell>
          <cell r="K164">
            <v>40463</v>
          </cell>
          <cell r="L164" t="str">
            <v>SUBS</v>
          </cell>
          <cell r="M164" t="str">
            <v>STRUCT</v>
          </cell>
          <cell r="N164">
            <v>41123</v>
          </cell>
          <cell r="P164" t="str">
            <v>EW40A</v>
          </cell>
        </row>
        <row r="165">
          <cell r="A165">
            <v>3125</v>
          </cell>
          <cell r="B165" t="str">
            <v>Trades Assistant</v>
          </cell>
          <cell r="C165" t="str">
            <v>Electrical Worker - Labourer</v>
          </cell>
          <cell r="D165" t="str">
            <v>Vacant</v>
          </cell>
          <cell r="F165" t="str">
            <v>Network Services</v>
          </cell>
          <cell r="G165" t="str">
            <v>Service Delivery</v>
          </cell>
          <cell r="H165" t="str">
            <v>Substation Maintenance</v>
          </cell>
          <cell r="I165" t="str">
            <v>Zone Substations</v>
          </cell>
          <cell r="J165" t="str">
            <v>DUBBERT, Mark D</v>
          </cell>
        </row>
        <row r="166">
          <cell r="A166">
            <v>3126</v>
          </cell>
          <cell r="B166" t="str">
            <v>Plant and Transport Operator</v>
          </cell>
          <cell r="C166" t="str">
            <v>Plant and Transport Operator</v>
          </cell>
          <cell r="D166">
            <v>3045</v>
          </cell>
          <cell r="E166" t="str">
            <v>UHLE, Darin C</v>
          </cell>
          <cell r="F166" t="str">
            <v>Network Services</v>
          </cell>
          <cell r="G166" t="str">
            <v>Service Delivery</v>
          </cell>
          <cell r="H166" t="str">
            <v>Lines Overhead &amp; Undergro</v>
          </cell>
          <cell r="I166" t="str">
            <v>Plant &amp; Equipment</v>
          </cell>
          <cell r="J166" t="str">
            <v>WITHELL, Paul T</v>
          </cell>
          <cell r="K166">
            <v>38922</v>
          </cell>
          <cell r="L166" t="str">
            <v>SUBS</v>
          </cell>
          <cell r="M166" t="str">
            <v>COMPET</v>
          </cell>
          <cell r="N166">
            <v>40786</v>
          </cell>
          <cell r="P166" t="str">
            <v>EW500A</v>
          </cell>
        </row>
        <row r="167">
          <cell r="A167">
            <v>3161</v>
          </cell>
          <cell r="B167" t="str">
            <v>GIS Officer</v>
          </cell>
          <cell r="C167" t="str">
            <v>Asset Information and Reporting</v>
          </cell>
          <cell r="D167">
            <v>3583</v>
          </cell>
          <cell r="E167" t="str">
            <v>RASKER, Anjo</v>
          </cell>
          <cell r="F167" t="str">
            <v>Asset Management</v>
          </cell>
          <cell r="G167" t="str">
            <v>Asset Info Mngmnt &amp; Repor</v>
          </cell>
          <cell r="J167" t="str">
            <v>HOLLONDS, Gordon R</v>
          </cell>
          <cell r="K167">
            <v>39350</v>
          </cell>
          <cell r="L167" t="str">
            <v>SUBS</v>
          </cell>
          <cell r="M167" t="str">
            <v>ADVMNT</v>
          </cell>
          <cell r="N167">
            <v>41177</v>
          </cell>
          <cell r="P167" t="str">
            <v>TO03AA</v>
          </cell>
        </row>
        <row r="168">
          <cell r="A168">
            <v>3179</v>
          </cell>
          <cell r="B168" t="str">
            <v>Metering Technology Manager</v>
          </cell>
          <cell r="C168" t="str">
            <v>Customer Services Officer_Connections &amp; Integrity Section</v>
          </cell>
          <cell r="D168" t="str">
            <v>326-76101</v>
          </cell>
          <cell r="E168" t="str">
            <v>SANGUINETI, Paul</v>
          </cell>
          <cell r="F168" t="str">
            <v>Network Services</v>
          </cell>
          <cell r="G168" t="str">
            <v>Customer Service</v>
          </cell>
          <cell r="H168" t="str">
            <v>Metering &amp; Services</v>
          </cell>
          <cell r="J168" t="str">
            <v>SHARMA, Parveen K</v>
          </cell>
          <cell r="K168">
            <v>29591</v>
          </cell>
          <cell r="L168" t="str">
            <v>SUBS</v>
          </cell>
          <cell r="M168" t="str">
            <v>STRUCT</v>
          </cell>
          <cell r="N168">
            <v>40787</v>
          </cell>
          <cell r="P168" t="str">
            <v>A5-ZBS</v>
          </cell>
        </row>
        <row r="169">
          <cell r="A169">
            <v>3185</v>
          </cell>
          <cell r="B169" t="str">
            <v>Works Management Admin Officer</v>
          </cell>
          <cell r="C169" t="str">
            <v>Works Enablement</v>
          </cell>
          <cell r="D169" t="str">
            <v>326-77761</v>
          </cell>
          <cell r="E169" t="str">
            <v>COWLING, David</v>
          </cell>
          <cell r="F169" t="str">
            <v>Network Services</v>
          </cell>
          <cell r="G169" t="str">
            <v>Works Enablement</v>
          </cell>
          <cell r="H169" t="str">
            <v>Works Management</v>
          </cell>
          <cell r="I169" t="str">
            <v>WE Tools Syst &amp; Proc Spec</v>
          </cell>
          <cell r="J169" t="str">
            <v>KUSUMA, Arinanto</v>
          </cell>
          <cell r="K169">
            <v>31453</v>
          </cell>
          <cell r="L169" t="str">
            <v>SUBS</v>
          </cell>
          <cell r="M169" t="str">
            <v>STRUCT</v>
          </cell>
          <cell r="N169">
            <v>40969</v>
          </cell>
          <cell r="P169" t="str">
            <v>A3-ZBS</v>
          </cell>
        </row>
        <row r="170">
          <cell r="A170">
            <v>3191</v>
          </cell>
          <cell r="B170" t="str">
            <v>Network Performance Engineer</v>
          </cell>
          <cell r="C170" t="str">
            <v xml:space="preserve">AP - Planner/TO/Engineer </v>
          </cell>
          <cell r="D170">
            <v>10593</v>
          </cell>
          <cell r="E170" t="str">
            <v>LEE, Nicholas S K</v>
          </cell>
          <cell r="F170" t="str">
            <v>Asset Management</v>
          </cell>
          <cell r="G170" t="str">
            <v>Asset Strategy &amp; Planning</v>
          </cell>
          <cell r="H170" t="str">
            <v>Network Performance</v>
          </cell>
          <cell r="J170" t="str">
            <v>CHAUDHURI, Santanu</v>
          </cell>
          <cell r="K170">
            <v>41246</v>
          </cell>
          <cell r="L170" t="str">
            <v>SUBS</v>
          </cell>
          <cell r="M170" t="str">
            <v>COMM</v>
          </cell>
          <cell r="N170">
            <v>41246</v>
          </cell>
          <cell r="P170" t="str">
            <v>A4-ZAS</v>
          </cell>
        </row>
        <row r="171">
          <cell r="A171">
            <v>3191</v>
          </cell>
          <cell r="B171" t="str">
            <v>Network Performance Engineer</v>
          </cell>
          <cell r="C171" t="str">
            <v xml:space="preserve">AP - Snr Planner/TO/Engineer </v>
          </cell>
          <cell r="D171" t="str">
            <v>326-77219</v>
          </cell>
          <cell r="E171" t="str">
            <v>ARGUE, Fraser W</v>
          </cell>
          <cell r="F171" t="str">
            <v>Asset Management</v>
          </cell>
          <cell r="G171" t="str">
            <v>Asset Strategy &amp; Planning</v>
          </cell>
          <cell r="H171" t="str">
            <v>Network Performance</v>
          </cell>
          <cell r="J171" t="str">
            <v>CHAUDHURI, Santanu</v>
          </cell>
          <cell r="K171">
            <v>41244</v>
          </cell>
          <cell r="L171" t="str">
            <v>SUBS</v>
          </cell>
          <cell r="M171" t="str">
            <v>COMM</v>
          </cell>
          <cell r="N171">
            <v>41244</v>
          </cell>
          <cell r="P171" t="str">
            <v>A5-ZBS</v>
          </cell>
        </row>
        <row r="172">
          <cell r="A172">
            <v>3228</v>
          </cell>
          <cell r="B172" t="str">
            <v>Service &amp; Installations Officer</v>
          </cell>
          <cell r="C172" t="str">
            <v>Services &amp; Installation Officer_Metering &amp; Services Section</v>
          </cell>
          <cell r="D172" t="str">
            <v>326-70914</v>
          </cell>
          <cell r="E172" t="str">
            <v>INGRAM, Graeme E</v>
          </cell>
          <cell r="F172" t="str">
            <v>Network Services</v>
          </cell>
          <cell r="G172" t="str">
            <v>Customer Service</v>
          </cell>
          <cell r="H172" t="str">
            <v>Metering &amp; Services</v>
          </cell>
          <cell r="J172" t="str">
            <v>SHARMA, Parveen K</v>
          </cell>
          <cell r="K172">
            <v>26875</v>
          </cell>
          <cell r="L172" t="str">
            <v>SUBS</v>
          </cell>
          <cell r="M172" t="str">
            <v>STRUCT</v>
          </cell>
          <cell r="N172">
            <v>41078</v>
          </cell>
          <cell r="P172" t="str">
            <v>A4-ZAW</v>
          </cell>
        </row>
        <row r="173">
          <cell r="A173">
            <v>3242</v>
          </cell>
          <cell r="B173" t="str">
            <v>Senior Projects Engineer</v>
          </cell>
          <cell r="C173" t="str">
            <v>Major Projects</v>
          </cell>
          <cell r="D173" t="str">
            <v>Vacant</v>
          </cell>
          <cell r="F173" t="str">
            <v>Network Services</v>
          </cell>
          <cell r="G173" t="str">
            <v>Major Projects</v>
          </cell>
          <cell r="J173" t="str">
            <v>MILLER, Matthew C</v>
          </cell>
        </row>
        <row r="174">
          <cell r="A174">
            <v>3243</v>
          </cell>
          <cell r="B174" t="str">
            <v>Cadet Engineer</v>
          </cell>
          <cell r="C174" t="str">
            <v>Asset Management General Manager</v>
          </cell>
          <cell r="D174">
            <v>10120</v>
          </cell>
          <cell r="E174" t="str">
            <v>CLEMENTS, Daniel E</v>
          </cell>
          <cell r="F174" t="str">
            <v>Asset Management</v>
          </cell>
          <cell r="G174" t="str">
            <v>Graduates</v>
          </cell>
          <cell r="J174" t="str">
            <v>HINCH, Leylann J</v>
          </cell>
          <cell r="K174">
            <v>40974</v>
          </cell>
          <cell r="L174" t="str">
            <v>SUBS</v>
          </cell>
          <cell r="M174" t="str">
            <v>ADVMNT</v>
          </cell>
          <cell r="N174">
            <v>41067</v>
          </cell>
          <cell r="P174" t="str">
            <v>POCES</v>
          </cell>
        </row>
        <row r="175">
          <cell r="A175">
            <v>3253</v>
          </cell>
          <cell r="B175" t="str">
            <v>Apprentice Electrical Fitter</v>
          </cell>
          <cell r="C175" t="str">
            <v>Electrical Apprentice</v>
          </cell>
          <cell r="D175">
            <v>3679</v>
          </cell>
          <cell r="E175" t="str">
            <v>GREEN, Samantha L</v>
          </cell>
          <cell r="F175" t="str">
            <v>Network Services</v>
          </cell>
          <cell r="G175" t="str">
            <v>Apprentices</v>
          </cell>
          <cell r="H175" t="str">
            <v>Electrical Apprentices</v>
          </cell>
          <cell r="J175" t="str">
            <v>LAMONT, Brent</v>
          </cell>
          <cell r="K175">
            <v>39426</v>
          </cell>
          <cell r="L175" t="str">
            <v>SUBS</v>
          </cell>
          <cell r="M175" t="str">
            <v>ADVMNT</v>
          </cell>
          <cell r="N175">
            <v>41305</v>
          </cell>
          <cell r="O175">
            <v>42035</v>
          </cell>
          <cell r="P175" t="str">
            <v>EW40A</v>
          </cell>
        </row>
        <row r="176">
          <cell r="A176">
            <v>3254</v>
          </cell>
          <cell r="B176" t="str">
            <v>Apprentice Cable Jointer</v>
          </cell>
          <cell r="C176" t="str">
            <v>Electrical Apprentice</v>
          </cell>
          <cell r="D176">
            <v>9697</v>
          </cell>
          <cell r="E176" t="str">
            <v>REWI-WETINI, James E</v>
          </cell>
          <cell r="F176" t="str">
            <v>Network Services</v>
          </cell>
          <cell r="G176" t="str">
            <v>Apprentices</v>
          </cell>
          <cell r="H176" t="str">
            <v>Cable Jointer Apprentices</v>
          </cell>
          <cell r="J176" t="str">
            <v>HOPKINS, Brian C</v>
          </cell>
          <cell r="K176">
            <v>40316</v>
          </cell>
          <cell r="L176" t="str">
            <v>SUBS</v>
          </cell>
          <cell r="M176" t="str">
            <v>ADVMNT</v>
          </cell>
          <cell r="N176">
            <v>41305</v>
          </cell>
          <cell r="O176">
            <v>42035</v>
          </cell>
          <cell r="P176" t="str">
            <v>APP212</v>
          </cell>
        </row>
        <row r="177">
          <cell r="A177">
            <v>3255</v>
          </cell>
          <cell r="B177" t="str">
            <v>Apprentice Cable Jointer</v>
          </cell>
          <cell r="C177" t="str">
            <v>Electrical Apprentice</v>
          </cell>
          <cell r="D177">
            <v>9859</v>
          </cell>
          <cell r="E177" t="str">
            <v>COSTELLO, Brett D</v>
          </cell>
          <cell r="F177" t="str">
            <v>Network Services</v>
          </cell>
          <cell r="G177" t="str">
            <v>Apprentices</v>
          </cell>
          <cell r="H177" t="str">
            <v>Cable Jointer Apprentices</v>
          </cell>
          <cell r="J177" t="str">
            <v>HOPKINS, Brian C</v>
          </cell>
          <cell r="K177">
            <v>40574</v>
          </cell>
          <cell r="L177" t="str">
            <v>SUBS</v>
          </cell>
          <cell r="M177" t="str">
            <v>ADVMNT</v>
          </cell>
          <cell r="N177">
            <v>41305</v>
          </cell>
          <cell r="O177">
            <v>42035</v>
          </cell>
          <cell r="P177" t="str">
            <v>APP212</v>
          </cell>
        </row>
        <row r="178">
          <cell r="A178">
            <v>3256</v>
          </cell>
          <cell r="B178" t="str">
            <v>Apprentice Electrical Fitter</v>
          </cell>
          <cell r="C178" t="str">
            <v>Electrical Apprentice</v>
          </cell>
          <cell r="D178" t="str">
            <v>Vacant</v>
          </cell>
          <cell r="F178" t="str">
            <v>Network Services</v>
          </cell>
          <cell r="G178" t="str">
            <v>Apprentices</v>
          </cell>
          <cell r="H178" t="str">
            <v>Electrical Apprentices</v>
          </cell>
          <cell r="J178" t="str">
            <v>FLASK, Charlie</v>
          </cell>
        </row>
        <row r="179">
          <cell r="A179">
            <v>3257</v>
          </cell>
          <cell r="B179" t="str">
            <v>Apprentice Cable Jointer</v>
          </cell>
          <cell r="C179" t="str">
            <v>Electrical Apprentice</v>
          </cell>
          <cell r="D179">
            <v>9857</v>
          </cell>
          <cell r="E179" t="str">
            <v>O'NEILL, Thomas M</v>
          </cell>
          <cell r="F179" t="str">
            <v>Network Services</v>
          </cell>
          <cell r="G179" t="str">
            <v>Apprentices</v>
          </cell>
          <cell r="H179" t="str">
            <v>Cable Jointer Apprentices</v>
          </cell>
          <cell r="J179" t="str">
            <v>HOPKINS, Brian C</v>
          </cell>
          <cell r="K179">
            <v>40574</v>
          </cell>
          <cell r="L179" t="str">
            <v>SUBS</v>
          </cell>
          <cell r="M179" t="str">
            <v>ADVMNT</v>
          </cell>
          <cell r="N179">
            <v>41305</v>
          </cell>
          <cell r="O179">
            <v>42035</v>
          </cell>
          <cell r="P179" t="str">
            <v>APP212</v>
          </cell>
        </row>
        <row r="180">
          <cell r="A180">
            <v>3258</v>
          </cell>
          <cell r="B180" t="str">
            <v>Apprentice Cable Jointer</v>
          </cell>
          <cell r="C180" t="str">
            <v>Electrical Apprentice</v>
          </cell>
          <cell r="D180">
            <v>9858</v>
          </cell>
          <cell r="E180" t="str">
            <v>EVANS, Brendan C</v>
          </cell>
          <cell r="F180" t="str">
            <v>Network Services</v>
          </cell>
          <cell r="G180" t="str">
            <v>Apprentices</v>
          </cell>
          <cell r="H180" t="str">
            <v>Cable Jointer Apprentices</v>
          </cell>
          <cell r="J180" t="str">
            <v>HOPKINS, Brian C</v>
          </cell>
          <cell r="K180">
            <v>40574</v>
          </cell>
          <cell r="L180" t="str">
            <v>SUBS</v>
          </cell>
          <cell r="M180" t="str">
            <v>ADVMNT</v>
          </cell>
          <cell r="N180">
            <v>41305</v>
          </cell>
          <cell r="O180">
            <v>42035</v>
          </cell>
          <cell r="P180" t="str">
            <v>APP212</v>
          </cell>
        </row>
        <row r="181">
          <cell r="A181">
            <v>3260</v>
          </cell>
          <cell r="B181" t="str">
            <v>Apprentice Lineworker</v>
          </cell>
          <cell r="C181" t="str">
            <v>Electrical Apprentice</v>
          </cell>
          <cell r="D181">
            <v>9855</v>
          </cell>
          <cell r="E181" t="str">
            <v>EVANS, Shaun S</v>
          </cell>
          <cell r="F181" t="str">
            <v>Network Services</v>
          </cell>
          <cell r="G181" t="str">
            <v>Apprentices</v>
          </cell>
          <cell r="H181" t="str">
            <v>Lineworker Apprentices</v>
          </cell>
          <cell r="J181" t="str">
            <v>SPENCE, Bob</v>
          </cell>
          <cell r="K181">
            <v>40574</v>
          </cell>
          <cell r="L181" t="str">
            <v>SUBS</v>
          </cell>
          <cell r="M181" t="str">
            <v>ADVMNT</v>
          </cell>
          <cell r="N181">
            <v>41305</v>
          </cell>
          <cell r="O181">
            <v>42035</v>
          </cell>
          <cell r="P181" t="str">
            <v>APP212</v>
          </cell>
        </row>
        <row r="182">
          <cell r="A182">
            <v>3261</v>
          </cell>
          <cell r="B182" t="str">
            <v>Electrical Lineworker Apprentice</v>
          </cell>
          <cell r="C182" t="str">
            <v>Electrical Apprentice</v>
          </cell>
          <cell r="D182">
            <v>9917</v>
          </cell>
          <cell r="E182" t="str">
            <v>RYAN, Brendan</v>
          </cell>
          <cell r="F182" t="str">
            <v>Network Services</v>
          </cell>
          <cell r="G182" t="str">
            <v>Apprentices</v>
          </cell>
          <cell r="H182" t="str">
            <v>Lineworker Apprentices</v>
          </cell>
          <cell r="J182" t="str">
            <v>SPENCE, Bob</v>
          </cell>
          <cell r="K182">
            <v>40666</v>
          </cell>
          <cell r="L182" t="str">
            <v>SUBS</v>
          </cell>
          <cell r="M182" t="str">
            <v>STRUCT</v>
          </cell>
          <cell r="N182">
            <v>40938</v>
          </cell>
          <cell r="O182">
            <v>42580</v>
          </cell>
          <cell r="P182" t="str">
            <v>APP211</v>
          </cell>
        </row>
        <row r="183">
          <cell r="A183">
            <v>3262</v>
          </cell>
          <cell r="B183" t="str">
            <v>Electrical Lineworker Apprentice</v>
          </cell>
          <cell r="C183" t="str">
            <v>Electrical Apprentice</v>
          </cell>
          <cell r="D183">
            <v>9376</v>
          </cell>
          <cell r="E183" t="str">
            <v>ROBERTS, Benjamin J</v>
          </cell>
          <cell r="F183" t="str">
            <v>Network Services</v>
          </cell>
          <cell r="G183" t="str">
            <v>Apprentices</v>
          </cell>
          <cell r="H183" t="str">
            <v>Lineworker Apprentices</v>
          </cell>
          <cell r="J183" t="str">
            <v>SPENCE, Bob</v>
          </cell>
          <cell r="K183">
            <v>39902</v>
          </cell>
          <cell r="L183" t="str">
            <v>SUBS</v>
          </cell>
          <cell r="M183" t="str">
            <v>ADVMNT</v>
          </cell>
          <cell r="N183">
            <v>41307</v>
          </cell>
          <cell r="O183">
            <v>41665</v>
          </cell>
          <cell r="P183" t="str">
            <v>APP212</v>
          </cell>
        </row>
        <row r="184">
          <cell r="A184">
            <v>3263</v>
          </cell>
          <cell r="B184" t="str">
            <v>Electrical Lineworker Apprentice</v>
          </cell>
          <cell r="C184" t="str">
            <v>Electrical Apprentice</v>
          </cell>
          <cell r="D184">
            <v>10082</v>
          </cell>
          <cell r="E184" t="str">
            <v>WILLIAMS, Benjamin M</v>
          </cell>
          <cell r="F184" t="str">
            <v>Network Services</v>
          </cell>
          <cell r="G184" t="str">
            <v>Apprentices</v>
          </cell>
          <cell r="H184" t="str">
            <v>Lineworker Apprentices</v>
          </cell>
          <cell r="J184" t="str">
            <v>SPENCE, Bob</v>
          </cell>
          <cell r="K184">
            <v>40938</v>
          </cell>
          <cell r="L184" t="str">
            <v>SUBS</v>
          </cell>
          <cell r="M184" t="str">
            <v>COMPET</v>
          </cell>
          <cell r="N184">
            <v>41304</v>
          </cell>
          <cell r="O184">
            <v>42398</v>
          </cell>
          <cell r="P184" t="str">
            <v>APP212</v>
          </cell>
        </row>
        <row r="185">
          <cell r="A185">
            <v>3264</v>
          </cell>
          <cell r="B185" t="str">
            <v>Electrical Lineworker Apprentice</v>
          </cell>
          <cell r="C185" t="str">
            <v>Electrical Apprentice</v>
          </cell>
          <cell r="D185">
            <v>9919</v>
          </cell>
          <cell r="E185" t="str">
            <v>WICKS, James</v>
          </cell>
          <cell r="F185" t="str">
            <v>Network Services</v>
          </cell>
          <cell r="G185" t="str">
            <v>Apprentices</v>
          </cell>
          <cell r="H185" t="str">
            <v>Lineworker Apprentices</v>
          </cell>
          <cell r="J185" t="str">
            <v>SPENCE, Bob</v>
          </cell>
          <cell r="K185">
            <v>40666</v>
          </cell>
          <cell r="L185" t="str">
            <v>SUBS</v>
          </cell>
          <cell r="M185" t="str">
            <v>COMPET</v>
          </cell>
          <cell r="N185">
            <v>41304</v>
          </cell>
          <cell r="O185">
            <v>42398</v>
          </cell>
          <cell r="P185" t="str">
            <v>EW300A</v>
          </cell>
        </row>
        <row r="186">
          <cell r="A186">
            <v>3276</v>
          </cell>
          <cell r="B186" t="str">
            <v>Network Connections Team Manager</v>
          </cell>
          <cell r="C186" t="str">
            <v>Connections Officer_Connections &amp; Integrity Section</v>
          </cell>
          <cell r="D186">
            <v>7003</v>
          </cell>
          <cell r="E186" t="str">
            <v>HOGG, Michael A</v>
          </cell>
          <cell r="F186" t="str">
            <v>Network Services</v>
          </cell>
          <cell r="G186" t="str">
            <v>Customer Service</v>
          </cell>
          <cell r="H186" t="str">
            <v>Connections &amp; Integrity</v>
          </cell>
          <cell r="J186" t="str">
            <v>CORTES, Francisco X</v>
          </cell>
          <cell r="K186">
            <v>34512</v>
          </cell>
          <cell r="L186" t="str">
            <v>SUBS</v>
          </cell>
          <cell r="M186" t="str">
            <v>APPNT</v>
          </cell>
          <cell r="N186">
            <v>41015</v>
          </cell>
          <cell r="P186" t="str">
            <v>A5-ZAS</v>
          </cell>
        </row>
        <row r="187">
          <cell r="A187">
            <v>3283</v>
          </cell>
          <cell r="B187" t="str">
            <v>Customer Service &amp; Asset Protection Officer</v>
          </cell>
          <cell r="C187" t="str">
            <v>Customer Services Officer_Connections &amp; Integrity Section</v>
          </cell>
          <cell r="D187">
            <v>9649</v>
          </cell>
          <cell r="E187" t="str">
            <v>RICHARDSON, Michael J</v>
          </cell>
          <cell r="F187" t="str">
            <v>Network Services</v>
          </cell>
          <cell r="G187" t="str">
            <v>Customer Service</v>
          </cell>
          <cell r="H187" t="str">
            <v>Connections &amp; Integrity</v>
          </cell>
          <cell r="J187" t="str">
            <v>CORTES, Francisco X</v>
          </cell>
          <cell r="K187">
            <v>40224</v>
          </cell>
          <cell r="L187" t="str">
            <v>SUBS</v>
          </cell>
          <cell r="M187" t="str">
            <v>APPNT</v>
          </cell>
          <cell r="N187">
            <v>41015</v>
          </cell>
          <cell r="P187" t="str">
            <v>A3-ZBS</v>
          </cell>
        </row>
        <row r="188">
          <cell r="A188">
            <v>3284</v>
          </cell>
          <cell r="B188" t="str">
            <v>Office Coordinator</v>
          </cell>
          <cell r="C188" t="str">
            <v>Service Delivery Management</v>
          </cell>
          <cell r="D188" t="str">
            <v>Vacant</v>
          </cell>
          <cell r="F188" t="str">
            <v>Network Services</v>
          </cell>
          <cell r="G188" t="str">
            <v>Customer Service</v>
          </cell>
          <cell r="J188" t="str">
            <v>BAKER, Robert J</v>
          </cell>
        </row>
        <row r="189">
          <cell r="A189">
            <v>3285</v>
          </cell>
          <cell r="B189" t="str">
            <v>Senior Design Officer</v>
          </cell>
          <cell r="C189" t="str">
            <v>Senior Technical Officer/Engineer_Design Section</v>
          </cell>
          <cell r="D189">
            <v>5254</v>
          </cell>
          <cell r="E189" t="str">
            <v>CLARKE, David F</v>
          </cell>
          <cell r="F189" t="str">
            <v>Network Services</v>
          </cell>
          <cell r="G189" t="str">
            <v>Customer Service</v>
          </cell>
          <cell r="H189" t="str">
            <v>Design</v>
          </cell>
          <cell r="J189" t="str">
            <v>CHAN, Dan</v>
          </cell>
          <cell r="K189">
            <v>33015</v>
          </cell>
          <cell r="L189" t="str">
            <v>SUBS</v>
          </cell>
          <cell r="M189" t="str">
            <v>XFER</v>
          </cell>
          <cell r="N189">
            <v>41113</v>
          </cell>
          <cell r="P189" t="str">
            <v>A4-ZBS</v>
          </cell>
        </row>
        <row r="190">
          <cell r="A190">
            <v>3301</v>
          </cell>
          <cell r="B190" t="str">
            <v>Trade Assistant</v>
          </cell>
          <cell r="C190" t="str">
            <v>Electrical Worker - Labourer</v>
          </cell>
          <cell r="D190">
            <v>10108</v>
          </cell>
          <cell r="E190" t="str">
            <v>BURRIDGE, Christopher</v>
          </cell>
          <cell r="F190" t="str">
            <v>Network Services</v>
          </cell>
          <cell r="G190" t="str">
            <v>Service Delivery</v>
          </cell>
          <cell r="H190" t="str">
            <v>Network Capital</v>
          </cell>
          <cell r="J190" t="str">
            <v>SMITH, Tony J</v>
          </cell>
          <cell r="K190">
            <v>40988</v>
          </cell>
          <cell r="L190" t="str">
            <v>SUBS</v>
          </cell>
          <cell r="M190" t="str">
            <v>APPNT</v>
          </cell>
          <cell r="N190">
            <v>41353</v>
          </cell>
          <cell r="P190" t="str">
            <v>EW40A</v>
          </cell>
        </row>
        <row r="191">
          <cell r="A191">
            <v>3302</v>
          </cell>
          <cell r="B191" t="str">
            <v>Electrical Worker/Labourer</v>
          </cell>
          <cell r="C191" t="str">
            <v>Electrical Worker - Labourer</v>
          </cell>
          <cell r="D191">
            <v>9511</v>
          </cell>
          <cell r="E191" t="str">
            <v>GRAHAM, John D</v>
          </cell>
          <cell r="F191" t="str">
            <v>Network Services</v>
          </cell>
          <cell r="G191" t="str">
            <v>Service Delivery</v>
          </cell>
          <cell r="H191" t="str">
            <v>Network Capital</v>
          </cell>
          <cell r="J191" t="str">
            <v>BROWN, Corey</v>
          </cell>
          <cell r="K191">
            <v>40070</v>
          </cell>
          <cell r="L191" t="str">
            <v>SUBS</v>
          </cell>
          <cell r="M191" t="str">
            <v>COMPET</v>
          </cell>
          <cell r="N191">
            <v>40630</v>
          </cell>
          <cell r="P191" t="str">
            <v>EW40A</v>
          </cell>
        </row>
        <row r="192">
          <cell r="A192">
            <v>3303</v>
          </cell>
          <cell r="B192" t="str">
            <v>Trade Assistant</v>
          </cell>
          <cell r="C192" t="str">
            <v>Electrical Worker - Labourer</v>
          </cell>
          <cell r="D192">
            <v>10122</v>
          </cell>
          <cell r="E192" t="str">
            <v>PEGG, Michael</v>
          </cell>
          <cell r="F192" t="str">
            <v>Network Services</v>
          </cell>
          <cell r="G192" t="str">
            <v>Service Delivery</v>
          </cell>
          <cell r="H192" t="str">
            <v>Lines Overhead &amp; Undergro</v>
          </cell>
          <cell r="I192" t="str">
            <v>Pole &amp; Line Inspection</v>
          </cell>
          <cell r="J192" t="str">
            <v>HARTAS, Steven J</v>
          </cell>
          <cell r="K192">
            <v>41009</v>
          </cell>
          <cell r="L192" t="str">
            <v>SUBS</v>
          </cell>
          <cell r="M192" t="str">
            <v>APPNT</v>
          </cell>
          <cell r="N192">
            <v>41374</v>
          </cell>
          <cell r="P192" t="str">
            <v>EW300A</v>
          </cell>
        </row>
        <row r="193">
          <cell r="A193">
            <v>3304</v>
          </cell>
          <cell r="B193" t="str">
            <v>Trade Assistant</v>
          </cell>
          <cell r="C193" t="str">
            <v>Electrical Worker - Labourer</v>
          </cell>
          <cell r="D193">
            <v>10677</v>
          </cell>
          <cell r="E193" t="str">
            <v>CLARKE, Patrick M</v>
          </cell>
          <cell r="F193" t="str">
            <v>Network Services</v>
          </cell>
          <cell r="G193" t="str">
            <v>Service Delivery</v>
          </cell>
          <cell r="H193" t="str">
            <v>Lines Overhead &amp; Undergro</v>
          </cell>
          <cell r="I193" t="str">
            <v>Pole &amp; Line Inspection</v>
          </cell>
          <cell r="J193" t="str">
            <v>HARTAS, Steven J</v>
          </cell>
          <cell r="K193">
            <v>41386</v>
          </cell>
          <cell r="L193" t="str">
            <v>SUBS</v>
          </cell>
          <cell r="M193" t="str">
            <v>COMM</v>
          </cell>
          <cell r="N193">
            <v>41386</v>
          </cell>
          <cell r="P193" t="str">
            <v>EW300A</v>
          </cell>
        </row>
        <row r="194">
          <cell r="A194">
            <v>3316</v>
          </cell>
          <cell r="B194" t="str">
            <v>Works Management Admin Officer</v>
          </cell>
          <cell r="C194" t="str">
            <v>Works Enablement</v>
          </cell>
          <cell r="D194">
            <v>9886</v>
          </cell>
          <cell r="E194" t="str">
            <v>SAUNDERS, Deborah A</v>
          </cell>
          <cell r="F194" t="str">
            <v>Network Services</v>
          </cell>
          <cell r="G194" t="str">
            <v>Works Enablement</v>
          </cell>
          <cell r="H194" t="str">
            <v>Works Management</v>
          </cell>
          <cell r="I194" t="str">
            <v>WE Tools Syst &amp; Proc Spec</v>
          </cell>
          <cell r="J194" t="str">
            <v>KUSUMA, Arinanto</v>
          </cell>
          <cell r="K194">
            <v>40612</v>
          </cell>
          <cell r="L194" t="str">
            <v>SUBS</v>
          </cell>
          <cell r="M194" t="str">
            <v>APPNT</v>
          </cell>
          <cell r="N194">
            <v>41092</v>
          </cell>
          <cell r="P194" t="str">
            <v>A3-ZAS</v>
          </cell>
        </row>
        <row r="195">
          <cell r="A195">
            <v>3328</v>
          </cell>
          <cell r="B195" t="str">
            <v>Plant and Transport Operator</v>
          </cell>
          <cell r="C195" t="str">
            <v>Plant and Transport Operator</v>
          </cell>
          <cell r="D195">
            <v>3370</v>
          </cell>
          <cell r="E195" t="str">
            <v>DAL SANTO, Adam</v>
          </cell>
          <cell r="F195" t="str">
            <v>Network Services</v>
          </cell>
          <cell r="G195" t="str">
            <v>Service Delivery</v>
          </cell>
          <cell r="H195" t="str">
            <v>Lines Overhead &amp; Undergro</v>
          </cell>
          <cell r="I195" t="str">
            <v>Plant &amp; Equipment</v>
          </cell>
          <cell r="J195" t="str">
            <v>WITHELL, Paul T</v>
          </cell>
          <cell r="K195">
            <v>39188</v>
          </cell>
          <cell r="L195" t="str">
            <v>SUBS</v>
          </cell>
          <cell r="M195" t="str">
            <v>STRUCT</v>
          </cell>
          <cell r="N195">
            <v>40717</v>
          </cell>
          <cell r="P195" t="str">
            <v>EW500A</v>
          </cell>
        </row>
        <row r="196">
          <cell r="A196">
            <v>3353</v>
          </cell>
          <cell r="B196" t="str">
            <v>Materials Demand Planner</v>
          </cell>
          <cell r="C196" t="str">
            <v>Logistics</v>
          </cell>
          <cell r="D196">
            <v>10556</v>
          </cell>
          <cell r="E196" t="str">
            <v>FREEMAN, Brett E</v>
          </cell>
          <cell r="F196" t="str">
            <v>Network Services</v>
          </cell>
          <cell r="G196" t="str">
            <v>Works Enablement</v>
          </cell>
          <cell r="H196" t="str">
            <v>Logistics</v>
          </cell>
          <cell r="J196" t="str">
            <v>MORRISON, Rodney</v>
          </cell>
          <cell r="K196">
            <v>41169</v>
          </cell>
          <cell r="L196" t="str">
            <v>SUBS</v>
          </cell>
          <cell r="M196" t="str">
            <v>COMM</v>
          </cell>
          <cell r="N196">
            <v>41169</v>
          </cell>
          <cell r="P196" t="str">
            <v>A3-ZBS</v>
          </cell>
        </row>
        <row r="197">
          <cell r="A197">
            <v>3363</v>
          </cell>
          <cell r="B197" t="str">
            <v>Works Planner</v>
          </cell>
          <cell r="C197" t="str">
            <v>Works Enablement</v>
          </cell>
          <cell r="D197">
            <v>6262</v>
          </cell>
          <cell r="E197" t="str">
            <v>O'BRIEN, James</v>
          </cell>
          <cell r="F197" t="str">
            <v>Network Services</v>
          </cell>
          <cell r="G197" t="str">
            <v>Works Enablement</v>
          </cell>
          <cell r="H197" t="str">
            <v>Works Management</v>
          </cell>
          <cell r="I197" t="str">
            <v>Program Planning</v>
          </cell>
          <cell r="J197" t="str">
            <v>VAN DER PLAAT, Michael A</v>
          </cell>
          <cell r="K197">
            <v>32602</v>
          </cell>
          <cell r="L197" t="str">
            <v>SUBS</v>
          </cell>
          <cell r="M197" t="str">
            <v>ADVMNT</v>
          </cell>
          <cell r="N197">
            <v>41234</v>
          </cell>
          <cell r="P197" t="str">
            <v>GO10A</v>
          </cell>
        </row>
        <row r="198">
          <cell r="A198">
            <v>3377</v>
          </cell>
          <cell r="B198" t="str">
            <v>Protection Technician</v>
          </cell>
          <cell r="C198" t="str">
            <v>Protection Technician</v>
          </cell>
          <cell r="D198">
            <v>2648</v>
          </cell>
          <cell r="E198" t="str">
            <v>BROWN, Samuel</v>
          </cell>
          <cell r="F198" t="str">
            <v>Network Services</v>
          </cell>
          <cell r="G198" t="str">
            <v>Service Delivery</v>
          </cell>
          <cell r="H198" t="str">
            <v>Substation Maintenance</v>
          </cell>
          <cell r="I198" t="str">
            <v>Protection</v>
          </cell>
          <cell r="J198" t="str">
            <v>WILLIS, Kolby J</v>
          </cell>
          <cell r="K198">
            <v>38747</v>
          </cell>
          <cell r="L198" t="str">
            <v>SUBS</v>
          </cell>
          <cell r="M198" t="str">
            <v>COMPET</v>
          </cell>
          <cell r="N198">
            <v>40883</v>
          </cell>
          <cell r="P198" t="str">
            <v>EW700A</v>
          </cell>
        </row>
        <row r="199">
          <cell r="A199">
            <v>3413</v>
          </cell>
          <cell r="B199" t="str">
            <v>Trainee Administration Officer</v>
          </cell>
          <cell r="C199" t="str">
            <v>Asset Management General Manager</v>
          </cell>
          <cell r="D199">
            <v>10561</v>
          </cell>
          <cell r="E199" t="str">
            <v>RICHARDSON, Curtis J</v>
          </cell>
          <cell r="F199" t="str">
            <v>Asset Management</v>
          </cell>
          <cell r="G199" t="str">
            <v>Office Trainees</v>
          </cell>
          <cell r="J199" t="str">
            <v>GOTLA, Firoz</v>
          </cell>
          <cell r="K199">
            <v>41169</v>
          </cell>
          <cell r="L199" t="str">
            <v>SUBS</v>
          </cell>
          <cell r="M199" t="str">
            <v>COMM</v>
          </cell>
          <cell r="N199">
            <v>41169</v>
          </cell>
          <cell r="O199">
            <v>41898</v>
          </cell>
          <cell r="P199" t="str">
            <v>ASTR</v>
          </cell>
        </row>
        <row r="200">
          <cell r="A200">
            <v>3431</v>
          </cell>
          <cell r="B200" t="str">
            <v>Trades Assistant</v>
          </cell>
          <cell r="C200" t="str">
            <v>Electrical Worker - Labourer</v>
          </cell>
          <cell r="D200" t="str">
            <v>Vacant</v>
          </cell>
          <cell r="F200" t="str">
            <v>Network Services</v>
          </cell>
          <cell r="G200" t="str">
            <v>Service Delivery</v>
          </cell>
          <cell r="H200" t="str">
            <v>Substation Maintenance</v>
          </cell>
          <cell r="I200" t="str">
            <v>Distribution Substations</v>
          </cell>
          <cell r="J200" t="str">
            <v>WRENFORD, Dale J</v>
          </cell>
        </row>
        <row r="201">
          <cell r="A201">
            <v>3442</v>
          </cell>
          <cell r="B201" t="str">
            <v>Substation Project Manager</v>
          </cell>
          <cell r="C201" t="str">
            <v>Major Projects</v>
          </cell>
          <cell r="D201">
            <v>9885</v>
          </cell>
          <cell r="E201" t="str">
            <v>DE SILVA, Chandra N</v>
          </cell>
          <cell r="F201" t="str">
            <v>Network Services</v>
          </cell>
          <cell r="G201" t="str">
            <v>Major Projects</v>
          </cell>
          <cell r="J201" t="str">
            <v>MILLER, Matthew C</v>
          </cell>
          <cell r="K201">
            <v>40610</v>
          </cell>
          <cell r="L201" t="str">
            <v>SUBS</v>
          </cell>
          <cell r="M201" t="str">
            <v>COMM</v>
          </cell>
          <cell r="N201">
            <v>40630</v>
          </cell>
          <cell r="P201" t="str">
            <v>MSAN</v>
          </cell>
        </row>
        <row r="202">
          <cell r="A202">
            <v>3462</v>
          </cell>
          <cell r="B202" t="str">
            <v>Works Coordinator Pole Replacement</v>
          </cell>
          <cell r="C202" t="str">
            <v>Works / Teams Coordinator</v>
          </cell>
          <cell r="D202">
            <v>5115</v>
          </cell>
          <cell r="E202" t="str">
            <v>BRADLEY, Paul</v>
          </cell>
          <cell r="F202" t="str">
            <v>Network Services</v>
          </cell>
          <cell r="G202" t="str">
            <v>Service Delivery</v>
          </cell>
          <cell r="H202" t="str">
            <v>Lines Overhead &amp; Undergro</v>
          </cell>
          <cell r="I202" t="str">
            <v>Pole Replacement</v>
          </cell>
          <cell r="J202" t="str">
            <v>SPENCE, Bob</v>
          </cell>
          <cell r="K202">
            <v>32316</v>
          </cell>
          <cell r="L202" t="str">
            <v>SUBS</v>
          </cell>
          <cell r="M202" t="str">
            <v>STRUCT</v>
          </cell>
          <cell r="N202">
            <v>41165</v>
          </cell>
          <cell r="P202" t="str">
            <v>EW100B</v>
          </cell>
        </row>
        <row r="203">
          <cell r="A203">
            <v>3477</v>
          </cell>
          <cell r="B203" t="str">
            <v>Asset Inspector</v>
          </cell>
          <cell r="C203" t="str">
            <v>Asset/Vegetation Inspector</v>
          </cell>
          <cell r="D203">
            <v>9676</v>
          </cell>
          <cell r="E203" t="str">
            <v>CRANE, Michael B</v>
          </cell>
          <cell r="F203" t="str">
            <v>Network Services</v>
          </cell>
          <cell r="G203" t="str">
            <v>Service Delivery</v>
          </cell>
          <cell r="H203" t="str">
            <v>Lines Overhead &amp; Undergro</v>
          </cell>
          <cell r="I203" t="str">
            <v>Pole &amp; Line Inspection</v>
          </cell>
          <cell r="J203" t="str">
            <v>HARTAS, Steven J</v>
          </cell>
          <cell r="K203">
            <v>40274</v>
          </cell>
          <cell r="L203" t="str">
            <v>SUBS</v>
          </cell>
          <cell r="M203" t="str">
            <v>COMPET</v>
          </cell>
          <cell r="N203">
            <v>40760</v>
          </cell>
          <cell r="P203" t="str">
            <v>EW500A</v>
          </cell>
        </row>
        <row r="204">
          <cell r="A204">
            <v>3478</v>
          </cell>
          <cell r="B204" t="str">
            <v>Vegetation Inspector</v>
          </cell>
          <cell r="C204" t="str">
            <v>Asset/Vegetation Inspector</v>
          </cell>
          <cell r="D204">
            <v>9383</v>
          </cell>
          <cell r="E204" t="str">
            <v>BRAULT, Troy A</v>
          </cell>
          <cell r="F204" t="str">
            <v>Network Services</v>
          </cell>
          <cell r="G204" t="str">
            <v>Service Delivery</v>
          </cell>
          <cell r="H204" t="str">
            <v>Lines Overhead &amp; Undergro</v>
          </cell>
          <cell r="I204" t="str">
            <v>Vegetation Inspection Mng</v>
          </cell>
          <cell r="J204" t="str">
            <v>HALPIN, Luke</v>
          </cell>
          <cell r="K204">
            <v>39910</v>
          </cell>
          <cell r="L204" t="str">
            <v>SUBS</v>
          </cell>
          <cell r="M204" t="str">
            <v>COMPET</v>
          </cell>
          <cell r="N204">
            <v>40630</v>
          </cell>
          <cell r="P204" t="str">
            <v>EW40A</v>
          </cell>
        </row>
        <row r="205">
          <cell r="A205">
            <v>3483</v>
          </cell>
          <cell r="B205" t="str">
            <v>Office Manager - Service Delivery</v>
          </cell>
          <cell r="C205" t="str">
            <v>Service Delivery Management</v>
          </cell>
          <cell r="D205">
            <v>9500</v>
          </cell>
          <cell r="E205" t="str">
            <v>ROUSELL, Vicki J</v>
          </cell>
          <cell r="F205" t="str">
            <v>Network Services</v>
          </cell>
          <cell r="G205" t="str">
            <v>Service Delivery</v>
          </cell>
          <cell r="H205" t="str">
            <v>Executive &amp; Admin</v>
          </cell>
          <cell r="J205" t="str">
            <v>IACUMIN, Lynette A</v>
          </cell>
          <cell r="K205">
            <v>40056</v>
          </cell>
          <cell r="L205" t="str">
            <v>SUBS</v>
          </cell>
          <cell r="M205" t="str">
            <v>STRUCT</v>
          </cell>
          <cell r="N205">
            <v>41000</v>
          </cell>
          <cell r="P205" t="str">
            <v>A4-ZAS</v>
          </cell>
        </row>
        <row r="206">
          <cell r="A206">
            <v>3487</v>
          </cell>
          <cell r="B206" t="str">
            <v>Trades Assistant</v>
          </cell>
          <cell r="C206" t="str">
            <v>Electrical Worker - Labourer</v>
          </cell>
          <cell r="D206">
            <v>3608</v>
          </cell>
          <cell r="E206" t="str">
            <v>CONSTABLE, John R</v>
          </cell>
          <cell r="F206" t="str">
            <v>Network Services</v>
          </cell>
          <cell r="G206" t="str">
            <v>Service Delivery</v>
          </cell>
          <cell r="H206" t="str">
            <v>Lines Overhead &amp; Undergro</v>
          </cell>
          <cell r="I206" t="str">
            <v>Pole &amp; Line Inspection</v>
          </cell>
          <cell r="J206" t="str">
            <v>HARTAS, Steven J</v>
          </cell>
          <cell r="K206">
            <v>39370</v>
          </cell>
          <cell r="L206" t="str">
            <v>SUBS</v>
          </cell>
          <cell r="M206" t="str">
            <v>STRUCT</v>
          </cell>
          <cell r="N206">
            <v>40630</v>
          </cell>
          <cell r="P206" t="str">
            <v>EW40A</v>
          </cell>
        </row>
        <row r="207">
          <cell r="A207">
            <v>3488</v>
          </cell>
          <cell r="B207" t="str">
            <v>Trades Assistant</v>
          </cell>
          <cell r="C207" t="str">
            <v>Electrical Worker - Labourer</v>
          </cell>
          <cell r="D207">
            <v>9810</v>
          </cell>
          <cell r="E207" t="str">
            <v>CANTIGA, Jurlan</v>
          </cell>
          <cell r="F207" t="str">
            <v>Network Services</v>
          </cell>
          <cell r="G207" t="str">
            <v>Service Delivery</v>
          </cell>
          <cell r="H207" t="str">
            <v>Lines Overhead &amp; Undergro</v>
          </cell>
          <cell r="I207" t="str">
            <v>Pole &amp; Line Inspection</v>
          </cell>
          <cell r="J207" t="str">
            <v>HARTAS, Steven J</v>
          </cell>
          <cell r="K207">
            <v>40478</v>
          </cell>
          <cell r="L207" t="str">
            <v>SUBS</v>
          </cell>
          <cell r="M207" t="str">
            <v>APPNT</v>
          </cell>
          <cell r="N207">
            <v>41235</v>
          </cell>
          <cell r="P207" t="str">
            <v>EW300A</v>
          </cell>
        </row>
        <row r="208">
          <cell r="A208">
            <v>3511</v>
          </cell>
          <cell r="B208" t="str">
            <v>Trades Assistant</v>
          </cell>
          <cell r="C208" t="str">
            <v>Electrical Worker - Labourer</v>
          </cell>
          <cell r="D208">
            <v>2593</v>
          </cell>
          <cell r="E208" t="str">
            <v>ZAPPIA, Joseph P</v>
          </cell>
          <cell r="F208" t="str">
            <v>Network Services</v>
          </cell>
          <cell r="G208" t="str">
            <v>Service Delivery</v>
          </cell>
          <cell r="H208" t="str">
            <v>Lines Overhead &amp; Undergro</v>
          </cell>
          <cell r="I208" t="str">
            <v>Pole &amp; Line Inspection</v>
          </cell>
          <cell r="J208" t="str">
            <v>HARTAS, Steven J</v>
          </cell>
          <cell r="K208">
            <v>38663</v>
          </cell>
          <cell r="L208" t="str">
            <v>SUBS</v>
          </cell>
          <cell r="M208" t="str">
            <v>APPNT</v>
          </cell>
          <cell r="N208">
            <v>41078</v>
          </cell>
          <cell r="P208" t="str">
            <v>EW300A</v>
          </cell>
        </row>
        <row r="209">
          <cell r="A209">
            <v>3530</v>
          </cell>
          <cell r="B209" t="str">
            <v>Telvent Project Engineer</v>
          </cell>
          <cell r="C209" t="str">
            <v>Network Innovation</v>
          </cell>
          <cell r="D209">
            <v>3649</v>
          </cell>
          <cell r="E209" t="str">
            <v>SMITH, Bradley I R</v>
          </cell>
          <cell r="F209" t="str">
            <v>Asset Management</v>
          </cell>
          <cell r="G209" t="str">
            <v>Network Innovation</v>
          </cell>
          <cell r="H209" t="str">
            <v>OSR Program</v>
          </cell>
          <cell r="J209" t="str">
            <v>LENDECZKI, Gavril</v>
          </cell>
          <cell r="K209">
            <v>39405</v>
          </cell>
          <cell r="L209" t="str">
            <v>SUBS</v>
          </cell>
          <cell r="M209" t="str">
            <v>STRUCT</v>
          </cell>
          <cell r="N209">
            <v>41150</v>
          </cell>
          <cell r="P209" t="str">
            <v>A4-ZAS</v>
          </cell>
        </row>
        <row r="210">
          <cell r="A210">
            <v>3531</v>
          </cell>
          <cell r="B210" t="str">
            <v>Plant and Transport Operator</v>
          </cell>
          <cell r="C210" t="str">
            <v>Plant and Transport Operator</v>
          </cell>
          <cell r="D210">
            <v>9571</v>
          </cell>
          <cell r="E210" t="str">
            <v>MIDDLETON, Mark A</v>
          </cell>
          <cell r="F210" t="str">
            <v>Network Services</v>
          </cell>
          <cell r="G210" t="str">
            <v>Service Delivery</v>
          </cell>
          <cell r="H210" t="str">
            <v>Lines Overhead &amp; Undergro</v>
          </cell>
          <cell r="I210" t="str">
            <v>Plant &amp; Equipment</v>
          </cell>
          <cell r="J210" t="str">
            <v>WITHELL, Paul T</v>
          </cell>
          <cell r="K210">
            <v>40154</v>
          </cell>
          <cell r="L210" t="str">
            <v>NONSUBS</v>
          </cell>
          <cell r="M210" t="str">
            <v>TEMTRF</v>
          </cell>
          <cell r="N210">
            <v>41106</v>
          </cell>
          <cell r="O210">
            <v>41470</v>
          </cell>
          <cell r="P210" t="str">
            <v>EW500A</v>
          </cell>
        </row>
        <row r="211">
          <cell r="A211">
            <v>3531</v>
          </cell>
          <cell r="B211" t="str">
            <v>Plant and Transport Operator</v>
          </cell>
          <cell r="C211" t="str">
            <v>Plant and Transport Operator</v>
          </cell>
          <cell r="D211">
            <v>3644</v>
          </cell>
          <cell r="E211" t="str">
            <v>GREY, Vaughan T</v>
          </cell>
          <cell r="F211" t="str">
            <v>Network Services</v>
          </cell>
          <cell r="G211" t="str">
            <v>Service Delivery</v>
          </cell>
          <cell r="H211" t="str">
            <v>Lines Overhead &amp; Undergro</v>
          </cell>
          <cell r="I211" t="str">
            <v>Plant &amp; Equipment</v>
          </cell>
          <cell r="J211" t="str">
            <v>WITHELL, Paul T</v>
          </cell>
          <cell r="K211">
            <v>39398</v>
          </cell>
          <cell r="L211" t="str">
            <v>SUBS</v>
          </cell>
          <cell r="M211" t="str">
            <v>STRUCT</v>
          </cell>
          <cell r="N211">
            <v>40717</v>
          </cell>
          <cell r="P211" t="str">
            <v>EW500A</v>
          </cell>
        </row>
        <row r="212">
          <cell r="A212">
            <v>3534</v>
          </cell>
          <cell r="B212" t="str">
            <v>Design Officer</v>
          </cell>
          <cell r="C212" t="str">
            <v>Project Officer_Design Section</v>
          </cell>
          <cell r="D212">
            <v>10537</v>
          </cell>
          <cell r="E212" t="str">
            <v>VEDANTI, Kedar A</v>
          </cell>
          <cell r="F212" t="str">
            <v>Network Services</v>
          </cell>
          <cell r="G212" t="str">
            <v>Customer Service</v>
          </cell>
          <cell r="H212" t="str">
            <v>Design</v>
          </cell>
          <cell r="J212" t="str">
            <v>GAMAGE, Sumith</v>
          </cell>
          <cell r="K212">
            <v>41141</v>
          </cell>
          <cell r="L212" t="str">
            <v>SUBS</v>
          </cell>
          <cell r="M212" t="str">
            <v>COMM</v>
          </cell>
          <cell r="N212">
            <v>41141</v>
          </cell>
          <cell r="P212" t="str">
            <v>A4-ZAS</v>
          </cell>
        </row>
        <row r="213">
          <cell r="A213">
            <v>3542</v>
          </cell>
          <cell r="B213" t="str">
            <v>Cadet Engineer</v>
          </cell>
          <cell r="C213" t="str">
            <v>Asset Management General Manager</v>
          </cell>
          <cell r="D213">
            <v>2658</v>
          </cell>
          <cell r="E213" t="str">
            <v>CREEK, Thomas A</v>
          </cell>
          <cell r="F213" t="str">
            <v>Asset Management</v>
          </cell>
          <cell r="G213" t="str">
            <v>Cadets</v>
          </cell>
          <cell r="J213" t="str">
            <v>LENDECZKI, Gavril</v>
          </cell>
          <cell r="K213">
            <v>38747</v>
          </cell>
          <cell r="L213" t="str">
            <v>SUBS</v>
          </cell>
          <cell r="M213" t="str">
            <v>STRUCT</v>
          </cell>
          <cell r="N213">
            <v>40744</v>
          </cell>
          <cell r="P213" t="str">
            <v>POCES</v>
          </cell>
        </row>
        <row r="214">
          <cell r="A214">
            <v>3549</v>
          </cell>
          <cell r="B214" t="str">
            <v>Storeperson</v>
          </cell>
          <cell r="C214" t="str">
            <v>Logistics</v>
          </cell>
          <cell r="D214">
            <v>3681</v>
          </cell>
          <cell r="E214" t="str">
            <v>RUA, Boaz T</v>
          </cell>
          <cell r="F214" t="str">
            <v>Network Services</v>
          </cell>
          <cell r="G214" t="str">
            <v>Works Enablement</v>
          </cell>
          <cell r="H214" t="str">
            <v>Logistics</v>
          </cell>
          <cell r="J214" t="str">
            <v>NIHILL, Sean M</v>
          </cell>
          <cell r="K214">
            <v>39426</v>
          </cell>
          <cell r="L214" t="str">
            <v>SUBS</v>
          </cell>
          <cell r="M214" t="str">
            <v>STRUCT</v>
          </cell>
          <cell r="N214">
            <v>40840</v>
          </cell>
          <cell r="P214" t="str">
            <v>STOPEA</v>
          </cell>
        </row>
        <row r="215">
          <cell r="A215">
            <v>3552</v>
          </cell>
          <cell r="B215" t="str">
            <v>Cadet Engineer</v>
          </cell>
          <cell r="C215" t="str">
            <v>Asset Management General Manager</v>
          </cell>
          <cell r="D215">
            <v>9875</v>
          </cell>
          <cell r="E215" t="str">
            <v>KIRK, Timothy</v>
          </cell>
          <cell r="F215" t="str">
            <v>Asset Management</v>
          </cell>
          <cell r="G215" t="str">
            <v>Technical Regulation &amp; St</v>
          </cell>
          <cell r="J215" t="str">
            <v>CLELAND, Wayne J</v>
          </cell>
          <cell r="K215">
            <v>40596</v>
          </cell>
          <cell r="L215" t="str">
            <v>SUBS</v>
          </cell>
          <cell r="M215" t="str">
            <v>STRUCT</v>
          </cell>
          <cell r="N215">
            <v>41283</v>
          </cell>
          <cell r="P215" t="str">
            <v>POCES</v>
          </cell>
        </row>
        <row r="216">
          <cell r="A216">
            <v>3557</v>
          </cell>
          <cell r="B216" t="str">
            <v>Cadet Engineer</v>
          </cell>
          <cell r="C216" t="str">
            <v>Asset Management General Manager</v>
          </cell>
          <cell r="D216">
            <v>9876</v>
          </cell>
          <cell r="E216" t="str">
            <v>HEWITT, Amy M</v>
          </cell>
          <cell r="F216" t="str">
            <v>Asset Management</v>
          </cell>
          <cell r="G216" t="str">
            <v>Cadets</v>
          </cell>
          <cell r="J216" t="str">
            <v>CHAUDHURI, Santanu</v>
          </cell>
          <cell r="K216">
            <v>40596</v>
          </cell>
          <cell r="L216" t="str">
            <v>SUBS</v>
          </cell>
          <cell r="M216" t="str">
            <v>ADVMNT</v>
          </cell>
          <cell r="N216">
            <v>41146</v>
          </cell>
          <cell r="P216" t="str">
            <v>POCES</v>
          </cell>
        </row>
        <row r="217">
          <cell r="A217">
            <v>3594</v>
          </cell>
          <cell r="B217" t="str">
            <v>Electrical Apprentice - System Fitter</v>
          </cell>
          <cell r="C217" t="str">
            <v>Electrical Apprentice</v>
          </cell>
          <cell r="D217">
            <v>9863</v>
          </cell>
          <cell r="E217" t="str">
            <v>EVANS, Rhiarn L</v>
          </cell>
          <cell r="F217" t="str">
            <v>Network Services</v>
          </cell>
          <cell r="G217" t="str">
            <v>Apprentices</v>
          </cell>
          <cell r="H217" t="str">
            <v>Electrical Apprentices</v>
          </cell>
          <cell r="J217" t="str">
            <v>LAMONT, Brent</v>
          </cell>
          <cell r="K217">
            <v>40574</v>
          </cell>
          <cell r="L217" t="str">
            <v>SUBS</v>
          </cell>
          <cell r="M217" t="str">
            <v>COMPET</v>
          </cell>
          <cell r="N217">
            <v>41304</v>
          </cell>
          <cell r="O217">
            <v>42398</v>
          </cell>
          <cell r="P217" t="str">
            <v>APP212</v>
          </cell>
        </row>
        <row r="218">
          <cell r="A218">
            <v>3595</v>
          </cell>
          <cell r="B218" t="str">
            <v>Electrical Fitter</v>
          </cell>
          <cell r="C218" t="str">
            <v>Electrical Fitter - Dist Sub</v>
          </cell>
          <cell r="D218">
            <v>3751</v>
          </cell>
          <cell r="E218" t="str">
            <v>TARLINTON, Matthew I</v>
          </cell>
          <cell r="F218" t="str">
            <v>Network Services</v>
          </cell>
          <cell r="G218" t="str">
            <v>Service Delivery</v>
          </cell>
          <cell r="H218" t="str">
            <v>Substation Maintenance</v>
          </cell>
          <cell r="J218" t="str">
            <v>DUBBERT, Mark D</v>
          </cell>
          <cell r="K218">
            <v>39482</v>
          </cell>
          <cell r="L218" t="str">
            <v>SUBS</v>
          </cell>
          <cell r="M218" t="str">
            <v>COMPET</v>
          </cell>
          <cell r="N218">
            <v>41173</v>
          </cell>
          <cell r="P218" t="str">
            <v>EW800A</v>
          </cell>
        </row>
        <row r="219">
          <cell r="A219">
            <v>3596</v>
          </cell>
          <cell r="B219" t="str">
            <v>Electrical Apprentice - System Fitter</v>
          </cell>
          <cell r="C219" t="str">
            <v>Electrical Apprentice</v>
          </cell>
          <cell r="D219">
            <v>9984</v>
          </cell>
          <cell r="E219" t="str">
            <v>COPPING, Paul B</v>
          </cell>
          <cell r="F219" t="str">
            <v>Network Services</v>
          </cell>
          <cell r="G219" t="str">
            <v>Apprentices</v>
          </cell>
          <cell r="H219" t="str">
            <v>Electrical Apprentices</v>
          </cell>
          <cell r="J219" t="str">
            <v>LAMONT, Brent</v>
          </cell>
          <cell r="K219">
            <v>40764</v>
          </cell>
          <cell r="L219" t="str">
            <v>SUBS</v>
          </cell>
          <cell r="M219" t="str">
            <v>APPNT</v>
          </cell>
          <cell r="N219">
            <v>41304</v>
          </cell>
          <cell r="O219">
            <v>42398</v>
          </cell>
          <cell r="P219" t="str">
            <v>APP212</v>
          </cell>
        </row>
        <row r="220">
          <cell r="A220">
            <v>3597</v>
          </cell>
          <cell r="B220" t="str">
            <v>Electrical Apprentice - System Fitter</v>
          </cell>
          <cell r="C220" t="str">
            <v>Electrical Apprentice</v>
          </cell>
          <cell r="D220" t="str">
            <v>Vacant</v>
          </cell>
          <cell r="F220" t="str">
            <v>Network Services</v>
          </cell>
          <cell r="G220" t="str">
            <v>Apprentices</v>
          </cell>
          <cell r="H220" t="str">
            <v>Electrical Apprentices</v>
          </cell>
          <cell r="J220" t="str">
            <v>FLASK, Charlie</v>
          </cell>
        </row>
        <row r="221">
          <cell r="A221">
            <v>3598</v>
          </cell>
          <cell r="B221" t="str">
            <v>Electrical Apprentice - System Fitter</v>
          </cell>
          <cell r="C221" t="str">
            <v>Electrical Apprentice</v>
          </cell>
          <cell r="D221" t="str">
            <v>Vacant</v>
          </cell>
          <cell r="F221" t="str">
            <v>Network Services</v>
          </cell>
          <cell r="G221" t="str">
            <v>Apprentices</v>
          </cell>
          <cell r="H221" t="str">
            <v>Electrical Apprentices</v>
          </cell>
          <cell r="J221" t="str">
            <v>FLASK, Charlie</v>
          </cell>
        </row>
        <row r="222">
          <cell r="A222">
            <v>3599</v>
          </cell>
          <cell r="B222" t="str">
            <v>Electrical Apprentice - System Fitter</v>
          </cell>
          <cell r="C222" t="str">
            <v>Electrical Apprentice</v>
          </cell>
          <cell r="D222" t="str">
            <v>Vacant</v>
          </cell>
          <cell r="F222" t="str">
            <v>Network Services</v>
          </cell>
          <cell r="G222" t="str">
            <v>Apprentices</v>
          </cell>
          <cell r="H222" t="str">
            <v>Electrical Apprentices</v>
          </cell>
          <cell r="J222" t="str">
            <v>FLASK, Charlie</v>
          </cell>
        </row>
        <row r="223">
          <cell r="A223">
            <v>3600</v>
          </cell>
          <cell r="B223" t="str">
            <v>Electrical Apprentice - System Fitter</v>
          </cell>
          <cell r="C223" t="str">
            <v>Electrical Apprentice</v>
          </cell>
          <cell r="D223" t="str">
            <v>Vacant</v>
          </cell>
          <cell r="F223" t="str">
            <v>Network Services</v>
          </cell>
          <cell r="G223" t="str">
            <v>Apprentices</v>
          </cell>
          <cell r="H223" t="str">
            <v>Lineworker Apprentices</v>
          </cell>
          <cell r="J223" t="str">
            <v>FLASK, Charlie</v>
          </cell>
        </row>
        <row r="224">
          <cell r="A224">
            <v>3601</v>
          </cell>
          <cell r="B224" t="str">
            <v>Electrical Apprentice - System Fitter</v>
          </cell>
          <cell r="C224" t="str">
            <v>Electrical Apprentice</v>
          </cell>
          <cell r="D224" t="str">
            <v>Vacant</v>
          </cell>
          <cell r="F224" t="str">
            <v>Network Services</v>
          </cell>
          <cell r="G224" t="str">
            <v>Apprentices</v>
          </cell>
          <cell r="H224" t="str">
            <v>Lineworker Apprentices</v>
          </cell>
          <cell r="J224" t="str">
            <v>FLASK, Charlie</v>
          </cell>
        </row>
        <row r="225">
          <cell r="A225">
            <v>3602</v>
          </cell>
          <cell r="B225" t="str">
            <v>Apprentice Electrical Fitter</v>
          </cell>
          <cell r="C225" t="str">
            <v>Electrical Apprentice</v>
          </cell>
          <cell r="D225">
            <v>9695</v>
          </cell>
          <cell r="E225" t="str">
            <v>BARBARY, Daniel A J</v>
          </cell>
          <cell r="F225" t="str">
            <v>Network Services</v>
          </cell>
          <cell r="G225" t="str">
            <v>Apprentices</v>
          </cell>
          <cell r="H225" t="str">
            <v>Electrical Apprentices</v>
          </cell>
          <cell r="J225" t="str">
            <v>LAMONT, Brent</v>
          </cell>
          <cell r="K225">
            <v>40316</v>
          </cell>
          <cell r="L225" t="str">
            <v>SUBS</v>
          </cell>
          <cell r="M225" t="str">
            <v>ADVMNT</v>
          </cell>
          <cell r="N225">
            <v>41305</v>
          </cell>
          <cell r="O225">
            <v>42035</v>
          </cell>
          <cell r="P225" t="str">
            <v>APP212</v>
          </cell>
        </row>
        <row r="226">
          <cell r="A226">
            <v>3603</v>
          </cell>
          <cell r="B226" t="str">
            <v>Lineworker</v>
          </cell>
          <cell r="C226" t="str">
            <v>Electrical Worker - Lineworker</v>
          </cell>
          <cell r="D226">
            <v>3303</v>
          </cell>
          <cell r="E226" t="str">
            <v>CONSTABLE, Andrew</v>
          </cell>
          <cell r="F226" t="str">
            <v>Network Services</v>
          </cell>
          <cell r="G226" t="str">
            <v>Service Delivery</v>
          </cell>
          <cell r="H226" t="str">
            <v>Lines Overhead &amp; Undergro</v>
          </cell>
          <cell r="I226" t="str">
            <v>Pole Replacement</v>
          </cell>
          <cell r="J226" t="str">
            <v>HASLER, Mark</v>
          </cell>
          <cell r="K226">
            <v>39135</v>
          </cell>
          <cell r="L226" t="str">
            <v>SUBS</v>
          </cell>
          <cell r="M226" t="str">
            <v>COMPET</v>
          </cell>
          <cell r="N226">
            <v>41137</v>
          </cell>
          <cell r="P226" t="str">
            <v>EW700A</v>
          </cell>
        </row>
        <row r="227">
          <cell r="A227">
            <v>3604</v>
          </cell>
          <cell r="B227" t="str">
            <v>Electrical Lineworker Apprentice</v>
          </cell>
          <cell r="C227" t="str">
            <v>Electrical Apprentice</v>
          </cell>
          <cell r="D227">
            <v>3353</v>
          </cell>
          <cell r="E227" t="str">
            <v>MORSCHEL, Jayson C</v>
          </cell>
          <cell r="F227" t="str">
            <v>Network Services</v>
          </cell>
          <cell r="G227" t="str">
            <v>Apprentices</v>
          </cell>
          <cell r="H227" t="str">
            <v>Lineworker Apprentices</v>
          </cell>
          <cell r="J227" t="str">
            <v>SPENCE, Bob</v>
          </cell>
          <cell r="K227">
            <v>39174</v>
          </cell>
          <cell r="L227" t="str">
            <v>SUBS</v>
          </cell>
          <cell r="M227" t="str">
            <v>STRUCT</v>
          </cell>
          <cell r="N227">
            <v>41312</v>
          </cell>
          <cell r="P227" t="str">
            <v>EW600A</v>
          </cell>
        </row>
        <row r="228">
          <cell r="A228">
            <v>3605</v>
          </cell>
          <cell r="B228" t="str">
            <v>Cable Jointer</v>
          </cell>
          <cell r="C228" t="str">
            <v>Electrical Worker - Cable Jointer</v>
          </cell>
          <cell r="D228">
            <v>3753</v>
          </cell>
          <cell r="E228" t="str">
            <v>BURKE, Adam J</v>
          </cell>
          <cell r="F228" t="str">
            <v>Network Services</v>
          </cell>
          <cell r="G228" t="str">
            <v>Service Delivery</v>
          </cell>
          <cell r="H228" t="str">
            <v>Network Capital</v>
          </cell>
          <cell r="J228" t="str">
            <v>HARRADINE, Michael J</v>
          </cell>
          <cell r="K228">
            <v>39482</v>
          </cell>
          <cell r="L228" t="str">
            <v>SUBS</v>
          </cell>
          <cell r="M228" t="str">
            <v>STRUCT</v>
          </cell>
          <cell r="N228">
            <v>41123</v>
          </cell>
          <cell r="P228" t="str">
            <v>EW600A</v>
          </cell>
        </row>
        <row r="229">
          <cell r="A229">
            <v>3615</v>
          </cell>
          <cell r="B229" t="str">
            <v>Network Capital (Minor) Manager</v>
          </cell>
          <cell r="C229" t="str">
            <v>Network Services Section Manager</v>
          </cell>
          <cell r="D229">
            <v>5689</v>
          </cell>
          <cell r="E229" t="str">
            <v>HOPKINS, Brian C</v>
          </cell>
          <cell r="F229" t="str">
            <v>Network Services</v>
          </cell>
          <cell r="G229" t="str">
            <v>Service Delivery</v>
          </cell>
          <cell r="H229" t="str">
            <v>Network Capital</v>
          </cell>
          <cell r="J229" t="str">
            <v>IACUMIN, Lynette A</v>
          </cell>
          <cell r="K229">
            <v>32350</v>
          </cell>
          <cell r="L229" t="str">
            <v>NONSUBS</v>
          </cell>
          <cell r="M229" t="str">
            <v>TEMTRF</v>
          </cell>
          <cell r="N229">
            <v>41091</v>
          </cell>
          <cell r="O229">
            <v>41455</v>
          </cell>
          <cell r="P229" t="str">
            <v>A5-ZBS</v>
          </cell>
        </row>
        <row r="230">
          <cell r="A230">
            <v>3615</v>
          </cell>
          <cell r="B230" t="str">
            <v>Network Capital (Minor) Manager</v>
          </cell>
          <cell r="C230" t="str">
            <v>Network Services Section Manager</v>
          </cell>
          <cell r="D230">
            <v>5689</v>
          </cell>
          <cell r="E230" t="str">
            <v>HOPKINS, Brian C</v>
          </cell>
          <cell r="F230" t="str">
            <v>Network Services</v>
          </cell>
          <cell r="G230" t="str">
            <v>Service Delivery</v>
          </cell>
          <cell r="H230" t="str">
            <v>Network Capital</v>
          </cell>
          <cell r="J230" t="str">
            <v>IACUMIN, Lynette A</v>
          </cell>
          <cell r="K230">
            <v>32350</v>
          </cell>
          <cell r="L230" t="str">
            <v>SUBS</v>
          </cell>
          <cell r="M230" t="str">
            <v>APPNT</v>
          </cell>
          <cell r="N230">
            <v>40630</v>
          </cell>
          <cell r="P230" t="str">
            <v>A5-ZAS</v>
          </cell>
        </row>
        <row r="231">
          <cell r="A231">
            <v>3636</v>
          </cell>
          <cell r="B231" t="str">
            <v>Emergency Services Officer</v>
          </cell>
          <cell r="C231" t="str">
            <v>Operations and Call Centre</v>
          </cell>
          <cell r="D231">
            <v>10130</v>
          </cell>
          <cell r="E231" t="str">
            <v>TUNKARA, Sheaka</v>
          </cell>
          <cell r="F231" t="str">
            <v>Network Services</v>
          </cell>
          <cell r="G231" t="str">
            <v>Network Operations &amp; Call</v>
          </cell>
          <cell r="H231" t="str">
            <v>Call Centre</v>
          </cell>
          <cell r="J231" t="str">
            <v>HOYOS, Claudia</v>
          </cell>
          <cell r="K231">
            <v>41025</v>
          </cell>
          <cell r="L231" t="str">
            <v>SUBS</v>
          </cell>
          <cell r="M231" t="str">
            <v>STRUCT</v>
          </cell>
          <cell r="N231">
            <v>41260</v>
          </cell>
          <cell r="P231" t="str">
            <v>A3-ZAS</v>
          </cell>
        </row>
        <row r="232">
          <cell r="A232">
            <v>3637</v>
          </cell>
          <cell r="B232" t="str">
            <v>Emergency Services Officer</v>
          </cell>
          <cell r="C232" t="str">
            <v>Operations and Call Centre</v>
          </cell>
          <cell r="D232">
            <v>10134</v>
          </cell>
          <cell r="E232" t="str">
            <v>CROMBIE, Richard B</v>
          </cell>
          <cell r="F232" t="str">
            <v>Network Services</v>
          </cell>
          <cell r="G232" t="str">
            <v>Network Operations &amp; Call</v>
          </cell>
          <cell r="H232" t="str">
            <v>Call Centre</v>
          </cell>
          <cell r="J232" t="str">
            <v>HOYOS, Claudia</v>
          </cell>
          <cell r="K232">
            <v>41044</v>
          </cell>
          <cell r="L232" t="str">
            <v>SUBS</v>
          </cell>
          <cell r="M232" t="str">
            <v>STRUCT</v>
          </cell>
          <cell r="N232">
            <v>41260</v>
          </cell>
          <cell r="P232" t="str">
            <v>A3-ZAS</v>
          </cell>
        </row>
        <row r="233">
          <cell r="A233">
            <v>3638</v>
          </cell>
          <cell r="B233" t="str">
            <v>Networks Operations Officer</v>
          </cell>
          <cell r="C233" t="str">
            <v>Operations and Call Centre</v>
          </cell>
          <cell r="D233" t="str">
            <v>Vacant</v>
          </cell>
          <cell r="F233" t="str">
            <v>Network Services</v>
          </cell>
          <cell r="G233" t="str">
            <v>Network Operations &amp; Call</v>
          </cell>
          <cell r="H233" t="str">
            <v>Call Centre</v>
          </cell>
          <cell r="J233" t="str">
            <v>HOYOS, Claudia</v>
          </cell>
        </row>
        <row r="234">
          <cell r="A234">
            <v>3749</v>
          </cell>
          <cell r="B234" t="str">
            <v>Senior SCADA Engineer</v>
          </cell>
          <cell r="C234" t="str">
            <v xml:space="preserve">AP - Snr Planner/TO/Engineer </v>
          </cell>
          <cell r="D234">
            <v>10142</v>
          </cell>
          <cell r="E234" t="str">
            <v>Liu, Fei Joey</v>
          </cell>
          <cell r="F234" t="str">
            <v>Asset Management</v>
          </cell>
          <cell r="G234" t="str">
            <v>Asset Strategy &amp; Planning</v>
          </cell>
          <cell r="H234" t="str">
            <v>Secondary Systems</v>
          </cell>
          <cell r="J234" t="str">
            <v>SARTOR, Phillip D</v>
          </cell>
          <cell r="K234">
            <v>41067</v>
          </cell>
          <cell r="L234" t="str">
            <v>SUBS</v>
          </cell>
          <cell r="M234" t="str">
            <v>STRUCT</v>
          </cell>
          <cell r="N234">
            <v>41193</v>
          </cell>
          <cell r="P234" t="str">
            <v>MSAN</v>
          </cell>
        </row>
        <row r="235">
          <cell r="A235">
            <v>3751</v>
          </cell>
          <cell r="B235" t="str">
            <v>Senior Design Officer</v>
          </cell>
          <cell r="C235" t="str">
            <v>Senior Technical Officer/Engineer_Design Section</v>
          </cell>
          <cell r="D235" t="str">
            <v>326-75328</v>
          </cell>
          <cell r="E235" t="str">
            <v>REWAL, Subhash C</v>
          </cell>
          <cell r="F235" t="str">
            <v>Network Services</v>
          </cell>
          <cell r="G235" t="str">
            <v>Customer Service</v>
          </cell>
          <cell r="H235" t="str">
            <v>Design</v>
          </cell>
          <cell r="J235" t="str">
            <v>GAMAGE, Sumith</v>
          </cell>
          <cell r="K235">
            <v>30837</v>
          </cell>
          <cell r="L235" t="str">
            <v>SUBS</v>
          </cell>
          <cell r="M235" t="str">
            <v>APPNT</v>
          </cell>
          <cell r="N235">
            <v>41372</v>
          </cell>
          <cell r="P235" t="str">
            <v>A4-ZBS</v>
          </cell>
        </row>
        <row r="236">
          <cell r="A236">
            <v>3769</v>
          </cell>
          <cell r="B236" t="str">
            <v>Cable Layer</v>
          </cell>
          <cell r="C236" t="str">
            <v>Electrical Worker - Labourer</v>
          </cell>
          <cell r="D236">
            <v>9988</v>
          </cell>
          <cell r="E236" t="str">
            <v>RILEY, Clinton J</v>
          </cell>
          <cell r="F236" t="str">
            <v>Network Services</v>
          </cell>
          <cell r="G236" t="str">
            <v>Service Delivery</v>
          </cell>
          <cell r="H236" t="str">
            <v>Network Capital</v>
          </cell>
          <cell r="J236" t="str">
            <v>MILLER, Michael J</v>
          </cell>
          <cell r="K236">
            <v>40770</v>
          </cell>
          <cell r="L236" t="str">
            <v>SUBS</v>
          </cell>
          <cell r="M236" t="str">
            <v>COMPET</v>
          </cell>
          <cell r="N236">
            <v>41163</v>
          </cell>
          <cell r="P236" t="str">
            <v>EW40A</v>
          </cell>
        </row>
        <row r="237">
          <cell r="A237">
            <v>3770</v>
          </cell>
          <cell r="B237" t="str">
            <v>Vegetation Inspector</v>
          </cell>
          <cell r="C237" t="str">
            <v>Asset/Vegetation Inspector</v>
          </cell>
          <cell r="D237">
            <v>9378</v>
          </cell>
          <cell r="E237" t="str">
            <v>KRISTIANSEN, Benjamin T</v>
          </cell>
          <cell r="F237" t="str">
            <v>Network Services</v>
          </cell>
          <cell r="G237" t="str">
            <v>Service Delivery</v>
          </cell>
          <cell r="H237" t="str">
            <v>Lines Overhead &amp; Undergro</v>
          </cell>
          <cell r="I237" t="str">
            <v>Vegetation Inspection Mng</v>
          </cell>
          <cell r="J237" t="str">
            <v>HALPIN, Luke</v>
          </cell>
          <cell r="K237">
            <v>39902</v>
          </cell>
          <cell r="L237" t="str">
            <v>SUBS</v>
          </cell>
          <cell r="M237" t="str">
            <v>STRUCT</v>
          </cell>
          <cell r="N237">
            <v>41054</v>
          </cell>
          <cell r="P237" t="str">
            <v>EW40A</v>
          </cell>
        </row>
        <row r="238">
          <cell r="A238">
            <v>3771</v>
          </cell>
          <cell r="B238" t="str">
            <v>Trade Assistant</v>
          </cell>
          <cell r="C238" t="str">
            <v>Electrical Worker - Labourer</v>
          </cell>
          <cell r="D238" t="str">
            <v>Vacant</v>
          </cell>
          <cell r="F238" t="str">
            <v>Network Services</v>
          </cell>
          <cell r="G238" t="str">
            <v>Service Delivery</v>
          </cell>
          <cell r="H238" t="str">
            <v>Network Capital</v>
          </cell>
          <cell r="J238" t="str">
            <v>RANKIN, Paul A</v>
          </cell>
        </row>
        <row r="239">
          <cell r="A239">
            <v>3781</v>
          </cell>
          <cell r="B239" t="str">
            <v>Design Team Manager</v>
          </cell>
          <cell r="C239" t="str">
            <v>Senior Technical Officer/Engineer_Design Section</v>
          </cell>
          <cell r="D239">
            <v>9473</v>
          </cell>
          <cell r="E239" t="str">
            <v>GAMAGE, Sumith</v>
          </cell>
          <cell r="F239" t="str">
            <v>Network Services</v>
          </cell>
          <cell r="G239" t="str">
            <v>Customer Service</v>
          </cell>
          <cell r="H239" t="str">
            <v>Design</v>
          </cell>
          <cell r="J239" t="str">
            <v>WASS, Mathew S M</v>
          </cell>
          <cell r="K239">
            <v>40014</v>
          </cell>
          <cell r="L239" t="str">
            <v>SUBS</v>
          </cell>
          <cell r="M239" t="str">
            <v>PROM</v>
          </cell>
          <cell r="N239">
            <v>41015</v>
          </cell>
          <cell r="P239" t="str">
            <v>A5-ZAS</v>
          </cell>
        </row>
        <row r="240">
          <cell r="A240">
            <v>3834</v>
          </cell>
          <cell r="B240" t="str">
            <v>Services Works Coordinator</v>
          </cell>
          <cell r="C240" t="str">
            <v>Works / Teams Coordinator</v>
          </cell>
          <cell r="D240">
            <v>6224</v>
          </cell>
          <cell r="E240" t="str">
            <v>MITCHELL, John B</v>
          </cell>
          <cell r="F240" t="str">
            <v>Network Services</v>
          </cell>
          <cell r="G240" t="str">
            <v>Customer Service</v>
          </cell>
          <cell r="H240" t="str">
            <v>Metering &amp; Services</v>
          </cell>
          <cell r="J240" t="str">
            <v>SHARMA, Parveen K</v>
          </cell>
          <cell r="K240">
            <v>31558</v>
          </cell>
          <cell r="L240" t="str">
            <v>SUBS</v>
          </cell>
          <cell r="M240" t="str">
            <v>XFER</v>
          </cell>
          <cell r="N240">
            <v>41093</v>
          </cell>
          <cell r="P240" t="str">
            <v>EW100B</v>
          </cell>
        </row>
        <row r="241">
          <cell r="A241">
            <v>3933</v>
          </cell>
          <cell r="B241" t="str">
            <v>Electrical Fitter Zone Substations</v>
          </cell>
          <cell r="C241" t="str">
            <v>Electrical Fitter - Zone Sub</v>
          </cell>
          <cell r="D241">
            <v>9854</v>
          </cell>
          <cell r="E241" t="str">
            <v>MUTIMER, Scott B</v>
          </cell>
          <cell r="F241" t="str">
            <v>Network Services</v>
          </cell>
          <cell r="G241" t="str">
            <v>Service Delivery</v>
          </cell>
          <cell r="H241" t="str">
            <v>Substation Maintenance</v>
          </cell>
          <cell r="I241" t="str">
            <v>Zone Substations</v>
          </cell>
          <cell r="J241" t="str">
            <v>DUBBERT, Mark D</v>
          </cell>
          <cell r="K241">
            <v>40574</v>
          </cell>
          <cell r="L241" t="str">
            <v>SUBS</v>
          </cell>
          <cell r="M241" t="str">
            <v>COMPET</v>
          </cell>
          <cell r="N241">
            <v>41361</v>
          </cell>
          <cell r="P241" t="str">
            <v>EW700A</v>
          </cell>
        </row>
        <row r="242">
          <cell r="A242">
            <v>3934</v>
          </cell>
          <cell r="B242" t="str">
            <v>Team Leader Distribution Substation Maintenance</v>
          </cell>
          <cell r="C242" t="str">
            <v>Protection Technician</v>
          </cell>
          <cell r="D242">
            <v>2379</v>
          </cell>
          <cell r="E242" t="str">
            <v>MOSSOP, Thomas S</v>
          </cell>
          <cell r="F242" t="str">
            <v>Network Services</v>
          </cell>
          <cell r="G242" t="str">
            <v>Service Delivery</v>
          </cell>
          <cell r="H242" t="str">
            <v>Substation Maintenance</v>
          </cell>
          <cell r="I242" t="str">
            <v>Distribution Substations</v>
          </cell>
          <cell r="J242" t="str">
            <v>WRENFORD, Dale J</v>
          </cell>
          <cell r="K242">
            <v>38379</v>
          </cell>
          <cell r="L242" t="str">
            <v>SUBS</v>
          </cell>
          <cell r="M242" t="str">
            <v>COMPET</v>
          </cell>
          <cell r="N242">
            <v>40988</v>
          </cell>
          <cell r="P242" t="str">
            <v>EW800A</v>
          </cell>
        </row>
        <row r="243">
          <cell r="A243">
            <v>3935</v>
          </cell>
          <cell r="B243" t="str">
            <v>Protection Technician</v>
          </cell>
          <cell r="C243" t="str">
            <v>Protection Technician</v>
          </cell>
          <cell r="D243">
            <v>2124</v>
          </cell>
          <cell r="E243" t="str">
            <v>NEWTON, Benjamin</v>
          </cell>
          <cell r="F243" t="str">
            <v>Network Services</v>
          </cell>
          <cell r="G243" t="str">
            <v>Service Delivery</v>
          </cell>
          <cell r="H243" t="str">
            <v>Substation Maintenance</v>
          </cell>
          <cell r="I243" t="str">
            <v>Protection</v>
          </cell>
          <cell r="J243" t="str">
            <v>WILLIS, Kolby J</v>
          </cell>
          <cell r="K243">
            <v>38040</v>
          </cell>
          <cell r="L243" t="str">
            <v>SUBS</v>
          </cell>
          <cell r="M243" t="str">
            <v>COMPET</v>
          </cell>
          <cell r="N243">
            <v>40842</v>
          </cell>
          <cell r="P243" t="str">
            <v>EW800A</v>
          </cell>
        </row>
        <row r="244">
          <cell r="A244">
            <v>3941</v>
          </cell>
          <cell r="B244" t="str">
            <v>NVG Manager Operations</v>
          </cell>
          <cell r="C244" t="str">
            <v>Asset Management General Manager</v>
          </cell>
          <cell r="D244">
            <v>9267</v>
          </cell>
          <cell r="E244" t="str">
            <v>MOLTMANN, Peter C</v>
          </cell>
          <cell r="F244" t="str">
            <v>Asset Management</v>
          </cell>
          <cell r="G244" t="str">
            <v>Gas Networks</v>
          </cell>
          <cell r="J244" t="str">
            <v>CONNELLY, Macleay F</v>
          </cell>
          <cell r="K244">
            <v>39776</v>
          </cell>
          <cell r="L244" t="str">
            <v>SUBS</v>
          </cell>
          <cell r="M244" t="str">
            <v>COMM</v>
          </cell>
          <cell r="N244">
            <v>40630</v>
          </cell>
          <cell r="P244" t="str">
            <v>MSAN</v>
          </cell>
        </row>
        <row r="245">
          <cell r="A245">
            <v>3959</v>
          </cell>
          <cell r="B245" t="str">
            <v>Analyst / Programmer</v>
          </cell>
          <cell r="C245" t="str">
            <v>Network Innovation</v>
          </cell>
          <cell r="D245">
            <v>3733</v>
          </cell>
          <cell r="E245" t="str">
            <v>WRIGHT, Dalle E</v>
          </cell>
          <cell r="F245" t="str">
            <v>Asset Management</v>
          </cell>
          <cell r="G245" t="str">
            <v>Network Innovation</v>
          </cell>
          <cell r="H245" t="str">
            <v>OSR Program</v>
          </cell>
          <cell r="J245" t="str">
            <v>BALDWIN, Graham</v>
          </cell>
          <cell r="K245">
            <v>39468</v>
          </cell>
          <cell r="L245" t="str">
            <v>SUBS</v>
          </cell>
          <cell r="M245" t="str">
            <v>STRUCT</v>
          </cell>
          <cell r="N245">
            <v>41150</v>
          </cell>
          <cell r="P245" t="str">
            <v>MSAN</v>
          </cell>
        </row>
        <row r="246">
          <cell r="A246">
            <v>3969</v>
          </cell>
          <cell r="B246" t="str">
            <v>Team Leader Works Asset Management</v>
          </cell>
          <cell r="C246" t="str">
            <v>Asset Information and Reporting</v>
          </cell>
          <cell r="D246">
            <v>9666</v>
          </cell>
          <cell r="E246" t="str">
            <v>BAJWA, Harpal</v>
          </cell>
          <cell r="F246" t="str">
            <v>Asset Management</v>
          </cell>
          <cell r="G246" t="str">
            <v>Asset Info Mngmnt &amp; Repor</v>
          </cell>
          <cell r="J246" t="str">
            <v>HOLLONDS, Gordon R</v>
          </cell>
          <cell r="K246">
            <v>40259</v>
          </cell>
          <cell r="L246" t="str">
            <v>SUBS</v>
          </cell>
          <cell r="M246" t="str">
            <v>PROM</v>
          </cell>
          <cell r="N246">
            <v>40900</v>
          </cell>
          <cell r="P246" t="str">
            <v>A4-ZBS</v>
          </cell>
        </row>
        <row r="247">
          <cell r="A247">
            <v>3972</v>
          </cell>
          <cell r="B247" t="str">
            <v>Office Administration Trainee</v>
          </cell>
          <cell r="C247" t="str">
            <v>Asset Management General Manager</v>
          </cell>
          <cell r="D247" t="str">
            <v>Vacant</v>
          </cell>
          <cell r="F247" t="str">
            <v>Asset Management</v>
          </cell>
          <cell r="G247" t="str">
            <v>Office Trainees</v>
          </cell>
          <cell r="J247" t="str">
            <v>STANLEY, Dennis R</v>
          </cell>
        </row>
        <row r="248">
          <cell r="A248">
            <v>3984</v>
          </cell>
          <cell r="B248" t="str">
            <v>Major Projects Electrical Coordinator</v>
          </cell>
          <cell r="C248" t="str">
            <v>Major Projects</v>
          </cell>
          <cell r="D248" t="str">
            <v>326-73939</v>
          </cell>
          <cell r="E248" t="str">
            <v>HUNNEMANN, Frank H</v>
          </cell>
          <cell r="F248" t="str">
            <v>Network Services</v>
          </cell>
          <cell r="G248" t="str">
            <v>Major Projects</v>
          </cell>
          <cell r="J248" t="str">
            <v>MILLER, Matthew C</v>
          </cell>
          <cell r="K248">
            <v>27799</v>
          </cell>
          <cell r="L248" t="str">
            <v>SUBS</v>
          </cell>
          <cell r="M248" t="str">
            <v>PROM</v>
          </cell>
          <cell r="N248">
            <v>40630</v>
          </cell>
          <cell r="P248" t="str">
            <v>A5-ZAS</v>
          </cell>
        </row>
        <row r="249">
          <cell r="A249">
            <v>3987</v>
          </cell>
          <cell r="B249" t="str">
            <v>Trades Assistant</v>
          </cell>
          <cell r="C249" t="str">
            <v>Electrical Worker - Labourer</v>
          </cell>
          <cell r="D249">
            <v>9982</v>
          </cell>
          <cell r="E249" t="str">
            <v>CRANE, David B</v>
          </cell>
          <cell r="F249" t="str">
            <v>Network Services</v>
          </cell>
          <cell r="G249" t="str">
            <v>Service Delivery</v>
          </cell>
          <cell r="H249" t="str">
            <v>Lines Overhead &amp; Undergro</v>
          </cell>
          <cell r="I249" t="str">
            <v>Pole &amp; Line Inspection</v>
          </cell>
          <cell r="J249" t="str">
            <v>HARTAS, Steven J</v>
          </cell>
          <cell r="K249">
            <v>40764</v>
          </cell>
          <cell r="L249" t="str">
            <v>SUBS</v>
          </cell>
          <cell r="M249" t="str">
            <v>APPNT</v>
          </cell>
          <cell r="N249">
            <v>41130</v>
          </cell>
          <cell r="P249" t="str">
            <v>EW300A</v>
          </cell>
        </row>
        <row r="250">
          <cell r="A250">
            <v>3988</v>
          </cell>
          <cell r="B250" t="str">
            <v>Trade Assistant</v>
          </cell>
          <cell r="C250" t="str">
            <v>Electrical Worker - Labourer</v>
          </cell>
          <cell r="D250">
            <v>10542</v>
          </cell>
          <cell r="E250" t="str">
            <v>KESBY, Mark L</v>
          </cell>
          <cell r="F250" t="str">
            <v>Network Services</v>
          </cell>
          <cell r="G250" t="str">
            <v>Service Delivery</v>
          </cell>
          <cell r="H250" t="str">
            <v>Lines Overhead &amp; Undergro</v>
          </cell>
          <cell r="I250" t="str">
            <v>Pole Replacement</v>
          </cell>
          <cell r="J250" t="str">
            <v>GUM, James</v>
          </cell>
          <cell r="K250">
            <v>41142</v>
          </cell>
          <cell r="L250" t="str">
            <v>SUBS</v>
          </cell>
          <cell r="M250" t="str">
            <v>COMM</v>
          </cell>
          <cell r="N250">
            <v>41142</v>
          </cell>
          <cell r="P250" t="str">
            <v>EW300A</v>
          </cell>
        </row>
        <row r="251">
          <cell r="A251">
            <v>3989</v>
          </cell>
          <cell r="B251" t="str">
            <v>Cabel Layer</v>
          </cell>
          <cell r="C251" t="str">
            <v>Electrical Worker - Labourer</v>
          </cell>
          <cell r="D251">
            <v>9292</v>
          </cell>
          <cell r="E251" t="str">
            <v>WILLIAMS, Jesse R</v>
          </cell>
          <cell r="F251" t="str">
            <v>Network Services</v>
          </cell>
          <cell r="G251" t="str">
            <v>Service Delivery</v>
          </cell>
          <cell r="H251" t="str">
            <v>Network Capital</v>
          </cell>
          <cell r="J251" t="str">
            <v>BROWN, Corey</v>
          </cell>
          <cell r="K251">
            <v>39818</v>
          </cell>
          <cell r="L251" t="str">
            <v>SUBS</v>
          </cell>
          <cell r="M251" t="str">
            <v>COMPET</v>
          </cell>
          <cell r="N251">
            <v>40630</v>
          </cell>
          <cell r="P251" t="str">
            <v>EW40A</v>
          </cell>
        </row>
        <row r="252">
          <cell r="A252">
            <v>3992</v>
          </cell>
          <cell r="B252" t="str">
            <v>Senior Project Manager</v>
          </cell>
          <cell r="C252" t="str">
            <v>Major Projects</v>
          </cell>
          <cell r="D252">
            <v>9735</v>
          </cell>
          <cell r="E252" t="str">
            <v>VAUGHAN, Barry W</v>
          </cell>
          <cell r="F252" t="str">
            <v>Network Services</v>
          </cell>
          <cell r="G252" t="str">
            <v>Major Projects</v>
          </cell>
          <cell r="J252" t="str">
            <v>MILLER, Matthew C</v>
          </cell>
          <cell r="K252">
            <v>40378</v>
          </cell>
          <cell r="L252" t="str">
            <v>SUBS</v>
          </cell>
          <cell r="M252" t="str">
            <v>COMM</v>
          </cell>
          <cell r="N252">
            <v>40630</v>
          </cell>
          <cell r="P252" t="str">
            <v>MSAN</v>
          </cell>
        </row>
        <row r="253">
          <cell r="A253">
            <v>4238</v>
          </cell>
          <cell r="B253" t="str">
            <v>Emergency Services Officer</v>
          </cell>
          <cell r="C253" t="str">
            <v>Operations and Call Centre</v>
          </cell>
          <cell r="D253">
            <v>2031</v>
          </cell>
          <cell r="E253" t="str">
            <v>WILKE, Lillian</v>
          </cell>
          <cell r="F253" t="str">
            <v>Network Services</v>
          </cell>
          <cell r="G253" t="str">
            <v>Network Operations &amp; Call</v>
          </cell>
          <cell r="H253" t="str">
            <v>Call Centre</v>
          </cell>
          <cell r="J253" t="str">
            <v>HOYOS, Claudia</v>
          </cell>
          <cell r="K253">
            <v>38015</v>
          </cell>
          <cell r="L253" t="str">
            <v>SUBS</v>
          </cell>
          <cell r="M253" t="str">
            <v>STRUCT</v>
          </cell>
          <cell r="N253">
            <v>41260</v>
          </cell>
          <cell r="P253" t="str">
            <v>A4-ZAS</v>
          </cell>
        </row>
        <row r="254">
          <cell r="A254">
            <v>4239</v>
          </cell>
          <cell r="B254" t="str">
            <v>Vegetation &amp; Customer Notification Administrator</v>
          </cell>
          <cell r="C254" t="str">
            <v>Service Delivery Management</v>
          </cell>
          <cell r="D254" t="str">
            <v>550-61425</v>
          </cell>
          <cell r="E254" t="str">
            <v>NANCARROW, Gail J</v>
          </cell>
          <cell r="F254" t="str">
            <v>Network Services</v>
          </cell>
          <cell r="G254" t="str">
            <v>Service Delivery</v>
          </cell>
          <cell r="H254" t="str">
            <v>Lines Overhead &amp; Undergro</v>
          </cell>
          <cell r="J254" t="str">
            <v>HALPIN, Luke</v>
          </cell>
          <cell r="K254">
            <v>30508</v>
          </cell>
          <cell r="L254" t="str">
            <v>SUBS</v>
          </cell>
          <cell r="M254" t="str">
            <v>STRUCT</v>
          </cell>
          <cell r="N254">
            <v>40843</v>
          </cell>
          <cell r="P254" t="str">
            <v>A3-ZBS</v>
          </cell>
        </row>
        <row r="255">
          <cell r="A255">
            <v>5004</v>
          </cell>
          <cell r="B255" t="str">
            <v>Fitter/Lineworker</v>
          </cell>
          <cell r="C255" t="str">
            <v>Electrical Fitter - Dist Sub</v>
          </cell>
          <cell r="D255">
            <v>1018</v>
          </cell>
          <cell r="E255" t="str">
            <v>BROWN, Matthew P</v>
          </cell>
          <cell r="F255" t="str">
            <v>Network Services</v>
          </cell>
          <cell r="G255" t="str">
            <v>Service Delivery</v>
          </cell>
          <cell r="H255" t="str">
            <v>Network Capital</v>
          </cell>
          <cell r="J255" t="str">
            <v>PAWLICKI, Alex</v>
          </cell>
          <cell r="K255">
            <v>36552</v>
          </cell>
          <cell r="L255" t="str">
            <v>SUBS</v>
          </cell>
          <cell r="M255" t="str">
            <v>COMPET</v>
          </cell>
          <cell r="N255">
            <v>41022</v>
          </cell>
          <cell r="P255" t="str">
            <v>EW900A</v>
          </cell>
        </row>
        <row r="256">
          <cell r="A256">
            <v>5005</v>
          </cell>
          <cell r="B256" t="str">
            <v>Electrical Apprentice</v>
          </cell>
          <cell r="C256" t="str">
            <v>Electrical Apprentice</v>
          </cell>
          <cell r="D256">
            <v>9632</v>
          </cell>
          <cell r="E256" t="str">
            <v>LAWRENCE, Jack</v>
          </cell>
          <cell r="F256" t="str">
            <v>Network Services</v>
          </cell>
          <cell r="G256" t="str">
            <v>Apprentices</v>
          </cell>
          <cell r="H256" t="str">
            <v>Cable Jointer Apprentices</v>
          </cell>
          <cell r="J256" t="str">
            <v>HOPKINS, Brian C</v>
          </cell>
          <cell r="K256">
            <v>40205</v>
          </cell>
          <cell r="L256" t="str">
            <v>SUBS</v>
          </cell>
          <cell r="M256" t="str">
            <v>ADVMNT</v>
          </cell>
          <cell r="N256">
            <v>41307</v>
          </cell>
          <cell r="O256">
            <v>41665</v>
          </cell>
          <cell r="P256" t="str">
            <v>APP212</v>
          </cell>
        </row>
        <row r="257">
          <cell r="A257">
            <v>5006</v>
          </cell>
          <cell r="B257" t="str">
            <v>Apprentice Lineworker</v>
          </cell>
          <cell r="C257" t="str">
            <v>Electrical Apprentice</v>
          </cell>
          <cell r="D257">
            <v>9291</v>
          </cell>
          <cell r="E257" t="str">
            <v>HALGREN, Luke K</v>
          </cell>
          <cell r="F257" t="str">
            <v>Network Services</v>
          </cell>
          <cell r="G257" t="str">
            <v>Apprentices</v>
          </cell>
          <cell r="H257" t="str">
            <v>Cable Jointer Apprentices</v>
          </cell>
          <cell r="J257" t="str">
            <v>HOPKINS, Brian C</v>
          </cell>
          <cell r="K257">
            <v>39818</v>
          </cell>
          <cell r="L257" t="str">
            <v>SUBS</v>
          </cell>
          <cell r="M257" t="str">
            <v>ADVMNT</v>
          </cell>
          <cell r="N257">
            <v>41307</v>
          </cell>
          <cell r="O257">
            <v>41665</v>
          </cell>
          <cell r="P257" t="str">
            <v>APP212</v>
          </cell>
        </row>
        <row r="258">
          <cell r="A258">
            <v>5009</v>
          </cell>
          <cell r="B258" t="str">
            <v>Electrical Fitter</v>
          </cell>
          <cell r="C258" t="str">
            <v>Electrical Fitter - Dist Sub</v>
          </cell>
          <cell r="D258">
            <v>9008</v>
          </cell>
          <cell r="E258" t="str">
            <v>PRIMMER, James J</v>
          </cell>
          <cell r="F258" t="str">
            <v>Network Services</v>
          </cell>
          <cell r="G258" t="str">
            <v>Service Delivery</v>
          </cell>
          <cell r="H258" t="str">
            <v>Substation Maintenance</v>
          </cell>
          <cell r="I258" t="str">
            <v>Distribution Substations</v>
          </cell>
          <cell r="J258" t="str">
            <v>WRENFORD, Dale J</v>
          </cell>
          <cell r="K258">
            <v>35130</v>
          </cell>
          <cell r="L258" t="str">
            <v>SUBS</v>
          </cell>
          <cell r="M258" t="str">
            <v>STRUCT</v>
          </cell>
          <cell r="N258">
            <v>40630</v>
          </cell>
          <cell r="P258" t="str">
            <v>EW800A</v>
          </cell>
        </row>
        <row r="259">
          <cell r="A259">
            <v>5012</v>
          </cell>
          <cell r="B259" t="str">
            <v>Electrical Worker</v>
          </cell>
          <cell r="C259" t="str">
            <v>Electrical Worker</v>
          </cell>
          <cell r="D259">
            <v>5002</v>
          </cell>
          <cell r="E259" t="str">
            <v>AGRESTA, Charles</v>
          </cell>
          <cell r="F259" t="str">
            <v>Network Services</v>
          </cell>
          <cell r="G259" t="str">
            <v>Service Delivery</v>
          </cell>
          <cell r="H259" t="str">
            <v>Lines Overhead &amp; Undergro</v>
          </cell>
          <cell r="I259" t="str">
            <v>Vegetation Inspection Mng</v>
          </cell>
          <cell r="J259" t="str">
            <v>HALPIN, Luke</v>
          </cell>
          <cell r="K259">
            <v>25552</v>
          </cell>
          <cell r="L259" t="str">
            <v>SUBS</v>
          </cell>
          <cell r="M259" t="str">
            <v>STRUCT</v>
          </cell>
          <cell r="N259">
            <v>40630</v>
          </cell>
          <cell r="P259" t="str">
            <v>EW600A</v>
          </cell>
        </row>
        <row r="260">
          <cell r="A260">
            <v>5014</v>
          </cell>
          <cell r="B260" t="str">
            <v>Works Planner Substations</v>
          </cell>
          <cell r="C260" t="str">
            <v>Works Enablement</v>
          </cell>
          <cell r="D260">
            <v>2118</v>
          </cell>
          <cell r="E260" t="str">
            <v>WYNN, Michael</v>
          </cell>
          <cell r="F260" t="str">
            <v>Network Services</v>
          </cell>
          <cell r="G260" t="str">
            <v>Works Enablement</v>
          </cell>
          <cell r="H260" t="str">
            <v>Works Management</v>
          </cell>
          <cell r="I260" t="str">
            <v>Program Planning</v>
          </cell>
          <cell r="J260" t="str">
            <v>VAN DER PLAAT, Michael A</v>
          </cell>
          <cell r="K260">
            <v>38040</v>
          </cell>
          <cell r="L260" t="str">
            <v>SUBS</v>
          </cell>
          <cell r="M260" t="str">
            <v>COMPET</v>
          </cell>
          <cell r="N260">
            <v>41352</v>
          </cell>
          <cell r="P260" t="str">
            <v>A4-ZBS</v>
          </cell>
        </row>
        <row r="261">
          <cell r="A261">
            <v>5020</v>
          </cell>
          <cell r="B261" t="str">
            <v>Vegetation Inspector</v>
          </cell>
          <cell r="C261" t="str">
            <v>Asset/Vegetation Inspector</v>
          </cell>
          <cell r="D261">
            <v>9853</v>
          </cell>
          <cell r="E261" t="str">
            <v>RYDER, Jessica A</v>
          </cell>
          <cell r="F261" t="str">
            <v>Network Services</v>
          </cell>
          <cell r="G261" t="str">
            <v>Service Delivery</v>
          </cell>
          <cell r="H261" t="str">
            <v>Lines Overhead &amp; Undergro</v>
          </cell>
          <cell r="I261" t="str">
            <v>Vegetation Inspection Mng</v>
          </cell>
          <cell r="J261" t="str">
            <v>HALPIN, Luke</v>
          </cell>
          <cell r="K261">
            <v>40574</v>
          </cell>
          <cell r="L261" t="str">
            <v>SUBS</v>
          </cell>
          <cell r="M261" t="str">
            <v>STRUCT</v>
          </cell>
          <cell r="N261">
            <v>40939</v>
          </cell>
          <cell r="P261" t="str">
            <v>EW40A</v>
          </cell>
        </row>
        <row r="262">
          <cell r="A262">
            <v>5021</v>
          </cell>
          <cell r="B262" t="str">
            <v>Network Operator</v>
          </cell>
          <cell r="C262" t="str">
            <v>Operations and Call Centre</v>
          </cell>
          <cell r="D262">
            <v>1234</v>
          </cell>
          <cell r="E262" t="str">
            <v>BALLARD, David</v>
          </cell>
          <cell r="F262" t="str">
            <v>Network Services</v>
          </cell>
          <cell r="G262" t="str">
            <v>Network Operations &amp; Call</v>
          </cell>
          <cell r="H262" t="str">
            <v>Control Room</v>
          </cell>
          <cell r="J262" t="str">
            <v>HINCH, Leylann J</v>
          </cell>
          <cell r="K262">
            <v>36913</v>
          </cell>
          <cell r="L262" t="str">
            <v>SUBS</v>
          </cell>
          <cell r="M262" t="str">
            <v>STRUCT</v>
          </cell>
          <cell r="N262">
            <v>41260</v>
          </cell>
          <cell r="P262" t="str">
            <v>A5-ZBS</v>
          </cell>
        </row>
        <row r="263">
          <cell r="A263">
            <v>5023</v>
          </cell>
          <cell r="B263" t="str">
            <v>Network Operator</v>
          </cell>
          <cell r="C263" t="str">
            <v>Operations and Call Centre</v>
          </cell>
          <cell r="D263">
            <v>5638</v>
          </cell>
          <cell r="E263" t="str">
            <v>HENNOCK, Adrian S</v>
          </cell>
          <cell r="F263" t="str">
            <v>Network Services</v>
          </cell>
          <cell r="G263" t="str">
            <v>Network Operations &amp; Call</v>
          </cell>
          <cell r="H263" t="str">
            <v>Control Room</v>
          </cell>
          <cell r="J263" t="str">
            <v>HINCH, Leylann J</v>
          </cell>
          <cell r="K263">
            <v>29444</v>
          </cell>
          <cell r="L263" t="str">
            <v>SUBS</v>
          </cell>
          <cell r="M263" t="str">
            <v>STRUCT</v>
          </cell>
          <cell r="N263">
            <v>41260</v>
          </cell>
          <cell r="P263" t="str">
            <v>A5-ZBS</v>
          </cell>
        </row>
        <row r="264">
          <cell r="A264">
            <v>5026</v>
          </cell>
          <cell r="B264" t="str">
            <v>Asset inspector</v>
          </cell>
          <cell r="C264" t="str">
            <v>Asset/Vegetation Inspector</v>
          </cell>
          <cell r="D264">
            <v>9678</v>
          </cell>
          <cell r="E264" t="str">
            <v>PARKER, Robert</v>
          </cell>
          <cell r="F264" t="str">
            <v>Network Services</v>
          </cell>
          <cell r="G264" t="str">
            <v>Service Delivery</v>
          </cell>
          <cell r="H264" t="str">
            <v>Lines Overhead &amp; Undergro</v>
          </cell>
          <cell r="I264" t="str">
            <v>Pole &amp; Line Inspection</v>
          </cell>
          <cell r="J264" t="str">
            <v>HARTAS, Steven J</v>
          </cell>
          <cell r="K264">
            <v>40274</v>
          </cell>
          <cell r="L264" t="str">
            <v>SUBS</v>
          </cell>
          <cell r="M264" t="str">
            <v>COMPET</v>
          </cell>
          <cell r="N264">
            <v>41157</v>
          </cell>
          <cell r="P264" t="str">
            <v>EW500A</v>
          </cell>
        </row>
        <row r="265">
          <cell r="A265">
            <v>5027</v>
          </cell>
          <cell r="B265" t="str">
            <v>Team Coordinator Construction</v>
          </cell>
          <cell r="C265" t="str">
            <v>Works / Teams Coordinator</v>
          </cell>
          <cell r="D265">
            <v>6294</v>
          </cell>
          <cell r="E265" t="str">
            <v>PAWLICKI, Alex</v>
          </cell>
          <cell r="F265" t="str">
            <v>Network Services</v>
          </cell>
          <cell r="G265" t="str">
            <v>Service Delivery</v>
          </cell>
          <cell r="H265" t="str">
            <v>Network Capital</v>
          </cell>
          <cell r="J265" t="str">
            <v>HOPKINS, Brian C</v>
          </cell>
          <cell r="K265">
            <v>31089</v>
          </cell>
          <cell r="L265" t="str">
            <v>SUBS</v>
          </cell>
          <cell r="M265" t="str">
            <v>COMPET</v>
          </cell>
          <cell r="N265">
            <v>40787</v>
          </cell>
          <cell r="P265" t="str">
            <v>EW900A</v>
          </cell>
        </row>
        <row r="266">
          <cell r="A266">
            <v>5028</v>
          </cell>
          <cell r="B266" t="str">
            <v>Electrical Worker</v>
          </cell>
          <cell r="C266" t="str">
            <v>Electrical Worker</v>
          </cell>
          <cell r="D266">
            <v>5089</v>
          </cell>
          <cell r="E266" t="str">
            <v>BLEWITT, Richard M</v>
          </cell>
          <cell r="F266" t="str">
            <v>Network Services</v>
          </cell>
          <cell r="G266" t="str">
            <v>Service Delivery</v>
          </cell>
          <cell r="H266" t="str">
            <v>Network Capital</v>
          </cell>
          <cell r="J266" t="str">
            <v>BROWN, Corey</v>
          </cell>
          <cell r="K266">
            <v>29459</v>
          </cell>
          <cell r="L266" t="str">
            <v>SUBS</v>
          </cell>
          <cell r="M266" t="str">
            <v>STRUCT</v>
          </cell>
          <cell r="N266">
            <v>40630</v>
          </cell>
          <cell r="P266" t="str">
            <v>EW40A</v>
          </cell>
        </row>
        <row r="267">
          <cell r="A267">
            <v>5036</v>
          </cell>
          <cell r="B267" t="str">
            <v>Electrical Worker</v>
          </cell>
          <cell r="C267" t="str">
            <v>Electrical Worker</v>
          </cell>
          <cell r="D267">
            <v>5101</v>
          </cell>
          <cell r="E267" t="str">
            <v>BRICE, Peter</v>
          </cell>
          <cell r="F267" t="str">
            <v>Network Services</v>
          </cell>
          <cell r="G267" t="str">
            <v>Service Delivery</v>
          </cell>
          <cell r="H267" t="str">
            <v>Network Capital</v>
          </cell>
          <cell r="J267" t="str">
            <v>BAKER, Benjamin J</v>
          </cell>
          <cell r="K267">
            <v>27799</v>
          </cell>
          <cell r="L267" t="str">
            <v>SUBS</v>
          </cell>
          <cell r="M267" t="str">
            <v>COMPET</v>
          </cell>
          <cell r="N267">
            <v>40630</v>
          </cell>
          <cell r="P267" t="str">
            <v>EW800A</v>
          </cell>
        </row>
        <row r="268">
          <cell r="A268">
            <v>5038</v>
          </cell>
          <cell r="B268" t="str">
            <v>Electrical Operator</v>
          </cell>
          <cell r="C268" t="str">
            <v>Electrical Operator</v>
          </cell>
          <cell r="D268">
            <v>5105</v>
          </cell>
          <cell r="E268" t="str">
            <v>BRENNAN, Andrew D</v>
          </cell>
          <cell r="F268" t="str">
            <v>Network Services</v>
          </cell>
          <cell r="G268" t="str">
            <v>Service Delivery</v>
          </cell>
          <cell r="H268" t="str">
            <v>Substation Maintenance</v>
          </cell>
          <cell r="I268" t="str">
            <v>Electrical Operators</v>
          </cell>
          <cell r="J268" t="str">
            <v>HYLAND, Peter D</v>
          </cell>
          <cell r="K268">
            <v>31440</v>
          </cell>
          <cell r="L268" t="str">
            <v>SUBS</v>
          </cell>
          <cell r="M268" t="str">
            <v>STRUCT</v>
          </cell>
          <cell r="N268">
            <v>40787</v>
          </cell>
          <cell r="P268" t="str">
            <v>EW900A</v>
          </cell>
        </row>
        <row r="269">
          <cell r="A269">
            <v>5044</v>
          </cell>
          <cell r="B269" t="str">
            <v>Electrical Fitter</v>
          </cell>
          <cell r="C269" t="str">
            <v>Electrical Fitter - Dist Sub</v>
          </cell>
          <cell r="D269">
            <v>3751</v>
          </cell>
          <cell r="E269" t="str">
            <v>TARLINTON, Matthew I</v>
          </cell>
          <cell r="F269" t="str">
            <v>Network Services</v>
          </cell>
          <cell r="G269" t="str">
            <v>Service Delivery</v>
          </cell>
          <cell r="H269" t="str">
            <v>Substation Maintenance</v>
          </cell>
          <cell r="I269" t="str">
            <v>Distribution Substations</v>
          </cell>
          <cell r="J269" t="str">
            <v>BELL, Darren R</v>
          </cell>
          <cell r="K269">
            <v>39482</v>
          </cell>
          <cell r="L269" t="str">
            <v>NONSUBS</v>
          </cell>
          <cell r="M269" t="str">
            <v>HDA</v>
          </cell>
          <cell r="N269">
            <v>41382</v>
          </cell>
          <cell r="O269">
            <v>41395</v>
          </cell>
          <cell r="P269" t="str">
            <v>EW800A</v>
          </cell>
        </row>
        <row r="270">
          <cell r="A270">
            <v>5045</v>
          </cell>
          <cell r="B270" t="str">
            <v>Team Leader Cable Jointer</v>
          </cell>
          <cell r="C270" t="str">
            <v>Electrical Worker - Cable Jointer</v>
          </cell>
          <cell r="D270">
            <v>5237</v>
          </cell>
          <cell r="E270" t="str">
            <v>CAGGIANO, Benigno</v>
          </cell>
          <cell r="F270" t="str">
            <v>Network Services</v>
          </cell>
          <cell r="G270" t="str">
            <v>Customer Service</v>
          </cell>
          <cell r="H270" t="str">
            <v>Metering &amp; Services</v>
          </cell>
          <cell r="J270" t="str">
            <v>MITCHELL, John B</v>
          </cell>
          <cell r="K270">
            <v>29164</v>
          </cell>
          <cell r="L270" t="str">
            <v>SUBS</v>
          </cell>
          <cell r="M270" t="str">
            <v>STRUCT</v>
          </cell>
          <cell r="N270">
            <v>40840</v>
          </cell>
          <cell r="P270" t="str">
            <v>EW700A</v>
          </cell>
        </row>
        <row r="271">
          <cell r="A271">
            <v>5048</v>
          </cell>
          <cell r="B271" t="str">
            <v>Plant and Transport Operator</v>
          </cell>
          <cell r="C271" t="str">
            <v>Plant and Transport Operator</v>
          </cell>
          <cell r="D271">
            <v>5241</v>
          </cell>
          <cell r="E271" t="str">
            <v>CICCHINI, Adam M</v>
          </cell>
          <cell r="F271" t="str">
            <v>Network Services</v>
          </cell>
          <cell r="G271" t="str">
            <v>Service Delivery</v>
          </cell>
          <cell r="H271" t="str">
            <v>Substation Maintenance</v>
          </cell>
          <cell r="I271" t="str">
            <v>Streetlighting Maintenanc</v>
          </cell>
          <cell r="J271" t="str">
            <v>TRUTE, Stephen D</v>
          </cell>
          <cell r="K271">
            <v>30900</v>
          </cell>
          <cell r="L271" t="str">
            <v>SUBS</v>
          </cell>
          <cell r="M271" t="str">
            <v>ADVMNT</v>
          </cell>
          <cell r="N271">
            <v>40630</v>
          </cell>
          <cell r="P271" t="str">
            <v>EW600A</v>
          </cell>
        </row>
        <row r="272">
          <cell r="A272">
            <v>5050</v>
          </cell>
          <cell r="B272" t="str">
            <v>Electrical Fitter</v>
          </cell>
          <cell r="C272" t="str">
            <v>Electrical Fitter - Dist Sub</v>
          </cell>
          <cell r="D272">
            <v>9985</v>
          </cell>
          <cell r="E272" t="str">
            <v>TINDALE, Michael J</v>
          </cell>
          <cell r="F272" t="str">
            <v>Network Services</v>
          </cell>
          <cell r="G272" t="str">
            <v>Service Delivery</v>
          </cell>
          <cell r="H272" t="str">
            <v>Substation Maintenance</v>
          </cell>
          <cell r="I272" t="str">
            <v>Streetlighting Maintenanc</v>
          </cell>
          <cell r="J272" t="str">
            <v>TRUTE, Stephen D</v>
          </cell>
          <cell r="K272">
            <v>40764</v>
          </cell>
          <cell r="L272" t="str">
            <v>SUBS</v>
          </cell>
          <cell r="M272" t="str">
            <v>COMM</v>
          </cell>
          <cell r="N272">
            <v>40764</v>
          </cell>
          <cell r="P272" t="str">
            <v>EW700A</v>
          </cell>
        </row>
        <row r="273">
          <cell r="A273">
            <v>5051</v>
          </cell>
          <cell r="B273" t="str">
            <v>Team Leader Cable Layer</v>
          </cell>
          <cell r="C273" t="str">
            <v>Electrical Worker - Labourer</v>
          </cell>
          <cell r="D273">
            <v>9694</v>
          </cell>
          <cell r="E273" t="str">
            <v>HALL, Christopher R</v>
          </cell>
          <cell r="F273" t="str">
            <v>Network Services</v>
          </cell>
          <cell r="G273" t="str">
            <v>Customer Service</v>
          </cell>
          <cell r="H273" t="str">
            <v>Metering &amp; Services</v>
          </cell>
          <cell r="J273" t="str">
            <v>MITCHELL, John B</v>
          </cell>
          <cell r="K273">
            <v>40316</v>
          </cell>
          <cell r="L273" t="str">
            <v>SUBS</v>
          </cell>
          <cell r="M273" t="str">
            <v>APPNT</v>
          </cell>
          <cell r="N273">
            <v>41081</v>
          </cell>
          <cell r="P273" t="str">
            <v>EW700A</v>
          </cell>
        </row>
        <row r="274">
          <cell r="A274">
            <v>5052</v>
          </cell>
          <cell r="B274" t="str">
            <v>Plant and Transport Operator</v>
          </cell>
          <cell r="C274" t="str">
            <v>Plant and Transport Operator</v>
          </cell>
          <cell r="D274">
            <v>5247</v>
          </cell>
          <cell r="E274" t="str">
            <v>CARMODY, Roger P</v>
          </cell>
          <cell r="F274" t="str">
            <v>Network Services</v>
          </cell>
          <cell r="G274" t="str">
            <v>Service Delivery</v>
          </cell>
          <cell r="H274" t="str">
            <v>Lines Overhead &amp; Undergro</v>
          </cell>
          <cell r="I274" t="str">
            <v>Plant &amp; Equipment</v>
          </cell>
          <cell r="J274" t="str">
            <v>WITHELL, Paul T</v>
          </cell>
          <cell r="K274">
            <v>32483</v>
          </cell>
          <cell r="L274" t="str">
            <v>SUBS</v>
          </cell>
          <cell r="M274" t="str">
            <v>COMPET</v>
          </cell>
          <cell r="N274">
            <v>40963</v>
          </cell>
          <cell r="P274" t="str">
            <v>EW600A</v>
          </cell>
        </row>
        <row r="275">
          <cell r="A275">
            <v>5061</v>
          </cell>
          <cell r="B275" t="str">
            <v>Electrical Worker</v>
          </cell>
          <cell r="C275" t="str">
            <v>Electrical Worker</v>
          </cell>
          <cell r="D275">
            <v>5261</v>
          </cell>
          <cell r="E275" t="str">
            <v>COLLINS, Robert G</v>
          </cell>
          <cell r="F275" t="str">
            <v>Network Services</v>
          </cell>
          <cell r="G275" t="str">
            <v>Service Delivery</v>
          </cell>
          <cell r="H275" t="str">
            <v>Lines Overhead &amp; Undergro</v>
          </cell>
          <cell r="I275" t="str">
            <v>Pole Replacement</v>
          </cell>
          <cell r="J275" t="str">
            <v>GUM, James</v>
          </cell>
          <cell r="K275">
            <v>29662</v>
          </cell>
          <cell r="L275" t="str">
            <v>SUBS</v>
          </cell>
          <cell r="M275" t="str">
            <v>COMPET</v>
          </cell>
          <cell r="N275">
            <v>40828</v>
          </cell>
          <cell r="P275" t="str">
            <v>EW700A</v>
          </cell>
        </row>
        <row r="276">
          <cell r="A276">
            <v>5062</v>
          </cell>
          <cell r="B276" t="str">
            <v>Electrical Fitter</v>
          </cell>
          <cell r="C276" t="str">
            <v>Electrical Fitter - Dist Sub</v>
          </cell>
          <cell r="D276">
            <v>9878</v>
          </cell>
          <cell r="E276" t="str">
            <v>GUEST, Matthew</v>
          </cell>
          <cell r="F276" t="str">
            <v>Network Services</v>
          </cell>
          <cell r="G276" t="str">
            <v>Customer Service</v>
          </cell>
          <cell r="H276" t="str">
            <v>Metering &amp; Services</v>
          </cell>
          <cell r="J276" t="str">
            <v>MITCHELL, John B</v>
          </cell>
          <cell r="K276">
            <v>40595</v>
          </cell>
          <cell r="L276" t="str">
            <v>SUBS</v>
          </cell>
          <cell r="M276" t="str">
            <v>COMPET</v>
          </cell>
          <cell r="N276">
            <v>41361</v>
          </cell>
          <cell r="P276" t="str">
            <v>EW700A</v>
          </cell>
        </row>
        <row r="277">
          <cell r="A277">
            <v>5067</v>
          </cell>
          <cell r="B277" t="str">
            <v>Team Leader Line Worker</v>
          </cell>
          <cell r="C277" t="str">
            <v>Electrical Worker - Lineworker</v>
          </cell>
          <cell r="D277">
            <v>2208</v>
          </cell>
          <cell r="E277" t="str">
            <v>CONSTABLE, Dean G</v>
          </cell>
          <cell r="F277" t="str">
            <v>Network Services</v>
          </cell>
          <cell r="G277" t="str">
            <v>Customer Service</v>
          </cell>
          <cell r="H277" t="str">
            <v>Metering &amp; Services</v>
          </cell>
          <cell r="J277" t="str">
            <v>MITCHELL, John B</v>
          </cell>
          <cell r="K277">
            <v>38153</v>
          </cell>
          <cell r="L277" t="str">
            <v>SUBS</v>
          </cell>
          <cell r="M277" t="str">
            <v>COMPET</v>
          </cell>
          <cell r="N277">
            <v>41130</v>
          </cell>
          <cell r="P277" t="str">
            <v>EW800A</v>
          </cell>
        </row>
        <row r="278">
          <cell r="A278">
            <v>5069</v>
          </cell>
          <cell r="B278" t="str">
            <v>Plant and Transport Operator</v>
          </cell>
          <cell r="C278" t="str">
            <v>Plant and Transport Operator</v>
          </cell>
          <cell r="D278">
            <v>5276</v>
          </cell>
          <cell r="E278" t="str">
            <v>CIAMPA, Pasquale</v>
          </cell>
          <cell r="F278" t="str">
            <v>Network Services</v>
          </cell>
          <cell r="G278" t="str">
            <v>Service Delivery</v>
          </cell>
          <cell r="H278" t="str">
            <v>Network Capital</v>
          </cell>
          <cell r="J278" t="str">
            <v>PEARSON, David</v>
          </cell>
          <cell r="K278">
            <v>25429</v>
          </cell>
          <cell r="L278" t="str">
            <v>SUBS</v>
          </cell>
          <cell r="M278" t="str">
            <v>ADVMNT</v>
          </cell>
          <cell r="N278">
            <v>40630</v>
          </cell>
          <cell r="P278" t="str">
            <v>EW40A</v>
          </cell>
        </row>
        <row r="279">
          <cell r="A279">
            <v>5075</v>
          </cell>
          <cell r="B279" t="str">
            <v>Plant and Transport Operator</v>
          </cell>
          <cell r="C279" t="str">
            <v>Plant and Transport Operator</v>
          </cell>
          <cell r="D279">
            <v>3284</v>
          </cell>
          <cell r="E279" t="str">
            <v>WYNN, Peter T</v>
          </cell>
          <cell r="F279" t="str">
            <v>Network Services</v>
          </cell>
          <cell r="G279" t="str">
            <v>Service Delivery</v>
          </cell>
          <cell r="H279" t="str">
            <v>Lines Overhead &amp; Undergro</v>
          </cell>
          <cell r="I279" t="str">
            <v>Plant &amp; Equipment</v>
          </cell>
          <cell r="J279" t="str">
            <v>WITHELL, Paul T</v>
          </cell>
          <cell r="K279">
            <v>39125</v>
          </cell>
          <cell r="L279" t="str">
            <v>SUBS</v>
          </cell>
          <cell r="M279" t="str">
            <v>ADVMNT</v>
          </cell>
          <cell r="N279">
            <v>41091</v>
          </cell>
          <cell r="P279" t="str">
            <v>EW500A</v>
          </cell>
        </row>
        <row r="280">
          <cell r="A280">
            <v>5083</v>
          </cell>
          <cell r="B280" t="str">
            <v>Asset Inspector</v>
          </cell>
          <cell r="C280" t="str">
            <v>Asset/Vegetation Inspector</v>
          </cell>
          <cell r="D280">
            <v>3643</v>
          </cell>
          <cell r="E280" t="str">
            <v>GRAME, Gregory I</v>
          </cell>
          <cell r="F280" t="str">
            <v>Network Services</v>
          </cell>
          <cell r="G280" t="str">
            <v>Service Delivery</v>
          </cell>
          <cell r="H280" t="str">
            <v>Lines Overhead &amp; Undergro</v>
          </cell>
          <cell r="I280" t="str">
            <v>Pole &amp; Line Inspection</v>
          </cell>
          <cell r="J280" t="str">
            <v>HARTAS, Steven J</v>
          </cell>
          <cell r="K280">
            <v>39398</v>
          </cell>
          <cell r="L280" t="str">
            <v>SUBS</v>
          </cell>
          <cell r="M280" t="str">
            <v>STRUCT</v>
          </cell>
          <cell r="N280">
            <v>40756</v>
          </cell>
          <cell r="P280" t="str">
            <v>EW500A</v>
          </cell>
        </row>
        <row r="281">
          <cell r="A281">
            <v>5086</v>
          </cell>
          <cell r="B281" t="str">
            <v>Trades Assistant</v>
          </cell>
          <cell r="C281" t="str">
            <v>Electrical Worker - Labourer</v>
          </cell>
          <cell r="D281">
            <v>5405</v>
          </cell>
          <cell r="E281" t="str">
            <v>DOYLE, Timothy B</v>
          </cell>
          <cell r="F281" t="str">
            <v>Network Services</v>
          </cell>
          <cell r="G281" t="str">
            <v>Service Delivery</v>
          </cell>
          <cell r="H281" t="str">
            <v>Substation Maintenance</v>
          </cell>
          <cell r="I281" t="str">
            <v>Zone Substations</v>
          </cell>
          <cell r="J281" t="str">
            <v>DUBBERT, Mark D</v>
          </cell>
          <cell r="K281">
            <v>32357</v>
          </cell>
          <cell r="L281" t="str">
            <v>SUBS</v>
          </cell>
          <cell r="M281" t="str">
            <v>STRUCT</v>
          </cell>
          <cell r="N281">
            <v>40630</v>
          </cell>
          <cell r="P281" t="str">
            <v>EW500A</v>
          </cell>
        </row>
        <row r="282">
          <cell r="A282">
            <v>5087</v>
          </cell>
          <cell r="B282" t="str">
            <v>Protection Technician</v>
          </cell>
          <cell r="C282" t="str">
            <v>Protection Technician</v>
          </cell>
          <cell r="D282">
            <v>5099</v>
          </cell>
          <cell r="E282" t="str">
            <v>BREWER, Peter J</v>
          </cell>
          <cell r="F282" t="str">
            <v>Network Services</v>
          </cell>
          <cell r="G282" t="str">
            <v>Service Delivery</v>
          </cell>
          <cell r="H282" t="str">
            <v>Substation Maintenance</v>
          </cell>
          <cell r="I282" t="str">
            <v>Protection</v>
          </cell>
          <cell r="J282" t="str">
            <v>WILLIS, Kolby J</v>
          </cell>
          <cell r="K282">
            <v>33990</v>
          </cell>
          <cell r="L282" t="str">
            <v>SUBS</v>
          </cell>
          <cell r="M282" t="str">
            <v>COMPET</v>
          </cell>
          <cell r="N282">
            <v>40630</v>
          </cell>
          <cell r="P282" t="str">
            <v>EW100B</v>
          </cell>
        </row>
        <row r="283">
          <cell r="A283">
            <v>5089</v>
          </cell>
          <cell r="B283" t="str">
            <v>Team Leader Construction</v>
          </cell>
          <cell r="C283" t="str">
            <v>Electrical Worker</v>
          </cell>
          <cell r="D283">
            <v>5412</v>
          </cell>
          <cell r="E283" t="str">
            <v>DIMAANO, Benjamin</v>
          </cell>
          <cell r="F283" t="str">
            <v>Network Services</v>
          </cell>
          <cell r="G283" t="str">
            <v>Service Delivery</v>
          </cell>
          <cell r="H283" t="str">
            <v>Network Capital</v>
          </cell>
          <cell r="J283" t="str">
            <v>RANKIN, Paul A</v>
          </cell>
          <cell r="K283">
            <v>32483</v>
          </cell>
          <cell r="L283" t="str">
            <v>SUBS</v>
          </cell>
          <cell r="M283" t="str">
            <v>COMPET</v>
          </cell>
          <cell r="N283">
            <v>41163</v>
          </cell>
          <cell r="P283" t="str">
            <v>EW700A</v>
          </cell>
        </row>
        <row r="284">
          <cell r="A284">
            <v>5090</v>
          </cell>
          <cell r="B284" t="str">
            <v>Electrical Fitter Distribution Substations</v>
          </cell>
          <cell r="C284" t="str">
            <v>Electrical Fitter - Dist Sub</v>
          </cell>
          <cell r="D284">
            <v>3756</v>
          </cell>
          <cell r="E284" t="str">
            <v>HARDY, David G</v>
          </cell>
          <cell r="F284" t="str">
            <v>Network Services</v>
          </cell>
          <cell r="G284" t="str">
            <v>Service Delivery</v>
          </cell>
          <cell r="H284" t="str">
            <v>Substation Maintenance</v>
          </cell>
          <cell r="I284" t="str">
            <v>Zone Substations</v>
          </cell>
          <cell r="J284" t="str">
            <v>FROOME, Peter W</v>
          </cell>
          <cell r="K284">
            <v>39482</v>
          </cell>
          <cell r="L284" t="str">
            <v>SUBS</v>
          </cell>
          <cell r="M284" t="str">
            <v>COMPET</v>
          </cell>
          <cell r="N284">
            <v>41297</v>
          </cell>
          <cell r="P284" t="str">
            <v>EW700A</v>
          </cell>
        </row>
        <row r="285">
          <cell r="A285">
            <v>5091</v>
          </cell>
          <cell r="B285" t="str">
            <v>Network Operator</v>
          </cell>
          <cell r="C285" t="str">
            <v>Operations and Call Centre</v>
          </cell>
          <cell r="D285">
            <v>3445</v>
          </cell>
          <cell r="E285" t="str">
            <v>ZIERHOLZ, Hannes</v>
          </cell>
          <cell r="F285" t="str">
            <v>Network Services</v>
          </cell>
          <cell r="G285" t="str">
            <v>Network Operations &amp; Call</v>
          </cell>
          <cell r="H285" t="str">
            <v>Control Room</v>
          </cell>
          <cell r="J285" t="str">
            <v>HINCH, Leylann J</v>
          </cell>
          <cell r="K285">
            <v>39245</v>
          </cell>
          <cell r="L285" t="str">
            <v>SUBS</v>
          </cell>
          <cell r="M285" t="str">
            <v>STRUCT</v>
          </cell>
          <cell r="N285">
            <v>41260</v>
          </cell>
          <cell r="P285" t="str">
            <v>A5-ZBS</v>
          </cell>
        </row>
        <row r="286">
          <cell r="A286">
            <v>5104</v>
          </cell>
          <cell r="B286" t="str">
            <v>Team Leader Plant &amp; Fleet</v>
          </cell>
          <cell r="C286" t="str">
            <v>Plant and Transport Operator</v>
          </cell>
          <cell r="D286">
            <v>6893</v>
          </cell>
          <cell r="E286" t="str">
            <v>WITHELL, Paul T</v>
          </cell>
          <cell r="F286" t="str">
            <v>Network Services</v>
          </cell>
          <cell r="G286" t="str">
            <v>Service Delivery</v>
          </cell>
          <cell r="H286" t="str">
            <v>Lines Overhead &amp; Undergro</v>
          </cell>
          <cell r="I286" t="str">
            <v>Plant &amp; Equipment</v>
          </cell>
          <cell r="J286" t="str">
            <v>CLARKE, Stephen</v>
          </cell>
          <cell r="K286">
            <v>31152</v>
          </cell>
          <cell r="L286" t="str">
            <v>SUBS</v>
          </cell>
          <cell r="M286" t="str">
            <v>ADVMNT</v>
          </cell>
          <cell r="N286">
            <v>41091</v>
          </cell>
          <cell r="P286" t="str">
            <v>EW700A</v>
          </cell>
        </row>
        <row r="287">
          <cell r="A287">
            <v>5106</v>
          </cell>
          <cell r="B287" t="str">
            <v>Team Leader</v>
          </cell>
          <cell r="C287" t="str">
            <v>Electrical Worker</v>
          </cell>
          <cell r="D287">
            <v>5402</v>
          </cell>
          <cell r="E287" t="str">
            <v>DIMAANO, Pedro</v>
          </cell>
          <cell r="F287" t="str">
            <v>Network Services</v>
          </cell>
          <cell r="G287" t="str">
            <v>Service Delivery</v>
          </cell>
          <cell r="H287" t="str">
            <v>Network Capital</v>
          </cell>
          <cell r="J287" t="str">
            <v>PAWLICKI, Alex</v>
          </cell>
          <cell r="K287">
            <v>31306</v>
          </cell>
          <cell r="L287" t="str">
            <v>SUBS</v>
          </cell>
          <cell r="M287" t="str">
            <v>APPNT</v>
          </cell>
          <cell r="N287">
            <v>40787</v>
          </cell>
          <cell r="P287" t="str">
            <v>EW700A</v>
          </cell>
        </row>
        <row r="288">
          <cell r="A288">
            <v>5108</v>
          </cell>
          <cell r="B288" t="str">
            <v>Electrical Lineworker</v>
          </cell>
          <cell r="C288" t="str">
            <v>Electrical Worker - Lineworker</v>
          </cell>
          <cell r="D288">
            <v>5540</v>
          </cell>
          <cell r="E288" t="str">
            <v>GIBBS, Peter</v>
          </cell>
          <cell r="F288" t="str">
            <v>Network Services</v>
          </cell>
          <cell r="G288" t="str">
            <v>Service Delivery</v>
          </cell>
          <cell r="H288" t="str">
            <v>Network Capital</v>
          </cell>
          <cell r="J288" t="str">
            <v>HARRADINE, Michael J</v>
          </cell>
          <cell r="K288">
            <v>31180</v>
          </cell>
          <cell r="L288" t="str">
            <v>SUBS</v>
          </cell>
          <cell r="M288" t="str">
            <v>STRUCT</v>
          </cell>
          <cell r="N288">
            <v>41123</v>
          </cell>
          <cell r="P288" t="str">
            <v>EW900A</v>
          </cell>
        </row>
        <row r="289">
          <cell r="A289">
            <v>5113</v>
          </cell>
          <cell r="B289" t="str">
            <v>Electrical Fitter</v>
          </cell>
          <cell r="C289" t="str">
            <v>Electrical Fitter - Dist Sub</v>
          </cell>
          <cell r="D289" t="str">
            <v>Vacant</v>
          </cell>
          <cell r="F289" t="str">
            <v>Network Services</v>
          </cell>
          <cell r="G289" t="str">
            <v>Customer Service</v>
          </cell>
          <cell r="H289" t="str">
            <v>Metering &amp; Services</v>
          </cell>
          <cell r="J289" t="str">
            <v>CHRISTIAN, Wayne I</v>
          </cell>
        </row>
        <row r="290">
          <cell r="A290">
            <v>5117</v>
          </cell>
          <cell r="B290" t="str">
            <v>Team Leader Reactive Maintenance</v>
          </cell>
          <cell r="C290" t="str">
            <v>Electrical Worker</v>
          </cell>
          <cell r="D290">
            <v>5556</v>
          </cell>
          <cell r="E290" t="str">
            <v>GURR, Warren R</v>
          </cell>
          <cell r="F290" t="str">
            <v>Network Services</v>
          </cell>
          <cell r="G290" t="str">
            <v>Service Delivery</v>
          </cell>
          <cell r="H290" t="str">
            <v>Fault Response &amp; Reactive</v>
          </cell>
          <cell r="J290" t="str">
            <v>HARRADINE, Michael J</v>
          </cell>
          <cell r="K290">
            <v>30970</v>
          </cell>
          <cell r="L290" t="str">
            <v>SUBS</v>
          </cell>
          <cell r="M290" t="str">
            <v>ADVMNT</v>
          </cell>
          <cell r="N290">
            <v>40931</v>
          </cell>
          <cell r="P290" t="str">
            <v>EW700A</v>
          </cell>
        </row>
        <row r="291">
          <cell r="A291">
            <v>5118</v>
          </cell>
          <cell r="B291" t="str">
            <v>Cable Layer</v>
          </cell>
          <cell r="C291" t="str">
            <v>Electrical Worker - Labourer</v>
          </cell>
          <cell r="D291">
            <v>5558</v>
          </cell>
          <cell r="E291" t="str">
            <v>GARREFFA, Guiseppe</v>
          </cell>
          <cell r="F291" t="str">
            <v>Network Services</v>
          </cell>
          <cell r="G291" t="str">
            <v>Customer Service</v>
          </cell>
          <cell r="H291" t="str">
            <v>Metering &amp; Services</v>
          </cell>
          <cell r="J291" t="str">
            <v>CHRISTIAN, Wayne I</v>
          </cell>
          <cell r="K291">
            <v>24915</v>
          </cell>
          <cell r="L291" t="str">
            <v>SUBS</v>
          </cell>
          <cell r="M291" t="str">
            <v>STRUCT</v>
          </cell>
          <cell r="N291">
            <v>41123</v>
          </cell>
          <cell r="P291" t="str">
            <v>EW40A</v>
          </cell>
        </row>
        <row r="292">
          <cell r="A292">
            <v>5124</v>
          </cell>
          <cell r="B292" t="str">
            <v>Substations Electrician</v>
          </cell>
          <cell r="C292" t="str">
            <v>Electrical Fitter - Dist Sub</v>
          </cell>
          <cell r="D292" t="str">
            <v>Vacant</v>
          </cell>
          <cell r="F292" t="str">
            <v>Network Services</v>
          </cell>
          <cell r="G292" t="str">
            <v>Service Delivery</v>
          </cell>
          <cell r="H292" t="str">
            <v>Substation Maintenance</v>
          </cell>
          <cell r="J292" t="str">
            <v>LAMONT, Brent</v>
          </cell>
        </row>
        <row r="293">
          <cell r="A293">
            <v>5131</v>
          </cell>
          <cell r="B293" t="str">
            <v>Trades Assistant</v>
          </cell>
          <cell r="C293" t="str">
            <v>Electrical Worker - Labourer</v>
          </cell>
          <cell r="D293">
            <v>10107</v>
          </cell>
          <cell r="E293" t="str">
            <v>ROUSELL, Jason P</v>
          </cell>
          <cell r="F293" t="str">
            <v>Network Services</v>
          </cell>
          <cell r="G293" t="str">
            <v>Service Delivery</v>
          </cell>
          <cell r="H293" t="str">
            <v>Network Capital</v>
          </cell>
          <cell r="J293" t="str">
            <v>MILLER, Michael J</v>
          </cell>
          <cell r="K293">
            <v>40988</v>
          </cell>
          <cell r="L293" t="str">
            <v>SUBS</v>
          </cell>
          <cell r="M293" t="str">
            <v>COMPET</v>
          </cell>
          <cell r="N293">
            <v>41353</v>
          </cell>
          <cell r="P293" t="str">
            <v>EW40A</v>
          </cell>
        </row>
        <row r="294">
          <cell r="A294">
            <v>5134</v>
          </cell>
          <cell r="B294" t="str">
            <v>Electrical Worker</v>
          </cell>
          <cell r="C294" t="str">
            <v>Electrical Worker</v>
          </cell>
          <cell r="D294">
            <v>5632</v>
          </cell>
          <cell r="E294" t="str">
            <v>HASLER, Ian A</v>
          </cell>
          <cell r="F294" t="str">
            <v>Network Services</v>
          </cell>
          <cell r="G294" t="str">
            <v>Service Delivery</v>
          </cell>
          <cell r="H294" t="str">
            <v>Substation Maintenance</v>
          </cell>
          <cell r="I294" t="str">
            <v>Streetlighting Maintenanc</v>
          </cell>
          <cell r="J294" t="str">
            <v>TRUTE, Stephen D</v>
          </cell>
          <cell r="K294">
            <v>27239</v>
          </cell>
          <cell r="L294" t="str">
            <v>SUBS</v>
          </cell>
          <cell r="M294" t="str">
            <v>COMPET</v>
          </cell>
          <cell r="N294">
            <v>40630</v>
          </cell>
          <cell r="P294" t="str">
            <v>EW800A</v>
          </cell>
        </row>
        <row r="295">
          <cell r="A295">
            <v>5136</v>
          </cell>
          <cell r="B295" t="str">
            <v>Purchasing Co-ordinator</v>
          </cell>
          <cell r="C295" t="str">
            <v>Logistics</v>
          </cell>
          <cell r="D295" t="str">
            <v>755-26189</v>
          </cell>
          <cell r="E295" t="str">
            <v>QUERIPEL, Brian L</v>
          </cell>
          <cell r="F295" t="str">
            <v>Network Services</v>
          </cell>
          <cell r="G295" t="str">
            <v>Works Enablement</v>
          </cell>
          <cell r="H295" t="str">
            <v>Logistics</v>
          </cell>
          <cell r="J295" t="str">
            <v>PETHER, Derek J</v>
          </cell>
          <cell r="K295">
            <v>32518</v>
          </cell>
          <cell r="L295" t="str">
            <v>SUBS</v>
          </cell>
          <cell r="M295" t="str">
            <v>STRUCT</v>
          </cell>
          <cell r="N295">
            <v>41078</v>
          </cell>
          <cell r="P295" t="str">
            <v>A3-ZBS</v>
          </cell>
        </row>
        <row r="296">
          <cell r="A296">
            <v>5140</v>
          </cell>
          <cell r="B296" t="str">
            <v>Asset Inspector</v>
          </cell>
          <cell r="C296" t="str">
            <v>Asset/Vegetation Inspector</v>
          </cell>
          <cell r="D296">
            <v>3048</v>
          </cell>
          <cell r="E296" t="str">
            <v>EADIE, James K G</v>
          </cell>
          <cell r="F296" t="str">
            <v>Network Services</v>
          </cell>
          <cell r="G296" t="str">
            <v>Service Delivery</v>
          </cell>
          <cell r="H296" t="str">
            <v>Lines Overhead &amp; Undergro</v>
          </cell>
          <cell r="I296" t="str">
            <v>Vegetation Inspection Mng</v>
          </cell>
          <cell r="J296" t="str">
            <v>HALPIN, Luke</v>
          </cell>
          <cell r="K296">
            <v>38922</v>
          </cell>
          <cell r="L296" t="str">
            <v>SUBS</v>
          </cell>
          <cell r="M296" t="str">
            <v>STRUCT</v>
          </cell>
          <cell r="N296">
            <v>40787</v>
          </cell>
          <cell r="P296" t="str">
            <v>EW500A</v>
          </cell>
        </row>
        <row r="297">
          <cell r="A297">
            <v>5143</v>
          </cell>
          <cell r="B297" t="str">
            <v>Electrical Operator</v>
          </cell>
          <cell r="C297" t="str">
            <v>Electrical Operator</v>
          </cell>
          <cell r="D297">
            <v>5650</v>
          </cell>
          <cell r="E297" t="str">
            <v>HENNESSY, Brendan</v>
          </cell>
          <cell r="F297" t="str">
            <v>Network Services</v>
          </cell>
          <cell r="G297" t="str">
            <v>Service Delivery</v>
          </cell>
          <cell r="H297" t="str">
            <v>Substation Maintenance</v>
          </cell>
          <cell r="I297" t="str">
            <v>Electrical Operators</v>
          </cell>
          <cell r="J297" t="str">
            <v>HYLAND, Peter D</v>
          </cell>
          <cell r="K297">
            <v>30753</v>
          </cell>
          <cell r="L297" t="str">
            <v>SUBS</v>
          </cell>
          <cell r="M297" t="str">
            <v>ADVMNT</v>
          </cell>
          <cell r="N297">
            <v>40725</v>
          </cell>
          <cell r="P297" t="str">
            <v>EW900A</v>
          </cell>
        </row>
        <row r="298">
          <cell r="A298">
            <v>5148</v>
          </cell>
          <cell r="B298" t="str">
            <v>Electrical Technician</v>
          </cell>
          <cell r="C298" t="str">
            <v>Electrical Fitter - Dist Sub</v>
          </cell>
          <cell r="D298">
            <v>5655</v>
          </cell>
          <cell r="E298" t="str">
            <v>HOUGHTON, Mark E</v>
          </cell>
          <cell r="F298" t="str">
            <v>Network Services</v>
          </cell>
          <cell r="G298" t="str">
            <v>Customer Service</v>
          </cell>
          <cell r="H298" t="str">
            <v>Metering &amp; Services</v>
          </cell>
          <cell r="J298" t="str">
            <v>CHRISTIAN, Wayne I</v>
          </cell>
          <cell r="K298">
            <v>30866</v>
          </cell>
          <cell r="L298" t="str">
            <v>SUBS</v>
          </cell>
          <cell r="M298" t="str">
            <v>COMPET</v>
          </cell>
          <cell r="N298">
            <v>40686</v>
          </cell>
          <cell r="P298" t="str">
            <v>EW800A</v>
          </cell>
        </row>
        <row r="299">
          <cell r="A299">
            <v>5153</v>
          </cell>
          <cell r="B299" t="str">
            <v>Team Leader Protection</v>
          </cell>
          <cell r="C299" t="str">
            <v>Protection Technician</v>
          </cell>
          <cell r="D299">
            <v>1019</v>
          </cell>
          <cell r="E299" t="str">
            <v>HOGAN, Mathew</v>
          </cell>
          <cell r="F299" t="str">
            <v>Network Services</v>
          </cell>
          <cell r="G299" t="str">
            <v>Service Delivery</v>
          </cell>
          <cell r="H299" t="str">
            <v>Substation Maintenance</v>
          </cell>
          <cell r="I299" t="str">
            <v>Protection</v>
          </cell>
          <cell r="J299" t="str">
            <v>WILLIS, Kolby J</v>
          </cell>
          <cell r="K299">
            <v>36552</v>
          </cell>
          <cell r="L299" t="str">
            <v>SUBS</v>
          </cell>
          <cell r="M299" t="str">
            <v>APPNT</v>
          </cell>
          <cell r="N299">
            <v>40931</v>
          </cell>
          <cell r="P299" t="str">
            <v>EW900A</v>
          </cell>
        </row>
        <row r="300">
          <cell r="A300">
            <v>5155</v>
          </cell>
          <cell r="B300" t="str">
            <v>System Electrician Zones Substations</v>
          </cell>
          <cell r="C300" t="str">
            <v>Electrical Fitter - Zone Sub</v>
          </cell>
          <cell r="D300">
            <v>3755</v>
          </cell>
          <cell r="E300" t="str">
            <v>WEEKS, Andrew H</v>
          </cell>
          <cell r="F300" t="str">
            <v>Network Services</v>
          </cell>
          <cell r="G300" t="str">
            <v>Service Delivery</v>
          </cell>
          <cell r="H300" t="str">
            <v>Substation Maintenance</v>
          </cell>
          <cell r="I300" t="str">
            <v>Zone Substations</v>
          </cell>
          <cell r="J300" t="str">
            <v>DUBBERT, Mark D</v>
          </cell>
          <cell r="K300">
            <v>39482</v>
          </cell>
          <cell r="L300" t="str">
            <v>SUBS</v>
          </cell>
          <cell r="M300" t="str">
            <v>COMPET</v>
          </cell>
          <cell r="N300">
            <v>41214</v>
          </cell>
          <cell r="P300" t="str">
            <v>EW700A</v>
          </cell>
        </row>
        <row r="301">
          <cell r="A301">
            <v>5159</v>
          </cell>
          <cell r="B301" t="str">
            <v>Electrical Fitter</v>
          </cell>
          <cell r="C301" t="str">
            <v>Electrical Fitter - Dist Sub</v>
          </cell>
          <cell r="D301">
            <v>5778</v>
          </cell>
          <cell r="E301" t="str">
            <v>JAMIESON, Andrew J</v>
          </cell>
          <cell r="F301" t="str">
            <v>Network Services</v>
          </cell>
          <cell r="G301" t="str">
            <v>Customer Service</v>
          </cell>
          <cell r="H301" t="str">
            <v>Metering &amp; Services</v>
          </cell>
          <cell r="J301" t="str">
            <v>CHRISTIAN, Wayne I</v>
          </cell>
          <cell r="K301">
            <v>27064</v>
          </cell>
          <cell r="L301" t="str">
            <v>SUBS</v>
          </cell>
          <cell r="M301" t="str">
            <v>STRUCT</v>
          </cell>
          <cell r="N301">
            <v>40630</v>
          </cell>
          <cell r="P301" t="str">
            <v>EW700A</v>
          </cell>
        </row>
        <row r="302">
          <cell r="A302">
            <v>5163</v>
          </cell>
          <cell r="B302" t="str">
            <v>Electrical Lineworker/Cable Jointer</v>
          </cell>
          <cell r="C302" t="str">
            <v>Electrical Worker - Cable Jointer</v>
          </cell>
          <cell r="D302">
            <v>5820</v>
          </cell>
          <cell r="E302" t="str">
            <v>KEARNEY, Byron P</v>
          </cell>
          <cell r="F302" t="str">
            <v>Network Services</v>
          </cell>
          <cell r="G302" t="str">
            <v>Service Delivery</v>
          </cell>
          <cell r="H302" t="str">
            <v>Lines Overhead &amp; Undergro</v>
          </cell>
          <cell r="I302" t="str">
            <v>Pole Replacement</v>
          </cell>
          <cell r="J302" t="str">
            <v>DOWD, Troy A</v>
          </cell>
          <cell r="K302">
            <v>34192</v>
          </cell>
          <cell r="L302" t="str">
            <v>SUBS</v>
          </cell>
          <cell r="M302" t="str">
            <v>ADVMNT</v>
          </cell>
          <cell r="N302">
            <v>40725</v>
          </cell>
          <cell r="P302" t="str">
            <v>EW900A</v>
          </cell>
        </row>
        <row r="303">
          <cell r="A303">
            <v>5167</v>
          </cell>
          <cell r="B303" t="str">
            <v>Electrical Worker</v>
          </cell>
          <cell r="C303" t="str">
            <v>Electrical Worker</v>
          </cell>
          <cell r="D303">
            <v>5831</v>
          </cell>
          <cell r="E303" t="str">
            <v>KIMBER, Bruce M</v>
          </cell>
          <cell r="F303" t="str">
            <v>Network Services</v>
          </cell>
          <cell r="G303" t="str">
            <v>Service Delivery</v>
          </cell>
          <cell r="H303" t="str">
            <v>Network Capital</v>
          </cell>
          <cell r="J303" t="str">
            <v>MCQUALTER, Toby C</v>
          </cell>
          <cell r="K303">
            <v>29815</v>
          </cell>
          <cell r="L303" t="str">
            <v>SUBS</v>
          </cell>
          <cell r="M303" t="str">
            <v>COMPET</v>
          </cell>
          <cell r="N303">
            <v>40863</v>
          </cell>
          <cell r="P303" t="str">
            <v>EW700A</v>
          </cell>
        </row>
        <row r="304">
          <cell r="A304">
            <v>5170</v>
          </cell>
          <cell r="B304" t="str">
            <v>Electrical Fitter</v>
          </cell>
          <cell r="C304" t="str">
            <v>Electrical Fitter - Dist Sub</v>
          </cell>
          <cell r="D304">
            <v>2663</v>
          </cell>
          <cell r="E304" t="str">
            <v>DELUCA, Antonio C</v>
          </cell>
          <cell r="F304" t="str">
            <v>Network Services</v>
          </cell>
          <cell r="G304" t="str">
            <v>Customer Service</v>
          </cell>
          <cell r="H304" t="str">
            <v>Metering &amp; Services</v>
          </cell>
          <cell r="J304" t="str">
            <v>CHRISTIAN, Wayne I</v>
          </cell>
          <cell r="K304">
            <v>38748</v>
          </cell>
          <cell r="L304" t="str">
            <v>SUBS</v>
          </cell>
          <cell r="M304" t="str">
            <v>COMPET</v>
          </cell>
          <cell r="N304">
            <v>41166</v>
          </cell>
          <cell r="P304" t="str">
            <v>EW800A</v>
          </cell>
        </row>
        <row r="305">
          <cell r="A305">
            <v>5171</v>
          </cell>
          <cell r="B305" t="str">
            <v>Apprentice Lineworker</v>
          </cell>
          <cell r="C305" t="str">
            <v>Electrical Apprentice</v>
          </cell>
          <cell r="D305">
            <v>9377</v>
          </cell>
          <cell r="E305" t="str">
            <v>WILLIAMS, Joel C</v>
          </cell>
          <cell r="F305" t="str">
            <v>Network Services</v>
          </cell>
          <cell r="G305" t="str">
            <v>Apprentices</v>
          </cell>
          <cell r="H305" t="str">
            <v>Lineworker Apprentices</v>
          </cell>
          <cell r="J305" t="str">
            <v>SPENCE, Bob</v>
          </cell>
          <cell r="K305">
            <v>39902</v>
          </cell>
          <cell r="L305" t="str">
            <v>SUBS</v>
          </cell>
          <cell r="M305" t="str">
            <v>ADVMNT</v>
          </cell>
          <cell r="N305">
            <v>41307</v>
          </cell>
          <cell r="O305">
            <v>41665</v>
          </cell>
          <cell r="P305" t="str">
            <v>APP212</v>
          </cell>
        </row>
        <row r="306">
          <cell r="A306">
            <v>5172</v>
          </cell>
          <cell r="B306" t="str">
            <v>Electrical Fitter</v>
          </cell>
          <cell r="C306" t="str">
            <v>Electrical Fitter - Dist Sub</v>
          </cell>
          <cell r="D306">
            <v>5842</v>
          </cell>
          <cell r="E306" t="str">
            <v>KRIKOWA, Helmut</v>
          </cell>
          <cell r="F306" t="str">
            <v>Network Services</v>
          </cell>
          <cell r="G306" t="str">
            <v>Customer Service</v>
          </cell>
          <cell r="H306" t="str">
            <v>Metering &amp; Services</v>
          </cell>
          <cell r="J306" t="str">
            <v>CHRISTIAN, Wayne I</v>
          </cell>
          <cell r="K306">
            <v>28163</v>
          </cell>
          <cell r="L306" t="str">
            <v>SUBS</v>
          </cell>
          <cell r="M306" t="str">
            <v>STRUCT</v>
          </cell>
          <cell r="N306">
            <v>40630</v>
          </cell>
          <cell r="P306" t="str">
            <v>EW700A</v>
          </cell>
        </row>
        <row r="307">
          <cell r="A307">
            <v>5173</v>
          </cell>
          <cell r="B307" t="str">
            <v>Asset Inspector</v>
          </cell>
          <cell r="C307" t="str">
            <v>Asset/Vegetation Inspector</v>
          </cell>
          <cell r="D307">
            <v>3290</v>
          </cell>
          <cell r="E307" t="str">
            <v>MCGUFFICKE, Bradford J</v>
          </cell>
          <cell r="F307" t="str">
            <v>Network Services</v>
          </cell>
          <cell r="G307" t="str">
            <v>Service Delivery</v>
          </cell>
          <cell r="H307" t="str">
            <v>Lines Overhead &amp; Undergro</v>
          </cell>
          <cell r="I307" t="str">
            <v>Pole &amp; Line Inspection</v>
          </cell>
          <cell r="J307" t="str">
            <v>HARTAS, Steven J</v>
          </cell>
          <cell r="K307">
            <v>39125</v>
          </cell>
          <cell r="L307" t="str">
            <v>SUBS</v>
          </cell>
          <cell r="M307" t="str">
            <v>STRUCT</v>
          </cell>
          <cell r="N307">
            <v>40630</v>
          </cell>
          <cell r="P307" t="str">
            <v>EW500A</v>
          </cell>
        </row>
        <row r="308">
          <cell r="A308">
            <v>5174</v>
          </cell>
          <cell r="B308" t="str">
            <v>Cable Jointer Trainer/Mentor</v>
          </cell>
          <cell r="C308" t="str">
            <v>Electrical Worker - Cable Jointer</v>
          </cell>
          <cell r="D308">
            <v>5846</v>
          </cell>
          <cell r="E308" t="str">
            <v>KULCZYCKI, Tony</v>
          </cell>
          <cell r="F308" t="str">
            <v>Network Services</v>
          </cell>
          <cell r="G308" t="str">
            <v>Service Delivery</v>
          </cell>
          <cell r="H308" t="str">
            <v>Fault Response &amp; Reactive</v>
          </cell>
          <cell r="J308" t="str">
            <v>HARRADINE, Michael J</v>
          </cell>
          <cell r="K308">
            <v>27085</v>
          </cell>
          <cell r="L308" t="str">
            <v>SUBS</v>
          </cell>
          <cell r="M308" t="str">
            <v>STRUCT</v>
          </cell>
          <cell r="N308">
            <v>40787</v>
          </cell>
          <cell r="P308" t="str">
            <v>EW700A</v>
          </cell>
        </row>
        <row r="309">
          <cell r="A309">
            <v>5175</v>
          </cell>
          <cell r="B309" t="str">
            <v>Electrical Fitter</v>
          </cell>
          <cell r="C309" t="str">
            <v>Electrical Fitter - Dist Sub</v>
          </cell>
          <cell r="D309">
            <v>3451</v>
          </cell>
          <cell r="E309" t="str">
            <v>ROBEY, Benjamin J</v>
          </cell>
          <cell r="F309" t="str">
            <v>Network Services</v>
          </cell>
          <cell r="G309" t="str">
            <v>Service Delivery</v>
          </cell>
          <cell r="H309" t="str">
            <v>Substation Maintenance</v>
          </cell>
          <cell r="I309" t="str">
            <v>Streetlighting Maintenanc</v>
          </cell>
          <cell r="J309" t="str">
            <v>TRUTE, Stephen D</v>
          </cell>
          <cell r="K309">
            <v>39252</v>
          </cell>
          <cell r="L309" t="str">
            <v>SUBS</v>
          </cell>
          <cell r="M309" t="str">
            <v>STRUCT</v>
          </cell>
          <cell r="N309">
            <v>40787</v>
          </cell>
          <cell r="P309" t="str">
            <v>EW700A</v>
          </cell>
        </row>
        <row r="310">
          <cell r="A310">
            <v>5185</v>
          </cell>
          <cell r="B310" t="str">
            <v>Team Leader</v>
          </cell>
          <cell r="C310" t="str">
            <v>Electrical Worker - Cable Jointer</v>
          </cell>
          <cell r="D310">
            <v>5942</v>
          </cell>
          <cell r="E310" t="str">
            <v>LONGFORD, Nigel B</v>
          </cell>
          <cell r="F310" t="str">
            <v>Network Services</v>
          </cell>
          <cell r="G310" t="str">
            <v>Service Delivery</v>
          </cell>
          <cell r="H310" t="str">
            <v>Fault Response &amp; Reactive</v>
          </cell>
          <cell r="J310" t="str">
            <v>HARRADINE, Michael J</v>
          </cell>
          <cell r="K310">
            <v>28885</v>
          </cell>
          <cell r="L310" t="str">
            <v>SUBS</v>
          </cell>
          <cell r="M310" t="str">
            <v>COMPET</v>
          </cell>
          <cell r="N310">
            <v>40725</v>
          </cell>
          <cell r="P310" t="str">
            <v>EW900A</v>
          </cell>
        </row>
        <row r="311">
          <cell r="A311">
            <v>5187</v>
          </cell>
          <cell r="B311" t="str">
            <v>Team Coordinator Streetlights</v>
          </cell>
          <cell r="C311" t="str">
            <v>Works / Teams Coordinator</v>
          </cell>
          <cell r="D311">
            <v>9438</v>
          </cell>
          <cell r="E311" t="str">
            <v>TAUNTON, Ben F</v>
          </cell>
          <cell r="F311" t="str">
            <v>Network Services</v>
          </cell>
          <cell r="G311" t="str">
            <v>Service Delivery</v>
          </cell>
          <cell r="H311" t="str">
            <v>Substation Maintenance</v>
          </cell>
          <cell r="I311" t="str">
            <v>Streetlighting Maintenanc</v>
          </cell>
          <cell r="J311" t="str">
            <v>HUNTER, David C</v>
          </cell>
          <cell r="K311">
            <v>39979</v>
          </cell>
          <cell r="L311" t="str">
            <v>NONSUBS</v>
          </cell>
          <cell r="M311" t="str">
            <v>HDA</v>
          </cell>
          <cell r="N311">
            <v>41379</v>
          </cell>
          <cell r="O311">
            <v>41407</v>
          </cell>
          <cell r="P311" t="str">
            <v>EW900A</v>
          </cell>
        </row>
        <row r="312">
          <cell r="A312">
            <v>5187</v>
          </cell>
          <cell r="B312" t="str">
            <v>Team Coordinator Streetlights</v>
          </cell>
          <cell r="C312" t="str">
            <v>Works / Teams Coordinator</v>
          </cell>
          <cell r="D312">
            <v>9353</v>
          </cell>
          <cell r="E312" t="str">
            <v>TRUTE, Stephen D</v>
          </cell>
          <cell r="F312" t="str">
            <v>Network Services</v>
          </cell>
          <cell r="G312" t="str">
            <v>Service Delivery</v>
          </cell>
          <cell r="H312" t="str">
            <v>Substation Maintenance</v>
          </cell>
          <cell r="I312" t="str">
            <v>Streetlighting Maintenanc</v>
          </cell>
          <cell r="J312" t="str">
            <v>HUNTER, David C</v>
          </cell>
          <cell r="K312">
            <v>39874</v>
          </cell>
          <cell r="L312" t="str">
            <v>SUBS</v>
          </cell>
          <cell r="M312" t="str">
            <v>ADVMNT</v>
          </cell>
          <cell r="N312">
            <v>40969</v>
          </cell>
          <cell r="P312" t="str">
            <v>EW900A</v>
          </cell>
        </row>
        <row r="313">
          <cell r="A313">
            <v>5188</v>
          </cell>
          <cell r="B313" t="str">
            <v>Protection Technician</v>
          </cell>
          <cell r="C313" t="str">
            <v>Protection Technician</v>
          </cell>
          <cell r="D313" t="str">
            <v>548-39899</v>
          </cell>
          <cell r="E313" t="str">
            <v>HUNTER, Robert J</v>
          </cell>
          <cell r="F313" t="str">
            <v>Network Services</v>
          </cell>
          <cell r="G313" t="str">
            <v>Service Delivery</v>
          </cell>
          <cell r="H313" t="str">
            <v>Substation Maintenance</v>
          </cell>
          <cell r="I313" t="str">
            <v>Protection</v>
          </cell>
          <cell r="J313" t="str">
            <v>WILLIS, Kolby J</v>
          </cell>
          <cell r="K313">
            <v>31523</v>
          </cell>
          <cell r="L313" t="str">
            <v>SUBS</v>
          </cell>
          <cell r="M313" t="str">
            <v>XFER</v>
          </cell>
          <cell r="N313">
            <v>40630</v>
          </cell>
          <cell r="P313" t="str">
            <v>EW100B</v>
          </cell>
        </row>
        <row r="314">
          <cell r="A314">
            <v>5204</v>
          </cell>
          <cell r="B314" t="str">
            <v>Protection Technician</v>
          </cell>
          <cell r="C314" t="str">
            <v>Protection Technician</v>
          </cell>
          <cell r="D314">
            <v>2444</v>
          </cell>
          <cell r="E314" t="str">
            <v>LEES, Michael</v>
          </cell>
          <cell r="F314" t="str">
            <v>Network Services</v>
          </cell>
          <cell r="G314" t="str">
            <v>Service Delivery</v>
          </cell>
          <cell r="H314" t="str">
            <v>Substation Maintenance</v>
          </cell>
          <cell r="I314" t="str">
            <v>Protection</v>
          </cell>
          <cell r="J314" t="str">
            <v>WILLIS, Kolby J</v>
          </cell>
          <cell r="K314">
            <v>38446</v>
          </cell>
          <cell r="L314" t="str">
            <v>SUBS</v>
          </cell>
          <cell r="M314" t="str">
            <v>COMPET</v>
          </cell>
          <cell r="N314">
            <v>41023</v>
          </cell>
          <cell r="P314" t="str">
            <v>EW700A</v>
          </cell>
        </row>
        <row r="315">
          <cell r="A315">
            <v>5206</v>
          </cell>
          <cell r="B315" t="str">
            <v>Line Worker</v>
          </cell>
          <cell r="C315" t="str">
            <v>Electrical Worker - Lineworker</v>
          </cell>
          <cell r="D315">
            <v>6016</v>
          </cell>
          <cell r="E315" t="str">
            <v>MCGOWAN, Desmond C</v>
          </cell>
          <cell r="F315" t="str">
            <v>Network Services</v>
          </cell>
          <cell r="G315" t="str">
            <v>Customer Service</v>
          </cell>
          <cell r="H315" t="str">
            <v>Metering &amp; Services</v>
          </cell>
          <cell r="J315" t="str">
            <v>MITCHELL, John B</v>
          </cell>
          <cell r="K315">
            <v>26533</v>
          </cell>
          <cell r="L315" t="str">
            <v>SUBS</v>
          </cell>
          <cell r="M315" t="str">
            <v>COMPET</v>
          </cell>
          <cell r="N315">
            <v>40849</v>
          </cell>
          <cell r="P315" t="str">
            <v>EW700A</v>
          </cell>
        </row>
        <row r="316">
          <cell r="A316">
            <v>5207</v>
          </cell>
          <cell r="B316" t="str">
            <v>Electrical Fitter</v>
          </cell>
          <cell r="C316" t="str">
            <v>Electrical Fitter - Dist Sub</v>
          </cell>
          <cell r="D316">
            <v>6017</v>
          </cell>
          <cell r="E316" t="str">
            <v>MCGUIRK, Richard J</v>
          </cell>
          <cell r="F316" t="str">
            <v>Network Services</v>
          </cell>
          <cell r="G316" t="str">
            <v>Customer Service</v>
          </cell>
          <cell r="H316" t="str">
            <v>Metering &amp; Services</v>
          </cell>
          <cell r="J316" t="str">
            <v>CHRISTIAN, Wayne I</v>
          </cell>
          <cell r="K316">
            <v>32091</v>
          </cell>
          <cell r="L316" t="str">
            <v>SUBS</v>
          </cell>
          <cell r="M316" t="str">
            <v>STRUCT</v>
          </cell>
          <cell r="N316">
            <v>40630</v>
          </cell>
          <cell r="P316" t="str">
            <v>EW700A</v>
          </cell>
        </row>
        <row r="317">
          <cell r="A317">
            <v>5209</v>
          </cell>
          <cell r="B317" t="str">
            <v>Team Leader Pole Replacement</v>
          </cell>
          <cell r="C317" t="str">
            <v>Electrical Worker - Lineworker</v>
          </cell>
          <cell r="D317" t="str">
            <v>Vacant</v>
          </cell>
          <cell r="F317" t="str">
            <v>Network Services</v>
          </cell>
          <cell r="G317" t="str">
            <v>Service Delivery</v>
          </cell>
          <cell r="H317" t="str">
            <v>Lines Overhead &amp; Undergro</v>
          </cell>
          <cell r="I317" t="str">
            <v>Pole Replacement</v>
          </cell>
          <cell r="J317" t="str">
            <v>GORDON, Robert J</v>
          </cell>
        </row>
        <row r="318">
          <cell r="A318">
            <v>5212</v>
          </cell>
          <cell r="B318" t="str">
            <v>Team Leader Civil Works</v>
          </cell>
          <cell r="C318" t="str">
            <v>Electrical Worker</v>
          </cell>
          <cell r="D318">
            <v>6023</v>
          </cell>
          <cell r="E318" t="str">
            <v>MCMAHON, John</v>
          </cell>
          <cell r="F318" t="str">
            <v>Network Services</v>
          </cell>
          <cell r="G318" t="str">
            <v>Service Delivery</v>
          </cell>
          <cell r="H318" t="str">
            <v>Network Capital</v>
          </cell>
          <cell r="J318" t="str">
            <v>PAWLICKI, Alex</v>
          </cell>
          <cell r="K318">
            <v>28891</v>
          </cell>
          <cell r="L318" t="str">
            <v>SUBS</v>
          </cell>
          <cell r="M318" t="str">
            <v>XFER</v>
          </cell>
          <cell r="N318">
            <v>41127</v>
          </cell>
          <cell r="P318" t="str">
            <v>EW700A</v>
          </cell>
        </row>
        <row r="319">
          <cell r="A319">
            <v>5215</v>
          </cell>
          <cell r="B319" t="str">
            <v>Cable Layer</v>
          </cell>
          <cell r="C319" t="str">
            <v>Electrical Worker - Labourer</v>
          </cell>
          <cell r="D319">
            <v>6028</v>
          </cell>
          <cell r="E319" t="str">
            <v>MARZANO, Domenico</v>
          </cell>
          <cell r="F319" t="str">
            <v>Network Services</v>
          </cell>
          <cell r="G319" t="str">
            <v>Customer Service</v>
          </cell>
          <cell r="H319" t="str">
            <v>Metering &amp; Services</v>
          </cell>
          <cell r="J319" t="str">
            <v>MITCHELL, John B</v>
          </cell>
          <cell r="K319">
            <v>30753</v>
          </cell>
          <cell r="L319" t="str">
            <v>SUBS</v>
          </cell>
          <cell r="M319" t="str">
            <v>STRUCT</v>
          </cell>
          <cell r="N319">
            <v>40840</v>
          </cell>
          <cell r="P319" t="str">
            <v>EW500A</v>
          </cell>
        </row>
        <row r="320">
          <cell r="A320">
            <v>5224</v>
          </cell>
          <cell r="B320" t="str">
            <v>Electrical Fitter</v>
          </cell>
          <cell r="C320" t="str">
            <v>Electrical Fitter - Dist Sub</v>
          </cell>
          <cell r="D320">
            <v>6041</v>
          </cell>
          <cell r="E320" t="str">
            <v>MUNFORD, Glenn A</v>
          </cell>
          <cell r="F320" t="str">
            <v>Network Services</v>
          </cell>
          <cell r="G320" t="str">
            <v>Service Delivery</v>
          </cell>
          <cell r="H320" t="str">
            <v>Substation Maintenance</v>
          </cell>
          <cell r="I320" t="str">
            <v>Streetlighting Maintenanc</v>
          </cell>
          <cell r="J320" t="str">
            <v>TRUTE, Stephen D</v>
          </cell>
          <cell r="K320">
            <v>31754</v>
          </cell>
          <cell r="L320" t="str">
            <v>SUBS</v>
          </cell>
          <cell r="M320" t="str">
            <v>STRUCT</v>
          </cell>
          <cell r="N320">
            <v>40630</v>
          </cell>
          <cell r="P320" t="str">
            <v>EW700A</v>
          </cell>
        </row>
        <row r="321">
          <cell r="A321">
            <v>5225</v>
          </cell>
          <cell r="B321" t="str">
            <v>Electrical Worker</v>
          </cell>
          <cell r="C321" t="str">
            <v>Electrical Worker</v>
          </cell>
          <cell r="D321">
            <v>9773</v>
          </cell>
          <cell r="E321" t="str">
            <v>BEYER, Leon</v>
          </cell>
          <cell r="F321" t="str">
            <v>Network Services</v>
          </cell>
          <cell r="G321" t="str">
            <v>Service Delivery</v>
          </cell>
          <cell r="H321" t="str">
            <v>Network Capital</v>
          </cell>
          <cell r="J321" t="str">
            <v>SMITH, Tony J</v>
          </cell>
          <cell r="K321">
            <v>40449</v>
          </cell>
          <cell r="L321" t="str">
            <v>SUBS</v>
          </cell>
          <cell r="M321" t="str">
            <v>STRUCT</v>
          </cell>
          <cell r="N321">
            <v>40814</v>
          </cell>
          <cell r="P321" t="str">
            <v>EW40A</v>
          </cell>
        </row>
        <row r="322">
          <cell r="A322">
            <v>5227</v>
          </cell>
          <cell r="B322" t="str">
            <v>Electrical Worker</v>
          </cell>
          <cell r="C322" t="str">
            <v>Electrical Worker</v>
          </cell>
          <cell r="D322">
            <v>9326</v>
          </cell>
          <cell r="E322" t="str">
            <v>TIFAN, Michelle Z</v>
          </cell>
          <cell r="F322" t="str">
            <v>Network Services</v>
          </cell>
          <cell r="G322" t="str">
            <v>Service Delivery</v>
          </cell>
          <cell r="H322" t="str">
            <v>Executive &amp; Admin</v>
          </cell>
          <cell r="J322" t="str">
            <v>VAN VEENENDAAL, Debbie A</v>
          </cell>
          <cell r="K322">
            <v>39846</v>
          </cell>
          <cell r="L322" t="str">
            <v>SUBS</v>
          </cell>
          <cell r="M322" t="str">
            <v>STRUCT</v>
          </cell>
          <cell r="N322">
            <v>41305</v>
          </cell>
          <cell r="P322" t="str">
            <v>EW600A</v>
          </cell>
        </row>
        <row r="323">
          <cell r="A323">
            <v>5231</v>
          </cell>
          <cell r="B323" t="str">
            <v>Team Leade Construction/Lineworker</v>
          </cell>
          <cell r="C323" t="str">
            <v>Electrical Worker - Lineworker</v>
          </cell>
          <cell r="D323">
            <v>3450</v>
          </cell>
          <cell r="E323" t="str">
            <v>GORDON, Robert J</v>
          </cell>
          <cell r="F323" t="str">
            <v>Network Services</v>
          </cell>
          <cell r="G323" t="str">
            <v>Service Delivery</v>
          </cell>
          <cell r="H323" t="str">
            <v>Lines Overhead &amp; Undergro</v>
          </cell>
          <cell r="I323" t="str">
            <v>Pole Replacement</v>
          </cell>
          <cell r="J323" t="str">
            <v>HASLER, Mark</v>
          </cell>
          <cell r="K323">
            <v>39252</v>
          </cell>
          <cell r="L323" t="str">
            <v>SUBS</v>
          </cell>
          <cell r="M323" t="str">
            <v>STRUCT</v>
          </cell>
          <cell r="N323">
            <v>40787</v>
          </cell>
          <cell r="P323" t="str">
            <v>EW700A</v>
          </cell>
        </row>
        <row r="324">
          <cell r="A324">
            <v>5238</v>
          </cell>
          <cell r="B324" t="str">
            <v>Electrical Worker</v>
          </cell>
          <cell r="C324" t="str">
            <v>Electrical Worker - Lineworker Live Line</v>
          </cell>
          <cell r="D324" t="str">
            <v>Vacant</v>
          </cell>
          <cell r="F324" t="str">
            <v>Network Services</v>
          </cell>
          <cell r="G324" t="str">
            <v>Service Delivery</v>
          </cell>
          <cell r="H324" t="str">
            <v>Lines Overhead &amp; Undergro</v>
          </cell>
          <cell r="I324" t="str">
            <v>Live Works</v>
          </cell>
          <cell r="J324" t="str">
            <v>LOOSLEY, Glenn</v>
          </cell>
        </row>
        <row r="325">
          <cell r="A325">
            <v>5240</v>
          </cell>
          <cell r="B325" t="str">
            <v>Plant and Transport Operator</v>
          </cell>
          <cell r="C325" t="str">
            <v>Plant and Transport Operator</v>
          </cell>
          <cell r="D325">
            <v>6063</v>
          </cell>
          <cell r="E325" t="str">
            <v>MILES, Matthew J</v>
          </cell>
          <cell r="F325" t="str">
            <v>Network Services</v>
          </cell>
          <cell r="G325" t="str">
            <v>Service Delivery</v>
          </cell>
          <cell r="H325" t="str">
            <v>Network Capital</v>
          </cell>
          <cell r="J325" t="str">
            <v>WITHELL, Paul T</v>
          </cell>
          <cell r="K325">
            <v>32364</v>
          </cell>
          <cell r="L325" t="str">
            <v>SUBS</v>
          </cell>
          <cell r="M325" t="str">
            <v>COMPET</v>
          </cell>
          <cell r="N325">
            <v>41294</v>
          </cell>
          <cell r="P325" t="str">
            <v>EW600A</v>
          </cell>
        </row>
        <row r="326">
          <cell r="A326">
            <v>5244</v>
          </cell>
          <cell r="B326" t="str">
            <v>Team Leader Construction</v>
          </cell>
          <cell r="C326" t="str">
            <v>Electrical Worker</v>
          </cell>
          <cell r="D326">
            <v>6042</v>
          </cell>
          <cell r="E326" t="str">
            <v>MILLER, Michael J</v>
          </cell>
          <cell r="F326" t="str">
            <v>Network Services</v>
          </cell>
          <cell r="G326" t="str">
            <v>Service Delivery</v>
          </cell>
          <cell r="H326" t="str">
            <v>Network Capital</v>
          </cell>
          <cell r="J326" t="str">
            <v>RANKIN, Paul A</v>
          </cell>
          <cell r="K326">
            <v>31299</v>
          </cell>
          <cell r="L326" t="str">
            <v>SUBS</v>
          </cell>
          <cell r="M326" t="str">
            <v>ADVMNT</v>
          </cell>
          <cell r="N326">
            <v>40630</v>
          </cell>
          <cell r="P326" t="str">
            <v>EW700A</v>
          </cell>
        </row>
        <row r="327">
          <cell r="A327">
            <v>5245</v>
          </cell>
          <cell r="B327" t="str">
            <v>Electrical Worker</v>
          </cell>
          <cell r="C327" t="str">
            <v>Electrical Worker</v>
          </cell>
          <cell r="D327">
            <v>6225</v>
          </cell>
          <cell r="E327" t="str">
            <v>MCQUALTER, Scott</v>
          </cell>
          <cell r="F327" t="str">
            <v>Network Services</v>
          </cell>
          <cell r="G327" t="str">
            <v>Service Delivery</v>
          </cell>
          <cell r="H327" t="str">
            <v>Lines Overhead &amp; Undergro</v>
          </cell>
          <cell r="I327" t="str">
            <v>Pole Replacement</v>
          </cell>
          <cell r="J327" t="str">
            <v>HASLER, Mark</v>
          </cell>
          <cell r="K327">
            <v>32350</v>
          </cell>
          <cell r="L327" t="str">
            <v>SUBS</v>
          </cell>
          <cell r="M327" t="str">
            <v>COMPET</v>
          </cell>
          <cell r="N327">
            <v>40841</v>
          </cell>
          <cell r="P327" t="str">
            <v>EW700A</v>
          </cell>
        </row>
        <row r="328">
          <cell r="A328">
            <v>5249</v>
          </cell>
          <cell r="B328" t="str">
            <v>Apprentice Lineworker</v>
          </cell>
          <cell r="C328" t="str">
            <v>Electrical Apprentice</v>
          </cell>
          <cell r="D328">
            <v>9425</v>
          </cell>
          <cell r="E328" t="str">
            <v>O'DWYER, Peter</v>
          </cell>
          <cell r="F328" t="str">
            <v>Network Services</v>
          </cell>
          <cell r="G328" t="str">
            <v>Apprentices</v>
          </cell>
          <cell r="H328" t="str">
            <v>Lineworker Apprentices</v>
          </cell>
          <cell r="J328" t="str">
            <v>SPENCE, Bob</v>
          </cell>
          <cell r="K328">
            <v>39955</v>
          </cell>
          <cell r="L328" t="str">
            <v>SUBS</v>
          </cell>
          <cell r="M328" t="str">
            <v>ADVMNT</v>
          </cell>
          <cell r="N328">
            <v>41307</v>
          </cell>
          <cell r="O328">
            <v>41665</v>
          </cell>
          <cell r="P328" t="str">
            <v>APP212</v>
          </cell>
        </row>
        <row r="329">
          <cell r="A329">
            <v>5258</v>
          </cell>
          <cell r="B329" t="str">
            <v>Electrical Worker</v>
          </cell>
          <cell r="C329" t="str">
            <v>Electrical Worker - Lineworker Live Line</v>
          </cell>
          <cell r="D329">
            <v>1420</v>
          </cell>
          <cell r="E329" t="str">
            <v>TAYLOR, Timothy J</v>
          </cell>
          <cell r="F329" t="str">
            <v>Network Services</v>
          </cell>
          <cell r="G329" t="str">
            <v>Service Delivery</v>
          </cell>
          <cell r="H329" t="str">
            <v>Lines Overhead &amp; Undergro</v>
          </cell>
          <cell r="I329" t="str">
            <v>Live Works</v>
          </cell>
          <cell r="J329" t="str">
            <v>SUCHOMEL, Danny</v>
          </cell>
          <cell r="K329">
            <v>37306</v>
          </cell>
          <cell r="L329" t="str">
            <v>SUBS</v>
          </cell>
          <cell r="M329" t="str">
            <v>COMPET</v>
          </cell>
          <cell r="N329">
            <v>40630</v>
          </cell>
          <cell r="P329" t="str">
            <v>EW800A</v>
          </cell>
        </row>
        <row r="330">
          <cell r="A330">
            <v>5259</v>
          </cell>
          <cell r="B330" t="str">
            <v>Electrical Fitter</v>
          </cell>
          <cell r="C330" t="str">
            <v>Electrical Fitter - Dist Sub</v>
          </cell>
          <cell r="D330">
            <v>3975</v>
          </cell>
          <cell r="E330" t="str">
            <v>BLUNDELL, Morris C</v>
          </cell>
          <cell r="F330" t="str">
            <v>Network Services</v>
          </cell>
          <cell r="G330" t="str">
            <v>Customer Service</v>
          </cell>
          <cell r="H330" t="str">
            <v>Metering &amp; Services</v>
          </cell>
          <cell r="J330" t="str">
            <v>CHRISTIAN, Wayne I</v>
          </cell>
          <cell r="K330">
            <v>39580</v>
          </cell>
          <cell r="L330" t="str">
            <v>SUBS</v>
          </cell>
          <cell r="M330" t="str">
            <v>COMM</v>
          </cell>
          <cell r="N330">
            <v>40630</v>
          </cell>
          <cell r="P330" t="str">
            <v>EW700A</v>
          </cell>
        </row>
        <row r="331">
          <cell r="A331">
            <v>5263</v>
          </cell>
          <cell r="B331" t="str">
            <v>Team Leader Construction</v>
          </cell>
          <cell r="C331" t="str">
            <v>Electrical Worker</v>
          </cell>
          <cell r="D331">
            <v>6311</v>
          </cell>
          <cell r="E331" t="str">
            <v>PEARSON, David</v>
          </cell>
          <cell r="F331" t="str">
            <v>Network Services</v>
          </cell>
          <cell r="G331" t="str">
            <v>Service Delivery</v>
          </cell>
          <cell r="H331" t="str">
            <v>Network Capital</v>
          </cell>
          <cell r="J331" t="str">
            <v>PAWLICKI, Alex</v>
          </cell>
          <cell r="K331">
            <v>31385</v>
          </cell>
          <cell r="L331" t="str">
            <v>SUBS</v>
          </cell>
          <cell r="M331" t="str">
            <v>COMM</v>
          </cell>
          <cell r="N331">
            <v>40630</v>
          </cell>
          <cell r="P331" t="str">
            <v>EW700A</v>
          </cell>
        </row>
        <row r="332">
          <cell r="A332">
            <v>5269</v>
          </cell>
          <cell r="B332" t="str">
            <v>Asset Inspector</v>
          </cell>
          <cell r="C332" t="str">
            <v>Asset/Vegetation Inspector</v>
          </cell>
          <cell r="D332">
            <v>2141</v>
          </cell>
          <cell r="E332" t="str">
            <v>WOODS, Peter G</v>
          </cell>
          <cell r="F332" t="str">
            <v>Network Services</v>
          </cell>
          <cell r="G332" t="str">
            <v>Service Delivery</v>
          </cell>
          <cell r="H332" t="str">
            <v>Lines Overhead &amp; Undergro</v>
          </cell>
          <cell r="I332" t="str">
            <v>Pole &amp; Line Inspection</v>
          </cell>
          <cell r="J332" t="str">
            <v>HARTAS, Steven J</v>
          </cell>
          <cell r="K332">
            <v>38054</v>
          </cell>
          <cell r="L332" t="str">
            <v>SUBS</v>
          </cell>
          <cell r="M332" t="str">
            <v>STRUCT</v>
          </cell>
          <cell r="N332">
            <v>40630</v>
          </cell>
          <cell r="P332" t="str">
            <v>EW500A</v>
          </cell>
        </row>
        <row r="333">
          <cell r="A333">
            <v>5271</v>
          </cell>
          <cell r="B333" t="str">
            <v>Electrical Worker</v>
          </cell>
          <cell r="C333" t="str">
            <v>Electrical Worker</v>
          </cell>
          <cell r="D333">
            <v>6303</v>
          </cell>
          <cell r="E333" t="str">
            <v>PERRE, Pasqualle</v>
          </cell>
          <cell r="F333" t="str">
            <v>Network Services</v>
          </cell>
          <cell r="G333" t="str">
            <v>Service Delivery</v>
          </cell>
          <cell r="H333" t="str">
            <v>Network Capital</v>
          </cell>
          <cell r="J333" t="str">
            <v>MURPHY, Shane</v>
          </cell>
          <cell r="K333">
            <v>32357</v>
          </cell>
          <cell r="L333" t="str">
            <v>SUBS</v>
          </cell>
          <cell r="M333" t="str">
            <v>STRUCT</v>
          </cell>
          <cell r="N333">
            <v>40787</v>
          </cell>
          <cell r="P333" t="str">
            <v>EW900A</v>
          </cell>
        </row>
        <row r="334">
          <cell r="A334">
            <v>5273</v>
          </cell>
          <cell r="B334" t="str">
            <v>Network Operator</v>
          </cell>
          <cell r="C334" t="str">
            <v>Operations and Call Centre</v>
          </cell>
          <cell r="D334">
            <v>6734</v>
          </cell>
          <cell r="E334" t="str">
            <v>SZELL, Robert J</v>
          </cell>
          <cell r="F334" t="str">
            <v>Network Services</v>
          </cell>
          <cell r="G334" t="str">
            <v>Network Operations &amp; Call</v>
          </cell>
          <cell r="H334" t="str">
            <v>Control Room</v>
          </cell>
          <cell r="J334" t="str">
            <v>HINCH, Leylann J</v>
          </cell>
          <cell r="K334">
            <v>32903</v>
          </cell>
          <cell r="L334" t="str">
            <v>SUBS</v>
          </cell>
          <cell r="M334" t="str">
            <v>STRUCT</v>
          </cell>
          <cell r="N334">
            <v>41260</v>
          </cell>
          <cell r="P334" t="str">
            <v>A5-ZBS</v>
          </cell>
        </row>
        <row r="335">
          <cell r="A335">
            <v>5277</v>
          </cell>
          <cell r="B335" t="str">
            <v>Cable Layer</v>
          </cell>
          <cell r="C335" t="str">
            <v>Electrical Worker - Labourer</v>
          </cell>
          <cell r="D335">
            <v>9290</v>
          </cell>
          <cell r="E335" t="str">
            <v>RILEY, Scott A</v>
          </cell>
          <cell r="F335" t="str">
            <v>Network Services</v>
          </cell>
          <cell r="G335" t="str">
            <v>Service Delivery</v>
          </cell>
          <cell r="H335" t="str">
            <v>Network Capital</v>
          </cell>
          <cell r="J335" t="str">
            <v>SMITH, Tony J</v>
          </cell>
          <cell r="K335">
            <v>39818</v>
          </cell>
          <cell r="L335" t="str">
            <v>SUBS</v>
          </cell>
          <cell r="M335" t="str">
            <v>COMPET</v>
          </cell>
          <cell r="N335">
            <v>40760</v>
          </cell>
          <cell r="P335" t="str">
            <v>EW500A</v>
          </cell>
        </row>
        <row r="336">
          <cell r="A336">
            <v>5278</v>
          </cell>
          <cell r="B336" t="str">
            <v>Electrical Worker</v>
          </cell>
          <cell r="C336" t="str">
            <v>Electrical Worker</v>
          </cell>
          <cell r="D336">
            <v>6312</v>
          </cell>
          <cell r="E336" t="str">
            <v>PETRESKI, Naumce</v>
          </cell>
          <cell r="F336" t="str">
            <v>Network Services</v>
          </cell>
          <cell r="G336" t="str">
            <v>Service Delivery</v>
          </cell>
          <cell r="H336" t="str">
            <v>Network Capital</v>
          </cell>
          <cell r="J336" t="str">
            <v>DIMAANO, Pedro</v>
          </cell>
          <cell r="K336">
            <v>27471</v>
          </cell>
          <cell r="L336" t="str">
            <v>SUBS</v>
          </cell>
          <cell r="M336" t="str">
            <v>STRUCT</v>
          </cell>
          <cell r="N336">
            <v>40630</v>
          </cell>
          <cell r="P336" t="str">
            <v>EW40A</v>
          </cell>
        </row>
        <row r="337">
          <cell r="A337">
            <v>5279</v>
          </cell>
          <cell r="B337" t="str">
            <v>Yard and Workshop Officer</v>
          </cell>
          <cell r="C337" t="str">
            <v>Service Delivery Management</v>
          </cell>
          <cell r="D337">
            <v>10565</v>
          </cell>
          <cell r="E337" t="str">
            <v>BARTLE, Richard J</v>
          </cell>
          <cell r="F337" t="str">
            <v>Network Services</v>
          </cell>
          <cell r="G337" t="str">
            <v>Service Delivery</v>
          </cell>
          <cell r="H337" t="str">
            <v>Substation Maintenance</v>
          </cell>
          <cell r="I337" t="str">
            <v>Distribution Substations</v>
          </cell>
          <cell r="J337" t="str">
            <v>MATTHEWS, Gary J</v>
          </cell>
          <cell r="K337">
            <v>41176</v>
          </cell>
          <cell r="L337" t="str">
            <v>SUBS</v>
          </cell>
          <cell r="M337" t="str">
            <v>STRUCT</v>
          </cell>
          <cell r="N337">
            <v>41296</v>
          </cell>
          <cell r="P337" t="str">
            <v>A3-ZAS</v>
          </cell>
        </row>
        <row r="338">
          <cell r="A338">
            <v>5280</v>
          </cell>
          <cell r="B338" t="str">
            <v>Trades Assistant</v>
          </cell>
          <cell r="C338" t="str">
            <v>Electrical Worker - Labourer</v>
          </cell>
          <cell r="D338">
            <v>10106</v>
          </cell>
          <cell r="E338" t="str">
            <v>VALTER, Michael</v>
          </cell>
          <cell r="F338" t="str">
            <v>Network Services</v>
          </cell>
          <cell r="G338" t="str">
            <v>Service Delivery</v>
          </cell>
          <cell r="H338" t="str">
            <v>Lines Overhead &amp; Undergro</v>
          </cell>
          <cell r="I338" t="str">
            <v>Pole &amp; Line Inspection</v>
          </cell>
          <cell r="J338" t="str">
            <v>HARTAS, Steven J</v>
          </cell>
          <cell r="K338">
            <v>40988</v>
          </cell>
          <cell r="L338" t="str">
            <v>SUBS</v>
          </cell>
          <cell r="M338" t="str">
            <v>COMM</v>
          </cell>
          <cell r="N338">
            <v>40988</v>
          </cell>
          <cell r="P338" t="str">
            <v>EW300A</v>
          </cell>
        </row>
        <row r="339">
          <cell r="A339">
            <v>5281</v>
          </cell>
          <cell r="B339" t="str">
            <v>Electrical Fitter</v>
          </cell>
          <cell r="C339" t="str">
            <v>Electrical Fitter - Dist Sub</v>
          </cell>
          <cell r="D339">
            <v>10549</v>
          </cell>
          <cell r="E339" t="str">
            <v>MURPHY, Sean A</v>
          </cell>
          <cell r="F339" t="str">
            <v>Network Services</v>
          </cell>
          <cell r="G339" t="str">
            <v>Customer Service</v>
          </cell>
          <cell r="H339" t="str">
            <v>Metering &amp; Services</v>
          </cell>
          <cell r="J339" t="str">
            <v>CHRISTIAN, Wayne I</v>
          </cell>
          <cell r="K339">
            <v>41155</v>
          </cell>
          <cell r="L339" t="str">
            <v>SUBS</v>
          </cell>
          <cell r="M339" t="str">
            <v>COMM</v>
          </cell>
          <cell r="N339">
            <v>41155</v>
          </cell>
          <cell r="P339" t="str">
            <v>EW700A</v>
          </cell>
        </row>
        <row r="340">
          <cell r="A340">
            <v>5284</v>
          </cell>
          <cell r="B340" t="str">
            <v>Electrical Operator</v>
          </cell>
          <cell r="C340" t="str">
            <v>Electrical Operator</v>
          </cell>
          <cell r="D340">
            <v>6319</v>
          </cell>
          <cell r="E340" t="str">
            <v>PERRYMAN, David</v>
          </cell>
          <cell r="F340" t="str">
            <v>Network Services</v>
          </cell>
          <cell r="G340" t="str">
            <v>Service Delivery</v>
          </cell>
          <cell r="H340" t="str">
            <v>Substation Maintenance</v>
          </cell>
          <cell r="I340" t="str">
            <v>Electrical Operators</v>
          </cell>
          <cell r="J340" t="str">
            <v>HYLAND, Peter D</v>
          </cell>
          <cell r="K340">
            <v>31180</v>
          </cell>
          <cell r="L340" t="str">
            <v>SUBS</v>
          </cell>
          <cell r="M340" t="str">
            <v>DEMOT</v>
          </cell>
          <cell r="N340">
            <v>41296</v>
          </cell>
          <cell r="P340" t="str">
            <v>EW600A</v>
          </cell>
        </row>
        <row r="341">
          <cell r="A341">
            <v>5285</v>
          </cell>
          <cell r="B341" t="str">
            <v>Senior Works Planner</v>
          </cell>
          <cell r="C341" t="str">
            <v>Works Enablement</v>
          </cell>
          <cell r="D341">
            <v>2119</v>
          </cell>
          <cell r="E341" t="str">
            <v>VICKERS, Daniel P</v>
          </cell>
          <cell r="F341" t="str">
            <v>Network Services</v>
          </cell>
          <cell r="G341" t="str">
            <v>Works Enablement</v>
          </cell>
          <cell r="H341" t="str">
            <v>Works Management</v>
          </cell>
          <cell r="I341" t="str">
            <v>Program Planning</v>
          </cell>
          <cell r="J341" t="str">
            <v>VAN DER PLAAT, Michael A</v>
          </cell>
          <cell r="K341">
            <v>38040</v>
          </cell>
          <cell r="L341" t="str">
            <v>SUBS</v>
          </cell>
          <cell r="M341" t="str">
            <v>PROM</v>
          </cell>
          <cell r="N341">
            <v>41015</v>
          </cell>
          <cell r="P341" t="str">
            <v>A4-ZAS</v>
          </cell>
        </row>
        <row r="342">
          <cell r="A342">
            <v>5285</v>
          </cell>
          <cell r="B342" t="str">
            <v>Senior Works Planner</v>
          </cell>
          <cell r="C342" t="str">
            <v>Works Enablement</v>
          </cell>
          <cell r="D342" t="str">
            <v>544-82930</v>
          </cell>
          <cell r="E342" t="str">
            <v>CLARKE, Anthony C</v>
          </cell>
          <cell r="F342" t="str">
            <v>Network Services</v>
          </cell>
          <cell r="G342" t="str">
            <v>Works Enablement</v>
          </cell>
          <cell r="H342" t="str">
            <v>Works Management</v>
          </cell>
          <cell r="I342" t="str">
            <v>Program Planning</v>
          </cell>
          <cell r="J342" t="str">
            <v>VAN DER PLAAT, Michael A</v>
          </cell>
          <cell r="K342">
            <v>29353</v>
          </cell>
          <cell r="L342" t="str">
            <v>SUBS</v>
          </cell>
          <cell r="M342" t="str">
            <v>ADVMNT</v>
          </cell>
          <cell r="N342">
            <v>41162</v>
          </cell>
          <cell r="P342" t="str">
            <v>A4-ZAS</v>
          </cell>
        </row>
        <row r="343">
          <cell r="A343">
            <v>5294</v>
          </cell>
          <cell r="B343" t="str">
            <v>SCADA Technical Officer</v>
          </cell>
          <cell r="C343" t="str">
            <v xml:space="preserve">AP - Planner/TO/Engineer </v>
          </cell>
          <cell r="D343">
            <v>6330</v>
          </cell>
          <cell r="E343" t="str">
            <v>POTTER, David T</v>
          </cell>
          <cell r="F343" t="str">
            <v>Asset Management</v>
          </cell>
          <cell r="G343" t="str">
            <v>Asset Strategy &amp; Planning</v>
          </cell>
          <cell r="H343" t="str">
            <v>Secondary Systems</v>
          </cell>
          <cell r="J343" t="str">
            <v>SARTOR, Phillip D</v>
          </cell>
          <cell r="K343">
            <v>33364</v>
          </cell>
          <cell r="L343" t="str">
            <v>SUBS</v>
          </cell>
          <cell r="M343" t="str">
            <v>STRUCT</v>
          </cell>
          <cell r="N343">
            <v>41193</v>
          </cell>
          <cell r="P343" t="str">
            <v>A4-ZAS</v>
          </cell>
        </row>
        <row r="344">
          <cell r="A344">
            <v>5301</v>
          </cell>
          <cell r="B344" t="str">
            <v>Trade Assistant</v>
          </cell>
          <cell r="C344" t="str">
            <v>Electrical Worker - Labourer</v>
          </cell>
          <cell r="D344">
            <v>10671</v>
          </cell>
          <cell r="E344" t="str">
            <v>KING, Damien L</v>
          </cell>
          <cell r="F344" t="str">
            <v>Network Services</v>
          </cell>
          <cell r="G344" t="str">
            <v>Service Delivery</v>
          </cell>
          <cell r="H344" t="str">
            <v>Lines Overhead &amp; Undergro</v>
          </cell>
          <cell r="I344" t="str">
            <v>Pole Replacement</v>
          </cell>
          <cell r="J344" t="str">
            <v>BRADLEY, Paul</v>
          </cell>
          <cell r="K344">
            <v>41386</v>
          </cell>
          <cell r="L344" t="str">
            <v>SUBS</v>
          </cell>
          <cell r="M344" t="str">
            <v>COMM</v>
          </cell>
          <cell r="N344">
            <v>41386</v>
          </cell>
          <cell r="P344" t="str">
            <v>EW300A</v>
          </cell>
        </row>
        <row r="345">
          <cell r="A345">
            <v>5304</v>
          </cell>
          <cell r="B345" t="str">
            <v>Electrical Fitter</v>
          </cell>
          <cell r="C345" t="str">
            <v>Electrical Fitter - Dist Sub</v>
          </cell>
          <cell r="D345">
            <v>3761</v>
          </cell>
          <cell r="E345" t="str">
            <v>ROBERSON, Mitchell A</v>
          </cell>
          <cell r="F345" t="str">
            <v>Network Services</v>
          </cell>
          <cell r="G345" t="str">
            <v>Service Delivery</v>
          </cell>
          <cell r="H345" t="str">
            <v>Network Capital</v>
          </cell>
          <cell r="J345" t="str">
            <v>RANKIN, Paul A</v>
          </cell>
          <cell r="K345">
            <v>39482</v>
          </cell>
          <cell r="L345" t="str">
            <v>SUBS</v>
          </cell>
          <cell r="M345" t="str">
            <v>COMPET</v>
          </cell>
          <cell r="N345">
            <v>41213</v>
          </cell>
          <cell r="P345" t="str">
            <v>EW700A</v>
          </cell>
        </row>
        <row r="346">
          <cell r="A346">
            <v>5308</v>
          </cell>
          <cell r="B346" t="str">
            <v>Plant and Transport Operator</v>
          </cell>
          <cell r="C346" t="str">
            <v>Plant and Transport Operator</v>
          </cell>
          <cell r="D346">
            <v>6427</v>
          </cell>
          <cell r="E346" t="str">
            <v>RIPSZAM, Frank S</v>
          </cell>
          <cell r="F346" t="str">
            <v>Network Services</v>
          </cell>
          <cell r="G346" t="str">
            <v>Service Delivery</v>
          </cell>
          <cell r="H346" t="str">
            <v>Lines Overhead &amp; Undergro</v>
          </cell>
          <cell r="I346" t="str">
            <v>Plant &amp; Equipment</v>
          </cell>
          <cell r="J346" t="str">
            <v>WITHELL, Paul T</v>
          </cell>
          <cell r="K346">
            <v>31005</v>
          </cell>
          <cell r="L346" t="str">
            <v>SUBS</v>
          </cell>
          <cell r="M346" t="str">
            <v>STRUCT</v>
          </cell>
          <cell r="N346">
            <v>40717</v>
          </cell>
          <cell r="P346" t="str">
            <v>EW500A</v>
          </cell>
        </row>
        <row r="347">
          <cell r="A347">
            <v>5310</v>
          </cell>
          <cell r="B347" t="str">
            <v>Electrical Fitter Zone Substations</v>
          </cell>
          <cell r="C347" t="str">
            <v>Electrical Fitter - Zone Sub</v>
          </cell>
          <cell r="D347">
            <v>9328</v>
          </cell>
          <cell r="E347" t="str">
            <v>COREY, Benjamin</v>
          </cell>
          <cell r="F347" t="str">
            <v>Network Services</v>
          </cell>
          <cell r="G347" t="str">
            <v>Service Delivery</v>
          </cell>
          <cell r="H347" t="str">
            <v>Substation Maintenance</v>
          </cell>
          <cell r="I347" t="str">
            <v>Zone Substations</v>
          </cell>
          <cell r="J347" t="str">
            <v>DUBBERT, Mark D</v>
          </cell>
          <cell r="K347">
            <v>39846</v>
          </cell>
          <cell r="L347" t="str">
            <v>SUBS</v>
          </cell>
          <cell r="M347" t="str">
            <v>ADVMNT</v>
          </cell>
          <cell r="N347">
            <v>41075</v>
          </cell>
          <cell r="P347" t="str">
            <v>EW600A</v>
          </cell>
        </row>
        <row r="348">
          <cell r="A348">
            <v>5312</v>
          </cell>
          <cell r="B348" t="str">
            <v>Team Leader</v>
          </cell>
          <cell r="C348" t="str">
            <v>Electrical Worker</v>
          </cell>
          <cell r="D348">
            <v>2036</v>
          </cell>
          <cell r="E348" t="str">
            <v>BAKER, Benjamin J</v>
          </cell>
          <cell r="F348" t="str">
            <v>Network Services</v>
          </cell>
          <cell r="G348" t="str">
            <v>Service Delivery</v>
          </cell>
          <cell r="H348" t="str">
            <v>Network Capital</v>
          </cell>
          <cell r="J348" t="str">
            <v>MURPHY, Shane</v>
          </cell>
          <cell r="K348">
            <v>38022</v>
          </cell>
          <cell r="L348" t="str">
            <v>SUBS</v>
          </cell>
          <cell r="M348" t="str">
            <v>COMPET</v>
          </cell>
          <cell r="N348">
            <v>41339</v>
          </cell>
          <cell r="P348" t="str">
            <v>EW800A</v>
          </cell>
        </row>
        <row r="349">
          <cell r="A349">
            <v>5315</v>
          </cell>
          <cell r="B349" t="str">
            <v>Network Operator</v>
          </cell>
          <cell r="C349" t="str">
            <v>Operations and Call Centre</v>
          </cell>
          <cell r="D349">
            <v>5410</v>
          </cell>
          <cell r="E349" t="str">
            <v>DENNIS, Mark A</v>
          </cell>
          <cell r="F349" t="str">
            <v>Network Services</v>
          </cell>
          <cell r="G349" t="str">
            <v>Network Operations &amp; Call</v>
          </cell>
          <cell r="H349" t="str">
            <v>Control Room</v>
          </cell>
          <cell r="J349" t="str">
            <v>HINCH, Leylann J</v>
          </cell>
          <cell r="K349">
            <v>30704</v>
          </cell>
          <cell r="L349" t="str">
            <v>SUBS</v>
          </cell>
          <cell r="M349" t="str">
            <v>STRUCT</v>
          </cell>
          <cell r="N349">
            <v>41260</v>
          </cell>
          <cell r="P349" t="str">
            <v>A5-ZBS</v>
          </cell>
        </row>
        <row r="350">
          <cell r="A350">
            <v>5316</v>
          </cell>
          <cell r="B350" t="str">
            <v>Electrical Operator</v>
          </cell>
          <cell r="C350" t="str">
            <v>Electrical Operator</v>
          </cell>
          <cell r="D350">
            <v>6442</v>
          </cell>
          <cell r="E350" t="str">
            <v>READ, Paul</v>
          </cell>
          <cell r="F350" t="str">
            <v>Network Services</v>
          </cell>
          <cell r="G350" t="str">
            <v>Service Delivery</v>
          </cell>
          <cell r="H350" t="str">
            <v>Substation Maintenance</v>
          </cell>
          <cell r="I350" t="str">
            <v>Electrical Operators</v>
          </cell>
          <cell r="J350" t="str">
            <v>HYLAND, Peter D</v>
          </cell>
          <cell r="K350">
            <v>29997</v>
          </cell>
          <cell r="L350" t="str">
            <v>SUBS</v>
          </cell>
          <cell r="M350" t="str">
            <v>COMPET</v>
          </cell>
          <cell r="N350">
            <v>41248</v>
          </cell>
          <cell r="P350" t="str">
            <v>EW900A</v>
          </cell>
        </row>
        <row r="351">
          <cell r="A351">
            <v>5319</v>
          </cell>
          <cell r="B351" t="str">
            <v>Electrical Worker</v>
          </cell>
          <cell r="C351" t="str">
            <v>Training</v>
          </cell>
          <cell r="D351">
            <v>3070</v>
          </cell>
          <cell r="E351" t="str">
            <v>MATTHEWS, Darren J</v>
          </cell>
          <cell r="F351" t="str">
            <v>Network Services</v>
          </cell>
          <cell r="G351" t="str">
            <v>Works Enablement</v>
          </cell>
          <cell r="H351" t="str">
            <v>Training</v>
          </cell>
          <cell r="J351" t="str">
            <v>HANNAFORD, Graham R</v>
          </cell>
          <cell r="K351">
            <v>38929</v>
          </cell>
          <cell r="L351" t="str">
            <v>SUBS</v>
          </cell>
          <cell r="M351" t="str">
            <v>STRUCT</v>
          </cell>
          <cell r="N351">
            <v>41341</v>
          </cell>
          <cell r="P351" t="str">
            <v>EW800A</v>
          </cell>
        </row>
        <row r="352">
          <cell r="A352">
            <v>5322</v>
          </cell>
          <cell r="B352" t="str">
            <v>Electrical Fitter</v>
          </cell>
          <cell r="C352" t="str">
            <v>Electrical Fitter - Dist Sub</v>
          </cell>
          <cell r="D352">
            <v>3273</v>
          </cell>
          <cell r="E352" t="str">
            <v>SINCLAIR, Anthony C</v>
          </cell>
          <cell r="F352" t="str">
            <v>Network Services</v>
          </cell>
          <cell r="G352" t="str">
            <v>Service Delivery</v>
          </cell>
          <cell r="H352" t="str">
            <v>Substation Maintenance</v>
          </cell>
          <cell r="I352" t="str">
            <v>Streetlighting Maintenanc</v>
          </cell>
          <cell r="J352" t="str">
            <v>TRUTE, Stephen D</v>
          </cell>
          <cell r="K352">
            <v>39118</v>
          </cell>
          <cell r="L352" t="str">
            <v>SUBS</v>
          </cell>
          <cell r="M352" t="str">
            <v>COMPET</v>
          </cell>
          <cell r="N352">
            <v>41326</v>
          </cell>
          <cell r="P352" t="str">
            <v>EW700A</v>
          </cell>
        </row>
        <row r="353">
          <cell r="A353">
            <v>5323</v>
          </cell>
          <cell r="B353" t="str">
            <v>Trade Assistant</v>
          </cell>
          <cell r="C353" t="str">
            <v>Electrical Worker - Labourer</v>
          </cell>
          <cell r="D353">
            <v>10538</v>
          </cell>
          <cell r="E353" t="str">
            <v>GULLIVER, Hugh</v>
          </cell>
          <cell r="F353" t="str">
            <v>Network Services</v>
          </cell>
          <cell r="G353" t="str">
            <v>Service Delivery</v>
          </cell>
          <cell r="H353" t="str">
            <v>Lines Overhead &amp; Undergro</v>
          </cell>
          <cell r="I353" t="str">
            <v>Pole Replacement</v>
          </cell>
          <cell r="J353" t="str">
            <v>BRADLEY, Paul</v>
          </cell>
          <cell r="K353">
            <v>41142</v>
          </cell>
          <cell r="L353" t="str">
            <v>SUBS</v>
          </cell>
          <cell r="M353" t="str">
            <v>APPNT</v>
          </cell>
          <cell r="N353">
            <v>41386</v>
          </cell>
          <cell r="P353" t="str">
            <v>EW300A</v>
          </cell>
        </row>
        <row r="354">
          <cell r="A354">
            <v>5326</v>
          </cell>
          <cell r="B354" t="str">
            <v>Electrical Fitter</v>
          </cell>
          <cell r="C354" t="str">
            <v>Electrical Fitter - Dist Sub</v>
          </cell>
          <cell r="D354">
            <v>6518</v>
          </cell>
          <cell r="E354" t="str">
            <v>SCHEELE, Peter D</v>
          </cell>
          <cell r="F354" t="str">
            <v>Network Services</v>
          </cell>
          <cell r="G354" t="str">
            <v>Service Delivery</v>
          </cell>
          <cell r="H354" t="str">
            <v>Substation Maintenance</v>
          </cell>
          <cell r="I354" t="str">
            <v>Distribution Substations</v>
          </cell>
          <cell r="J354" t="str">
            <v>BELL, Darren R</v>
          </cell>
          <cell r="K354">
            <v>29605</v>
          </cell>
          <cell r="L354" t="str">
            <v>SUBS</v>
          </cell>
          <cell r="M354" t="str">
            <v>STRUCT</v>
          </cell>
          <cell r="N354">
            <v>40787</v>
          </cell>
          <cell r="P354" t="str">
            <v>EW800A</v>
          </cell>
        </row>
        <row r="355">
          <cell r="A355">
            <v>5332</v>
          </cell>
          <cell r="B355" t="str">
            <v>Trades Assistant</v>
          </cell>
          <cell r="C355" t="str">
            <v>Electrical Worker - Labourer</v>
          </cell>
          <cell r="D355">
            <v>6526</v>
          </cell>
          <cell r="E355" t="str">
            <v>SEYMOUR, Peter</v>
          </cell>
          <cell r="F355" t="str">
            <v>Network Services</v>
          </cell>
          <cell r="G355" t="str">
            <v>Service Delivery</v>
          </cell>
          <cell r="H355" t="str">
            <v>Substation Maintenance</v>
          </cell>
          <cell r="J355" t="str">
            <v>LAMONT, Brent</v>
          </cell>
          <cell r="K355">
            <v>30910</v>
          </cell>
          <cell r="L355" t="str">
            <v>SUBS</v>
          </cell>
          <cell r="M355" t="str">
            <v>STRUCT</v>
          </cell>
          <cell r="N355">
            <v>40630</v>
          </cell>
          <cell r="P355" t="str">
            <v>EW500A</v>
          </cell>
        </row>
        <row r="356">
          <cell r="A356">
            <v>5333</v>
          </cell>
          <cell r="B356" t="str">
            <v>Apprentice Lineworker</v>
          </cell>
          <cell r="C356" t="str">
            <v>Electrical Apprentice</v>
          </cell>
          <cell r="D356">
            <v>9627</v>
          </cell>
          <cell r="E356" t="str">
            <v>JONES, Andrew</v>
          </cell>
          <cell r="F356" t="str">
            <v>Network Services</v>
          </cell>
          <cell r="G356" t="str">
            <v>Apprentices</v>
          </cell>
          <cell r="H356" t="str">
            <v>Lineworker Apprentices</v>
          </cell>
          <cell r="J356" t="str">
            <v>SPENCE, Bob</v>
          </cell>
          <cell r="K356">
            <v>40205</v>
          </cell>
          <cell r="L356" t="str">
            <v>SUBS</v>
          </cell>
          <cell r="M356" t="str">
            <v>ADVMNT</v>
          </cell>
          <cell r="N356">
            <v>41307</v>
          </cell>
          <cell r="O356">
            <v>41665</v>
          </cell>
          <cell r="P356" t="str">
            <v>APP212</v>
          </cell>
        </row>
        <row r="357">
          <cell r="A357">
            <v>5336</v>
          </cell>
          <cell r="B357" t="str">
            <v>Vegetation Works Coordinator</v>
          </cell>
          <cell r="C357" t="str">
            <v>Works / Teams Coordinator</v>
          </cell>
          <cell r="D357">
            <v>1192</v>
          </cell>
          <cell r="E357" t="str">
            <v>HALPIN, Luke</v>
          </cell>
          <cell r="F357" t="str">
            <v>Network Services</v>
          </cell>
          <cell r="G357" t="str">
            <v>Service Delivery</v>
          </cell>
          <cell r="H357" t="str">
            <v>Lines Overhead &amp; Undergro</v>
          </cell>
          <cell r="I357" t="str">
            <v>Vegetation Inspection Mng</v>
          </cell>
          <cell r="J357" t="str">
            <v>SPENCE, Bob</v>
          </cell>
          <cell r="K357">
            <v>36850</v>
          </cell>
          <cell r="L357" t="str">
            <v>SUBS</v>
          </cell>
          <cell r="M357" t="str">
            <v>STRUCT</v>
          </cell>
          <cell r="N357">
            <v>40786</v>
          </cell>
          <cell r="P357" t="str">
            <v>EW100B</v>
          </cell>
        </row>
        <row r="358">
          <cell r="A358">
            <v>5345</v>
          </cell>
          <cell r="B358" t="str">
            <v>Team Leader Construction Street Lighting</v>
          </cell>
          <cell r="C358" t="str">
            <v>Electrical Worker</v>
          </cell>
          <cell r="D358">
            <v>6547</v>
          </cell>
          <cell r="E358" t="str">
            <v>SMITH, Tony J</v>
          </cell>
          <cell r="F358" t="str">
            <v>Network Services</v>
          </cell>
          <cell r="G358" t="str">
            <v>Service Delivery</v>
          </cell>
          <cell r="H358" t="str">
            <v>Network Capital</v>
          </cell>
          <cell r="J358" t="str">
            <v>RANKIN, Paul A</v>
          </cell>
          <cell r="K358">
            <v>29241</v>
          </cell>
          <cell r="L358" t="str">
            <v>SUBS</v>
          </cell>
          <cell r="M358" t="str">
            <v>COMPET</v>
          </cell>
          <cell r="N358">
            <v>40630</v>
          </cell>
          <cell r="P358" t="str">
            <v>EW800A</v>
          </cell>
        </row>
        <row r="359">
          <cell r="A359">
            <v>5348</v>
          </cell>
          <cell r="B359" t="str">
            <v>Electrical Worker</v>
          </cell>
          <cell r="C359" t="str">
            <v>Electrical Worker</v>
          </cell>
          <cell r="D359">
            <v>6550</v>
          </cell>
          <cell r="E359" t="str">
            <v>SMITH, Peter J</v>
          </cell>
          <cell r="F359" t="str">
            <v>Network Services</v>
          </cell>
          <cell r="G359" t="str">
            <v>Service Delivery</v>
          </cell>
          <cell r="H359" t="str">
            <v>Substation Maintenance</v>
          </cell>
          <cell r="I359" t="str">
            <v>Streetlighting Maintenanc</v>
          </cell>
          <cell r="J359" t="str">
            <v>TRUTE, Stephen D</v>
          </cell>
          <cell r="K359">
            <v>28290</v>
          </cell>
          <cell r="L359" t="str">
            <v>SUBS</v>
          </cell>
          <cell r="M359" t="str">
            <v>STRUCT</v>
          </cell>
          <cell r="N359">
            <v>40630</v>
          </cell>
          <cell r="P359" t="str">
            <v>EW800A</v>
          </cell>
        </row>
        <row r="360">
          <cell r="A360">
            <v>5355</v>
          </cell>
          <cell r="B360" t="str">
            <v>Team Leader Streetlights</v>
          </cell>
          <cell r="C360" t="str">
            <v>Electrical Fitter - Streetlights</v>
          </cell>
          <cell r="D360">
            <v>3451</v>
          </cell>
          <cell r="E360" t="str">
            <v>ROBEY, Benjamin J</v>
          </cell>
          <cell r="F360" t="str">
            <v>Network Services</v>
          </cell>
          <cell r="G360" t="str">
            <v>Service Delivery</v>
          </cell>
          <cell r="H360" t="str">
            <v>Substation Maintenance</v>
          </cell>
          <cell r="I360" t="str">
            <v>Streetlighting Maintenanc</v>
          </cell>
          <cell r="J360" t="str">
            <v>TRUTE, Stephen D</v>
          </cell>
          <cell r="K360">
            <v>39252</v>
          </cell>
          <cell r="L360" t="str">
            <v>NONSUBS</v>
          </cell>
          <cell r="M360" t="str">
            <v>HDA</v>
          </cell>
          <cell r="N360">
            <v>41379</v>
          </cell>
          <cell r="O360">
            <v>41407</v>
          </cell>
          <cell r="P360" t="str">
            <v>EW800A</v>
          </cell>
        </row>
        <row r="361">
          <cell r="A361">
            <v>5355</v>
          </cell>
          <cell r="B361" t="str">
            <v>Team Leader Streetlights</v>
          </cell>
          <cell r="C361" t="str">
            <v>Electrical Fitter - Streetlights</v>
          </cell>
          <cell r="D361">
            <v>9438</v>
          </cell>
          <cell r="E361" t="str">
            <v>TAUNTON, Ben F</v>
          </cell>
          <cell r="F361" t="str">
            <v>Network Services</v>
          </cell>
          <cell r="G361" t="str">
            <v>Service Delivery</v>
          </cell>
          <cell r="H361" t="str">
            <v>Substation Maintenance</v>
          </cell>
          <cell r="I361" t="str">
            <v>Streetlighting Maintenanc</v>
          </cell>
          <cell r="J361" t="str">
            <v>TRUTE, Stephen D</v>
          </cell>
          <cell r="K361">
            <v>39979</v>
          </cell>
          <cell r="L361" t="str">
            <v>SUBS</v>
          </cell>
          <cell r="M361" t="str">
            <v>STRUCT</v>
          </cell>
          <cell r="N361">
            <v>41064</v>
          </cell>
          <cell r="P361" t="str">
            <v>EW800A</v>
          </cell>
        </row>
        <row r="362">
          <cell r="A362">
            <v>5361</v>
          </cell>
          <cell r="B362" t="str">
            <v>Electrical Worker</v>
          </cell>
          <cell r="C362" t="str">
            <v>Electrical Worker</v>
          </cell>
          <cell r="D362">
            <v>9019</v>
          </cell>
          <cell r="E362" t="str">
            <v>WHITING, Benjamin L</v>
          </cell>
          <cell r="F362" t="str">
            <v>Network Services</v>
          </cell>
          <cell r="G362" t="str">
            <v>Service Delivery</v>
          </cell>
          <cell r="H362" t="str">
            <v>Fault Response &amp; Reactive</v>
          </cell>
          <cell r="J362" t="str">
            <v>KNOWLES, Leo</v>
          </cell>
          <cell r="K362">
            <v>35822</v>
          </cell>
          <cell r="L362" t="str">
            <v>SUBS</v>
          </cell>
          <cell r="M362" t="str">
            <v>ADVMNT</v>
          </cell>
          <cell r="N362">
            <v>40786</v>
          </cell>
          <cell r="P362" t="str">
            <v>EW900A</v>
          </cell>
        </row>
        <row r="363">
          <cell r="A363">
            <v>5362</v>
          </cell>
          <cell r="B363" t="str">
            <v>Electrical Apprentice</v>
          </cell>
          <cell r="C363" t="str">
            <v>Electrical Apprentice</v>
          </cell>
          <cell r="D363">
            <v>9367</v>
          </cell>
          <cell r="E363" t="str">
            <v>GROCOCK, Craig J</v>
          </cell>
          <cell r="F363" t="str">
            <v>Network Services</v>
          </cell>
          <cell r="G363" t="str">
            <v>Apprentices</v>
          </cell>
          <cell r="H363" t="str">
            <v>Lineworker Apprentices</v>
          </cell>
          <cell r="J363" t="str">
            <v>SPENCE, Bob</v>
          </cell>
          <cell r="K363">
            <v>39888</v>
          </cell>
          <cell r="L363" t="str">
            <v>SUBS</v>
          </cell>
          <cell r="M363" t="str">
            <v>ADVMNT</v>
          </cell>
          <cell r="N363">
            <v>41305</v>
          </cell>
          <cell r="O363">
            <v>42035</v>
          </cell>
          <cell r="P363" t="str">
            <v>APP212</v>
          </cell>
        </row>
        <row r="364">
          <cell r="A364">
            <v>5364</v>
          </cell>
          <cell r="B364" t="str">
            <v>Electrical Worker</v>
          </cell>
          <cell r="C364" t="str">
            <v>Electrical Worker - Lineworker Live Line</v>
          </cell>
          <cell r="D364">
            <v>6577</v>
          </cell>
          <cell r="E364" t="str">
            <v>SUCHOMEL, Danny</v>
          </cell>
          <cell r="F364" t="str">
            <v>Network Services</v>
          </cell>
          <cell r="G364" t="str">
            <v>Service Delivery</v>
          </cell>
          <cell r="H364" t="str">
            <v>Lines Overhead &amp; Undergro</v>
          </cell>
          <cell r="I364" t="str">
            <v>Live Works</v>
          </cell>
          <cell r="J364" t="str">
            <v>LOOSLEY, Glenn</v>
          </cell>
          <cell r="K364">
            <v>31790</v>
          </cell>
          <cell r="L364" t="str">
            <v>SUBS</v>
          </cell>
          <cell r="M364" t="str">
            <v>COMPET</v>
          </cell>
          <cell r="N364">
            <v>40630</v>
          </cell>
          <cell r="P364" t="str">
            <v>EW900A</v>
          </cell>
        </row>
        <row r="365">
          <cell r="A365">
            <v>5369</v>
          </cell>
          <cell r="B365" t="str">
            <v>Protection Technician</v>
          </cell>
          <cell r="C365" t="str">
            <v>Protection Technician</v>
          </cell>
          <cell r="D365">
            <v>9916</v>
          </cell>
          <cell r="E365" t="str">
            <v>WINTER, Danny J</v>
          </cell>
          <cell r="F365" t="str">
            <v>Network Services</v>
          </cell>
          <cell r="G365" t="str">
            <v>Service Delivery</v>
          </cell>
          <cell r="H365" t="str">
            <v>Substation Maintenance</v>
          </cell>
          <cell r="I365" t="str">
            <v>Protection</v>
          </cell>
          <cell r="J365" t="str">
            <v>WILLIS, Kolby J</v>
          </cell>
          <cell r="K365">
            <v>40666</v>
          </cell>
          <cell r="L365" t="str">
            <v>SUBS</v>
          </cell>
          <cell r="M365" t="str">
            <v>COMM</v>
          </cell>
          <cell r="N365">
            <v>40666</v>
          </cell>
          <cell r="P365" t="str">
            <v>EW800A</v>
          </cell>
        </row>
        <row r="366">
          <cell r="A366">
            <v>5377</v>
          </cell>
          <cell r="B366" t="str">
            <v>Electrical Worker</v>
          </cell>
          <cell r="C366" t="str">
            <v>Electrical Worker</v>
          </cell>
          <cell r="D366">
            <v>6753</v>
          </cell>
          <cell r="E366" t="str">
            <v>THORP, Roderick J</v>
          </cell>
          <cell r="F366" t="str">
            <v>Network Services</v>
          </cell>
          <cell r="G366" t="str">
            <v>Service Delivery</v>
          </cell>
          <cell r="H366" t="str">
            <v>Network Capital</v>
          </cell>
          <cell r="J366" t="str">
            <v>DIMAANO, Benjamin</v>
          </cell>
          <cell r="K366">
            <v>31390</v>
          </cell>
          <cell r="L366" t="str">
            <v>SUBS</v>
          </cell>
          <cell r="M366" t="str">
            <v>STRUCT</v>
          </cell>
          <cell r="N366">
            <v>40630</v>
          </cell>
          <cell r="P366" t="str">
            <v>EW40A</v>
          </cell>
        </row>
        <row r="367">
          <cell r="A367">
            <v>5379</v>
          </cell>
          <cell r="B367" t="str">
            <v>Electrical Fitter</v>
          </cell>
          <cell r="C367" t="str">
            <v>Electrical Fitter - Dist Sub</v>
          </cell>
          <cell r="D367">
            <v>2584</v>
          </cell>
          <cell r="E367" t="str">
            <v>MAPAKO, Mitchell G</v>
          </cell>
          <cell r="F367" t="str">
            <v>Network Services</v>
          </cell>
          <cell r="G367" t="str">
            <v>Service Delivery</v>
          </cell>
          <cell r="H367" t="str">
            <v>Substation Maintenance</v>
          </cell>
          <cell r="I367" t="str">
            <v>Distribution Substations</v>
          </cell>
          <cell r="J367" t="str">
            <v>BELL, Darren R</v>
          </cell>
          <cell r="K367">
            <v>38656</v>
          </cell>
          <cell r="L367" t="str">
            <v>SUBS</v>
          </cell>
          <cell r="M367" t="str">
            <v>COMPET</v>
          </cell>
          <cell r="N367">
            <v>41176</v>
          </cell>
          <cell r="P367" t="str">
            <v>EW800A</v>
          </cell>
        </row>
        <row r="368">
          <cell r="A368">
            <v>5384</v>
          </cell>
          <cell r="B368" t="str">
            <v>Electrical Worker Line Worker</v>
          </cell>
          <cell r="C368" t="str">
            <v>Electrical Worker - Lineworker Live Line</v>
          </cell>
          <cell r="D368">
            <v>3275</v>
          </cell>
          <cell r="E368" t="str">
            <v>GREAR, David J</v>
          </cell>
          <cell r="F368" t="str">
            <v>Network Services</v>
          </cell>
          <cell r="G368" t="str">
            <v>Service Delivery</v>
          </cell>
          <cell r="H368" t="str">
            <v>Lines Overhead &amp; Undergro</v>
          </cell>
          <cell r="I368" t="str">
            <v>Live Works</v>
          </cell>
          <cell r="J368" t="str">
            <v>SUCHOMEL, Danny</v>
          </cell>
          <cell r="K368">
            <v>39118</v>
          </cell>
          <cell r="L368" t="str">
            <v>SUBS</v>
          </cell>
          <cell r="M368" t="str">
            <v>ADVMNT</v>
          </cell>
          <cell r="N368">
            <v>41204</v>
          </cell>
          <cell r="P368" t="str">
            <v>EW800A</v>
          </cell>
        </row>
        <row r="369">
          <cell r="A369">
            <v>5393</v>
          </cell>
          <cell r="B369" t="str">
            <v>Electrical Worker</v>
          </cell>
          <cell r="C369" t="str">
            <v>Electrical Worker</v>
          </cell>
          <cell r="D369">
            <v>2146</v>
          </cell>
          <cell r="E369" t="str">
            <v>BEST, Leon H</v>
          </cell>
          <cell r="F369" t="str">
            <v>Network Services</v>
          </cell>
          <cell r="G369" t="str">
            <v>Service Delivery</v>
          </cell>
          <cell r="H369" t="str">
            <v>Fault Response &amp; Reactive</v>
          </cell>
          <cell r="J369" t="str">
            <v>GURR, Warren R</v>
          </cell>
          <cell r="K369">
            <v>38070</v>
          </cell>
          <cell r="L369" t="str">
            <v>SUBS</v>
          </cell>
          <cell r="M369" t="str">
            <v>COMPET</v>
          </cell>
          <cell r="N369">
            <v>40848</v>
          </cell>
          <cell r="P369" t="str">
            <v>EW700A</v>
          </cell>
        </row>
        <row r="370">
          <cell r="A370">
            <v>5396</v>
          </cell>
          <cell r="B370" t="str">
            <v>Shift Linesperson</v>
          </cell>
          <cell r="C370" t="str">
            <v>Electrical Worker - Lineworker</v>
          </cell>
          <cell r="D370">
            <v>9019</v>
          </cell>
          <cell r="E370" t="str">
            <v>WHITING, Benjamin L</v>
          </cell>
          <cell r="F370" t="str">
            <v>Network Services</v>
          </cell>
          <cell r="G370" t="str">
            <v>Service Delivery</v>
          </cell>
          <cell r="H370" t="str">
            <v>Fault Response &amp; Reactive</v>
          </cell>
          <cell r="J370" t="str">
            <v>HARRADINE, Michael J</v>
          </cell>
          <cell r="K370">
            <v>35822</v>
          </cell>
          <cell r="L370" t="str">
            <v>NONSUBS</v>
          </cell>
          <cell r="M370" t="str">
            <v>HDA</v>
          </cell>
          <cell r="N370">
            <v>41379</v>
          </cell>
          <cell r="O370">
            <v>41399</v>
          </cell>
          <cell r="P370" t="str">
            <v>EW900A</v>
          </cell>
        </row>
        <row r="371">
          <cell r="A371">
            <v>5396</v>
          </cell>
          <cell r="B371" t="str">
            <v>Shift Linesperson</v>
          </cell>
          <cell r="C371" t="str">
            <v>Electrical Worker - Lineworker</v>
          </cell>
          <cell r="D371">
            <v>1108</v>
          </cell>
          <cell r="E371" t="str">
            <v>KNOWLES, Leo</v>
          </cell>
          <cell r="F371" t="str">
            <v>Network Services</v>
          </cell>
          <cell r="G371" t="str">
            <v>Service Delivery</v>
          </cell>
          <cell r="H371" t="str">
            <v>Fault Response &amp; Reactive</v>
          </cell>
          <cell r="J371" t="str">
            <v>HARRADINE, Michael J</v>
          </cell>
          <cell r="K371">
            <v>36711</v>
          </cell>
          <cell r="L371" t="str">
            <v>SUBS</v>
          </cell>
          <cell r="M371" t="str">
            <v>STRUCT</v>
          </cell>
          <cell r="N371">
            <v>40787</v>
          </cell>
          <cell r="P371" t="str">
            <v>EW800A</v>
          </cell>
        </row>
        <row r="372">
          <cell r="A372">
            <v>5400</v>
          </cell>
          <cell r="B372" t="str">
            <v>Vegetation / Accreditation &amp; Authorisation Auditing</v>
          </cell>
          <cell r="C372" t="str">
            <v>Works / Teams Coordinator</v>
          </cell>
          <cell r="D372">
            <v>6889</v>
          </cell>
          <cell r="E372" t="str">
            <v>WILKINSON, Alan G</v>
          </cell>
          <cell r="F372" t="str">
            <v>Network Services</v>
          </cell>
          <cell r="G372" t="str">
            <v>Service Delivery</v>
          </cell>
          <cell r="H372" t="str">
            <v>Lines Overhead &amp; Undergro</v>
          </cell>
          <cell r="I372" t="str">
            <v>Vegetation Inspection Mng</v>
          </cell>
          <cell r="J372" t="str">
            <v>SPENCE, Bob</v>
          </cell>
          <cell r="K372">
            <v>33023</v>
          </cell>
          <cell r="L372" t="str">
            <v>SUBS</v>
          </cell>
          <cell r="M372" t="str">
            <v>STRUCT</v>
          </cell>
          <cell r="N372">
            <v>40787</v>
          </cell>
          <cell r="P372" t="str">
            <v>EW100B</v>
          </cell>
        </row>
        <row r="373">
          <cell r="A373">
            <v>5401</v>
          </cell>
          <cell r="B373" t="str">
            <v>Electrical Worker -Line Worker</v>
          </cell>
          <cell r="C373" t="str">
            <v>Electrical Worker - Lineworker Live Line</v>
          </cell>
          <cell r="D373" t="str">
            <v>Vacant</v>
          </cell>
          <cell r="F373" t="str">
            <v>Network Services</v>
          </cell>
          <cell r="G373" t="str">
            <v>Service Delivery</v>
          </cell>
          <cell r="H373" t="str">
            <v>Lines Overhead &amp; Undergro</v>
          </cell>
          <cell r="I373" t="str">
            <v>Live Works</v>
          </cell>
          <cell r="J373" t="str">
            <v>LOOSLEY, Glenn</v>
          </cell>
        </row>
        <row r="374">
          <cell r="A374">
            <v>5403</v>
          </cell>
          <cell r="B374" t="str">
            <v>Plant and Transport Operator</v>
          </cell>
          <cell r="C374" t="str">
            <v>Electrical Worker - Lineworker Live Line</v>
          </cell>
          <cell r="D374">
            <v>3046</v>
          </cell>
          <cell r="E374" t="str">
            <v>BLAZEJAK, Glen</v>
          </cell>
          <cell r="F374" t="str">
            <v>Network Services</v>
          </cell>
          <cell r="G374" t="str">
            <v>Service Delivery</v>
          </cell>
          <cell r="H374" t="str">
            <v>Lines Overhead &amp; Undergro</v>
          </cell>
          <cell r="I374" t="str">
            <v>Live Works</v>
          </cell>
          <cell r="J374" t="str">
            <v>READ, Scott A</v>
          </cell>
          <cell r="K374">
            <v>38922</v>
          </cell>
          <cell r="L374" t="str">
            <v>SUBS</v>
          </cell>
          <cell r="M374" t="str">
            <v>ADVMNT</v>
          </cell>
          <cell r="N374">
            <v>41204</v>
          </cell>
          <cell r="P374" t="str">
            <v>EW800A</v>
          </cell>
        </row>
        <row r="375">
          <cell r="A375">
            <v>5406</v>
          </cell>
          <cell r="B375" t="str">
            <v>Cable Layer</v>
          </cell>
          <cell r="C375" t="str">
            <v>Electrical Worker - Labourer</v>
          </cell>
          <cell r="D375">
            <v>8175</v>
          </cell>
          <cell r="E375" t="str">
            <v>DALLAN, Luciano</v>
          </cell>
          <cell r="F375" t="str">
            <v>Network Services</v>
          </cell>
          <cell r="G375" t="str">
            <v>Customer Service</v>
          </cell>
          <cell r="H375" t="str">
            <v>Metering &amp; Services</v>
          </cell>
          <cell r="J375" t="str">
            <v>MITCHELL, John B</v>
          </cell>
          <cell r="K375">
            <v>31551</v>
          </cell>
          <cell r="L375" t="str">
            <v>SUBS</v>
          </cell>
          <cell r="M375" t="str">
            <v>STRUCT</v>
          </cell>
          <cell r="N375">
            <v>40840</v>
          </cell>
          <cell r="P375" t="str">
            <v>EW500A</v>
          </cell>
        </row>
        <row r="376">
          <cell r="A376">
            <v>5409</v>
          </cell>
          <cell r="B376" t="str">
            <v>Protection Technician</v>
          </cell>
          <cell r="C376" t="str">
            <v>Protection Technician</v>
          </cell>
          <cell r="D376">
            <v>6902</v>
          </cell>
          <cell r="E376" t="str">
            <v>WOO, Lucius</v>
          </cell>
          <cell r="F376" t="str">
            <v>Network Services</v>
          </cell>
          <cell r="G376" t="str">
            <v>Service Delivery</v>
          </cell>
          <cell r="H376" t="str">
            <v>Substation Maintenance</v>
          </cell>
          <cell r="I376" t="str">
            <v>Protection</v>
          </cell>
          <cell r="J376" t="str">
            <v>WILLIS, Kolby J</v>
          </cell>
          <cell r="K376">
            <v>32169</v>
          </cell>
          <cell r="L376" t="str">
            <v>SUBS</v>
          </cell>
          <cell r="M376" t="str">
            <v>COMPET</v>
          </cell>
          <cell r="N376">
            <v>40630</v>
          </cell>
          <cell r="P376" t="str">
            <v>EW900A</v>
          </cell>
        </row>
        <row r="377">
          <cell r="A377">
            <v>5411</v>
          </cell>
          <cell r="B377" t="str">
            <v>Team Leader Vegetation</v>
          </cell>
          <cell r="C377" t="str">
            <v>Asset/Vegetation Inspector</v>
          </cell>
          <cell r="D377">
            <v>6904</v>
          </cell>
          <cell r="E377" t="str">
            <v>WHITE, Warren</v>
          </cell>
          <cell r="F377" t="str">
            <v>Network Services</v>
          </cell>
          <cell r="G377" t="str">
            <v>Service Delivery</v>
          </cell>
          <cell r="H377" t="str">
            <v>Lines Overhead &amp; Undergro</v>
          </cell>
          <cell r="I377" t="str">
            <v>Vegetation Inspection Mng</v>
          </cell>
          <cell r="J377" t="str">
            <v>HALPIN, Luke</v>
          </cell>
          <cell r="K377">
            <v>32602</v>
          </cell>
          <cell r="L377" t="str">
            <v>SUBS</v>
          </cell>
          <cell r="M377" t="str">
            <v>STRUCT</v>
          </cell>
          <cell r="N377">
            <v>40630</v>
          </cell>
          <cell r="P377" t="str">
            <v>EW40A</v>
          </cell>
        </row>
        <row r="378">
          <cell r="A378">
            <v>5411</v>
          </cell>
          <cell r="B378" t="str">
            <v>Team Leader Vegetation</v>
          </cell>
          <cell r="C378" t="str">
            <v>Asset/Vegetation Inspector</v>
          </cell>
          <cell r="D378">
            <v>10585</v>
          </cell>
          <cell r="E378" t="str">
            <v>HUXLEY, William A</v>
          </cell>
          <cell r="F378" t="str">
            <v>Network Services</v>
          </cell>
          <cell r="G378" t="str">
            <v>Service Delivery</v>
          </cell>
          <cell r="H378" t="str">
            <v>Lines Overhead &amp; Undergro</v>
          </cell>
          <cell r="I378" t="str">
            <v>Vegetation Inspection Mng</v>
          </cell>
          <cell r="J378" t="str">
            <v>HALPIN, Luke</v>
          </cell>
          <cell r="K378">
            <v>41226</v>
          </cell>
          <cell r="L378" t="str">
            <v>SUBS</v>
          </cell>
          <cell r="M378" t="str">
            <v>APPNT</v>
          </cell>
          <cell r="N378">
            <v>41379</v>
          </cell>
          <cell r="P378" t="str">
            <v>EW500A</v>
          </cell>
        </row>
        <row r="379">
          <cell r="A379">
            <v>5412</v>
          </cell>
          <cell r="B379" t="str">
            <v>Plant and Transport Operator</v>
          </cell>
          <cell r="C379" t="str">
            <v>Plant and Transport Operator</v>
          </cell>
          <cell r="D379">
            <v>6961</v>
          </cell>
          <cell r="E379" t="str">
            <v>WROBLEWSKI, Richard V</v>
          </cell>
          <cell r="F379" t="str">
            <v>Network Services</v>
          </cell>
          <cell r="G379" t="str">
            <v>Service Delivery</v>
          </cell>
          <cell r="H379" t="str">
            <v>Lines Overhead &amp; Undergro</v>
          </cell>
          <cell r="I379" t="str">
            <v>Plant &amp; Equipment</v>
          </cell>
          <cell r="J379" t="str">
            <v>WITHELL, Paul T</v>
          </cell>
          <cell r="K379">
            <v>30907</v>
          </cell>
          <cell r="L379" t="str">
            <v>SUBS</v>
          </cell>
          <cell r="M379" t="str">
            <v>STRUCT</v>
          </cell>
          <cell r="N379">
            <v>40717</v>
          </cell>
          <cell r="P379" t="str">
            <v>EW600A</v>
          </cell>
        </row>
        <row r="380">
          <cell r="A380">
            <v>5414</v>
          </cell>
          <cell r="B380" t="str">
            <v>Team Coordinator Reactive Main</v>
          </cell>
          <cell r="C380" t="str">
            <v>Works / Teams Coordinator</v>
          </cell>
          <cell r="D380">
            <v>7000</v>
          </cell>
          <cell r="E380" t="str">
            <v>HARRADINE, Michael J</v>
          </cell>
          <cell r="F380" t="str">
            <v>Network Services</v>
          </cell>
          <cell r="G380" t="str">
            <v>Service Delivery</v>
          </cell>
          <cell r="H380" t="str">
            <v>Fault Response &amp; Reactive</v>
          </cell>
          <cell r="J380" t="str">
            <v>MACKAY, Russell I</v>
          </cell>
          <cell r="K380">
            <v>34451</v>
          </cell>
          <cell r="L380" t="str">
            <v>SUBS</v>
          </cell>
          <cell r="M380" t="str">
            <v>STRUCT</v>
          </cell>
          <cell r="N380">
            <v>41057</v>
          </cell>
          <cell r="P380" t="str">
            <v>EW900A</v>
          </cell>
        </row>
        <row r="381">
          <cell r="A381">
            <v>5428</v>
          </cell>
          <cell r="B381" t="str">
            <v>Network Operator</v>
          </cell>
          <cell r="C381" t="str">
            <v>Operations and Call Centre</v>
          </cell>
          <cell r="D381">
            <v>3938</v>
          </cell>
          <cell r="E381" t="str">
            <v>REID, Mark S</v>
          </cell>
          <cell r="F381" t="str">
            <v>Network Services</v>
          </cell>
          <cell r="G381" t="str">
            <v>Network Operations &amp; Call</v>
          </cell>
          <cell r="H381" t="str">
            <v>Control Room</v>
          </cell>
          <cell r="J381" t="str">
            <v>HINCH, Leylann J</v>
          </cell>
          <cell r="K381">
            <v>39541</v>
          </cell>
          <cell r="L381" t="str">
            <v>SUBS</v>
          </cell>
          <cell r="M381" t="str">
            <v>STRUCT</v>
          </cell>
          <cell r="N381">
            <v>41260</v>
          </cell>
          <cell r="P381" t="str">
            <v>NWKOA</v>
          </cell>
        </row>
        <row r="382">
          <cell r="A382">
            <v>6004</v>
          </cell>
          <cell r="B382" t="str">
            <v>Graduate Engineer</v>
          </cell>
          <cell r="C382" t="str">
            <v>Asset Management General Manager</v>
          </cell>
          <cell r="D382">
            <v>9343</v>
          </cell>
          <cell r="E382" t="str">
            <v>ROESLER, Benjamin</v>
          </cell>
          <cell r="F382" t="str">
            <v>Asset Management</v>
          </cell>
          <cell r="G382" t="str">
            <v>Technical Regulation &amp; St</v>
          </cell>
          <cell r="J382" t="str">
            <v>CUNNINGHAM, Peter J</v>
          </cell>
          <cell r="K382">
            <v>39868</v>
          </cell>
          <cell r="L382" t="str">
            <v>SUBS</v>
          </cell>
          <cell r="M382" t="str">
            <v>ADVMNT</v>
          </cell>
          <cell r="N382">
            <v>41255</v>
          </cell>
          <cell r="P382" t="str">
            <v>PO01</v>
          </cell>
        </row>
        <row r="383">
          <cell r="A383">
            <v>6005</v>
          </cell>
          <cell r="B383" t="str">
            <v>Cadet Engineer</v>
          </cell>
          <cell r="C383" t="str">
            <v>Asset Management General Manager</v>
          </cell>
          <cell r="D383" t="str">
            <v>Vacant</v>
          </cell>
          <cell r="F383" t="str">
            <v>Network Services</v>
          </cell>
          <cell r="G383" t="str">
            <v>Apprentices</v>
          </cell>
          <cell r="H383" t="str">
            <v>Graduate Engineer</v>
          </cell>
          <cell r="J383" t="str">
            <v>DEVLIN, Stephen P</v>
          </cell>
        </row>
        <row r="384">
          <cell r="A384">
            <v>6012</v>
          </cell>
          <cell r="B384" t="str">
            <v>Duel Tradesman</v>
          </cell>
          <cell r="C384" t="str">
            <v>Electrical Worker - Lineworker</v>
          </cell>
          <cell r="D384">
            <v>10524</v>
          </cell>
          <cell r="E384" t="str">
            <v>O'HARA, Andrew</v>
          </cell>
          <cell r="F384" t="str">
            <v>Network Services</v>
          </cell>
          <cell r="G384" t="str">
            <v>Service Delivery</v>
          </cell>
          <cell r="H384" t="str">
            <v>Network Capital</v>
          </cell>
          <cell r="J384" t="str">
            <v>MCQUALTER, Toby C</v>
          </cell>
          <cell r="K384">
            <v>41128</v>
          </cell>
          <cell r="L384" t="str">
            <v>SUBS</v>
          </cell>
          <cell r="M384" t="str">
            <v>COMM</v>
          </cell>
          <cell r="N384">
            <v>41128</v>
          </cell>
          <cell r="P384" t="str">
            <v>EW900A</v>
          </cell>
        </row>
        <row r="385">
          <cell r="A385">
            <v>6013</v>
          </cell>
          <cell r="B385" t="str">
            <v>Electrical Worker</v>
          </cell>
          <cell r="C385" t="str">
            <v>Electrical Worker</v>
          </cell>
          <cell r="D385">
            <v>10670</v>
          </cell>
          <cell r="E385" t="str">
            <v>CASEY, Steven</v>
          </cell>
          <cell r="F385" t="str">
            <v>Network Services</v>
          </cell>
          <cell r="G385" t="str">
            <v>Service Delivery</v>
          </cell>
          <cell r="H385" t="str">
            <v>Lines Overhead &amp; Undergro</v>
          </cell>
          <cell r="I385" t="str">
            <v>Pole Replacement</v>
          </cell>
          <cell r="J385" t="str">
            <v>GUM, James</v>
          </cell>
          <cell r="K385">
            <v>41380</v>
          </cell>
          <cell r="L385" t="str">
            <v>SUBS</v>
          </cell>
          <cell r="M385" t="str">
            <v>COMM</v>
          </cell>
          <cell r="N385">
            <v>41380</v>
          </cell>
          <cell r="P385" t="str">
            <v>EW600A</v>
          </cell>
        </row>
        <row r="386">
          <cell r="A386">
            <v>6014</v>
          </cell>
          <cell r="B386" t="str">
            <v>Electrical Worker</v>
          </cell>
          <cell r="C386" t="str">
            <v>Electrical Worker</v>
          </cell>
          <cell r="D386" t="str">
            <v>Vacant</v>
          </cell>
          <cell r="F386" t="str">
            <v>Network Services</v>
          </cell>
          <cell r="G386" t="str">
            <v>Service Delivery</v>
          </cell>
          <cell r="H386" t="str">
            <v>Fault Response &amp; Reactive</v>
          </cell>
          <cell r="J386" t="str">
            <v>BEST, Leon H</v>
          </cell>
        </row>
        <row r="387">
          <cell r="A387">
            <v>6015</v>
          </cell>
          <cell r="B387" t="str">
            <v>Electrical Worker</v>
          </cell>
          <cell r="C387" t="str">
            <v>Electrical Worker</v>
          </cell>
          <cell r="D387">
            <v>2125</v>
          </cell>
          <cell r="E387" t="str">
            <v>MENAGER, Nicolas</v>
          </cell>
          <cell r="F387" t="str">
            <v>Network Services</v>
          </cell>
          <cell r="G387" t="str">
            <v>Service Delivery</v>
          </cell>
          <cell r="H387" t="str">
            <v>Lines Overhead &amp; Undergro</v>
          </cell>
          <cell r="I387" t="str">
            <v>Pole Replacement</v>
          </cell>
          <cell r="J387" t="str">
            <v>DOWD, Troy A</v>
          </cell>
          <cell r="K387">
            <v>38040</v>
          </cell>
          <cell r="L387" t="str">
            <v>SUBS</v>
          </cell>
          <cell r="M387" t="str">
            <v>COMPET</v>
          </cell>
          <cell r="N387">
            <v>41091</v>
          </cell>
          <cell r="P387" t="str">
            <v>EW800A</v>
          </cell>
        </row>
        <row r="388">
          <cell r="A388">
            <v>6016</v>
          </cell>
          <cell r="B388" t="str">
            <v>Team Leader Vegetation - Electrical</v>
          </cell>
          <cell r="C388" t="str">
            <v>Asset/Vegetation Inspector</v>
          </cell>
          <cell r="D388">
            <v>2206</v>
          </cell>
          <cell r="E388" t="str">
            <v>HESLOP, Peter</v>
          </cell>
          <cell r="F388" t="str">
            <v>Network Services</v>
          </cell>
          <cell r="G388" t="str">
            <v>Service Delivery</v>
          </cell>
          <cell r="H388" t="str">
            <v>Lines Overhead &amp; Undergro</v>
          </cell>
          <cell r="I388" t="str">
            <v>Vegetation Inspection Mng</v>
          </cell>
          <cell r="J388" t="str">
            <v>HALPIN, Luke</v>
          </cell>
          <cell r="K388">
            <v>38153</v>
          </cell>
          <cell r="L388" t="str">
            <v>SUBS</v>
          </cell>
          <cell r="M388" t="str">
            <v>XFER</v>
          </cell>
          <cell r="N388">
            <v>41379</v>
          </cell>
          <cell r="P388" t="str">
            <v>EW800A</v>
          </cell>
        </row>
        <row r="389">
          <cell r="A389">
            <v>6017</v>
          </cell>
          <cell r="B389" t="str">
            <v>Dual Trade (LW/F)</v>
          </cell>
          <cell r="C389" t="str">
            <v>Electrical Worker - Lineworker</v>
          </cell>
          <cell r="D389">
            <v>4059</v>
          </cell>
          <cell r="E389" t="str">
            <v>LILLIE, Matthew J</v>
          </cell>
          <cell r="F389" t="str">
            <v>Network Services</v>
          </cell>
          <cell r="G389" t="str">
            <v>Customer Service</v>
          </cell>
          <cell r="H389" t="str">
            <v>Metering &amp; Services</v>
          </cell>
          <cell r="J389" t="str">
            <v>MITCHELL, John B</v>
          </cell>
          <cell r="K389">
            <v>35744</v>
          </cell>
          <cell r="L389" t="str">
            <v>SUBS</v>
          </cell>
          <cell r="M389" t="str">
            <v>COMPET</v>
          </cell>
          <cell r="N389">
            <v>40886</v>
          </cell>
          <cell r="P389" t="str">
            <v>EW900A</v>
          </cell>
        </row>
        <row r="390">
          <cell r="A390">
            <v>6018</v>
          </cell>
          <cell r="B390" t="str">
            <v>Electrical Worker/Lineworker</v>
          </cell>
          <cell r="C390" t="str">
            <v>Electrical Worker - Lineworker</v>
          </cell>
          <cell r="D390">
            <v>2380</v>
          </cell>
          <cell r="E390" t="str">
            <v>VALTER, David J</v>
          </cell>
          <cell r="F390" t="str">
            <v>Network Services</v>
          </cell>
          <cell r="G390" t="str">
            <v>Service Delivery</v>
          </cell>
          <cell r="H390" t="str">
            <v>Lines Overhead &amp; Undergro</v>
          </cell>
          <cell r="I390" t="str">
            <v>Vegetation Inspection Mng</v>
          </cell>
          <cell r="J390" t="str">
            <v>HALPIN, Luke</v>
          </cell>
          <cell r="K390">
            <v>38379</v>
          </cell>
          <cell r="L390" t="str">
            <v>SUBS</v>
          </cell>
          <cell r="M390" t="str">
            <v>COMPET</v>
          </cell>
          <cell r="N390">
            <v>41346</v>
          </cell>
          <cell r="P390" t="str">
            <v>EW800A</v>
          </cell>
        </row>
        <row r="391">
          <cell r="A391">
            <v>6024</v>
          </cell>
          <cell r="B391" t="str">
            <v>Electrical Worker</v>
          </cell>
          <cell r="C391" t="str">
            <v>Electrical Worker</v>
          </cell>
          <cell r="D391">
            <v>2382</v>
          </cell>
          <cell r="E391" t="str">
            <v>FARTHING, Daniel</v>
          </cell>
          <cell r="F391" t="str">
            <v>Network Services</v>
          </cell>
          <cell r="G391" t="str">
            <v>Service Delivery</v>
          </cell>
          <cell r="H391" t="str">
            <v>Substation Maintenance</v>
          </cell>
          <cell r="I391" t="str">
            <v>Distribution Substations</v>
          </cell>
          <cell r="J391" t="str">
            <v>BELL, Darren R</v>
          </cell>
          <cell r="K391">
            <v>38379</v>
          </cell>
          <cell r="L391" t="str">
            <v>SUBS</v>
          </cell>
          <cell r="M391" t="str">
            <v>COMPET</v>
          </cell>
          <cell r="N391">
            <v>40787</v>
          </cell>
          <cell r="P391" t="str">
            <v>EW800A</v>
          </cell>
        </row>
        <row r="392">
          <cell r="A392">
            <v>6041</v>
          </cell>
          <cell r="B392" t="str">
            <v>UG Leading Hand - Construction</v>
          </cell>
          <cell r="C392" t="str">
            <v>Electrical Worker</v>
          </cell>
          <cell r="D392">
            <v>9355</v>
          </cell>
          <cell r="E392" t="str">
            <v>BROWN, Corey</v>
          </cell>
          <cell r="F392" t="str">
            <v>Network Services</v>
          </cell>
          <cell r="G392" t="str">
            <v>Service Delivery</v>
          </cell>
          <cell r="H392" t="str">
            <v>Network Capital</v>
          </cell>
          <cell r="J392" t="str">
            <v>HOPKINS, Brian C</v>
          </cell>
          <cell r="K392">
            <v>39867</v>
          </cell>
          <cell r="L392" t="str">
            <v>SUBS</v>
          </cell>
          <cell r="M392" t="str">
            <v>ADVMNT</v>
          </cell>
          <cell r="N392">
            <v>41358</v>
          </cell>
          <cell r="P392" t="str">
            <v>EW700A</v>
          </cell>
        </row>
        <row r="393">
          <cell r="A393">
            <v>6047</v>
          </cell>
          <cell r="B393" t="str">
            <v>Cable Layer</v>
          </cell>
          <cell r="C393" t="str">
            <v>Electrical Worker - Labourer</v>
          </cell>
          <cell r="D393">
            <v>9696</v>
          </cell>
          <cell r="E393" t="str">
            <v>LACHLAN, Aaron P</v>
          </cell>
          <cell r="F393" t="str">
            <v>Network Services</v>
          </cell>
          <cell r="G393" t="str">
            <v>Service Delivery</v>
          </cell>
          <cell r="H393" t="str">
            <v>Lines Overhead &amp; Undergro</v>
          </cell>
          <cell r="I393" t="str">
            <v>Pole Replacement</v>
          </cell>
          <cell r="J393" t="str">
            <v>STEWART, Geoffrey W</v>
          </cell>
          <cell r="K393">
            <v>40316</v>
          </cell>
          <cell r="L393" t="str">
            <v>SUBS</v>
          </cell>
          <cell r="M393" t="str">
            <v>COMPET</v>
          </cell>
          <cell r="N393">
            <v>41091</v>
          </cell>
          <cell r="P393" t="str">
            <v>EW40A</v>
          </cell>
        </row>
        <row r="394">
          <cell r="A394">
            <v>6056</v>
          </cell>
          <cell r="B394" t="str">
            <v>Electrical Fitter</v>
          </cell>
          <cell r="C394" t="str">
            <v>Electrical Fitter - Dist Sub</v>
          </cell>
          <cell r="D394">
            <v>9369</v>
          </cell>
          <cell r="E394" t="str">
            <v>MCCREADY, Kevin G</v>
          </cell>
          <cell r="F394" t="str">
            <v>Network Services</v>
          </cell>
          <cell r="G394" t="str">
            <v>Customer Service</v>
          </cell>
          <cell r="H394" t="str">
            <v>Metering &amp; Services</v>
          </cell>
          <cell r="J394" t="str">
            <v>CHRISTIAN, Wayne I</v>
          </cell>
          <cell r="K394">
            <v>39895</v>
          </cell>
          <cell r="L394" t="str">
            <v>SUBS</v>
          </cell>
          <cell r="M394" t="str">
            <v>COMM</v>
          </cell>
          <cell r="N394">
            <v>40630</v>
          </cell>
          <cell r="P394" t="str">
            <v>EW700A</v>
          </cell>
        </row>
        <row r="395">
          <cell r="A395">
            <v>6083</v>
          </cell>
          <cell r="B395" t="str">
            <v>Vegetation Inspector</v>
          </cell>
          <cell r="C395" t="str">
            <v>Asset/Vegetation Inspector</v>
          </cell>
          <cell r="D395">
            <v>10090</v>
          </cell>
          <cell r="E395" t="str">
            <v>LUMLEY, Mark G</v>
          </cell>
          <cell r="F395" t="str">
            <v>Network Services</v>
          </cell>
          <cell r="G395" t="str">
            <v>Service Delivery</v>
          </cell>
          <cell r="H395" t="str">
            <v>Lines Overhead &amp; Undergro</v>
          </cell>
          <cell r="I395" t="str">
            <v>Vegetation Inspection Mng</v>
          </cell>
          <cell r="J395" t="str">
            <v>HALPIN, Luke</v>
          </cell>
          <cell r="K395">
            <v>40938</v>
          </cell>
          <cell r="L395" t="str">
            <v>SUBS</v>
          </cell>
          <cell r="M395" t="str">
            <v>COMM</v>
          </cell>
          <cell r="N395">
            <v>40938</v>
          </cell>
          <cell r="P395" t="str">
            <v>EW40A</v>
          </cell>
        </row>
        <row r="396">
          <cell r="A396">
            <v>6091</v>
          </cell>
          <cell r="B396" t="str">
            <v>Trade Assistant</v>
          </cell>
          <cell r="C396" t="str">
            <v>Electrical Worker - Labourer</v>
          </cell>
          <cell r="D396">
            <v>10673</v>
          </cell>
          <cell r="E396" t="str">
            <v>WINTER, Ryan</v>
          </cell>
          <cell r="F396" t="str">
            <v>Network Services</v>
          </cell>
          <cell r="G396" t="str">
            <v>Service Delivery</v>
          </cell>
          <cell r="H396" t="str">
            <v>Lines Overhead &amp; Undergro</v>
          </cell>
          <cell r="I396" t="str">
            <v>Pole Replacement</v>
          </cell>
          <cell r="J396" t="str">
            <v>BRADLEY, Paul</v>
          </cell>
          <cell r="K396">
            <v>41386</v>
          </cell>
          <cell r="L396" t="str">
            <v>SUBS</v>
          </cell>
          <cell r="M396" t="str">
            <v>COMM</v>
          </cell>
          <cell r="N396">
            <v>41386</v>
          </cell>
          <cell r="P396" t="str">
            <v>EW300A</v>
          </cell>
        </row>
        <row r="397">
          <cell r="A397">
            <v>6099</v>
          </cell>
          <cell r="B397" t="str">
            <v>Customer Connections Engineer</v>
          </cell>
          <cell r="C397" t="str">
            <v>Customer Solutions</v>
          </cell>
          <cell r="D397" t="str">
            <v>542-02652</v>
          </cell>
          <cell r="E397" t="str">
            <v>SINGH, Anant K</v>
          </cell>
          <cell r="F397" t="str">
            <v>Asset Management</v>
          </cell>
          <cell r="G397" t="str">
            <v>Customer Solutions</v>
          </cell>
          <cell r="J397" t="str">
            <v>GARVIN, John L</v>
          </cell>
          <cell r="K397">
            <v>32923</v>
          </cell>
          <cell r="L397" t="str">
            <v>SUBS</v>
          </cell>
          <cell r="M397" t="str">
            <v>STRUCT</v>
          </cell>
          <cell r="N397">
            <v>40717</v>
          </cell>
          <cell r="P397" t="str">
            <v>A5-ZBS</v>
          </cell>
        </row>
        <row r="398">
          <cell r="A398">
            <v>6105</v>
          </cell>
          <cell r="B398" t="str">
            <v>SCADA Technician</v>
          </cell>
          <cell r="C398" t="str">
            <v xml:space="preserve">AP - Planner/TO/Engineer </v>
          </cell>
          <cell r="D398">
            <v>9862</v>
          </cell>
          <cell r="E398" t="str">
            <v>OVIEDO, Carlos A</v>
          </cell>
          <cell r="F398" t="str">
            <v>Asset Management</v>
          </cell>
          <cell r="G398" t="str">
            <v>Asset Strategy &amp; Planning</v>
          </cell>
          <cell r="H398" t="str">
            <v>Secondary Systems</v>
          </cell>
          <cell r="J398" t="str">
            <v>SARTOR, Phillip D</v>
          </cell>
          <cell r="K398">
            <v>40567</v>
          </cell>
          <cell r="L398" t="str">
            <v>SUBS</v>
          </cell>
          <cell r="M398" t="str">
            <v>STRUCT</v>
          </cell>
          <cell r="N398">
            <v>41193</v>
          </cell>
          <cell r="P398" t="str">
            <v>A4-ZAS</v>
          </cell>
        </row>
        <row r="399">
          <cell r="A399">
            <v>6121</v>
          </cell>
          <cell r="B399" t="str">
            <v>Project Coordinator</v>
          </cell>
          <cell r="C399" t="str">
            <v>Works Enablement</v>
          </cell>
          <cell r="D399">
            <v>9719</v>
          </cell>
          <cell r="E399" t="str">
            <v>ALDERSON, Sarah L</v>
          </cell>
          <cell r="F399" t="str">
            <v>Network Services</v>
          </cell>
          <cell r="G399" t="str">
            <v>Works Enablement</v>
          </cell>
          <cell r="H399" t="str">
            <v>Works Management</v>
          </cell>
          <cell r="I399" t="str">
            <v>WE Tools Syst &amp; Proc Spec</v>
          </cell>
          <cell r="J399" t="str">
            <v>KUSUMA, Arinanto</v>
          </cell>
          <cell r="K399">
            <v>40364</v>
          </cell>
          <cell r="L399" t="str">
            <v>SUBS</v>
          </cell>
          <cell r="M399" t="str">
            <v>ADVMNT</v>
          </cell>
          <cell r="N399">
            <v>41091</v>
          </cell>
          <cell r="P399" t="str">
            <v>A3-ZAS</v>
          </cell>
        </row>
        <row r="400">
          <cell r="A400">
            <v>6132</v>
          </cell>
          <cell r="B400" t="str">
            <v>Senior Business Improvement Officer</v>
          </cell>
          <cell r="C400" t="str">
            <v xml:space="preserve">AP - Snr Planner/TO/Engineer </v>
          </cell>
          <cell r="D400">
            <v>3961</v>
          </cell>
          <cell r="E400" t="str">
            <v>HAZELL, Vincent A</v>
          </cell>
          <cell r="F400" t="str">
            <v>Asset Management</v>
          </cell>
          <cell r="G400" t="str">
            <v>Asset Strategy &amp; Planning</v>
          </cell>
          <cell r="H400" t="str">
            <v>Secondary Systems</v>
          </cell>
          <cell r="J400" t="str">
            <v>SARTOR, Phillip D</v>
          </cell>
          <cell r="K400">
            <v>39559</v>
          </cell>
          <cell r="L400" t="str">
            <v>SUBS</v>
          </cell>
          <cell r="M400" t="str">
            <v>STRUCT</v>
          </cell>
          <cell r="N400">
            <v>41193</v>
          </cell>
          <cell r="P400" t="str">
            <v>A5-ZBS</v>
          </cell>
        </row>
        <row r="401">
          <cell r="A401">
            <v>6133</v>
          </cell>
          <cell r="B401" t="str">
            <v>Electrical Fitter</v>
          </cell>
          <cell r="C401" t="str">
            <v>Electrical Fitter - Dist Sub</v>
          </cell>
          <cell r="D401" t="str">
            <v>Vacant</v>
          </cell>
          <cell r="F401" t="str">
            <v>Network Services</v>
          </cell>
          <cell r="G401" t="str">
            <v>Customer Service</v>
          </cell>
          <cell r="H401" t="str">
            <v>Metering &amp; Services</v>
          </cell>
          <cell r="J401" t="str">
            <v>CHRISTIAN, Wayne I</v>
          </cell>
        </row>
        <row r="402">
          <cell r="A402">
            <v>6134</v>
          </cell>
          <cell r="B402" t="str">
            <v>Team Leader Streetlighting</v>
          </cell>
          <cell r="C402" t="str">
            <v>Electrical Fitter - Streetlights</v>
          </cell>
          <cell r="D402">
            <v>2378</v>
          </cell>
          <cell r="E402" t="str">
            <v>MARMONT, Luke M</v>
          </cell>
          <cell r="F402" t="str">
            <v>Network Services</v>
          </cell>
          <cell r="G402" t="str">
            <v>Service Delivery</v>
          </cell>
          <cell r="H402" t="str">
            <v>Substation Maintenance</v>
          </cell>
          <cell r="I402" t="str">
            <v>Streetlighting Maintenanc</v>
          </cell>
          <cell r="J402" t="str">
            <v>TRUTE, Stephen D</v>
          </cell>
          <cell r="K402">
            <v>38379</v>
          </cell>
          <cell r="L402" t="str">
            <v>SUBS</v>
          </cell>
          <cell r="M402" t="str">
            <v>APPNT</v>
          </cell>
          <cell r="N402">
            <v>40931</v>
          </cell>
          <cell r="P402" t="str">
            <v>EW700A</v>
          </cell>
        </row>
        <row r="403">
          <cell r="A403">
            <v>6139</v>
          </cell>
          <cell r="B403" t="str">
            <v>Electrical Fitter</v>
          </cell>
          <cell r="C403" t="str">
            <v>Electrical Fitter - Dist Sub</v>
          </cell>
          <cell r="D403">
            <v>9998</v>
          </cell>
          <cell r="E403" t="str">
            <v>LUKASIAK, Aaron A</v>
          </cell>
          <cell r="F403" t="str">
            <v>Network Services</v>
          </cell>
          <cell r="G403" t="str">
            <v>Service Delivery</v>
          </cell>
          <cell r="H403" t="str">
            <v>Substation Maintenance</v>
          </cell>
          <cell r="I403" t="str">
            <v>Streetlighting Maintenanc</v>
          </cell>
          <cell r="J403" t="str">
            <v>TRUTE, Stephen D</v>
          </cell>
          <cell r="K403">
            <v>40792</v>
          </cell>
          <cell r="L403" t="str">
            <v>SUBS</v>
          </cell>
          <cell r="M403" t="str">
            <v>STRUCT</v>
          </cell>
          <cell r="N403">
            <v>41064</v>
          </cell>
          <cell r="P403" t="str">
            <v>EW700A</v>
          </cell>
        </row>
        <row r="404">
          <cell r="A404">
            <v>6142</v>
          </cell>
          <cell r="B404" t="str">
            <v>Customer Services Officer</v>
          </cell>
          <cell r="C404" t="str">
            <v>Customer Services Officer_Connections &amp; Integrity Section</v>
          </cell>
          <cell r="D404">
            <v>3475</v>
          </cell>
          <cell r="E404" t="str">
            <v>PARKER, Carla L</v>
          </cell>
          <cell r="F404" t="str">
            <v>Network Services</v>
          </cell>
          <cell r="G404" t="str">
            <v>Customer Service</v>
          </cell>
          <cell r="H404" t="str">
            <v>Metering &amp; Services</v>
          </cell>
          <cell r="J404" t="str">
            <v>ROBERTS, Jeffrey A</v>
          </cell>
          <cell r="K404">
            <v>39268</v>
          </cell>
          <cell r="L404" t="str">
            <v>SUBS</v>
          </cell>
          <cell r="M404" t="str">
            <v>STRUCT</v>
          </cell>
          <cell r="N404">
            <v>40840</v>
          </cell>
          <cell r="P404" t="str">
            <v>A2-ZAS</v>
          </cell>
        </row>
        <row r="405">
          <cell r="A405">
            <v>6143</v>
          </cell>
          <cell r="B405" t="str">
            <v>Customer Services Officer</v>
          </cell>
          <cell r="C405" t="str">
            <v>Customer Services Officer_Connections &amp; Integrity Section</v>
          </cell>
          <cell r="D405">
            <v>9904</v>
          </cell>
          <cell r="E405" t="str">
            <v>BRIGGS, Michelle</v>
          </cell>
          <cell r="F405" t="str">
            <v>Network Services</v>
          </cell>
          <cell r="G405" t="str">
            <v>Customer Service</v>
          </cell>
          <cell r="H405" t="str">
            <v>Metering &amp; Services</v>
          </cell>
          <cell r="J405" t="str">
            <v>ROBERTS, Jeffrey A</v>
          </cell>
          <cell r="K405">
            <v>40639</v>
          </cell>
          <cell r="L405" t="str">
            <v>SUBS</v>
          </cell>
          <cell r="M405" t="str">
            <v>STRUCT</v>
          </cell>
          <cell r="N405">
            <v>40840</v>
          </cell>
          <cell r="P405" t="str">
            <v>A2-ZAS</v>
          </cell>
        </row>
        <row r="406">
          <cell r="A406">
            <v>6146</v>
          </cell>
          <cell r="B406" t="str">
            <v>Electrical Worker</v>
          </cell>
          <cell r="C406" t="str">
            <v>Electrical Worker</v>
          </cell>
          <cell r="D406">
            <v>2653</v>
          </cell>
          <cell r="E406" t="str">
            <v>HOGAN, Sebastian</v>
          </cell>
          <cell r="F406" t="str">
            <v>Network Services</v>
          </cell>
          <cell r="G406" t="str">
            <v>Service Delivery</v>
          </cell>
          <cell r="H406" t="str">
            <v>Network Capital</v>
          </cell>
          <cell r="J406" t="str">
            <v>RANKIN, Paul A</v>
          </cell>
          <cell r="K406">
            <v>38747</v>
          </cell>
          <cell r="L406" t="str">
            <v>SUBS</v>
          </cell>
          <cell r="M406" t="str">
            <v>COMPET</v>
          </cell>
          <cell r="N406">
            <v>41205</v>
          </cell>
          <cell r="P406" t="str">
            <v>EW800A</v>
          </cell>
        </row>
        <row r="407">
          <cell r="A407">
            <v>6153</v>
          </cell>
          <cell r="B407" t="str">
            <v>Executive Support Officer</v>
          </cell>
          <cell r="C407" t="str">
            <v>Service Delivery Management</v>
          </cell>
          <cell r="D407">
            <v>10579</v>
          </cell>
          <cell r="E407" t="str">
            <v>BRUNDLE, Janine B</v>
          </cell>
          <cell r="F407" t="str">
            <v>Network Services</v>
          </cell>
          <cell r="J407" t="str">
            <v>ATKIN, Robert C</v>
          </cell>
          <cell r="K407">
            <v>41205</v>
          </cell>
          <cell r="L407" t="str">
            <v>SUBS</v>
          </cell>
          <cell r="M407" t="str">
            <v>APPNT</v>
          </cell>
          <cell r="N407">
            <v>41379</v>
          </cell>
          <cell r="P407" t="str">
            <v>A3-ZAS</v>
          </cell>
        </row>
        <row r="408">
          <cell r="A408">
            <v>6171</v>
          </cell>
          <cell r="B408" t="str">
            <v>Works Coordinator Reactive</v>
          </cell>
          <cell r="C408" t="str">
            <v>Works / Teams Coordinator</v>
          </cell>
          <cell r="D408">
            <v>6020</v>
          </cell>
          <cell r="E408" t="str">
            <v>MACKAY, Russell I</v>
          </cell>
          <cell r="F408" t="str">
            <v>Network Services</v>
          </cell>
          <cell r="G408" t="str">
            <v>Service Delivery</v>
          </cell>
          <cell r="H408" t="str">
            <v>Fault Response &amp; Reactive</v>
          </cell>
          <cell r="J408" t="str">
            <v>HOPKINS, Brian C</v>
          </cell>
          <cell r="K408">
            <v>32882</v>
          </cell>
          <cell r="L408" t="str">
            <v>SUBS</v>
          </cell>
          <cell r="M408" t="str">
            <v>STRUCT</v>
          </cell>
          <cell r="N408">
            <v>40787</v>
          </cell>
          <cell r="P408" t="str">
            <v>EW100B</v>
          </cell>
        </row>
        <row r="409">
          <cell r="A409">
            <v>6173</v>
          </cell>
          <cell r="B409" t="str">
            <v>Assistant Streetlight Coordinator</v>
          </cell>
          <cell r="C409" t="str">
            <v>Works Enablement</v>
          </cell>
          <cell r="D409">
            <v>6562</v>
          </cell>
          <cell r="E409" t="str">
            <v>STOKMAN, Terry</v>
          </cell>
          <cell r="F409" t="str">
            <v>Network Services</v>
          </cell>
          <cell r="G409" t="str">
            <v>Works Enablement</v>
          </cell>
          <cell r="H409" t="str">
            <v>Works Management</v>
          </cell>
          <cell r="I409" t="str">
            <v>Program Planning</v>
          </cell>
          <cell r="J409" t="str">
            <v>VAN DER PLAAT, Michael A</v>
          </cell>
          <cell r="K409">
            <v>28415</v>
          </cell>
          <cell r="L409" t="str">
            <v>SUBS</v>
          </cell>
          <cell r="M409" t="str">
            <v>COMPET</v>
          </cell>
          <cell r="N409">
            <v>41091</v>
          </cell>
          <cell r="P409" t="str">
            <v>EW900A</v>
          </cell>
        </row>
        <row r="410">
          <cell r="A410">
            <v>6175</v>
          </cell>
          <cell r="B410" t="str">
            <v>Asset Information Officer</v>
          </cell>
          <cell r="C410" t="str">
            <v>Asset Information and Reporting</v>
          </cell>
          <cell r="D410" t="str">
            <v>Vacant</v>
          </cell>
          <cell r="F410" t="str">
            <v>Asset Management</v>
          </cell>
          <cell r="G410" t="str">
            <v>Asset Info Mngmnt &amp; Repor</v>
          </cell>
          <cell r="J410" t="str">
            <v>BAJWA, Harpal</v>
          </cell>
        </row>
        <row r="411">
          <cell r="A411">
            <v>6176</v>
          </cell>
          <cell r="B411" t="str">
            <v>Asset Information Officer</v>
          </cell>
          <cell r="C411" t="str">
            <v>Asset Information and Reporting</v>
          </cell>
          <cell r="D411">
            <v>10555</v>
          </cell>
          <cell r="E411" t="str">
            <v>KONKISA, Sabitha</v>
          </cell>
          <cell r="F411" t="str">
            <v>Asset Management</v>
          </cell>
          <cell r="G411" t="str">
            <v>Asset Info Mngmnt &amp; Repor</v>
          </cell>
          <cell r="J411" t="str">
            <v>BAJWA, Harpal</v>
          </cell>
          <cell r="K411">
            <v>41155</v>
          </cell>
          <cell r="L411" t="str">
            <v>SUBS</v>
          </cell>
          <cell r="M411" t="str">
            <v>COMM</v>
          </cell>
          <cell r="N411">
            <v>41155</v>
          </cell>
          <cell r="P411" t="str">
            <v>A3-ZBS</v>
          </cell>
        </row>
        <row r="412">
          <cell r="A412">
            <v>6188</v>
          </cell>
          <cell r="B412" t="str">
            <v>OSR Program Coordinator</v>
          </cell>
          <cell r="C412" t="str">
            <v>Network Innovation</v>
          </cell>
          <cell r="D412">
            <v>10543</v>
          </cell>
          <cell r="E412" t="str">
            <v>BEH, Angela</v>
          </cell>
          <cell r="F412" t="str">
            <v>Asset Management</v>
          </cell>
          <cell r="G412" t="str">
            <v>Network Innovation</v>
          </cell>
          <cell r="H412" t="str">
            <v>OSR Program</v>
          </cell>
          <cell r="J412" t="str">
            <v>BALDWIN, Graham</v>
          </cell>
          <cell r="K412">
            <v>41141</v>
          </cell>
          <cell r="L412" t="str">
            <v>SUBS</v>
          </cell>
          <cell r="M412" t="str">
            <v>STRUCT</v>
          </cell>
          <cell r="N412">
            <v>41150</v>
          </cell>
          <cell r="O412">
            <v>41870</v>
          </cell>
          <cell r="P412" t="str">
            <v>A3-ZBS</v>
          </cell>
        </row>
        <row r="413">
          <cell r="A413">
            <v>6197</v>
          </cell>
          <cell r="B413" t="str">
            <v>Electrical Fitter</v>
          </cell>
          <cell r="C413" t="str">
            <v>Electrical Fitter - Dist Sub</v>
          </cell>
          <cell r="D413">
            <v>2644</v>
          </cell>
          <cell r="E413" t="str">
            <v>BOLTE, Aaron J</v>
          </cell>
          <cell r="F413" t="str">
            <v>Network Services</v>
          </cell>
          <cell r="G413" t="str">
            <v>Customer Service</v>
          </cell>
          <cell r="H413" t="str">
            <v>Metering &amp; Services</v>
          </cell>
          <cell r="J413" t="str">
            <v>CHRISTIAN, Wayne I</v>
          </cell>
          <cell r="K413">
            <v>38747</v>
          </cell>
          <cell r="L413" t="str">
            <v>SUBS</v>
          </cell>
          <cell r="M413" t="str">
            <v>COMPET</v>
          </cell>
          <cell r="N413">
            <v>40968</v>
          </cell>
          <cell r="P413" t="str">
            <v>EW800A</v>
          </cell>
        </row>
        <row r="414">
          <cell r="A414">
            <v>6198</v>
          </cell>
          <cell r="B414" t="str">
            <v>Electrical Fitter</v>
          </cell>
          <cell r="C414" t="str">
            <v>Electrical Fitter - Dist Sub</v>
          </cell>
          <cell r="D414">
            <v>3760</v>
          </cell>
          <cell r="E414" t="str">
            <v>NICHOLSON, Peter J</v>
          </cell>
          <cell r="F414" t="str">
            <v>Network Services</v>
          </cell>
          <cell r="G414" t="str">
            <v>Service Delivery</v>
          </cell>
          <cell r="H414" t="str">
            <v>Substation Maintenance</v>
          </cell>
          <cell r="I414" t="str">
            <v>Distribution Substations</v>
          </cell>
          <cell r="J414" t="str">
            <v>BELL, Darren R</v>
          </cell>
          <cell r="K414">
            <v>39482</v>
          </cell>
          <cell r="L414" t="str">
            <v>SUBS</v>
          </cell>
          <cell r="M414" t="str">
            <v>COMPET</v>
          </cell>
          <cell r="N414">
            <v>41253</v>
          </cell>
          <cell r="P414" t="str">
            <v>EW800A</v>
          </cell>
        </row>
        <row r="415">
          <cell r="A415">
            <v>6221</v>
          </cell>
          <cell r="B415" t="str">
            <v>Customer Service and Compliance Officer</v>
          </cell>
          <cell r="C415" t="str">
            <v>Asset Management General Manager</v>
          </cell>
          <cell r="D415">
            <v>3127</v>
          </cell>
          <cell r="E415" t="str">
            <v>ESCRIBANO, Harvey</v>
          </cell>
          <cell r="F415" t="str">
            <v>Asset Management</v>
          </cell>
          <cell r="G415" t="str">
            <v>Gas Networks</v>
          </cell>
          <cell r="J415" t="str">
            <v>CONNELLY, Macleay F</v>
          </cell>
          <cell r="K415">
            <v>38961</v>
          </cell>
          <cell r="L415" t="str">
            <v>SUBS</v>
          </cell>
          <cell r="M415" t="str">
            <v>APPNT</v>
          </cell>
          <cell r="N415">
            <v>41043</v>
          </cell>
          <cell r="P415" t="str">
            <v>MSAN</v>
          </cell>
        </row>
        <row r="416">
          <cell r="A416">
            <v>6233</v>
          </cell>
          <cell r="B416" t="str">
            <v>Manager Electrical Asset Management</v>
          </cell>
          <cell r="C416" t="str">
            <v>AP - Management Group</v>
          </cell>
          <cell r="D416" t="str">
            <v>Vacant</v>
          </cell>
          <cell r="F416" t="str">
            <v>Asset Management</v>
          </cell>
          <cell r="G416" t="str">
            <v>Asset Strategy &amp; Planning</v>
          </cell>
          <cell r="J416" t="str">
            <v>DEVLIN, Stephen P</v>
          </cell>
        </row>
        <row r="417">
          <cell r="A417">
            <v>6238</v>
          </cell>
          <cell r="B417" t="str">
            <v>Electrical Fitter</v>
          </cell>
          <cell r="C417" t="str">
            <v>Electrical Fitter - Dist Sub</v>
          </cell>
          <cell r="D417">
            <v>2659</v>
          </cell>
          <cell r="E417" t="str">
            <v>WHITE, Tobias</v>
          </cell>
          <cell r="F417" t="str">
            <v>Network Services</v>
          </cell>
          <cell r="G417" t="str">
            <v>Service Delivery</v>
          </cell>
          <cell r="H417" t="str">
            <v>Substation Maintenance</v>
          </cell>
          <cell r="I417" t="str">
            <v>Distribution Substations</v>
          </cell>
          <cell r="J417" t="str">
            <v>BELL, Darren R</v>
          </cell>
          <cell r="K417">
            <v>38747</v>
          </cell>
          <cell r="L417" t="str">
            <v>SUBS</v>
          </cell>
          <cell r="M417" t="str">
            <v>COMPET</v>
          </cell>
          <cell r="N417">
            <v>41288</v>
          </cell>
          <cell r="P417" t="str">
            <v>EW800A</v>
          </cell>
        </row>
        <row r="418">
          <cell r="A418">
            <v>6246</v>
          </cell>
          <cell r="B418" t="str">
            <v>Asset Strategy Analyst</v>
          </cell>
          <cell r="C418" t="str">
            <v xml:space="preserve">AP - Planner/TO/Engineer </v>
          </cell>
          <cell r="D418">
            <v>10139</v>
          </cell>
          <cell r="E418" t="str">
            <v>WEE, Zi K T</v>
          </cell>
          <cell r="F418" t="str">
            <v>Asset Management</v>
          </cell>
          <cell r="G418" t="str">
            <v>Asset Strategy &amp; Planning</v>
          </cell>
          <cell r="H418" t="str">
            <v>Asset Strategy</v>
          </cell>
          <cell r="J418" t="str">
            <v>ANDERSON, Tim</v>
          </cell>
          <cell r="K418">
            <v>41050</v>
          </cell>
          <cell r="L418" t="str">
            <v>SUBS</v>
          </cell>
          <cell r="M418" t="str">
            <v>STRUCT</v>
          </cell>
          <cell r="N418">
            <v>41193</v>
          </cell>
          <cell r="P418" t="str">
            <v>A4-ZAS</v>
          </cell>
        </row>
        <row r="419">
          <cell r="A419">
            <v>6247</v>
          </cell>
          <cell r="B419" t="str">
            <v>Project Engineer</v>
          </cell>
          <cell r="C419" t="str">
            <v>Major Projects</v>
          </cell>
          <cell r="D419">
            <v>3665</v>
          </cell>
          <cell r="E419" t="str">
            <v>MAY, Brendon F</v>
          </cell>
          <cell r="F419" t="str">
            <v>Network Services</v>
          </cell>
          <cell r="G419" t="str">
            <v>Major Projects</v>
          </cell>
          <cell r="J419" t="str">
            <v>MILLER, Matthew C</v>
          </cell>
          <cell r="K419">
            <v>39419</v>
          </cell>
          <cell r="L419" t="str">
            <v>SUBS</v>
          </cell>
          <cell r="M419" t="str">
            <v>XFER</v>
          </cell>
          <cell r="N419">
            <v>41225</v>
          </cell>
          <cell r="P419" t="str">
            <v>A4-ZAS</v>
          </cell>
        </row>
        <row r="420">
          <cell r="A420">
            <v>6248</v>
          </cell>
          <cell r="B420" t="str">
            <v>Snr Network Augmentation Engineer</v>
          </cell>
          <cell r="C420" t="str">
            <v xml:space="preserve">AP - Planner/TO/Engineer </v>
          </cell>
          <cell r="D420">
            <v>10675</v>
          </cell>
          <cell r="E420" t="str">
            <v>JAYATHILAKA, Yanaka</v>
          </cell>
          <cell r="F420" t="str">
            <v>Asset Management</v>
          </cell>
          <cell r="G420" t="str">
            <v>Asset Strategy &amp; Planning</v>
          </cell>
          <cell r="H420" t="str">
            <v>Network Augmentation</v>
          </cell>
          <cell r="J420" t="str">
            <v>WALISUNDARA, Upul</v>
          </cell>
          <cell r="K420">
            <v>41393</v>
          </cell>
          <cell r="L420" t="str">
            <v>SUBS</v>
          </cell>
          <cell r="M420" t="str">
            <v>COMM</v>
          </cell>
          <cell r="N420">
            <v>41393</v>
          </cell>
          <cell r="P420" t="str">
            <v>MSAN</v>
          </cell>
        </row>
        <row r="421">
          <cell r="A421">
            <v>6252</v>
          </cell>
          <cell r="B421" t="str">
            <v>Works Support Officer</v>
          </cell>
          <cell r="C421" t="str">
            <v>Works Enablement</v>
          </cell>
          <cell r="D421">
            <v>9804</v>
          </cell>
          <cell r="E421" t="str">
            <v>LI, Mei</v>
          </cell>
          <cell r="F421" t="str">
            <v>Network Services</v>
          </cell>
          <cell r="G421" t="str">
            <v>Works Enablement</v>
          </cell>
          <cell r="H421" t="str">
            <v>Works Management</v>
          </cell>
          <cell r="I421" t="str">
            <v>WE Tools Syst &amp; Proc Spec</v>
          </cell>
          <cell r="J421" t="str">
            <v>KUSUMA, Arinanto</v>
          </cell>
          <cell r="K421">
            <v>40483</v>
          </cell>
          <cell r="L421" t="str">
            <v>SUBS</v>
          </cell>
          <cell r="M421" t="str">
            <v>STRUCT</v>
          </cell>
          <cell r="N421">
            <v>41124</v>
          </cell>
          <cell r="P421" t="str">
            <v>A3-ZBS</v>
          </cell>
        </row>
        <row r="422">
          <cell r="A422">
            <v>6266</v>
          </cell>
          <cell r="B422" t="str">
            <v>Trade Assistant</v>
          </cell>
          <cell r="C422" t="str">
            <v>Electrical Worker - Labourer</v>
          </cell>
          <cell r="D422">
            <v>10674</v>
          </cell>
          <cell r="E422" t="str">
            <v>AIRD, David A</v>
          </cell>
          <cell r="F422" t="str">
            <v>Network Services</v>
          </cell>
          <cell r="G422" t="str">
            <v>Customer Service</v>
          </cell>
          <cell r="H422" t="str">
            <v>Metering &amp; Services</v>
          </cell>
          <cell r="J422" t="str">
            <v>MITCHELL, John B</v>
          </cell>
          <cell r="K422">
            <v>41386</v>
          </cell>
          <cell r="L422" t="str">
            <v>SUBS</v>
          </cell>
          <cell r="M422" t="str">
            <v>COMM</v>
          </cell>
          <cell r="N422">
            <v>41386</v>
          </cell>
          <cell r="P422" t="str">
            <v>EW300A</v>
          </cell>
        </row>
        <row r="423">
          <cell r="A423">
            <v>6267</v>
          </cell>
          <cell r="B423" t="str">
            <v>Electrical Worker</v>
          </cell>
          <cell r="C423" t="str">
            <v>Electrical Worker</v>
          </cell>
          <cell r="D423">
            <v>2438</v>
          </cell>
          <cell r="E423" t="str">
            <v>GRACE, Frederick</v>
          </cell>
          <cell r="F423" t="str">
            <v>Network Services</v>
          </cell>
          <cell r="G423" t="str">
            <v>Service Delivery</v>
          </cell>
          <cell r="H423" t="str">
            <v>Network Capital</v>
          </cell>
          <cell r="J423" t="str">
            <v>BAKER, Benjamin J</v>
          </cell>
          <cell r="K423">
            <v>38446</v>
          </cell>
          <cell r="L423" t="str">
            <v>SUBS</v>
          </cell>
          <cell r="M423" t="str">
            <v>COMPET</v>
          </cell>
          <cell r="N423">
            <v>41358</v>
          </cell>
          <cell r="P423" t="str">
            <v>EW700A</v>
          </cell>
        </row>
        <row r="424">
          <cell r="A424">
            <v>6268</v>
          </cell>
          <cell r="B424" t="str">
            <v>Team Leader Pole Replacement</v>
          </cell>
          <cell r="C424" t="str">
            <v>Electrical Worker - Lineworker</v>
          </cell>
          <cell r="D424" t="str">
            <v>Vacant</v>
          </cell>
          <cell r="F424" t="str">
            <v>Network Services</v>
          </cell>
          <cell r="G424" t="str">
            <v>Service Delivery</v>
          </cell>
          <cell r="H424" t="str">
            <v>Lines Overhead &amp; Undergro</v>
          </cell>
          <cell r="I424" t="str">
            <v>Pole Replacement</v>
          </cell>
          <cell r="J424" t="str">
            <v>STEWART, Geoffrey W</v>
          </cell>
        </row>
        <row r="425">
          <cell r="A425">
            <v>6269</v>
          </cell>
          <cell r="B425" t="str">
            <v>Dual Trade (LW/F)</v>
          </cell>
          <cell r="C425" t="str">
            <v>Electrical Worker - Lineworker</v>
          </cell>
          <cell r="D425" t="str">
            <v>Vacant</v>
          </cell>
          <cell r="F425" t="str">
            <v>Network Services</v>
          </cell>
          <cell r="G425" t="str">
            <v>Customer Service</v>
          </cell>
          <cell r="H425" t="str">
            <v>Metering &amp; Services</v>
          </cell>
          <cell r="J425" t="str">
            <v>MITCHELL, John B</v>
          </cell>
        </row>
        <row r="426">
          <cell r="A426">
            <v>6275</v>
          </cell>
          <cell r="B426" t="str">
            <v>Works Coordinator Live Work</v>
          </cell>
          <cell r="C426" t="str">
            <v>Electrical Worker - Lineworker Live Line</v>
          </cell>
          <cell r="D426">
            <v>5951</v>
          </cell>
          <cell r="E426" t="str">
            <v>LOOSLEY, Glenn</v>
          </cell>
          <cell r="F426" t="str">
            <v>Network Services</v>
          </cell>
          <cell r="G426" t="str">
            <v>Service Delivery</v>
          </cell>
          <cell r="H426" t="str">
            <v>Lines Overhead &amp; Undergro</v>
          </cell>
          <cell r="I426" t="str">
            <v>Live Works</v>
          </cell>
          <cell r="J426" t="str">
            <v>SPENCE, Bob</v>
          </cell>
          <cell r="K426">
            <v>32904</v>
          </cell>
          <cell r="L426" t="str">
            <v>SUBS</v>
          </cell>
          <cell r="M426" t="str">
            <v>COMPET</v>
          </cell>
          <cell r="N426">
            <v>41091</v>
          </cell>
          <cell r="P426" t="str">
            <v>EW100B</v>
          </cell>
        </row>
        <row r="427">
          <cell r="A427">
            <v>6282</v>
          </cell>
          <cell r="B427" t="str">
            <v>Field Supervisor Subtransmission Line Work and Zone Substation Ci</v>
          </cell>
          <cell r="C427" t="str">
            <v>Major Projects</v>
          </cell>
          <cell r="D427" t="str">
            <v>Vacant</v>
          </cell>
          <cell r="F427" t="str">
            <v>Network Services</v>
          </cell>
          <cell r="G427" t="str">
            <v>Major Projects</v>
          </cell>
          <cell r="J427" t="str">
            <v>LONCHAMPT, Delphine K</v>
          </cell>
        </row>
        <row r="428">
          <cell r="A428">
            <v>6287</v>
          </cell>
          <cell r="B428" t="str">
            <v>Asset Information Officer</v>
          </cell>
          <cell r="C428" t="str">
            <v>Asset Information and Reporting</v>
          </cell>
          <cell r="D428" t="str">
            <v>Vacant</v>
          </cell>
          <cell r="F428" t="str">
            <v>Asset Management</v>
          </cell>
          <cell r="G428" t="str">
            <v>Asset Info Mngmnt &amp; Repor</v>
          </cell>
          <cell r="J428" t="str">
            <v>BAJWA, Harpal</v>
          </cell>
        </row>
        <row r="429">
          <cell r="A429">
            <v>6289</v>
          </cell>
          <cell r="B429" t="str">
            <v>Glove and Barrier</v>
          </cell>
          <cell r="C429" t="str">
            <v>Electrical Worker - Lineworker Live Line</v>
          </cell>
          <cell r="D429">
            <v>2123</v>
          </cell>
          <cell r="E429" t="str">
            <v>GENERO, Mario</v>
          </cell>
          <cell r="F429" t="str">
            <v>Network Services</v>
          </cell>
          <cell r="G429" t="str">
            <v>Service Delivery</v>
          </cell>
          <cell r="H429" t="str">
            <v>Lines Overhead &amp; Undergro</v>
          </cell>
          <cell r="I429" t="str">
            <v>Live Works</v>
          </cell>
          <cell r="J429" t="str">
            <v>READ, Scott A</v>
          </cell>
          <cell r="K429">
            <v>38040</v>
          </cell>
          <cell r="L429" t="str">
            <v>SUBS</v>
          </cell>
          <cell r="M429" t="str">
            <v>ADVMNT</v>
          </cell>
          <cell r="N429">
            <v>41204</v>
          </cell>
          <cell r="P429" t="str">
            <v>EW800A</v>
          </cell>
        </row>
        <row r="430">
          <cell r="A430">
            <v>6299</v>
          </cell>
          <cell r="B430" t="str">
            <v>Financial Controller Networks</v>
          </cell>
          <cell r="C430" t="str">
            <v>Finance Services</v>
          </cell>
          <cell r="D430">
            <v>10070</v>
          </cell>
          <cell r="E430" t="str">
            <v>PASSALIS, Kathryn L</v>
          </cell>
          <cell r="F430" t="str">
            <v>Networks</v>
          </cell>
          <cell r="G430" t="str">
            <v>Network Finance Services</v>
          </cell>
          <cell r="J430" t="str">
            <v>PRIEST, Martin</v>
          </cell>
          <cell r="K430">
            <v>40893</v>
          </cell>
          <cell r="L430" t="str">
            <v>SUBS</v>
          </cell>
          <cell r="M430" t="str">
            <v>CNTRCT</v>
          </cell>
          <cell r="N430">
            <v>40893</v>
          </cell>
          <cell r="O430">
            <v>41988</v>
          </cell>
          <cell r="P430" t="str">
            <v>MSAN</v>
          </cell>
        </row>
        <row r="431">
          <cell r="A431">
            <v>6300</v>
          </cell>
          <cell r="B431" t="str">
            <v>Trainee Technical Officer</v>
          </cell>
          <cell r="C431" t="str">
            <v>Works Enablement</v>
          </cell>
          <cell r="D431">
            <v>3758</v>
          </cell>
          <cell r="E431" t="str">
            <v>WILLIAMS, Joshua J</v>
          </cell>
          <cell r="F431" t="str">
            <v>Network Services</v>
          </cell>
          <cell r="G431" t="str">
            <v>Works Enablement</v>
          </cell>
          <cell r="H431" t="str">
            <v>Works Management</v>
          </cell>
          <cell r="I431" t="str">
            <v>Program Planning</v>
          </cell>
          <cell r="J431" t="str">
            <v>VAN DER PLAAT, Michael A</v>
          </cell>
          <cell r="K431">
            <v>39482</v>
          </cell>
          <cell r="L431" t="str">
            <v>SUBS</v>
          </cell>
          <cell r="M431" t="str">
            <v>COMPET</v>
          </cell>
          <cell r="N431">
            <v>41352</v>
          </cell>
          <cell r="O431">
            <v>41820</v>
          </cell>
          <cell r="P431" t="str">
            <v>A3-ZAS</v>
          </cell>
        </row>
        <row r="432">
          <cell r="A432">
            <v>6304</v>
          </cell>
          <cell r="B432" t="str">
            <v>Regulatory Compliance Officer</v>
          </cell>
          <cell r="C432" t="str">
            <v>Asset Management General Manager</v>
          </cell>
          <cell r="D432">
            <v>10536</v>
          </cell>
          <cell r="E432" t="str">
            <v>FITZGERALD, Marianne</v>
          </cell>
          <cell r="F432" t="str">
            <v>Asset Management</v>
          </cell>
          <cell r="J432" t="str">
            <v>DEVLIN, Stephen P</v>
          </cell>
          <cell r="K432">
            <v>41134</v>
          </cell>
          <cell r="L432" t="str">
            <v>SUBS</v>
          </cell>
          <cell r="M432" t="str">
            <v>FIXED</v>
          </cell>
          <cell r="N432">
            <v>41318</v>
          </cell>
          <cell r="O432">
            <v>42047</v>
          </cell>
          <cell r="P432" t="str">
            <v>A4-ZBS</v>
          </cell>
        </row>
        <row r="433">
          <cell r="A433">
            <v>6310</v>
          </cell>
          <cell r="B433" t="str">
            <v>Line Worker</v>
          </cell>
          <cell r="C433" t="str">
            <v>Electrical Worker - Lineworker</v>
          </cell>
          <cell r="D433">
            <v>2650</v>
          </cell>
          <cell r="E433" t="str">
            <v>VALTER, Daniel R</v>
          </cell>
          <cell r="F433" t="str">
            <v>Network Services</v>
          </cell>
          <cell r="G433" t="str">
            <v>Customer Service</v>
          </cell>
          <cell r="H433" t="str">
            <v>Metering &amp; Services</v>
          </cell>
          <cell r="J433" t="str">
            <v>MITCHELL, John B</v>
          </cell>
          <cell r="K433">
            <v>38747</v>
          </cell>
          <cell r="L433" t="str">
            <v>SUBS</v>
          </cell>
          <cell r="M433" t="str">
            <v>STRUCT</v>
          </cell>
          <cell r="N433">
            <v>40840</v>
          </cell>
          <cell r="P433" t="str">
            <v>EW600A</v>
          </cell>
        </row>
        <row r="434">
          <cell r="A434">
            <v>6312</v>
          </cell>
          <cell r="B434" t="str">
            <v>Business Process Change Manager</v>
          </cell>
          <cell r="C434" t="str">
            <v>Network Innovation</v>
          </cell>
          <cell r="D434">
            <v>1980</v>
          </cell>
          <cell r="E434" t="str">
            <v>LOME, Martin</v>
          </cell>
          <cell r="F434" t="str">
            <v>Asset Management</v>
          </cell>
          <cell r="G434" t="str">
            <v>Network Innovation</v>
          </cell>
          <cell r="H434" t="str">
            <v>OSR Program</v>
          </cell>
          <cell r="J434" t="str">
            <v>BALDWIN, Graham</v>
          </cell>
          <cell r="K434">
            <v>37869</v>
          </cell>
          <cell r="L434" t="str">
            <v>SUBS</v>
          </cell>
          <cell r="M434" t="str">
            <v>STRUCT</v>
          </cell>
          <cell r="N434">
            <v>41312</v>
          </cell>
          <cell r="P434" t="str">
            <v>MSAN</v>
          </cell>
        </row>
        <row r="435">
          <cell r="A435">
            <v>6318</v>
          </cell>
          <cell r="B435" t="str">
            <v xml:space="preserve">Works Co-ordinator </v>
          </cell>
          <cell r="C435" t="str">
            <v>Works / Teams Coordinator</v>
          </cell>
          <cell r="D435">
            <v>4048</v>
          </cell>
          <cell r="E435" t="str">
            <v>FROOME, Peter W</v>
          </cell>
          <cell r="F435" t="str">
            <v>Network Services</v>
          </cell>
          <cell r="G435" t="str">
            <v>Service Delivery</v>
          </cell>
          <cell r="H435" t="str">
            <v>Substation Maintenance</v>
          </cell>
          <cell r="I435" t="str">
            <v>Distribution Substations</v>
          </cell>
          <cell r="J435" t="str">
            <v>LAMONT, Brent</v>
          </cell>
          <cell r="K435">
            <v>35459</v>
          </cell>
          <cell r="L435" t="str">
            <v>NONSUBS</v>
          </cell>
          <cell r="M435" t="str">
            <v>HDA</v>
          </cell>
          <cell r="N435">
            <v>41335</v>
          </cell>
          <cell r="O435">
            <v>41395</v>
          </cell>
          <cell r="P435" t="str">
            <v>EW100B</v>
          </cell>
        </row>
        <row r="436">
          <cell r="A436">
            <v>6318</v>
          </cell>
          <cell r="B436" t="str">
            <v xml:space="preserve">Works Co-ordinator </v>
          </cell>
          <cell r="C436" t="str">
            <v>Works / Teams Coordinator</v>
          </cell>
          <cell r="D436">
            <v>6031</v>
          </cell>
          <cell r="E436" t="str">
            <v>MATTHEWS, Gary J</v>
          </cell>
          <cell r="F436" t="str">
            <v>Network Services</v>
          </cell>
          <cell r="G436" t="str">
            <v>Service Delivery</v>
          </cell>
          <cell r="H436" t="str">
            <v>Substation Maintenance</v>
          </cell>
          <cell r="I436" t="str">
            <v>Distribution Substations</v>
          </cell>
          <cell r="J436" t="str">
            <v>LAMONT, Brent</v>
          </cell>
          <cell r="K436">
            <v>32154</v>
          </cell>
          <cell r="L436" t="str">
            <v>SUBS</v>
          </cell>
          <cell r="M436" t="str">
            <v>STRUCT</v>
          </cell>
          <cell r="N436">
            <v>40630</v>
          </cell>
          <cell r="P436" t="str">
            <v>EW100B</v>
          </cell>
        </row>
        <row r="437">
          <cell r="A437">
            <v>6327</v>
          </cell>
          <cell r="B437" t="str">
            <v>Customer Liaison Officer</v>
          </cell>
          <cell r="C437" t="str">
            <v>Service Delivery Management</v>
          </cell>
          <cell r="D437">
            <v>9718</v>
          </cell>
          <cell r="E437" t="str">
            <v>BELLINGHAM, Elyse C</v>
          </cell>
          <cell r="F437" t="str">
            <v>Network Services</v>
          </cell>
          <cell r="G437" t="str">
            <v>Customer Service</v>
          </cell>
          <cell r="H437" t="str">
            <v>Customer Service Centre</v>
          </cell>
          <cell r="J437" t="str">
            <v>BUSTAMANTE, Christian A</v>
          </cell>
          <cell r="K437">
            <v>40364</v>
          </cell>
          <cell r="L437" t="str">
            <v>SUBS</v>
          </cell>
          <cell r="M437" t="str">
            <v>STRUCT</v>
          </cell>
          <cell r="N437">
            <v>41059</v>
          </cell>
          <cell r="P437" t="str">
            <v>A2-ZAS</v>
          </cell>
        </row>
        <row r="438">
          <cell r="A438">
            <v>6328</v>
          </cell>
          <cell r="B438" t="str">
            <v>Office Trainee</v>
          </cell>
          <cell r="C438" t="str">
            <v>Asset Management General Manager</v>
          </cell>
          <cell r="D438" t="str">
            <v>Vacant</v>
          </cell>
          <cell r="F438" t="str">
            <v>Asset Management</v>
          </cell>
          <cell r="G438" t="str">
            <v>Office Trainees</v>
          </cell>
          <cell r="J438" t="str">
            <v>PASSALIS, Kathryn L</v>
          </cell>
        </row>
        <row r="439">
          <cell r="A439">
            <v>6330</v>
          </cell>
          <cell r="B439" t="str">
            <v>Customer Services Officer</v>
          </cell>
          <cell r="C439" t="str">
            <v>Customer Services Officer_Connections &amp; Integrity Section</v>
          </cell>
          <cell r="D439">
            <v>9520</v>
          </cell>
          <cell r="E439" t="str">
            <v>GILBERT, Katie</v>
          </cell>
          <cell r="F439" t="str">
            <v>Network Services</v>
          </cell>
          <cell r="G439" t="str">
            <v>Customer Service</v>
          </cell>
          <cell r="H439" t="str">
            <v>Metering &amp; Services</v>
          </cell>
          <cell r="J439" t="str">
            <v>ROBERTS, Jeffrey A</v>
          </cell>
          <cell r="K439">
            <v>40080</v>
          </cell>
          <cell r="L439" t="str">
            <v>SUBS</v>
          </cell>
          <cell r="M439" t="str">
            <v>STRUCT</v>
          </cell>
          <cell r="N439">
            <v>40840</v>
          </cell>
          <cell r="P439" t="str">
            <v>A2-ZBS</v>
          </cell>
        </row>
        <row r="440">
          <cell r="A440">
            <v>6332</v>
          </cell>
          <cell r="B440" t="str">
            <v>Works Planner</v>
          </cell>
          <cell r="C440" t="str">
            <v>Works Enablement</v>
          </cell>
          <cell r="D440">
            <v>6326</v>
          </cell>
          <cell r="E440" t="str">
            <v>PETTIT, Phil</v>
          </cell>
          <cell r="F440" t="str">
            <v>Network Services</v>
          </cell>
          <cell r="G440" t="str">
            <v>Works Enablement</v>
          </cell>
          <cell r="J440" t="str">
            <v>VAN DER PLAAT, Michael A</v>
          </cell>
          <cell r="K440">
            <v>31476</v>
          </cell>
          <cell r="L440" t="str">
            <v>SUBS</v>
          </cell>
          <cell r="M440" t="str">
            <v>PROM</v>
          </cell>
          <cell r="N440">
            <v>41050</v>
          </cell>
          <cell r="P440" t="str">
            <v>A4-ZAS</v>
          </cell>
        </row>
        <row r="441">
          <cell r="A441">
            <v>6333</v>
          </cell>
          <cell r="B441" t="str">
            <v>Capital Program Manager</v>
          </cell>
          <cell r="C441" t="str">
            <v>Asset Management General Manager</v>
          </cell>
          <cell r="D441" t="str">
            <v>Vacant</v>
          </cell>
          <cell r="F441" t="str">
            <v>Asset Management</v>
          </cell>
          <cell r="G441" t="str">
            <v>Gas Networks</v>
          </cell>
          <cell r="J441" t="str">
            <v>CONNELLY, Macleay F</v>
          </cell>
        </row>
        <row r="442">
          <cell r="A442">
            <v>6340</v>
          </cell>
          <cell r="B442" t="str">
            <v>Work Scheduler</v>
          </cell>
          <cell r="C442" t="str">
            <v>Service Delivery Management</v>
          </cell>
          <cell r="D442">
            <v>9736</v>
          </cell>
          <cell r="E442" t="str">
            <v>BASEDEN, Christopher R</v>
          </cell>
          <cell r="F442" t="str">
            <v>Network Services</v>
          </cell>
          <cell r="G442" t="str">
            <v>Service Delivery</v>
          </cell>
          <cell r="H442" t="str">
            <v>Lines Overhead &amp; Undergro</v>
          </cell>
          <cell r="J442" t="str">
            <v>ANDERSON, Damien</v>
          </cell>
          <cell r="K442">
            <v>40385</v>
          </cell>
          <cell r="L442" t="str">
            <v>SUBS</v>
          </cell>
          <cell r="M442" t="str">
            <v>STRUCT</v>
          </cell>
          <cell r="N442">
            <v>40897</v>
          </cell>
          <cell r="P442" t="str">
            <v>A4-ZAS</v>
          </cell>
        </row>
        <row r="443">
          <cell r="A443">
            <v>6341</v>
          </cell>
          <cell r="B443" t="str">
            <v>Work Scheduler</v>
          </cell>
          <cell r="C443" t="str">
            <v>Service Delivery Management</v>
          </cell>
          <cell r="D443">
            <v>9740</v>
          </cell>
          <cell r="E443" t="str">
            <v>BOYES, Melinda J</v>
          </cell>
          <cell r="F443" t="str">
            <v>Network Services</v>
          </cell>
          <cell r="G443" t="str">
            <v>Service Delivery</v>
          </cell>
          <cell r="H443" t="str">
            <v>Network Capital</v>
          </cell>
          <cell r="J443" t="str">
            <v>HOPKINS, Brian C</v>
          </cell>
          <cell r="K443">
            <v>40392</v>
          </cell>
          <cell r="L443" t="str">
            <v>SUBS</v>
          </cell>
          <cell r="M443" t="str">
            <v>STRUCT</v>
          </cell>
          <cell r="N443">
            <v>40788</v>
          </cell>
          <cell r="P443" t="str">
            <v>A4-ZAS</v>
          </cell>
        </row>
        <row r="444">
          <cell r="A444">
            <v>6342</v>
          </cell>
          <cell r="B444" t="str">
            <v>Works Planner Overhead/Underground</v>
          </cell>
          <cell r="C444" t="str">
            <v>Works Enablement</v>
          </cell>
          <cell r="D444">
            <v>10136</v>
          </cell>
          <cell r="E444" t="str">
            <v>BOGNER, Ashley</v>
          </cell>
          <cell r="F444" t="str">
            <v>Network Services</v>
          </cell>
          <cell r="G444" t="str">
            <v>Works Enablement</v>
          </cell>
          <cell r="H444" t="str">
            <v>Works Management</v>
          </cell>
          <cell r="I444" t="str">
            <v>Program Planning</v>
          </cell>
          <cell r="J444" t="str">
            <v>VAN DER PLAAT, Michael A</v>
          </cell>
          <cell r="K444">
            <v>41050</v>
          </cell>
          <cell r="L444" t="str">
            <v>SUBS</v>
          </cell>
          <cell r="M444" t="str">
            <v>COMM</v>
          </cell>
          <cell r="N444">
            <v>41050</v>
          </cell>
          <cell r="P444" t="str">
            <v>A4-ZAS</v>
          </cell>
        </row>
        <row r="445">
          <cell r="A445">
            <v>6344</v>
          </cell>
          <cell r="B445" t="str">
            <v>ENMAC Officer</v>
          </cell>
          <cell r="C445" t="str">
            <v xml:space="preserve">AP - Planner/TO/Engineer </v>
          </cell>
          <cell r="D445">
            <v>9755</v>
          </cell>
          <cell r="E445" t="str">
            <v>LU, Yinglei Allen</v>
          </cell>
          <cell r="F445" t="str">
            <v>Asset Management</v>
          </cell>
          <cell r="G445" t="str">
            <v>Asset Strategy &amp; Planning</v>
          </cell>
          <cell r="H445" t="str">
            <v>Secondary Systems</v>
          </cell>
          <cell r="J445" t="str">
            <v>SARTOR, Phillip D</v>
          </cell>
          <cell r="K445">
            <v>40410</v>
          </cell>
          <cell r="L445" t="str">
            <v>SUBS</v>
          </cell>
          <cell r="M445" t="str">
            <v>STRUCT</v>
          </cell>
          <cell r="N445">
            <v>41193</v>
          </cell>
          <cell r="P445" t="str">
            <v>A4-ZAS</v>
          </cell>
        </row>
        <row r="446">
          <cell r="A446">
            <v>6347</v>
          </cell>
          <cell r="B446" t="str">
            <v>Customer Support &amp; Solar Administrator</v>
          </cell>
          <cell r="C446" t="str">
            <v>Customer Services Officer_Connections &amp; Integrity Section</v>
          </cell>
          <cell r="D446">
            <v>10055</v>
          </cell>
          <cell r="E446" t="str">
            <v>GUM, Asal</v>
          </cell>
          <cell r="F446" t="str">
            <v>Network Services</v>
          </cell>
          <cell r="G446" t="str">
            <v>Customer Service</v>
          </cell>
          <cell r="H446" t="str">
            <v>Metering &amp; Services</v>
          </cell>
          <cell r="J446" t="str">
            <v>ROBERTS, Jeffrey A</v>
          </cell>
          <cell r="K446">
            <v>40868</v>
          </cell>
          <cell r="L446" t="str">
            <v>SUBS</v>
          </cell>
          <cell r="M446" t="str">
            <v>ADVMNT</v>
          </cell>
          <cell r="N446">
            <v>41379</v>
          </cell>
          <cell r="P446" t="str">
            <v>A2-ZBS</v>
          </cell>
        </row>
        <row r="447">
          <cell r="A447">
            <v>6348</v>
          </cell>
          <cell r="B447" t="str">
            <v>Senior Regulatory Manager - Networks</v>
          </cell>
          <cell r="C447" t="str">
            <v>Technical Regulation &amp; Standards</v>
          </cell>
          <cell r="D447">
            <v>10588</v>
          </cell>
          <cell r="E447" t="str">
            <v>CUNNINGHAM, Peter J</v>
          </cell>
          <cell r="F447" t="str">
            <v>Asset Management</v>
          </cell>
          <cell r="G447" t="str">
            <v>Technical Regulation &amp; St</v>
          </cell>
          <cell r="J447" t="str">
            <v>WORONY, Janusz</v>
          </cell>
          <cell r="K447">
            <v>41239</v>
          </cell>
          <cell r="L447" t="str">
            <v>SUBS</v>
          </cell>
          <cell r="M447" t="str">
            <v>COMM</v>
          </cell>
          <cell r="N447">
            <v>41239</v>
          </cell>
          <cell r="P447" t="str">
            <v>MSAN</v>
          </cell>
        </row>
        <row r="448">
          <cell r="A448">
            <v>6365</v>
          </cell>
          <cell r="B448" t="str">
            <v>Electrical Fitter</v>
          </cell>
          <cell r="C448" t="str">
            <v>Electrical Fitter - Dist Sub</v>
          </cell>
          <cell r="D448">
            <v>3278</v>
          </cell>
          <cell r="E448" t="str">
            <v>LLOYD, Michael</v>
          </cell>
          <cell r="F448" t="str">
            <v>Network Services</v>
          </cell>
          <cell r="G448" t="str">
            <v>Customer Service</v>
          </cell>
          <cell r="H448" t="str">
            <v>Metering &amp; Services</v>
          </cell>
          <cell r="J448" t="str">
            <v>CHRISTIAN, Wayne I</v>
          </cell>
          <cell r="K448">
            <v>39118</v>
          </cell>
          <cell r="L448" t="str">
            <v>SUBS</v>
          </cell>
          <cell r="M448" t="str">
            <v>COMPET</v>
          </cell>
          <cell r="N448">
            <v>41225</v>
          </cell>
          <cell r="P448" t="str">
            <v>EW800A</v>
          </cell>
        </row>
        <row r="449">
          <cell r="A449">
            <v>6369</v>
          </cell>
          <cell r="B449" t="str">
            <v>Training Project Manager</v>
          </cell>
          <cell r="C449" t="str">
            <v>Training</v>
          </cell>
          <cell r="D449">
            <v>9252</v>
          </cell>
          <cell r="E449" t="str">
            <v>HALLAM, Paul C</v>
          </cell>
          <cell r="F449" t="str">
            <v>Network Services</v>
          </cell>
          <cell r="G449" t="str">
            <v>Works Enablement</v>
          </cell>
          <cell r="H449" t="str">
            <v>Training</v>
          </cell>
          <cell r="J449" t="str">
            <v>MCALISTER, Clinton J</v>
          </cell>
          <cell r="K449">
            <v>39772</v>
          </cell>
          <cell r="L449" t="str">
            <v>SUBS</v>
          </cell>
          <cell r="M449" t="str">
            <v>XFER</v>
          </cell>
          <cell r="N449">
            <v>41309</v>
          </cell>
          <cell r="P449" t="str">
            <v>A5-ZAS</v>
          </cell>
        </row>
        <row r="450">
          <cell r="A450">
            <v>6379</v>
          </cell>
          <cell r="B450" t="str">
            <v>Networks Connections Officer</v>
          </cell>
          <cell r="C450" t="str">
            <v>Connections Officer_Connections &amp; Integrity Section</v>
          </cell>
          <cell r="D450">
            <v>10554</v>
          </cell>
          <cell r="E450" t="str">
            <v>SATAR, Nima</v>
          </cell>
          <cell r="F450" t="str">
            <v>Network Services</v>
          </cell>
          <cell r="G450" t="str">
            <v>Customer Service</v>
          </cell>
          <cell r="H450" t="str">
            <v>Connections &amp; Integrity</v>
          </cell>
          <cell r="J450" t="str">
            <v>HOGG, Michael A</v>
          </cell>
          <cell r="K450">
            <v>41157</v>
          </cell>
          <cell r="L450" t="str">
            <v>SUBS</v>
          </cell>
          <cell r="M450" t="str">
            <v>COMM</v>
          </cell>
          <cell r="N450">
            <v>41157</v>
          </cell>
          <cell r="P450" t="str">
            <v>A4-ZAS</v>
          </cell>
        </row>
        <row r="451">
          <cell r="A451">
            <v>6380</v>
          </cell>
          <cell r="B451" t="str">
            <v>Design Engineer</v>
          </cell>
          <cell r="C451" t="str">
            <v>Project Officer_Design Section</v>
          </cell>
          <cell r="D451">
            <v>9823</v>
          </cell>
          <cell r="E451" t="str">
            <v>TUNIO, Tariq</v>
          </cell>
          <cell r="F451" t="str">
            <v>Network Services</v>
          </cell>
          <cell r="G451" t="str">
            <v>Customer Service</v>
          </cell>
          <cell r="H451" t="str">
            <v>Design</v>
          </cell>
          <cell r="J451" t="str">
            <v>CHAN, Dan</v>
          </cell>
          <cell r="K451">
            <v>40511</v>
          </cell>
          <cell r="L451" t="str">
            <v>SUBS</v>
          </cell>
          <cell r="M451" t="str">
            <v>ADVMNT</v>
          </cell>
          <cell r="N451">
            <v>41246</v>
          </cell>
          <cell r="P451" t="str">
            <v>A4-ZAS</v>
          </cell>
        </row>
        <row r="452">
          <cell r="A452">
            <v>6386</v>
          </cell>
          <cell r="B452" t="str">
            <v>Customer Service &amp; Asset Protection Officer</v>
          </cell>
          <cell r="C452" t="str">
            <v>Customer Services Officer_Connections &amp; Integrity Section</v>
          </cell>
          <cell r="D452">
            <v>5243</v>
          </cell>
          <cell r="E452" t="str">
            <v>CASALINO, Vince</v>
          </cell>
          <cell r="F452" t="str">
            <v>Network Services</v>
          </cell>
          <cell r="G452" t="str">
            <v>Customer Service</v>
          </cell>
          <cell r="H452" t="str">
            <v>Connections &amp; Integrity</v>
          </cell>
          <cell r="J452" t="str">
            <v>CORTES, Francisco X</v>
          </cell>
          <cell r="K452">
            <v>29818</v>
          </cell>
          <cell r="L452" t="str">
            <v>SUBS</v>
          </cell>
          <cell r="M452" t="str">
            <v>STRUCT</v>
          </cell>
          <cell r="N452">
            <v>40630</v>
          </cell>
          <cell r="P452" t="str">
            <v>A3-ZBS</v>
          </cell>
        </row>
        <row r="453">
          <cell r="A453">
            <v>6396</v>
          </cell>
          <cell r="B453" t="str">
            <v>Trades Assistant</v>
          </cell>
          <cell r="C453" t="str">
            <v>Electrical Worker - Labourer</v>
          </cell>
          <cell r="D453">
            <v>10544</v>
          </cell>
          <cell r="E453" t="str">
            <v>DAVIS, Paul R B</v>
          </cell>
          <cell r="F453" t="str">
            <v>Network Services</v>
          </cell>
          <cell r="G453" t="str">
            <v>Service Delivery</v>
          </cell>
          <cell r="H453" t="str">
            <v>Lines Overhead &amp; Undergro</v>
          </cell>
          <cell r="I453" t="str">
            <v>Plant &amp; Equipment</v>
          </cell>
          <cell r="J453" t="str">
            <v>WITHELL, Paul T</v>
          </cell>
          <cell r="K453">
            <v>41142</v>
          </cell>
          <cell r="L453" t="str">
            <v>SUBS</v>
          </cell>
          <cell r="M453" t="str">
            <v>STRUCT</v>
          </cell>
          <cell r="N453">
            <v>41165</v>
          </cell>
          <cell r="P453" t="str">
            <v>EW40A</v>
          </cell>
        </row>
        <row r="454">
          <cell r="A454">
            <v>6401</v>
          </cell>
          <cell r="B454" t="str">
            <v>Graduate / Vacation</v>
          </cell>
          <cell r="C454" t="str">
            <v xml:space="preserve">AP - Planner/TO/Engineer </v>
          </cell>
          <cell r="D454">
            <v>10631</v>
          </cell>
          <cell r="E454" t="str">
            <v>BEASLEY, Rebecca J</v>
          </cell>
          <cell r="F454" t="str">
            <v>Asset Management</v>
          </cell>
          <cell r="G454" t="str">
            <v>Asset Strategy &amp; Planning</v>
          </cell>
          <cell r="H454" t="str">
            <v>Network Performance</v>
          </cell>
          <cell r="J454" t="str">
            <v>CHAUDHURI, Santanu</v>
          </cell>
          <cell r="K454">
            <v>41309</v>
          </cell>
          <cell r="L454" t="str">
            <v>SUBS</v>
          </cell>
          <cell r="M454" t="str">
            <v>COMM</v>
          </cell>
          <cell r="N454">
            <v>41309</v>
          </cell>
          <cell r="P454" t="str">
            <v>PO01</v>
          </cell>
        </row>
        <row r="455">
          <cell r="A455">
            <v>6404</v>
          </cell>
          <cell r="B455" t="str">
            <v>Teams Coordinator Distribution Maintenance</v>
          </cell>
          <cell r="C455" t="str">
            <v>Works / Teams Coordinator</v>
          </cell>
          <cell r="D455">
            <v>5077</v>
          </cell>
          <cell r="E455" t="str">
            <v>BELL, Darren R</v>
          </cell>
          <cell r="F455" t="str">
            <v>Network Services</v>
          </cell>
          <cell r="G455" t="str">
            <v>Service Delivery</v>
          </cell>
          <cell r="H455" t="str">
            <v>Substation Maintenance</v>
          </cell>
          <cell r="I455" t="str">
            <v>Distribution Substations</v>
          </cell>
          <cell r="J455" t="str">
            <v>MATTHEWS, Gary J</v>
          </cell>
          <cell r="K455">
            <v>32903</v>
          </cell>
          <cell r="L455" t="str">
            <v>SUBS</v>
          </cell>
          <cell r="M455" t="str">
            <v>COMPET</v>
          </cell>
          <cell r="N455">
            <v>40787</v>
          </cell>
          <cell r="P455" t="str">
            <v>EW900A</v>
          </cell>
        </row>
        <row r="456">
          <cell r="A456">
            <v>6405</v>
          </cell>
          <cell r="B456" t="str">
            <v>Electrical Fitter</v>
          </cell>
          <cell r="C456" t="str">
            <v>Electrical Fitter - Dist Sub</v>
          </cell>
          <cell r="D456">
            <v>3280</v>
          </cell>
          <cell r="E456" t="str">
            <v>GOFF, Ellen</v>
          </cell>
          <cell r="F456" t="str">
            <v>Network Services</v>
          </cell>
          <cell r="G456" t="str">
            <v>Customer Service</v>
          </cell>
          <cell r="H456" t="str">
            <v>Metering &amp; Services</v>
          </cell>
          <cell r="J456" t="str">
            <v>CHRISTIAN, Wayne I</v>
          </cell>
          <cell r="K456">
            <v>39118</v>
          </cell>
          <cell r="L456" t="str">
            <v>SUBS</v>
          </cell>
          <cell r="M456" t="str">
            <v>STRUCT</v>
          </cell>
          <cell r="N456">
            <v>40840</v>
          </cell>
          <cell r="P456" t="str">
            <v>EW600A</v>
          </cell>
        </row>
        <row r="457">
          <cell r="A457">
            <v>6406</v>
          </cell>
          <cell r="B457" t="str">
            <v>System Fitter</v>
          </cell>
          <cell r="C457" t="str">
            <v>Electrical Fitter - Dist Sub</v>
          </cell>
          <cell r="D457">
            <v>3049</v>
          </cell>
          <cell r="E457" t="str">
            <v>ALLEN, David N</v>
          </cell>
          <cell r="F457" t="str">
            <v>Network Services</v>
          </cell>
          <cell r="G457" t="str">
            <v>Customer Service</v>
          </cell>
          <cell r="H457" t="str">
            <v>Metering &amp; Services</v>
          </cell>
          <cell r="J457" t="str">
            <v>MITCHELL, John B</v>
          </cell>
          <cell r="K457">
            <v>38922</v>
          </cell>
          <cell r="L457" t="str">
            <v>SUBS</v>
          </cell>
          <cell r="M457" t="str">
            <v>COMPET</v>
          </cell>
          <cell r="N457">
            <v>41232</v>
          </cell>
          <cell r="P457" t="str">
            <v>EW700A</v>
          </cell>
        </row>
        <row r="458">
          <cell r="A458">
            <v>6409</v>
          </cell>
          <cell r="B458" t="str">
            <v>Administration Officer</v>
          </cell>
          <cell r="C458" t="str">
            <v>Network Innovation</v>
          </cell>
          <cell r="D458">
            <v>10667</v>
          </cell>
          <cell r="E458" t="str">
            <v>MULLINS, Shane L</v>
          </cell>
          <cell r="F458" t="str">
            <v>Asset Management</v>
          </cell>
          <cell r="G458" t="str">
            <v>Network Innovation</v>
          </cell>
          <cell r="H458" t="str">
            <v>OSR Program</v>
          </cell>
          <cell r="J458" t="str">
            <v>LENDECZKI, Gavril</v>
          </cell>
          <cell r="K458">
            <v>41379</v>
          </cell>
          <cell r="L458" t="str">
            <v>SUBS</v>
          </cell>
          <cell r="M458" t="str">
            <v>COMM</v>
          </cell>
          <cell r="N458">
            <v>41379</v>
          </cell>
          <cell r="O458">
            <v>41554</v>
          </cell>
          <cell r="P458" t="str">
            <v>ASTR</v>
          </cell>
        </row>
        <row r="459">
          <cell r="A459">
            <v>6427</v>
          </cell>
          <cell r="B459" t="str">
            <v>Senior Standards Engineer</v>
          </cell>
          <cell r="C459" t="str">
            <v>Technical Regulation &amp; Standards</v>
          </cell>
          <cell r="D459">
            <v>3726</v>
          </cell>
          <cell r="E459" t="str">
            <v>SUTHAR, Bhavin D</v>
          </cell>
          <cell r="F459" t="str">
            <v>Asset Management</v>
          </cell>
          <cell r="G459" t="str">
            <v>Technical Regulation &amp; St</v>
          </cell>
          <cell r="J459" t="str">
            <v>CLELAND, Wayne J</v>
          </cell>
          <cell r="K459">
            <v>39468</v>
          </cell>
          <cell r="L459" t="str">
            <v>SUBS</v>
          </cell>
          <cell r="M459" t="str">
            <v>ADVMNT</v>
          </cell>
          <cell r="N459">
            <v>40798</v>
          </cell>
          <cell r="P459" t="str">
            <v>A4-ZBS</v>
          </cell>
        </row>
        <row r="460">
          <cell r="A460">
            <v>6431</v>
          </cell>
          <cell r="B460" t="str">
            <v>Team Leader Pole Replacement</v>
          </cell>
          <cell r="C460" t="str">
            <v>Electrical Worker - Lineworker</v>
          </cell>
          <cell r="D460">
            <v>2694</v>
          </cell>
          <cell r="E460" t="str">
            <v>HARTAS, Mark J</v>
          </cell>
          <cell r="F460" t="str">
            <v>Network Services</v>
          </cell>
          <cell r="G460" t="str">
            <v>Service Delivery</v>
          </cell>
          <cell r="H460" t="str">
            <v>Lines Overhead &amp; Undergro</v>
          </cell>
          <cell r="I460" t="str">
            <v>Pole Replacement</v>
          </cell>
          <cell r="J460" t="str">
            <v>GORDON, Robert J</v>
          </cell>
          <cell r="K460">
            <v>38783</v>
          </cell>
          <cell r="L460" t="str">
            <v>SUBS</v>
          </cell>
          <cell r="M460" t="str">
            <v>APPNT</v>
          </cell>
          <cell r="N460">
            <v>40931</v>
          </cell>
          <cell r="P460" t="str">
            <v>EW700A</v>
          </cell>
        </row>
        <row r="461">
          <cell r="A461">
            <v>6432</v>
          </cell>
          <cell r="B461" t="str">
            <v>Lineworker</v>
          </cell>
          <cell r="C461" t="str">
            <v>Electrical Worker - Lineworker</v>
          </cell>
          <cell r="D461">
            <v>2651</v>
          </cell>
          <cell r="E461" t="str">
            <v>BAGULEY, James R</v>
          </cell>
          <cell r="F461" t="str">
            <v>Network Services</v>
          </cell>
          <cell r="G461" t="str">
            <v>Service Delivery</v>
          </cell>
          <cell r="H461" t="str">
            <v>Lines Overhead &amp; Undergro</v>
          </cell>
          <cell r="I461" t="str">
            <v>Pole Replacement</v>
          </cell>
          <cell r="J461" t="str">
            <v>HASLER, Mark</v>
          </cell>
          <cell r="K461">
            <v>38747</v>
          </cell>
          <cell r="L461" t="str">
            <v>SUBS</v>
          </cell>
          <cell r="M461" t="str">
            <v>STRUCT</v>
          </cell>
          <cell r="N461">
            <v>40787</v>
          </cell>
          <cell r="P461" t="str">
            <v>EW700A</v>
          </cell>
        </row>
        <row r="462">
          <cell r="A462">
            <v>6433</v>
          </cell>
          <cell r="B462" t="str">
            <v>Team Leader Pole Replacement</v>
          </cell>
          <cell r="C462" t="str">
            <v>Electrical Worker - Lineworker</v>
          </cell>
          <cell r="D462">
            <v>2471</v>
          </cell>
          <cell r="E462" t="str">
            <v>GUM, James</v>
          </cell>
          <cell r="F462" t="str">
            <v>Network Services</v>
          </cell>
          <cell r="G462" t="str">
            <v>Service Delivery</v>
          </cell>
          <cell r="H462" t="str">
            <v>Lines Overhead &amp; Undergro</v>
          </cell>
          <cell r="I462" t="str">
            <v>Pole Replacement</v>
          </cell>
          <cell r="J462" t="str">
            <v>DOWD, Troy A</v>
          </cell>
          <cell r="K462">
            <v>38481</v>
          </cell>
          <cell r="L462" t="str">
            <v>SUBS</v>
          </cell>
          <cell r="M462" t="str">
            <v>COMPET</v>
          </cell>
          <cell r="N462">
            <v>40842</v>
          </cell>
          <cell r="P462" t="str">
            <v>EW700A</v>
          </cell>
        </row>
        <row r="463">
          <cell r="A463">
            <v>6434</v>
          </cell>
          <cell r="B463" t="str">
            <v>Electrical Worker</v>
          </cell>
          <cell r="C463" t="str">
            <v>Electrical Worker</v>
          </cell>
          <cell r="D463" t="str">
            <v>Vacant</v>
          </cell>
          <cell r="F463" t="str">
            <v>Network Services</v>
          </cell>
          <cell r="G463" t="str">
            <v>Customer Service</v>
          </cell>
          <cell r="H463" t="str">
            <v>Metering &amp; Services</v>
          </cell>
          <cell r="J463" t="str">
            <v>MITCHELL, John B</v>
          </cell>
        </row>
        <row r="464">
          <cell r="A464">
            <v>6435</v>
          </cell>
          <cell r="B464" t="str">
            <v>Electrical Worker</v>
          </cell>
          <cell r="C464" t="str">
            <v>Electrical Worker</v>
          </cell>
          <cell r="D464" t="str">
            <v>Vacant</v>
          </cell>
          <cell r="F464" t="str">
            <v>Network Services</v>
          </cell>
          <cell r="G464" t="str">
            <v>Service Delivery</v>
          </cell>
          <cell r="H464" t="str">
            <v>Network Capital</v>
          </cell>
          <cell r="J464" t="str">
            <v>BAKER, Benjamin J</v>
          </cell>
        </row>
        <row r="465">
          <cell r="A465">
            <v>6436</v>
          </cell>
          <cell r="B465" t="str">
            <v>Electrical Worker</v>
          </cell>
          <cell r="C465" t="str">
            <v>Electrical Worker</v>
          </cell>
          <cell r="D465" t="str">
            <v>Vacant</v>
          </cell>
          <cell r="F465" t="str">
            <v>Network Services</v>
          </cell>
          <cell r="G465" t="str">
            <v>Service Delivery</v>
          </cell>
          <cell r="H465" t="str">
            <v>Lines Overhead &amp; Undergro</v>
          </cell>
          <cell r="I465" t="str">
            <v>Pole Replacement</v>
          </cell>
          <cell r="J465" t="str">
            <v>STEWART, Geoffrey W</v>
          </cell>
        </row>
        <row r="466">
          <cell r="A466">
            <v>6439</v>
          </cell>
          <cell r="B466" t="str">
            <v>Telvent Project Engineer</v>
          </cell>
          <cell r="C466" t="str">
            <v>Network Innovation</v>
          </cell>
          <cell r="D466">
            <v>3659</v>
          </cell>
          <cell r="E466" t="str">
            <v>TURNER, Matthew M</v>
          </cell>
          <cell r="F466" t="str">
            <v>Asset Management</v>
          </cell>
          <cell r="G466" t="str">
            <v>Network Innovation</v>
          </cell>
          <cell r="H466" t="str">
            <v>OSR Program</v>
          </cell>
          <cell r="J466" t="str">
            <v>LENDECZKI, Gavril</v>
          </cell>
          <cell r="K466">
            <v>39405</v>
          </cell>
          <cell r="L466" t="str">
            <v>SUBS</v>
          </cell>
          <cell r="M466" t="str">
            <v>PROM</v>
          </cell>
          <cell r="N466">
            <v>41243</v>
          </cell>
          <cell r="P466" t="str">
            <v>A4-ZAS</v>
          </cell>
        </row>
        <row r="467">
          <cell r="A467">
            <v>6440</v>
          </cell>
          <cell r="B467" t="str">
            <v>Senior SCADA Engineer</v>
          </cell>
          <cell r="C467" t="str">
            <v xml:space="preserve">AP - Snr Planner/TO/Engineer </v>
          </cell>
          <cell r="D467" t="str">
            <v>Vacant</v>
          </cell>
          <cell r="F467" t="str">
            <v>Asset Management</v>
          </cell>
          <cell r="G467" t="str">
            <v>Asset Strategy &amp; Planning</v>
          </cell>
          <cell r="H467" t="str">
            <v>Secondary Systems</v>
          </cell>
          <cell r="J467" t="str">
            <v>SARTOR, Phillip D</v>
          </cell>
        </row>
        <row r="468">
          <cell r="A468">
            <v>6448</v>
          </cell>
          <cell r="B468" t="str">
            <v>General Manager Network Services</v>
          </cell>
          <cell r="C468" t="str">
            <v>Service Delivery Management</v>
          </cell>
          <cell r="D468">
            <v>9682</v>
          </cell>
          <cell r="E468" t="str">
            <v>ATKIN, Robert C</v>
          </cell>
          <cell r="F468" t="str">
            <v>Network Services</v>
          </cell>
          <cell r="J468" t="str">
            <v>COSTELLO, Michael J</v>
          </cell>
          <cell r="K468">
            <v>40295</v>
          </cell>
          <cell r="L468" t="str">
            <v>SUBS</v>
          </cell>
          <cell r="M468" t="str">
            <v>STRUCT</v>
          </cell>
          <cell r="N468">
            <v>41319</v>
          </cell>
          <cell r="P468" t="str">
            <v>ESAS</v>
          </cell>
        </row>
        <row r="469">
          <cell r="A469">
            <v>6449</v>
          </cell>
          <cell r="B469" t="str">
            <v>Team Leader Cable Layer</v>
          </cell>
          <cell r="C469" t="str">
            <v>Electrical Worker - Labourer</v>
          </cell>
          <cell r="D469">
            <v>9301</v>
          </cell>
          <cell r="E469" t="str">
            <v>TETU, Peter N</v>
          </cell>
          <cell r="F469" t="str">
            <v>Network Services</v>
          </cell>
          <cell r="G469" t="str">
            <v>Customer Service</v>
          </cell>
          <cell r="H469" t="str">
            <v>Metering &amp; Services</v>
          </cell>
          <cell r="J469" t="str">
            <v>MITCHELL, John B</v>
          </cell>
          <cell r="K469">
            <v>39818</v>
          </cell>
          <cell r="L469" t="str">
            <v>SUBS</v>
          </cell>
          <cell r="M469" t="str">
            <v>COMPET</v>
          </cell>
          <cell r="N469">
            <v>41180</v>
          </cell>
          <cell r="P469" t="str">
            <v>EW700A</v>
          </cell>
        </row>
        <row r="470">
          <cell r="A470">
            <v>6452</v>
          </cell>
          <cell r="B470" t="str">
            <v>Graduate Engineer</v>
          </cell>
          <cell r="C470" t="str">
            <v>Asset Management General Manager</v>
          </cell>
          <cell r="D470" t="str">
            <v>Vacant</v>
          </cell>
          <cell r="F470" t="str">
            <v>Asset Management</v>
          </cell>
          <cell r="G470" t="str">
            <v>Graduates</v>
          </cell>
          <cell r="J470" t="str">
            <v>WORONY, Janusz</v>
          </cell>
        </row>
        <row r="471">
          <cell r="A471">
            <v>6453</v>
          </cell>
          <cell r="B471" t="str">
            <v>General Manager Asset Management</v>
          </cell>
          <cell r="C471" t="str">
            <v>Asset Strategy &amp; Planning</v>
          </cell>
          <cell r="D471">
            <v>9962</v>
          </cell>
          <cell r="E471" t="str">
            <v>STANLEY, Dennis R</v>
          </cell>
          <cell r="F471" t="str">
            <v>Asset Management</v>
          </cell>
          <cell r="J471" t="str">
            <v>COSTELLO, Michael J</v>
          </cell>
          <cell r="K471">
            <v>40742</v>
          </cell>
          <cell r="L471" t="str">
            <v>NONSUBS</v>
          </cell>
          <cell r="M471" t="str">
            <v>HDA</v>
          </cell>
          <cell r="N471">
            <v>41379</v>
          </cell>
          <cell r="O471">
            <v>41397</v>
          </cell>
          <cell r="P471" t="str">
            <v>ESAS</v>
          </cell>
        </row>
        <row r="472">
          <cell r="A472">
            <v>6453</v>
          </cell>
          <cell r="B472" t="str">
            <v>General Manager Asset Management</v>
          </cell>
          <cell r="C472" t="str">
            <v>Asset Management General Manager</v>
          </cell>
          <cell r="D472">
            <v>3823</v>
          </cell>
          <cell r="E472" t="str">
            <v>DEVLIN, Stephen P</v>
          </cell>
          <cell r="F472" t="str">
            <v>Asset Management</v>
          </cell>
          <cell r="J472" t="str">
            <v>COSTELLO, Michael J</v>
          </cell>
          <cell r="K472">
            <v>39518</v>
          </cell>
          <cell r="L472" t="str">
            <v>SUBS</v>
          </cell>
          <cell r="M472" t="str">
            <v>PROM</v>
          </cell>
          <cell r="N472">
            <v>40679</v>
          </cell>
          <cell r="P472" t="str">
            <v>ESAS</v>
          </cell>
        </row>
        <row r="473">
          <cell r="A473">
            <v>6460</v>
          </cell>
          <cell r="B473" t="str">
            <v>Works Enablement Manager</v>
          </cell>
          <cell r="C473" t="str">
            <v>Works Enablement</v>
          </cell>
          <cell r="D473">
            <v>9991</v>
          </cell>
          <cell r="E473" t="str">
            <v>MCALISTER, Clinton J</v>
          </cell>
          <cell r="F473" t="str">
            <v>Network Services</v>
          </cell>
          <cell r="G473" t="str">
            <v>Works Enablement</v>
          </cell>
          <cell r="J473" t="str">
            <v>ATKIN, Robert C</v>
          </cell>
          <cell r="K473">
            <v>40784</v>
          </cell>
          <cell r="L473" t="str">
            <v>SUBS</v>
          </cell>
          <cell r="M473" t="str">
            <v>STRUCT</v>
          </cell>
          <cell r="N473">
            <v>40969</v>
          </cell>
          <cell r="O473">
            <v>42610</v>
          </cell>
          <cell r="P473" t="str">
            <v>MSAN</v>
          </cell>
        </row>
        <row r="474">
          <cell r="A474">
            <v>6464</v>
          </cell>
          <cell r="B474" t="str">
            <v>Major Projects Manager</v>
          </cell>
          <cell r="C474" t="str">
            <v>Major Projects</v>
          </cell>
          <cell r="D474">
            <v>10042</v>
          </cell>
          <cell r="E474" t="str">
            <v>MILLER, Matthew C</v>
          </cell>
          <cell r="F474" t="str">
            <v>Network Services</v>
          </cell>
          <cell r="G474" t="str">
            <v>Major Projects</v>
          </cell>
          <cell r="J474" t="str">
            <v>ATKIN, Robert C</v>
          </cell>
          <cell r="K474">
            <v>40854</v>
          </cell>
          <cell r="L474" t="str">
            <v>SUBS</v>
          </cell>
          <cell r="M474" t="str">
            <v>COMM</v>
          </cell>
          <cell r="N474">
            <v>40854</v>
          </cell>
          <cell r="O474">
            <v>42680</v>
          </cell>
          <cell r="P474" t="str">
            <v>MSAN</v>
          </cell>
        </row>
        <row r="475">
          <cell r="A475">
            <v>6465</v>
          </cell>
          <cell r="B475" t="str">
            <v>Service Delivery Manager</v>
          </cell>
          <cell r="C475" t="str">
            <v>Service Delivery Management</v>
          </cell>
          <cell r="D475">
            <v>9942</v>
          </cell>
          <cell r="E475" t="str">
            <v>IACUMIN, Lynette A</v>
          </cell>
          <cell r="F475" t="str">
            <v>Network Services</v>
          </cell>
          <cell r="G475" t="str">
            <v>Service Delivery</v>
          </cell>
          <cell r="J475" t="str">
            <v>ATKIN, Robert C</v>
          </cell>
          <cell r="K475">
            <v>40721</v>
          </cell>
          <cell r="L475" t="str">
            <v>SUBS</v>
          </cell>
          <cell r="M475" t="str">
            <v>STRUCT</v>
          </cell>
          <cell r="N475">
            <v>41375</v>
          </cell>
          <cell r="O475">
            <v>42547</v>
          </cell>
          <cell r="P475" t="str">
            <v>MSAN</v>
          </cell>
        </row>
        <row r="476">
          <cell r="A476">
            <v>6466</v>
          </cell>
          <cell r="B476" t="str">
            <v>Manager Customer Service</v>
          </cell>
          <cell r="C476" t="str">
            <v>Service Delivery Management</v>
          </cell>
          <cell r="D476" t="str">
            <v>538-99574</v>
          </cell>
          <cell r="E476" t="str">
            <v>BAKER, Robert J</v>
          </cell>
          <cell r="F476" t="str">
            <v>Network Services</v>
          </cell>
          <cell r="G476" t="str">
            <v>Customer Service</v>
          </cell>
          <cell r="J476" t="str">
            <v>ATKIN, Robert C</v>
          </cell>
          <cell r="K476">
            <v>32944</v>
          </cell>
          <cell r="L476" t="str">
            <v>SUBS</v>
          </cell>
          <cell r="M476" t="str">
            <v>STRUCT</v>
          </cell>
          <cell r="N476">
            <v>41078</v>
          </cell>
          <cell r="P476" t="str">
            <v>MSAN</v>
          </cell>
        </row>
        <row r="477">
          <cell r="A477">
            <v>6467</v>
          </cell>
          <cell r="B477" t="str">
            <v>Network Operations &amp; Call Centre Manager</v>
          </cell>
          <cell r="C477" t="str">
            <v>Operations and Call Centre</v>
          </cell>
          <cell r="D477">
            <v>9973</v>
          </cell>
          <cell r="E477" t="str">
            <v>FEICKERT, Maxim G</v>
          </cell>
          <cell r="F477" t="str">
            <v>Network Services</v>
          </cell>
          <cell r="G477" t="str">
            <v>Network Operations &amp; Call</v>
          </cell>
          <cell r="J477" t="str">
            <v>ATKIN, Robert C</v>
          </cell>
          <cell r="K477">
            <v>40757</v>
          </cell>
          <cell r="L477" t="str">
            <v>SUBS</v>
          </cell>
          <cell r="M477" t="str">
            <v>COMM</v>
          </cell>
          <cell r="N477">
            <v>40757</v>
          </cell>
          <cell r="O477">
            <v>42583</v>
          </cell>
          <cell r="P477" t="str">
            <v>MSAN</v>
          </cell>
        </row>
        <row r="478">
          <cell r="A478">
            <v>6468</v>
          </cell>
          <cell r="B478" t="str">
            <v>Manager Technical Regulation &amp; Standards</v>
          </cell>
          <cell r="C478" t="str">
            <v>Technical Regulation &amp; Standards</v>
          </cell>
          <cell r="D478" t="str">
            <v>548-40128</v>
          </cell>
          <cell r="E478" t="str">
            <v>WORONY, Janusz</v>
          </cell>
          <cell r="F478" t="str">
            <v>Asset Management</v>
          </cell>
          <cell r="G478" t="str">
            <v>Technical Regulation &amp; St</v>
          </cell>
          <cell r="J478" t="str">
            <v>DEVLIN, Stephen P</v>
          </cell>
          <cell r="K478">
            <v>32972</v>
          </cell>
          <cell r="L478" t="str">
            <v>SUBS</v>
          </cell>
          <cell r="M478" t="str">
            <v>PROM</v>
          </cell>
          <cell r="N478">
            <v>40725</v>
          </cell>
          <cell r="P478" t="str">
            <v>A6-ZBS</v>
          </cell>
        </row>
        <row r="479">
          <cell r="A479">
            <v>6469</v>
          </cell>
          <cell r="B479" t="str">
            <v>Asset Strategy &amp; Planning Manager</v>
          </cell>
          <cell r="C479" t="str">
            <v>AP - Management Group</v>
          </cell>
          <cell r="D479">
            <v>10046</v>
          </cell>
          <cell r="E479" t="str">
            <v>CHAUDHURI, Santanu</v>
          </cell>
          <cell r="F479" t="str">
            <v>Asset Management</v>
          </cell>
          <cell r="G479" t="str">
            <v>Asset Strategy &amp; Planning</v>
          </cell>
          <cell r="J479" t="str">
            <v>DEVLIN, Stephen P</v>
          </cell>
          <cell r="K479">
            <v>40868</v>
          </cell>
          <cell r="L479" t="str">
            <v>NONSUBS</v>
          </cell>
          <cell r="M479" t="str">
            <v>HDA</v>
          </cell>
          <cell r="N479">
            <v>41366</v>
          </cell>
          <cell r="O479">
            <v>41397</v>
          </cell>
          <cell r="P479" t="str">
            <v>MSAN</v>
          </cell>
        </row>
        <row r="480">
          <cell r="A480">
            <v>6469</v>
          </cell>
          <cell r="B480" t="str">
            <v>Asset Strategy &amp; Planning Manager</v>
          </cell>
          <cell r="C480" t="str">
            <v>AP - Management Group</v>
          </cell>
          <cell r="D480">
            <v>9962</v>
          </cell>
          <cell r="E480" t="str">
            <v>STANLEY, Dennis R</v>
          </cell>
          <cell r="F480" t="str">
            <v>Asset Management</v>
          </cell>
          <cell r="G480" t="str">
            <v>Asset Strategy &amp; Planning</v>
          </cell>
          <cell r="J480" t="str">
            <v>DEVLIN, Stephen P</v>
          </cell>
          <cell r="K480">
            <v>40742</v>
          </cell>
          <cell r="L480" t="str">
            <v>SUBS</v>
          </cell>
          <cell r="M480" t="str">
            <v>COMM</v>
          </cell>
          <cell r="N480">
            <v>40742</v>
          </cell>
          <cell r="O480">
            <v>42568</v>
          </cell>
          <cell r="P480" t="str">
            <v>MSAN</v>
          </cell>
        </row>
        <row r="481">
          <cell r="A481">
            <v>6470</v>
          </cell>
          <cell r="B481" t="str">
            <v>Customer Solutions Manager</v>
          </cell>
          <cell r="C481" t="str">
            <v>Customer Solutions</v>
          </cell>
          <cell r="D481" t="str">
            <v>542-02652</v>
          </cell>
          <cell r="E481" t="str">
            <v>SINGH, Anant K</v>
          </cell>
          <cell r="F481" t="str">
            <v>Asset Management</v>
          </cell>
          <cell r="G481" t="str">
            <v>Customer Solutions</v>
          </cell>
          <cell r="J481" t="str">
            <v>DEVLIN, Stephen P</v>
          </cell>
          <cell r="K481">
            <v>32923</v>
          </cell>
          <cell r="L481" t="str">
            <v>NONSUBS</v>
          </cell>
          <cell r="M481" t="str">
            <v>HDA</v>
          </cell>
          <cell r="N481">
            <v>41372</v>
          </cell>
          <cell r="O481">
            <v>41453</v>
          </cell>
          <cell r="P481" t="str">
            <v>MSAN</v>
          </cell>
        </row>
        <row r="482">
          <cell r="A482">
            <v>6470</v>
          </cell>
          <cell r="B482" t="str">
            <v>Customer Solutions Manager</v>
          </cell>
          <cell r="C482" t="str">
            <v>Customer Solutions</v>
          </cell>
          <cell r="D482">
            <v>9946</v>
          </cell>
          <cell r="E482" t="str">
            <v>GARVIN, John L</v>
          </cell>
          <cell r="F482" t="str">
            <v>Asset Management</v>
          </cell>
          <cell r="G482" t="str">
            <v>Customer Solutions</v>
          </cell>
          <cell r="J482" t="str">
            <v>DEVLIN, Stephen P</v>
          </cell>
          <cell r="K482">
            <v>40725</v>
          </cell>
          <cell r="L482" t="str">
            <v>SUBS</v>
          </cell>
          <cell r="M482" t="str">
            <v>COMM</v>
          </cell>
          <cell r="N482">
            <v>40725</v>
          </cell>
          <cell r="O482">
            <v>41820</v>
          </cell>
          <cell r="P482" t="str">
            <v>MSAN</v>
          </cell>
        </row>
        <row r="483">
          <cell r="A483">
            <v>6471</v>
          </cell>
          <cell r="B483" t="str">
            <v>Asset Info Management &amp; Reporting Manager</v>
          </cell>
          <cell r="C483" t="str">
            <v>Asset Information and Reporting</v>
          </cell>
          <cell r="D483">
            <v>9948</v>
          </cell>
          <cell r="E483" t="str">
            <v>HOLLONDS, Gordon R</v>
          </cell>
          <cell r="F483" t="str">
            <v>Asset Management</v>
          </cell>
          <cell r="G483" t="str">
            <v>Asset Info Mngmnt &amp; Repor</v>
          </cell>
          <cell r="J483" t="str">
            <v>DEVLIN, Stephen P</v>
          </cell>
          <cell r="K483">
            <v>40735</v>
          </cell>
          <cell r="L483" t="str">
            <v>SUBS</v>
          </cell>
          <cell r="M483" t="str">
            <v>COMM</v>
          </cell>
          <cell r="N483">
            <v>40735</v>
          </cell>
          <cell r="O483">
            <v>42561</v>
          </cell>
          <cell r="P483" t="str">
            <v>MSAN</v>
          </cell>
        </row>
        <row r="484">
          <cell r="A484">
            <v>6472</v>
          </cell>
          <cell r="B484" t="str">
            <v>Program Development Manager</v>
          </cell>
          <cell r="C484" t="str">
            <v>Program Development</v>
          </cell>
          <cell r="D484">
            <v>9967</v>
          </cell>
          <cell r="E484" t="str">
            <v>CHRISTIE, Timothy P</v>
          </cell>
          <cell r="F484" t="str">
            <v>Asset Management</v>
          </cell>
          <cell r="G484" t="str">
            <v>Program Development</v>
          </cell>
          <cell r="J484" t="str">
            <v>DEVLIN, Stephen P</v>
          </cell>
          <cell r="K484">
            <v>40742</v>
          </cell>
          <cell r="L484" t="str">
            <v>SUBS</v>
          </cell>
          <cell r="M484" t="str">
            <v>COMM</v>
          </cell>
          <cell r="N484">
            <v>40742</v>
          </cell>
          <cell r="O484">
            <v>42568</v>
          </cell>
          <cell r="P484" t="str">
            <v>MSAN</v>
          </cell>
        </row>
        <row r="485">
          <cell r="A485">
            <v>6515</v>
          </cell>
          <cell r="B485" t="str">
            <v>Project Manager - Asset Management EN Lead</v>
          </cell>
          <cell r="C485" t="str">
            <v>Network Innovation</v>
          </cell>
          <cell r="D485">
            <v>9993</v>
          </cell>
          <cell r="E485" t="str">
            <v>GREIG, David W</v>
          </cell>
          <cell r="F485" t="str">
            <v>Asset Management</v>
          </cell>
          <cell r="G485" t="str">
            <v>Network Innovation</v>
          </cell>
          <cell r="H485" t="str">
            <v>OSR Program</v>
          </cell>
          <cell r="J485" t="str">
            <v>BALDWIN, Graham</v>
          </cell>
          <cell r="K485">
            <v>40784</v>
          </cell>
          <cell r="L485" t="str">
            <v>SUBS</v>
          </cell>
          <cell r="M485" t="str">
            <v>STRUCT</v>
          </cell>
          <cell r="N485">
            <v>41150</v>
          </cell>
          <cell r="O485">
            <v>41879</v>
          </cell>
          <cell r="P485" t="str">
            <v>MSAN</v>
          </cell>
        </row>
        <row r="486">
          <cell r="A486">
            <v>6521</v>
          </cell>
          <cell r="B486" t="str">
            <v>Fault Response &amp; Reactive Maintenance Manager</v>
          </cell>
          <cell r="C486" t="str">
            <v>Works / Teams Coordinator</v>
          </cell>
          <cell r="D486">
            <v>6045</v>
          </cell>
          <cell r="E486" t="str">
            <v>MUDFORD, Stephen P</v>
          </cell>
          <cell r="F486" t="str">
            <v>Network Services</v>
          </cell>
          <cell r="G486" t="str">
            <v>Service Delivery</v>
          </cell>
          <cell r="H486" t="str">
            <v>Fault Response &amp; Reactive</v>
          </cell>
          <cell r="J486" t="str">
            <v>IACUMIN, Lynette A</v>
          </cell>
          <cell r="K486">
            <v>29395</v>
          </cell>
          <cell r="L486" t="str">
            <v>NONSUBS</v>
          </cell>
          <cell r="M486" t="str">
            <v>HDA</v>
          </cell>
          <cell r="N486">
            <v>40912</v>
          </cell>
          <cell r="O486">
            <v>41455</v>
          </cell>
          <cell r="P486" t="str">
            <v>A5-ZBS</v>
          </cell>
        </row>
        <row r="487">
          <cell r="A487">
            <v>6521</v>
          </cell>
          <cell r="B487" t="str">
            <v>Fault Response &amp; Reactive Maintenance Manager</v>
          </cell>
          <cell r="C487" t="str">
            <v>Works / Teams Coordinator</v>
          </cell>
          <cell r="D487">
            <v>6045</v>
          </cell>
          <cell r="E487" t="str">
            <v>MUDFORD, Stephen P</v>
          </cell>
          <cell r="F487" t="str">
            <v>Network Services</v>
          </cell>
          <cell r="G487" t="str">
            <v>Service Delivery</v>
          </cell>
          <cell r="H487" t="str">
            <v>Fault Response &amp; Reactive</v>
          </cell>
          <cell r="J487" t="str">
            <v>IACUMIN, Lynette A</v>
          </cell>
          <cell r="K487">
            <v>29395</v>
          </cell>
          <cell r="L487" t="str">
            <v>SUBS</v>
          </cell>
          <cell r="M487" t="str">
            <v>STRUCT</v>
          </cell>
          <cell r="N487">
            <v>40787</v>
          </cell>
          <cell r="P487" t="str">
            <v>A5-ZAS</v>
          </cell>
        </row>
        <row r="488">
          <cell r="A488">
            <v>6522</v>
          </cell>
          <cell r="B488" t="str">
            <v>Lines Overhead and Underground Maintenance</v>
          </cell>
          <cell r="C488" t="str">
            <v>Network Services Section Manager</v>
          </cell>
          <cell r="D488">
            <v>6558</v>
          </cell>
          <cell r="E488" t="str">
            <v>SPENCE, Bob</v>
          </cell>
          <cell r="F488" t="str">
            <v>Network Services</v>
          </cell>
          <cell r="G488" t="str">
            <v>Service Delivery</v>
          </cell>
          <cell r="H488" t="str">
            <v>Lines Overhead &amp; Undergro</v>
          </cell>
          <cell r="J488" t="str">
            <v>IACUMIN, Lynette A</v>
          </cell>
          <cell r="K488">
            <v>27799</v>
          </cell>
          <cell r="L488" t="str">
            <v>SUBS</v>
          </cell>
          <cell r="M488" t="str">
            <v>APPNT</v>
          </cell>
          <cell r="N488">
            <v>40770</v>
          </cell>
          <cell r="P488" t="str">
            <v>A6-ZAS</v>
          </cell>
        </row>
        <row r="489">
          <cell r="A489">
            <v>6523</v>
          </cell>
          <cell r="B489" t="str">
            <v>Senior Standards Engineer</v>
          </cell>
          <cell r="C489" t="str">
            <v>Technical Regulation &amp; Standards</v>
          </cell>
          <cell r="D489">
            <v>3113</v>
          </cell>
          <cell r="E489" t="str">
            <v>CLELAND, Wayne J</v>
          </cell>
          <cell r="F489" t="str">
            <v>Asset Management</v>
          </cell>
          <cell r="G489" t="str">
            <v>Technical Regulation &amp; St</v>
          </cell>
          <cell r="J489" t="str">
            <v>WORONY, Janusz</v>
          </cell>
          <cell r="K489">
            <v>38957</v>
          </cell>
          <cell r="L489" t="str">
            <v>SUBS</v>
          </cell>
          <cell r="M489" t="str">
            <v>PROM</v>
          </cell>
          <cell r="N489">
            <v>40777</v>
          </cell>
          <cell r="P489" t="str">
            <v>MSAN</v>
          </cell>
        </row>
        <row r="490">
          <cell r="A490">
            <v>6524</v>
          </cell>
          <cell r="B490" t="str">
            <v>Business Analyst Future Program of Work</v>
          </cell>
          <cell r="C490" t="str">
            <v>Program Development</v>
          </cell>
          <cell r="D490">
            <v>10004</v>
          </cell>
          <cell r="E490" t="str">
            <v>BALLANTYNE, Adam M</v>
          </cell>
          <cell r="F490" t="str">
            <v>Asset Management</v>
          </cell>
          <cell r="G490" t="str">
            <v>Program Development</v>
          </cell>
          <cell r="J490" t="str">
            <v>CHRISTIE, Timothy P</v>
          </cell>
          <cell r="K490">
            <v>40805</v>
          </cell>
          <cell r="L490" t="str">
            <v>SUBS</v>
          </cell>
          <cell r="M490" t="str">
            <v>COMM</v>
          </cell>
          <cell r="N490">
            <v>40805</v>
          </cell>
          <cell r="O490">
            <v>42631</v>
          </cell>
          <cell r="P490" t="str">
            <v>MSAN</v>
          </cell>
        </row>
        <row r="491">
          <cell r="A491">
            <v>6525</v>
          </cell>
          <cell r="B491" t="str">
            <v>Business Analyst Endorsed Program of Work</v>
          </cell>
          <cell r="C491" t="str">
            <v>Program Development</v>
          </cell>
          <cell r="D491">
            <v>10016</v>
          </cell>
          <cell r="E491" t="str">
            <v>SEDDON, Scott M</v>
          </cell>
          <cell r="F491" t="str">
            <v>Asset Management</v>
          </cell>
          <cell r="G491" t="str">
            <v>Program Development</v>
          </cell>
          <cell r="J491" t="str">
            <v>CHRISTIE, Timothy P</v>
          </cell>
          <cell r="K491">
            <v>40820</v>
          </cell>
          <cell r="L491" t="str">
            <v>SUBS</v>
          </cell>
          <cell r="M491" t="str">
            <v>COMM</v>
          </cell>
          <cell r="N491">
            <v>40820</v>
          </cell>
          <cell r="O491">
            <v>42645</v>
          </cell>
          <cell r="P491" t="str">
            <v>MSAN</v>
          </cell>
        </row>
        <row r="492">
          <cell r="A492">
            <v>6526</v>
          </cell>
          <cell r="B492" t="str">
            <v>Data Standards and Integrity Officer</v>
          </cell>
          <cell r="C492" t="str">
            <v>Asset Information and Reporting</v>
          </cell>
          <cell r="D492">
            <v>2132</v>
          </cell>
          <cell r="E492" t="str">
            <v>DALITZ, Tracey L</v>
          </cell>
          <cell r="F492" t="str">
            <v>Asset Management</v>
          </cell>
          <cell r="G492" t="str">
            <v>Asset Info Mngmnt &amp; Repor</v>
          </cell>
          <cell r="J492" t="str">
            <v>HOLLONDS, Gordon R</v>
          </cell>
          <cell r="K492">
            <v>38054</v>
          </cell>
          <cell r="L492" t="str">
            <v>SUBS</v>
          </cell>
          <cell r="M492" t="str">
            <v>APPNT</v>
          </cell>
          <cell r="N492">
            <v>40787</v>
          </cell>
          <cell r="P492" t="str">
            <v>A4-ZBS</v>
          </cell>
        </row>
        <row r="493">
          <cell r="A493">
            <v>6527</v>
          </cell>
          <cell r="B493" t="str">
            <v>Account Manager</v>
          </cell>
          <cell r="C493" t="str">
            <v>Customer Solutions</v>
          </cell>
          <cell r="D493" t="str">
            <v>326-77630</v>
          </cell>
          <cell r="E493" t="str">
            <v>TINIO, Raul</v>
          </cell>
          <cell r="F493" t="str">
            <v>Asset Management</v>
          </cell>
          <cell r="G493" t="str">
            <v>Customer Solutions</v>
          </cell>
          <cell r="J493" t="str">
            <v>GARVIN, John L</v>
          </cell>
          <cell r="K493">
            <v>31425</v>
          </cell>
          <cell r="L493" t="str">
            <v>SUBS</v>
          </cell>
          <cell r="M493" t="str">
            <v>APPNT</v>
          </cell>
          <cell r="N493">
            <v>40770</v>
          </cell>
          <cell r="P493" t="str">
            <v>A5-ZAS</v>
          </cell>
        </row>
        <row r="494">
          <cell r="A494">
            <v>6528</v>
          </cell>
          <cell r="B494" t="str">
            <v>Network Augmentation Manager</v>
          </cell>
          <cell r="C494" t="str">
            <v>AP - Management Group</v>
          </cell>
          <cell r="D494" t="str">
            <v>030-41414</v>
          </cell>
          <cell r="E494" t="str">
            <v>WALISUNDARA, Upul</v>
          </cell>
          <cell r="F494" t="str">
            <v>Asset Management</v>
          </cell>
          <cell r="G494" t="str">
            <v>Asset Strategy &amp; Planning</v>
          </cell>
          <cell r="H494" t="str">
            <v>Network Augmentation</v>
          </cell>
          <cell r="J494" t="str">
            <v>STANLEY, Dennis R</v>
          </cell>
          <cell r="K494">
            <v>31509</v>
          </cell>
          <cell r="L494" t="str">
            <v>SUBS</v>
          </cell>
          <cell r="M494" t="str">
            <v>STRUCT</v>
          </cell>
          <cell r="N494">
            <v>41193</v>
          </cell>
          <cell r="P494" t="str">
            <v>MSAN</v>
          </cell>
        </row>
        <row r="495">
          <cell r="A495">
            <v>6529</v>
          </cell>
          <cell r="B495" t="str">
            <v>Zone Substation Planning &amp; Manager</v>
          </cell>
          <cell r="C495" t="str">
            <v>AP - Management Group</v>
          </cell>
          <cell r="D495">
            <v>10007</v>
          </cell>
          <cell r="E495" t="str">
            <v>GOTLA, Firoz</v>
          </cell>
          <cell r="F495" t="str">
            <v>Asset Management</v>
          </cell>
          <cell r="G495" t="str">
            <v>Asset Strategy &amp; Planning</v>
          </cell>
          <cell r="H495" t="str">
            <v>Zone Subs Planning &amp; Perf</v>
          </cell>
          <cell r="J495" t="str">
            <v>STANLEY, Dennis R</v>
          </cell>
          <cell r="K495">
            <v>40806</v>
          </cell>
          <cell r="L495" t="str">
            <v>SUBS</v>
          </cell>
          <cell r="M495" t="str">
            <v>STRUCT</v>
          </cell>
          <cell r="N495">
            <v>41193</v>
          </cell>
          <cell r="O495">
            <v>42646</v>
          </cell>
          <cell r="P495" t="str">
            <v>MSAN</v>
          </cell>
        </row>
        <row r="496">
          <cell r="A496">
            <v>6530</v>
          </cell>
          <cell r="B496" t="str">
            <v>Secondary Systems Manager</v>
          </cell>
          <cell r="C496" t="str">
            <v>AP - Management Group</v>
          </cell>
          <cell r="D496">
            <v>10052</v>
          </cell>
          <cell r="E496" t="str">
            <v>SARTOR, Phillip D</v>
          </cell>
          <cell r="F496" t="str">
            <v>Asset Management</v>
          </cell>
          <cell r="G496" t="str">
            <v>Asset Strategy &amp; Planning</v>
          </cell>
          <cell r="H496" t="str">
            <v>Secondary Systems</v>
          </cell>
          <cell r="J496" t="str">
            <v>STANLEY, Dennis R</v>
          </cell>
          <cell r="K496">
            <v>40868</v>
          </cell>
          <cell r="L496" t="str">
            <v>SUBS</v>
          </cell>
          <cell r="M496" t="str">
            <v>STRUCT</v>
          </cell>
          <cell r="N496">
            <v>41193</v>
          </cell>
          <cell r="O496">
            <v>41404</v>
          </cell>
          <cell r="P496" t="str">
            <v>MSAN</v>
          </cell>
        </row>
        <row r="497">
          <cell r="A497">
            <v>6531</v>
          </cell>
          <cell r="B497" t="str">
            <v>Asset Strategy Manager</v>
          </cell>
          <cell r="C497" t="str">
            <v>AP - Management Group</v>
          </cell>
          <cell r="D497">
            <v>3082</v>
          </cell>
          <cell r="E497" t="str">
            <v>ANDERSON, Tim</v>
          </cell>
          <cell r="F497" t="str">
            <v>Asset Management</v>
          </cell>
          <cell r="G497" t="str">
            <v>Asset Strategy &amp; Planning</v>
          </cell>
          <cell r="H497" t="str">
            <v>Asset Strategy</v>
          </cell>
          <cell r="J497" t="str">
            <v>STANLEY, Dennis R</v>
          </cell>
          <cell r="K497">
            <v>38936</v>
          </cell>
          <cell r="L497" t="str">
            <v>SUBS</v>
          </cell>
          <cell r="M497" t="str">
            <v>STRUCT</v>
          </cell>
          <cell r="N497">
            <v>41193</v>
          </cell>
          <cell r="P497" t="str">
            <v>MSAN</v>
          </cell>
        </row>
        <row r="498">
          <cell r="A498">
            <v>6532</v>
          </cell>
          <cell r="B498" t="str">
            <v>Network Performance Manager</v>
          </cell>
          <cell r="C498" t="str">
            <v>AP - Management Group</v>
          </cell>
          <cell r="D498">
            <v>10046</v>
          </cell>
          <cell r="E498" t="str">
            <v>CHAUDHURI, Santanu</v>
          </cell>
          <cell r="F498" t="str">
            <v>Asset Management</v>
          </cell>
          <cell r="G498" t="str">
            <v>Asset Strategy &amp; Planning</v>
          </cell>
          <cell r="H498" t="str">
            <v>Network Performance</v>
          </cell>
          <cell r="J498" t="str">
            <v>STANLEY, Dennis R</v>
          </cell>
          <cell r="K498">
            <v>40868</v>
          </cell>
          <cell r="L498" t="str">
            <v>SUBS</v>
          </cell>
          <cell r="M498" t="str">
            <v>STRUCT</v>
          </cell>
          <cell r="N498">
            <v>41193</v>
          </cell>
          <cell r="O498">
            <v>42646</v>
          </cell>
          <cell r="P498" t="str">
            <v>MSAN</v>
          </cell>
        </row>
        <row r="499">
          <cell r="A499">
            <v>6533</v>
          </cell>
          <cell r="B499" t="str">
            <v>Resource Estimator</v>
          </cell>
          <cell r="C499" t="str">
            <v>Program Development</v>
          </cell>
          <cell r="D499">
            <v>9420</v>
          </cell>
          <cell r="E499" t="str">
            <v>TANTRI, Danny</v>
          </cell>
          <cell r="F499" t="str">
            <v>Asset Management</v>
          </cell>
          <cell r="G499" t="str">
            <v>Program Development</v>
          </cell>
          <cell r="J499" t="str">
            <v>CHRISTIE, Timothy P</v>
          </cell>
          <cell r="K499">
            <v>39951</v>
          </cell>
          <cell r="L499" t="str">
            <v>SUBS</v>
          </cell>
          <cell r="M499" t="str">
            <v>APPNT</v>
          </cell>
          <cell r="N499">
            <v>40805</v>
          </cell>
          <cell r="P499" t="str">
            <v>MSAN</v>
          </cell>
        </row>
        <row r="500">
          <cell r="A500">
            <v>6534</v>
          </cell>
          <cell r="B500" t="str">
            <v>Distribution Design Manager</v>
          </cell>
          <cell r="C500" t="str">
            <v>Management Group_Design Section</v>
          </cell>
          <cell r="D500">
            <v>9851</v>
          </cell>
          <cell r="E500" t="str">
            <v>WASS, Mathew S M</v>
          </cell>
          <cell r="F500" t="str">
            <v>Network Services</v>
          </cell>
          <cell r="G500" t="str">
            <v>Customer Service</v>
          </cell>
          <cell r="H500" t="str">
            <v>Design</v>
          </cell>
          <cell r="J500" t="str">
            <v>BAKER, Robert J</v>
          </cell>
          <cell r="K500">
            <v>40567</v>
          </cell>
          <cell r="L500" t="str">
            <v>SUBS</v>
          </cell>
          <cell r="M500" t="str">
            <v>APPNT</v>
          </cell>
          <cell r="N500">
            <v>40798</v>
          </cell>
          <cell r="P500" t="str">
            <v>MSAN</v>
          </cell>
        </row>
        <row r="501">
          <cell r="A501">
            <v>6536</v>
          </cell>
          <cell r="B501" t="str">
            <v>Metering &amp; Services Manager</v>
          </cell>
          <cell r="C501" t="str">
            <v>Customer Services Officer_Connections &amp; Integrity Section</v>
          </cell>
          <cell r="D501">
            <v>10044</v>
          </cell>
          <cell r="E501" t="str">
            <v>SHARMA, Parveen K</v>
          </cell>
          <cell r="F501" t="str">
            <v>Network Services</v>
          </cell>
          <cell r="G501" t="str">
            <v>Customer Service</v>
          </cell>
          <cell r="H501" t="str">
            <v>Metering &amp; Services</v>
          </cell>
          <cell r="J501" t="str">
            <v>BAKER, Robert J</v>
          </cell>
          <cell r="K501">
            <v>40861</v>
          </cell>
          <cell r="L501" t="str">
            <v>SUBS</v>
          </cell>
          <cell r="M501" t="str">
            <v>COMM</v>
          </cell>
          <cell r="N501">
            <v>40861</v>
          </cell>
          <cell r="P501" t="str">
            <v>MSAN</v>
          </cell>
        </row>
        <row r="502">
          <cell r="A502">
            <v>6537</v>
          </cell>
          <cell r="B502" t="str">
            <v>Purchasing Coordinator</v>
          </cell>
          <cell r="C502" t="str">
            <v>Logistics</v>
          </cell>
          <cell r="D502">
            <v>9504</v>
          </cell>
          <cell r="E502" t="str">
            <v>HUANG, Qin</v>
          </cell>
          <cell r="F502" t="str">
            <v>Network Services</v>
          </cell>
          <cell r="G502" t="str">
            <v>Works Enablement</v>
          </cell>
          <cell r="H502" t="str">
            <v>Logistics</v>
          </cell>
          <cell r="J502" t="str">
            <v>PETHER, Derek J</v>
          </cell>
          <cell r="K502">
            <v>40057</v>
          </cell>
          <cell r="L502" t="str">
            <v>SUBS</v>
          </cell>
          <cell r="M502" t="str">
            <v>APPNT</v>
          </cell>
          <cell r="N502">
            <v>40787</v>
          </cell>
          <cell r="P502" t="str">
            <v>A2-ZBS</v>
          </cell>
        </row>
        <row r="503">
          <cell r="A503">
            <v>6540</v>
          </cell>
          <cell r="B503" t="str">
            <v>Business Performance Manager</v>
          </cell>
          <cell r="C503" t="str">
            <v>Works Enablement</v>
          </cell>
          <cell r="D503">
            <v>10036</v>
          </cell>
          <cell r="E503" t="str">
            <v>KUSUMA, Arinanto</v>
          </cell>
          <cell r="F503" t="str">
            <v>Network Services</v>
          </cell>
          <cell r="G503" t="str">
            <v>Works Enablement</v>
          </cell>
          <cell r="H503" t="str">
            <v>Works Management</v>
          </cell>
          <cell r="I503" t="str">
            <v>WE Tools Syst &amp; Proc Spec</v>
          </cell>
          <cell r="J503" t="str">
            <v>KELLY, Christopher N</v>
          </cell>
          <cell r="K503">
            <v>40847</v>
          </cell>
          <cell r="L503" t="str">
            <v>SUBS</v>
          </cell>
          <cell r="M503" t="str">
            <v>ADVMNT</v>
          </cell>
          <cell r="N503">
            <v>41127</v>
          </cell>
          <cell r="P503" t="str">
            <v>MSAN</v>
          </cell>
        </row>
        <row r="504">
          <cell r="A504">
            <v>6541</v>
          </cell>
          <cell r="B504" t="str">
            <v>Logistics Manager</v>
          </cell>
          <cell r="C504" t="str">
            <v>Logistics</v>
          </cell>
          <cell r="D504">
            <v>10033</v>
          </cell>
          <cell r="E504" t="str">
            <v>PETHER, Derek J</v>
          </cell>
          <cell r="F504" t="str">
            <v>Network Services</v>
          </cell>
          <cell r="G504" t="str">
            <v>Works Enablement</v>
          </cell>
          <cell r="H504" t="str">
            <v>Logistics</v>
          </cell>
          <cell r="J504" t="str">
            <v>MCALISTER, Clinton J</v>
          </cell>
          <cell r="K504">
            <v>40840</v>
          </cell>
          <cell r="L504" t="str">
            <v>SUBS</v>
          </cell>
          <cell r="M504" t="str">
            <v>COMM</v>
          </cell>
          <cell r="N504">
            <v>40840</v>
          </cell>
          <cell r="P504" t="str">
            <v>MSAN</v>
          </cell>
        </row>
        <row r="505">
          <cell r="A505">
            <v>6542</v>
          </cell>
          <cell r="B505" t="str">
            <v>Program Planner</v>
          </cell>
          <cell r="C505" t="str">
            <v>Works Enablement</v>
          </cell>
          <cell r="D505">
            <v>10039</v>
          </cell>
          <cell r="E505" t="str">
            <v>VAN DER PLAAT, Michael A</v>
          </cell>
          <cell r="F505" t="str">
            <v>Network Services</v>
          </cell>
          <cell r="G505" t="str">
            <v>Works Enablement</v>
          </cell>
          <cell r="H505" t="str">
            <v>Works Management</v>
          </cell>
          <cell r="I505" t="str">
            <v>Program Planning</v>
          </cell>
          <cell r="J505" t="str">
            <v>KELLY, Christopher N</v>
          </cell>
          <cell r="K505">
            <v>40847</v>
          </cell>
          <cell r="L505" t="str">
            <v>SUBS</v>
          </cell>
          <cell r="M505" t="str">
            <v>STRUCT</v>
          </cell>
          <cell r="N505">
            <v>40969</v>
          </cell>
          <cell r="P505" t="str">
            <v>MSAN</v>
          </cell>
        </row>
        <row r="506">
          <cell r="A506">
            <v>6543</v>
          </cell>
          <cell r="B506" t="str">
            <v>Works Manager</v>
          </cell>
          <cell r="C506" t="str">
            <v>Works Enablement</v>
          </cell>
          <cell r="D506">
            <v>10058</v>
          </cell>
          <cell r="E506" t="str">
            <v>KELLY, Christopher N</v>
          </cell>
          <cell r="F506" t="str">
            <v>Network Services</v>
          </cell>
          <cell r="G506" t="str">
            <v>Works Enablement</v>
          </cell>
          <cell r="H506" t="str">
            <v>Works Management</v>
          </cell>
          <cell r="J506" t="str">
            <v>MCALISTER, Clinton J</v>
          </cell>
          <cell r="K506">
            <v>40882</v>
          </cell>
          <cell r="L506" t="str">
            <v>SUBS</v>
          </cell>
          <cell r="M506" t="str">
            <v>STRUCT</v>
          </cell>
          <cell r="N506">
            <v>40969</v>
          </cell>
          <cell r="P506" t="str">
            <v>MSAN</v>
          </cell>
        </row>
        <row r="507">
          <cell r="A507">
            <v>6545</v>
          </cell>
          <cell r="B507" t="str">
            <v xml:space="preserve">Account Manager </v>
          </cell>
          <cell r="C507" t="str">
            <v>Customer Solutions</v>
          </cell>
          <cell r="D507">
            <v>10045</v>
          </cell>
          <cell r="E507" t="str">
            <v>BRAMANATHAN, Brama</v>
          </cell>
          <cell r="F507" t="str">
            <v>Asset Management</v>
          </cell>
          <cell r="G507" t="str">
            <v>Customer Solutions</v>
          </cell>
          <cell r="J507" t="str">
            <v>GARVIN, John L</v>
          </cell>
          <cell r="K507">
            <v>40862</v>
          </cell>
          <cell r="L507" t="str">
            <v>SUBS</v>
          </cell>
          <cell r="M507" t="str">
            <v>COMM</v>
          </cell>
          <cell r="N507">
            <v>40862</v>
          </cell>
          <cell r="P507" t="str">
            <v>MSAN</v>
          </cell>
        </row>
        <row r="508">
          <cell r="A508">
            <v>6559</v>
          </cell>
          <cell r="B508" t="str">
            <v>Trainee Administration Officer</v>
          </cell>
          <cell r="C508" t="str">
            <v>Asset Management General Manager</v>
          </cell>
          <cell r="D508">
            <v>10056</v>
          </cell>
          <cell r="E508" t="str">
            <v>WEAVER-KOENIGS, Nicole S</v>
          </cell>
          <cell r="F508" t="str">
            <v>Asset Management</v>
          </cell>
          <cell r="G508" t="str">
            <v>Office Trainees</v>
          </cell>
          <cell r="J508" t="str">
            <v>ROUSELL, Vicki J</v>
          </cell>
          <cell r="K508">
            <v>40874</v>
          </cell>
          <cell r="L508" t="str">
            <v>SUBS</v>
          </cell>
          <cell r="M508" t="str">
            <v>ADVMNT</v>
          </cell>
          <cell r="N508">
            <v>41179</v>
          </cell>
          <cell r="O508">
            <v>41604</v>
          </cell>
          <cell r="P508" t="str">
            <v>A1</v>
          </cell>
        </row>
        <row r="509">
          <cell r="A509">
            <v>6567</v>
          </cell>
          <cell r="B509" t="str">
            <v>Regulatory Compliance and Reporting Officer</v>
          </cell>
          <cell r="C509" t="str">
            <v>Technical Regulation &amp; Standards</v>
          </cell>
          <cell r="D509">
            <v>1859</v>
          </cell>
          <cell r="E509" t="str">
            <v>CHAMBERS, David M</v>
          </cell>
          <cell r="F509" t="str">
            <v>Asset Management</v>
          </cell>
          <cell r="G509" t="str">
            <v>Technical Regulation &amp; St</v>
          </cell>
          <cell r="J509" t="str">
            <v>WORONY, Janusz</v>
          </cell>
          <cell r="K509">
            <v>37613</v>
          </cell>
          <cell r="L509" t="str">
            <v>SUBS</v>
          </cell>
          <cell r="M509" t="str">
            <v>APPNT</v>
          </cell>
          <cell r="N509">
            <v>40911</v>
          </cell>
          <cell r="P509" t="str">
            <v>A4-ZBS</v>
          </cell>
        </row>
        <row r="510">
          <cell r="A510">
            <v>6579</v>
          </cell>
          <cell r="B510" t="str">
            <v>Project Manager- SCADA &amp; Geographical Information Services</v>
          </cell>
          <cell r="C510" t="str">
            <v>Asset Strategy &amp; Planning</v>
          </cell>
          <cell r="D510" t="str">
            <v>Vacant</v>
          </cell>
          <cell r="F510" t="str">
            <v>Asset Management</v>
          </cell>
          <cell r="J510" t="str">
            <v>DEVLIN, Stephen P</v>
          </cell>
        </row>
        <row r="511">
          <cell r="A511">
            <v>6602</v>
          </cell>
          <cell r="B511" t="str">
            <v>Telvent Project Manager</v>
          </cell>
          <cell r="C511" t="str">
            <v>Network Innovation</v>
          </cell>
          <cell r="D511">
            <v>10563</v>
          </cell>
          <cell r="E511" t="str">
            <v>LENDECZKI, Gavril</v>
          </cell>
          <cell r="F511" t="str">
            <v>Asset Management</v>
          </cell>
          <cell r="G511" t="str">
            <v>Network Innovation</v>
          </cell>
          <cell r="H511" t="str">
            <v>OSR Program</v>
          </cell>
          <cell r="J511" t="str">
            <v>BALDWIN, Graham</v>
          </cell>
          <cell r="K511">
            <v>41172</v>
          </cell>
          <cell r="L511" t="str">
            <v>SUBS</v>
          </cell>
          <cell r="M511" t="str">
            <v>COMM</v>
          </cell>
          <cell r="N511">
            <v>41172</v>
          </cell>
          <cell r="O511">
            <v>42266</v>
          </cell>
          <cell r="P511" t="str">
            <v>MSAN</v>
          </cell>
        </row>
        <row r="512">
          <cell r="A512">
            <v>6610</v>
          </cell>
          <cell r="B512" t="str">
            <v>Network Operator</v>
          </cell>
          <cell r="C512" t="str">
            <v>Operations and Call Centre</v>
          </cell>
          <cell r="D512" t="str">
            <v>Vacant</v>
          </cell>
          <cell r="F512" t="str">
            <v>Network Services</v>
          </cell>
          <cell r="G512" t="str">
            <v>Network Operations &amp; Call</v>
          </cell>
          <cell r="H512" t="str">
            <v>Control Room</v>
          </cell>
          <cell r="J512" t="str">
            <v>HINCH, Leylann J</v>
          </cell>
        </row>
        <row r="513">
          <cell r="A513">
            <v>6611</v>
          </cell>
          <cell r="B513" t="str">
            <v>Network Operator</v>
          </cell>
          <cell r="C513" t="str">
            <v>Operations and Call Centre</v>
          </cell>
          <cell r="D513">
            <v>5099</v>
          </cell>
          <cell r="E513" t="str">
            <v>BREWER, Peter J</v>
          </cell>
          <cell r="F513" t="str">
            <v>Network Services</v>
          </cell>
          <cell r="G513" t="str">
            <v>Network Operations &amp; Call</v>
          </cell>
          <cell r="H513" t="str">
            <v>Control Room</v>
          </cell>
          <cell r="J513" t="str">
            <v>HINCH, Leylann J</v>
          </cell>
          <cell r="K513">
            <v>33990</v>
          </cell>
          <cell r="L513" t="str">
            <v>NONSUBS</v>
          </cell>
          <cell r="M513" t="str">
            <v>TEMTRF</v>
          </cell>
          <cell r="N513">
            <v>41309</v>
          </cell>
          <cell r="O513">
            <v>41492</v>
          </cell>
          <cell r="P513" t="str">
            <v>A5-ZAS</v>
          </cell>
        </row>
        <row r="514">
          <cell r="A514">
            <v>6611</v>
          </cell>
          <cell r="B514" t="str">
            <v>Network Operator</v>
          </cell>
          <cell r="C514" t="str">
            <v>Operations and Call Centre</v>
          </cell>
          <cell r="D514">
            <v>10608</v>
          </cell>
          <cell r="E514" t="str">
            <v>MCELROY, Scott A</v>
          </cell>
          <cell r="F514" t="str">
            <v>Network Services</v>
          </cell>
          <cell r="G514" t="str">
            <v>Network Operations &amp; Call</v>
          </cell>
          <cell r="H514" t="str">
            <v>Control Room</v>
          </cell>
          <cell r="J514" t="str">
            <v>HINCH, Leylann J</v>
          </cell>
          <cell r="K514">
            <v>41281</v>
          </cell>
          <cell r="L514" t="str">
            <v>SUBS</v>
          </cell>
          <cell r="M514" t="str">
            <v>COMM</v>
          </cell>
          <cell r="N514">
            <v>41281</v>
          </cell>
          <cell r="P514" t="str">
            <v>A5-ZAS</v>
          </cell>
        </row>
        <row r="515">
          <cell r="A515">
            <v>6622</v>
          </cell>
          <cell r="B515" t="str">
            <v>Vacation student</v>
          </cell>
          <cell r="C515" t="str">
            <v>Customer Solutions</v>
          </cell>
          <cell r="D515" t="str">
            <v>Vacant</v>
          </cell>
          <cell r="F515" t="str">
            <v>Asset Management</v>
          </cell>
          <cell r="G515" t="str">
            <v>Customer Solutions</v>
          </cell>
          <cell r="J515" t="str">
            <v>GARVIN, John L</v>
          </cell>
        </row>
        <row r="516">
          <cell r="A516">
            <v>6625</v>
          </cell>
          <cell r="B516" t="str">
            <v>Contract Manager</v>
          </cell>
          <cell r="C516" t="str">
            <v>Works Enablement</v>
          </cell>
          <cell r="D516">
            <v>10521</v>
          </cell>
          <cell r="E516" t="str">
            <v>JONES, Heather A</v>
          </cell>
          <cell r="F516" t="str">
            <v>Network Services</v>
          </cell>
          <cell r="G516" t="str">
            <v>Works Enablement</v>
          </cell>
          <cell r="H516" t="str">
            <v>Works Management</v>
          </cell>
          <cell r="I516" t="str">
            <v>Program Planning</v>
          </cell>
          <cell r="J516" t="str">
            <v>VAN DER PLAAT, Michael A</v>
          </cell>
          <cell r="K516">
            <v>41115</v>
          </cell>
          <cell r="L516" t="str">
            <v>SUBS</v>
          </cell>
          <cell r="M516" t="str">
            <v>APPNT</v>
          </cell>
          <cell r="N516">
            <v>41355</v>
          </cell>
          <cell r="P516" t="str">
            <v>A4-ZAS</v>
          </cell>
        </row>
        <row r="517">
          <cell r="A517">
            <v>6627</v>
          </cell>
          <cell r="B517" t="str">
            <v>Telvent Project Co-ordinator</v>
          </cell>
          <cell r="C517" t="str">
            <v>Network Innovation</v>
          </cell>
          <cell r="D517">
            <v>10581</v>
          </cell>
          <cell r="E517" t="str">
            <v>ATANASIEVSKA, Jasmina</v>
          </cell>
          <cell r="F517" t="str">
            <v>Asset Management</v>
          </cell>
          <cell r="G517" t="str">
            <v>Network Innovation</v>
          </cell>
          <cell r="H517" t="str">
            <v>OSR Program</v>
          </cell>
          <cell r="J517" t="str">
            <v>BALDWIN, Graham</v>
          </cell>
          <cell r="K517">
            <v>41214</v>
          </cell>
          <cell r="L517" t="str">
            <v>SUBS</v>
          </cell>
          <cell r="M517" t="str">
            <v>COMM</v>
          </cell>
          <cell r="N517">
            <v>41214</v>
          </cell>
          <cell r="O517">
            <v>42308</v>
          </cell>
          <cell r="P517" t="str">
            <v>MSAN</v>
          </cell>
        </row>
        <row r="518">
          <cell r="A518">
            <v>6628</v>
          </cell>
          <cell r="B518" t="str">
            <v>Vacation Employment - Networks</v>
          </cell>
          <cell r="C518" t="str">
            <v>Asset Strategy &amp; Planning</v>
          </cell>
          <cell r="D518" t="str">
            <v>Vacant</v>
          </cell>
          <cell r="F518" t="str">
            <v>Asset Management</v>
          </cell>
          <cell r="J518" t="str">
            <v>GOTLA, Firoz</v>
          </cell>
        </row>
        <row r="519">
          <cell r="A519">
            <v>6632</v>
          </cell>
          <cell r="B519" t="str">
            <v>Service &amp; Installations Officer</v>
          </cell>
          <cell r="C519" t="str">
            <v>Services &amp; Installation Officer_Metering &amp; Services Section</v>
          </cell>
          <cell r="D519" t="str">
            <v>Vacant</v>
          </cell>
          <cell r="F519" t="str">
            <v>Network Services</v>
          </cell>
          <cell r="G519" t="str">
            <v>Customer Service</v>
          </cell>
          <cell r="H519" t="str">
            <v>Metering &amp; Services</v>
          </cell>
          <cell r="J519" t="str">
            <v>SHARMA, Parveen K</v>
          </cell>
        </row>
        <row r="520">
          <cell r="A520">
            <v>6633</v>
          </cell>
          <cell r="B520" t="str">
            <v>Team Coordinator Services</v>
          </cell>
          <cell r="C520" t="str">
            <v>Works / Teams Coordinator</v>
          </cell>
          <cell r="D520">
            <v>2035</v>
          </cell>
          <cell r="E520" t="str">
            <v>MILLS, Andrew W</v>
          </cell>
          <cell r="F520" t="str">
            <v>Network Services</v>
          </cell>
          <cell r="G520" t="str">
            <v>Customer Service</v>
          </cell>
          <cell r="H520" t="str">
            <v>Metering &amp; Services</v>
          </cell>
          <cell r="J520" t="str">
            <v>MITCHELL, John B</v>
          </cell>
          <cell r="K520">
            <v>38022</v>
          </cell>
          <cell r="L520" t="str">
            <v>SUBS</v>
          </cell>
          <cell r="M520" t="str">
            <v>COMPET</v>
          </cell>
          <cell r="N520">
            <v>41316</v>
          </cell>
          <cell r="P520" t="str">
            <v>EW900A</v>
          </cell>
        </row>
        <row r="521">
          <cell r="A521">
            <v>6634</v>
          </cell>
          <cell r="B521" t="str">
            <v>Team Coordinator Repl, Testing &amp; QoS</v>
          </cell>
          <cell r="C521" t="str">
            <v>Works / Teams Coordinator</v>
          </cell>
          <cell r="D521">
            <v>1016</v>
          </cell>
          <cell r="E521" t="str">
            <v>FULLER, Daniel J</v>
          </cell>
          <cell r="F521" t="str">
            <v>Network Services</v>
          </cell>
          <cell r="G521" t="str">
            <v>Customer Service</v>
          </cell>
          <cell r="H521" t="str">
            <v>Metering &amp; Services</v>
          </cell>
          <cell r="J521" t="str">
            <v>CHRISTIAN, Wayne I</v>
          </cell>
          <cell r="K521">
            <v>36552</v>
          </cell>
          <cell r="L521" t="str">
            <v>SUBS</v>
          </cell>
          <cell r="M521" t="str">
            <v>ADVMNT</v>
          </cell>
          <cell r="N521">
            <v>41309</v>
          </cell>
          <cell r="P521" t="str">
            <v>EW900A</v>
          </cell>
        </row>
        <row r="522">
          <cell r="A522">
            <v>6635</v>
          </cell>
          <cell r="B522" t="str">
            <v>Team Coordinator Retail Customer Services</v>
          </cell>
          <cell r="C522" t="str">
            <v>Works / Teams Coordinator</v>
          </cell>
          <cell r="D522">
            <v>3278</v>
          </cell>
          <cell r="E522" t="str">
            <v>LLOYD, Michael</v>
          </cell>
          <cell r="F522" t="str">
            <v>Network Services</v>
          </cell>
          <cell r="G522" t="str">
            <v>Customer Service</v>
          </cell>
          <cell r="H522" t="str">
            <v>Metering &amp; Services</v>
          </cell>
          <cell r="J522" t="str">
            <v>CHRISTIAN, Wayne I</v>
          </cell>
          <cell r="K522">
            <v>39118</v>
          </cell>
          <cell r="L522" t="str">
            <v>NONSUBS</v>
          </cell>
          <cell r="M522" t="str">
            <v>HDA</v>
          </cell>
          <cell r="N522">
            <v>41388</v>
          </cell>
          <cell r="O522">
            <v>41432</v>
          </cell>
          <cell r="P522" t="str">
            <v>EW900A</v>
          </cell>
        </row>
        <row r="523">
          <cell r="A523">
            <v>6635</v>
          </cell>
          <cell r="B523" t="str">
            <v>Team Coordinator Retail Customer Services</v>
          </cell>
          <cell r="C523" t="str">
            <v>Works / Teams Coordinator</v>
          </cell>
          <cell r="D523">
            <v>4015</v>
          </cell>
          <cell r="E523" t="str">
            <v>MAYO, Anthony J C</v>
          </cell>
          <cell r="F523" t="str">
            <v>Network Services</v>
          </cell>
          <cell r="G523" t="str">
            <v>Customer Service</v>
          </cell>
          <cell r="H523" t="str">
            <v>Metering &amp; Services</v>
          </cell>
          <cell r="J523" t="str">
            <v>CHRISTIAN, Wayne I</v>
          </cell>
          <cell r="K523">
            <v>33667</v>
          </cell>
          <cell r="L523" t="str">
            <v>SUBS</v>
          </cell>
          <cell r="M523" t="str">
            <v>COMPET</v>
          </cell>
          <cell r="N523">
            <v>41333</v>
          </cell>
          <cell r="P523" t="str">
            <v>EW900A</v>
          </cell>
        </row>
        <row r="524">
          <cell r="A524">
            <v>6637</v>
          </cell>
          <cell r="B524" t="str">
            <v>Program Manager OSR</v>
          </cell>
          <cell r="C524" t="str">
            <v>Network Innovation</v>
          </cell>
          <cell r="D524">
            <v>10604</v>
          </cell>
          <cell r="E524" t="str">
            <v>BALDWIN, Graham</v>
          </cell>
          <cell r="F524" t="str">
            <v>Asset Management</v>
          </cell>
          <cell r="G524" t="str">
            <v>Network Innovation</v>
          </cell>
          <cell r="H524" t="str">
            <v>OSR Program</v>
          </cell>
          <cell r="J524" t="str">
            <v>DEVLIN, Stephen P</v>
          </cell>
          <cell r="K524">
            <v>41260</v>
          </cell>
          <cell r="L524" t="str">
            <v>SUBS</v>
          </cell>
          <cell r="M524" t="str">
            <v>COMM</v>
          </cell>
          <cell r="N524">
            <v>41260</v>
          </cell>
          <cell r="O524">
            <v>42354</v>
          </cell>
          <cell r="P524" t="str">
            <v>MSAN</v>
          </cell>
        </row>
        <row r="525">
          <cell r="A525">
            <v>6639</v>
          </cell>
          <cell r="B525" t="str">
            <v>Apprentice Electrical</v>
          </cell>
          <cell r="C525" t="str">
            <v>Electrical Apprentice</v>
          </cell>
          <cell r="D525">
            <v>10620</v>
          </cell>
          <cell r="E525" t="str">
            <v>MILLS, Heather A</v>
          </cell>
          <cell r="F525" t="str">
            <v>Network Services</v>
          </cell>
          <cell r="G525" t="str">
            <v>Apprentices</v>
          </cell>
          <cell r="H525" t="str">
            <v>Lineworker Apprentices</v>
          </cell>
          <cell r="J525" t="str">
            <v>SPENCE, Bob</v>
          </cell>
          <cell r="K525">
            <v>41303</v>
          </cell>
          <cell r="L525" t="str">
            <v>SUBS</v>
          </cell>
          <cell r="M525" t="str">
            <v>STRUCT</v>
          </cell>
          <cell r="N525">
            <v>41311</v>
          </cell>
          <cell r="O525">
            <v>42763</v>
          </cell>
          <cell r="P525" t="str">
            <v>APP1</v>
          </cell>
        </row>
        <row r="526">
          <cell r="A526">
            <v>6640</v>
          </cell>
          <cell r="B526" t="str">
            <v>Apprentice Electrical</v>
          </cell>
          <cell r="C526" t="str">
            <v>Electrical Apprentice</v>
          </cell>
          <cell r="D526">
            <v>10622</v>
          </cell>
          <cell r="E526" t="str">
            <v>JANSEN, Alexander R</v>
          </cell>
          <cell r="F526" t="str">
            <v>Network Services</v>
          </cell>
          <cell r="G526" t="str">
            <v>Apprentices</v>
          </cell>
          <cell r="H526" t="str">
            <v>Lineworker Apprentices</v>
          </cell>
          <cell r="J526" t="str">
            <v>SPENCE, Bob</v>
          </cell>
          <cell r="K526">
            <v>41303</v>
          </cell>
          <cell r="L526" t="str">
            <v>SUBS</v>
          </cell>
          <cell r="M526" t="str">
            <v>STRUCT</v>
          </cell>
          <cell r="N526">
            <v>41311</v>
          </cell>
          <cell r="O526">
            <v>42763</v>
          </cell>
          <cell r="P526" t="str">
            <v>APP1</v>
          </cell>
        </row>
        <row r="527">
          <cell r="A527">
            <v>6641</v>
          </cell>
          <cell r="B527" t="str">
            <v>Apprentice Electrical</v>
          </cell>
          <cell r="C527" t="str">
            <v>Electrical Apprentice</v>
          </cell>
          <cell r="D527">
            <v>10619</v>
          </cell>
          <cell r="E527" t="str">
            <v>RICHARDS, Mark A D</v>
          </cell>
          <cell r="F527" t="str">
            <v>Network Services</v>
          </cell>
          <cell r="G527" t="str">
            <v>Apprentices</v>
          </cell>
          <cell r="H527" t="str">
            <v>Lineworker Apprentices</v>
          </cell>
          <cell r="J527" t="str">
            <v>SPENCE, Bob</v>
          </cell>
          <cell r="K527">
            <v>41303</v>
          </cell>
          <cell r="L527" t="str">
            <v>SUBS</v>
          </cell>
          <cell r="M527" t="str">
            <v>STRUCT</v>
          </cell>
          <cell r="N527">
            <v>41311</v>
          </cell>
          <cell r="O527">
            <v>42763</v>
          </cell>
          <cell r="P527" t="str">
            <v>APP1</v>
          </cell>
        </row>
        <row r="528">
          <cell r="A528">
            <v>6642</v>
          </cell>
          <cell r="B528" t="str">
            <v>Electrical Apprentice</v>
          </cell>
          <cell r="C528" t="str">
            <v>Electrical Apprentice</v>
          </cell>
          <cell r="D528">
            <v>10621</v>
          </cell>
          <cell r="E528" t="str">
            <v>JEFFS, Robert J</v>
          </cell>
          <cell r="F528" t="str">
            <v>Network Services</v>
          </cell>
          <cell r="G528" t="str">
            <v>Apprentices</v>
          </cell>
          <cell r="H528" t="str">
            <v>Electrical Apprentices</v>
          </cell>
          <cell r="J528" t="str">
            <v>LAMONT, Brent</v>
          </cell>
          <cell r="K528">
            <v>41303</v>
          </cell>
          <cell r="L528" t="str">
            <v>SUBS</v>
          </cell>
          <cell r="M528" t="str">
            <v>COMM</v>
          </cell>
          <cell r="N528">
            <v>41303</v>
          </cell>
          <cell r="O528">
            <v>42763</v>
          </cell>
          <cell r="P528" t="str">
            <v>APP211</v>
          </cell>
        </row>
        <row r="529">
          <cell r="A529">
            <v>6643</v>
          </cell>
          <cell r="B529" t="str">
            <v>Electrical Apprentice</v>
          </cell>
          <cell r="C529" t="str">
            <v>Electrical Apprentice</v>
          </cell>
          <cell r="D529">
            <v>10626</v>
          </cell>
          <cell r="E529" t="str">
            <v>CASSIDY, Bruce</v>
          </cell>
          <cell r="F529" t="str">
            <v>Network Services</v>
          </cell>
          <cell r="G529" t="str">
            <v>Apprentices</v>
          </cell>
          <cell r="H529" t="str">
            <v>Lineworker Apprentices</v>
          </cell>
          <cell r="J529" t="str">
            <v>SPENCE, Bob</v>
          </cell>
          <cell r="K529">
            <v>41303</v>
          </cell>
          <cell r="L529" t="str">
            <v>SUBS</v>
          </cell>
          <cell r="M529" t="str">
            <v>STRUCT</v>
          </cell>
          <cell r="N529">
            <v>41311</v>
          </cell>
          <cell r="O529">
            <v>42763</v>
          </cell>
          <cell r="P529" t="str">
            <v>APP211</v>
          </cell>
        </row>
        <row r="530">
          <cell r="A530">
            <v>6644</v>
          </cell>
          <cell r="B530" t="str">
            <v>Electrical Apprentice</v>
          </cell>
          <cell r="C530" t="str">
            <v>Electrical Apprentice</v>
          </cell>
          <cell r="D530">
            <v>10625</v>
          </cell>
          <cell r="E530" t="str">
            <v>NIELSEN, Aaron</v>
          </cell>
          <cell r="F530" t="str">
            <v>Network Services</v>
          </cell>
          <cell r="G530" t="str">
            <v>Apprentices</v>
          </cell>
          <cell r="H530" t="str">
            <v>Lineworker Apprentices</v>
          </cell>
          <cell r="J530" t="str">
            <v>SPENCE, Bob</v>
          </cell>
          <cell r="K530">
            <v>41303</v>
          </cell>
          <cell r="L530" t="str">
            <v>SUBS</v>
          </cell>
          <cell r="M530" t="str">
            <v>STRUCT</v>
          </cell>
          <cell r="N530">
            <v>41311</v>
          </cell>
          <cell r="O530">
            <v>42763</v>
          </cell>
          <cell r="P530" t="str">
            <v>APP211</v>
          </cell>
        </row>
        <row r="531">
          <cell r="A531">
            <v>6645</v>
          </cell>
          <cell r="B531" t="str">
            <v>Electrical Apprentice</v>
          </cell>
          <cell r="C531" t="str">
            <v>Electrical Apprentice</v>
          </cell>
          <cell r="D531">
            <v>10623</v>
          </cell>
          <cell r="E531" t="str">
            <v>KYLE, Mathew P</v>
          </cell>
          <cell r="F531" t="str">
            <v>Network Services</v>
          </cell>
          <cell r="G531" t="str">
            <v>Apprentices</v>
          </cell>
          <cell r="H531" t="str">
            <v>Lineworker Apprentices</v>
          </cell>
          <cell r="J531" t="str">
            <v>SPENCE, Bob</v>
          </cell>
          <cell r="K531">
            <v>41303</v>
          </cell>
          <cell r="L531" t="str">
            <v>SUBS</v>
          </cell>
          <cell r="M531" t="str">
            <v>STRUCT</v>
          </cell>
          <cell r="N531">
            <v>41311</v>
          </cell>
          <cell r="O531">
            <v>42763</v>
          </cell>
          <cell r="P531" t="str">
            <v>APP211</v>
          </cell>
        </row>
        <row r="532">
          <cell r="A532">
            <v>6646</v>
          </cell>
          <cell r="B532" t="str">
            <v>Electrical Apprentice</v>
          </cell>
          <cell r="C532" t="str">
            <v>Electrical Apprentice</v>
          </cell>
          <cell r="D532">
            <v>9358</v>
          </cell>
          <cell r="E532" t="str">
            <v>PHILLIPS - DIMAANO, Lynden J</v>
          </cell>
          <cell r="F532" t="str">
            <v>Network Services</v>
          </cell>
          <cell r="G532" t="str">
            <v>Apprentices</v>
          </cell>
          <cell r="H532" t="str">
            <v>Electrical Apprentices</v>
          </cell>
          <cell r="J532" t="str">
            <v>LAMONT, Brent</v>
          </cell>
          <cell r="K532">
            <v>39874</v>
          </cell>
          <cell r="L532" t="str">
            <v>SUBS</v>
          </cell>
          <cell r="M532" t="str">
            <v>COMM</v>
          </cell>
          <cell r="N532">
            <v>41303</v>
          </cell>
          <cell r="P532" t="str">
            <v>EW500A</v>
          </cell>
        </row>
        <row r="533">
          <cell r="A533">
            <v>6647</v>
          </cell>
          <cell r="B533" t="str">
            <v>SCADA Engineer</v>
          </cell>
          <cell r="C533" t="str">
            <v xml:space="preserve">AP - Planner/TO/Engineer </v>
          </cell>
          <cell r="D533" t="str">
            <v>Vacant</v>
          </cell>
          <cell r="F533" t="str">
            <v>Asset Management</v>
          </cell>
          <cell r="G533" t="str">
            <v>Asset Strategy &amp; Planning</v>
          </cell>
          <cell r="H533" t="str">
            <v>Secondary Systems</v>
          </cell>
          <cell r="J533" t="str">
            <v>SARTOR, Phillip D</v>
          </cell>
        </row>
        <row r="534">
          <cell r="A534">
            <v>6650</v>
          </cell>
          <cell r="B534" t="str">
            <v>Customer Works Program Coordinator</v>
          </cell>
          <cell r="C534" t="str">
            <v>Connections Officer_Connections &amp; Integrity Section</v>
          </cell>
          <cell r="D534">
            <v>10662</v>
          </cell>
          <cell r="E534" t="str">
            <v>TOLEDO-OCAMPO, Carlos</v>
          </cell>
          <cell r="F534" t="str">
            <v>Network Services</v>
          </cell>
          <cell r="G534" t="str">
            <v>Customer Service</v>
          </cell>
          <cell r="H534" t="str">
            <v>Connections &amp; Integrity</v>
          </cell>
          <cell r="J534" t="str">
            <v>CORTES, Francisco X</v>
          </cell>
          <cell r="K534">
            <v>41366</v>
          </cell>
          <cell r="L534" t="str">
            <v>SUBS</v>
          </cell>
          <cell r="M534" t="str">
            <v>COMM</v>
          </cell>
          <cell r="N534">
            <v>41366</v>
          </cell>
          <cell r="P534" t="str">
            <v>A4-ZBS</v>
          </cell>
        </row>
        <row r="535">
          <cell r="A535">
            <v>6651</v>
          </cell>
          <cell r="B535" t="str">
            <v>Electrical Lineworker Apprentice</v>
          </cell>
          <cell r="C535" t="str">
            <v>Electrical Apprentice</v>
          </cell>
          <cell r="D535">
            <v>10641</v>
          </cell>
          <cell r="E535" t="str">
            <v>O'LOUGHLIN, Shane P</v>
          </cell>
          <cell r="F535" t="str">
            <v>Network Services</v>
          </cell>
          <cell r="G535" t="str">
            <v>Apprentices</v>
          </cell>
          <cell r="H535" t="str">
            <v>Lineworker Apprentices</v>
          </cell>
          <cell r="J535" t="str">
            <v>SPENCE, Bob</v>
          </cell>
          <cell r="K535">
            <v>41330</v>
          </cell>
          <cell r="L535" t="str">
            <v>SUBS</v>
          </cell>
          <cell r="M535" t="str">
            <v>COMM</v>
          </cell>
          <cell r="N535">
            <v>41330</v>
          </cell>
          <cell r="O535">
            <v>42424</v>
          </cell>
          <cell r="P535" t="str">
            <v>APP212</v>
          </cell>
        </row>
        <row r="536">
          <cell r="A536">
            <v>8026</v>
          </cell>
          <cell r="B536" t="str">
            <v>Vegetation Inspector</v>
          </cell>
          <cell r="C536" t="str">
            <v>Asset/Vegetation Inspector</v>
          </cell>
          <cell r="D536">
            <v>10571</v>
          </cell>
          <cell r="E536" t="str">
            <v>HALL, Tessa J</v>
          </cell>
          <cell r="F536" t="str">
            <v>Network Services</v>
          </cell>
          <cell r="G536" t="str">
            <v>Service Delivery</v>
          </cell>
          <cell r="H536" t="str">
            <v>Lines Overhead &amp; Undergro</v>
          </cell>
          <cell r="I536" t="str">
            <v>Vegetation Inspection Mng</v>
          </cell>
          <cell r="J536" t="str">
            <v>HALPIN, Luke</v>
          </cell>
          <cell r="K536">
            <v>41200</v>
          </cell>
          <cell r="L536" t="str">
            <v>SUBS</v>
          </cell>
          <cell r="M536" t="str">
            <v>COMM</v>
          </cell>
          <cell r="N536">
            <v>41200</v>
          </cell>
          <cell r="P536" t="str">
            <v>EW40A</v>
          </cell>
        </row>
        <row r="537">
          <cell r="A537">
            <v>8101</v>
          </cell>
          <cell r="B537" t="str">
            <v>Emergency Services Officer</v>
          </cell>
          <cell r="C537" t="str">
            <v>Operations and Call Centre</v>
          </cell>
          <cell r="D537">
            <v>2248</v>
          </cell>
          <cell r="E537" t="str">
            <v>NOONAN, Daniel F</v>
          </cell>
          <cell r="F537" t="str">
            <v>Network Services</v>
          </cell>
          <cell r="G537" t="str">
            <v>Network Operations &amp; Call</v>
          </cell>
          <cell r="H537" t="str">
            <v>Call Centre</v>
          </cell>
          <cell r="J537" t="str">
            <v>HOYOS, Claudia</v>
          </cell>
          <cell r="K537">
            <v>38201</v>
          </cell>
          <cell r="L537" t="str">
            <v>SUBS</v>
          </cell>
          <cell r="M537" t="str">
            <v>STRUCT</v>
          </cell>
          <cell r="N537">
            <v>41260</v>
          </cell>
          <cell r="P537" t="str">
            <v>A4-ZAS</v>
          </cell>
        </row>
        <row r="538">
          <cell r="A538">
            <v>8103</v>
          </cell>
          <cell r="B538" t="str">
            <v>Customer Information Officer</v>
          </cell>
          <cell r="C538" t="str">
            <v>Service Delivery Management</v>
          </cell>
          <cell r="D538">
            <v>3475</v>
          </cell>
          <cell r="E538" t="str">
            <v>PARKER, Carla L</v>
          </cell>
          <cell r="F538" t="str">
            <v>Network Services</v>
          </cell>
          <cell r="G538" t="str">
            <v>Customer Service</v>
          </cell>
          <cell r="J538" t="str">
            <v>BAKER, Robert J</v>
          </cell>
          <cell r="K538">
            <v>39268</v>
          </cell>
          <cell r="L538" t="str">
            <v>NONSUBS</v>
          </cell>
          <cell r="M538" t="str">
            <v>HDA</v>
          </cell>
          <cell r="N538">
            <v>41366</v>
          </cell>
          <cell r="O538">
            <v>41453</v>
          </cell>
          <cell r="P538" t="str">
            <v>A3-ZAS</v>
          </cell>
        </row>
        <row r="539">
          <cell r="A539">
            <v>8117</v>
          </cell>
          <cell r="B539" t="str">
            <v>Senior Finance Officer - Electricity Networks</v>
          </cell>
          <cell r="C539" t="str">
            <v>Finance Services</v>
          </cell>
          <cell r="D539">
            <v>10655</v>
          </cell>
          <cell r="E539" t="str">
            <v>DUKES, Rebecca</v>
          </cell>
          <cell r="F539" t="str">
            <v>Networks</v>
          </cell>
          <cell r="G539" t="str">
            <v>Network Finance Services</v>
          </cell>
          <cell r="J539" t="str">
            <v>PASSALIS, Kathryn L</v>
          </cell>
          <cell r="K539">
            <v>41340</v>
          </cell>
          <cell r="L539" t="str">
            <v>SUBS</v>
          </cell>
          <cell r="M539" t="str">
            <v>COMM</v>
          </cell>
          <cell r="N539">
            <v>41340</v>
          </cell>
          <cell r="O539">
            <v>41762</v>
          </cell>
          <cell r="P539" t="str">
            <v>A4-ZAS</v>
          </cell>
        </row>
        <row r="540">
          <cell r="A540">
            <v>8117</v>
          </cell>
          <cell r="B540" t="str">
            <v>Senior Finance Officer - Electricity Networks</v>
          </cell>
          <cell r="C540" t="str">
            <v>Finance Services</v>
          </cell>
          <cell r="D540" t="str">
            <v>715-87814</v>
          </cell>
          <cell r="E540" t="str">
            <v>HING, Gordon L</v>
          </cell>
          <cell r="F540" t="str">
            <v>Networks</v>
          </cell>
          <cell r="G540" t="str">
            <v>Network Finance Services</v>
          </cell>
          <cell r="J540" t="str">
            <v>PASSALIS, Kathryn L</v>
          </cell>
          <cell r="K540">
            <v>34386</v>
          </cell>
          <cell r="L540" t="str">
            <v>SUBS</v>
          </cell>
          <cell r="M540" t="str">
            <v>SSS</v>
          </cell>
          <cell r="N540">
            <v>40630</v>
          </cell>
          <cell r="P540" t="str">
            <v>A4-ZAS</v>
          </cell>
        </row>
        <row r="541">
          <cell r="A541">
            <v>9806</v>
          </cell>
          <cell r="B541" t="str">
            <v>Electrical Fitter</v>
          </cell>
          <cell r="C541" t="str">
            <v>Electrical Fitter - Dist Sub</v>
          </cell>
          <cell r="D541">
            <v>3757</v>
          </cell>
          <cell r="E541" t="str">
            <v>TANDY, James A</v>
          </cell>
          <cell r="F541" t="str">
            <v>Network Services</v>
          </cell>
          <cell r="G541" t="str">
            <v>Apprentices</v>
          </cell>
          <cell r="H541" t="str">
            <v>Electrical Apprentices</v>
          </cell>
          <cell r="J541" t="str">
            <v>LAMONT, Brent</v>
          </cell>
          <cell r="K541">
            <v>39482</v>
          </cell>
          <cell r="L541" t="str">
            <v>SUBS</v>
          </cell>
          <cell r="M541" t="str">
            <v>APPNT</v>
          </cell>
          <cell r="N541">
            <v>41307</v>
          </cell>
          <cell r="P541" t="str">
            <v>EW600A</v>
          </cell>
        </row>
        <row r="542">
          <cell r="A542">
            <v>9807</v>
          </cell>
          <cell r="B542" t="str">
            <v>Electrical Apprentice - Systems Fitter</v>
          </cell>
          <cell r="C542" t="str">
            <v>Electrical Apprentice</v>
          </cell>
          <cell r="D542" t="str">
            <v>Vacant</v>
          </cell>
          <cell r="F542" t="str">
            <v>Network Services</v>
          </cell>
          <cell r="G542" t="str">
            <v>Apprentices</v>
          </cell>
          <cell r="H542" t="str">
            <v>Electrical Apprentices</v>
          </cell>
          <cell r="J542" t="str">
            <v>FLASK, Charlie</v>
          </cell>
        </row>
        <row r="543">
          <cell r="A543">
            <v>9808</v>
          </cell>
          <cell r="B543" t="str">
            <v>Trade Asssistant</v>
          </cell>
          <cell r="C543" t="str">
            <v>Electrical Worker - Labourer</v>
          </cell>
          <cell r="D543" t="str">
            <v>Vacant</v>
          </cell>
          <cell r="F543" t="str">
            <v>Network Services</v>
          </cell>
          <cell r="G543" t="str">
            <v>Service Delivery</v>
          </cell>
          <cell r="H543" t="str">
            <v>Substation Maintenance</v>
          </cell>
          <cell r="I543" t="str">
            <v>Streetlighting Maintenanc</v>
          </cell>
          <cell r="J543" t="str">
            <v>TRUTE, Stephen D</v>
          </cell>
        </row>
        <row r="544">
          <cell r="A544">
            <v>9809</v>
          </cell>
          <cell r="B544" t="str">
            <v>Electrical Fitter - Streetlights</v>
          </cell>
          <cell r="C544" t="str">
            <v>Electrical Fitter - Streetlights</v>
          </cell>
          <cell r="D544">
            <v>10528</v>
          </cell>
          <cell r="E544" t="str">
            <v>O'BRIEN, Peter G</v>
          </cell>
          <cell r="F544" t="str">
            <v>Network Services</v>
          </cell>
          <cell r="G544" t="str">
            <v>Apprentices</v>
          </cell>
          <cell r="H544" t="str">
            <v>Electrical Apprentices</v>
          </cell>
          <cell r="J544" t="str">
            <v>TRUTE, Stephen D</v>
          </cell>
          <cell r="K544">
            <v>41128</v>
          </cell>
          <cell r="L544" t="str">
            <v>SUBS</v>
          </cell>
          <cell r="M544" t="str">
            <v>COMM</v>
          </cell>
          <cell r="N544">
            <v>41128</v>
          </cell>
          <cell r="O544">
            <v>41492</v>
          </cell>
          <cell r="P544" t="str">
            <v>EW700A</v>
          </cell>
        </row>
        <row r="545">
          <cell r="A545">
            <v>9810</v>
          </cell>
          <cell r="B545" t="str">
            <v>Electrical Apprentice - Systems Fitter</v>
          </cell>
          <cell r="C545" t="str">
            <v>Electrical Apprentice</v>
          </cell>
          <cell r="D545" t="str">
            <v>Vacant</v>
          </cell>
          <cell r="F545" t="str">
            <v>Network Services</v>
          </cell>
          <cell r="G545" t="str">
            <v>Apprentices</v>
          </cell>
          <cell r="H545" t="str">
            <v>Electrical Apprentices</v>
          </cell>
          <cell r="J545" t="str">
            <v>FLASK, Charlie</v>
          </cell>
        </row>
        <row r="546">
          <cell r="A546">
            <v>9811</v>
          </cell>
          <cell r="B546" t="str">
            <v>Line Worker</v>
          </cell>
          <cell r="C546" t="str">
            <v>Electrical Worker - Lineworker</v>
          </cell>
          <cell r="D546">
            <v>3917</v>
          </cell>
          <cell r="E546" t="str">
            <v>BOWMAN, Ashley</v>
          </cell>
          <cell r="F546" t="str">
            <v>Network Services</v>
          </cell>
          <cell r="G546" t="str">
            <v>Service Delivery</v>
          </cell>
          <cell r="H546" t="str">
            <v>Network Capital</v>
          </cell>
          <cell r="J546" t="str">
            <v>HOPKINS, Brian C</v>
          </cell>
          <cell r="K546">
            <v>39533</v>
          </cell>
          <cell r="L546" t="str">
            <v>SUBS</v>
          </cell>
          <cell r="M546" t="str">
            <v>COMPET</v>
          </cell>
          <cell r="N546">
            <v>41311</v>
          </cell>
          <cell r="P546" t="str">
            <v>EW700A</v>
          </cell>
        </row>
        <row r="547">
          <cell r="A547">
            <v>9812</v>
          </cell>
          <cell r="B547" t="str">
            <v>Line Worker</v>
          </cell>
          <cell r="C547" t="str">
            <v>Electrical Worker - Lineworker</v>
          </cell>
          <cell r="D547">
            <v>3993</v>
          </cell>
          <cell r="E547" t="str">
            <v>RICE, Robert</v>
          </cell>
          <cell r="F547" t="str">
            <v>Network Services</v>
          </cell>
          <cell r="G547" t="str">
            <v>Apprentices</v>
          </cell>
          <cell r="H547" t="str">
            <v>Lineworker Apprentices</v>
          </cell>
          <cell r="J547" t="str">
            <v>HORNBY, Matthew C</v>
          </cell>
          <cell r="K547">
            <v>39601</v>
          </cell>
          <cell r="L547" t="str">
            <v>SUBS</v>
          </cell>
          <cell r="M547" t="str">
            <v>COMPET</v>
          </cell>
          <cell r="N547">
            <v>41312</v>
          </cell>
          <cell r="P547" t="str">
            <v>EW700A</v>
          </cell>
        </row>
        <row r="548">
          <cell r="A548">
            <v>9813</v>
          </cell>
          <cell r="B548" t="str">
            <v>Line Worker</v>
          </cell>
          <cell r="C548" t="str">
            <v>Electrical Worker - Lineworker</v>
          </cell>
          <cell r="D548">
            <v>2464</v>
          </cell>
          <cell r="E548" t="str">
            <v>REDDING, Mark B</v>
          </cell>
          <cell r="F548" t="str">
            <v>Network Services</v>
          </cell>
          <cell r="G548" t="str">
            <v>Apprentices</v>
          </cell>
          <cell r="H548" t="str">
            <v>Lineworker Apprentices</v>
          </cell>
          <cell r="J548" t="str">
            <v>GURR, Warren R</v>
          </cell>
          <cell r="K548">
            <v>38474</v>
          </cell>
          <cell r="L548" t="str">
            <v>SUBS</v>
          </cell>
          <cell r="M548" t="str">
            <v>COMPET</v>
          </cell>
          <cell r="N548">
            <v>41313</v>
          </cell>
          <cell r="P548" t="str">
            <v>EW700A</v>
          </cell>
        </row>
        <row r="549">
          <cell r="A549">
            <v>9814</v>
          </cell>
          <cell r="B549" t="str">
            <v>Line Worker</v>
          </cell>
          <cell r="C549" t="str">
            <v>Electrical Worker - Lineworker</v>
          </cell>
          <cell r="D549">
            <v>3625</v>
          </cell>
          <cell r="E549" t="str">
            <v>BRISTOT, Sergio J</v>
          </cell>
          <cell r="F549" t="str">
            <v>Network Services</v>
          </cell>
          <cell r="G549" t="str">
            <v>Apprentices</v>
          </cell>
          <cell r="H549" t="str">
            <v>Lineworker Apprentices</v>
          </cell>
          <cell r="J549" t="str">
            <v>GUM, James</v>
          </cell>
          <cell r="K549">
            <v>39385</v>
          </cell>
          <cell r="L549" t="str">
            <v>SUBS</v>
          </cell>
          <cell r="M549" t="str">
            <v>COMPET</v>
          </cell>
          <cell r="N549">
            <v>41312</v>
          </cell>
          <cell r="P549" t="str">
            <v>EW700A</v>
          </cell>
        </row>
        <row r="550">
          <cell r="A550">
            <v>9815</v>
          </cell>
          <cell r="B550" t="str">
            <v>Cable Jointer</v>
          </cell>
          <cell r="C550" t="str">
            <v>Electrical Worker - Cable Jointer</v>
          </cell>
          <cell r="D550">
            <v>3750</v>
          </cell>
          <cell r="E550" t="str">
            <v>STURT, Paul A</v>
          </cell>
          <cell r="F550" t="str">
            <v>Network Services</v>
          </cell>
          <cell r="G550" t="str">
            <v>Service Delivery</v>
          </cell>
          <cell r="H550" t="str">
            <v>Fault Response &amp; Reactive</v>
          </cell>
          <cell r="J550" t="str">
            <v>LONGFORD, Nigel B</v>
          </cell>
          <cell r="K550">
            <v>39482</v>
          </cell>
          <cell r="L550" t="str">
            <v>SUBS</v>
          </cell>
          <cell r="M550" t="str">
            <v>ADVMNT</v>
          </cell>
          <cell r="N550">
            <v>41307</v>
          </cell>
          <cell r="P550" t="str">
            <v>EW600A</v>
          </cell>
        </row>
        <row r="551">
          <cell r="A551">
            <v>9816</v>
          </cell>
          <cell r="B551" t="str">
            <v>Cable Jointer</v>
          </cell>
          <cell r="C551" t="str">
            <v>Electrical Worker - Cable Jointer</v>
          </cell>
          <cell r="D551">
            <v>3595</v>
          </cell>
          <cell r="E551" t="str">
            <v>READ, John D</v>
          </cell>
          <cell r="F551" t="str">
            <v>Network Services</v>
          </cell>
          <cell r="G551" t="str">
            <v>Service Delivery</v>
          </cell>
          <cell r="H551" t="str">
            <v>Network Capital</v>
          </cell>
          <cell r="J551" t="str">
            <v>DIMAANO, Benjamin</v>
          </cell>
          <cell r="K551">
            <v>39358</v>
          </cell>
          <cell r="L551" t="str">
            <v>SUBS</v>
          </cell>
          <cell r="M551" t="str">
            <v>ADVMNT</v>
          </cell>
          <cell r="N551">
            <v>41307</v>
          </cell>
          <cell r="P551" t="str">
            <v>EW600A</v>
          </cell>
        </row>
        <row r="552">
          <cell r="A552">
            <v>9817</v>
          </cell>
          <cell r="B552" t="str">
            <v>Electrical Apprentice - Cable Jointer</v>
          </cell>
          <cell r="C552" t="str">
            <v>Electrical Apprentice</v>
          </cell>
          <cell r="D552">
            <v>9631</v>
          </cell>
          <cell r="E552" t="str">
            <v>KOPEC, Daniel</v>
          </cell>
          <cell r="F552" t="str">
            <v>Network Services</v>
          </cell>
          <cell r="G552" t="str">
            <v>Apprentices</v>
          </cell>
          <cell r="H552" t="str">
            <v>Electrical Apprentices</v>
          </cell>
          <cell r="J552" t="str">
            <v>LAMONT, Brent</v>
          </cell>
          <cell r="K552">
            <v>40205</v>
          </cell>
          <cell r="L552" t="str">
            <v>SUBS</v>
          </cell>
          <cell r="M552" t="str">
            <v>ADVMNT</v>
          </cell>
          <cell r="N552">
            <v>41270</v>
          </cell>
          <cell r="O552">
            <v>41665</v>
          </cell>
          <cell r="P552" t="str">
            <v>APP212</v>
          </cell>
        </row>
        <row r="553">
          <cell r="A553">
            <v>9818</v>
          </cell>
          <cell r="B553" t="str">
            <v>Cable Jointer</v>
          </cell>
          <cell r="C553" t="str">
            <v>Electrical Worker - Cable Jointer</v>
          </cell>
          <cell r="D553">
            <v>3574</v>
          </cell>
          <cell r="E553" t="str">
            <v>SWEET, Gary W</v>
          </cell>
          <cell r="F553" t="str">
            <v>Network Services</v>
          </cell>
          <cell r="G553" t="str">
            <v>Service Delivery</v>
          </cell>
          <cell r="H553" t="str">
            <v>Fault Response &amp; Reactive</v>
          </cell>
          <cell r="J553" t="str">
            <v>LONGFORD, Nigel B</v>
          </cell>
          <cell r="K553">
            <v>39342</v>
          </cell>
          <cell r="L553" t="str">
            <v>SUBS</v>
          </cell>
          <cell r="M553" t="str">
            <v>APPNT</v>
          </cell>
          <cell r="N553">
            <v>41307</v>
          </cell>
          <cell r="P553" t="str">
            <v>EW600A</v>
          </cell>
        </row>
        <row r="554">
          <cell r="A554">
            <v>9820</v>
          </cell>
          <cell r="B554" t="str">
            <v>Graduate Engineer</v>
          </cell>
          <cell r="C554" t="str">
            <v>Network Innovation</v>
          </cell>
          <cell r="D554">
            <v>9941</v>
          </cell>
          <cell r="E554" t="str">
            <v>DIDIMIOTIS, Kosta D</v>
          </cell>
          <cell r="F554" t="str">
            <v>Asset Management</v>
          </cell>
          <cell r="G554" t="str">
            <v>Network Innovation</v>
          </cell>
          <cell r="H554" t="str">
            <v>OSR Program</v>
          </cell>
          <cell r="J554" t="str">
            <v>LENDECZKI, Gavril</v>
          </cell>
          <cell r="K554">
            <v>40721</v>
          </cell>
          <cell r="L554" t="str">
            <v>SUBS</v>
          </cell>
          <cell r="M554" t="str">
            <v>STRUCT</v>
          </cell>
          <cell r="N554">
            <v>41150</v>
          </cell>
          <cell r="P554" t="str">
            <v>PO01</v>
          </cell>
        </row>
        <row r="555">
          <cell r="A555">
            <v>9825</v>
          </cell>
          <cell r="B555" t="str">
            <v>Cable Layer (Cable Jointer Offsider)</v>
          </cell>
          <cell r="C555" t="str">
            <v>Electrical Worker - Labourer</v>
          </cell>
          <cell r="D555">
            <v>9785</v>
          </cell>
          <cell r="E555" t="str">
            <v>MENAGER, Andre</v>
          </cell>
          <cell r="F555" t="str">
            <v>Network Services</v>
          </cell>
          <cell r="G555" t="str">
            <v>Service Delivery</v>
          </cell>
          <cell r="H555" t="str">
            <v>Network Capital</v>
          </cell>
          <cell r="J555" t="str">
            <v>SMITH, Tony J</v>
          </cell>
          <cell r="K555">
            <v>40442</v>
          </cell>
          <cell r="L555" t="str">
            <v>SUBS</v>
          </cell>
          <cell r="M555" t="str">
            <v>COMPET</v>
          </cell>
          <cell r="N555">
            <v>40847</v>
          </cell>
          <cell r="P555" t="str">
            <v>EW40A</v>
          </cell>
        </row>
        <row r="556">
          <cell r="A556">
            <v>9826</v>
          </cell>
          <cell r="B556" t="str">
            <v>Labourer</v>
          </cell>
          <cell r="C556" t="str">
            <v>Electrical Worker - Labourer</v>
          </cell>
          <cell r="D556">
            <v>9518</v>
          </cell>
          <cell r="E556" t="str">
            <v>CUNYNGHAME, Bryan H</v>
          </cell>
          <cell r="F556" t="str">
            <v>Network Services</v>
          </cell>
          <cell r="G556" t="str">
            <v>Service Delivery</v>
          </cell>
          <cell r="H556" t="str">
            <v>Substation Maintenance</v>
          </cell>
          <cell r="I556" t="str">
            <v>Streetlighting Maintenanc</v>
          </cell>
          <cell r="J556" t="str">
            <v>TRUTE, Stephen D</v>
          </cell>
          <cell r="K556">
            <v>40084</v>
          </cell>
          <cell r="L556" t="str">
            <v>SUBS</v>
          </cell>
          <cell r="M556" t="str">
            <v>COMPET</v>
          </cell>
          <cell r="N556">
            <v>41144</v>
          </cell>
          <cell r="P556" t="str">
            <v>EW500A</v>
          </cell>
        </row>
        <row r="557">
          <cell r="A557">
            <v>9831</v>
          </cell>
          <cell r="B557" t="str">
            <v>Electrical Apprentice - Powerline Worker</v>
          </cell>
          <cell r="C557" t="str">
            <v>Electrical Apprentice</v>
          </cell>
          <cell r="D557" t="str">
            <v>Vacant</v>
          </cell>
          <cell r="F557" t="str">
            <v>Network Services</v>
          </cell>
          <cell r="G557" t="str">
            <v>Apprentices</v>
          </cell>
          <cell r="J557" t="str">
            <v>FLASK, Charlie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3231 - Network Project  Management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3442</v>
          </cell>
          <cell r="C23">
            <v>0</v>
          </cell>
          <cell r="D23" t="str">
            <v>Senior Project Manager</v>
          </cell>
          <cell r="E23" t="str">
            <v>9885</v>
          </cell>
          <cell r="F23" t="str">
            <v>DE SILVA, Chandra N</v>
          </cell>
          <cell r="G23" t="str">
            <v>Salaried Staff</v>
          </cell>
          <cell r="H23">
            <v>0</v>
          </cell>
          <cell r="I23">
            <v>1</v>
          </cell>
          <cell r="J23">
            <v>128784.75</v>
          </cell>
          <cell r="K23">
            <v>10694.359999999999</v>
          </cell>
          <cell r="L23">
            <v>1056.0052000000001</v>
          </cell>
          <cell r="M23">
            <v>16520.080000000002</v>
          </cell>
          <cell r="N23">
            <v>0</v>
          </cell>
          <cell r="O23">
            <v>0</v>
          </cell>
          <cell r="P23">
            <v>0</v>
          </cell>
          <cell r="Q23">
            <v>14952.09</v>
          </cell>
          <cell r="R23">
            <v>0</v>
          </cell>
          <cell r="S23">
            <v>0</v>
          </cell>
          <cell r="T23">
            <v>0</v>
          </cell>
          <cell r="U23">
            <v>20513.329999999998</v>
          </cell>
          <cell r="V23">
            <v>2929.2899999999995</v>
          </cell>
          <cell r="W23">
            <v>2213.7499999999995</v>
          </cell>
          <cell r="X23">
            <v>13114.889999999998</v>
          </cell>
          <cell r="Y23">
            <v>4723.7713188909165</v>
          </cell>
          <cell r="Z23">
            <v>215502.3165188909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158.95930096933958</v>
          </cell>
          <cell r="AK23">
            <v>23.843895145400936</v>
          </cell>
          <cell r="AL23">
            <v>0.15</v>
          </cell>
          <cell r="AM23">
            <v>182.8031961147405</v>
          </cell>
          <cell r="AN23">
            <v>23.843895145400936</v>
          </cell>
          <cell r="AO23">
            <v>0.15</v>
          </cell>
          <cell r="AP23">
            <v>206.64709126014145</v>
          </cell>
          <cell r="AQ23">
            <v>1296.1500000000001</v>
          </cell>
          <cell r="AR23">
            <v>0</v>
          </cell>
          <cell r="AS23">
            <v>0</v>
          </cell>
          <cell r="AT23">
            <v>1296.1500000000001</v>
          </cell>
          <cell r="AU23">
            <v>280153.01147455815</v>
          </cell>
          <cell r="AV23">
            <v>1</v>
          </cell>
          <cell r="AW23">
            <v>1355.7074999999998</v>
          </cell>
          <cell r="AX23">
            <v>0</v>
          </cell>
        </row>
        <row r="24">
          <cell r="B24" t="str">
            <v>726</v>
          </cell>
          <cell r="C24">
            <v>0</v>
          </cell>
          <cell r="D24" t="str">
            <v>Project Manager</v>
          </cell>
          <cell r="E24" t="str">
            <v>10127</v>
          </cell>
          <cell r="F24" t="str">
            <v>LONCHAMPT, Delphine K</v>
          </cell>
          <cell r="G24" t="str">
            <v>Salaried Staff</v>
          </cell>
          <cell r="H24">
            <v>0</v>
          </cell>
          <cell r="I24">
            <v>1</v>
          </cell>
          <cell r="J24">
            <v>99601.079999999973</v>
          </cell>
          <cell r="K24">
            <v>8270.9699999999993</v>
          </cell>
          <cell r="L24">
            <v>309.27640000000002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13369.999999999998</v>
          </cell>
          <cell r="V24">
            <v>1909.25</v>
          </cell>
          <cell r="W24">
            <v>1442.8499999999997</v>
          </cell>
          <cell r="X24">
            <v>8547.8700000000008</v>
          </cell>
          <cell r="Y24">
            <v>2580.3626279542477</v>
          </cell>
          <cell r="Z24">
            <v>139581.68902795424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102.95855782162027</v>
          </cell>
          <cell r="AK24">
            <v>15.44378367324304</v>
          </cell>
          <cell r="AL24">
            <v>0.15</v>
          </cell>
          <cell r="AM24">
            <v>118.40234149486332</v>
          </cell>
          <cell r="AN24">
            <v>15.44378367324304</v>
          </cell>
          <cell r="AO24">
            <v>0.15</v>
          </cell>
          <cell r="AP24">
            <v>133.84612516810637</v>
          </cell>
          <cell r="AQ24">
            <v>1578.05</v>
          </cell>
          <cell r="AR24">
            <v>0</v>
          </cell>
          <cell r="AS24">
            <v>0</v>
          </cell>
          <cell r="AT24">
            <v>1578.05</v>
          </cell>
          <cell r="AU24">
            <v>181456.19573634054</v>
          </cell>
          <cell r="AV24">
            <v>1</v>
          </cell>
          <cell r="AW24">
            <v>1355.7074999999998</v>
          </cell>
          <cell r="AX24">
            <v>0</v>
          </cell>
        </row>
        <row r="25">
          <cell r="B25" t="str">
            <v>3242</v>
          </cell>
          <cell r="C25">
            <v>0</v>
          </cell>
          <cell r="D25" t="str">
            <v>Manager Project Management</v>
          </cell>
          <cell r="E25" t="str">
            <v>10690</v>
          </cell>
          <cell r="F25" t="str">
            <v>O'ROURKE, Matthew P</v>
          </cell>
          <cell r="G25" t="str">
            <v>Salaried Staff</v>
          </cell>
          <cell r="H25">
            <v>0</v>
          </cell>
          <cell r="I25">
            <v>1</v>
          </cell>
          <cell r="J25">
            <v>158796.26</v>
          </cell>
          <cell r="K25">
            <v>13186.55</v>
          </cell>
          <cell r="L25">
            <v>337.19639999999998</v>
          </cell>
          <cell r="M25">
            <v>20200.3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24855.219999999998</v>
          </cell>
          <cell r="V25">
            <v>3549.3599999999992</v>
          </cell>
          <cell r="W25">
            <v>2682.29</v>
          </cell>
          <cell r="X25">
            <v>15890.78</v>
          </cell>
          <cell r="Y25">
            <v>2740.9912491468299</v>
          </cell>
          <cell r="Z25">
            <v>257191.03764914681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189.70982874192762</v>
          </cell>
          <cell r="AK25">
            <v>28.456474311289142</v>
          </cell>
          <cell r="AL25">
            <v>0.15</v>
          </cell>
          <cell r="AM25">
            <v>218.16630305321678</v>
          </cell>
          <cell r="AN25">
            <v>28.456474311289142</v>
          </cell>
          <cell r="AO25">
            <v>0.15</v>
          </cell>
          <cell r="AP25">
            <v>246.62277736450591</v>
          </cell>
          <cell r="AQ25">
            <v>1587.6</v>
          </cell>
          <cell r="AR25">
            <v>0</v>
          </cell>
          <cell r="AS25">
            <v>0</v>
          </cell>
          <cell r="AT25">
            <v>1587.6</v>
          </cell>
          <cell r="AU25">
            <v>334348.34894389083</v>
          </cell>
          <cell r="AV25">
            <v>1</v>
          </cell>
          <cell r="AW25">
            <v>1355.7074999999998</v>
          </cell>
          <cell r="AX25">
            <v>0</v>
          </cell>
        </row>
        <row r="26">
          <cell r="B26" t="str">
            <v>3984</v>
          </cell>
          <cell r="C26">
            <v>0</v>
          </cell>
          <cell r="D26" t="str">
            <v>Senior Project Manager</v>
          </cell>
          <cell r="E26" t="str">
            <v>326-73939</v>
          </cell>
          <cell r="F26" t="str">
            <v>HUNNEMANN, Frank H</v>
          </cell>
          <cell r="G26" t="str">
            <v>Salaried Staff</v>
          </cell>
          <cell r="H26">
            <v>0</v>
          </cell>
          <cell r="I26">
            <v>1</v>
          </cell>
          <cell r="J26">
            <v>120998.63000000002</v>
          </cell>
          <cell r="K26">
            <v>10047.790000000003</v>
          </cell>
          <cell r="L26">
            <v>0</v>
          </cell>
          <cell r="M26">
            <v>5000.01</v>
          </cell>
          <cell r="N26">
            <v>0</v>
          </cell>
          <cell r="O26">
            <v>0</v>
          </cell>
          <cell r="P26">
            <v>0</v>
          </cell>
          <cell r="Q26">
            <v>15000.029999999997</v>
          </cell>
          <cell r="R26">
            <v>0</v>
          </cell>
          <cell r="S26">
            <v>0</v>
          </cell>
          <cell r="T26">
            <v>5733.0199999999995</v>
          </cell>
          <cell r="U26">
            <v>18812.760000000002</v>
          </cell>
          <cell r="V26">
            <v>2686.48</v>
          </cell>
          <cell r="W26">
            <v>2030.2199999999998</v>
          </cell>
          <cell r="X26">
            <v>12027.63</v>
          </cell>
          <cell r="Y26">
            <v>1398.6372382957265</v>
          </cell>
          <cell r="Z26">
            <v>193735.20723829576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142.90339711058306</v>
          </cell>
          <cell r="AK26">
            <v>21.435509566587459</v>
          </cell>
          <cell r="AL26">
            <v>0.15</v>
          </cell>
          <cell r="AM26">
            <v>164.33890667717051</v>
          </cell>
          <cell r="AN26">
            <v>21.435509566587459</v>
          </cell>
          <cell r="AO26">
            <v>0.15</v>
          </cell>
          <cell r="AP26">
            <v>185.77441624375797</v>
          </cell>
          <cell r="AQ26">
            <v>1002.2</v>
          </cell>
          <cell r="AR26">
            <v>0</v>
          </cell>
          <cell r="AS26">
            <v>0</v>
          </cell>
          <cell r="AT26">
            <v>1002.2000000000002</v>
          </cell>
          <cell r="AU26">
            <v>251855.76940978441</v>
          </cell>
          <cell r="AV26">
            <v>0.99999999999999989</v>
          </cell>
          <cell r="AW26">
            <v>1355.7074999999995</v>
          </cell>
          <cell r="AX26">
            <v>0</v>
          </cell>
        </row>
        <row r="27">
          <cell r="B27" t="str">
            <v>N3231-1415-01</v>
          </cell>
          <cell r="C27">
            <v>0</v>
          </cell>
          <cell r="D27" t="str">
            <v>Customer Works Program Coordinator</v>
          </cell>
          <cell r="E27" t="str">
            <v>N3231-1415-01</v>
          </cell>
          <cell r="F27" t="str">
            <v>Vacant</v>
          </cell>
          <cell r="G27" t="str">
            <v>Salaried Staff</v>
          </cell>
          <cell r="H27">
            <v>0</v>
          </cell>
          <cell r="I27">
            <v>1</v>
          </cell>
          <cell r="J27">
            <v>106401.74000000003</v>
          </cell>
          <cell r="K27">
            <v>8835.68</v>
          </cell>
          <cell r="L27">
            <v>0</v>
          </cell>
          <cell r="M27">
            <v>0</v>
          </cell>
          <cell r="N27">
            <v>2799.62</v>
          </cell>
          <cell r="O27">
            <v>749.86</v>
          </cell>
          <cell r="P27">
            <v>0</v>
          </cell>
          <cell r="Q27">
            <v>0</v>
          </cell>
          <cell r="R27">
            <v>364.06</v>
          </cell>
          <cell r="S27">
            <v>17.399999999999999</v>
          </cell>
          <cell r="T27">
            <v>3039.19</v>
          </cell>
          <cell r="U27">
            <v>14664.25</v>
          </cell>
          <cell r="V27">
            <v>2094.0500000000002</v>
          </cell>
          <cell r="W27">
            <v>1582.5299999999997</v>
          </cell>
          <cell r="X27">
            <v>9375.36</v>
          </cell>
          <cell r="Y27">
            <v>1229.9086773328279</v>
          </cell>
          <cell r="Z27">
            <v>151153.64867733288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111.49429259433388</v>
          </cell>
          <cell r="AK27">
            <v>16.724143889150081</v>
          </cell>
          <cell r="AL27">
            <v>0.15</v>
          </cell>
          <cell r="AM27">
            <v>128.21843648348397</v>
          </cell>
          <cell r="AN27">
            <v>16.724143889150081</v>
          </cell>
          <cell r="AO27">
            <v>0.15</v>
          </cell>
          <cell r="AP27">
            <v>144.94258037263404</v>
          </cell>
          <cell r="AQ27">
            <v>1365.9999999999998</v>
          </cell>
          <cell r="AR27">
            <v>0</v>
          </cell>
          <cell r="AS27">
            <v>0</v>
          </cell>
          <cell r="AT27">
            <v>1365.9999999999998</v>
          </cell>
          <cell r="AU27">
            <v>196499.74328053274</v>
          </cell>
          <cell r="AV27">
            <v>1</v>
          </cell>
          <cell r="AW27">
            <v>1355.7074999999998</v>
          </cell>
          <cell r="AX27">
            <v>0</v>
          </cell>
        </row>
        <row r="28">
          <cell r="B28" t="str">
            <v>N3231-1415-02</v>
          </cell>
          <cell r="C28">
            <v>0</v>
          </cell>
          <cell r="D28" t="str">
            <v>Field Supervisor</v>
          </cell>
          <cell r="E28" t="str">
            <v>N3231-1415-02</v>
          </cell>
          <cell r="F28" t="str">
            <v>Vacant</v>
          </cell>
          <cell r="G28" t="str">
            <v>Salaried Staff</v>
          </cell>
          <cell r="H28">
            <v>0</v>
          </cell>
          <cell r="I28">
            <v>1</v>
          </cell>
          <cell r="J28">
            <v>89150.120000000024</v>
          </cell>
          <cell r="K28">
            <v>7403.07</v>
          </cell>
          <cell r="L28">
            <v>0</v>
          </cell>
          <cell r="M28">
            <v>180.20999999999998</v>
          </cell>
          <cell r="N28">
            <v>2698.86</v>
          </cell>
          <cell r="O28">
            <v>722.8499999999998</v>
          </cell>
          <cell r="P28">
            <v>0</v>
          </cell>
          <cell r="Q28">
            <v>0</v>
          </cell>
          <cell r="R28">
            <v>1224.92</v>
          </cell>
          <cell r="S28">
            <v>0</v>
          </cell>
          <cell r="T28">
            <v>3346.85</v>
          </cell>
          <cell r="U28">
            <v>12566.670000000002</v>
          </cell>
          <cell r="V28">
            <v>1794.5299999999997</v>
          </cell>
          <cell r="W28">
            <v>1356.1699999999996</v>
          </cell>
          <cell r="X28">
            <v>8034.2900000000009</v>
          </cell>
          <cell r="Y28">
            <v>1030.498114513088</v>
          </cell>
          <cell r="Z28">
            <v>129509.03811451313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95.528746513914797</v>
          </cell>
          <cell r="AK28">
            <v>14.329311977087219</v>
          </cell>
          <cell r="AL28">
            <v>0.15</v>
          </cell>
          <cell r="AM28">
            <v>109.85805849100201</v>
          </cell>
          <cell r="AN28">
            <v>14.329311977087219</v>
          </cell>
          <cell r="AO28">
            <v>0.15</v>
          </cell>
          <cell r="AP28">
            <v>124.18737046808923</v>
          </cell>
          <cell r="AQ28">
            <v>1365.9999999999998</v>
          </cell>
          <cell r="AR28">
            <v>0</v>
          </cell>
          <cell r="AS28">
            <v>0</v>
          </cell>
          <cell r="AT28">
            <v>1365.9999999999998</v>
          </cell>
          <cell r="AU28">
            <v>168361.74954886705</v>
          </cell>
          <cell r="AV28">
            <v>1</v>
          </cell>
          <cell r="AW28">
            <v>1355.7074999999998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</row>
        <row r="31">
          <cell r="B31" t="str">
            <v>Total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6</v>
          </cell>
          <cell r="J31">
            <v>703732.58</v>
          </cell>
          <cell r="K31">
            <v>58438.42</v>
          </cell>
          <cell r="L31">
            <v>1702.4780000000001</v>
          </cell>
          <cell r="M31">
            <v>41900.600000000006</v>
          </cell>
          <cell r="N31">
            <v>8298.5300000000007</v>
          </cell>
          <cell r="O31">
            <v>2222.69</v>
          </cell>
          <cell r="P31">
            <v>0</v>
          </cell>
          <cell r="Q31">
            <v>44904.21</v>
          </cell>
          <cell r="R31">
            <v>1588.98</v>
          </cell>
          <cell r="S31">
            <v>17.399999999999999</v>
          </cell>
          <cell r="T31">
            <v>12119.06</v>
          </cell>
          <cell r="U31">
            <v>104782.23</v>
          </cell>
          <cell r="V31">
            <v>14962.959999999995</v>
          </cell>
          <cell r="W31">
            <v>11307.81</v>
          </cell>
          <cell r="X31">
            <v>66990.820000000007</v>
          </cell>
          <cell r="Y31">
            <v>13704.169226133636</v>
          </cell>
          <cell r="Z31">
            <v>1086672.9372261339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9569.6999999999989</v>
          </cell>
          <cell r="AH31">
            <v>0</v>
          </cell>
          <cell r="AI31">
            <v>8134.2449999999981</v>
          </cell>
          <cell r="AJ31">
            <v>133.5923539586199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8195.9999999999982</v>
          </cell>
          <cell r="AR31">
            <v>0</v>
          </cell>
          <cell r="AS31">
            <v>0</v>
          </cell>
          <cell r="AT31">
            <v>8195.9999999999982</v>
          </cell>
          <cell r="AU31">
            <v>1412674.8183939739</v>
          </cell>
          <cell r="AV31">
            <v>0</v>
          </cell>
          <cell r="AX31">
            <v>0</v>
          </cell>
        </row>
        <row r="32">
          <cell r="B32" t="str">
            <v>Total (Chargeable)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1086672.9372261339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>Overtime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>Payroll (including APC's)</v>
          </cell>
          <cell r="X33">
            <v>0</v>
          </cell>
          <cell r="Y33">
            <v>1086672.9372261334</v>
          </cell>
          <cell r="Z33" t="str">
            <v>Proof</v>
          </cell>
          <cell r="AE33" t="str">
            <v>Productive Hrs for the year</v>
          </cell>
          <cell r="AF33">
            <v>0</v>
          </cell>
          <cell r="AG33">
            <v>0</v>
          </cell>
          <cell r="AH33">
            <v>0</v>
          </cell>
          <cell r="AI33">
            <v>8134.2449999999981</v>
          </cell>
          <cell r="AJ33">
            <v>133.5923539586199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 xml:space="preserve">Overtime Hours 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 xml:space="preserve">Estimated  Monthly Productive Hrs </v>
          </cell>
          <cell r="AF34">
            <v>0</v>
          </cell>
          <cell r="AG34">
            <v>0</v>
          </cell>
          <cell r="AH34">
            <v>0</v>
          </cell>
          <cell r="AI34">
            <v>677.85374999999988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Base Rate</v>
          </cell>
          <cell r="E35">
            <v>0</v>
          </cell>
          <cell r="F35">
            <v>133.5923539586199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>Overtime Hrs for the year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 t="str">
            <v xml:space="preserve">Cost Centre Overhead </v>
          </cell>
          <cell r="AL35">
            <v>0</v>
          </cell>
          <cell r="AM35">
            <v>0</v>
          </cell>
          <cell r="AN35">
            <v>0</v>
          </cell>
          <cell r="AO35">
            <v>144310.90238357135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1086672.9372261334</v>
          </cell>
          <cell r="Z36">
            <v>-4.6566128730773926E-10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Total Hrs for the year</v>
          </cell>
          <cell r="AF36">
            <v>0</v>
          </cell>
          <cell r="AG36">
            <v>0</v>
          </cell>
          <cell r="AH36">
            <v>0</v>
          </cell>
          <cell r="AI36">
            <v>8134.2449999999981</v>
          </cell>
          <cell r="AJ36">
            <v>0</v>
          </cell>
          <cell r="AK36" t="str">
            <v xml:space="preserve">Corporate Overheads 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Multiplier for O/T recovery penalty</v>
          </cell>
          <cell r="E37">
            <v>0</v>
          </cell>
          <cell r="F37">
            <v>1.4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 t="str">
            <v>Proofs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Total Allocated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Staff Numbers - FTE</v>
          </cell>
          <cell r="AJ38">
            <v>0</v>
          </cell>
          <cell r="AK38">
            <v>6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Budget Overtime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APCS</v>
          </cell>
          <cell r="E41">
            <v>0</v>
          </cell>
          <cell r="F41">
            <v>0.104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Total Budget Overtime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 t="str">
            <v>Cost Centre Overheads as a % of Chargeable Payroll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0.13280067759112751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str">
            <v>Corporate Overheads as a % of Chargeable Payroll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0.15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Staff Training and Development</v>
          </cell>
          <cell r="E46">
            <v>0</v>
          </cell>
          <cell r="F46">
            <v>10426.666666666666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 t="str">
            <v>Average OPA Rate</v>
          </cell>
          <cell r="AM46">
            <v>0</v>
          </cell>
          <cell r="AN46">
            <v>0</v>
          </cell>
          <cell r="AO46">
            <v>133.5923539586199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Other Employment Costs</v>
          </cell>
          <cell r="E47">
            <v>0</v>
          </cell>
          <cell r="F47">
            <v>5927.1332453470513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Project Related Expenses</v>
          </cell>
          <cell r="E48">
            <v>0</v>
          </cell>
          <cell r="F48">
            <v>1408.8882754781816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Average Fully Burdened Charge-Out-Rate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Selling Expenses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Average Rate settings for OPA System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Leases</v>
          </cell>
          <cell r="E51">
            <v>0</v>
          </cell>
          <cell r="F51">
            <v>23331.154353974198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Hourly Rate OPA Rate per hour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133.5923539586199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General and Admin Expenses</v>
          </cell>
          <cell r="E52">
            <v>0</v>
          </cell>
          <cell r="F52">
            <v>11690.95010848781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Cost Centre Overhead Rate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0.15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Corporate Overhead Rate for non-contestable works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0.15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Inter Divisional Charges</v>
          </cell>
          <cell r="E54">
            <v>0</v>
          </cell>
          <cell r="F54">
            <v>91526.109733617443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0.05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Less</v>
          </cell>
          <cell r="E55">
            <v>0</v>
          </cell>
          <cell r="F55">
            <v>144310.90238357135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Overtime Penalty Rate to be applied to base OT hours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0.4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68293 - Reimbursement of FBT Expenses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74312 - Budget Cap Adjustment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70840 - Professional Member Fees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71100 - Contractors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71000 - Consultants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72505 - Plant Leasing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Total Overheads to be Recovered</v>
          </cell>
          <cell r="E62">
            <v>0</v>
          </cell>
          <cell r="F62">
            <v>144310.90238357135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Fixed Price Service Contract Charges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</sheetData>
      <sheetData sheetId="11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3232 - Network Design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N3232-1415-02</v>
          </cell>
          <cell r="C21">
            <v>0</v>
          </cell>
          <cell r="D21" t="str">
            <v>Manager Design</v>
          </cell>
          <cell r="E21" t="str">
            <v>N3232-1415-02</v>
          </cell>
          <cell r="F21" t="str">
            <v>Vacant</v>
          </cell>
          <cell r="G21" t="str">
            <v>Salaried Staff</v>
          </cell>
          <cell r="H21">
            <v>0</v>
          </cell>
          <cell r="I21">
            <v>1</v>
          </cell>
          <cell r="J21">
            <v>141978.26</v>
          </cell>
          <cell r="K21">
            <v>11789.970000000003</v>
          </cell>
          <cell r="L21">
            <v>0</v>
          </cell>
          <cell r="M21">
            <v>20524.570000000003</v>
          </cell>
          <cell r="N21">
            <v>78.299999999999983</v>
          </cell>
          <cell r="O21">
            <v>21</v>
          </cell>
          <cell r="P21">
            <v>0</v>
          </cell>
          <cell r="Q21">
            <v>9933.7800000000007</v>
          </cell>
          <cell r="R21">
            <v>48.76</v>
          </cell>
          <cell r="S21">
            <v>0</v>
          </cell>
          <cell r="T21">
            <v>0</v>
          </cell>
          <cell r="U21">
            <v>22124.06</v>
          </cell>
          <cell r="V21">
            <v>3276.9400000000005</v>
          </cell>
          <cell r="W21">
            <v>2487.0899999999997</v>
          </cell>
          <cell r="X21">
            <v>14671.289999999999</v>
          </cell>
          <cell r="Y21">
            <v>1641.1421972315406</v>
          </cell>
          <cell r="Z21">
            <v>228575.16219723155</v>
          </cell>
          <cell r="AA21">
            <v>7688.0299999999988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168.60212265347178</v>
          </cell>
          <cell r="AK21">
            <v>59.010742928715118</v>
          </cell>
          <cell r="AL21">
            <v>0.35</v>
          </cell>
          <cell r="AM21">
            <v>227.61286558218688</v>
          </cell>
          <cell r="AN21">
            <v>25.290318398020766</v>
          </cell>
          <cell r="AO21">
            <v>0.15</v>
          </cell>
          <cell r="AP21">
            <v>252.90318398020764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N3232-1415-01</v>
          </cell>
          <cell r="C22">
            <v>0</v>
          </cell>
          <cell r="D22" t="str">
            <v>Distribution Design Team Coordinator</v>
          </cell>
          <cell r="E22" t="str">
            <v>N3232-1415-01</v>
          </cell>
          <cell r="F22" t="str">
            <v>Vacant</v>
          </cell>
          <cell r="G22" t="str">
            <v>Salaried Staff</v>
          </cell>
          <cell r="H22" t="str">
            <v>Senior Technical Officer/Engineer</v>
          </cell>
          <cell r="I22">
            <v>0.5</v>
          </cell>
          <cell r="J22">
            <v>125421.34000000003</v>
          </cell>
          <cell r="K22">
            <v>10415.049999999999</v>
          </cell>
          <cell r="L22">
            <v>0</v>
          </cell>
          <cell r="M22">
            <v>1782.3600000000001</v>
          </cell>
          <cell r="N22">
            <v>2488.91</v>
          </cell>
          <cell r="O22">
            <v>666.65</v>
          </cell>
          <cell r="P22">
            <v>0</v>
          </cell>
          <cell r="Q22">
            <v>0</v>
          </cell>
          <cell r="R22">
            <v>193.65</v>
          </cell>
          <cell r="S22">
            <v>40.14</v>
          </cell>
          <cell r="T22">
            <v>1936.5</v>
          </cell>
          <cell r="U22">
            <v>17152.560000000001</v>
          </cell>
          <cell r="V22">
            <v>2553.29</v>
          </cell>
          <cell r="W22">
            <v>1938.9900000000002</v>
          </cell>
          <cell r="X22">
            <v>11431.44</v>
          </cell>
          <cell r="Y22">
            <v>1449.7603024512325</v>
          </cell>
          <cell r="Z22">
            <v>88735.32015122562</v>
          </cell>
          <cell r="AA22">
            <v>3395.7300000000005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797.47499999999991</v>
          </cell>
          <cell r="AH22">
            <v>0.85</v>
          </cell>
          <cell r="AI22">
            <v>677.85374999999988</v>
          </cell>
          <cell r="AJ22">
            <v>130.90629084994461</v>
          </cell>
          <cell r="AK22">
            <v>45.817201797480614</v>
          </cell>
          <cell r="AL22">
            <v>0.35</v>
          </cell>
          <cell r="AM22">
            <v>176.72349264742522</v>
          </cell>
          <cell r="AN22">
            <v>19.635943627491692</v>
          </cell>
          <cell r="AO22">
            <v>0.15</v>
          </cell>
          <cell r="AP22">
            <v>196.3594362749169</v>
          </cell>
          <cell r="AQ22">
            <v>706.2071428571428</v>
          </cell>
          <cell r="AR22">
            <v>167.10714285714286</v>
          </cell>
          <cell r="AS22">
            <v>466.75000000000023</v>
          </cell>
          <cell r="AT22">
            <v>1340.0642857142859</v>
          </cell>
          <cell r="AU22">
            <v>70144.601549218249</v>
          </cell>
          <cell r="AV22">
            <v>0.52699497358868697</v>
          </cell>
          <cell r="AW22">
            <v>357.22551907824237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3285</v>
          </cell>
          <cell r="C24">
            <v>0</v>
          </cell>
          <cell r="D24" t="str">
            <v>Senior Design Officer</v>
          </cell>
          <cell r="E24" t="str">
            <v>5254</v>
          </cell>
          <cell r="F24" t="str">
            <v>CLARKE, David F</v>
          </cell>
          <cell r="G24" t="str">
            <v>Salaried Staff</v>
          </cell>
          <cell r="H24" t="str">
            <v>Project Officer</v>
          </cell>
          <cell r="I24">
            <v>1</v>
          </cell>
          <cell r="J24">
            <v>100870.55</v>
          </cell>
          <cell r="K24">
            <v>8376.36</v>
          </cell>
          <cell r="L24">
            <v>457.39160000000004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5733.0199999999995</v>
          </cell>
          <cell r="U24">
            <v>22649.969999999998</v>
          </cell>
          <cell r="V24">
            <v>2243.5300000000007</v>
          </cell>
          <cell r="W24">
            <v>1605.63</v>
          </cell>
          <cell r="X24">
            <v>10044.620000000001</v>
          </cell>
          <cell r="Y24">
            <v>5286.6463583819714</v>
          </cell>
          <cell r="Z24">
            <v>160817.74795838195</v>
          </cell>
          <cell r="AA24">
            <v>5462.0999999999985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118.6227471326831</v>
          </cell>
          <cell r="AK24">
            <v>41.517961496439085</v>
          </cell>
          <cell r="AL24">
            <v>0.35</v>
          </cell>
          <cell r="AM24">
            <v>160.14070862912217</v>
          </cell>
          <cell r="AN24">
            <v>17.793412069902466</v>
          </cell>
          <cell r="AO24">
            <v>0.15</v>
          </cell>
          <cell r="AP24">
            <v>177.93412069902465</v>
          </cell>
          <cell r="AQ24">
            <v>984.5</v>
          </cell>
          <cell r="AR24">
            <v>104</v>
          </cell>
          <cell r="AS24">
            <v>422.25</v>
          </cell>
          <cell r="AT24">
            <v>1510.75</v>
          </cell>
          <cell r="AU24">
            <v>157198.4837316171</v>
          </cell>
          <cell r="AV24">
            <v>0.65166308125103423</v>
          </cell>
          <cell r="AW24">
            <v>883.46452672513635</v>
          </cell>
          <cell r="AX24">
            <v>0</v>
          </cell>
        </row>
        <row r="25">
          <cell r="B25" t="str">
            <v>3534</v>
          </cell>
          <cell r="C25">
            <v>0</v>
          </cell>
          <cell r="D25" t="str">
            <v>Design Officer</v>
          </cell>
          <cell r="E25" t="str">
            <v>10537</v>
          </cell>
          <cell r="F25" t="str">
            <v>VEDANTI, Kedar A</v>
          </cell>
          <cell r="G25" t="str">
            <v>Salaried Staff</v>
          </cell>
          <cell r="H25" t="str">
            <v>Senior Technical Officer/Engineer</v>
          </cell>
          <cell r="I25">
            <v>1</v>
          </cell>
          <cell r="J25">
            <v>87887.250000000015</v>
          </cell>
          <cell r="K25">
            <v>7298.1900000000005</v>
          </cell>
          <cell r="L25">
            <v>301.92599999999999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5733.0199999999995</v>
          </cell>
          <cell r="U25">
            <v>12535.710000000001</v>
          </cell>
          <cell r="V25">
            <v>1862.9099999999999</v>
          </cell>
          <cell r="W25">
            <v>1414.43</v>
          </cell>
          <cell r="X25">
            <v>8340.4599999999991</v>
          </cell>
          <cell r="Y25">
            <v>1755.6305247172165</v>
          </cell>
          <cell r="Z25">
            <v>130679.55652471725</v>
          </cell>
          <cell r="AA25">
            <v>4759.0599999999995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96.392146923076893</v>
          </cell>
          <cell r="AK25">
            <v>33.737251423076913</v>
          </cell>
          <cell r="AL25">
            <v>0.35</v>
          </cell>
          <cell r="AM25">
            <v>130.12939834615381</v>
          </cell>
          <cell r="AN25">
            <v>14.458822038461534</v>
          </cell>
          <cell r="AO25">
            <v>0.15</v>
          </cell>
          <cell r="AP25">
            <v>144.58822038461534</v>
          </cell>
          <cell r="AQ25">
            <v>756</v>
          </cell>
          <cell r="AR25">
            <v>70</v>
          </cell>
          <cell r="AS25">
            <v>662</v>
          </cell>
          <cell r="AT25">
            <v>1488</v>
          </cell>
          <cell r="AU25">
            <v>99590.468480530486</v>
          </cell>
          <cell r="AV25">
            <v>0.50806451612903225</v>
          </cell>
          <cell r="AW25">
            <v>688.7868749999999</v>
          </cell>
          <cell r="AX25">
            <v>0</v>
          </cell>
        </row>
        <row r="26">
          <cell r="B26" t="str">
            <v>133</v>
          </cell>
          <cell r="C26">
            <v>0</v>
          </cell>
          <cell r="D26" t="str">
            <v>Design Officer</v>
          </cell>
          <cell r="E26" t="str">
            <v>10705</v>
          </cell>
          <cell r="F26" t="str">
            <v>KUMARASINGHE, Ravindramal L</v>
          </cell>
          <cell r="G26" t="str">
            <v>Salaried Staff</v>
          </cell>
          <cell r="H26" t="str">
            <v>Management Group</v>
          </cell>
          <cell r="I26">
            <v>1</v>
          </cell>
          <cell r="J26">
            <v>84959.26999999999</v>
          </cell>
          <cell r="K26">
            <v>7055.07</v>
          </cell>
          <cell r="L26">
            <v>246.24040000000002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5962.34</v>
          </cell>
          <cell r="U26">
            <v>12182.649999999998</v>
          </cell>
          <cell r="V26">
            <v>1810.0699999999997</v>
          </cell>
          <cell r="W26">
            <v>1374.2799999999997</v>
          </cell>
          <cell r="X26">
            <v>8103.93</v>
          </cell>
          <cell r="Y26">
            <v>1453.8761180738402</v>
          </cell>
          <cell r="Z26">
            <v>126697.7565180738</v>
          </cell>
          <cell r="AA26">
            <v>4600.4799999999996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93.455082691564243</v>
          </cell>
          <cell r="AK26">
            <v>32.709278942047483</v>
          </cell>
          <cell r="AL26">
            <v>0.35</v>
          </cell>
          <cell r="AM26">
            <v>126.16436163361172</v>
          </cell>
          <cell r="AN26">
            <v>14.018262403734637</v>
          </cell>
          <cell r="AO26">
            <v>0.15</v>
          </cell>
          <cell r="AP26">
            <v>140.18262403734636</v>
          </cell>
          <cell r="AQ26">
            <v>244.39999999999998</v>
          </cell>
          <cell r="AR26">
            <v>5.35</v>
          </cell>
          <cell r="AS26">
            <v>1247.4499999999998</v>
          </cell>
          <cell r="AT26">
            <v>1497.1999999999996</v>
          </cell>
          <cell r="AU26">
            <v>31022.840996210165</v>
          </cell>
          <cell r="AV26">
            <v>0.16323804434945233</v>
          </cell>
          <cell r="AW26">
            <v>221.30304100988511</v>
          </cell>
          <cell r="AX26">
            <v>0</v>
          </cell>
        </row>
        <row r="27">
          <cell r="B27" t="str">
            <v>6441</v>
          </cell>
          <cell r="C27">
            <v>0</v>
          </cell>
          <cell r="D27" t="str">
            <v>Drafting Officer</v>
          </cell>
          <cell r="E27" t="str">
            <v>10717</v>
          </cell>
          <cell r="F27" t="str">
            <v>DICKSON, Calum A</v>
          </cell>
          <cell r="G27" t="str">
            <v>Salaried Staff</v>
          </cell>
          <cell r="H27" t="str">
            <v>Senior Technical Officer/Engineer</v>
          </cell>
          <cell r="I27">
            <v>1</v>
          </cell>
          <cell r="J27">
            <v>70843.73000000001</v>
          </cell>
          <cell r="K27">
            <v>5882.9400000000005</v>
          </cell>
          <cell r="L27">
            <v>221.05799999999999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9632.7599999999984</v>
          </cell>
          <cell r="V27">
            <v>1434.2300000000002</v>
          </cell>
          <cell r="W27">
            <v>1089.2</v>
          </cell>
          <cell r="X27">
            <v>6421.3099999999995</v>
          </cell>
          <cell r="Y27">
            <v>1610.7989749615181</v>
          </cell>
          <cell r="Z27">
            <v>100686.05697496152</v>
          </cell>
          <cell r="AA27">
            <v>3836.15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74.268274664676227</v>
          </cell>
          <cell r="AK27">
            <v>25.993896132636678</v>
          </cell>
          <cell r="AL27">
            <v>0.35</v>
          </cell>
          <cell r="AM27">
            <v>100.2621707973129</v>
          </cell>
          <cell r="AN27">
            <v>11.140241199701434</v>
          </cell>
          <cell r="AO27">
            <v>0.15</v>
          </cell>
          <cell r="AP27">
            <v>111.40241199701434</v>
          </cell>
          <cell r="AQ27">
            <v>1126.25</v>
          </cell>
          <cell r="AR27">
            <v>122.75</v>
          </cell>
          <cell r="AS27">
            <v>118.04999999999995</v>
          </cell>
          <cell r="AT27">
            <v>1367.05</v>
          </cell>
          <cell r="AU27">
            <v>124425.95918369894</v>
          </cell>
          <cell r="AV27">
            <v>0.82385428477378297</v>
          </cell>
          <cell r="AW27">
            <v>1116.9054327749532</v>
          </cell>
          <cell r="AX27">
            <v>0</v>
          </cell>
        </row>
        <row r="28">
          <cell r="B28" t="str">
            <v>520</v>
          </cell>
          <cell r="C28">
            <v>0</v>
          </cell>
          <cell r="D28" t="str">
            <v>Design Officer</v>
          </cell>
          <cell r="E28" t="str">
            <v>030-42097</v>
          </cell>
          <cell r="F28" t="str">
            <v>OCHMANSKI, Danuta</v>
          </cell>
          <cell r="G28" t="str">
            <v>Salaried Staff</v>
          </cell>
          <cell r="H28" t="str">
            <v>Project Officer</v>
          </cell>
          <cell r="I28">
            <v>1</v>
          </cell>
          <cell r="J28">
            <v>91297.279999999999</v>
          </cell>
          <cell r="K28">
            <v>7581.38</v>
          </cell>
          <cell r="L28">
            <v>529.19960000000003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5733.0199999999995</v>
          </cell>
          <cell r="U28">
            <v>19352.239999999998</v>
          </cell>
          <cell r="V28">
            <v>2026.5099999999998</v>
          </cell>
          <cell r="W28">
            <v>1464.6799999999998</v>
          </cell>
          <cell r="X28">
            <v>9073.0300000000007</v>
          </cell>
          <cell r="Y28">
            <v>5169.4622730519914</v>
          </cell>
          <cell r="Z28">
            <v>145776.831873052</v>
          </cell>
          <cell r="AA28">
            <v>4943.6999999999989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107.52823295073017</v>
          </cell>
          <cell r="AK28">
            <v>37.634881532755557</v>
          </cell>
          <cell r="AL28">
            <v>0.35</v>
          </cell>
          <cell r="AM28">
            <v>145.16311448348574</v>
          </cell>
          <cell r="AN28">
            <v>16.129234942609525</v>
          </cell>
          <cell r="AO28">
            <v>0.15</v>
          </cell>
          <cell r="AP28">
            <v>161.29234942609526</v>
          </cell>
          <cell r="AQ28">
            <v>572.79999999999995</v>
          </cell>
          <cell r="AR28">
            <v>434.15</v>
          </cell>
          <cell r="AS28">
            <v>16</v>
          </cell>
          <cell r="AT28">
            <v>1022.9499999999999</v>
          </cell>
          <cell r="AU28">
            <v>122441.4232810267</v>
          </cell>
          <cell r="AV28">
            <v>0.55994916662593475</v>
          </cell>
          <cell r="AW28">
            <v>759.12728481352929</v>
          </cell>
          <cell r="AX28">
            <v>0</v>
          </cell>
        </row>
        <row r="29">
          <cell r="B29" t="str">
            <v>3751</v>
          </cell>
          <cell r="C29">
            <v>0</v>
          </cell>
          <cell r="D29" t="str">
            <v>Design Officer</v>
          </cell>
          <cell r="E29" t="str">
            <v>326-75328</v>
          </cell>
          <cell r="F29" t="str">
            <v>REWAL, Subhash C</v>
          </cell>
          <cell r="G29" t="str">
            <v>Salaried Staff</v>
          </cell>
          <cell r="H29" t="str">
            <v>Senior Technical Officer/Engineer</v>
          </cell>
          <cell r="I29">
            <v>1</v>
          </cell>
          <cell r="J29">
            <v>99603.00999999998</v>
          </cell>
          <cell r="K29">
            <v>8271.09</v>
          </cell>
          <cell r="L29">
            <v>559.52199999999993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14058.21</v>
          </cell>
          <cell r="V29">
            <v>2090.0200000000004</v>
          </cell>
          <cell r="W29">
            <v>1587</v>
          </cell>
          <cell r="X29">
            <v>9357.33</v>
          </cell>
          <cell r="Y29">
            <v>6585.3410021579766</v>
          </cell>
          <cell r="Z29">
            <v>151394.57300215794</v>
          </cell>
          <cell r="AA29">
            <v>5393.45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111.67200373396028</v>
          </cell>
          <cell r="AK29">
            <v>39.085201306886098</v>
          </cell>
          <cell r="AL29">
            <v>0.35</v>
          </cell>
          <cell r="AM29">
            <v>150.75720504084637</v>
          </cell>
          <cell r="AN29">
            <v>16.750800560094042</v>
          </cell>
          <cell r="AO29">
            <v>0.15</v>
          </cell>
          <cell r="AP29">
            <v>167.50800560094041</v>
          </cell>
          <cell r="AQ29">
            <v>339</v>
          </cell>
          <cell r="AR29">
            <v>348</v>
          </cell>
          <cell r="AS29">
            <v>602.5</v>
          </cell>
          <cell r="AT29">
            <v>1289.5</v>
          </cell>
          <cell r="AU29">
            <v>59700.768027605511</v>
          </cell>
          <cell r="AV29">
            <v>0.2628925940286933</v>
          </cell>
          <cell r="AW29">
            <v>356.40546141915468</v>
          </cell>
          <cell r="AX29">
            <v>0</v>
          </cell>
        </row>
        <row r="30">
          <cell r="B30" t="str">
            <v>3781</v>
          </cell>
          <cell r="C30">
            <v>0</v>
          </cell>
          <cell r="D30" t="str">
            <v>Senior Design Officer</v>
          </cell>
          <cell r="E30" t="str">
            <v>326-78617</v>
          </cell>
          <cell r="F30" t="str">
            <v>PEISLEY, Warren K</v>
          </cell>
          <cell r="G30" t="str">
            <v>Salaried Staff</v>
          </cell>
          <cell r="H30" t="str">
            <v>Management Group</v>
          </cell>
          <cell r="I30">
            <v>1</v>
          </cell>
          <cell r="J30">
            <v>111527.11000000002</v>
          </cell>
          <cell r="K30">
            <v>9261.27</v>
          </cell>
          <cell r="L30">
            <v>629.59879999999998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361.39999999999992</v>
          </cell>
          <cell r="T30">
            <v>5733.0199999999995</v>
          </cell>
          <cell r="U30">
            <v>15651.220000000001</v>
          </cell>
          <cell r="V30">
            <v>2327.3999999999996</v>
          </cell>
          <cell r="W30">
            <v>1767.2100000000003</v>
          </cell>
          <cell r="X30">
            <v>10420.029999999999</v>
          </cell>
          <cell r="Y30">
            <v>7326.2487488900078</v>
          </cell>
          <cell r="Z30">
            <v>168554.53754889002</v>
          </cell>
          <cell r="AA30">
            <v>6039.1500000000005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124.32957518409395</v>
          </cell>
          <cell r="AK30">
            <v>43.515351314432884</v>
          </cell>
          <cell r="AL30">
            <v>0.35</v>
          </cell>
          <cell r="AM30">
            <v>167.84492649852683</v>
          </cell>
          <cell r="AN30">
            <v>18.649436277614093</v>
          </cell>
          <cell r="AO30">
            <v>0.15</v>
          </cell>
          <cell r="AP30">
            <v>186.49436277614092</v>
          </cell>
          <cell r="AQ30">
            <v>920.5</v>
          </cell>
          <cell r="AR30">
            <v>85.5</v>
          </cell>
          <cell r="AS30">
            <v>199</v>
          </cell>
          <cell r="AT30">
            <v>1205</v>
          </cell>
          <cell r="AU30">
            <v>193138.32175985884</v>
          </cell>
          <cell r="AV30">
            <v>0.76390041493775929</v>
          </cell>
          <cell r="AW30">
            <v>1035.6255217842322</v>
          </cell>
          <cell r="AX30">
            <v>0</v>
          </cell>
        </row>
        <row r="31">
          <cell r="B31" t="str">
            <v>N3232-1415-01</v>
          </cell>
          <cell r="C31">
            <v>0</v>
          </cell>
          <cell r="D31" t="str">
            <v>Distribution Design Team Coordinator</v>
          </cell>
          <cell r="E31" t="str">
            <v>N3232-1415-01</v>
          </cell>
          <cell r="F31" t="str">
            <v>Vacant</v>
          </cell>
          <cell r="G31" t="str">
            <v>Salaried Staff</v>
          </cell>
          <cell r="H31" t="str">
            <v>Senior Technical Officer/Engineer</v>
          </cell>
          <cell r="I31">
            <v>0.5</v>
          </cell>
          <cell r="J31">
            <v>125421.34000000003</v>
          </cell>
          <cell r="K31">
            <v>10415.049999999999</v>
          </cell>
          <cell r="L31">
            <v>0</v>
          </cell>
          <cell r="M31">
            <v>1782.3600000000001</v>
          </cell>
          <cell r="N31">
            <v>2488.91</v>
          </cell>
          <cell r="O31">
            <v>666.65</v>
          </cell>
          <cell r="P31">
            <v>0</v>
          </cell>
          <cell r="Q31">
            <v>0</v>
          </cell>
          <cell r="R31">
            <v>193.65</v>
          </cell>
          <cell r="S31">
            <v>40.14</v>
          </cell>
          <cell r="T31">
            <v>1936.5</v>
          </cell>
          <cell r="U31">
            <v>17152.560000000001</v>
          </cell>
          <cell r="V31">
            <v>2553.29</v>
          </cell>
          <cell r="W31">
            <v>1938.9900000000002</v>
          </cell>
          <cell r="X31">
            <v>11431.44</v>
          </cell>
          <cell r="Y31">
            <v>1449.7603024512325</v>
          </cell>
          <cell r="Z31">
            <v>88735.32015122562</v>
          </cell>
          <cell r="AA31">
            <v>3395.7300000000005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797.47499999999991</v>
          </cell>
          <cell r="AH31">
            <v>0.85</v>
          </cell>
          <cell r="AI31">
            <v>677.85374999999988</v>
          </cell>
          <cell r="AJ31">
            <v>130.90629084994461</v>
          </cell>
          <cell r="AK31">
            <v>45.817201797480614</v>
          </cell>
          <cell r="AL31">
            <v>0.35</v>
          </cell>
          <cell r="AM31">
            <v>176.72349264742522</v>
          </cell>
          <cell r="AN31">
            <v>19.635943627491692</v>
          </cell>
          <cell r="AO31">
            <v>0.15</v>
          </cell>
          <cell r="AP31">
            <v>196.3594362749169</v>
          </cell>
          <cell r="AQ31">
            <v>706.2071428571428</v>
          </cell>
          <cell r="AR31">
            <v>167.10714285714286</v>
          </cell>
          <cell r="AS31">
            <v>466.75000000000023</v>
          </cell>
          <cell r="AT31">
            <v>1340.0642857142859</v>
          </cell>
          <cell r="AU31">
            <v>70144.601549218249</v>
          </cell>
          <cell r="AV31">
            <v>0.52699497358868697</v>
          </cell>
          <cell r="AW31">
            <v>357.22551907824237</v>
          </cell>
          <cell r="AX31">
            <v>0</v>
          </cell>
        </row>
        <row r="32">
          <cell r="B32" t="str">
            <v>N3232-1415-03</v>
          </cell>
          <cell r="C32">
            <v>0</v>
          </cell>
          <cell r="D32" t="str">
            <v>Senior Design Engineer Zone Substations and Transmission</v>
          </cell>
          <cell r="E32" t="str">
            <v>N3232-1415-03</v>
          </cell>
          <cell r="F32" t="str">
            <v>Vacant</v>
          </cell>
          <cell r="G32" t="str">
            <v>Salaried Staff</v>
          </cell>
          <cell r="H32" t="str">
            <v>Project Officer</v>
          </cell>
          <cell r="I32">
            <v>1</v>
          </cell>
          <cell r="J32">
            <v>125421.34000000003</v>
          </cell>
          <cell r="K32">
            <v>10415.049999999999</v>
          </cell>
          <cell r="L32">
            <v>0</v>
          </cell>
          <cell r="M32">
            <v>1782.3600000000001</v>
          </cell>
          <cell r="N32">
            <v>2488.91</v>
          </cell>
          <cell r="O32">
            <v>666.65</v>
          </cell>
          <cell r="P32">
            <v>0</v>
          </cell>
          <cell r="Q32">
            <v>0</v>
          </cell>
          <cell r="R32">
            <v>193.65</v>
          </cell>
          <cell r="S32">
            <v>40.14</v>
          </cell>
          <cell r="T32">
            <v>1936.5</v>
          </cell>
          <cell r="U32">
            <v>17152.560000000001</v>
          </cell>
          <cell r="V32">
            <v>2553.29</v>
          </cell>
          <cell r="W32">
            <v>1938.9900000000002</v>
          </cell>
          <cell r="X32">
            <v>11431.44</v>
          </cell>
          <cell r="Y32">
            <v>1449.7603024512325</v>
          </cell>
          <cell r="Z32">
            <v>177470.64030245124</v>
          </cell>
          <cell r="AA32">
            <v>6791.4600000000009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130.90629084994461</v>
          </cell>
          <cell r="AK32">
            <v>45.817201797480614</v>
          </cell>
          <cell r="AL32">
            <v>0.35</v>
          </cell>
          <cell r="AM32">
            <v>176.72349264742522</v>
          </cell>
          <cell r="AN32">
            <v>19.635943627491692</v>
          </cell>
          <cell r="AO32">
            <v>0.15</v>
          </cell>
          <cell r="AP32">
            <v>196.3594362749169</v>
          </cell>
          <cell r="AQ32">
            <v>706.2071428571428</v>
          </cell>
          <cell r="AR32">
            <v>167.10714285714286</v>
          </cell>
          <cell r="AS32">
            <v>466.75000000000023</v>
          </cell>
          <cell r="AT32">
            <v>1340.0642857142859</v>
          </cell>
          <cell r="AU32">
            <v>140289.2030984365</v>
          </cell>
          <cell r="AV32">
            <v>0.52699497358868697</v>
          </cell>
          <cell r="AW32">
            <v>714.45103815648474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</row>
        <row r="34">
          <cell r="B34" t="str">
            <v>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</v>
          </cell>
          <cell r="J34">
            <v>1165230.4800000002</v>
          </cell>
          <cell r="K34">
            <v>96761.420000000013</v>
          </cell>
          <cell r="L34">
            <v>2944.9363999999996</v>
          </cell>
          <cell r="M34">
            <v>25871.650000000005</v>
          </cell>
          <cell r="N34">
            <v>27145.379999999997</v>
          </cell>
          <cell r="O34">
            <v>7270.8100000000022</v>
          </cell>
          <cell r="P34">
            <v>0</v>
          </cell>
          <cell r="Q34">
            <v>9933.7800000000007</v>
          </cell>
          <cell r="R34">
            <v>629.71</v>
          </cell>
          <cell r="S34">
            <v>481.81999999999988</v>
          </cell>
          <cell r="T34">
            <v>40436.939999999995</v>
          </cell>
          <cell r="U34">
            <v>179644.49999999997</v>
          </cell>
          <cell r="V34">
            <v>24731.480000000003</v>
          </cell>
          <cell r="W34">
            <v>18606.490000000005</v>
          </cell>
          <cell r="X34">
            <v>110726.32</v>
          </cell>
          <cell r="Y34">
            <v>35178.427104819762</v>
          </cell>
          <cell r="Z34">
            <v>1568123.5032023687</v>
          </cell>
          <cell r="AA34">
            <v>56305.04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13557.074999999997</v>
          </cell>
          <cell r="AH34">
            <v>0</v>
          </cell>
          <cell r="AI34">
            <v>11523.513749999998</v>
          </cell>
          <cell r="AJ34">
            <v>108.54441171243549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6355.864285714285</v>
          </cell>
          <cell r="AR34">
            <v>1503.9642857142858</v>
          </cell>
          <cell r="AS34">
            <v>4200.75</v>
          </cell>
          <cell r="AT34">
            <v>12060.578571428574</v>
          </cell>
          <cell r="AU34">
            <v>1068096.6716574207</v>
          </cell>
          <cell r="AV34">
            <v>0</v>
          </cell>
          <cell r="AX34">
            <v>0</v>
          </cell>
        </row>
        <row r="35">
          <cell r="B35" t="str">
            <v>Total (Chargeable)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8.5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1250813.0208539113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Overtime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str">
            <v>Payroll (including APC's)</v>
          </cell>
          <cell r="X36">
            <v>0</v>
          </cell>
          <cell r="Y36">
            <v>1624428.5432023683</v>
          </cell>
          <cell r="Z36" t="str">
            <v>Proof</v>
          </cell>
          <cell r="AE36" t="str">
            <v>Productive Hrs for the year</v>
          </cell>
          <cell r="AF36">
            <v>0</v>
          </cell>
          <cell r="AG36">
            <v>0</v>
          </cell>
          <cell r="AH36">
            <v>0</v>
          </cell>
          <cell r="AI36">
            <v>11523.513749999998</v>
          </cell>
          <cell r="AJ36">
            <v>108.54441171243549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 xml:space="preserve">Overtime Hours </v>
          </cell>
          <cell r="E37">
            <v>0</v>
          </cell>
          <cell r="F37">
            <v>409.05418462445493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 xml:space="preserve">Estimated  Monthly Productive Hrs </v>
          </cell>
          <cell r="AF37">
            <v>0</v>
          </cell>
          <cell r="AG37">
            <v>0</v>
          </cell>
          <cell r="AH37">
            <v>0</v>
          </cell>
          <cell r="AI37">
            <v>960.29281249999985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Base Rate</v>
          </cell>
          <cell r="E38">
            <v>0</v>
          </cell>
          <cell r="F38">
            <v>108.54441171243549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Overtime Hrs for the year</v>
          </cell>
          <cell r="AF38">
            <v>0</v>
          </cell>
          <cell r="AG38">
            <v>0</v>
          </cell>
          <cell r="AH38">
            <v>0</v>
          </cell>
          <cell r="AI38">
            <v>409.05418462445493</v>
          </cell>
          <cell r="AJ38">
            <v>0</v>
          </cell>
          <cell r="AK38" t="str">
            <v xml:space="preserve">Cost Centre Overhead </v>
          </cell>
          <cell r="AL38">
            <v>0</v>
          </cell>
          <cell r="AM38">
            <v>0</v>
          </cell>
          <cell r="AN38">
            <v>0</v>
          </cell>
          <cell r="AO38">
            <v>449324.56883534254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44400.545828571434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1624428.5432023683</v>
          </cell>
          <cell r="Z39">
            <v>-4.2928149923682213E-10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str">
            <v>Total Hrs for the year</v>
          </cell>
          <cell r="AF39">
            <v>0</v>
          </cell>
          <cell r="AG39">
            <v>0</v>
          </cell>
          <cell r="AH39">
            <v>0</v>
          </cell>
          <cell r="AI39">
            <v>11932.567934624452</v>
          </cell>
          <cell r="AJ39">
            <v>0</v>
          </cell>
          <cell r="AK39" t="str">
            <v xml:space="preserve">Corporate Overheads 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Multiplier for O/T recovery penalty</v>
          </cell>
          <cell r="E40">
            <v>0</v>
          </cell>
          <cell r="F40">
            <v>1.4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 t="str">
            <v>Proofs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Total Allocated</v>
          </cell>
          <cell r="E41">
            <v>0</v>
          </cell>
          <cell r="F41">
            <v>62160.764160000006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Staff Numbers - FTE</v>
          </cell>
          <cell r="AJ41">
            <v>0</v>
          </cell>
          <cell r="AK41">
            <v>10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Budget Overtime</v>
          </cell>
          <cell r="E43">
            <v>0</v>
          </cell>
          <cell r="F43">
            <v>56305.04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APCS</v>
          </cell>
          <cell r="E44">
            <v>0</v>
          </cell>
          <cell r="F44">
            <v>0.104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Total Budget Overtime</v>
          </cell>
          <cell r="E45">
            <v>0</v>
          </cell>
          <cell r="F45">
            <v>62160.764160000006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 t="str">
            <v>Cost Centre Overheads as a % of Chargeable Payroll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0.34221899474602369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Corporate Overheads as a % of Chargeable Payroll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0.15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Staff Training and Development</v>
          </cell>
          <cell r="E49">
            <v>0</v>
          </cell>
          <cell r="F49">
            <v>17377.777777777777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 t="str">
            <v>Average OPA Rate</v>
          </cell>
          <cell r="AM49">
            <v>0</v>
          </cell>
          <cell r="AN49">
            <v>0</v>
          </cell>
          <cell r="AO49">
            <v>108.54441171243549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Other Employment Costs</v>
          </cell>
          <cell r="E50">
            <v>0</v>
          </cell>
          <cell r="F50">
            <v>14878.555408911754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Project Related Expenses</v>
          </cell>
          <cell r="E51">
            <v>0</v>
          </cell>
          <cell r="F51">
            <v>1473.2567040774611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Fully Burdened Charge-Out-Rate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Selling Expenses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Average Rate settings for OPA System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Leases</v>
          </cell>
          <cell r="E54">
            <v>0</v>
          </cell>
          <cell r="F54">
            <v>25575.413923290333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Hourly Rate OPA Rate per hour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108.54441171243549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General and Admin Expenses</v>
          </cell>
          <cell r="E55">
            <v>0</v>
          </cell>
          <cell r="F55">
            <v>21012.826707777167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Cost Centre Overhead Rate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0.35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Corporate Overhead Rate for non-contestable works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0.15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Inter Divisional Charges</v>
          </cell>
          <cell r="E57">
            <v>0</v>
          </cell>
          <cell r="F57">
            <v>140431.57611627653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Corporate Overhead Rate for contestable works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0.05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Less</v>
          </cell>
          <cell r="E58">
            <v>0</v>
          </cell>
          <cell r="F58">
            <v>220749.40663811102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Overtime Penalty Rate to be applied to base OT hours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0.4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68293 - Reimbursement of FBT Expenses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74312 - Budget Cap Adjustment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Engineering Design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70840 - Professional Member Fees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Administration</v>
          </cell>
          <cell r="AK61">
            <v>0</v>
          </cell>
          <cell r="AL61">
            <v>0</v>
          </cell>
          <cell r="AM61" t="e">
            <v>#DIV/0!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71100 - Contractors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Management Group</v>
          </cell>
          <cell r="AK62">
            <v>0</v>
          </cell>
          <cell r="AL62">
            <v>0</v>
          </cell>
          <cell r="AM62">
            <v>108.89232893782909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71000 - Consultants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Senior Technical Officer/Engineer</v>
          </cell>
          <cell r="AK63">
            <v>0</v>
          </cell>
          <cell r="AL63">
            <v>0</v>
          </cell>
          <cell r="AM63">
            <v>108.82900140432052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72505 - Plant Leasing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Project Officer</v>
          </cell>
          <cell r="AK64">
            <v>0</v>
          </cell>
          <cell r="AL64">
            <v>0</v>
          </cell>
          <cell r="AM64">
            <v>119.01909031111931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Total Overheads to be Recovered</v>
          </cell>
          <cell r="E65">
            <v>0</v>
          </cell>
          <cell r="F65">
            <v>220749.40663811102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Fixed Price Service Contract Charges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</sheetData>
      <sheetData sheetId="12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3233 - Network Works Management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6121</v>
          </cell>
          <cell r="C21">
            <v>0</v>
          </cell>
          <cell r="D21" t="str">
            <v>Project Closure</v>
          </cell>
          <cell r="E21" t="str">
            <v>9719</v>
          </cell>
          <cell r="F21" t="str">
            <v>ALDERSON, Sarah L</v>
          </cell>
          <cell r="G21" t="str">
            <v>Salaried Staff</v>
          </cell>
          <cell r="H21">
            <v>0</v>
          </cell>
          <cell r="I21">
            <v>1</v>
          </cell>
          <cell r="J21">
            <v>59993.259999999995</v>
          </cell>
          <cell r="K21">
            <v>4981.8900000000003</v>
          </cell>
          <cell r="L21">
            <v>136.38679999999999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8222.6500000000015</v>
          </cell>
          <cell r="V21">
            <v>1174.19</v>
          </cell>
          <cell r="W21">
            <v>887.39999999999986</v>
          </cell>
          <cell r="X21">
            <v>5257.02</v>
          </cell>
          <cell r="Y21">
            <v>2389.6120689707345</v>
          </cell>
          <cell r="Z21">
            <v>86592.438868970727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63.872508538140231</v>
          </cell>
          <cell r="AK21">
            <v>9.5808762807210339</v>
          </cell>
          <cell r="AL21">
            <v>0.15</v>
          </cell>
          <cell r="AM21">
            <v>73.453384818861267</v>
          </cell>
          <cell r="AN21">
            <v>9.5808762807210339</v>
          </cell>
          <cell r="AO21">
            <v>0.15</v>
          </cell>
          <cell r="AP21">
            <v>83.034261099582295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6721</v>
          </cell>
          <cell r="C22">
            <v>0</v>
          </cell>
          <cell r="D22" t="str">
            <v>Mananger Works Management</v>
          </cell>
          <cell r="E22" t="str">
            <v>10058</v>
          </cell>
          <cell r="F22" t="str">
            <v>KELLY, Christopher N</v>
          </cell>
          <cell r="G22" t="str">
            <v>Salaried Staff</v>
          </cell>
          <cell r="H22">
            <v>0</v>
          </cell>
          <cell r="I22">
            <v>1</v>
          </cell>
          <cell r="J22">
            <v>150606.81000000003</v>
          </cell>
          <cell r="K22">
            <v>12506.490000000003</v>
          </cell>
          <cell r="L22">
            <v>491.16239999999999</v>
          </cell>
          <cell r="M22">
            <v>18565.05</v>
          </cell>
          <cell r="N22">
            <v>0</v>
          </cell>
          <cell r="O22">
            <v>0</v>
          </cell>
          <cell r="P22">
            <v>0</v>
          </cell>
          <cell r="Q22">
            <v>9967.8300000000017</v>
          </cell>
          <cell r="R22">
            <v>0</v>
          </cell>
          <cell r="S22">
            <v>0</v>
          </cell>
          <cell r="T22">
            <v>0</v>
          </cell>
          <cell r="U22">
            <v>22996.59</v>
          </cell>
          <cell r="V22">
            <v>3283.8900000000003</v>
          </cell>
          <cell r="W22">
            <v>2481.75</v>
          </cell>
          <cell r="X22">
            <v>14702.490000000002</v>
          </cell>
          <cell r="Y22">
            <v>4080.3948848795371</v>
          </cell>
          <cell r="Z22">
            <v>239682.45728487955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176.79511051231893</v>
          </cell>
          <cell r="AK22">
            <v>26.519266576847837</v>
          </cell>
          <cell r="AL22">
            <v>0.15</v>
          </cell>
          <cell r="AM22">
            <v>203.31437708916675</v>
          </cell>
          <cell r="AN22">
            <v>26.519266576847837</v>
          </cell>
          <cell r="AO22">
            <v>0.15</v>
          </cell>
          <cell r="AP22">
            <v>229.83364366601458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6540</v>
          </cell>
          <cell r="C23">
            <v>0</v>
          </cell>
          <cell r="D23" t="str">
            <v>Business Performance Coordinator</v>
          </cell>
          <cell r="E23" t="str">
            <v>10036</v>
          </cell>
          <cell r="F23" t="str">
            <v>KUSUMA, Arinanto</v>
          </cell>
          <cell r="G23" t="str">
            <v>Salaried Staff</v>
          </cell>
          <cell r="H23">
            <v>0</v>
          </cell>
          <cell r="I23">
            <v>1</v>
          </cell>
          <cell r="J23">
            <v>114852.66</v>
          </cell>
          <cell r="K23">
            <v>9537.42</v>
          </cell>
          <cell r="L23">
            <v>171.43400000000003</v>
          </cell>
          <cell r="M23">
            <v>13395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16533.48</v>
          </cell>
          <cell r="V23">
            <v>2360.98</v>
          </cell>
          <cell r="W23">
            <v>1784.25</v>
          </cell>
          <cell r="X23">
            <v>10570.38</v>
          </cell>
          <cell r="Y23">
            <v>3167.1734065758028</v>
          </cell>
          <cell r="Z23">
            <v>172372.77740657583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127.14599381251182</v>
          </cell>
          <cell r="AK23">
            <v>19.071899071876771</v>
          </cell>
          <cell r="AL23">
            <v>0.15</v>
          </cell>
          <cell r="AM23">
            <v>146.21789288438859</v>
          </cell>
          <cell r="AN23">
            <v>19.071899071876771</v>
          </cell>
          <cell r="AO23">
            <v>0.15</v>
          </cell>
          <cell r="AP23">
            <v>165.28979195626536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3316</v>
          </cell>
          <cell r="C24">
            <v>0</v>
          </cell>
          <cell r="D24" t="str">
            <v>Business Reporting Officer</v>
          </cell>
          <cell r="E24" t="str">
            <v>9886</v>
          </cell>
          <cell r="F24" t="str">
            <v>SAUNDERS, Deborah A</v>
          </cell>
          <cell r="G24" t="str">
            <v>Salaried Staff</v>
          </cell>
          <cell r="H24">
            <v>0</v>
          </cell>
          <cell r="I24">
            <v>1</v>
          </cell>
          <cell r="J24">
            <v>59993.259999999995</v>
          </cell>
          <cell r="K24">
            <v>4981.8900000000003</v>
          </cell>
          <cell r="L24">
            <v>46.490400000000001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8222.6500000000015</v>
          </cell>
          <cell r="V24">
            <v>1174.19</v>
          </cell>
          <cell r="W24">
            <v>887.39999999999986</v>
          </cell>
          <cell r="X24">
            <v>5257.02</v>
          </cell>
          <cell r="Y24">
            <v>2198.388658702318</v>
          </cell>
          <cell r="Z24">
            <v>86311.319058702313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63.665148314590226</v>
          </cell>
          <cell r="AK24">
            <v>9.5497722471885336</v>
          </cell>
          <cell r="AL24">
            <v>0.15</v>
          </cell>
          <cell r="AM24">
            <v>73.214920561778754</v>
          </cell>
          <cell r="AN24">
            <v>9.5497722471885336</v>
          </cell>
          <cell r="AO24">
            <v>0.15</v>
          </cell>
          <cell r="AP24">
            <v>82.764692808967283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1320</v>
          </cell>
          <cell r="C25">
            <v>0</v>
          </cell>
          <cell r="D25" t="str">
            <v>Business Performance Analyst</v>
          </cell>
          <cell r="E25" t="str">
            <v>9339</v>
          </cell>
          <cell r="F25" t="str">
            <v>SKOUSEN, Cheryl S</v>
          </cell>
          <cell r="G25" t="str">
            <v>Salaried Staff</v>
          </cell>
          <cell r="H25">
            <v>0</v>
          </cell>
          <cell r="I25">
            <v>1</v>
          </cell>
          <cell r="J25">
            <v>81691.320000000007</v>
          </cell>
          <cell r="K25">
            <v>6783.6999999999971</v>
          </cell>
          <cell r="L25">
            <v>380.12279999999998</v>
          </cell>
          <cell r="M25">
            <v>5000.01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11216.510000000002</v>
          </cell>
          <cell r="V25">
            <v>1601.7099999999996</v>
          </cell>
          <cell r="W25">
            <v>1210.44</v>
          </cell>
          <cell r="X25">
            <v>7171.0599999999995</v>
          </cell>
          <cell r="Y25">
            <v>4124.8561207922376</v>
          </cell>
          <cell r="Z25">
            <v>119179.72892079223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87.909618351150414</v>
          </cell>
          <cell r="AK25">
            <v>13.186442752672562</v>
          </cell>
          <cell r="AL25">
            <v>0.15</v>
          </cell>
          <cell r="AM25">
            <v>101.09606110382298</v>
          </cell>
          <cell r="AN25">
            <v>13.186442752672562</v>
          </cell>
          <cell r="AO25">
            <v>0.15</v>
          </cell>
          <cell r="AP25">
            <v>114.28250385649554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N3233-1415-04</v>
          </cell>
          <cell r="C26">
            <v>0</v>
          </cell>
          <cell r="D26" t="str">
            <v>Works Program Coordinator</v>
          </cell>
          <cell r="E26" t="str">
            <v>N3233-1415-04</v>
          </cell>
          <cell r="F26" t="str">
            <v>Vacant</v>
          </cell>
          <cell r="G26" t="str">
            <v>Salaried Staff</v>
          </cell>
          <cell r="H26">
            <v>0</v>
          </cell>
          <cell r="I26">
            <v>1</v>
          </cell>
          <cell r="J26">
            <v>106401.74000000003</v>
          </cell>
          <cell r="K26">
            <v>8835.68</v>
          </cell>
          <cell r="L26">
            <v>0</v>
          </cell>
          <cell r="M26">
            <v>0</v>
          </cell>
          <cell r="N26">
            <v>2799.62</v>
          </cell>
          <cell r="O26">
            <v>749.86</v>
          </cell>
          <cell r="P26">
            <v>0</v>
          </cell>
          <cell r="Q26">
            <v>0</v>
          </cell>
          <cell r="R26">
            <v>364.06</v>
          </cell>
          <cell r="S26">
            <v>17.399999999999999</v>
          </cell>
          <cell r="T26">
            <v>3039.19</v>
          </cell>
          <cell r="U26">
            <v>14664.25</v>
          </cell>
          <cell r="V26">
            <v>2094.0500000000002</v>
          </cell>
          <cell r="W26">
            <v>1582.5299999999997</v>
          </cell>
          <cell r="X26">
            <v>9375.36</v>
          </cell>
          <cell r="Y26">
            <v>1229.9086773328279</v>
          </cell>
          <cell r="Z26">
            <v>151153.64867733288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111.49429259433388</v>
          </cell>
          <cell r="AK26">
            <v>16.724143889150081</v>
          </cell>
          <cell r="AL26">
            <v>0.15</v>
          </cell>
          <cell r="AM26">
            <v>128.21843648348397</v>
          </cell>
          <cell r="AN26">
            <v>16.724143889150081</v>
          </cell>
          <cell r="AO26">
            <v>0.15</v>
          </cell>
          <cell r="AP26">
            <v>144.94258037263404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N3233-1415-01</v>
          </cell>
          <cell r="C27">
            <v>0</v>
          </cell>
          <cell r="D27" t="str">
            <v>Distribution Works Program Planner</v>
          </cell>
          <cell r="E27" t="str">
            <v>N3233-1415-01</v>
          </cell>
          <cell r="F27" t="str">
            <v>Vacant</v>
          </cell>
          <cell r="G27" t="str">
            <v>Salaried Staff</v>
          </cell>
          <cell r="H27">
            <v>0</v>
          </cell>
          <cell r="I27">
            <v>1</v>
          </cell>
          <cell r="J27">
            <v>89150.120000000024</v>
          </cell>
          <cell r="K27">
            <v>7403.07</v>
          </cell>
          <cell r="L27">
            <v>0</v>
          </cell>
          <cell r="M27">
            <v>180.20999999999998</v>
          </cell>
          <cell r="N27">
            <v>2698.86</v>
          </cell>
          <cell r="O27">
            <v>722.8499999999998</v>
          </cell>
          <cell r="P27">
            <v>0</v>
          </cell>
          <cell r="Q27">
            <v>0</v>
          </cell>
          <cell r="R27">
            <v>1224.92</v>
          </cell>
          <cell r="S27">
            <v>0</v>
          </cell>
          <cell r="T27">
            <v>3346.85</v>
          </cell>
          <cell r="U27">
            <v>12566.670000000002</v>
          </cell>
          <cell r="V27">
            <v>1794.5299999999997</v>
          </cell>
          <cell r="W27">
            <v>1356.1699999999996</v>
          </cell>
          <cell r="X27">
            <v>8034.2900000000009</v>
          </cell>
          <cell r="Y27">
            <v>1030.498114513088</v>
          </cell>
          <cell r="Z27">
            <v>129509.03811451313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95.528746513914797</v>
          </cell>
          <cell r="AK27">
            <v>14.329311977087219</v>
          </cell>
          <cell r="AL27">
            <v>0.15</v>
          </cell>
          <cell r="AM27">
            <v>109.85805849100201</v>
          </cell>
          <cell r="AN27">
            <v>14.329311977087219</v>
          </cell>
          <cell r="AO27">
            <v>0.15</v>
          </cell>
          <cell r="AP27">
            <v>124.18737046808923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6342</v>
          </cell>
          <cell r="C29">
            <v>0</v>
          </cell>
          <cell r="D29" t="str">
            <v>Works Estimating Officer Distribution</v>
          </cell>
          <cell r="E29" t="str">
            <v>10136</v>
          </cell>
          <cell r="F29" t="str">
            <v>BOGNER, Ashley</v>
          </cell>
          <cell r="G29" t="str">
            <v>Salaried Staff</v>
          </cell>
          <cell r="H29">
            <v>0</v>
          </cell>
          <cell r="I29">
            <v>1</v>
          </cell>
          <cell r="J29">
            <v>91613.21</v>
          </cell>
          <cell r="K29">
            <v>7607.5999999999995</v>
          </cell>
          <cell r="L29">
            <v>219.3192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5962.34</v>
          </cell>
          <cell r="U29">
            <v>13047.390000000003</v>
          </cell>
          <cell r="V29">
            <v>1863.18</v>
          </cell>
          <cell r="W29">
            <v>1408.02</v>
          </cell>
          <cell r="X29">
            <v>8341.68</v>
          </cell>
          <cell r="Y29">
            <v>2381.1254843757838</v>
          </cell>
          <cell r="Z29">
            <v>135993.89468437579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100.31212092901737</v>
          </cell>
          <cell r="AK29">
            <v>15.046818139352604</v>
          </cell>
          <cell r="AL29">
            <v>0.15</v>
          </cell>
          <cell r="AM29">
            <v>115.35893906836998</v>
          </cell>
          <cell r="AN29">
            <v>15.046818139352604</v>
          </cell>
          <cell r="AO29">
            <v>0.15</v>
          </cell>
          <cell r="AP29">
            <v>130.40575720772259</v>
          </cell>
          <cell r="AQ29">
            <v>573.99</v>
          </cell>
          <cell r="AR29">
            <v>0</v>
          </cell>
          <cell r="AS29">
            <v>728.71</v>
          </cell>
          <cell r="AT29">
            <v>1302.7</v>
          </cell>
          <cell r="AU29">
            <v>77897.348808513329</v>
          </cell>
          <cell r="AV29">
            <v>0.44061564443079759</v>
          </cell>
          <cell r="AW29">
            <v>597.34593377216538</v>
          </cell>
          <cell r="AX29">
            <v>0</v>
          </cell>
        </row>
        <row r="30">
          <cell r="B30" t="str">
            <v>6252</v>
          </cell>
          <cell r="C30">
            <v>0</v>
          </cell>
          <cell r="D30" t="str">
            <v>Works Estimating Support Officer</v>
          </cell>
          <cell r="E30" t="str">
            <v>9804</v>
          </cell>
          <cell r="F30" t="str">
            <v>LI, Mei</v>
          </cell>
          <cell r="G30" t="str">
            <v>Salaried Staff</v>
          </cell>
          <cell r="H30">
            <v>0</v>
          </cell>
          <cell r="I30">
            <v>1</v>
          </cell>
          <cell r="J30">
            <v>77900.05</v>
          </cell>
          <cell r="K30">
            <v>6468.85</v>
          </cell>
          <cell r="L30">
            <v>130.24040000000002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10549.74</v>
          </cell>
          <cell r="V30">
            <v>1506.5200000000002</v>
          </cell>
          <cell r="W30">
            <v>1138.51</v>
          </cell>
          <cell r="X30">
            <v>6744.83</v>
          </cell>
          <cell r="Y30">
            <v>2984.3217093177536</v>
          </cell>
          <cell r="Z30">
            <v>110973.09210931776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81.856220541169677</v>
          </cell>
          <cell r="AK30">
            <v>12.278433081175452</v>
          </cell>
          <cell r="AL30">
            <v>0.15</v>
          </cell>
          <cell r="AM30">
            <v>94.134653622345127</v>
          </cell>
          <cell r="AN30">
            <v>12.278433081175452</v>
          </cell>
          <cell r="AO30">
            <v>0.15</v>
          </cell>
          <cell r="AP30">
            <v>106.41308670352058</v>
          </cell>
          <cell r="AQ30">
            <v>42.4</v>
          </cell>
          <cell r="AR30">
            <v>60.45</v>
          </cell>
          <cell r="AS30">
            <v>1317.4999999999995</v>
          </cell>
          <cell r="AT30">
            <v>1420.3499999999997</v>
          </cell>
          <cell r="AU30">
            <v>4306.5700968533083</v>
          </cell>
          <cell r="AV30">
            <v>2.9851797092265996E-2</v>
          </cell>
          <cell r="AW30">
            <v>40.470305206463195</v>
          </cell>
          <cell r="AX30">
            <v>0</v>
          </cell>
        </row>
        <row r="31">
          <cell r="B31" t="str">
            <v>2695</v>
          </cell>
          <cell r="C31">
            <v>0</v>
          </cell>
          <cell r="D31" t="str">
            <v>Works Estimating Officer Zone Substations</v>
          </cell>
          <cell r="E31" t="str">
            <v>6031</v>
          </cell>
          <cell r="F31" t="str">
            <v>MATTHEWS, Gary J</v>
          </cell>
          <cell r="G31" t="str">
            <v>Salaried Staff</v>
          </cell>
          <cell r="H31">
            <v>0</v>
          </cell>
          <cell r="I31">
            <v>1</v>
          </cell>
          <cell r="J31">
            <v>89884.68</v>
          </cell>
          <cell r="K31">
            <v>7464.0899999999983</v>
          </cell>
          <cell r="L31">
            <v>458.57279999999997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5962.34</v>
          </cell>
          <cell r="U31">
            <v>20351.39</v>
          </cell>
          <cell r="V31">
            <v>1946.2699999999995</v>
          </cell>
          <cell r="W31">
            <v>1383.78</v>
          </cell>
          <cell r="X31">
            <v>8713.76</v>
          </cell>
          <cell r="Y31">
            <v>3822.9701129570058</v>
          </cell>
          <cell r="Z31">
            <v>143537.88291295699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105.87673440838604</v>
          </cell>
          <cell r="AK31">
            <v>15.881510161257905</v>
          </cell>
          <cell r="AL31">
            <v>0.15</v>
          </cell>
          <cell r="AM31">
            <v>121.75824456964395</v>
          </cell>
          <cell r="AN31">
            <v>15.881510161257905</v>
          </cell>
          <cell r="AO31">
            <v>0.15</v>
          </cell>
          <cell r="AP31">
            <v>137.63975473090184</v>
          </cell>
          <cell r="AQ31">
            <v>153</v>
          </cell>
          <cell r="AR31">
            <v>0</v>
          </cell>
          <cell r="AS31">
            <v>757.00000000000011</v>
          </cell>
          <cell r="AT31">
            <v>910.00000000000011</v>
          </cell>
          <cell r="AU31">
            <v>31373.280122403452</v>
          </cell>
          <cell r="AV31">
            <v>0.16813186813186812</v>
          </cell>
          <cell r="AW31">
            <v>227.93763461538455</v>
          </cell>
          <cell r="AX31">
            <v>0</v>
          </cell>
        </row>
        <row r="32">
          <cell r="B32" t="str">
            <v>3363</v>
          </cell>
          <cell r="C32">
            <v>0</v>
          </cell>
          <cell r="D32" t="str">
            <v>Works Estimating Officer Distribution</v>
          </cell>
          <cell r="E32" t="str">
            <v>6262</v>
          </cell>
          <cell r="F32" t="str">
            <v>O'BRIEN, James</v>
          </cell>
          <cell r="G32" t="str">
            <v>Salaried Staff</v>
          </cell>
          <cell r="H32">
            <v>0</v>
          </cell>
          <cell r="I32">
            <v>1</v>
          </cell>
          <cell r="J32">
            <v>83045.319999999992</v>
          </cell>
          <cell r="K32">
            <v>6898.15</v>
          </cell>
          <cell r="L32">
            <v>207.9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5962.34</v>
          </cell>
          <cell r="U32">
            <v>18897.41</v>
          </cell>
          <cell r="V32">
            <v>1811.1100000000001</v>
          </cell>
          <cell r="W32">
            <v>1288.2200000000003</v>
          </cell>
          <cell r="X32">
            <v>8108.55</v>
          </cell>
          <cell r="Y32">
            <v>3031.9237158660035</v>
          </cell>
          <cell r="Z32">
            <v>132800.953715866</v>
          </cell>
          <cell r="AA32">
            <v>0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97.956936666549396</v>
          </cell>
          <cell r="AK32">
            <v>14.693540499982408</v>
          </cell>
          <cell r="AL32">
            <v>0.15</v>
          </cell>
          <cell r="AM32">
            <v>112.6504771665318</v>
          </cell>
          <cell r="AN32">
            <v>14.693540499982408</v>
          </cell>
          <cell r="AO32">
            <v>0.15</v>
          </cell>
          <cell r="AP32">
            <v>127.3440176665142</v>
          </cell>
          <cell r="AQ32">
            <v>491.38</v>
          </cell>
          <cell r="AR32">
            <v>0</v>
          </cell>
          <cell r="AS32">
            <v>770.10000000000025</v>
          </cell>
          <cell r="AT32">
            <v>1261.4800000000002</v>
          </cell>
          <cell r="AU32">
            <v>67248.35306780359</v>
          </cell>
          <cell r="AV32">
            <v>0.38952658781748417</v>
          </cell>
          <cell r="AW32">
            <v>528.08411655357179</v>
          </cell>
          <cell r="AX32">
            <v>0</v>
          </cell>
        </row>
        <row r="33">
          <cell r="B33" t="str">
            <v>5285</v>
          </cell>
          <cell r="C33">
            <v>0</v>
          </cell>
          <cell r="D33" t="str">
            <v>Works Estimating Officer Distribution</v>
          </cell>
          <cell r="E33" t="str">
            <v>2119</v>
          </cell>
          <cell r="F33" t="str">
            <v>VICKERS, Daniel P</v>
          </cell>
          <cell r="G33" t="str">
            <v>Salaried Staff</v>
          </cell>
          <cell r="H33">
            <v>0</v>
          </cell>
          <cell r="I33">
            <v>1</v>
          </cell>
          <cell r="J33">
            <v>83093.38</v>
          </cell>
          <cell r="K33">
            <v>6900.1299999999992</v>
          </cell>
          <cell r="L33">
            <v>453.42800000000005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5962.34</v>
          </cell>
          <cell r="U33">
            <v>11940.160000000002</v>
          </cell>
          <cell r="V33">
            <v>1705.0500000000004</v>
          </cell>
          <cell r="W33">
            <v>1288.55</v>
          </cell>
          <cell r="X33">
            <v>7633.77</v>
          </cell>
          <cell r="Y33">
            <v>3524.4017758929986</v>
          </cell>
          <cell r="Z33">
            <v>126051.23977589302</v>
          </cell>
          <cell r="AA33">
            <v>0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92.978197565398901</v>
          </cell>
          <cell r="AK33">
            <v>13.946729634809834</v>
          </cell>
          <cell r="AL33">
            <v>0.15</v>
          </cell>
          <cell r="AM33">
            <v>106.92492720020874</v>
          </cell>
          <cell r="AN33">
            <v>13.946729634809834</v>
          </cell>
          <cell r="AO33">
            <v>0.15</v>
          </cell>
          <cell r="AP33">
            <v>120.87165683501857</v>
          </cell>
          <cell r="AQ33">
            <v>588.80000000000007</v>
          </cell>
          <cell r="AR33">
            <v>0</v>
          </cell>
          <cell r="AS33">
            <v>803.50000000000034</v>
          </cell>
          <cell r="AT33">
            <v>1392.3000000000004</v>
          </cell>
          <cell r="AU33">
            <v>69298.758151303264</v>
          </cell>
          <cell r="AV33">
            <v>0.4228973640738346</v>
          </cell>
          <cell r="AW33">
            <v>573.32512820512807</v>
          </cell>
          <cell r="AX33">
            <v>0</v>
          </cell>
        </row>
        <row r="34">
          <cell r="B34" t="str">
            <v>5014</v>
          </cell>
          <cell r="C34">
            <v>0</v>
          </cell>
          <cell r="D34" t="str">
            <v>Works Estimating Officer Zone Substations</v>
          </cell>
          <cell r="E34" t="str">
            <v>2118</v>
          </cell>
          <cell r="F34" t="str">
            <v>WYNN, Michael</v>
          </cell>
          <cell r="G34" t="str">
            <v>Salaried Staff</v>
          </cell>
          <cell r="H34">
            <v>0</v>
          </cell>
          <cell r="I34">
            <v>1</v>
          </cell>
          <cell r="J34">
            <v>105572.22</v>
          </cell>
          <cell r="K34">
            <v>8766.75</v>
          </cell>
          <cell r="L34">
            <v>508.55040000000002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14145.970000000001</v>
          </cell>
          <cell r="V34">
            <v>2020.0199999999998</v>
          </cell>
          <cell r="W34">
            <v>1526.6100000000001</v>
          </cell>
          <cell r="X34">
            <v>9044.01</v>
          </cell>
          <cell r="Y34">
            <v>4619.015113310008</v>
          </cell>
          <cell r="Z34">
            <v>149753.17551330998</v>
          </cell>
          <cell r="AA34">
            <v>0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110.46127244505914</v>
          </cell>
          <cell r="AK34">
            <v>16.56919086675887</v>
          </cell>
          <cell r="AL34">
            <v>0.15</v>
          </cell>
          <cell r="AM34">
            <v>127.03046331181801</v>
          </cell>
          <cell r="AN34">
            <v>16.56919086675887</v>
          </cell>
          <cell r="AO34">
            <v>0.15</v>
          </cell>
          <cell r="AP34">
            <v>143.59965417857688</v>
          </cell>
          <cell r="AQ34">
            <v>55.02</v>
          </cell>
          <cell r="AR34">
            <v>0</v>
          </cell>
          <cell r="AS34">
            <v>79.700000000000017</v>
          </cell>
          <cell r="AT34">
            <v>134.72000000000003</v>
          </cell>
          <cell r="AU34">
            <v>79507.46460633172</v>
          </cell>
          <cell r="AV34">
            <v>0.40840261282660328</v>
          </cell>
          <cell r="AW34">
            <v>553.67448522862219</v>
          </cell>
          <cell r="AX34">
            <v>0</v>
          </cell>
        </row>
        <row r="35">
          <cell r="B35" t="str">
            <v>N3233-1415-02</v>
          </cell>
          <cell r="C35">
            <v>0</v>
          </cell>
          <cell r="D35" t="str">
            <v>Estimating Coordinator</v>
          </cell>
          <cell r="E35" t="str">
            <v>N3233-1415-02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89150.120000000024</v>
          </cell>
          <cell r="K35">
            <v>7403.07</v>
          </cell>
          <cell r="L35">
            <v>0</v>
          </cell>
          <cell r="M35">
            <v>180.20999999999998</v>
          </cell>
          <cell r="N35">
            <v>2698.86</v>
          </cell>
          <cell r="O35">
            <v>722.8499999999998</v>
          </cell>
          <cell r="P35">
            <v>0</v>
          </cell>
          <cell r="Q35">
            <v>0</v>
          </cell>
          <cell r="R35">
            <v>1224.92</v>
          </cell>
          <cell r="S35">
            <v>0</v>
          </cell>
          <cell r="T35">
            <v>3346.85</v>
          </cell>
          <cell r="U35">
            <v>12566.670000000002</v>
          </cell>
          <cell r="V35">
            <v>1794.5299999999997</v>
          </cell>
          <cell r="W35">
            <v>1356.1699999999996</v>
          </cell>
          <cell r="X35">
            <v>8034.2900000000009</v>
          </cell>
          <cell r="Y35">
            <v>1030.498114513088</v>
          </cell>
          <cell r="Z35">
            <v>129509.03811451313</v>
          </cell>
          <cell r="AA35">
            <v>0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95.528746513914797</v>
          </cell>
          <cell r="AK35">
            <v>14.329311977087219</v>
          </cell>
          <cell r="AL35">
            <v>0.15</v>
          </cell>
          <cell r="AM35">
            <v>109.85805849100201</v>
          </cell>
          <cell r="AN35">
            <v>14.329311977087219</v>
          </cell>
          <cell r="AO35">
            <v>0.15</v>
          </cell>
          <cell r="AP35">
            <v>124.18737046808923</v>
          </cell>
          <cell r="AQ35">
            <v>317.43166666666667</v>
          </cell>
          <cell r="AR35">
            <v>10.075000000000001</v>
          </cell>
          <cell r="AS35">
            <v>742.75166666666678</v>
          </cell>
          <cell r="AT35">
            <v>1070.2583333333334</v>
          </cell>
          <cell r="AU35">
            <v>49935.000828970675</v>
          </cell>
          <cell r="AV35">
            <v>0.29659350156893582</v>
          </cell>
          <cell r="AW35">
            <v>402.09403452826797</v>
          </cell>
          <cell r="AX35">
            <v>0</v>
          </cell>
        </row>
        <row r="36">
          <cell r="B36" t="str">
            <v>N3233-1415-03</v>
          </cell>
          <cell r="C36">
            <v>0</v>
          </cell>
          <cell r="D36" t="str">
            <v>Works Estimating Support Officer</v>
          </cell>
          <cell r="E36" t="str">
            <v>N3233-1415-03</v>
          </cell>
          <cell r="F36" t="str">
            <v>Vacant</v>
          </cell>
          <cell r="G36" t="str">
            <v>Salaried Staff</v>
          </cell>
          <cell r="H36">
            <v>0</v>
          </cell>
          <cell r="I36">
            <v>1</v>
          </cell>
          <cell r="J36">
            <v>77257.490000000005</v>
          </cell>
          <cell r="K36">
            <v>6415.5000000000018</v>
          </cell>
          <cell r="L36">
            <v>0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1259.01</v>
          </cell>
          <cell r="S36">
            <v>103.37</v>
          </cell>
          <cell r="T36">
            <v>318.54000000000002</v>
          </cell>
          <cell r="U36">
            <v>10667.98</v>
          </cell>
          <cell r="V36">
            <v>1523.3700000000001</v>
          </cell>
          <cell r="W36">
            <v>1151.25</v>
          </cell>
          <cell r="X36">
            <v>6820.41</v>
          </cell>
          <cell r="Y36">
            <v>893.0270725364461</v>
          </cell>
          <cell r="Z36">
            <v>109959.97707253642</v>
          </cell>
          <cell r="AA36">
            <v>0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81.108924360554497</v>
          </cell>
          <cell r="AK36">
            <v>12.166338654083175</v>
          </cell>
          <cell r="AL36">
            <v>0.15</v>
          </cell>
          <cell r="AM36">
            <v>93.275263014637673</v>
          </cell>
          <cell r="AN36">
            <v>12.166338654083175</v>
          </cell>
          <cell r="AO36">
            <v>0.15</v>
          </cell>
          <cell r="AP36">
            <v>105.44160166872085</v>
          </cell>
          <cell r="AQ36">
            <v>317.43166666666667</v>
          </cell>
          <cell r="AR36">
            <v>10.075000000000001</v>
          </cell>
          <cell r="AS36">
            <v>742.75166666666678</v>
          </cell>
          <cell r="AT36">
            <v>1070.2583333333334</v>
          </cell>
          <cell r="AU36">
            <v>42397.439022098522</v>
          </cell>
          <cell r="AV36">
            <v>0.29659350156893582</v>
          </cell>
          <cell r="AW36">
            <v>402.09403452826797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B39" t="str">
            <v>Total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15</v>
          </cell>
          <cell r="J39">
            <v>1360205.6400000001</v>
          </cell>
          <cell r="K39">
            <v>112954.28</v>
          </cell>
          <cell r="L39">
            <v>3203.6071999999999</v>
          </cell>
          <cell r="M39">
            <v>37320.479999999996</v>
          </cell>
          <cell r="N39">
            <v>33397.79</v>
          </cell>
          <cell r="O39">
            <v>8945.3800000000028</v>
          </cell>
          <cell r="P39">
            <v>0</v>
          </cell>
          <cell r="Q39">
            <v>9967.8300000000017</v>
          </cell>
          <cell r="R39">
            <v>4072.91</v>
          </cell>
          <cell r="S39">
            <v>120.77000000000001</v>
          </cell>
          <cell r="T39">
            <v>33900.79</v>
          </cell>
          <cell r="U39">
            <v>206589.51000000004</v>
          </cell>
          <cell r="V39">
            <v>27653.589999999997</v>
          </cell>
          <cell r="W39">
            <v>20731.05</v>
          </cell>
          <cell r="X39">
            <v>123808.92000000001</v>
          </cell>
          <cell r="Y39">
            <v>40508.115030535642</v>
          </cell>
          <cell r="Z39">
            <v>2023380.6622305354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12759.599999999999</v>
          </cell>
          <cell r="AH39">
            <v>0</v>
          </cell>
          <cell r="AI39">
            <v>10845.659999999998</v>
          </cell>
          <cell r="AJ39">
            <v>95.759894178756241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2539.4533333333338</v>
          </cell>
          <cell r="AR39">
            <v>80.600000000000009</v>
          </cell>
          <cell r="AS39">
            <v>5942.0133333333342</v>
          </cell>
          <cell r="AT39">
            <v>8562.0666666666675</v>
          </cell>
          <cell r="AU39">
            <v>421964.21470427793</v>
          </cell>
          <cell r="AV39">
            <v>0</v>
          </cell>
          <cell r="AX39">
            <v>0</v>
          </cell>
        </row>
        <row r="40">
          <cell r="B40" t="str">
            <v>Total (Chargeable)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1038579.2538987692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Payroll (including APC's)</v>
          </cell>
          <cell r="X41">
            <v>0</v>
          </cell>
          <cell r="Y41">
            <v>2023380.6622305356</v>
          </cell>
          <cell r="Z41" t="str">
            <v>Proof</v>
          </cell>
          <cell r="AE41" t="str">
            <v>Productive Hrs for the year</v>
          </cell>
          <cell r="AF41">
            <v>0</v>
          </cell>
          <cell r="AG41">
            <v>0</v>
          </cell>
          <cell r="AH41">
            <v>0</v>
          </cell>
          <cell r="AI41">
            <v>10845.659999999998</v>
          </cell>
          <cell r="AJ41">
            <v>95.759894178756241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 xml:space="preserve">Overtime Hours 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 xml:space="preserve">Estimated  Monthly Productive Hrs </v>
          </cell>
          <cell r="AF42">
            <v>0</v>
          </cell>
          <cell r="AG42">
            <v>0</v>
          </cell>
          <cell r="AH42">
            <v>0</v>
          </cell>
          <cell r="AI42">
            <v>903.80499999999984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Base Rate</v>
          </cell>
          <cell r="E43">
            <v>0</v>
          </cell>
          <cell r="F43">
            <v>95.759894178756241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Overtime Hrs for the year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 t="str">
            <v xml:space="preserve">Cost Centre Overhead </v>
          </cell>
          <cell r="AL43">
            <v>0</v>
          </cell>
          <cell r="AM43">
            <v>0</v>
          </cell>
          <cell r="AN43">
            <v>0</v>
          </cell>
          <cell r="AO43">
            <v>312318.52263188129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2023380.6622305356</v>
          </cell>
          <cell r="Z44">
            <v>2.3283064365386963E-10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Total Hrs for the year</v>
          </cell>
          <cell r="AF44">
            <v>0</v>
          </cell>
          <cell r="AG44">
            <v>0</v>
          </cell>
          <cell r="AH44">
            <v>0</v>
          </cell>
          <cell r="AI44">
            <v>10845.659999999998</v>
          </cell>
          <cell r="AJ44">
            <v>0</v>
          </cell>
          <cell r="AK44" t="str">
            <v xml:space="preserve">Corporate Overheads 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Multiplier for O/T recovery penalty</v>
          </cell>
          <cell r="E45">
            <v>0</v>
          </cell>
          <cell r="F45">
            <v>1.4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Proofs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Total Allocated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Staff Numbers - FTE</v>
          </cell>
          <cell r="AJ46">
            <v>0</v>
          </cell>
          <cell r="AK46">
            <v>15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APCS</v>
          </cell>
          <cell r="E49">
            <v>0</v>
          </cell>
          <cell r="F49">
            <v>0.104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Total Budget Overtime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Cost Centre Overheads as a % of Chargeable Payroll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0.15435480256472722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Overheads as a % of Chargeable Payroll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0.15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Staff Training and Development</v>
          </cell>
          <cell r="E54">
            <v>0</v>
          </cell>
          <cell r="F54">
            <v>26066.666666666668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 t="str">
            <v>Average OPA Rate</v>
          </cell>
          <cell r="AM54">
            <v>0</v>
          </cell>
          <cell r="AN54">
            <v>0</v>
          </cell>
          <cell r="AO54">
            <v>95.759894178756241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Other Employment Costs</v>
          </cell>
          <cell r="E55">
            <v>0</v>
          </cell>
          <cell r="F55">
            <v>7317.8331133676293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Project Related Expenses</v>
          </cell>
          <cell r="E56">
            <v>0</v>
          </cell>
          <cell r="F56">
            <v>2472.1788994239287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Fully Burdened Charge-Out-Rate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Selling Expenses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Rate settings for OPA System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Leases</v>
          </cell>
          <cell r="E59">
            <v>0</v>
          </cell>
          <cell r="F59">
            <v>43196.395884935489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Hourly Rate OPA Rate per hour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95.759894178756241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General and Admin Expenses</v>
          </cell>
          <cell r="E60">
            <v>0</v>
          </cell>
          <cell r="F60">
            <v>49660.773600102366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Cost Centre Overhead Rate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0.15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non-contestable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0.15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Inter Divisional Charges</v>
          </cell>
          <cell r="E62">
            <v>0</v>
          </cell>
          <cell r="F62">
            <v>183604.67446738522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Corporate Overhead Rate for contestable works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Less</v>
          </cell>
          <cell r="E63">
            <v>0</v>
          </cell>
          <cell r="F63">
            <v>312318.52263188129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Overtime Penalty Rate to be applied to base OT hours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0.4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68293 - Reimbursement of FBT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74312 - Budget Cap Adjustment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70840 - Professional Member Fees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71100 - Contractors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71000 - Consultants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72505 - Plant Leasing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Total Overheads to be Recovered</v>
          </cell>
          <cell r="E70">
            <v>0</v>
          </cell>
          <cell r="F70">
            <v>312318.52263188129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Fixed Price Service Contract Charges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</sheetData>
      <sheetData sheetId="13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3234 - Network Logistics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1321</v>
          </cell>
          <cell r="C21">
            <v>0</v>
          </cell>
          <cell r="D21" t="str">
            <v>Storeperson</v>
          </cell>
          <cell r="E21" t="str">
            <v>3013</v>
          </cell>
          <cell r="F21" t="str">
            <v>ORLANDO, Mathew</v>
          </cell>
          <cell r="G21" t="str">
            <v>Salaried Staff</v>
          </cell>
          <cell r="H21">
            <v>0</v>
          </cell>
          <cell r="I21">
            <v>1</v>
          </cell>
          <cell r="J21">
            <v>52888.539999999986</v>
          </cell>
          <cell r="K21">
            <v>5053.55</v>
          </cell>
          <cell r="L21">
            <v>205.96119999999999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3777.0299999999997</v>
          </cell>
          <cell r="S21">
            <v>0</v>
          </cell>
          <cell r="T21">
            <v>0</v>
          </cell>
          <cell r="U21">
            <v>7754.87</v>
          </cell>
          <cell r="V21">
            <v>1127.8799999999999</v>
          </cell>
          <cell r="W21">
            <v>854.21</v>
          </cell>
          <cell r="X21">
            <v>5049.6100000000006</v>
          </cell>
          <cell r="Y21">
            <v>2063.5342815539971</v>
          </cell>
          <cell r="Z21">
            <v>82325.215481553998</v>
          </cell>
          <cell r="AA21">
            <v>1338.72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60.724909673771087</v>
          </cell>
          <cell r="AK21">
            <v>18.217472902131327</v>
          </cell>
          <cell r="AL21">
            <v>0.3</v>
          </cell>
          <cell r="AM21">
            <v>78.942382575902414</v>
          </cell>
          <cell r="AN21">
            <v>9.1087364510656634</v>
          </cell>
          <cell r="AO21">
            <v>0.15</v>
          </cell>
          <cell r="AP21">
            <v>88.051119026968081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B22" t="str">
            <v>3549</v>
          </cell>
          <cell r="C22">
            <v>0</v>
          </cell>
          <cell r="D22" t="str">
            <v>Storeperson</v>
          </cell>
          <cell r="E22" t="str">
            <v>3681</v>
          </cell>
          <cell r="F22" t="str">
            <v>RUA, Boaz T</v>
          </cell>
          <cell r="G22" t="str">
            <v>Salaried Staff</v>
          </cell>
          <cell r="H22">
            <v>0</v>
          </cell>
          <cell r="I22">
            <v>1</v>
          </cell>
          <cell r="J22">
            <v>55765.21</v>
          </cell>
          <cell r="K22">
            <v>5328.420000000001</v>
          </cell>
          <cell r="L22">
            <v>284.72360000000003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3777.0299999999997</v>
          </cell>
          <cell r="S22">
            <v>0</v>
          </cell>
          <cell r="T22">
            <v>0</v>
          </cell>
          <cell r="U22">
            <v>8128.8200000000015</v>
          </cell>
          <cell r="V22">
            <v>1182.3900000000001</v>
          </cell>
          <cell r="W22">
            <v>895.54</v>
          </cell>
          <cell r="X22">
            <v>5293.71</v>
          </cell>
          <cell r="Y22">
            <v>2613.8770132110185</v>
          </cell>
          <cell r="Z22">
            <v>86819.750613211028</v>
          </cell>
          <cell r="AA22">
            <v>1411.5600000000004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64.040178735612983</v>
          </cell>
          <cell r="AK22">
            <v>19.212053620683893</v>
          </cell>
          <cell r="AL22">
            <v>0.3</v>
          </cell>
          <cell r="AM22">
            <v>83.252232356296872</v>
          </cell>
          <cell r="AN22">
            <v>9.6060268103419464</v>
          </cell>
          <cell r="AO22">
            <v>0.15</v>
          </cell>
          <cell r="AP22">
            <v>92.858259166638817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B23" t="str">
            <v>1313</v>
          </cell>
          <cell r="C23">
            <v>0</v>
          </cell>
          <cell r="D23" t="str">
            <v>Storeperson</v>
          </cell>
          <cell r="E23" t="str">
            <v>6256</v>
          </cell>
          <cell r="F23" t="str">
            <v>O'CONNOR, David J</v>
          </cell>
          <cell r="G23" t="str">
            <v>Salaried Staff</v>
          </cell>
          <cell r="H23">
            <v>0</v>
          </cell>
          <cell r="I23">
            <v>1</v>
          </cell>
          <cell r="J23">
            <v>57217.76999999999</v>
          </cell>
          <cell r="K23">
            <v>5467.25</v>
          </cell>
          <cell r="L23">
            <v>198.7928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3777.0299999999997</v>
          </cell>
          <cell r="S23">
            <v>0</v>
          </cell>
          <cell r="T23">
            <v>0</v>
          </cell>
          <cell r="U23">
            <v>8317.630000000001</v>
          </cell>
          <cell r="V23">
            <v>1209.92</v>
          </cell>
          <cell r="W23">
            <v>916.34999999999991</v>
          </cell>
          <cell r="X23">
            <v>5416.95</v>
          </cell>
          <cell r="Y23">
            <v>3331.5618634860366</v>
          </cell>
          <cell r="Z23">
            <v>89403.284663486033</v>
          </cell>
          <cell r="AA23">
            <v>1448.3300000000002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65.945850903300339</v>
          </cell>
          <cell r="AK23">
            <v>19.783755270990103</v>
          </cell>
          <cell r="AL23">
            <v>0.3</v>
          </cell>
          <cell r="AM23">
            <v>85.729606174290439</v>
          </cell>
          <cell r="AN23">
            <v>9.8918776354950513</v>
          </cell>
          <cell r="AO23">
            <v>0.15</v>
          </cell>
          <cell r="AP23">
            <v>95.621483809785488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B24" t="str">
            <v>1302</v>
          </cell>
          <cell r="C24">
            <v>0</v>
          </cell>
          <cell r="D24" t="str">
            <v>Purchasing Officer</v>
          </cell>
          <cell r="E24" t="str">
            <v>6574</v>
          </cell>
          <cell r="F24" t="str">
            <v>THOMPSON, Matthew J</v>
          </cell>
          <cell r="G24" t="str">
            <v>Salaried Staff</v>
          </cell>
          <cell r="H24">
            <v>0</v>
          </cell>
          <cell r="I24">
            <v>1</v>
          </cell>
          <cell r="J24">
            <v>75847.889999999985</v>
          </cell>
          <cell r="K24">
            <v>6298.4400000000005</v>
          </cell>
          <cell r="L24">
            <v>196.3528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16182</v>
          </cell>
          <cell r="V24">
            <v>1588.0300000000002</v>
          </cell>
          <cell r="W24">
            <v>1134.56</v>
          </cell>
          <cell r="X24">
            <v>7109.8799999999992</v>
          </cell>
          <cell r="Y24">
            <v>3862.7288339580118</v>
          </cell>
          <cell r="Z24">
            <v>115769.91163395799</v>
          </cell>
          <cell r="AA24">
            <v>1919.26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85.394461293426502</v>
          </cell>
          <cell r="AK24">
            <v>25.618338388027951</v>
          </cell>
          <cell r="AL24">
            <v>0.3</v>
          </cell>
          <cell r="AM24">
            <v>111.01279968145445</v>
          </cell>
          <cell r="AN24">
            <v>12.809169194013975</v>
          </cell>
          <cell r="AO24">
            <v>0.15</v>
          </cell>
          <cell r="AP24">
            <v>123.82196887546843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1317</v>
          </cell>
          <cell r="C25">
            <v>0</v>
          </cell>
          <cell r="D25" t="str">
            <v>Storeperson</v>
          </cell>
          <cell r="E25" t="str">
            <v>9617</v>
          </cell>
          <cell r="F25" t="str">
            <v>CAIN, David P</v>
          </cell>
          <cell r="G25" t="str">
            <v>Salaried Staff</v>
          </cell>
          <cell r="H25">
            <v>0</v>
          </cell>
          <cell r="I25">
            <v>1</v>
          </cell>
          <cell r="J25">
            <v>52888.539999999986</v>
          </cell>
          <cell r="K25">
            <v>5053.55</v>
          </cell>
          <cell r="L25">
            <v>179.14720000000003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3777.0299999999997</v>
          </cell>
          <cell r="S25">
            <v>0</v>
          </cell>
          <cell r="T25">
            <v>0</v>
          </cell>
          <cell r="U25">
            <v>7754.87</v>
          </cell>
          <cell r="V25">
            <v>1127.8799999999999</v>
          </cell>
          <cell r="W25">
            <v>854.21</v>
          </cell>
          <cell r="X25">
            <v>5049.6100000000006</v>
          </cell>
          <cell r="Y25">
            <v>2499.5212598907401</v>
          </cell>
          <cell r="Z25">
            <v>82734.388459890746</v>
          </cell>
          <cell r="AA25">
            <v>1338.72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61.026724761713538</v>
          </cell>
          <cell r="AK25">
            <v>18.308017428514059</v>
          </cell>
          <cell r="AL25">
            <v>0.3</v>
          </cell>
          <cell r="AM25">
            <v>79.334742190227601</v>
          </cell>
          <cell r="AN25">
            <v>9.1540087142570297</v>
          </cell>
          <cell r="AO25">
            <v>0.15</v>
          </cell>
          <cell r="AP25">
            <v>88.488750904484633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1312</v>
          </cell>
          <cell r="C26">
            <v>0</v>
          </cell>
          <cell r="D26" t="str">
            <v>Warehouse Team Leader</v>
          </cell>
          <cell r="E26" t="str">
            <v>9849</v>
          </cell>
          <cell r="F26" t="str">
            <v>NIHILL, Sean M</v>
          </cell>
          <cell r="G26" t="str">
            <v>Salaried Staff</v>
          </cell>
          <cell r="H26">
            <v>0</v>
          </cell>
          <cell r="I26">
            <v>1</v>
          </cell>
          <cell r="J26">
            <v>78880.19</v>
          </cell>
          <cell r="K26">
            <v>7537.5599999999995</v>
          </cell>
          <cell r="L26">
            <v>252.00240000000002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3777.0299999999997</v>
          </cell>
          <cell r="S26">
            <v>0</v>
          </cell>
          <cell r="T26">
            <v>0</v>
          </cell>
          <cell r="U26">
            <v>11134.45</v>
          </cell>
          <cell r="V26">
            <v>1620.5500000000002</v>
          </cell>
          <cell r="W26">
            <v>1227.4599999999998</v>
          </cell>
          <cell r="X26">
            <v>7255.39</v>
          </cell>
          <cell r="Y26">
            <v>2966.7421253969424</v>
          </cell>
          <cell r="Z26">
            <v>118201.40452539694</v>
          </cell>
          <cell r="AA26">
            <v>1996.8099999999997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87.187984521290147</v>
          </cell>
          <cell r="AK26">
            <v>26.156395356387044</v>
          </cell>
          <cell r="AL26">
            <v>0.3</v>
          </cell>
          <cell r="AM26">
            <v>113.3443798776772</v>
          </cell>
          <cell r="AN26">
            <v>13.078197678193522</v>
          </cell>
          <cell r="AO26">
            <v>0.15</v>
          </cell>
          <cell r="AP26">
            <v>126.42257755587072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6711</v>
          </cell>
          <cell r="C27">
            <v>0</v>
          </cell>
          <cell r="D27" t="str">
            <v>Manager Logistics</v>
          </cell>
          <cell r="E27" t="str">
            <v>10033</v>
          </cell>
          <cell r="F27" t="str">
            <v>PETHER, Derek J</v>
          </cell>
          <cell r="G27" t="str">
            <v>Salaried Staff</v>
          </cell>
          <cell r="H27">
            <v>0</v>
          </cell>
          <cell r="I27">
            <v>1</v>
          </cell>
          <cell r="J27">
            <v>132948.70000000001</v>
          </cell>
          <cell r="K27">
            <v>11040.18</v>
          </cell>
          <cell r="L27">
            <v>278.0736</v>
          </cell>
          <cell r="M27">
            <v>12704.879999999997</v>
          </cell>
          <cell r="N27">
            <v>0</v>
          </cell>
          <cell r="O27">
            <v>0</v>
          </cell>
          <cell r="P27">
            <v>0</v>
          </cell>
          <cell r="Q27">
            <v>11171.109999999999</v>
          </cell>
          <cell r="R27">
            <v>0</v>
          </cell>
          <cell r="S27">
            <v>0</v>
          </cell>
          <cell r="T27">
            <v>0</v>
          </cell>
          <cell r="U27">
            <v>20142.91</v>
          </cell>
          <cell r="V27">
            <v>2927.87</v>
          </cell>
          <cell r="W27">
            <v>2217.3500000000004</v>
          </cell>
          <cell r="X27">
            <v>13108.52</v>
          </cell>
          <cell r="Y27">
            <v>3684.2467834518084</v>
          </cell>
          <cell r="Z27">
            <v>210223.84038345181</v>
          </cell>
          <cell r="AA27">
            <v>3364.17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155.06577958995717</v>
          </cell>
          <cell r="AK27">
            <v>46.519733876987154</v>
          </cell>
          <cell r="AL27">
            <v>0.3</v>
          </cell>
          <cell r="AM27">
            <v>201.58551346694432</v>
          </cell>
          <cell r="AN27">
            <v>23.259866938493577</v>
          </cell>
          <cell r="AO27">
            <v>0.15</v>
          </cell>
          <cell r="AP27">
            <v>224.84538040543791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6625</v>
          </cell>
          <cell r="C28">
            <v>0</v>
          </cell>
          <cell r="D28" t="str">
            <v>Inventory Contract Officer</v>
          </cell>
          <cell r="E28" t="str">
            <v>10521</v>
          </cell>
          <cell r="F28" t="str">
            <v>JONES, Heather A</v>
          </cell>
          <cell r="G28" t="str">
            <v>Salaried Staff</v>
          </cell>
          <cell r="H28">
            <v>0</v>
          </cell>
          <cell r="I28">
            <v>1</v>
          </cell>
          <cell r="J28">
            <v>89884.68</v>
          </cell>
          <cell r="K28">
            <v>7464.0899999999983</v>
          </cell>
          <cell r="L28">
            <v>275.75279999999998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12107.31</v>
          </cell>
          <cell r="V28">
            <v>1763.7300000000002</v>
          </cell>
          <cell r="W28">
            <v>1336.0500000000002</v>
          </cell>
          <cell r="X28">
            <v>7896.4000000000015</v>
          </cell>
          <cell r="Y28">
            <v>1781.9158853700017</v>
          </cell>
          <cell r="Z28">
            <v>126059.95868537</v>
          </cell>
          <cell r="AA28">
            <v>2274.46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92.984628826918808</v>
          </cell>
          <cell r="AK28">
            <v>27.895388648075642</v>
          </cell>
          <cell r="AL28">
            <v>0.3</v>
          </cell>
          <cell r="AM28">
            <v>120.88001747499445</v>
          </cell>
          <cell r="AN28">
            <v>13.947694324037821</v>
          </cell>
          <cell r="AO28">
            <v>0.15</v>
          </cell>
          <cell r="AP28">
            <v>134.82771179903227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3353</v>
          </cell>
          <cell r="C29">
            <v>0</v>
          </cell>
          <cell r="D29" t="str">
            <v>Demand Analyst</v>
          </cell>
          <cell r="E29" t="str">
            <v>10556</v>
          </cell>
          <cell r="F29" t="str">
            <v>FREEMAN, Brett E</v>
          </cell>
          <cell r="G29" t="str">
            <v>Salaried Staff</v>
          </cell>
          <cell r="H29">
            <v>0</v>
          </cell>
          <cell r="I29">
            <v>1</v>
          </cell>
          <cell r="J29">
            <v>81690.41</v>
          </cell>
          <cell r="K29">
            <v>6783.6299999999992</v>
          </cell>
          <cell r="L29">
            <v>205.53200000000001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11042.359999999999</v>
          </cell>
          <cell r="V29">
            <v>1608.47</v>
          </cell>
          <cell r="W29">
            <v>1218.4000000000001</v>
          </cell>
          <cell r="X29">
            <v>7201.3500000000013</v>
          </cell>
          <cell r="Y29">
            <v>1573.2903673575202</v>
          </cell>
          <cell r="Z29">
            <v>114873.47236735754</v>
          </cell>
          <cell r="AA29">
            <v>2067.1200000000003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84.733227755513312</v>
          </cell>
          <cell r="AK29">
            <v>25.419968326653994</v>
          </cell>
          <cell r="AL29">
            <v>0.3</v>
          </cell>
          <cell r="AM29">
            <v>110.15319608216731</v>
          </cell>
          <cell r="AN29">
            <v>12.709984163326997</v>
          </cell>
          <cell r="AO29">
            <v>0.15</v>
          </cell>
          <cell r="AP29">
            <v>122.86318024549431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1318</v>
          </cell>
          <cell r="C30">
            <v>0</v>
          </cell>
          <cell r="D30" t="str">
            <v>Warehouse Administrator</v>
          </cell>
          <cell r="E30" t="str">
            <v>10578</v>
          </cell>
          <cell r="F30" t="str">
            <v>GILL, Rebecca A E</v>
          </cell>
          <cell r="G30" t="str">
            <v>Salaried Staff</v>
          </cell>
          <cell r="H30">
            <v>0</v>
          </cell>
          <cell r="I30">
            <v>1</v>
          </cell>
          <cell r="J30">
            <v>53425.71</v>
          </cell>
          <cell r="K30">
            <v>4436.5199999999995</v>
          </cell>
          <cell r="L30">
            <v>83.150400000000005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7369.13</v>
          </cell>
          <cell r="V30">
            <v>1072.98</v>
          </cell>
          <cell r="W30">
            <v>812.7399999999999</v>
          </cell>
          <cell r="X30">
            <v>4803.9400000000005</v>
          </cell>
          <cell r="Y30">
            <v>1010.7804636387291</v>
          </cell>
          <cell r="Z30">
            <v>76564.980863638732</v>
          </cell>
          <cell r="AA30">
            <v>1351.8600000000001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56.476032524448485</v>
          </cell>
          <cell r="AK30">
            <v>16.942809757334544</v>
          </cell>
          <cell r="AL30">
            <v>0.3</v>
          </cell>
          <cell r="AM30">
            <v>73.418842281783029</v>
          </cell>
          <cell r="AN30">
            <v>8.471404878667272</v>
          </cell>
          <cell r="AO30">
            <v>0.15</v>
          </cell>
          <cell r="AP30">
            <v>81.890247160450301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1310</v>
          </cell>
          <cell r="C31">
            <v>0</v>
          </cell>
          <cell r="D31" t="str">
            <v>Storeperson</v>
          </cell>
          <cell r="E31" t="str">
            <v>10583</v>
          </cell>
          <cell r="F31" t="str">
            <v>SUTTON, Brian</v>
          </cell>
          <cell r="G31" t="str">
            <v>Salaried Staff</v>
          </cell>
          <cell r="H31">
            <v>0</v>
          </cell>
          <cell r="I31">
            <v>1</v>
          </cell>
          <cell r="J31">
            <v>52709.49</v>
          </cell>
          <cell r="K31">
            <v>4378.33</v>
          </cell>
          <cell r="L31">
            <v>174.75560000000002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7278.05</v>
          </cell>
          <cell r="V31">
            <v>1059.69</v>
          </cell>
          <cell r="W31">
            <v>802.68</v>
          </cell>
          <cell r="X31">
            <v>4744.51</v>
          </cell>
          <cell r="Y31">
            <v>1002.6160714327168</v>
          </cell>
          <cell r="Z31">
            <v>75700.151671432701</v>
          </cell>
          <cell r="AA31">
            <v>1334.14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55.838115280348241</v>
          </cell>
          <cell r="AK31">
            <v>16.751434584104473</v>
          </cell>
          <cell r="AL31">
            <v>0.3</v>
          </cell>
          <cell r="AM31">
            <v>72.589549864452721</v>
          </cell>
          <cell r="AN31">
            <v>8.3757172920522365</v>
          </cell>
          <cell r="AO31">
            <v>0.15</v>
          </cell>
          <cell r="AP31">
            <v>80.96526715650495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6537</v>
          </cell>
          <cell r="C32">
            <v>0</v>
          </cell>
          <cell r="D32" t="str">
            <v>Purchasing Officer</v>
          </cell>
          <cell r="E32" t="str">
            <v>10754</v>
          </cell>
          <cell r="F32" t="str">
            <v>WINN, Harold D A</v>
          </cell>
          <cell r="G32" t="str">
            <v>Salaried Staff</v>
          </cell>
          <cell r="H32">
            <v>0</v>
          </cell>
          <cell r="I32">
            <v>1</v>
          </cell>
          <cell r="J32">
            <v>53598.520000000011</v>
          </cell>
          <cell r="K32">
            <v>4450.84</v>
          </cell>
          <cell r="L32">
            <v>89.02879999999999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7391.5900000000011</v>
          </cell>
          <cell r="V32">
            <v>1076.2700000000002</v>
          </cell>
          <cell r="W32">
            <v>815.23000000000025</v>
          </cell>
          <cell r="X32">
            <v>4818.6099999999997</v>
          </cell>
          <cell r="Y32">
            <v>1062.0862497226262</v>
          </cell>
          <cell r="Z32">
            <v>76852.205049722659</v>
          </cell>
          <cell r="AA32">
            <v>1356.29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56.687895471348114</v>
          </cell>
          <cell r="AK32">
            <v>17.006368641404432</v>
          </cell>
          <cell r="AL32">
            <v>0.3</v>
          </cell>
          <cell r="AM32">
            <v>73.694264112752549</v>
          </cell>
          <cell r="AN32">
            <v>8.503184320702216</v>
          </cell>
          <cell r="AO32">
            <v>0.15</v>
          </cell>
          <cell r="AP32">
            <v>82.197448433454767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N3234-1415-01</v>
          </cell>
          <cell r="C33">
            <v>0</v>
          </cell>
          <cell r="D33" t="str">
            <v>Inventory Coordinator</v>
          </cell>
          <cell r="E33" t="str">
            <v>N3234-1415-01</v>
          </cell>
          <cell r="F33" t="str">
            <v>Vacant</v>
          </cell>
          <cell r="G33" t="str">
            <v>Salaried Staff</v>
          </cell>
          <cell r="H33">
            <v>0</v>
          </cell>
          <cell r="I33">
            <v>1</v>
          </cell>
          <cell r="J33">
            <v>89150.120000000024</v>
          </cell>
          <cell r="K33">
            <v>7403.07</v>
          </cell>
          <cell r="L33">
            <v>0</v>
          </cell>
          <cell r="M33">
            <v>180.20999999999998</v>
          </cell>
          <cell r="N33">
            <v>2698.86</v>
          </cell>
          <cell r="O33">
            <v>722.8499999999998</v>
          </cell>
          <cell r="P33">
            <v>0</v>
          </cell>
          <cell r="Q33">
            <v>0</v>
          </cell>
          <cell r="R33">
            <v>1224.92</v>
          </cell>
          <cell r="S33">
            <v>0</v>
          </cell>
          <cell r="T33">
            <v>3346.85</v>
          </cell>
          <cell r="U33">
            <v>12566.670000000002</v>
          </cell>
          <cell r="V33">
            <v>1829.0200000000004</v>
          </cell>
          <cell r="W33">
            <v>1385.36</v>
          </cell>
          <cell r="X33">
            <v>8188.829999999999</v>
          </cell>
          <cell r="Y33">
            <v>1030.498114513088</v>
          </cell>
          <cell r="Z33">
            <v>129727.25811451314</v>
          </cell>
          <cell r="AA33">
            <v>2255.87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95.689710438655212</v>
          </cell>
          <cell r="AK33">
            <v>28.706913131596561</v>
          </cell>
          <cell r="AL33">
            <v>0.3</v>
          </cell>
          <cell r="AM33">
            <v>124.39662357025178</v>
          </cell>
          <cell r="AN33">
            <v>14.353456565798281</v>
          </cell>
          <cell r="AO33">
            <v>0.15</v>
          </cell>
          <cell r="AP33">
            <v>138.75008013605006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N3234-1415-02</v>
          </cell>
          <cell r="C34">
            <v>0</v>
          </cell>
          <cell r="D34" t="str">
            <v>Inventory Administrator</v>
          </cell>
          <cell r="E34" t="str">
            <v>N3234-1415-02</v>
          </cell>
          <cell r="F34" t="str">
            <v>Vacant</v>
          </cell>
          <cell r="G34" t="str">
            <v>Salaried Staff</v>
          </cell>
          <cell r="H34">
            <v>0</v>
          </cell>
          <cell r="I34">
            <v>1</v>
          </cell>
          <cell r="J34">
            <v>64285.710000000006</v>
          </cell>
          <cell r="K34">
            <v>5338.32</v>
          </cell>
          <cell r="L34">
            <v>0</v>
          </cell>
          <cell r="M34">
            <v>0</v>
          </cell>
          <cell r="N34">
            <v>2800.02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8780.4700000000012</v>
          </cell>
          <cell r="V34">
            <v>1278.7800000000002</v>
          </cell>
          <cell r="W34">
            <v>968.66000000000008</v>
          </cell>
          <cell r="X34">
            <v>5725.07</v>
          </cell>
          <cell r="Y34">
            <v>743.0864927558066</v>
          </cell>
          <cell r="Z34">
            <v>90670.096492755809</v>
          </cell>
          <cell r="AA34">
            <v>1626.6999999999998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66.880279479722446</v>
          </cell>
          <cell r="AK34">
            <v>20.064083843916734</v>
          </cell>
          <cell r="AL34">
            <v>0.3</v>
          </cell>
          <cell r="AM34">
            <v>86.94436332363918</v>
          </cell>
          <cell r="AN34">
            <v>10.032041921958367</v>
          </cell>
          <cell r="AO34">
            <v>0.15</v>
          </cell>
          <cell r="AP34">
            <v>96.976405245597547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B39" t="str">
            <v>Total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14</v>
          </cell>
          <cell r="J39">
            <v>991181.48</v>
          </cell>
          <cell r="K39">
            <v>86033.75</v>
          </cell>
          <cell r="L39">
            <v>2423.2732000000001</v>
          </cell>
          <cell r="M39">
            <v>12885.089999999997</v>
          </cell>
          <cell r="N39">
            <v>36299.429999999993</v>
          </cell>
          <cell r="O39">
            <v>9722.6100000000042</v>
          </cell>
          <cell r="P39">
            <v>0</v>
          </cell>
          <cell r="Q39">
            <v>11171.109999999999</v>
          </cell>
          <cell r="R39">
            <v>20110.07</v>
          </cell>
          <cell r="S39">
            <v>0</v>
          </cell>
          <cell r="T39">
            <v>3346.85</v>
          </cell>
          <cell r="U39">
            <v>145951.13000000003</v>
          </cell>
          <cell r="V39">
            <v>20473.46</v>
          </cell>
          <cell r="W39">
            <v>15438.8</v>
          </cell>
          <cell r="X39">
            <v>91662.38</v>
          </cell>
          <cell r="Y39">
            <v>29226.485805739045</v>
          </cell>
          <cell r="Z39">
            <v>1475925.9190057395</v>
          </cell>
          <cell r="AA39">
            <v>25084.010000000002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77.762555661144731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>
            <v>0</v>
          </cell>
        </row>
        <row r="40">
          <cell r="B40" t="str">
            <v>Total (Chargeable)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Payroll (including APC's)</v>
          </cell>
          <cell r="X41">
            <v>0</v>
          </cell>
          <cell r="Y41">
            <v>1501009.9290057386</v>
          </cell>
          <cell r="Z41" t="str">
            <v>Proof</v>
          </cell>
          <cell r="AE41" t="str">
            <v>Productive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77.762555661144731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 xml:space="preserve">Overtime Hours </v>
          </cell>
          <cell r="E42">
            <v>0</v>
          </cell>
          <cell r="F42">
            <v>254.37092996525135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 xml:space="preserve">Estimated  Monthly Productive Hrs 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Base Rate</v>
          </cell>
          <cell r="E43">
            <v>0</v>
          </cell>
          <cell r="F43">
            <v>77.762555661144731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Overtime Hrs for the year</v>
          </cell>
          <cell r="AF43">
            <v>0</v>
          </cell>
          <cell r="AG43">
            <v>0</v>
          </cell>
          <cell r="AH43">
            <v>0</v>
          </cell>
          <cell r="AI43">
            <v>254.37092996525135</v>
          </cell>
          <cell r="AJ43">
            <v>0</v>
          </cell>
          <cell r="AK43" t="str">
            <v xml:space="preserve">Cost Centre Overhead </v>
          </cell>
          <cell r="AL43">
            <v>0</v>
          </cell>
          <cell r="AM43">
            <v>0</v>
          </cell>
          <cell r="AN43">
            <v>0</v>
          </cell>
          <cell r="AO43">
            <v>1786547.3813443622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19780.533600000006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1501009.9290057386</v>
          </cell>
          <cell r="Z44">
            <v>-9.2404661700129509E-10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Total Hrs for the year</v>
          </cell>
          <cell r="AF44">
            <v>0</v>
          </cell>
          <cell r="AG44">
            <v>0</v>
          </cell>
          <cell r="AH44">
            <v>0</v>
          </cell>
          <cell r="AI44">
            <v>254.37092996525135</v>
          </cell>
          <cell r="AJ44">
            <v>0</v>
          </cell>
          <cell r="AK44" t="str">
            <v xml:space="preserve">Corporate Overheads 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Multiplier for O/T recovery penalty</v>
          </cell>
          <cell r="E45">
            <v>0</v>
          </cell>
          <cell r="F45">
            <v>1.4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Proofs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Total Allocated</v>
          </cell>
          <cell r="E46">
            <v>0</v>
          </cell>
          <cell r="F46">
            <v>27692.747040000006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Staff Numbers - FTE</v>
          </cell>
          <cell r="AJ46">
            <v>0</v>
          </cell>
          <cell r="AK46">
            <v>14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Budget Overtime</v>
          </cell>
          <cell r="E48">
            <v>0</v>
          </cell>
          <cell r="F48">
            <v>25084.010000000002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APCS</v>
          </cell>
          <cell r="E49">
            <v>0</v>
          </cell>
          <cell r="F49">
            <v>0.104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Total Budget Overtime</v>
          </cell>
          <cell r="E50">
            <v>0</v>
          </cell>
          <cell r="F50">
            <v>27692.747040000006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Cost Centre Overheads as a % of Chargeable Payroll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64.513187469767246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Overheads as a % of Chargeable Payroll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0.15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Staff Training and Development</v>
          </cell>
          <cell r="E54">
            <v>0</v>
          </cell>
          <cell r="F54">
            <v>24328.888888888891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 t="str">
            <v>Average OPA Rate</v>
          </cell>
          <cell r="AM54">
            <v>0</v>
          </cell>
          <cell r="AN54">
            <v>0</v>
          </cell>
          <cell r="AO54">
            <v>77.762555661144731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Other Employment Costs</v>
          </cell>
          <cell r="E55">
            <v>0</v>
          </cell>
          <cell r="F55">
            <v>14435.033333333331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Project Related Expenses</v>
          </cell>
          <cell r="E56">
            <v>0</v>
          </cell>
          <cell r="F56">
            <v>41750.369088098392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Fully Burdened Charge-Out-Rate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Selling Expenses</v>
          </cell>
          <cell r="E58">
            <v>0</v>
          </cell>
          <cell r="F58">
            <v>3125.0000000000005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Rate settings for OPA System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Leases</v>
          </cell>
          <cell r="E59">
            <v>0</v>
          </cell>
          <cell r="F59">
            <v>52550.817142857137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Hourly Rate OPA Rate per hour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77.762555661144731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General and Admin Expenses</v>
          </cell>
          <cell r="E60">
            <v>0</v>
          </cell>
          <cell r="F60">
            <v>49350.863709026053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Cost Centre Overhead Rate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0.3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non-contestable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0.15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Inter Divisional Charges</v>
          </cell>
          <cell r="E62">
            <v>0</v>
          </cell>
          <cell r="F62">
            <v>146123.52004308594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Corporate Overhead Rate for contestable works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Less</v>
          </cell>
          <cell r="E63">
            <v>0</v>
          </cell>
          <cell r="F63">
            <v>331664.49220528972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Overtime Penalty Rate to be applied to base OT hours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0.4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68293 - Reimbursement of FBT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74312 - Budget Cap Adjustment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Engineering Design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70840 - Professional Member Fees</v>
          </cell>
          <cell r="E66">
            <v>0</v>
          </cell>
          <cell r="F66">
            <v>1043.0266666666664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Customer Service Officer</v>
          </cell>
          <cell r="AK66">
            <v>0</v>
          </cell>
          <cell r="AL66">
            <v>0</v>
          </cell>
          <cell r="AM66" t="e">
            <v>#DIV/0!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71100 - Contractors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71000 - Consultants</v>
          </cell>
          <cell r="E68">
            <v>0</v>
          </cell>
          <cell r="F68">
            <v>20000.003200000527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72505 - Plant Leasing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Total Overheads to be Recovered</v>
          </cell>
          <cell r="E70">
            <v>0</v>
          </cell>
          <cell r="F70">
            <v>310621.46233862254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Fixed Price Service Contract Charges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</sheetData>
      <sheetData sheetId="14"/>
      <sheetData sheetId="15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3251 - Network Delivery Coordination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3729</v>
          </cell>
          <cell r="C21">
            <v>0</v>
          </cell>
          <cell r="D21" t="str">
            <v>Manager Delivery Coordination</v>
          </cell>
          <cell r="E21" t="str">
            <v>10698</v>
          </cell>
          <cell r="F21" t="str">
            <v>MCMURRAY, Rowan A</v>
          </cell>
          <cell r="G21" t="str">
            <v>Salaried Staff</v>
          </cell>
          <cell r="H21">
            <v>0</v>
          </cell>
          <cell r="I21">
            <v>1</v>
          </cell>
          <cell r="J21">
            <v>120038.33</v>
          </cell>
          <cell r="K21">
            <v>9968.07</v>
          </cell>
          <cell r="L21">
            <v>297.75479999999999</v>
          </cell>
          <cell r="M21">
            <v>14000.039999999999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17280.019999999997</v>
          </cell>
          <cell r="V21">
            <v>2865.4200000000005</v>
          </cell>
          <cell r="W21">
            <v>2201.5</v>
          </cell>
          <cell r="X21">
            <v>12828.660000000003</v>
          </cell>
          <cell r="Y21">
            <v>2057.5579009891671</v>
          </cell>
          <cell r="Z21">
            <v>181537.35270098917</v>
          </cell>
          <cell r="AA21">
            <v>25999.989999999998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133.90598834998642</v>
          </cell>
          <cell r="AK21">
            <v>58.918634873994023</v>
          </cell>
          <cell r="AL21">
            <v>0.44</v>
          </cell>
          <cell r="AM21">
            <v>192.82462322398044</v>
          </cell>
          <cell r="AN21">
            <v>20.085898252497962</v>
          </cell>
          <cell r="AO21">
            <v>0.15</v>
          </cell>
          <cell r="AP21">
            <v>212.91052147647841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N3251-1415-15</v>
          </cell>
          <cell r="C22">
            <v>0</v>
          </cell>
          <cell r="D22" t="str">
            <v>Program Delivery Lead Construction</v>
          </cell>
          <cell r="E22" t="str">
            <v>N3251-1415-15</v>
          </cell>
          <cell r="F22" t="str">
            <v>Vacant</v>
          </cell>
          <cell r="G22" t="str">
            <v>Wages Staff</v>
          </cell>
          <cell r="H22">
            <v>0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0</v>
          </cell>
          <cell r="T22">
            <v>3039.19</v>
          </cell>
          <cell r="U22">
            <v>14662.149999999998</v>
          </cell>
          <cell r="V22">
            <v>2446.3599999999997</v>
          </cell>
          <cell r="W22">
            <v>1880.7399999999998</v>
          </cell>
          <cell r="X22">
            <v>10952.669999999998</v>
          </cell>
          <cell r="Y22">
            <v>1229.9086773328279</v>
          </cell>
          <cell r="Z22">
            <v>153361.97867733284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118.07974952058272</v>
          </cell>
          <cell r="AK22">
            <v>51.955089789056402</v>
          </cell>
          <cell r="AL22">
            <v>0.44</v>
          </cell>
          <cell r="AM22">
            <v>170.03483930963912</v>
          </cell>
          <cell r="AN22">
            <v>17.711962428087407</v>
          </cell>
          <cell r="AO22">
            <v>0.15</v>
          </cell>
          <cell r="AP22">
            <v>187.74680173772654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1934</v>
          </cell>
          <cell r="C24">
            <v>0</v>
          </cell>
          <cell r="D24" t="str">
            <v>Plant Operator</v>
          </cell>
          <cell r="E24" t="str">
            <v>2691</v>
          </cell>
          <cell r="F24" t="str">
            <v>RICHARDSON, David M T</v>
          </cell>
          <cell r="G24" t="str">
            <v>Wages Staff</v>
          </cell>
          <cell r="H24">
            <v>0</v>
          </cell>
          <cell r="I24">
            <v>1</v>
          </cell>
          <cell r="J24">
            <v>60168.62</v>
          </cell>
          <cell r="K24">
            <v>5749.19</v>
          </cell>
          <cell r="L24">
            <v>342.226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4531.99</v>
          </cell>
          <cell r="S24">
            <v>0</v>
          </cell>
          <cell r="T24">
            <v>3611.64</v>
          </cell>
          <cell r="U24">
            <v>9225.2300000000014</v>
          </cell>
          <cell r="V24">
            <v>1516.84</v>
          </cell>
          <cell r="W24">
            <v>1164.42</v>
          </cell>
          <cell r="X24">
            <v>6791</v>
          </cell>
          <cell r="Y24">
            <v>2421.7795950519994</v>
          </cell>
          <cell r="Z24">
            <v>99072.965595051981</v>
          </cell>
          <cell r="AA24">
            <v>13036.679999999998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76.280386198838912</v>
          </cell>
          <cell r="AK24">
            <v>33.56336992748912</v>
          </cell>
          <cell r="AL24">
            <v>0.44</v>
          </cell>
          <cell r="AM24">
            <v>109.84375612632803</v>
          </cell>
          <cell r="AN24">
            <v>11.442057929825836</v>
          </cell>
          <cell r="AO24">
            <v>0.15</v>
          </cell>
          <cell r="AP24">
            <v>121.28581405615387</v>
          </cell>
          <cell r="AQ24">
            <v>704</v>
          </cell>
          <cell r="AR24">
            <v>24</v>
          </cell>
          <cell r="AS24">
            <v>163.5</v>
          </cell>
          <cell r="AT24">
            <v>891.5</v>
          </cell>
          <cell r="AU24">
            <v>124395.19323441098</v>
          </cell>
          <cell r="AV24">
            <v>0.78968031407739769</v>
          </cell>
          <cell r="AW24">
            <v>1025.6367919237241</v>
          </cell>
          <cell r="AX24">
            <v>100.36363636363636</v>
          </cell>
        </row>
        <row r="25">
          <cell r="B25" t="str">
            <v>2642</v>
          </cell>
          <cell r="C25">
            <v>0</v>
          </cell>
          <cell r="D25" t="str">
            <v>Plant Operator</v>
          </cell>
          <cell r="E25" t="str">
            <v>2693</v>
          </cell>
          <cell r="F25" t="str">
            <v>WIGGINS, James B</v>
          </cell>
          <cell r="G25" t="str">
            <v>Wages Staff</v>
          </cell>
          <cell r="H25">
            <v>0</v>
          </cell>
          <cell r="I25">
            <v>1</v>
          </cell>
          <cell r="J25">
            <v>58542.429999999993</v>
          </cell>
          <cell r="K25">
            <v>4861.9799999999996</v>
          </cell>
          <cell r="L25">
            <v>425.79160000000002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3611.64</v>
          </cell>
          <cell r="U25">
            <v>8468.4</v>
          </cell>
          <cell r="V25">
            <v>1403.3000000000002</v>
          </cell>
          <cell r="W25">
            <v>1078.0999999999999</v>
          </cell>
          <cell r="X25">
            <v>6282.82</v>
          </cell>
          <cell r="Y25">
            <v>2335.0550986009948</v>
          </cell>
          <cell r="Z25">
            <v>90559.546698600971</v>
          </cell>
          <cell r="AA25">
            <v>12681.7</v>
          </cell>
          <cell r="AB25">
            <v>261</v>
          </cell>
          <cell r="AC25">
            <v>20</v>
          </cell>
          <cell r="AD25">
            <v>12</v>
          </cell>
          <cell r="AE25">
            <v>26</v>
          </cell>
          <cell r="AF25">
            <v>12</v>
          </cell>
          <cell r="AG25">
            <v>1528</v>
          </cell>
          <cell r="AH25">
            <v>0.85</v>
          </cell>
          <cell r="AI25">
            <v>1298.8</v>
          </cell>
          <cell r="AJ25">
            <v>69.72555181598473</v>
          </cell>
          <cell r="AK25">
            <v>30.679242799033283</v>
          </cell>
          <cell r="AL25">
            <v>0.44</v>
          </cell>
          <cell r="AM25">
            <v>100.40479461501801</v>
          </cell>
          <cell r="AN25">
            <v>10.458832772397709</v>
          </cell>
          <cell r="AO25">
            <v>0.15</v>
          </cell>
          <cell r="AP25">
            <v>110.86362738741572</v>
          </cell>
          <cell r="AQ25">
            <v>537</v>
          </cell>
          <cell r="AR25">
            <v>8</v>
          </cell>
          <cell r="AS25">
            <v>191</v>
          </cell>
          <cell r="AT25">
            <v>736</v>
          </cell>
          <cell r="AU25">
            <v>105057.68717074249</v>
          </cell>
          <cell r="AV25">
            <v>0.72961956521739135</v>
          </cell>
          <cell r="AW25">
            <v>947.62989130434789</v>
          </cell>
          <cell r="AX25">
            <v>13.09090909090909</v>
          </cell>
        </row>
        <row r="26">
          <cell r="B26" t="str">
            <v>3126</v>
          </cell>
          <cell r="C26">
            <v>0</v>
          </cell>
          <cell r="D26" t="str">
            <v>Plant Operator</v>
          </cell>
          <cell r="E26" t="str">
            <v>3045</v>
          </cell>
          <cell r="F26" t="str">
            <v>UHLE, Darin C</v>
          </cell>
          <cell r="G26" t="str">
            <v>Wages Staff</v>
          </cell>
          <cell r="H26">
            <v>0</v>
          </cell>
          <cell r="I26">
            <v>1</v>
          </cell>
          <cell r="J26">
            <v>59579.759999999995</v>
          </cell>
          <cell r="K26">
            <v>5691.7100000000009</v>
          </cell>
          <cell r="L26">
            <v>109.9008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4531.99</v>
          </cell>
          <cell r="S26">
            <v>0</v>
          </cell>
          <cell r="T26">
            <v>3611.64</v>
          </cell>
          <cell r="U26">
            <v>9147.09</v>
          </cell>
          <cell r="V26">
            <v>1503.6699999999998</v>
          </cell>
          <cell r="W26">
            <v>1154.2800000000002</v>
          </cell>
          <cell r="X26">
            <v>6732.1100000000015</v>
          </cell>
          <cell r="Y26">
            <v>2348.7318877830003</v>
          </cell>
          <cell r="Z26">
            <v>97960.912687782984</v>
          </cell>
          <cell r="AA26">
            <v>12906.42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75.424170532632417</v>
          </cell>
          <cell r="AK26">
            <v>33.186635034358261</v>
          </cell>
          <cell r="AL26">
            <v>0.44</v>
          </cell>
          <cell r="AM26">
            <v>108.61080556699068</v>
          </cell>
          <cell r="AN26">
            <v>11.313625579894863</v>
          </cell>
          <cell r="AO26">
            <v>0.15</v>
          </cell>
          <cell r="AP26">
            <v>119.92443114688554</v>
          </cell>
          <cell r="AQ26">
            <v>689.5</v>
          </cell>
          <cell r="AR26">
            <v>12</v>
          </cell>
          <cell r="AS26">
            <v>144</v>
          </cell>
          <cell r="AT26">
            <v>845.5</v>
          </cell>
          <cell r="AU26">
            <v>127019.56047803658</v>
          </cell>
          <cell r="AV26">
            <v>0.81549379065641636</v>
          </cell>
          <cell r="AW26">
            <v>1059.1633353045536</v>
          </cell>
          <cell r="AX26">
            <v>139.09090909090909</v>
          </cell>
        </row>
        <row r="27">
          <cell r="B27" t="str">
            <v>5075</v>
          </cell>
          <cell r="C27">
            <v>0</v>
          </cell>
          <cell r="D27" t="str">
            <v>Plant Operator</v>
          </cell>
          <cell r="E27" t="str">
            <v>3284</v>
          </cell>
          <cell r="F27" t="str">
            <v>WYNN, Peter T</v>
          </cell>
          <cell r="G27" t="str">
            <v>Wages Staff</v>
          </cell>
          <cell r="H27">
            <v>0</v>
          </cell>
          <cell r="I27">
            <v>1</v>
          </cell>
          <cell r="J27">
            <v>57706.740000000005</v>
          </cell>
          <cell r="K27">
            <v>4791.96</v>
          </cell>
          <cell r="L27">
            <v>259.24919999999997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3611.64</v>
          </cell>
          <cell r="U27">
            <v>8358.8799999999992</v>
          </cell>
          <cell r="V27">
            <v>1384.88</v>
          </cell>
          <cell r="W27">
            <v>1063.9299999999998</v>
          </cell>
          <cell r="X27">
            <v>6200.29</v>
          </cell>
          <cell r="Y27">
            <v>2235.0567183159983</v>
          </cell>
          <cell r="Z27">
            <v>89162.655918315999</v>
          </cell>
          <cell r="AA27">
            <v>12499.17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68.650027655001537</v>
          </cell>
          <cell r="AK27">
            <v>30.206012168200676</v>
          </cell>
          <cell r="AL27">
            <v>0.44</v>
          </cell>
          <cell r="AM27">
            <v>98.85603982320221</v>
          </cell>
          <cell r="AN27">
            <v>10.29750414825023</v>
          </cell>
          <cell r="AO27">
            <v>0.15</v>
          </cell>
          <cell r="AP27">
            <v>109.15354397145244</v>
          </cell>
          <cell r="AQ27">
            <v>354</v>
          </cell>
          <cell r="AR27">
            <v>0</v>
          </cell>
          <cell r="AS27">
            <v>326</v>
          </cell>
          <cell r="AT27">
            <v>680</v>
          </cell>
          <cell r="AU27">
            <v>73803.077220857842</v>
          </cell>
          <cell r="AV27">
            <v>0.52058823529411768</v>
          </cell>
          <cell r="AW27">
            <v>676.14</v>
          </cell>
          <cell r="AX27">
            <v>109.90909090909091</v>
          </cell>
        </row>
        <row r="28">
          <cell r="B28" t="str">
            <v>3328</v>
          </cell>
          <cell r="C28">
            <v>0</v>
          </cell>
          <cell r="D28" t="str">
            <v>Plant Operator</v>
          </cell>
          <cell r="E28" t="str">
            <v>3370</v>
          </cell>
          <cell r="F28" t="str">
            <v>DAL SANTO, Adam</v>
          </cell>
          <cell r="G28" t="str">
            <v>Wages Staff</v>
          </cell>
          <cell r="H28">
            <v>0</v>
          </cell>
          <cell r="I28">
            <v>1</v>
          </cell>
          <cell r="J28">
            <v>57680.859999999993</v>
          </cell>
          <cell r="K28">
            <v>5509.1100000000006</v>
          </cell>
          <cell r="L28">
            <v>442.48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3611.64</v>
          </cell>
          <cell r="U28">
            <v>8354.8000000000011</v>
          </cell>
          <cell r="V28">
            <v>1384.1799999999998</v>
          </cell>
          <cell r="W28">
            <v>1063.3700000000001</v>
          </cell>
          <cell r="X28">
            <v>6197.2100000000009</v>
          </cell>
          <cell r="Y28">
            <v>2238.5227599560021</v>
          </cell>
          <cell r="Z28">
            <v>90032.202759955995</v>
          </cell>
          <cell r="AA28">
            <v>12492.269999999999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69.319527841050203</v>
          </cell>
          <cell r="AK28">
            <v>30.500592250062088</v>
          </cell>
          <cell r="AL28">
            <v>0.44</v>
          </cell>
          <cell r="AM28">
            <v>99.820120091112287</v>
          </cell>
          <cell r="AN28">
            <v>10.397929176157531</v>
          </cell>
          <cell r="AO28">
            <v>0.15</v>
          </cell>
          <cell r="AP28">
            <v>110.21804926726982</v>
          </cell>
          <cell r="AQ28">
            <v>670.5</v>
          </cell>
          <cell r="AR28">
            <v>17</v>
          </cell>
          <cell r="AS28">
            <v>195.5</v>
          </cell>
          <cell r="AT28">
            <v>883</v>
          </cell>
          <cell r="AU28">
            <v>108700.8847127693</v>
          </cell>
          <cell r="AV28">
            <v>0.75934314835787087</v>
          </cell>
          <cell r="AW28">
            <v>986.23488108720267</v>
          </cell>
          <cell r="AX28">
            <v>95.672727272727272</v>
          </cell>
        </row>
        <row r="29">
          <cell r="B29" t="str">
            <v>9818</v>
          </cell>
          <cell r="C29">
            <v>0</v>
          </cell>
          <cell r="D29" t="str">
            <v>Cable Jointer</v>
          </cell>
          <cell r="E29" t="str">
            <v>3574</v>
          </cell>
          <cell r="F29" t="str">
            <v>SWEET, Gary W</v>
          </cell>
          <cell r="G29" t="str">
            <v>Wages Staff</v>
          </cell>
          <cell r="H29">
            <v>0</v>
          </cell>
          <cell r="I29">
            <v>1</v>
          </cell>
          <cell r="J29">
            <v>62138.95</v>
          </cell>
          <cell r="K29">
            <v>5933.43</v>
          </cell>
          <cell r="L29">
            <v>247.1284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2833.0000000000005</v>
          </cell>
          <cell r="S29">
            <v>1499.0099999999998</v>
          </cell>
          <cell r="T29">
            <v>5962.34</v>
          </cell>
          <cell r="U29">
            <v>9734.0199999999986</v>
          </cell>
          <cell r="V29">
            <v>1595.88</v>
          </cell>
          <cell r="W29">
            <v>1224.67</v>
          </cell>
          <cell r="X29">
            <v>7144.9199999999983</v>
          </cell>
          <cell r="Y29">
            <v>3064.0660577073304</v>
          </cell>
          <cell r="Z29">
            <v>104927.44445770733</v>
          </cell>
          <cell r="AA29">
            <v>13454.460000000001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80.78799234501642</v>
          </cell>
          <cell r="AK29">
            <v>35.546716631807222</v>
          </cell>
          <cell r="AL29">
            <v>0.44</v>
          </cell>
          <cell r="AM29">
            <v>116.33470897682363</v>
          </cell>
          <cell r="AN29">
            <v>12.118198851752462</v>
          </cell>
          <cell r="AO29">
            <v>0.15</v>
          </cell>
          <cell r="AP29">
            <v>128.45290782857609</v>
          </cell>
          <cell r="AQ29">
            <v>194</v>
          </cell>
          <cell r="AR29">
            <v>0</v>
          </cell>
          <cell r="AS29">
            <v>1015.5</v>
          </cell>
          <cell r="AT29">
            <v>1209.5</v>
          </cell>
          <cell r="AU29">
            <v>26759.751564633647</v>
          </cell>
          <cell r="AV29">
            <v>0.16039685820587019</v>
          </cell>
          <cell r="AW29">
            <v>208.3234394377842</v>
          </cell>
          <cell r="AX29">
            <v>39.272727272727266</v>
          </cell>
        </row>
        <row r="30">
          <cell r="B30" t="str">
            <v>9815</v>
          </cell>
          <cell r="C30">
            <v>0</v>
          </cell>
          <cell r="D30" t="str">
            <v>Cable Jointer</v>
          </cell>
          <cell r="E30" t="str">
            <v>3750</v>
          </cell>
          <cell r="F30" t="str">
            <v>STURT, Paul A</v>
          </cell>
          <cell r="G30" t="str">
            <v>Wages Staff</v>
          </cell>
          <cell r="H30">
            <v>0</v>
          </cell>
          <cell r="I30">
            <v>1</v>
          </cell>
          <cell r="J30">
            <v>62138.95</v>
          </cell>
          <cell r="K30">
            <v>5933.43</v>
          </cell>
          <cell r="L30">
            <v>279.28480000000002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2833.0000000000005</v>
          </cell>
          <cell r="S30">
            <v>1499.0099999999998</v>
          </cell>
          <cell r="T30">
            <v>5962.34</v>
          </cell>
          <cell r="U30">
            <v>9734.0199999999986</v>
          </cell>
          <cell r="V30">
            <v>1595.88</v>
          </cell>
          <cell r="W30">
            <v>1224.67</v>
          </cell>
          <cell r="X30">
            <v>7144.9199999999983</v>
          </cell>
          <cell r="Y30">
            <v>2995.503857239466</v>
          </cell>
          <cell r="Z30">
            <v>104891.03865723946</v>
          </cell>
          <cell r="AA30">
            <v>13454.460000000001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80.759962008961708</v>
          </cell>
          <cell r="AK30">
            <v>35.53438328394315</v>
          </cell>
          <cell r="AL30">
            <v>0.44</v>
          </cell>
          <cell r="AM30">
            <v>116.29434529290486</v>
          </cell>
          <cell r="AN30">
            <v>12.113994301344256</v>
          </cell>
          <cell r="AO30">
            <v>0.15</v>
          </cell>
          <cell r="AP30">
            <v>128.40833959424913</v>
          </cell>
          <cell r="AQ30">
            <v>552</v>
          </cell>
          <cell r="AR30">
            <v>0</v>
          </cell>
          <cell r="AS30">
            <v>701</v>
          </cell>
          <cell r="AT30">
            <v>1253</v>
          </cell>
          <cell r="AU30">
            <v>73472.279975008743</v>
          </cell>
          <cell r="AV30">
            <v>0.44054269752593778</v>
          </cell>
          <cell r="AW30">
            <v>572.17685554668799</v>
          </cell>
          <cell r="AX30">
            <v>129.27272727272725</v>
          </cell>
        </row>
        <row r="31">
          <cell r="B31" t="str">
            <v>3605</v>
          </cell>
          <cell r="C31">
            <v>0</v>
          </cell>
          <cell r="D31" t="str">
            <v>Cable Jointer</v>
          </cell>
          <cell r="E31" t="str">
            <v>3753</v>
          </cell>
          <cell r="F31" t="str">
            <v>BURKE, Adam J</v>
          </cell>
          <cell r="G31" t="str">
            <v>Wages Staff</v>
          </cell>
          <cell r="H31">
            <v>0</v>
          </cell>
          <cell r="I31">
            <v>1</v>
          </cell>
          <cell r="J31">
            <v>63346.240000000005</v>
          </cell>
          <cell r="K31">
            <v>6051.55</v>
          </cell>
          <cell r="L31">
            <v>166.136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2833.0000000000005</v>
          </cell>
          <cell r="S31">
            <v>1499.0099999999998</v>
          </cell>
          <cell r="T31">
            <v>5962.34</v>
          </cell>
          <cell r="U31">
            <v>9894.739999999998</v>
          </cell>
          <cell r="V31">
            <v>1622.9000000000003</v>
          </cell>
          <cell r="W31">
            <v>1245.49</v>
          </cell>
          <cell r="X31">
            <v>7266.0199999999986</v>
          </cell>
          <cell r="Y31">
            <v>3031.5100936027538</v>
          </cell>
          <cell r="Z31">
            <v>106468.96609360276</v>
          </cell>
          <cell r="AA31">
            <v>13722.300000000001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81.974873801665211</v>
          </cell>
          <cell r="AK31">
            <v>36.068944472732696</v>
          </cell>
          <cell r="AL31">
            <v>0.44</v>
          </cell>
          <cell r="AM31">
            <v>118.04381827439791</v>
          </cell>
          <cell r="AN31">
            <v>12.296231070249782</v>
          </cell>
          <cell r="AO31">
            <v>0.15</v>
          </cell>
          <cell r="AP31">
            <v>130.3400493446477</v>
          </cell>
          <cell r="AQ31">
            <v>1214</v>
          </cell>
          <cell r="AR31">
            <v>0</v>
          </cell>
          <cell r="AS31">
            <v>226.5</v>
          </cell>
          <cell r="AT31">
            <v>1440.5</v>
          </cell>
          <cell r="AU31">
            <v>142667.67545424346</v>
          </cell>
          <cell r="AV31">
            <v>0.84276292953835474</v>
          </cell>
          <cell r="AW31">
            <v>1094.5804928844152</v>
          </cell>
          <cell r="AX31">
            <v>182.18181818181819</v>
          </cell>
        </row>
        <row r="32">
          <cell r="B32" t="str">
            <v>5028</v>
          </cell>
          <cell r="C32">
            <v>0</v>
          </cell>
          <cell r="D32" t="str">
            <v>Trades Assistant</v>
          </cell>
          <cell r="E32" t="str">
            <v>5089</v>
          </cell>
          <cell r="F32" t="str">
            <v>BLEWITT, Richard M</v>
          </cell>
          <cell r="G32" t="str">
            <v>Wages Staff</v>
          </cell>
          <cell r="H32">
            <v>0</v>
          </cell>
          <cell r="I32">
            <v>1</v>
          </cell>
          <cell r="J32">
            <v>54492.649999999994</v>
          </cell>
          <cell r="K32">
            <v>4523.92</v>
          </cell>
          <cell r="L32">
            <v>378.68559999999997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3611.64</v>
          </cell>
          <cell r="U32">
            <v>11583.070000000002</v>
          </cell>
          <cell r="V32">
            <v>1370.02</v>
          </cell>
          <cell r="W32">
            <v>1009.5899999999999</v>
          </cell>
          <cell r="X32">
            <v>6133.7699999999995</v>
          </cell>
          <cell r="Y32">
            <v>3191.287075382992</v>
          </cell>
          <cell r="Z32">
            <v>89844.662675383006</v>
          </cell>
          <cell r="AA32">
            <v>11799.909999999996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69.175132949940718</v>
          </cell>
          <cell r="AK32">
            <v>30.437058497973915</v>
          </cell>
          <cell r="AL32">
            <v>0.44</v>
          </cell>
          <cell r="AM32">
            <v>99.612191447914626</v>
          </cell>
          <cell r="AN32">
            <v>10.376269942491108</v>
          </cell>
          <cell r="AO32">
            <v>0.15</v>
          </cell>
          <cell r="AP32">
            <v>109.98846139040573</v>
          </cell>
          <cell r="AQ32">
            <v>906</v>
          </cell>
          <cell r="AR32">
            <v>18</v>
          </cell>
          <cell r="AS32">
            <v>43</v>
          </cell>
          <cell r="AT32">
            <v>967</v>
          </cell>
          <cell r="AU32">
            <v>133841.6032785897</v>
          </cell>
          <cell r="AV32">
            <v>0.93691830403309206</v>
          </cell>
          <cell r="AW32">
            <v>1216.86949327818</v>
          </cell>
          <cell r="AX32">
            <v>111.81818181818181</v>
          </cell>
        </row>
        <row r="33">
          <cell r="B33" t="str">
            <v>5038</v>
          </cell>
          <cell r="C33">
            <v>0</v>
          </cell>
          <cell r="D33" t="str">
            <v>Full System Switcher</v>
          </cell>
          <cell r="E33" t="str">
            <v>5105</v>
          </cell>
          <cell r="F33" t="str">
            <v>BRENNAN, Andrew D</v>
          </cell>
          <cell r="G33" t="str">
            <v>Wages Staff</v>
          </cell>
          <cell r="H33">
            <v>0</v>
          </cell>
          <cell r="I33">
            <v>1</v>
          </cell>
          <cell r="J33">
            <v>84247.58</v>
          </cell>
          <cell r="K33">
            <v>8048.28</v>
          </cell>
          <cell r="L33">
            <v>671.18119999999999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2059.9999999999995</v>
          </cell>
          <cell r="S33">
            <v>1499.4100000000003</v>
          </cell>
          <cell r="T33">
            <v>5962.34</v>
          </cell>
          <cell r="U33">
            <v>19852.079999999994</v>
          </cell>
          <cell r="V33">
            <v>2179.09</v>
          </cell>
          <cell r="W33">
            <v>1587.2799999999997</v>
          </cell>
          <cell r="X33">
            <v>9756.0500000000011</v>
          </cell>
          <cell r="Y33">
            <v>5573.93202805701</v>
          </cell>
          <cell r="Z33">
            <v>144987.253228057</v>
          </cell>
          <cell r="AA33">
            <v>18250.059999999998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111.6317009763297</v>
          </cell>
          <cell r="AK33">
            <v>49.11794842958507</v>
          </cell>
          <cell r="AL33">
            <v>0.44</v>
          </cell>
          <cell r="AM33">
            <v>160.74964940591477</v>
          </cell>
          <cell r="AN33">
            <v>16.744755146449453</v>
          </cell>
          <cell r="AO33">
            <v>0.15</v>
          </cell>
          <cell r="AP33">
            <v>177.49440455236422</v>
          </cell>
          <cell r="AQ33">
            <v>483</v>
          </cell>
          <cell r="AR33">
            <v>0</v>
          </cell>
          <cell r="AS33">
            <v>827</v>
          </cell>
          <cell r="AT33">
            <v>1310</v>
          </cell>
          <cell r="AU33">
            <v>84996.84035232896</v>
          </cell>
          <cell r="AV33">
            <v>0.36870229007633587</v>
          </cell>
          <cell r="AW33">
            <v>478.87053435114501</v>
          </cell>
          <cell r="AX33">
            <v>218.72727272727272</v>
          </cell>
        </row>
        <row r="34">
          <cell r="B34" t="str">
            <v>5052</v>
          </cell>
          <cell r="C34">
            <v>0</v>
          </cell>
          <cell r="D34" t="str">
            <v>Plant Operator</v>
          </cell>
          <cell r="E34" t="str">
            <v>5247</v>
          </cell>
          <cell r="F34" t="str">
            <v>CARMODY, Roger P</v>
          </cell>
          <cell r="G34" t="str">
            <v>Wages Staff</v>
          </cell>
          <cell r="H34">
            <v>0</v>
          </cell>
          <cell r="I34">
            <v>1</v>
          </cell>
          <cell r="J34">
            <v>62138.95</v>
          </cell>
          <cell r="K34">
            <v>5933.43</v>
          </cell>
          <cell r="L34">
            <v>396.40480000000002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4531.99</v>
          </cell>
          <cell r="S34">
            <v>0</v>
          </cell>
          <cell r="T34">
            <v>5962.34</v>
          </cell>
          <cell r="U34">
            <v>15320.04</v>
          </cell>
          <cell r="V34">
            <v>1684.3999999999999</v>
          </cell>
          <cell r="W34">
            <v>1227.2800000000002</v>
          </cell>
          <cell r="X34">
            <v>7541.2699999999995</v>
          </cell>
          <cell r="Y34">
            <v>3927.0927853680114</v>
          </cell>
          <cell r="Z34">
            <v>112213.22758536803</v>
          </cell>
          <cell r="AA34">
            <v>13454.460000000001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86.397619021687746</v>
          </cell>
          <cell r="AK34">
            <v>38.014952369542605</v>
          </cell>
          <cell r="AL34">
            <v>0.44</v>
          </cell>
          <cell r="AM34">
            <v>124.41257139123036</v>
          </cell>
          <cell r="AN34">
            <v>12.959642853253161</v>
          </cell>
          <cell r="AO34">
            <v>0.15</v>
          </cell>
          <cell r="AP34">
            <v>137.37221424448353</v>
          </cell>
          <cell r="AQ34">
            <v>765.5</v>
          </cell>
          <cell r="AR34">
            <v>41</v>
          </cell>
          <cell r="AS34">
            <v>69</v>
          </cell>
          <cell r="AT34">
            <v>875.5</v>
          </cell>
          <cell r="AU34">
            <v>156002.02043334415</v>
          </cell>
          <cell r="AV34">
            <v>0.87435750999428896</v>
          </cell>
          <cell r="AW34">
            <v>1135.6155339805825</v>
          </cell>
          <cell r="AX34">
            <v>280.90909090909088</v>
          </cell>
        </row>
        <row r="35">
          <cell r="B35" t="str">
            <v>5069</v>
          </cell>
          <cell r="C35">
            <v>0</v>
          </cell>
          <cell r="D35" t="str">
            <v>Trades Assistant</v>
          </cell>
          <cell r="E35" t="str">
            <v>5276</v>
          </cell>
          <cell r="F35" t="str">
            <v>CIAMPA, Pasquale</v>
          </cell>
          <cell r="G35" t="str">
            <v>Wages Staff</v>
          </cell>
          <cell r="H35">
            <v>0</v>
          </cell>
          <cell r="I35">
            <v>1</v>
          </cell>
          <cell r="J35">
            <v>54492.649999999994</v>
          </cell>
          <cell r="K35">
            <v>4523.92</v>
          </cell>
          <cell r="L35">
            <v>541.76679999999999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3611.64</v>
          </cell>
          <cell r="U35">
            <v>12334.42</v>
          </cell>
          <cell r="V35">
            <v>1381.53</v>
          </cell>
          <cell r="W35">
            <v>1009.5899999999999</v>
          </cell>
          <cell r="X35">
            <v>6185.2499999999991</v>
          </cell>
          <cell r="Y35">
            <v>3477.4832922399946</v>
          </cell>
          <cell r="Z35">
            <v>91108.280092239991</v>
          </cell>
          <cell r="AA35">
            <v>11799.909999999996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70.148044419648897</v>
          </cell>
          <cell r="AK35">
            <v>30.865139544645515</v>
          </cell>
          <cell r="AL35">
            <v>0.44</v>
          </cell>
          <cell r="AM35">
            <v>101.01318396429441</v>
          </cell>
          <cell r="AN35">
            <v>10.522206662947335</v>
          </cell>
          <cell r="AO35">
            <v>0.15</v>
          </cell>
          <cell r="AP35">
            <v>111.53539062724175</v>
          </cell>
          <cell r="AQ35">
            <v>694</v>
          </cell>
          <cell r="AR35">
            <v>0</v>
          </cell>
          <cell r="AS35">
            <v>525</v>
          </cell>
          <cell r="AT35">
            <v>1219</v>
          </cell>
          <cell r="AU35">
            <v>82472.799631323331</v>
          </cell>
          <cell r="AV35">
            <v>0.5693191140278917</v>
          </cell>
          <cell r="AW35">
            <v>739.43166529942573</v>
          </cell>
          <cell r="AX35">
            <v>134.26909090909089</v>
          </cell>
        </row>
        <row r="36">
          <cell r="B36" t="str">
            <v>5108</v>
          </cell>
          <cell r="C36">
            <v>0</v>
          </cell>
          <cell r="D36" t="str">
            <v>Cable Jointer</v>
          </cell>
          <cell r="E36" t="str">
            <v>5540</v>
          </cell>
          <cell r="F36" t="str">
            <v>GIBBS, Peter</v>
          </cell>
          <cell r="G36" t="str">
            <v>Wages Staff</v>
          </cell>
          <cell r="H36">
            <v>0</v>
          </cell>
          <cell r="I36">
            <v>1</v>
          </cell>
          <cell r="J36">
            <v>75710.780000000013</v>
          </cell>
          <cell r="K36">
            <v>7232.74</v>
          </cell>
          <cell r="L36">
            <v>286.83679999999998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2833.0000000000005</v>
          </cell>
          <cell r="S36">
            <v>1499.0099999999998</v>
          </cell>
          <cell r="T36">
            <v>5962.34</v>
          </cell>
          <cell r="U36">
            <v>11501.78</v>
          </cell>
          <cell r="V36">
            <v>1893.3699999999997</v>
          </cell>
          <cell r="W36">
            <v>1453.6300000000003</v>
          </cell>
          <cell r="X36">
            <v>8476.94</v>
          </cell>
          <cell r="Y36">
            <v>4966.5548446409812</v>
          </cell>
          <cell r="Z36">
            <v>125367.011644641</v>
          </cell>
          <cell r="AA36">
            <v>16400.759999999998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96.525263046382051</v>
          </cell>
          <cell r="AK36">
            <v>42.471115740408102</v>
          </cell>
          <cell r="AL36">
            <v>0.44</v>
          </cell>
          <cell r="AM36">
            <v>138.99637878679016</v>
          </cell>
          <cell r="AN36">
            <v>14.478789456957307</v>
          </cell>
          <cell r="AO36">
            <v>0.15</v>
          </cell>
          <cell r="AP36">
            <v>153.47516824374748</v>
          </cell>
          <cell r="AQ36">
            <v>158</v>
          </cell>
          <cell r="AR36">
            <v>0</v>
          </cell>
          <cell r="AS36">
            <v>982</v>
          </cell>
          <cell r="AT36">
            <v>1140</v>
          </cell>
          <cell r="AU36">
            <v>27626.930408216416</v>
          </cell>
          <cell r="AV36">
            <v>0.13859649122807016</v>
          </cell>
          <cell r="AW36">
            <v>180.00912280701752</v>
          </cell>
          <cell r="AX36">
            <v>46.909090909090907</v>
          </cell>
        </row>
        <row r="37">
          <cell r="B37" t="str">
            <v>5143</v>
          </cell>
          <cell r="C37">
            <v>0</v>
          </cell>
          <cell r="D37" t="str">
            <v>Full System Switcher</v>
          </cell>
          <cell r="E37" t="str">
            <v>5650</v>
          </cell>
          <cell r="F37" t="str">
            <v>HENNESSY, Brendan</v>
          </cell>
          <cell r="G37" t="str">
            <v>Wages Staff</v>
          </cell>
          <cell r="H37">
            <v>0</v>
          </cell>
          <cell r="I37">
            <v>1</v>
          </cell>
          <cell r="J37">
            <v>78135.13</v>
          </cell>
          <cell r="K37">
            <v>7465.1799999999985</v>
          </cell>
          <cell r="L37">
            <v>702.9552000000001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2059.9999999999995</v>
          </cell>
          <cell r="S37">
            <v>1499.0099999999998</v>
          </cell>
          <cell r="T37">
            <v>5962.34</v>
          </cell>
          <cell r="U37">
            <v>11725.27</v>
          </cell>
          <cell r="V37">
            <v>1933.3900000000003</v>
          </cell>
          <cell r="W37">
            <v>1484.5600000000004</v>
          </cell>
          <cell r="X37">
            <v>8655.869999999999</v>
          </cell>
          <cell r="Y37">
            <v>3220.6234593849913</v>
          </cell>
          <cell r="Z37">
            <v>126394.35865938498</v>
          </cell>
          <cell r="AA37">
            <v>16927.8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97.316260131956412</v>
          </cell>
          <cell r="AK37">
            <v>42.819154458060822</v>
          </cell>
          <cell r="AL37">
            <v>0.44</v>
          </cell>
          <cell r="AM37">
            <v>140.13541459001723</v>
          </cell>
          <cell r="AN37">
            <v>14.597439019793461</v>
          </cell>
          <cell r="AO37">
            <v>0.15</v>
          </cell>
          <cell r="AP37">
            <v>154.73285360981069</v>
          </cell>
          <cell r="AQ37">
            <v>445</v>
          </cell>
          <cell r="AR37">
            <v>14</v>
          </cell>
          <cell r="AS37">
            <v>331</v>
          </cell>
          <cell r="AT37">
            <v>790</v>
          </cell>
          <cell r="AU37">
            <v>113202.9474296808</v>
          </cell>
          <cell r="AV37">
            <v>0.56329113924050633</v>
          </cell>
          <cell r="AW37">
            <v>731.60253164556957</v>
          </cell>
          <cell r="AX37">
            <v>0</v>
          </cell>
        </row>
        <row r="38">
          <cell r="B38" t="str">
            <v>5174</v>
          </cell>
          <cell r="C38">
            <v>0</v>
          </cell>
          <cell r="D38" t="str">
            <v>Cable Jointer</v>
          </cell>
          <cell r="E38" t="str">
            <v>5846</v>
          </cell>
          <cell r="F38" t="str">
            <v>KULCZYCKI, Tony</v>
          </cell>
          <cell r="G38" t="str">
            <v>Wages Staff</v>
          </cell>
          <cell r="H38">
            <v>0</v>
          </cell>
          <cell r="I38">
            <v>1</v>
          </cell>
          <cell r="J38">
            <v>65302.17</v>
          </cell>
          <cell r="K38">
            <v>5423.4000000000005</v>
          </cell>
          <cell r="L38">
            <v>165.5712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0</v>
          </cell>
          <cell r="S38">
            <v>1499.0099999999998</v>
          </cell>
          <cell r="T38">
            <v>5962.34</v>
          </cell>
          <cell r="U38">
            <v>15403.689999999999</v>
          </cell>
          <cell r="V38">
            <v>1702.7500000000002</v>
          </cell>
          <cell r="W38">
            <v>1241.74</v>
          </cell>
          <cell r="X38">
            <v>7623.4499999999989</v>
          </cell>
          <cell r="Y38">
            <v>4895.7044217410003</v>
          </cell>
          <cell r="Z38">
            <v>112769.85562174099</v>
          </cell>
          <cell r="AA38">
            <v>14146.02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86.826190038297653</v>
          </cell>
          <cell r="AK38">
            <v>38.203523616850966</v>
          </cell>
          <cell r="AL38">
            <v>0.44</v>
          </cell>
          <cell r="AM38">
            <v>125.02971365514861</v>
          </cell>
          <cell r="AN38">
            <v>13.023928505744648</v>
          </cell>
          <cell r="AO38">
            <v>0.15</v>
          </cell>
          <cell r="AP38">
            <v>138.05364216089325</v>
          </cell>
          <cell r="AQ38">
            <v>172</v>
          </cell>
          <cell r="AR38">
            <v>0</v>
          </cell>
          <cell r="AS38">
            <v>1109</v>
          </cell>
          <cell r="AT38">
            <v>1281</v>
          </cell>
          <cell r="AU38">
            <v>24075.175734140299</v>
          </cell>
          <cell r="AV38">
            <v>0.13427010148321625</v>
          </cell>
          <cell r="AW38">
            <v>174.39000780640126</v>
          </cell>
          <cell r="AX38">
            <v>0</v>
          </cell>
        </row>
        <row r="39">
          <cell r="B39" t="str">
            <v>5240</v>
          </cell>
          <cell r="C39">
            <v>0</v>
          </cell>
          <cell r="D39" t="str">
            <v>Plant Operator</v>
          </cell>
          <cell r="E39" t="str">
            <v>6063</v>
          </cell>
          <cell r="F39" t="str">
            <v>MILES, Matthew J</v>
          </cell>
          <cell r="G39" t="str">
            <v>Wages Staff</v>
          </cell>
          <cell r="H39">
            <v>0</v>
          </cell>
          <cell r="I39">
            <v>1</v>
          </cell>
          <cell r="J39">
            <v>61451.28</v>
          </cell>
          <cell r="K39">
            <v>5869.9100000000008</v>
          </cell>
          <cell r="L39">
            <v>295.74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4531.99</v>
          </cell>
          <cell r="S39">
            <v>0</v>
          </cell>
          <cell r="T39">
            <v>3611.64</v>
          </cell>
          <cell r="U39">
            <v>14715.090000000002</v>
          </cell>
          <cell r="V39">
            <v>1625.93</v>
          </cell>
          <cell r="W39">
            <v>1185.6599999999999</v>
          </cell>
          <cell r="X39">
            <v>7279.6100000000006</v>
          </cell>
          <cell r="Y39">
            <v>3701.2159757619811</v>
          </cell>
          <cell r="Z39">
            <v>107818.09597576199</v>
          </cell>
          <cell r="AA39">
            <v>13310.43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83.013624865846921</v>
          </cell>
          <cell r="AK39">
            <v>36.525994940972645</v>
          </cell>
          <cell r="AL39">
            <v>0.44</v>
          </cell>
          <cell r="AM39">
            <v>119.53961980681956</v>
          </cell>
          <cell r="AN39">
            <v>12.452043729877039</v>
          </cell>
          <cell r="AO39">
            <v>0.15</v>
          </cell>
          <cell r="AP39">
            <v>131.99166353669659</v>
          </cell>
          <cell r="AQ39">
            <v>724</v>
          </cell>
          <cell r="AR39">
            <v>38</v>
          </cell>
          <cell r="AS39">
            <v>96</v>
          </cell>
          <cell r="AT39">
            <v>858</v>
          </cell>
          <cell r="AU39">
            <v>144657.20205531252</v>
          </cell>
          <cell r="AV39">
            <v>0.84382284382284378</v>
          </cell>
          <cell r="AW39">
            <v>1095.9571095571096</v>
          </cell>
          <cell r="AX39">
            <v>127.45090909090908</v>
          </cell>
        </row>
        <row r="40">
          <cell r="B40" t="str">
            <v>5245</v>
          </cell>
          <cell r="C40">
            <v>0</v>
          </cell>
          <cell r="D40" t="str">
            <v>Trades Assistant</v>
          </cell>
          <cell r="E40" t="str">
            <v>6225</v>
          </cell>
          <cell r="F40" t="str">
            <v>MCQUALTER, Scott</v>
          </cell>
          <cell r="G40" t="str">
            <v>Wages Staff</v>
          </cell>
          <cell r="H40">
            <v>0</v>
          </cell>
          <cell r="I40">
            <v>1</v>
          </cell>
          <cell r="J40">
            <v>64873.38</v>
          </cell>
          <cell r="K40">
            <v>5388.92</v>
          </cell>
          <cell r="L40">
            <v>133.79519999999999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1259.01</v>
          </cell>
          <cell r="S40">
            <v>0</v>
          </cell>
          <cell r="T40">
            <v>5962.34</v>
          </cell>
          <cell r="U40">
            <v>15267.869999999999</v>
          </cell>
          <cell r="V40">
            <v>1688.7499999999998</v>
          </cell>
          <cell r="W40">
            <v>1231.6400000000001</v>
          </cell>
          <cell r="X40">
            <v>7560.7199999999993</v>
          </cell>
          <cell r="Y40">
            <v>2915.800364406994</v>
          </cell>
          <cell r="Z40">
            <v>109832.25556440698</v>
          </cell>
          <cell r="AA40">
            <v>14056.07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84.564409889441777</v>
          </cell>
          <cell r="AK40">
            <v>37.20834035135438</v>
          </cell>
          <cell r="AL40">
            <v>0.44</v>
          </cell>
          <cell r="AM40">
            <v>121.77275024079616</v>
          </cell>
          <cell r="AN40">
            <v>12.684661483416265</v>
          </cell>
          <cell r="AO40">
            <v>0.15</v>
          </cell>
          <cell r="AP40">
            <v>134.45741172421242</v>
          </cell>
          <cell r="AQ40">
            <v>296</v>
          </cell>
          <cell r="AR40">
            <v>4</v>
          </cell>
          <cell r="AS40">
            <v>265</v>
          </cell>
          <cell r="AT40">
            <v>565</v>
          </cell>
          <cell r="AU40">
            <v>91489.296918287597</v>
          </cell>
          <cell r="AV40">
            <v>0.52389380530973451</v>
          </cell>
          <cell r="AW40">
            <v>680.43327433628315</v>
          </cell>
          <cell r="AX40">
            <v>11.454545454545453</v>
          </cell>
        </row>
        <row r="41">
          <cell r="B41" t="str">
            <v>5278</v>
          </cell>
          <cell r="C41">
            <v>0</v>
          </cell>
          <cell r="D41" t="str">
            <v>Trades Assistant</v>
          </cell>
          <cell r="E41" t="str">
            <v>6312</v>
          </cell>
          <cell r="F41" t="str">
            <v>PETRESKI, Naumce</v>
          </cell>
          <cell r="G41" t="str">
            <v>Wages Staff</v>
          </cell>
          <cell r="H41">
            <v>0</v>
          </cell>
          <cell r="I41">
            <v>1</v>
          </cell>
          <cell r="J41">
            <v>54492.649999999994</v>
          </cell>
          <cell r="K41">
            <v>4523.92</v>
          </cell>
          <cell r="L41">
            <v>456.72400000000005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3611.64</v>
          </cell>
          <cell r="U41">
            <v>7939.34</v>
          </cell>
          <cell r="V41">
            <v>1314.27</v>
          </cell>
          <cell r="W41">
            <v>1009.5899999999999</v>
          </cell>
          <cell r="X41">
            <v>5884.170000000001</v>
          </cell>
          <cell r="Y41">
            <v>4383.8389098000189</v>
          </cell>
          <cell r="Z41">
            <v>87166.172909800021</v>
          </cell>
          <cell r="AA41">
            <v>11799.909999999996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67.112852563751176</v>
          </cell>
          <cell r="AK41">
            <v>29.529655128050518</v>
          </cell>
          <cell r="AL41">
            <v>0.44</v>
          </cell>
          <cell r="AM41">
            <v>96.642507691801697</v>
          </cell>
          <cell r="AN41">
            <v>10.066927884562675</v>
          </cell>
          <cell r="AO41">
            <v>0.15</v>
          </cell>
          <cell r="AP41">
            <v>106.70943557636437</v>
          </cell>
          <cell r="AQ41">
            <v>813</v>
          </cell>
          <cell r="AR41">
            <v>12</v>
          </cell>
          <cell r="AS41">
            <v>73</v>
          </cell>
          <cell r="AT41">
            <v>898</v>
          </cell>
          <cell r="AU41">
            <v>125475.60883664945</v>
          </cell>
          <cell r="AV41">
            <v>0.90534521158129178</v>
          </cell>
          <cell r="AW41">
            <v>1175.8623608017817</v>
          </cell>
          <cell r="AX41">
            <v>261.27272727272725</v>
          </cell>
        </row>
        <row r="42">
          <cell r="B42" t="str">
            <v>5308</v>
          </cell>
          <cell r="C42">
            <v>0</v>
          </cell>
          <cell r="D42" t="str">
            <v>Plant Operator</v>
          </cell>
          <cell r="E42" t="str">
            <v>6427</v>
          </cell>
          <cell r="F42" t="str">
            <v>RIPSZAM, Frank S</v>
          </cell>
          <cell r="G42" t="str">
            <v>Wages Staff</v>
          </cell>
          <cell r="H42">
            <v>0</v>
          </cell>
          <cell r="I42">
            <v>1</v>
          </cell>
          <cell r="J42">
            <v>58636.039999999994</v>
          </cell>
          <cell r="K42">
            <v>5600.2899999999991</v>
          </cell>
          <cell r="L42">
            <v>538.83839999999998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4531.99</v>
          </cell>
          <cell r="S42">
            <v>0</v>
          </cell>
          <cell r="T42">
            <v>3611.64</v>
          </cell>
          <cell r="U42">
            <v>9022.73</v>
          </cell>
          <cell r="V42">
            <v>1482.75</v>
          </cell>
          <cell r="W42">
            <v>1138.1599999999999</v>
          </cell>
          <cell r="X42">
            <v>6638.41</v>
          </cell>
          <cell r="Y42">
            <v>3240.2985239280097</v>
          </cell>
          <cell r="Z42">
            <v>97991.176923928011</v>
          </cell>
          <cell r="AA42">
            <v>12699.119999999999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75.447472223535584</v>
          </cell>
          <cell r="AK42">
            <v>33.196887778355659</v>
          </cell>
          <cell r="AL42">
            <v>0.44</v>
          </cell>
          <cell r="AM42">
            <v>108.64436000189124</v>
          </cell>
          <cell r="AN42">
            <v>11.317120833530337</v>
          </cell>
          <cell r="AO42">
            <v>0.15</v>
          </cell>
          <cell r="AP42">
            <v>119.96148083542158</v>
          </cell>
          <cell r="AQ42">
            <v>411</v>
          </cell>
          <cell r="AR42">
            <v>53</v>
          </cell>
          <cell r="AS42">
            <v>102</v>
          </cell>
          <cell r="AT42">
            <v>566</v>
          </cell>
          <cell r="AU42">
            <v>113138.25831805253</v>
          </cell>
          <cell r="AV42">
            <v>0.72614840989399299</v>
          </cell>
          <cell r="AW42">
            <v>943.12155477031808</v>
          </cell>
          <cell r="AX42">
            <v>17.454545454545453</v>
          </cell>
        </row>
        <row r="43">
          <cell r="B43" t="str">
            <v>5316</v>
          </cell>
          <cell r="C43">
            <v>0</v>
          </cell>
          <cell r="D43" t="str">
            <v>Full System Switcher</v>
          </cell>
          <cell r="E43" t="str">
            <v>6442</v>
          </cell>
          <cell r="F43" t="str">
            <v>READ, Steven P</v>
          </cell>
          <cell r="G43" t="str">
            <v>Wages Staff</v>
          </cell>
          <cell r="H43">
            <v>0</v>
          </cell>
          <cell r="I43">
            <v>1</v>
          </cell>
          <cell r="J43">
            <v>83141.210000000006</v>
          </cell>
          <cell r="K43">
            <v>7944.74</v>
          </cell>
          <cell r="L43">
            <v>447.67360000000002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2059.9999999999995</v>
          </cell>
          <cell r="S43">
            <v>1499.0099999999998</v>
          </cell>
          <cell r="T43">
            <v>5962.34</v>
          </cell>
          <cell r="U43">
            <v>12377.74</v>
          </cell>
          <cell r="V43">
            <v>2043.17</v>
          </cell>
          <cell r="W43">
            <v>1569.05</v>
          </cell>
          <cell r="X43">
            <v>9147.5499999999993</v>
          </cell>
          <cell r="Y43">
            <v>5185.1802594669862</v>
          </cell>
          <cell r="Z43">
            <v>134927.69385946699</v>
          </cell>
          <cell r="AA43">
            <v>18015.289999999997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103.88642890319295</v>
          </cell>
          <cell r="AK43">
            <v>45.710028717404896</v>
          </cell>
          <cell r="AL43">
            <v>0.44</v>
          </cell>
          <cell r="AM43">
            <v>149.59645762059785</v>
          </cell>
          <cell r="AN43">
            <v>15.582964335478941</v>
          </cell>
          <cell r="AO43">
            <v>0.15</v>
          </cell>
          <cell r="AP43">
            <v>165.17942195607679</v>
          </cell>
          <cell r="AQ43">
            <v>302</v>
          </cell>
          <cell r="AR43">
            <v>0</v>
          </cell>
          <cell r="AS43">
            <v>821.65999999999985</v>
          </cell>
          <cell r="AT43">
            <v>1123.6599999999999</v>
          </cell>
          <cell r="AU43">
            <v>57659.41658280875</v>
          </cell>
          <cell r="AV43">
            <v>0.2687645729135148</v>
          </cell>
          <cell r="AW43">
            <v>349.07142730007303</v>
          </cell>
          <cell r="AX43">
            <v>88.36363636363636</v>
          </cell>
        </row>
        <row r="44">
          <cell r="B44" t="str">
            <v>5412</v>
          </cell>
          <cell r="C44">
            <v>0</v>
          </cell>
          <cell r="D44" t="str">
            <v>Plant Operator</v>
          </cell>
          <cell r="E44" t="str">
            <v>6961</v>
          </cell>
          <cell r="F44" t="str">
            <v>WROBLEWSKI, Richard V</v>
          </cell>
          <cell r="G44" t="str">
            <v>Wages Staff</v>
          </cell>
          <cell r="H44">
            <v>0</v>
          </cell>
          <cell r="I44">
            <v>1</v>
          </cell>
          <cell r="J44">
            <v>60461.109999999993</v>
          </cell>
          <cell r="K44">
            <v>5020.2200000000012</v>
          </cell>
          <cell r="L44">
            <v>510.36800000000005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3611.64</v>
          </cell>
          <cell r="U44">
            <v>13609.490000000002</v>
          </cell>
          <cell r="V44">
            <v>1519.8700000000001</v>
          </cell>
          <cell r="W44">
            <v>1110.1499999999996</v>
          </cell>
          <cell r="X44">
            <v>6804.6400000000012</v>
          </cell>
          <cell r="Y44">
            <v>4341.3112548009813</v>
          </cell>
          <cell r="Z44">
            <v>100538.82925480096</v>
          </cell>
          <cell r="AA44">
            <v>13094.380000000003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77.409015441023229</v>
          </cell>
          <cell r="AK44">
            <v>34.059966794050219</v>
          </cell>
          <cell r="AL44">
            <v>0.44</v>
          </cell>
          <cell r="AM44">
            <v>111.46898223507344</v>
          </cell>
          <cell r="AN44">
            <v>11.611352316153484</v>
          </cell>
          <cell r="AO44">
            <v>0.15</v>
          </cell>
          <cell r="AP44">
            <v>123.08033455122693</v>
          </cell>
          <cell r="AQ44">
            <v>402</v>
          </cell>
          <cell r="AR44">
            <v>10</v>
          </cell>
          <cell r="AS44">
            <v>136</v>
          </cell>
          <cell r="AT44">
            <v>548</v>
          </cell>
          <cell r="AU44">
            <v>117267.16949467825</v>
          </cell>
          <cell r="AV44">
            <v>0.73357664233576647</v>
          </cell>
          <cell r="AW44">
            <v>952.76934306569342</v>
          </cell>
          <cell r="AX44">
            <v>155.26909090909089</v>
          </cell>
        </row>
        <row r="45">
          <cell r="B45" t="str">
            <v>2841</v>
          </cell>
          <cell r="C45">
            <v>0</v>
          </cell>
          <cell r="D45" t="str">
            <v>Cable Jointer</v>
          </cell>
          <cell r="E45" t="str">
            <v>9049</v>
          </cell>
          <cell r="F45" t="str">
            <v>O'LEARY, Timothy J</v>
          </cell>
          <cell r="G45" t="str">
            <v>Wages Staff</v>
          </cell>
          <cell r="H45">
            <v>0</v>
          </cell>
          <cell r="I45">
            <v>1</v>
          </cell>
          <cell r="J45">
            <v>55553.020000000004</v>
          </cell>
          <cell r="K45">
            <v>4611.5700000000006</v>
          </cell>
          <cell r="L45">
            <v>160.58920000000001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1499.0099999999998</v>
          </cell>
          <cell r="T45">
            <v>3611.64</v>
          </cell>
          <cell r="U45">
            <v>8256.39</v>
          </cell>
          <cell r="V45">
            <v>1363.0400000000002</v>
          </cell>
          <cell r="W45">
            <v>1046.76</v>
          </cell>
          <cell r="X45">
            <v>6102.52</v>
          </cell>
          <cell r="Y45">
            <v>2600.0902051212543</v>
          </cell>
          <cell r="Z45">
            <v>88354.65940512126</v>
          </cell>
          <cell r="AA45">
            <v>12028.49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68.027917620204235</v>
          </cell>
          <cell r="AK45">
            <v>29.932283752889862</v>
          </cell>
          <cell r="AL45">
            <v>0.44</v>
          </cell>
          <cell r="AM45">
            <v>97.960201373094094</v>
          </cell>
          <cell r="AN45">
            <v>10.204187643030634</v>
          </cell>
          <cell r="AO45">
            <v>0.15</v>
          </cell>
          <cell r="AP45">
            <v>108.16438901612473</v>
          </cell>
          <cell r="AQ45">
            <v>504</v>
          </cell>
          <cell r="AR45">
            <v>0</v>
          </cell>
          <cell r="AS45">
            <v>944</v>
          </cell>
          <cell r="AT45">
            <v>1448</v>
          </cell>
          <cell r="AU45">
            <v>48897.713992325946</v>
          </cell>
          <cell r="AV45">
            <v>0.34806629834254144</v>
          </cell>
          <cell r="AW45">
            <v>452.06850828729279</v>
          </cell>
          <cell r="AX45">
            <v>205.63636363636363</v>
          </cell>
        </row>
        <row r="46">
          <cell r="B46" t="str">
            <v>5277</v>
          </cell>
          <cell r="C46">
            <v>0</v>
          </cell>
          <cell r="D46" t="str">
            <v>Trades Assistant</v>
          </cell>
          <cell r="E46" t="str">
            <v>9290</v>
          </cell>
          <cell r="F46" t="str">
            <v>RILEY, Scott A</v>
          </cell>
          <cell r="G46" t="str">
            <v>Wages Staff</v>
          </cell>
          <cell r="H46">
            <v>0</v>
          </cell>
          <cell r="I46">
            <v>1</v>
          </cell>
          <cell r="J46">
            <v>59579.759999999995</v>
          </cell>
          <cell r="K46">
            <v>4948.1399999999994</v>
          </cell>
          <cell r="L46">
            <v>109.24600000000001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3611.64</v>
          </cell>
          <cell r="U46">
            <v>8603.24</v>
          </cell>
          <cell r="V46">
            <v>1425.9699999999998</v>
          </cell>
          <cell r="W46">
            <v>1095.5400000000002</v>
          </cell>
          <cell r="X46">
            <v>6384.43</v>
          </cell>
          <cell r="Y46">
            <v>3068.081365984257</v>
          </cell>
          <cell r="Z46">
            <v>92376.077365984238</v>
          </cell>
          <cell r="AA46">
            <v>12906.42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71.124174134573636</v>
          </cell>
          <cell r="AK46">
            <v>31.294636619212401</v>
          </cell>
          <cell r="AL46">
            <v>0.44</v>
          </cell>
          <cell r="AM46">
            <v>102.41881075378603</v>
          </cell>
          <cell r="AN46">
            <v>10.668626120186046</v>
          </cell>
          <cell r="AO46">
            <v>0.15</v>
          </cell>
          <cell r="AP46">
            <v>113.08743687397208</v>
          </cell>
          <cell r="AQ46">
            <v>422</v>
          </cell>
          <cell r="AR46">
            <v>875</v>
          </cell>
          <cell r="AS46">
            <v>8</v>
          </cell>
          <cell r="AT46">
            <v>1305</v>
          </cell>
          <cell r="AU46">
            <v>47496.168882013866</v>
          </cell>
          <cell r="AV46">
            <v>0.32337164750957853</v>
          </cell>
          <cell r="AW46">
            <v>419.99509578544058</v>
          </cell>
          <cell r="AX46">
            <v>67.090909090909079</v>
          </cell>
        </row>
        <row r="47">
          <cell r="B47" t="str">
            <v>3302</v>
          </cell>
          <cell r="C47">
            <v>0</v>
          </cell>
          <cell r="D47" t="str">
            <v>Trades Assistant</v>
          </cell>
          <cell r="E47" t="str">
            <v>9511</v>
          </cell>
          <cell r="F47" t="str">
            <v>GRAHAM, John D</v>
          </cell>
          <cell r="G47" t="str">
            <v>Wages Staff</v>
          </cell>
          <cell r="H47">
            <v>0</v>
          </cell>
          <cell r="I47">
            <v>1</v>
          </cell>
          <cell r="J47">
            <v>54492.649999999994</v>
          </cell>
          <cell r="K47">
            <v>5203.7499999999991</v>
          </cell>
          <cell r="L47">
            <v>262.44080000000002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2833.0000000000005</v>
          </cell>
          <cell r="S47">
            <v>0</v>
          </cell>
          <cell r="T47">
            <v>3611.64</v>
          </cell>
          <cell r="U47">
            <v>8279.31</v>
          </cell>
          <cell r="V47">
            <v>1362.8300000000002</v>
          </cell>
          <cell r="W47">
            <v>1046.2900000000002</v>
          </cell>
          <cell r="X47">
            <v>6101.5400000000009</v>
          </cell>
          <cell r="Y47">
            <v>2769.5107312325017</v>
          </cell>
          <cell r="Z47">
            <v>89512.991531232488</v>
          </cell>
          <cell r="AA47">
            <v>11799.909999999996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68.919765576865174</v>
          </cell>
          <cell r="AK47">
            <v>30.324696853820676</v>
          </cell>
          <cell r="AL47">
            <v>0.44</v>
          </cell>
          <cell r="AM47">
            <v>99.244462430685843</v>
          </cell>
          <cell r="AN47">
            <v>10.337964836529776</v>
          </cell>
          <cell r="AO47">
            <v>0.15</v>
          </cell>
          <cell r="AP47">
            <v>109.58242726721562</v>
          </cell>
          <cell r="AQ47">
            <v>1044</v>
          </cell>
          <cell r="AR47">
            <v>23</v>
          </cell>
          <cell r="AS47">
            <v>45</v>
          </cell>
          <cell r="AT47">
            <v>1112</v>
          </cell>
          <cell r="AU47">
            <v>133622.28904872722</v>
          </cell>
          <cell r="AV47">
            <v>0.9388489208633094</v>
          </cell>
          <cell r="AW47">
            <v>1219.3769784172662</v>
          </cell>
          <cell r="AX47">
            <v>135.81818181818181</v>
          </cell>
        </row>
        <row r="48">
          <cell r="B48" t="str">
            <v>3531</v>
          </cell>
          <cell r="C48">
            <v>0</v>
          </cell>
          <cell r="D48" t="str">
            <v>Plant Operator</v>
          </cell>
          <cell r="E48" t="str">
            <v>9571</v>
          </cell>
          <cell r="F48" t="str">
            <v>MIDDLETON, Mark A</v>
          </cell>
          <cell r="G48" t="str">
            <v>Wages Staff</v>
          </cell>
          <cell r="H48">
            <v>0</v>
          </cell>
          <cell r="I48">
            <v>1</v>
          </cell>
          <cell r="J48">
            <v>57504.130000000005</v>
          </cell>
          <cell r="K48">
            <v>4775.7199999999993</v>
          </cell>
          <cell r="L48">
            <v>435.44480000000004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3611.64</v>
          </cell>
          <cell r="U48">
            <v>8333.4599999999991</v>
          </cell>
          <cell r="V48">
            <v>1380.6000000000001</v>
          </cell>
          <cell r="W48">
            <v>1060.6299999999999</v>
          </cell>
          <cell r="X48">
            <v>6181.13</v>
          </cell>
          <cell r="Y48">
            <v>2820.4939345412577</v>
          </cell>
          <cell r="Z48">
            <v>89653.27873454128</v>
          </cell>
          <cell r="AA48">
            <v>12456.8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69.027778514429684</v>
          </cell>
          <cell r="AK48">
            <v>30.372222546349061</v>
          </cell>
          <cell r="AL48">
            <v>0.44</v>
          </cell>
          <cell r="AM48">
            <v>99.400001060778749</v>
          </cell>
          <cell r="AN48">
            <v>10.354166777164453</v>
          </cell>
          <cell r="AO48">
            <v>0.15</v>
          </cell>
          <cell r="AP48">
            <v>109.7541678379432</v>
          </cell>
          <cell r="AQ48">
            <v>777</v>
          </cell>
          <cell r="AR48">
            <v>8</v>
          </cell>
          <cell r="AS48">
            <v>289.5</v>
          </cell>
          <cell r="AT48">
            <v>1074.5</v>
          </cell>
          <cell r="AU48">
            <v>103080.82842905009</v>
          </cell>
          <cell r="AV48">
            <v>0.72312703583061888</v>
          </cell>
          <cell r="AW48">
            <v>939.19739413680782</v>
          </cell>
          <cell r="AX48">
            <v>186</v>
          </cell>
        </row>
        <row r="49">
          <cell r="B49" t="str">
            <v>6047</v>
          </cell>
          <cell r="C49">
            <v>0</v>
          </cell>
          <cell r="D49" t="str">
            <v>Trades Assistant</v>
          </cell>
          <cell r="E49" t="str">
            <v>9696</v>
          </cell>
          <cell r="F49" t="str">
            <v>LACHLAN, Aaron P</v>
          </cell>
          <cell r="G49" t="str">
            <v>Wages Staff</v>
          </cell>
          <cell r="H49">
            <v>0</v>
          </cell>
          <cell r="I49">
            <v>1</v>
          </cell>
          <cell r="J49">
            <v>55920.549999999996</v>
          </cell>
          <cell r="K49">
            <v>4643.67</v>
          </cell>
          <cell r="L49">
            <v>185.08320000000001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3611.64</v>
          </cell>
          <cell r="U49">
            <v>8126.75</v>
          </cell>
          <cell r="V49">
            <v>1345.81</v>
          </cell>
          <cell r="W49">
            <v>1033.8700000000001</v>
          </cell>
          <cell r="X49">
            <v>6025.3900000000012</v>
          </cell>
          <cell r="Y49">
            <v>2609.4461906711422</v>
          </cell>
          <cell r="Z49">
            <v>87052.239390671137</v>
          </cell>
          <cell r="AA49">
            <v>12112.259999999998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67.025130420904787</v>
          </cell>
          <cell r="AK49">
            <v>29.491057385198108</v>
          </cell>
          <cell r="AL49">
            <v>0.44</v>
          </cell>
          <cell r="AM49">
            <v>96.516187806102891</v>
          </cell>
          <cell r="AN49">
            <v>10.053769563135718</v>
          </cell>
          <cell r="AO49">
            <v>0.15</v>
          </cell>
          <cell r="AP49">
            <v>106.56995736923861</v>
          </cell>
          <cell r="AQ49">
            <v>1038</v>
          </cell>
          <cell r="AR49">
            <v>0</v>
          </cell>
          <cell r="AS49">
            <v>254</v>
          </cell>
          <cell r="AT49">
            <v>1292</v>
          </cell>
          <cell r="AU49">
            <v>111201.82425321318</v>
          </cell>
          <cell r="AV49">
            <v>0.80340557275541791</v>
          </cell>
          <cell r="AW49">
            <v>1043.4631578947367</v>
          </cell>
          <cell r="AX49">
            <v>137.48727272727271</v>
          </cell>
        </row>
        <row r="50">
          <cell r="B50" t="str">
            <v>5225</v>
          </cell>
          <cell r="C50">
            <v>0</v>
          </cell>
          <cell r="D50" t="str">
            <v>Trades Assistant</v>
          </cell>
          <cell r="E50" t="str">
            <v>9773</v>
          </cell>
          <cell r="F50" t="str">
            <v>BEYER, Leon</v>
          </cell>
          <cell r="G50" t="str">
            <v>Wages Staff</v>
          </cell>
          <cell r="H50">
            <v>0</v>
          </cell>
          <cell r="I50">
            <v>1</v>
          </cell>
          <cell r="J50">
            <v>55671.43</v>
          </cell>
          <cell r="K50">
            <v>4622.51</v>
          </cell>
          <cell r="L50">
            <v>104.5864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3611.64</v>
          </cell>
          <cell r="U50">
            <v>8093.670000000001</v>
          </cell>
          <cell r="V50">
            <v>1340.2300000000002</v>
          </cell>
          <cell r="W50">
            <v>1029.56</v>
          </cell>
          <cell r="X50">
            <v>6000.43</v>
          </cell>
          <cell r="Y50">
            <v>2247.5642294385416</v>
          </cell>
          <cell r="Z50">
            <v>86271.650629438547</v>
          </cell>
          <cell r="AA50">
            <v>12057.099999999999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66.424122751338587</v>
          </cell>
          <cell r="AK50">
            <v>29.226614010588978</v>
          </cell>
          <cell r="AL50">
            <v>0.44</v>
          </cell>
          <cell r="AM50">
            <v>95.650736761927561</v>
          </cell>
          <cell r="AN50">
            <v>9.9636184127007876</v>
          </cell>
          <cell r="AO50">
            <v>0.15</v>
          </cell>
          <cell r="AP50">
            <v>105.61435517462834</v>
          </cell>
          <cell r="AQ50">
            <v>581</v>
          </cell>
          <cell r="AR50">
            <v>755</v>
          </cell>
          <cell r="AS50">
            <v>32</v>
          </cell>
          <cell r="AT50">
            <v>1368</v>
          </cell>
          <cell r="AU50">
            <v>58257.959162989064</v>
          </cell>
          <cell r="AV50">
            <v>0.42470760233918131</v>
          </cell>
          <cell r="AW50">
            <v>551.61023391812864</v>
          </cell>
          <cell r="AX50">
            <v>89.454545454545453</v>
          </cell>
        </row>
        <row r="51">
          <cell r="B51" t="str">
            <v>9825</v>
          </cell>
          <cell r="C51">
            <v>0</v>
          </cell>
          <cell r="D51" t="str">
            <v>Trades Assistant</v>
          </cell>
          <cell r="E51" t="str">
            <v>9785</v>
          </cell>
          <cell r="F51" t="str">
            <v>MENAGER, Andre</v>
          </cell>
          <cell r="G51" t="str">
            <v>Wages Staff</v>
          </cell>
          <cell r="H51">
            <v>0</v>
          </cell>
          <cell r="I51">
            <v>1</v>
          </cell>
          <cell r="J51">
            <v>55358.319999999992</v>
          </cell>
          <cell r="K51">
            <v>4598.51</v>
          </cell>
          <cell r="L51">
            <v>303.19439999999997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3611.64</v>
          </cell>
          <cell r="U51">
            <v>8056.0700000000006</v>
          </cell>
          <cell r="V51">
            <v>1333.92</v>
          </cell>
          <cell r="W51">
            <v>1024.71</v>
          </cell>
          <cell r="X51">
            <v>5972.130000000001</v>
          </cell>
          <cell r="Y51">
            <v>2221.4460224099348</v>
          </cell>
          <cell r="Z51">
            <v>86029.970422409955</v>
          </cell>
          <cell r="AA51">
            <v>11994.46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66.238043133977484</v>
          </cell>
          <cell r="AK51">
            <v>29.144738978950095</v>
          </cell>
          <cell r="AL51">
            <v>0.44</v>
          </cell>
          <cell r="AM51">
            <v>95.382782112927572</v>
          </cell>
          <cell r="AN51">
            <v>9.9357064700966227</v>
          </cell>
          <cell r="AO51">
            <v>0.15</v>
          </cell>
          <cell r="AP51">
            <v>105.31848858302419</v>
          </cell>
          <cell r="AQ51">
            <v>1046</v>
          </cell>
          <cell r="AR51">
            <v>17</v>
          </cell>
          <cell r="AS51">
            <v>49</v>
          </cell>
          <cell r="AT51">
            <v>1112</v>
          </cell>
          <cell r="AU51">
            <v>128668.96133842344</v>
          </cell>
          <cell r="AV51">
            <v>0.94064748201438853</v>
          </cell>
          <cell r="AW51">
            <v>1221.7129496402877</v>
          </cell>
          <cell r="AX51">
            <v>135.0872727272727</v>
          </cell>
        </row>
        <row r="52">
          <cell r="B52" t="str">
            <v>3124</v>
          </cell>
          <cell r="C52">
            <v>0</v>
          </cell>
          <cell r="D52" t="str">
            <v>Trades Assistant</v>
          </cell>
          <cell r="E52" t="str">
            <v>9788</v>
          </cell>
          <cell r="F52" t="str">
            <v>VALTER, Matthew R</v>
          </cell>
          <cell r="G52" t="str">
            <v>Wages Staff</v>
          </cell>
          <cell r="H52">
            <v>0</v>
          </cell>
          <cell r="I52">
            <v>1</v>
          </cell>
          <cell r="J52">
            <v>55724.219999999994</v>
          </cell>
          <cell r="K52">
            <v>4627.93</v>
          </cell>
          <cell r="L52">
            <v>168.85599999999999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3611.64</v>
          </cell>
          <cell r="U52">
            <v>8102.12</v>
          </cell>
          <cell r="V52">
            <v>1341.66</v>
          </cell>
          <cell r="W52">
            <v>1030.68</v>
          </cell>
          <cell r="X52">
            <v>6006.8300000000008</v>
          </cell>
          <cell r="Y52">
            <v>2213.0154240458401</v>
          </cell>
          <cell r="Z52">
            <v>86376.981424045836</v>
          </cell>
          <cell r="AA52">
            <v>12071.21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66.505221299696515</v>
          </cell>
          <cell r="AK52">
            <v>29.262297371866467</v>
          </cell>
          <cell r="AL52">
            <v>0.44</v>
          </cell>
          <cell r="AM52">
            <v>95.767518671562982</v>
          </cell>
          <cell r="AN52">
            <v>9.9757831949544773</v>
          </cell>
          <cell r="AO52">
            <v>0.15</v>
          </cell>
          <cell r="AP52">
            <v>105.74330186651746</v>
          </cell>
          <cell r="AQ52">
            <v>997.5</v>
          </cell>
          <cell r="AR52">
            <v>0</v>
          </cell>
          <cell r="AS52">
            <v>296</v>
          </cell>
          <cell r="AT52">
            <v>1293.5</v>
          </cell>
          <cell r="AU52">
            <v>105911.13410365078</v>
          </cell>
          <cell r="AV52">
            <v>0.77116350985697724</v>
          </cell>
          <cell r="AW52">
            <v>1001.587166602242</v>
          </cell>
          <cell r="AX52">
            <v>104.72727272727272</v>
          </cell>
        </row>
        <row r="53">
          <cell r="B53" t="str">
            <v>3769</v>
          </cell>
          <cell r="C53">
            <v>0</v>
          </cell>
          <cell r="D53" t="str">
            <v>Trades Assistant</v>
          </cell>
          <cell r="E53" t="str">
            <v>9988</v>
          </cell>
          <cell r="F53" t="str">
            <v>RILEY, Clinton J</v>
          </cell>
          <cell r="G53" t="str">
            <v>Wages Staff</v>
          </cell>
          <cell r="H53">
            <v>0</v>
          </cell>
          <cell r="I53">
            <v>1</v>
          </cell>
          <cell r="J53">
            <v>55536.81</v>
          </cell>
          <cell r="K53">
            <v>4612.88</v>
          </cell>
          <cell r="L53">
            <v>166.6164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3611.64</v>
          </cell>
          <cell r="U53">
            <v>8078.56</v>
          </cell>
          <cell r="V53">
            <v>1337.7</v>
          </cell>
          <cell r="W53">
            <v>1027.6200000000001</v>
          </cell>
          <cell r="X53">
            <v>5989.0700000000015</v>
          </cell>
          <cell r="Y53">
            <v>1626.7832952359049</v>
          </cell>
          <cell r="Z53">
            <v>85537.709695235899</v>
          </cell>
          <cell r="AA53">
            <v>12031.939999999999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65.859031178962042</v>
          </cell>
          <cell r="AK53">
            <v>28.9779737187433</v>
          </cell>
          <cell r="AL53">
            <v>0.44</v>
          </cell>
          <cell r="AM53">
            <v>94.837004897705341</v>
          </cell>
          <cell r="AN53">
            <v>9.8788546768443055</v>
          </cell>
          <cell r="AO53">
            <v>0.15</v>
          </cell>
          <cell r="AP53">
            <v>104.71585957454965</v>
          </cell>
          <cell r="AQ53">
            <v>1111</v>
          </cell>
          <cell r="AR53">
            <v>132</v>
          </cell>
          <cell r="AS53">
            <v>12</v>
          </cell>
          <cell r="AT53">
            <v>1255</v>
          </cell>
          <cell r="AU53">
            <v>120399.608605209</v>
          </cell>
          <cell r="AV53">
            <v>0.88525896414342631</v>
          </cell>
          <cell r="AW53">
            <v>1149.7743426294821</v>
          </cell>
          <cell r="AX53">
            <v>38.18181818181818</v>
          </cell>
        </row>
        <row r="54">
          <cell r="B54" t="str">
            <v>5131</v>
          </cell>
          <cell r="C54">
            <v>0</v>
          </cell>
          <cell r="D54" t="str">
            <v>Trades Assistant</v>
          </cell>
          <cell r="E54" t="str">
            <v>10107</v>
          </cell>
          <cell r="F54" t="str">
            <v>ROUSELL, Jason P</v>
          </cell>
          <cell r="G54" t="str">
            <v>Wages Staff</v>
          </cell>
          <cell r="H54">
            <v>0</v>
          </cell>
          <cell r="I54">
            <v>1</v>
          </cell>
          <cell r="J54">
            <v>54492.649999999994</v>
          </cell>
          <cell r="K54">
            <v>5203.7499999999991</v>
          </cell>
          <cell r="L54">
            <v>116.3548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2833.0000000000005</v>
          </cell>
          <cell r="S54">
            <v>0</v>
          </cell>
          <cell r="T54">
            <v>3611.64</v>
          </cell>
          <cell r="U54">
            <v>8279.31</v>
          </cell>
          <cell r="V54">
            <v>1362.8300000000002</v>
          </cell>
          <cell r="W54">
            <v>1046.2900000000002</v>
          </cell>
          <cell r="X54">
            <v>6101.5400000000009</v>
          </cell>
          <cell r="Y54">
            <v>1468.3674105736352</v>
          </cell>
          <cell r="Z54">
            <v>88065.762210573637</v>
          </cell>
          <cell r="AA54">
            <v>11799.909999999996</v>
          </cell>
          <cell r="AB54">
            <v>261</v>
          </cell>
          <cell r="AC54">
            <v>20</v>
          </cell>
          <cell r="AD54">
            <v>12</v>
          </cell>
          <cell r="AE54">
            <v>26</v>
          </cell>
          <cell r="AF54">
            <v>12</v>
          </cell>
          <cell r="AG54">
            <v>1528</v>
          </cell>
          <cell r="AH54">
            <v>0.85</v>
          </cell>
          <cell r="AI54">
            <v>1298.8</v>
          </cell>
          <cell r="AJ54">
            <v>67.805483685381617</v>
          </cell>
          <cell r="AK54">
            <v>29.834412821567913</v>
          </cell>
          <cell r="AL54">
            <v>0.44</v>
          </cell>
          <cell r="AM54">
            <v>97.639896506949526</v>
          </cell>
          <cell r="AN54">
            <v>10.170822552807243</v>
          </cell>
          <cell r="AO54">
            <v>0.15</v>
          </cell>
          <cell r="AP54">
            <v>107.81071905975676</v>
          </cell>
          <cell r="AQ54">
            <v>1057</v>
          </cell>
          <cell r="AR54">
            <v>112</v>
          </cell>
          <cell r="AS54">
            <v>12</v>
          </cell>
          <cell r="AT54">
            <v>1181</v>
          </cell>
          <cell r="AU54">
            <v>125322.57573578016</v>
          </cell>
          <cell r="AV54">
            <v>0.89500423370025406</v>
          </cell>
          <cell r="AW54">
            <v>1162.4314987298899</v>
          </cell>
          <cell r="AX54">
            <v>10.909090909090908</v>
          </cell>
        </row>
        <row r="55">
          <cell r="B55" t="str">
            <v>3301</v>
          </cell>
          <cell r="C55">
            <v>0</v>
          </cell>
          <cell r="D55" t="str">
            <v>Trades Assistant</v>
          </cell>
          <cell r="E55" t="str">
            <v>10108</v>
          </cell>
          <cell r="F55" t="str">
            <v>BURRIDGE, Christopher</v>
          </cell>
          <cell r="G55" t="str">
            <v>Wages Staff</v>
          </cell>
          <cell r="H55">
            <v>0</v>
          </cell>
          <cell r="I55">
            <v>1</v>
          </cell>
          <cell r="J55">
            <v>54492.649999999994</v>
          </cell>
          <cell r="K55">
            <v>4523.92</v>
          </cell>
          <cell r="L55">
            <v>239.05560000000003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3611.64</v>
          </cell>
          <cell r="U55">
            <v>7939.34</v>
          </cell>
          <cell r="V55">
            <v>1314.27</v>
          </cell>
          <cell r="W55">
            <v>1009.5899999999999</v>
          </cell>
          <cell r="X55">
            <v>5884.170000000001</v>
          </cell>
          <cell r="Y55">
            <v>1469.0160497640661</v>
          </cell>
          <cell r="Z55">
            <v>84033.681649764054</v>
          </cell>
          <cell r="AA55">
            <v>11799.909999999996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64.701017592981259</v>
          </cell>
          <cell r="AK55">
            <v>28.468447740911753</v>
          </cell>
          <cell r="AL55">
            <v>0.44</v>
          </cell>
          <cell r="AM55">
            <v>93.169465333893015</v>
          </cell>
          <cell r="AN55">
            <v>9.7051526389471885</v>
          </cell>
          <cell r="AO55">
            <v>0.15</v>
          </cell>
          <cell r="AP55">
            <v>102.8746179728402</v>
          </cell>
          <cell r="AQ55">
            <v>1025</v>
          </cell>
          <cell r="AR55">
            <v>388</v>
          </cell>
          <cell r="AS55">
            <v>33</v>
          </cell>
          <cell r="AT55">
            <v>1446</v>
          </cell>
          <cell r="AU55">
            <v>94712.235593847145</v>
          </cell>
          <cell r="AV55">
            <v>0.70885200553250349</v>
          </cell>
          <cell r="AW55">
            <v>920.65698478561546</v>
          </cell>
          <cell r="AX55">
            <v>192.18545454545455</v>
          </cell>
        </row>
        <row r="56">
          <cell r="B56" t="str">
            <v>3988</v>
          </cell>
          <cell r="C56">
            <v>0</v>
          </cell>
          <cell r="D56" t="str">
            <v>Trades Assistant</v>
          </cell>
          <cell r="E56" t="str">
            <v>10542</v>
          </cell>
          <cell r="F56" t="str">
            <v>KESBY, Mark L</v>
          </cell>
          <cell r="G56" t="str">
            <v>Wages Staff</v>
          </cell>
          <cell r="H56">
            <v>0</v>
          </cell>
          <cell r="I56">
            <v>1</v>
          </cell>
          <cell r="J56">
            <v>55536.81</v>
          </cell>
          <cell r="K56">
            <v>4612.88</v>
          </cell>
          <cell r="L56">
            <v>110.3824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3611.64</v>
          </cell>
          <cell r="U56">
            <v>8078.56</v>
          </cell>
          <cell r="V56">
            <v>1337.7</v>
          </cell>
          <cell r="W56">
            <v>1027.6200000000001</v>
          </cell>
          <cell r="X56">
            <v>5989.0700000000015</v>
          </cell>
          <cell r="Y56">
            <v>1111.3135964184989</v>
          </cell>
          <cell r="Z56">
            <v>84966.005996418506</v>
          </cell>
          <cell r="AA56">
            <v>12031.939999999999</v>
          </cell>
          <cell r="AB56">
            <v>261</v>
          </cell>
          <cell r="AC56">
            <v>20</v>
          </cell>
          <cell r="AD56">
            <v>12</v>
          </cell>
          <cell r="AE56">
            <v>26</v>
          </cell>
          <cell r="AF56">
            <v>12</v>
          </cell>
          <cell r="AG56">
            <v>1528</v>
          </cell>
          <cell r="AH56">
            <v>0.85</v>
          </cell>
          <cell r="AI56">
            <v>1298.8</v>
          </cell>
          <cell r="AJ56">
            <v>65.418852784430641</v>
          </cell>
          <cell r="AK56">
            <v>28.784295225149481</v>
          </cell>
          <cell r="AL56">
            <v>0.44</v>
          </cell>
          <cell r="AM56">
            <v>94.203148009580119</v>
          </cell>
          <cell r="AN56">
            <v>9.8128279176645954</v>
          </cell>
          <cell r="AO56">
            <v>0.15</v>
          </cell>
          <cell r="AP56">
            <v>104.01597592724471</v>
          </cell>
          <cell r="AQ56">
            <v>695</v>
          </cell>
          <cell r="AR56">
            <v>0</v>
          </cell>
          <cell r="AS56">
            <v>367</v>
          </cell>
          <cell r="AT56">
            <v>1062</v>
          </cell>
          <cell r="AU56">
            <v>88410.249459832645</v>
          </cell>
          <cell r="AV56">
            <v>0.65442561205273064</v>
          </cell>
          <cell r="AW56">
            <v>849.96798493408653</v>
          </cell>
          <cell r="AX56">
            <v>118.90909090909091</v>
          </cell>
        </row>
        <row r="57">
          <cell r="B57" t="str">
            <v>5279</v>
          </cell>
          <cell r="C57">
            <v>0</v>
          </cell>
          <cell r="D57" t="str">
            <v>Workshop and Yard Officer</v>
          </cell>
          <cell r="E57" t="str">
            <v>10565</v>
          </cell>
          <cell r="F57" t="str">
            <v>BARTLE, Richard J</v>
          </cell>
          <cell r="G57" t="str">
            <v>Wages Staff</v>
          </cell>
          <cell r="H57">
            <v>0</v>
          </cell>
          <cell r="I57">
            <v>1</v>
          </cell>
          <cell r="J57">
            <v>59993.259999999995</v>
          </cell>
          <cell r="K57">
            <v>4981.8900000000003</v>
          </cell>
          <cell r="L57">
            <v>103.4956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8222.6500000000015</v>
          </cell>
          <cell r="V57">
            <v>1372.98</v>
          </cell>
          <cell r="W57">
            <v>1055.6600000000001</v>
          </cell>
          <cell r="X57">
            <v>6147.1399999999994</v>
          </cell>
          <cell r="Y57">
            <v>1158.3096441753803</v>
          </cell>
          <cell r="Z57">
            <v>86585.415244175354</v>
          </cell>
          <cell r="AA57">
            <v>12994.4</v>
          </cell>
          <cell r="AB57">
            <v>261</v>
          </cell>
          <cell r="AC57">
            <v>20</v>
          </cell>
          <cell r="AD57">
            <v>12</v>
          </cell>
          <cell r="AE57">
            <v>26</v>
          </cell>
          <cell r="AF57">
            <v>12</v>
          </cell>
          <cell r="AG57">
            <v>1528</v>
          </cell>
          <cell r="AH57">
            <v>0.85</v>
          </cell>
          <cell r="AI57">
            <v>1298.8</v>
          </cell>
          <cell r="AJ57">
            <v>66.665703144576042</v>
          </cell>
          <cell r="AK57">
            <v>29.332909383613458</v>
          </cell>
          <cell r="AL57">
            <v>0.44</v>
          </cell>
          <cell r="AM57">
            <v>95.998612528189497</v>
          </cell>
          <cell r="AN57">
            <v>9.9998554716864057</v>
          </cell>
          <cell r="AO57">
            <v>0.15</v>
          </cell>
          <cell r="AP57">
            <v>105.9984679998759</v>
          </cell>
          <cell r="AQ57">
            <v>163.6</v>
          </cell>
          <cell r="AR57">
            <v>38.5</v>
          </cell>
          <cell r="AS57">
            <v>31.799999999999869</v>
          </cell>
          <cell r="AT57">
            <v>233.89999999999986</v>
          </cell>
          <cell r="AU57">
            <v>96293.050683949914</v>
          </cell>
          <cell r="AV57">
            <v>0.69944420692603715</v>
          </cell>
          <cell r="AW57">
            <v>908.43813595553706</v>
          </cell>
          <cell r="AX57">
            <v>0</v>
          </cell>
        </row>
        <row r="58">
          <cell r="B58" t="str">
            <v>5301</v>
          </cell>
          <cell r="C58">
            <v>0</v>
          </cell>
          <cell r="D58" t="str">
            <v>Trades Assistant</v>
          </cell>
          <cell r="E58" t="str">
            <v>10671</v>
          </cell>
          <cell r="F58" t="str">
            <v>KING, Damien L</v>
          </cell>
          <cell r="G58" t="str">
            <v>Wages Staff</v>
          </cell>
          <cell r="H58">
            <v>0</v>
          </cell>
          <cell r="I58">
            <v>1</v>
          </cell>
          <cell r="J58">
            <v>50344.549999999996</v>
          </cell>
          <cell r="K58">
            <v>4179.96</v>
          </cell>
          <cell r="L58">
            <v>92.727199999999996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3611.64</v>
          </cell>
          <cell r="U58">
            <v>7401</v>
          </cell>
          <cell r="V58">
            <v>1223.69</v>
          </cell>
          <cell r="W58">
            <v>939.89</v>
          </cell>
          <cell r="X58">
            <v>5478.5599999999995</v>
          </cell>
          <cell r="Y58">
            <v>899.67014869753086</v>
          </cell>
          <cell r="Z58">
            <v>77721.717348697537</v>
          </cell>
          <cell r="AA58">
            <v>10902.74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59.841174429240482</v>
          </cell>
          <cell r="AK58">
            <v>26.330116748865812</v>
          </cell>
          <cell r="AL58">
            <v>0.44</v>
          </cell>
          <cell r="AM58">
            <v>86.171291178106287</v>
          </cell>
          <cell r="AN58">
            <v>8.9761761643860716</v>
          </cell>
          <cell r="AO58">
            <v>0.15</v>
          </cell>
          <cell r="AP58">
            <v>95.147467342492362</v>
          </cell>
          <cell r="AQ58">
            <v>977.5</v>
          </cell>
          <cell r="AR58">
            <v>0</v>
          </cell>
          <cell r="AS58">
            <v>367.5</v>
          </cell>
          <cell r="AT58">
            <v>1345</v>
          </cell>
          <cell r="AU58">
            <v>89811.922785337854</v>
          </cell>
          <cell r="AV58">
            <v>0.72676579925650553</v>
          </cell>
          <cell r="AW58">
            <v>943.92342007434934</v>
          </cell>
          <cell r="AX58">
            <v>105.81818181818181</v>
          </cell>
        </row>
        <row r="59">
          <cell r="B59" t="str">
            <v>2555</v>
          </cell>
          <cell r="C59">
            <v>0</v>
          </cell>
          <cell r="D59" t="str">
            <v>Trades Assistant</v>
          </cell>
          <cell r="E59" t="str">
            <v>10678</v>
          </cell>
          <cell r="F59" t="str">
            <v>CUTHBERTSON, Amy</v>
          </cell>
          <cell r="G59" t="str">
            <v>Wages Staff</v>
          </cell>
          <cell r="H59">
            <v>0</v>
          </cell>
          <cell r="I59">
            <v>1</v>
          </cell>
          <cell r="J59">
            <v>50344.549999999996</v>
          </cell>
          <cell r="K59">
            <v>4179.96</v>
          </cell>
          <cell r="L59">
            <v>92.727199999999996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3611.64</v>
          </cell>
          <cell r="U59">
            <v>7401</v>
          </cell>
          <cell r="V59">
            <v>1223.69</v>
          </cell>
          <cell r="W59">
            <v>939.89</v>
          </cell>
          <cell r="X59">
            <v>5478.5599999999995</v>
          </cell>
          <cell r="Y59">
            <v>899.67014869753086</v>
          </cell>
          <cell r="Z59">
            <v>77721.717348697537</v>
          </cell>
          <cell r="AA59">
            <v>10902.74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59.841174429240482</v>
          </cell>
          <cell r="AK59">
            <v>26.330116748865812</v>
          </cell>
          <cell r="AL59">
            <v>0.44</v>
          </cell>
          <cell r="AM59">
            <v>86.171291178106287</v>
          </cell>
          <cell r="AN59">
            <v>8.9761761643860716</v>
          </cell>
          <cell r="AO59">
            <v>0.15</v>
          </cell>
          <cell r="AP59">
            <v>95.147467342492362</v>
          </cell>
          <cell r="AQ59">
            <v>1159</v>
          </cell>
          <cell r="AR59">
            <v>104</v>
          </cell>
          <cell r="AS59">
            <v>69</v>
          </cell>
          <cell r="AT59">
            <v>1332</v>
          </cell>
          <cell r="AU59">
            <v>107527.29575627124</v>
          </cell>
          <cell r="AV59">
            <v>0.87012012012012008</v>
          </cell>
          <cell r="AW59">
            <v>1130.112012012012</v>
          </cell>
          <cell r="AX59">
            <v>128.18181818181816</v>
          </cell>
        </row>
        <row r="60">
          <cell r="B60" t="str">
            <v>3771</v>
          </cell>
          <cell r="C60">
            <v>0</v>
          </cell>
          <cell r="D60" t="str">
            <v>Trades Assistant</v>
          </cell>
          <cell r="E60" t="str">
            <v>10683</v>
          </cell>
          <cell r="F60" t="str">
            <v>O'GRADY, Christopher T</v>
          </cell>
          <cell r="G60" t="str">
            <v>Wages Staff</v>
          </cell>
          <cell r="H60">
            <v>0</v>
          </cell>
          <cell r="I60">
            <v>1</v>
          </cell>
          <cell r="J60">
            <v>50179.099999999991</v>
          </cell>
          <cell r="K60">
            <v>4166.01</v>
          </cell>
          <cell r="L60">
            <v>144.8468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3611.64</v>
          </cell>
          <cell r="U60">
            <v>7379.16</v>
          </cell>
          <cell r="V60">
            <v>1220.01</v>
          </cell>
          <cell r="W60">
            <v>937.06</v>
          </cell>
          <cell r="X60">
            <v>5462.11</v>
          </cell>
          <cell r="Y60">
            <v>890.72893708927813</v>
          </cell>
          <cell r="Z60">
            <v>77540.695737089278</v>
          </cell>
          <cell r="AA60">
            <v>10866.34</v>
          </cell>
          <cell r="AB60">
            <v>261</v>
          </cell>
          <cell r="AC60">
            <v>20</v>
          </cell>
          <cell r="AD60">
            <v>12</v>
          </cell>
          <cell r="AE60">
            <v>26</v>
          </cell>
          <cell r="AF60">
            <v>12</v>
          </cell>
          <cell r="AG60">
            <v>1528</v>
          </cell>
          <cell r="AH60">
            <v>0.85</v>
          </cell>
          <cell r="AI60">
            <v>1298.8</v>
          </cell>
          <cell r="AJ60">
            <v>59.701798380881797</v>
          </cell>
          <cell r="AK60">
            <v>26.268791287587991</v>
          </cell>
          <cell r="AL60">
            <v>0.44</v>
          </cell>
          <cell r="AM60">
            <v>85.970589668469785</v>
          </cell>
          <cell r="AN60">
            <v>8.9552697571322692</v>
          </cell>
          <cell r="AO60">
            <v>0.15</v>
          </cell>
          <cell r="AP60">
            <v>94.925859425602056</v>
          </cell>
          <cell r="AQ60">
            <v>778</v>
          </cell>
          <cell r="AR60">
            <v>697</v>
          </cell>
          <cell r="AS60">
            <v>14</v>
          </cell>
          <cell r="AT60">
            <v>1489</v>
          </cell>
          <cell r="AU60">
            <v>64418.664500130406</v>
          </cell>
          <cell r="AV60">
            <v>0.52249832102081939</v>
          </cell>
          <cell r="AW60">
            <v>678.62081934184016</v>
          </cell>
          <cell r="AX60">
            <v>78</v>
          </cell>
        </row>
        <row r="61">
          <cell r="B61" t="str">
            <v>5377</v>
          </cell>
          <cell r="C61">
            <v>0</v>
          </cell>
          <cell r="D61" t="str">
            <v>Trades Assistant</v>
          </cell>
          <cell r="E61" t="str">
            <v>6753</v>
          </cell>
          <cell r="F61" t="str">
            <v>THORP, Roderick J</v>
          </cell>
          <cell r="G61" t="str">
            <v>Wages Staff</v>
          </cell>
          <cell r="H61">
            <v>0</v>
          </cell>
          <cell r="I61">
            <v>1</v>
          </cell>
          <cell r="J61">
            <v>54492.649999999994</v>
          </cell>
          <cell r="K61">
            <v>4523.92</v>
          </cell>
          <cell r="L61">
            <v>551.01120000000003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2708.7000000000003</v>
          </cell>
          <cell r="U61">
            <v>11416.010000000002</v>
          </cell>
          <cell r="V61">
            <v>1353.65</v>
          </cell>
          <cell r="W61">
            <v>997.89999999999986</v>
          </cell>
          <cell r="X61">
            <v>6060.49</v>
          </cell>
          <cell r="Y61">
            <v>3619.4252435989983</v>
          </cell>
          <cell r="Z61">
            <v>89273.786443599005</v>
          </cell>
          <cell r="AA61">
            <v>11799.909999999996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68.735591656605337</v>
          </cell>
          <cell r="AK61">
            <v>30.243660328906348</v>
          </cell>
          <cell r="AL61">
            <v>0.44</v>
          </cell>
          <cell r="AM61">
            <v>98.979251985511681</v>
          </cell>
          <cell r="AN61">
            <v>10.3103387484908</v>
          </cell>
          <cell r="AO61">
            <v>0.15</v>
          </cell>
          <cell r="AP61">
            <v>109.28959073400247</v>
          </cell>
          <cell r="AQ61">
            <v>671.9486486486486</v>
          </cell>
          <cell r="AR61">
            <v>91.905405405405403</v>
          </cell>
          <cell r="AS61">
            <v>301.79621621621629</v>
          </cell>
          <cell r="AT61">
            <v>1065.6502702702703</v>
          </cell>
          <cell r="AU61">
            <v>89504.004189895728</v>
          </cell>
          <cell r="AV61">
            <v>0.63055269387603963</v>
          </cell>
          <cell r="AW61">
            <v>818.96183880620026</v>
          </cell>
          <cell r="AX61">
            <v>108.00648648648648</v>
          </cell>
        </row>
        <row r="62">
          <cell r="B62" t="str">
            <v>N3251-1415-01</v>
          </cell>
          <cell r="C62">
            <v>0</v>
          </cell>
          <cell r="D62" t="str">
            <v>Trades Assistant</v>
          </cell>
          <cell r="E62" t="str">
            <v>N3251-1415-01</v>
          </cell>
          <cell r="F62" t="str">
            <v>Vacant</v>
          </cell>
          <cell r="G62" t="str">
            <v>Wages Staff</v>
          </cell>
          <cell r="H62">
            <v>0</v>
          </cell>
          <cell r="I62">
            <v>1</v>
          </cell>
          <cell r="J62">
            <v>59117.420000000006</v>
          </cell>
          <cell r="K62">
            <v>4909.17</v>
          </cell>
          <cell r="L62">
            <v>0</v>
          </cell>
          <cell r="M62">
            <v>0</v>
          </cell>
          <cell r="N62">
            <v>2800.0499999999997</v>
          </cell>
          <cell r="O62">
            <v>749.98000000000025</v>
          </cell>
          <cell r="P62">
            <v>0</v>
          </cell>
          <cell r="Q62">
            <v>0</v>
          </cell>
          <cell r="R62">
            <v>1527.21</v>
          </cell>
          <cell r="S62">
            <v>0</v>
          </cell>
          <cell r="T62">
            <v>3611.64</v>
          </cell>
          <cell r="U62">
            <v>8725.4699999999975</v>
          </cell>
          <cell r="V62">
            <v>1441.9099999999999</v>
          </cell>
          <cell r="W62">
            <v>1107.43</v>
          </cell>
          <cell r="X62">
            <v>6455.5999999999995</v>
          </cell>
          <cell r="Y62">
            <v>683.34699838614711</v>
          </cell>
          <cell r="Z62">
            <v>91129.226998386148</v>
          </cell>
          <cell r="AA62">
            <v>12804.66</v>
          </cell>
          <cell r="AB62">
            <v>261</v>
          </cell>
          <cell r="AC62">
            <v>20</v>
          </cell>
          <cell r="AD62">
            <v>12</v>
          </cell>
          <cell r="AE62">
            <v>26</v>
          </cell>
          <cell r="AF62">
            <v>12</v>
          </cell>
          <cell r="AG62">
            <v>1528</v>
          </cell>
          <cell r="AH62">
            <v>0.85</v>
          </cell>
          <cell r="AI62">
            <v>1298.8</v>
          </cell>
          <cell r="AJ62">
            <v>70.164172311661645</v>
          </cell>
          <cell r="AK62">
            <v>30.872235817131124</v>
          </cell>
          <cell r="AL62">
            <v>0.44</v>
          </cell>
          <cell r="AM62">
            <v>101.03640812879277</v>
          </cell>
          <cell r="AN62">
            <v>10.524625846749247</v>
          </cell>
          <cell r="AO62">
            <v>0.15</v>
          </cell>
          <cell r="AP62">
            <v>111.56103397554202</v>
          </cell>
          <cell r="AQ62">
            <v>671.9486486486486</v>
          </cell>
          <cell r="AR62">
            <v>91.905405405405403</v>
          </cell>
          <cell r="AS62">
            <v>301.79621621621629</v>
          </cell>
          <cell r="AT62">
            <v>1065.6502702702703</v>
          </cell>
          <cell r="AU62">
            <v>91364.229523730872</v>
          </cell>
          <cell r="AV62">
            <v>0.63055269387603963</v>
          </cell>
          <cell r="AW62">
            <v>818.96183880620026</v>
          </cell>
          <cell r="AX62">
            <v>108.00648648648648</v>
          </cell>
        </row>
        <row r="63">
          <cell r="B63" t="str">
            <v>N3251-1415-02</v>
          </cell>
          <cell r="C63">
            <v>0</v>
          </cell>
          <cell r="D63" t="str">
            <v>Construction Supervisor</v>
          </cell>
          <cell r="E63" t="str">
            <v>N3251-1415-02</v>
          </cell>
          <cell r="F63" t="str">
            <v>Vacant</v>
          </cell>
          <cell r="G63" t="str">
            <v>Wages Staff</v>
          </cell>
          <cell r="H63">
            <v>0</v>
          </cell>
          <cell r="I63">
            <v>1</v>
          </cell>
          <cell r="J63">
            <v>78533.090000000011</v>
          </cell>
          <cell r="K63">
            <v>6521.44</v>
          </cell>
          <cell r="L63">
            <v>0</v>
          </cell>
          <cell r="M63">
            <v>0</v>
          </cell>
          <cell r="N63">
            <v>2800.0499999999997</v>
          </cell>
          <cell r="O63">
            <v>749.98000000000025</v>
          </cell>
          <cell r="P63">
            <v>0</v>
          </cell>
          <cell r="Q63">
            <v>0</v>
          </cell>
          <cell r="R63">
            <v>1901.8999999999996</v>
          </cell>
          <cell r="S63">
            <v>0</v>
          </cell>
          <cell r="T63">
            <v>5962.34</v>
          </cell>
          <cell r="U63">
            <v>11575.739999999998</v>
          </cell>
          <cell r="V63">
            <v>1913.25</v>
          </cell>
          <cell r="W63">
            <v>1469.55</v>
          </cell>
          <cell r="X63">
            <v>8565.9000000000015</v>
          </cell>
          <cell r="Y63">
            <v>907.77418876749141</v>
          </cell>
          <cell r="Z63">
            <v>120901.01418876751</v>
          </cell>
          <cell r="AA63">
            <v>17010.079999999998</v>
          </cell>
          <cell r="AB63">
            <v>261</v>
          </cell>
          <cell r="AC63">
            <v>20</v>
          </cell>
          <cell r="AD63">
            <v>12</v>
          </cell>
          <cell r="AE63">
            <v>26</v>
          </cell>
          <cell r="AF63">
            <v>12</v>
          </cell>
          <cell r="AG63">
            <v>1528</v>
          </cell>
          <cell r="AH63">
            <v>0.85</v>
          </cell>
          <cell r="AI63">
            <v>1298.8</v>
          </cell>
          <cell r="AJ63">
            <v>93.086706335669476</v>
          </cell>
          <cell r="AK63">
            <v>40.958150787694571</v>
          </cell>
          <cell r="AL63">
            <v>0.44</v>
          </cell>
          <cell r="AM63">
            <v>134.04485712336404</v>
          </cell>
          <cell r="AN63">
            <v>13.963005950350421</v>
          </cell>
          <cell r="AO63">
            <v>0.15</v>
          </cell>
          <cell r="AP63">
            <v>148.00786307371447</v>
          </cell>
          <cell r="AQ63">
            <v>671.9486486486486</v>
          </cell>
          <cell r="AR63">
            <v>91.905405405405403</v>
          </cell>
          <cell r="AS63">
            <v>301.79621621621629</v>
          </cell>
          <cell r="AT63">
            <v>1065.6502702702703</v>
          </cell>
          <cell r="AU63">
            <v>121212.79170062552</v>
          </cell>
          <cell r="AV63">
            <v>0.63055269387603963</v>
          </cell>
          <cell r="AW63">
            <v>818.96183880620026</v>
          </cell>
          <cell r="AX63">
            <v>108.00648648648648</v>
          </cell>
        </row>
        <row r="64">
          <cell r="B64" t="str">
            <v>N3251-1415-03</v>
          </cell>
          <cell r="C64">
            <v>0</v>
          </cell>
          <cell r="D64" t="str">
            <v>Construction Supervisor</v>
          </cell>
          <cell r="E64" t="str">
            <v>N3251-1415-03</v>
          </cell>
          <cell r="F64" t="str">
            <v>Vacant</v>
          </cell>
          <cell r="G64" t="str">
            <v>Wages Staff</v>
          </cell>
          <cell r="H64">
            <v>0</v>
          </cell>
          <cell r="I64">
            <v>1</v>
          </cell>
          <cell r="J64">
            <v>92562.950000000012</v>
          </cell>
          <cell r="K64">
            <v>7686.4499999999989</v>
          </cell>
          <cell r="L64">
            <v>0</v>
          </cell>
          <cell r="M64">
            <v>0</v>
          </cell>
          <cell r="N64">
            <v>2800.0499999999997</v>
          </cell>
          <cell r="O64">
            <v>749.98000000000025</v>
          </cell>
          <cell r="P64">
            <v>0</v>
          </cell>
          <cell r="Q64">
            <v>0</v>
          </cell>
          <cell r="R64">
            <v>2324.2799999999997</v>
          </cell>
          <cell r="S64">
            <v>0</v>
          </cell>
          <cell r="T64">
            <v>5962.34</v>
          </cell>
          <cell r="U64">
            <v>13449.760000000002</v>
          </cell>
          <cell r="V64">
            <v>2227.36</v>
          </cell>
          <cell r="W64">
            <v>1711.0900000000001</v>
          </cell>
          <cell r="X64">
            <v>9972.2099999999991</v>
          </cell>
          <cell r="Y64">
            <v>1069.9475688095324</v>
          </cell>
          <cell r="Z64">
            <v>140516.41756880953</v>
          </cell>
          <cell r="AA64">
            <v>20048.920000000002</v>
          </cell>
          <cell r="AB64">
            <v>261</v>
          </cell>
          <cell r="AC64">
            <v>20</v>
          </cell>
          <cell r="AD64">
            <v>12</v>
          </cell>
          <cell r="AE64">
            <v>26</v>
          </cell>
          <cell r="AF64">
            <v>12</v>
          </cell>
          <cell r="AG64">
            <v>1528</v>
          </cell>
          <cell r="AH64">
            <v>0.85</v>
          </cell>
          <cell r="AI64">
            <v>1298.8</v>
          </cell>
          <cell r="AJ64">
            <v>108.1894191321293</v>
          </cell>
          <cell r="AK64">
            <v>47.603344418136892</v>
          </cell>
          <cell r="AL64">
            <v>0.44</v>
          </cell>
          <cell r="AM64">
            <v>155.79276355026619</v>
          </cell>
          <cell r="AN64">
            <v>16.228412869819394</v>
          </cell>
          <cell r="AO64">
            <v>0.15</v>
          </cell>
          <cell r="AP64">
            <v>172.02117642008557</v>
          </cell>
          <cell r="AQ64">
            <v>671.9486486486486</v>
          </cell>
          <cell r="AR64">
            <v>91.905405405405403</v>
          </cell>
          <cell r="AS64">
            <v>301.79621621621629</v>
          </cell>
          <cell r="AT64">
            <v>1065.6502702702703</v>
          </cell>
          <cell r="AU64">
            <v>140878.77895459905</v>
          </cell>
          <cell r="AV64">
            <v>0.63055269387603963</v>
          </cell>
          <cell r="AW64">
            <v>818.96183880620026</v>
          </cell>
          <cell r="AX64">
            <v>108.00648648648648</v>
          </cell>
        </row>
        <row r="65">
          <cell r="B65" t="str">
            <v>N3251-1415-04</v>
          </cell>
          <cell r="C65">
            <v>0</v>
          </cell>
          <cell r="D65" t="str">
            <v>Full System Switcher</v>
          </cell>
          <cell r="E65" t="str">
            <v>N3251-1415-04</v>
          </cell>
          <cell r="F65" t="str">
            <v>Vacant</v>
          </cell>
          <cell r="G65" t="str">
            <v>Wages Staff</v>
          </cell>
          <cell r="H65">
            <v>0</v>
          </cell>
          <cell r="I65">
            <v>1</v>
          </cell>
          <cell r="J65">
            <v>72966.740000000005</v>
          </cell>
          <cell r="K65">
            <v>6059.1999999999989</v>
          </cell>
          <cell r="L65">
            <v>0</v>
          </cell>
          <cell r="M65">
            <v>0</v>
          </cell>
          <cell r="N65">
            <v>2800.0499999999997</v>
          </cell>
          <cell r="O65">
            <v>749.98000000000025</v>
          </cell>
          <cell r="P65">
            <v>0</v>
          </cell>
          <cell r="Q65">
            <v>0</v>
          </cell>
          <cell r="R65">
            <v>1065.8600000000001</v>
          </cell>
          <cell r="S65">
            <v>1499.0099999999998</v>
          </cell>
          <cell r="T65">
            <v>5962.34</v>
          </cell>
          <cell r="U65">
            <v>10931.9</v>
          </cell>
          <cell r="V65">
            <v>1802.9099999999999</v>
          </cell>
          <cell r="W65">
            <v>1384.4000000000003</v>
          </cell>
          <cell r="X65">
            <v>8071.74</v>
          </cell>
          <cell r="Y65">
            <v>843.43055736250972</v>
          </cell>
          <cell r="Z65">
            <v>114137.56055736251</v>
          </cell>
          <cell r="AA65">
            <v>15804.419999999998</v>
          </cell>
          <cell r="AB65">
            <v>261</v>
          </cell>
          <cell r="AC65">
            <v>20</v>
          </cell>
          <cell r="AD65">
            <v>12</v>
          </cell>
          <cell r="AE65">
            <v>26</v>
          </cell>
          <cell r="AF65">
            <v>12</v>
          </cell>
          <cell r="AG65">
            <v>1528</v>
          </cell>
          <cell r="AH65">
            <v>0.85</v>
          </cell>
          <cell r="AI65">
            <v>1298.8</v>
          </cell>
          <cell r="AJ65">
            <v>87.879242806715823</v>
          </cell>
          <cell r="AK65">
            <v>38.666866834954959</v>
          </cell>
          <cell r="AL65">
            <v>0.44</v>
          </cell>
          <cell r="AM65">
            <v>126.54610964167078</v>
          </cell>
          <cell r="AN65">
            <v>13.181886421007373</v>
          </cell>
          <cell r="AO65">
            <v>0.15</v>
          </cell>
          <cell r="AP65">
            <v>139.72799606267816</v>
          </cell>
          <cell r="AQ65">
            <v>671.9486486486486</v>
          </cell>
          <cell r="AR65">
            <v>91.905405405405403</v>
          </cell>
          <cell r="AS65">
            <v>301.79621621621629</v>
          </cell>
          <cell r="AT65">
            <v>1065.6502702702703</v>
          </cell>
          <cell r="AU65">
            <v>114431.89658819641</v>
          </cell>
          <cell r="AV65">
            <v>0.63055269387603963</v>
          </cell>
          <cell r="AW65">
            <v>818.96183880620026</v>
          </cell>
          <cell r="AX65">
            <v>108.00648648648648</v>
          </cell>
        </row>
        <row r="66">
          <cell r="B66" t="str">
            <v>N3251-1415-05</v>
          </cell>
          <cell r="C66">
            <v>0</v>
          </cell>
          <cell r="D66" t="str">
            <v>Reactive Controller</v>
          </cell>
          <cell r="E66" t="str">
            <v>N3251-1415-05</v>
          </cell>
          <cell r="F66" t="str">
            <v>Vacant</v>
          </cell>
          <cell r="G66" t="str">
            <v>Wages Staff</v>
          </cell>
          <cell r="H66">
            <v>0</v>
          </cell>
          <cell r="I66">
            <v>1</v>
          </cell>
          <cell r="J66">
            <v>78533.090000000011</v>
          </cell>
          <cell r="K66">
            <v>6521.44</v>
          </cell>
          <cell r="L66">
            <v>0</v>
          </cell>
          <cell r="M66">
            <v>0</v>
          </cell>
          <cell r="N66">
            <v>2800.0499999999997</v>
          </cell>
          <cell r="O66">
            <v>749.98000000000025</v>
          </cell>
          <cell r="P66">
            <v>0</v>
          </cell>
          <cell r="Q66">
            <v>0</v>
          </cell>
          <cell r="R66">
            <v>1901.8999999999996</v>
          </cell>
          <cell r="S66">
            <v>0</v>
          </cell>
          <cell r="T66">
            <v>5962.34</v>
          </cell>
          <cell r="U66">
            <v>11575.739999999998</v>
          </cell>
          <cell r="V66">
            <v>1913.25</v>
          </cell>
          <cell r="W66">
            <v>1469.55</v>
          </cell>
          <cell r="X66">
            <v>8565.9000000000015</v>
          </cell>
          <cell r="Y66">
            <v>907.77418876749141</v>
          </cell>
          <cell r="Z66">
            <v>120901.01418876751</v>
          </cell>
          <cell r="AA66">
            <v>17010.079999999998</v>
          </cell>
          <cell r="AB66">
            <v>261</v>
          </cell>
          <cell r="AC66">
            <v>20</v>
          </cell>
          <cell r="AD66">
            <v>12</v>
          </cell>
          <cell r="AE66">
            <v>26</v>
          </cell>
          <cell r="AF66">
            <v>12</v>
          </cell>
          <cell r="AG66">
            <v>1528</v>
          </cell>
          <cell r="AH66">
            <v>0.85</v>
          </cell>
          <cell r="AI66">
            <v>1298.8</v>
          </cell>
          <cell r="AJ66">
            <v>93.086706335669476</v>
          </cell>
          <cell r="AK66">
            <v>40.958150787694571</v>
          </cell>
          <cell r="AL66">
            <v>0.44</v>
          </cell>
          <cell r="AM66">
            <v>134.04485712336404</v>
          </cell>
          <cell r="AN66">
            <v>13.963005950350421</v>
          </cell>
          <cell r="AO66">
            <v>0.15</v>
          </cell>
          <cell r="AP66">
            <v>148.00786307371447</v>
          </cell>
          <cell r="AQ66">
            <v>671.9486486486486</v>
          </cell>
          <cell r="AR66">
            <v>91.905405405405403</v>
          </cell>
          <cell r="AS66">
            <v>301.79621621621629</v>
          </cell>
          <cell r="AT66">
            <v>1065.6502702702703</v>
          </cell>
          <cell r="AU66">
            <v>121212.79170062552</v>
          </cell>
          <cell r="AV66">
            <v>0.63055269387603963</v>
          </cell>
          <cell r="AW66">
            <v>818.96183880620026</v>
          </cell>
          <cell r="AX66">
            <v>108.00648648648648</v>
          </cell>
        </row>
        <row r="67">
          <cell r="B67" t="str">
            <v>N3251-1415-06</v>
          </cell>
          <cell r="C67">
            <v>0</v>
          </cell>
          <cell r="D67" t="str">
            <v>Site Lead</v>
          </cell>
          <cell r="E67" t="str">
            <v>N3251-1415-06</v>
          </cell>
          <cell r="F67" t="str">
            <v>Vacant</v>
          </cell>
          <cell r="G67" t="str">
            <v>Wages Staff</v>
          </cell>
          <cell r="H67">
            <v>0</v>
          </cell>
          <cell r="I67">
            <v>1</v>
          </cell>
          <cell r="J67">
            <v>72966.740000000005</v>
          </cell>
          <cell r="K67">
            <v>6059.1999999999989</v>
          </cell>
          <cell r="L67">
            <v>0</v>
          </cell>
          <cell r="M67">
            <v>0</v>
          </cell>
          <cell r="N67">
            <v>2800.0499999999997</v>
          </cell>
          <cell r="O67">
            <v>749.98000000000025</v>
          </cell>
          <cell r="P67">
            <v>0</v>
          </cell>
          <cell r="Q67">
            <v>0</v>
          </cell>
          <cell r="R67">
            <v>1065.8600000000001</v>
          </cell>
          <cell r="S67">
            <v>6240.0299999999988</v>
          </cell>
          <cell r="T67">
            <v>5962.34</v>
          </cell>
          <cell r="U67">
            <v>11500.84</v>
          </cell>
          <cell r="V67">
            <v>1884.1499999999996</v>
          </cell>
          <cell r="W67">
            <v>1445.8199999999997</v>
          </cell>
          <cell r="X67">
            <v>8435.5199999999986</v>
          </cell>
          <cell r="Y67">
            <v>843.43055736250972</v>
          </cell>
          <cell r="Z67">
            <v>119953.9605573625</v>
          </cell>
          <cell r="AA67">
            <v>15804.419999999998</v>
          </cell>
          <cell r="AB67">
            <v>261</v>
          </cell>
          <cell r="AC67">
            <v>20</v>
          </cell>
          <cell r="AD67">
            <v>12</v>
          </cell>
          <cell r="AE67">
            <v>26</v>
          </cell>
          <cell r="AF67">
            <v>12</v>
          </cell>
          <cell r="AG67">
            <v>1528</v>
          </cell>
          <cell r="AH67">
            <v>0.85</v>
          </cell>
          <cell r="AI67">
            <v>1298.8</v>
          </cell>
          <cell r="AJ67">
            <v>92.357530456854406</v>
          </cell>
          <cell r="AK67">
            <v>40.637313401015938</v>
          </cell>
          <cell r="AL67">
            <v>0.44</v>
          </cell>
          <cell r="AM67">
            <v>132.99484385787034</v>
          </cell>
          <cell r="AN67">
            <v>13.853629568528161</v>
          </cell>
          <cell r="AO67">
            <v>0.15</v>
          </cell>
          <cell r="AP67">
            <v>146.8484734263985</v>
          </cell>
          <cell r="AQ67">
            <v>671.9486486486486</v>
          </cell>
          <cell r="AR67">
            <v>91.905405405405403</v>
          </cell>
          <cell r="AS67">
            <v>301.79621621621629</v>
          </cell>
          <cell r="AT67">
            <v>1065.6502702702703</v>
          </cell>
          <cell r="AU67">
            <v>120263.29582316674</v>
          </cell>
          <cell r="AV67">
            <v>0.63055269387603963</v>
          </cell>
          <cell r="AW67">
            <v>818.96183880620026</v>
          </cell>
          <cell r="AX67">
            <v>108.00648648648648</v>
          </cell>
        </row>
        <row r="68">
          <cell r="B68" t="str">
            <v>N3251-1415-07</v>
          </cell>
          <cell r="C68">
            <v>0</v>
          </cell>
          <cell r="D68" t="str">
            <v>Site Lead</v>
          </cell>
          <cell r="E68" t="str">
            <v>N3251-1415-07</v>
          </cell>
          <cell r="F68" t="str">
            <v>Vacant</v>
          </cell>
          <cell r="G68" t="str">
            <v>Wages Staff</v>
          </cell>
          <cell r="H68">
            <v>0</v>
          </cell>
          <cell r="I68">
            <v>1</v>
          </cell>
          <cell r="J68">
            <v>72966.740000000005</v>
          </cell>
          <cell r="K68">
            <v>6059.1999999999989</v>
          </cell>
          <cell r="L68">
            <v>0</v>
          </cell>
          <cell r="M68">
            <v>0</v>
          </cell>
          <cell r="N68">
            <v>2800.0499999999997</v>
          </cell>
          <cell r="O68">
            <v>749.98000000000025</v>
          </cell>
          <cell r="P68">
            <v>0</v>
          </cell>
          <cell r="Q68">
            <v>0</v>
          </cell>
          <cell r="R68">
            <v>1065.8600000000001</v>
          </cell>
          <cell r="S68">
            <v>6240.0299999999988</v>
          </cell>
          <cell r="T68">
            <v>5962.34</v>
          </cell>
          <cell r="U68">
            <v>11500.84</v>
          </cell>
          <cell r="V68">
            <v>1884.1499999999996</v>
          </cell>
          <cell r="W68">
            <v>1445.8199999999997</v>
          </cell>
          <cell r="X68">
            <v>8435.5199999999986</v>
          </cell>
          <cell r="Y68">
            <v>843.43055736250972</v>
          </cell>
          <cell r="Z68">
            <v>119953.9605573625</v>
          </cell>
          <cell r="AA68">
            <v>15804.419999999998</v>
          </cell>
          <cell r="AB68">
            <v>261</v>
          </cell>
          <cell r="AC68">
            <v>20</v>
          </cell>
          <cell r="AD68">
            <v>12</v>
          </cell>
          <cell r="AE68">
            <v>26</v>
          </cell>
          <cell r="AF68">
            <v>12</v>
          </cell>
          <cell r="AG68">
            <v>1528</v>
          </cell>
          <cell r="AH68">
            <v>0.85</v>
          </cell>
          <cell r="AI68">
            <v>1298.8</v>
          </cell>
          <cell r="AJ68">
            <v>92.357530456854406</v>
          </cell>
          <cell r="AK68">
            <v>40.637313401015938</v>
          </cell>
          <cell r="AL68">
            <v>0.44</v>
          </cell>
          <cell r="AM68">
            <v>132.99484385787034</v>
          </cell>
          <cell r="AN68">
            <v>13.853629568528161</v>
          </cell>
          <cell r="AO68">
            <v>0.15</v>
          </cell>
          <cell r="AP68">
            <v>146.8484734263985</v>
          </cell>
          <cell r="AQ68">
            <v>671.9486486486486</v>
          </cell>
          <cell r="AR68">
            <v>91.905405405405403</v>
          </cell>
          <cell r="AS68">
            <v>301.79621621621629</v>
          </cell>
          <cell r="AT68">
            <v>1065.6502702702703</v>
          </cell>
          <cell r="AU68">
            <v>120263.29582316674</v>
          </cell>
          <cell r="AV68">
            <v>0.63055269387603963</v>
          </cell>
          <cell r="AW68">
            <v>818.96183880620026</v>
          </cell>
          <cell r="AX68">
            <v>108.00648648648648</v>
          </cell>
        </row>
        <row r="69">
          <cell r="B69" t="str">
            <v>N3251-1415-08</v>
          </cell>
          <cell r="C69">
            <v>0</v>
          </cell>
          <cell r="D69" t="str">
            <v>Site Lead</v>
          </cell>
          <cell r="E69" t="str">
            <v>N3251-1415-08</v>
          </cell>
          <cell r="F69" t="str">
            <v>Vacant</v>
          </cell>
          <cell r="G69" t="str">
            <v>Wages Staff</v>
          </cell>
          <cell r="H69">
            <v>0</v>
          </cell>
          <cell r="I69">
            <v>1</v>
          </cell>
          <cell r="J69">
            <v>72966.740000000005</v>
          </cell>
          <cell r="K69">
            <v>6059.1999999999989</v>
          </cell>
          <cell r="L69">
            <v>0</v>
          </cell>
          <cell r="M69">
            <v>0</v>
          </cell>
          <cell r="N69">
            <v>2800.0499999999997</v>
          </cell>
          <cell r="O69">
            <v>749.98000000000025</v>
          </cell>
          <cell r="P69">
            <v>0</v>
          </cell>
          <cell r="Q69">
            <v>0</v>
          </cell>
          <cell r="R69">
            <v>1065.8600000000001</v>
          </cell>
          <cell r="S69">
            <v>6240.0299999999988</v>
          </cell>
          <cell r="T69">
            <v>5962.34</v>
          </cell>
          <cell r="U69">
            <v>11500.84</v>
          </cell>
          <cell r="V69">
            <v>1884.1499999999996</v>
          </cell>
          <cell r="W69">
            <v>1445.8199999999997</v>
          </cell>
          <cell r="X69">
            <v>8435.5199999999986</v>
          </cell>
          <cell r="Y69">
            <v>843.43055736250972</v>
          </cell>
          <cell r="Z69">
            <v>119953.9605573625</v>
          </cell>
          <cell r="AA69">
            <v>15804.419999999998</v>
          </cell>
          <cell r="AB69">
            <v>261</v>
          </cell>
          <cell r="AC69">
            <v>20</v>
          </cell>
          <cell r="AD69">
            <v>12</v>
          </cell>
          <cell r="AE69">
            <v>26</v>
          </cell>
          <cell r="AF69">
            <v>12</v>
          </cell>
          <cell r="AG69">
            <v>1528</v>
          </cell>
          <cell r="AH69">
            <v>0.85</v>
          </cell>
          <cell r="AI69">
            <v>1298.8</v>
          </cell>
          <cell r="AJ69">
            <v>92.357530456854406</v>
          </cell>
          <cell r="AK69">
            <v>40.637313401015938</v>
          </cell>
          <cell r="AL69">
            <v>0.44</v>
          </cell>
          <cell r="AM69">
            <v>132.99484385787034</v>
          </cell>
          <cell r="AN69">
            <v>13.853629568528161</v>
          </cell>
          <cell r="AO69">
            <v>0.15</v>
          </cell>
          <cell r="AP69">
            <v>146.8484734263985</v>
          </cell>
          <cell r="AQ69">
            <v>671.9486486486486</v>
          </cell>
          <cell r="AR69">
            <v>91.905405405405403</v>
          </cell>
          <cell r="AS69">
            <v>301.79621621621629</v>
          </cell>
          <cell r="AT69">
            <v>1065.6502702702703</v>
          </cell>
          <cell r="AU69">
            <v>120263.29582316674</v>
          </cell>
          <cell r="AV69">
            <v>0.63055269387603963</v>
          </cell>
          <cell r="AW69">
            <v>818.96183880620026</v>
          </cell>
          <cell r="AX69">
            <v>108.00648648648648</v>
          </cell>
        </row>
        <row r="70">
          <cell r="B70" t="str">
            <v>N3251-1415-09</v>
          </cell>
          <cell r="C70">
            <v>0</v>
          </cell>
          <cell r="D70" t="str">
            <v>Site Lead</v>
          </cell>
          <cell r="E70" t="str">
            <v>N3251-1415-09</v>
          </cell>
          <cell r="F70" t="str">
            <v>Vacant</v>
          </cell>
          <cell r="G70" t="str">
            <v>Wages Staff</v>
          </cell>
          <cell r="H70">
            <v>0</v>
          </cell>
          <cell r="I70">
            <v>1</v>
          </cell>
          <cell r="J70">
            <v>72966.740000000005</v>
          </cell>
          <cell r="K70">
            <v>6059.1999999999989</v>
          </cell>
          <cell r="L70">
            <v>0</v>
          </cell>
          <cell r="M70">
            <v>0</v>
          </cell>
          <cell r="N70">
            <v>2800.0499999999997</v>
          </cell>
          <cell r="O70">
            <v>749.98000000000025</v>
          </cell>
          <cell r="P70">
            <v>0</v>
          </cell>
          <cell r="Q70">
            <v>0</v>
          </cell>
          <cell r="R70">
            <v>1065.8600000000001</v>
          </cell>
          <cell r="S70">
            <v>6240.0299999999988</v>
          </cell>
          <cell r="T70">
            <v>5962.34</v>
          </cell>
          <cell r="U70">
            <v>11500.84</v>
          </cell>
          <cell r="V70">
            <v>1884.1499999999996</v>
          </cell>
          <cell r="W70">
            <v>1445.8199999999997</v>
          </cell>
          <cell r="X70">
            <v>8435.5199999999986</v>
          </cell>
          <cell r="Y70">
            <v>843.43055736250972</v>
          </cell>
          <cell r="Z70">
            <v>119953.9605573625</v>
          </cell>
          <cell r="AA70">
            <v>15804.419999999998</v>
          </cell>
          <cell r="AB70">
            <v>261</v>
          </cell>
          <cell r="AC70">
            <v>20</v>
          </cell>
          <cell r="AD70">
            <v>12</v>
          </cell>
          <cell r="AE70">
            <v>26</v>
          </cell>
          <cell r="AF70">
            <v>12</v>
          </cell>
          <cell r="AG70">
            <v>1528</v>
          </cell>
          <cell r="AH70">
            <v>0.85</v>
          </cell>
          <cell r="AI70">
            <v>1298.8</v>
          </cell>
          <cell r="AJ70">
            <v>92.357530456854406</v>
          </cell>
          <cell r="AK70">
            <v>40.637313401015938</v>
          </cell>
          <cell r="AL70">
            <v>0.44</v>
          </cell>
          <cell r="AM70">
            <v>132.99484385787034</v>
          </cell>
          <cell r="AN70">
            <v>13.853629568528161</v>
          </cell>
          <cell r="AO70">
            <v>0.15</v>
          </cell>
          <cell r="AP70">
            <v>146.8484734263985</v>
          </cell>
          <cell r="AQ70">
            <v>671.9486486486486</v>
          </cell>
          <cell r="AR70">
            <v>91.905405405405403</v>
          </cell>
          <cell r="AS70">
            <v>301.79621621621629</v>
          </cell>
          <cell r="AT70">
            <v>1065.6502702702703</v>
          </cell>
          <cell r="AU70">
            <v>120263.29582316674</v>
          </cell>
          <cell r="AV70">
            <v>0.63055269387603963</v>
          </cell>
          <cell r="AW70">
            <v>818.96183880620026</v>
          </cell>
          <cell r="AX70">
            <v>108.00648648648648</v>
          </cell>
        </row>
        <row r="71">
          <cell r="B71" t="str">
            <v>N3251-1415-10</v>
          </cell>
          <cell r="C71">
            <v>0</v>
          </cell>
          <cell r="D71" t="str">
            <v>Site Lead</v>
          </cell>
          <cell r="E71" t="str">
            <v>N3251-1415-10</v>
          </cell>
          <cell r="F71" t="str">
            <v>Vacant</v>
          </cell>
          <cell r="G71" t="str">
            <v>Wages Staff</v>
          </cell>
          <cell r="H71">
            <v>0</v>
          </cell>
          <cell r="I71">
            <v>1</v>
          </cell>
          <cell r="J71">
            <v>72966.740000000005</v>
          </cell>
          <cell r="K71">
            <v>6059.1999999999989</v>
          </cell>
          <cell r="L71">
            <v>0</v>
          </cell>
          <cell r="M71">
            <v>0</v>
          </cell>
          <cell r="N71">
            <v>2800.0499999999997</v>
          </cell>
          <cell r="O71">
            <v>749.98000000000025</v>
          </cell>
          <cell r="P71">
            <v>0</v>
          </cell>
          <cell r="Q71">
            <v>0</v>
          </cell>
          <cell r="R71">
            <v>1065.8600000000001</v>
          </cell>
          <cell r="S71">
            <v>6240.0299999999988</v>
          </cell>
          <cell r="T71">
            <v>5962.34</v>
          </cell>
          <cell r="U71">
            <v>11500.84</v>
          </cell>
          <cell r="V71">
            <v>1884.1499999999996</v>
          </cell>
          <cell r="W71">
            <v>1445.8199999999997</v>
          </cell>
          <cell r="X71">
            <v>8435.5199999999986</v>
          </cell>
          <cell r="Y71">
            <v>843.43055736250972</v>
          </cell>
          <cell r="Z71">
            <v>119953.9605573625</v>
          </cell>
          <cell r="AA71">
            <v>15804.419999999998</v>
          </cell>
          <cell r="AB71">
            <v>261</v>
          </cell>
          <cell r="AC71">
            <v>20</v>
          </cell>
          <cell r="AD71">
            <v>12</v>
          </cell>
          <cell r="AE71">
            <v>26</v>
          </cell>
          <cell r="AF71">
            <v>12</v>
          </cell>
          <cell r="AG71">
            <v>1528</v>
          </cell>
          <cell r="AH71">
            <v>0.85</v>
          </cell>
          <cell r="AI71">
            <v>1298.8</v>
          </cell>
          <cell r="AJ71">
            <v>92.357530456854406</v>
          </cell>
          <cell r="AK71">
            <v>40.637313401015938</v>
          </cell>
          <cell r="AL71">
            <v>0.44</v>
          </cell>
          <cell r="AM71">
            <v>132.99484385787034</v>
          </cell>
          <cell r="AN71">
            <v>13.853629568528161</v>
          </cell>
          <cell r="AO71">
            <v>0.15</v>
          </cell>
          <cell r="AP71">
            <v>146.8484734263985</v>
          </cell>
          <cell r="AQ71">
            <v>671.9486486486486</v>
          </cell>
          <cell r="AR71">
            <v>91.905405405405403</v>
          </cell>
          <cell r="AS71">
            <v>301.79621621621629</v>
          </cell>
          <cell r="AT71">
            <v>1065.6502702702703</v>
          </cell>
          <cell r="AU71">
            <v>120263.29582316674</v>
          </cell>
          <cell r="AV71">
            <v>0.63055269387603963</v>
          </cell>
          <cell r="AW71">
            <v>818.96183880620026</v>
          </cell>
          <cell r="AX71">
            <v>108.00648648648648</v>
          </cell>
        </row>
        <row r="72">
          <cell r="B72" t="str">
            <v>N3251-1415-11</v>
          </cell>
          <cell r="C72">
            <v>0</v>
          </cell>
          <cell r="D72" t="str">
            <v>Site Lead</v>
          </cell>
          <cell r="E72" t="str">
            <v>N3251-1415-11</v>
          </cell>
          <cell r="F72" t="str">
            <v>Vacant</v>
          </cell>
          <cell r="G72" t="str">
            <v>Wages Staff</v>
          </cell>
          <cell r="H72">
            <v>0</v>
          </cell>
          <cell r="I72">
            <v>1</v>
          </cell>
          <cell r="J72">
            <v>72966.740000000005</v>
          </cell>
          <cell r="K72">
            <v>6059.1999999999989</v>
          </cell>
          <cell r="L72">
            <v>0</v>
          </cell>
          <cell r="M72">
            <v>0</v>
          </cell>
          <cell r="N72">
            <v>2800.0499999999997</v>
          </cell>
          <cell r="O72">
            <v>749.98000000000025</v>
          </cell>
          <cell r="P72">
            <v>0</v>
          </cell>
          <cell r="Q72">
            <v>0</v>
          </cell>
          <cell r="R72">
            <v>1065.8600000000001</v>
          </cell>
          <cell r="S72">
            <v>6240.0299999999988</v>
          </cell>
          <cell r="T72">
            <v>5962.34</v>
          </cell>
          <cell r="U72">
            <v>11500.84</v>
          </cell>
          <cell r="V72">
            <v>1884.1499999999996</v>
          </cell>
          <cell r="W72">
            <v>1445.8199999999997</v>
          </cell>
          <cell r="X72">
            <v>8435.5199999999986</v>
          </cell>
          <cell r="Y72">
            <v>843.43055736250972</v>
          </cell>
          <cell r="Z72">
            <v>119953.9605573625</v>
          </cell>
          <cell r="AA72">
            <v>15804.419999999998</v>
          </cell>
          <cell r="AB72">
            <v>261</v>
          </cell>
          <cell r="AC72">
            <v>20</v>
          </cell>
          <cell r="AD72">
            <v>12</v>
          </cell>
          <cell r="AE72">
            <v>26</v>
          </cell>
          <cell r="AF72">
            <v>12</v>
          </cell>
          <cell r="AG72">
            <v>1528</v>
          </cell>
          <cell r="AH72">
            <v>0.85</v>
          </cell>
          <cell r="AI72">
            <v>1298.8</v>
          </cell>
          <cell r="AJ72">
            <v>92.357530456854406</v>
          </cell>
          <cell r="AK72">
            <v>40.637313401015938</v>
          </cell>
          <cell r="AL72">
            <v>0.44</v>
          </cell>
          <cell r="AM72">
            <v>132.99484385787034</v>
          </cell>
          <cell r="AN72">
            <v>13.853629568528161</v>
          </cell>
          <cell r="AO72">
            <v>0.15</v>
          </cell>
          <cell r="AP72">
            <v>146.8484734263985</v>
          </cell>
          <cell r="AQ72">
            <v>671.9486486486486</v>
          </cell>
          <cell r="AR72">
            <v>91.905405405405403</v>
          </cell>
          <cell r="AS72">
            <v>301.79621621621629</v>
          </cell>
          <cell r="AT72">
            <v>1065.6502702702703</v>
          </cell>
          <cell r="AU72">
            <v>120263.29582316674</v>
          </cell>
          <cell r="AV72">
            <v>0.63055269387603963</v>
          </cell>
          <cell r="AW72">
            <v>818.96183880620026</v>
          </cell>
          <cell r="AX72">
            <v>108.00648648648648</v>
          </cell>
        </row>
        <row r="73">
          <cell r="B73" t="str">
            <v>N3251-1415-12</v>
          </cell>
          <cell r="C73">
            <v>0</v>
          </cell>
          <cell r="D73" t="str">
            <v>Site Lead</v>
          </cell>
          <cell r="E73" t="str">
            <v>N3251-1415-12</v>
          </cell>
          <cell r="F73" t="str">
            <v>Vacant</v>
          </cell>
          <cell r="G73" t="str">
            <v>Wages Staff</v>
          </cell>
          <cell r="H73">
            <v>0</v>
          </cell>
          <cell r="I73">
            <v>1</v>
          </cell>
          <cell r="J73">
            <v>72966.740000000005</v>
          </cell>
          <cell r="K73">
            <v>6059.1999999999989</v>
          </cell>
          <cell r="L73">
            <v>0</v>
          </cell>
          <cell r="M73">
            <v>0</v>
          </cell>
          <cell r="N73">
            <v>2800.0499999999997</v>
          </cell>
          <cell r="O73">
            <v>749.98000000000025</v>
          </cell>
          <cell r="P73">
            <v>0</v>
          </cell>
          <cell r="Q73">
            <v>0</v>
          </cell>
          <cell r="R73">
            <v>1065.8600000000001</v>
          </cell>
          <cell r="S73">
            <v>6240.0299999999988</v>
          </cell>
          <cell r="T73">
            <v>5962.34</v>
          </cell>
          <cell r="U73">
            <v>11500.84</v>
          </cell>
          <cell r="V73">
            <v>1884.1499999999996</v>
          </cell>
          <cell r="W73">
            <v>1445.8199999999997</v>
          </cell>
          <cell r="X73">
            <v>8435.5199999999986</v>
          </cell>
          <cell r="Y73">
            <v>843.43055736250972</v>
          </cell>
          <cell r="Z73">
            <v>119953.9605573625</v>
          </cell>
          <cell r="AA73">
            <v>15804.419999999998</v>
          </cell>
          <cell r="AB73">
            <v>261</v>
          </cell>
          <cell r="AC73">
            <v>20</v>
          </cell>
          <cell r="AD73">
            <v>12</v>
          </cell>
          <cell r="AE73">
            <v>26</v>
          </cell>
          <cell r="AF73">
            <v>12</v>
          </cell>
          <cell r="AG73">
            <v>1528</v>
          </cell>
          <cell r="AH73">
            <v>0.85</v>
          </cell>
          <cell r="AI73">
            <v>1298.8</v>
          </cell>
          <cell r="AJ73">
            <v>92.357530456854406</v>
          </cell>
          <cell r="AK73">
            <v>40.637313401015938</v>
          </cell>
          <cell r="AL73">
            <v>0.44</v>
          </cell>
          <cell r="AM73">
            <v>132.99484385787034</v>
          </cell>
          <cell r="AN73">
            <v>13.853629568528161</v>
          </cell>
          <cell r="AO73">
            <v>0.15</v>
          </cell>
          <cell r="AP73">
            <v>146.8484734263985</v>
          </cell>
          <cell r="AQ73">
            <v>671.9486486486486</v>
          </cell>
          <cell r="AR73">
            <v>91.905405405405403</v>
          </cell>
          <cell r="AS73">
            <v>301.79621621621629</v>
          </cell>
          <cell r="AT73">
            <v>1065.6502702702703</v>
          </cell>
          <cell r="AU73">
            <v>120263.29582316674</v>
          </cell>
          <cell r="AV73">
            <v>0.63055269387603963</v>
          </cell>
          <cell r="AW73">
            <v>818.96183880620026</v>
          </cell>
          <cell r="AX73">
            <v>108.00648648648648</v>
          </cell>
        </row>
        <row r="74">
          <cell r="B74" t="str">
            <v>N3251-1415-13</v>
          </cell>
          <cell r="C74">
            <v>0</v>
          </cell>
          <cell r="D74" t="str">
            <v>Site Lead</v>
          </cell>
          <cell r="E74" t="str">
            <v>N3251-1415-13</v>
          </cell>
          <cell r="F74" t="str">
            <v>Vacant</v>
          </cell>
          <cell r="G74" t="str">
            <v>Wages Staff</v>
          </cell>
          <cell r="H74">
            <v>0</v>
          </cell>
          <cell r="I74">
            <v>1</v>
          </cell>
          <cell r="J74">
            <v>72966.740000000005</v>
          </cell>
          <cell r="K74">
            <v>6059.1999999999989</v>
          </cell>
          <cell r="L74">
            <v>0</v>
          </cell>
          <cell r="M74">
            <v>0</v>
          </cell>
          <cell r="N74">
            <v>2800.0499999999997</v>
          </cell>
          <cell r="O74">
            <v>749.98000000000025</v>
          </cell>
          <cell r="P74">
            <v>0</v>
          </cell>
          <cell r="Q74">
            <v>0</v>
          </cell>
          <cell r="R74">
            <v>1065.8600000000001</v>
          </cell>
          <cell r="S74">
            <v>6240.0299999999988</v>
          </cell>
          <cell r="T74">
            <v>5962.34</v>
          </cell>
          <cell r="U74">
            <v>11500.84</v>
          </cell>
          <cell r="V74">
            <v>1884.1499999999996</v>
          </cell>
          <cell r="W74">
            <v>1445.8199999999997</v>
          </cell>
          <cell r="X74">
            <v>8435.5199999999986</v>
          </cell>
          <cell r="Y74">
            <v>843.43055736250972</v>
          </cell>
          <cell r="Z74">
            <v>119953.9605573625</v>
          </cell>
          <cell r="AA74">
            <v>15804.419999999998</v>
          </cell>
          <cell r="AB74">
            <v>261</v>
          </cell>
          <cell r="AC74">
            <v>20</v>
          </cell>
          <cell r="AD74">
            <v>12</v>
          </cell>
          <cell r="AE74">
            <v>26</v>
          </cell>
          <cell r="AF74">
            <v>12</v>
          </cell>
          <cell r="AG74">
            <v>1528</v>
          </cell>
          <cell r="AH74">
            <v>0.85</v>
          </cell>
          <cell r="AI74">
            <v>1298.8</v>
          </cell>
          <cell r="AJ74">
            <v>92.357530456854406</v>
          </cell>
          <cell r="AK74">
            <v>40.637313401015938</v>
          </cell>
          <cell r="AL74">
            <v>0.44</v>
          </cell>
          <cell r="AM74">
            <v>132.99484385787034</v>
          </cell>
          <cell r="AN74">
            <v>13.853629568528161</v>
          </cell>
          <cell r="AO74">
            <v>0.15</v>
          </cell>
          <cell r="AP74">
            <v>146.8484734263985</v>
          </cell>
          <cell r="AQ74">
            <v>671.9486486486486</v>
          </cell>
          <cell r="AR74">
            <v>91.905405405405403</v>
          </cell>
          <cell r="AS74">
            <v>301.79621621621629</v>
          </cell>
          <cell r="AT74">
            <v>1065.6502702702703</v>
          </cell>
          <cell r="AU74">
            <v>120263.29582316674</v>
          </cell>
          <cell r="AV74">
            <v>0.63055269387603963</v>
          </cell>
          <cell r="AW74">
            <v>818.96183880620026</v>
          </cell>
          <cell r="AX74">
            <v>108.00648648648648</v>
          </cell>
        </row>
        <row r="75">
          <cell r="B75" t="str">
            <v>N3251-1415-14</v>
          </cell>
          <cell r="C75">
            <v>0</v>
          </cell>
          <cell r="D75" t="str">
            <v>Site Lead</v>
          </cell>
          <cell r="E75" t="str">
            <v>N3251-1415-14</v>
          </cell>
          <cell r="F75" t="str">
            <v>Vacant</v>
          </cell>
          <cell r="G75" t="str">
            <v>Wages Staff</v>
          </cell>
          <cell r="H75">
            <v>0</v>
          </cell>
          <cell r="I75">
            <v>1</v>
          </cell>
          <cell r="J75">
            <v>72966.740000000005</v>
          </cell>
          <cell r="K75">
            <v>6059.1999999999989</v>
          </cell>
          <cell r="L75">
            <v>0</v>
          </cell>
          <cell r="M75">
            <v>0</v>
          </cell>
          <cell r="N75">
            <v>2800.0499999999997</v>
          </cell>
          <cell r="O75">
            <v>749.98000000000025</v>
          </cell>
          <cell r="P75">
            <v>0</v>
          </cell>
          <cell r="Q75">
            <v>0</v>
          </cell>
          <cell r="R75">
            <v>1065.8600000000001</v>
          </cell>
          <cell r="S75">
            <v>6240.0299999999988</v>
          </cell>
          <cell r="T75">
            <v>5962.34</v>
          </cell>
          <cell r="U75">
            <v>11500.84</v>
          </cell>
          <cell r="V75">
            <v>1884.1499999999996</v>
          </cell>
          <cell r="W75">
            <v>1445.8199999999997</v>
          </cell>
          <cell r="X75">
            <v>8435.5199999999986</v>
          </cell>
          <cell r="Y75">
            <v>843.43055736250972</v>
          </cell>
          <cell r="Z75">
            <v>119953.9605573625</v>
          </cell>
          <cell r="AA75">
            <v>15804.419999999998</v>
          </cell>
          <cell r="AB75">
            <v>261</v>
          </cell>
          <cell r="AC75">
            <v>20</v>
          </cell>
          <cell r="AD75">
            <v>12</v>
          </cell>
          <cell r="AE75">
            <v>26</v>
          </cell>
          <cell r="AF75">
            <v>12</v>
          </cell>
          <cell r="AG75">
            <v>1528</v>
          </cell>
          <cell r="AH75">
            <v>0.85</v>
          </cell>
          <cell r="AI75">
            <v>1298.8</v>
          </cell>
          <cell r="AJ75">
            <v>92.357530456854406</v>
          </cell>
          <cell r="AK75">
            <v>40.637313401015938</v>
          </cell>
          <cell r="AL75">
            <v>0.44</v>
          </cell>
          <cell r="AM75">
            <v>132.99484385787034</v>
          </cell>
          <cell r="AN75">
            <v>13.853629568528161</v>
          </cell>
          <cell r="AO75">
            <v>0.15</v>
          </cell>
          <cell r="AP75">
            <v>146.8484734263985</v>
          </cell>
          <cell r="AQ75">
            <v>671.9486486486486</v>
          </cell>
          <cell r="AR75">
            <v>91.905405405405403</v>
          </cell>
          <cell r="AS75">
            <v>301.79621621621629</v>
          </cell>
          <cell r="AT75">
            <v>1065.6502702702703</v>
          </cell>
          <cell r="AU75">
            <v>120263.29582316674</v>
          </cell>
          <cell r="AV75">
            <v>0.63055269387603963</v>
          </cell>
          <cell r="AW75">
            <v>818.96183880620026</v>
          </cell>
          <cell r="AX75">
            <v>108.00648648648648</v>
          </cell>
        </row>
        <row r="76">
          <cell r="B76" t="str">
            <v>N3251-1415-16</v>
          </cell>
          <cell r="C76">
            <v>0</v>
          </cell>
          <cell r="D76" t="str">
            <v>Scheduler</v>
          </cell>
          <cell r="E76" t="str">
            <v>N3251-1415-16</v>
          </cell>
          <cell r="F76" t="str">
            <v>Vacant</v>
          </cell>
          <cell r="G76" t="str">
            <v>Wages Staff</v>
          </cell>
          <cell r="H76">
            <v>0</v>
          </cell>
          <cell r="I76">
            <v>1</v>
          </cell>
          <cell r="J76">
            <v>89150.120000000024</v>
          </cell>
          <cell r="K76">
            <v>7403.07</v>
          </cell>
          <cell r="L76">
            <v>0</v>
          </cell>
          <cell r="M76">
            <v>180.20999999999998</v>
          </cell>
          <cell r="N76">
            <v>2698.86</v>
          </cell>
          <cell r="O76">
            <v>722.8499999999998</v>
          </cell>
          <cell r="P76">
            <v>0</v>
          </cell>
          <cell r="Q76">
            <v>0</v>
          </cell>
          <cell r="R76">
            <v>1224.92</v>
          </cell>
          <cell r="S76">
            <v>0</v>
          </cell>
          <cell r="T76">
            <v>3346.85</v>
          </cell>
          <cell r="U76">
            <v>12566.670000000002</v>
          </cell>
          <cell r="V76">
            <v>2089.9800000000005</v>
          </cell>
          <cell r="W76">
            <v>1606.2199999999996</v>
          </cell>
          <cell r="X76">
            <v>9356.9700000000012</v>
          </cell>
          <cell r="Y76">
            <v>1030.498114513088</v>
          </cell>
          <cell r="Z76">
            <v>131377.21811451315</v>
          </cell>
          <cell r="AA76">
            <v>19309.689999999999</v>
          </cell>
          <cell r="AB76">
            <v>261</v>
          </cell>
          <cell r="AC76">
            <v>20</v>
          </cell>
          <cell r="AD76">
            <v>12</v>
          </cell>
          <cell r="AE76">
            <v>26</v>
          </cell>
          <cell r="AF76">
            <v>12</v>
          </cell>
          <cell r="AG76">
            <v>1528</v>
          </cell>
          <cell r="AH76">
            <v>0.85</v>
          </cell>
          <cell r="AI76">
            <v>1298.8</v>
          </cell>
          <cell r="AJ76">
            <v>101.15277033762946</v>
          </cell>
          <cell r="AK76">
            <v>44.507218948556961</v>
          </cell>
          <cell r="AL76">
            <v>0.44</v>
          </cell>
          <cell r="AM76">
            <v>145.65998928618643</v>
          </cell>
          <cell r="AN76">
            <v>15.172915550644419</v>
          </cell>
          <cell r="AO76">
            <v>0.15</v>
          </cell>
          <cell r="AP76">
            <v>160.83290483683083</v>
          </cell>
          <cell r="AQ76">
            <v>671.9486486486486</v>
          </cell>
          <cell r="AR76">
            <v>91.905405405405403</v>
          </cell>
          <cell r="AS76">
            <v>301.79621621621629</v>
          </cell>
          <cell r="AT76">
            <v>1065.6502702702703</v>
          </cell>
          <cell r="AU76">
            <v>131716.01148571359</v>
          </cell>
          <cell r="AV76">
            <v>0.63055269387603963</v>
          </cell>
          <cell r="AW76">
            <v>818.96183880620026</v>
          </cell>
          <cell r="AX76">
            <v>108.00648648648648</v>
          </cell>
        </row>
        <row r="77">
          <cell r="B77" t="str">
            <v>N3251-1415-17</v>
          </cell>
          <cell r="C77">
            <v>0</v>
          </cell>
          <cell r="D77" t="str">
            <v>Service Delivery Contract Manager</v>
          </cell>
          <cell r="E77" t="str">
            <v>N3251-1415-17</v>
          </cell>
          <cell r="F77" t="str">
            <v>Vacant</v>
          </cell>
          <cell r="G77" t="str">
            <v>Wages Staff</v>
          </cell>
          <cell r="H77">
            <v>0</v>
          </cell>
          <cell r="I77">
            <v>1</v>
          </cell>
          <cell r="J77">
            <v>106401.74000000003</v>
          </cell>
          <cell r="K77">
            <v>8835.68</v>
          </cell>
          <cell r="L77">
            <v>0</v>
          </cell>
          <cell r="M77">
            <v>0</v>
          </cell>
          <cell r="N77">
            <v>2799.62</v>
          </cell>
          <cell r="O77">
            <v>749.86</v>
          </cell>
          <cell r="P77">
            <v>0</v>
          </cell>
          <cell r="Q77">
            <v>0</v>
          </cell>
          <cell r="R77">
            <v>364.06</v>
          </cell>
          <cell r="S77">
            <v>0</v>
          </cell>
          <cell r="T77">
            <v>3039.19</v>
          </cell>
          <cell r="U77">
            <v>14662.149999999998</v>
          </cell>
          <cell r="V77">
            <v>2446.3599999999997</v>
          </cell>
          <cell r="W77">
            <v>1880.7399999999998</v>
          </cell>
          <cell r="X77">
            <v>10952.669999999998</v>
          </cell>
          <cell r="Y77">
            <v>1229.9086773328279</v>
          </cell>
          <cell r="Z77">
            <v>153361.97867733284</v>
          </cell>
          <cell r="AA77">
            <v>23046.299999999996</v>
          </cell>
          <cell r="AB77">
            <v>261</v>
          </cell>
          <cell r="AC77">
            <v>20</v>
          </cell>
          <cell r="AD77">
            <v>12</v>
          </cell>
          <cell r="AE77">
            <v>26</v>
          </cell>
          <cell r="AF77">
            <v>12</v>
          </cell>
          <cell r="AG77">
            <v>1528</v>
          </cell>
          <cell r="AH77">
            <v>0.85</v>
          </cell>
          <cell r="AI77">
            <v>1298.8</v>
          </cell>
          <cell r="AJ77">
            <v>118.07974952058272</v>
          </cell>
          <cell r="AK77">
            <v>51.955089789056402</v>
          </cell>
          <cell r="AL77">
            <v>0.44</v>
          </cell>
          <cell r="AM77">
            <v>170.03483930963912</v>
          </cell>
          <cell r="AN77">
            <v>17.711962428087407</v>
          </cell>
          <cell r="AO77">
            <v>0.15</v>
          </cell>
          <cell r="AP77">
            <v>187.74680173772654</v>
          </cell>
          <cell r="AQ77">
            <v>671.9486486486486</v>
          </cell>
          <cell r="AR77">
            <v>91.905405405405403</v>
          </cell>
          <cell r="AS77">
            <v>301.79621621621629</v>
          </cell>
          <cell r="AT77">
            <v>1065.6502702702703</v>
          </cell>
          <cell r="AU77">
            <v>153757.46598111166</v>
          </cell>
          <cell r="AV77">
            <v>0.63055269387603963</v>
          </cell>
          <cell r="AW77">
            <v>818.96183880620026</v>
          </cell>
          <cell r="AX77">
            <v>108.00648648648648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0</v>
          </cell>
        </row>
        <row r="80">
          <cell r="B80" t="str">
            <v>Total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56</v>
          </cell>
          <cell r="J80">
            <v>3734501.1200000015</v>
          </cell>
          <cell r="K80">
            <v>322311.20000000019</v>
          </cell>
          <cell r="L80">
            <v>11443.150399999997</v>
          </cell>
          <cell r="M80">
            <v>14180.249999999998</v>
          </cell>
          <cell r="N80">
            <v>153900.70000000001</v>
          </cell>
          <cell r="O80">
            <v>41221.530000000021</v>
          </cell>
          <cell r="P80">
            <v>0</v>
          </cell>
          <cell r="Q80">
            <v>0</v>
          </cell>
          <cell r="R80">
            <v>67363.89</v>
          </cell>
          <cell r="S80">
            <v>71150.76999999999</v>
          </cell>
          <cell r="T80">
            <v>246782.03000000006</v>
          </cell>
          <cell r="U80">
            <v>602553.55000000005</v>
          </cell>
          <cell r="V80">
            <v>92571.549999999959</v>
          </cell>
          <cell r="W80">
            <v>70550.010000000024</v>
          </cell>
          <cell r="X80">
            <v>414454.10000000027</v>
          </cell>
          <cell r="Y80">
            <v>124934.50372945666</v>
          </cell>
          <cell r="Z80">
            <v>5967918.3541294513</v>
          </cell>
          <cell r="AA80">
            <v>808878.28000000026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82512</v>
          </cell>
          <cell r="AH80">
            <v>0</v>
          </cell>
          <cell r="AI80">
            <v>70135.20000000007</v>
          </cell>
          <cell r="AJ80">
            <v>80.316574598078063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36285.227027027038</v>
          </cell>
          <cell r="AR80">
            <v>4962.891891891888</v>
          </cell>
          <cell r="AS80">
            <v>16296.995675675682</v>
          </cell>
          <cell r="AT80">
            <v>57545.114594594612</v>
          </cell>
          <cell r="AU80">
            <v>5624261.4941478698</v>
          </cell>
          <cell r="AV80">
            <v>0.63055269387603963</v>
          </cell>
          <cell r="AX80">
            <v>5832.3502702702654</v>
          </cell>
        </row>
        <row r="81">
          <cell r="B81" t="str">
            <v>Total (Chargeable)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54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5633019.0227511302</v>
          </cell>
          <cell r="AA81">
            <v>759831.99000000022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Overtime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str">
            <v>Payroll (including APC's)</v>
          </cell>
          <cell r="X82">
            <v>0</v>
          </cell>
          <cell r="Y82">
            <v>6776796.6341294562</v>
          </cell>
          <cell r="Z82" t="str">
            <v>Proof</v>
          </cell>
          <cell r="AE82" t="str">
            <v>Productive Hrs for the year</v>
          </cell>
          <cell r="AF82">
            <v>0</v>
          </cell>
          <cell r="AG82">
            <v>0</v>
          </cell>
          <cell r="AH82">
            <v>0</v>
          </cell>
          <cell r="AI82">
            <v>70135.20000000007</v>
          </cell>
          <cell r="AJ82">
            <v>80.316574598078063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 xml:space="preserve">Overtime Hours </v>
          </cell>
          <cell r="E83">
            <v>0</v>
          </cell>
          <cell r="F83">
            <v>7460.2508987342917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 xml:space="preserve">Estimated  Monthly Productive Hrs </v>
          </cell>
          <cell r="AF83">
            <v>0</v>
          </cell>
          <cell r="AG83">
            <v>0</v>
          </cell>
          <cell r="AH83">
            <v>0</v>
          </cell>
          <cell r="AI83">
            <v>5844.6000000000058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 t="str">
            <v>Base Rate</v>
          </cell>
          <cell r="E84">
            <v>0</v>
          </cell>
          <cell r="F84">
            <v>80.316574598078063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Overtime Hrs for the year</v>
          </cell>
          <cell r="AF84">
            <v>0</v>
          </cell>
          <cell r="AG84">
            <v>0</v>
          </cell>
          <cell r="AH84">
            <v>0</v>
          </cell>
          <cell r="AI84">
            <v>7460.2508987342917</v>
          </cell>
          <cell r="AJ84">
            <v>0</v>
          </cell>
          <cell r="AK84" t="str">
            <v xml:space="preserve">Cost Centre Overhead </v>
          </cell>
          <cell r="AL84">
            <v>0</v>
          </cell>
          <cell r="AM84">
            <v>0</v>
          </cell>
          <cell r="AN84">
            <v>0</v>
          </cell>
          <cell r="AO84">
            <v>2626966.8173419754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599181.79782857164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6776796.6341294562</v>
          </cell>
          <cell r="Z85">
            <v>4.6566128730773926E-9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Total Hrs for the year</v>
          </cell>
          <cell r="AF85">
            <v>0</v>
          </cell>
          <cell r="AG85">
            <v>0</v>
          </cell>
          <cell r="AH85">
            <v>0</v>
          </cell>
          <cell r="AI85">
            <v>77595.450898734358</v>
          </cell>
          <cell r="AJ85">
            <v>0</v>
          </cell>
          <cell r="AK85" t="str">
            <v xml:space="preserve">Corporate Overheads 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 t="str">
            <v>Multiplier for O/T recovery penalty</v>
          </cell>
          <cell r="E86">
            <v>0</v>
          </cell>
          <cell r="F86">
            <v>1.4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 t="str">
            <v>Proofs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 t="str">
            <v>Total Allocated</v>
          </cell>
          <cell r="E87">
            <v>0</v>
          </cell>
          <cell r="F87">
            <v>838854.51696000027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Staff Numbers - FTE</v>
          </cell>
          <cell r="AJ87">
            <v>0</v>
          </cell>
          <cell r="AK87">
            <v>56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 t="str">
            <v>Budget Overtime</v>
          </cell>
          <cell r="E89">
            <v>0</v>
          </cell>
          <cell r="F89">
            <v>759831.99000000022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 t="str">
            <v>APCS</v>
          </cell>
          <cell r="E90">
            <v>0</v>
          </cell>
          <cell r="F90">
            <v>0.104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</row>
        <row r="91">
          <cell r="B91">
            <v>0</v>
          </cell>
          <cell r="C91">
            <v>0</v>
          </cell>
          <cell r="D91" t="str">
            <v>Total Budget Overtime</v>
          </cell>
          <cell r="E91">
            <v>0</v>
          </cell>
          <cell r="F91">
            <v>838854.51696000027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 t="str">
            <v>Cost Centre Overheads as a % of Chargeable Payroll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0.40590515269234217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W92">
            <v>0</v>
          </cell>
          <cell r="AX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Corporate Overheads as a % of Chargeable Payroll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0.15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B95">
            <v>0</v>
          </cell>
          <cell r="C95">
            <v>0</v>
          </cell>
          <cell r="D95" t="str">
            <v>Staff Training and Development</v>
          </cell>
          <cell r="E95">
            <v>0</v>
          </cell>
          <cell r="F95">
            <v>113700.42226487525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 t="str">
            <v>Average OPA Rate</v>
          </cell>
          <cell r="AM95">
            <v>0</v>
          </cell>
          <cell r="AN95">
            <v>0</v>
          </cell>
          <cell r="AO95">
            <v>80.316574598078063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</row>
        <row r="96">
          <cell r="B96">
            <v>0</v>
          </cell>
          <cell r="C96">
            <v>0</v>
          </cell>
          <cell r="D96" t="str">
            <v>Other Employment Costs</v>
          </cell>
          <cell r="E96">
            <v>0</v>
          </cell>
          <cell r="F96">
            <v>139319.91028990582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</row>
        <row r="97">
          <cell r="B97">
            <v>0</v>
          </cell>
          <cell r="C97">
            <v>0</v>
          </cell>
          <cell r="D97" t="str">
            <v>Project Related Expenses</v>
          </cell>
          <cell r="E97">
            <v>0</v>
          </cell>
          <cell r="F97">
            <v>289459.24409275531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Average Fully Burdened Charge-Out-Rate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</row>
        <row r="99">
          <cell r="B99">
            <v>0</v>
          </cell>
          <cell r="C99">
            <v>0</v>
          </cell>
          <cell r="D99" t="str">
            <v>Selling Expenses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str">
            <v>Average Rate settings for OPA System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W99">
            <v>0</v>
          </cell>
          <cell r="AX99">
            <v>0</v>
          </cell>
        </row>
        <row r="100">
          <cell r="B100">
            <v>0</v>
          </cell>
          <cell r="C100">
            <v>0</v>
          </cell>
          <cell r="D100" t="str">
            <v>Leases</v>
          </cell>
          <cell r="E100">
            <v>0</v>
          </cell>
          <cell r="F100">
            <v>651774.06115091976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Hourly Rate OPA Rate per hour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80.316574598078063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W100">
            <v>0</v>
          </cell>
          <cell r="AX100">
            <v>0</v>
          </cell>
        </row>
        <row r="101">
          <cell r="B101">
            <v>0</v>
          </cell>
          <cell r="C101">
            <v>0</v>
          </cell>
          <cell r="D101" t="str">
            <v>General and Admin Expenses</v>
          </cell>
          <cell r="E101">
            <v>0</v>
          </cell>
          <cell r="F101">
            <v>133289.37251990201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Cost Centre Overhead Rate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0.44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 t="str">
            <v>Corporate Overhead Rate for non-contestable works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0.15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B103">
            <v>0</v>
          </cell>
          <cell r="C103">
            <v>0</v>
          </cell>
          <cell r="D103" t="str">
            <v>Inter Divisional Charges</v>
          </cell>
          <cell r="E103">
            <v>0</v>
          </cell>
          <cell r="F103">
            <v>1074626.6156452952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str">
            <v>Corporate Overhead Rate for contestable works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0.05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B104">
            <v>0</v>
          </cell>
          <cell r="C104">
            <v>0</v>
          </cell>
          <cell r="D104" t="str">
            <v>Less</v>
          </cell>
          <cell r="E104">
            <v>0</v>
          </cell>
          <cell r="F104">
            <v>2402169.6259636534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str">
            <v>Overtime Penalty Rate to be applied to base OT hours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0.4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5">
          <cell r="B105">
            <v>0</v>
          </cell>
          <cell r="C105">
            <v>0</v>
          </cell>
          <cell r="D105" t="str">
            <v>68293 - Reimbursement of FBT Expenses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W105">
            <v>0</v>
          </cell>
          <cell r="AX105">
            <v>0</v>
          </cell>
        </row>
        <row r="106">
          <cell r="B106">
            <v>0</v>
          </cell>
          <cell r="C106">
            <v>0</v>
          </cell>
          <cell r="D106" t="str">
            <v>74312 - Budget Cap Adjustment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B107">
            <v>0</v>
          </cell>
          <cell r="C107">
            <v>0</v>
          </cell>
          <cell r="D107" t="str">
            <v>70840 - Professional Member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B108">
            <v>0</v>
          </cell>
          <cell r="C108">
            <v>0</v>
          </cell>
          <cell r="D108" t="str">
            <v>71100 - Contractors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</row>
        <row r="109">
          <cell r="B109">
            <v>0</v>
          </cell>
          <cell r="C109">
            <v>0</v>
          </cell>
          <cell r="D109" t="str">
            <v>71000 - Consultants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W109">
            <v>0</v>
          </cell>
          <cell r="AX109">
            <v>0</v>
          </cell>
        </row>
        <row r="110">
          <cell r="B110">
            <v>0</v>
          </cell>
          <cell r="C110">
            <v>0</v>
          </cell>
          <cell r="D110" t="str">
            <v>72505 - Plant Leasing</v>
          </cell>
          <cell r="E110">
            <v>0</v>
          </cell>
          <cell r="F110">
            <v>110102.13999999998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0</v>
          </cell>
          <cell r="AX110">
            <v>0</v>
          </cell>
        </row>
        <row r="111">
          <cell r="B111">
            <v>0</v>
          </cell>
          <cell r="C111">
            <v>0</v>
          </cell>
          <cell r="D111" t="str">
            <v>Total Overheads to be Recovered</v>
          </cell>
          <cell r="E111">
            <v>0</v>
          </cell>
          <cell r="F111">
            <v>2292067.4859636533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B113">
            <v>0</v>
          </cell>
          <cell r="C113">
            <v>0</v>
          </cell>
          <cell r="D113" t="str">
            <v>Fixed Price Service Contract Charges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W115">
            <v>0</v>
          </cell>
          <cell r="AX115">
            <v>0</v>
          </cell>
        </row>
      </sheetData>
      <sheetData sheetId="16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3252 - Network Metering &amp; Services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6521</v>
          </cell>
          <cell r="C21">
            <v>0</v>
          </cell>
          <cell r="D21" t="str">
            <v>Manager Metering, Services and Streetlighting</v>
          </cell>
          <cell r="E21" t="str">
            <v>6045</v>
          </cell>
          <cell r="F21" t="str">
            <v>MUDFORD, Stephen P</v>
          </cell>
          <cell r="G21" t="str">
            <v>Salaried Staff</v>
          </cell>
          <cell r="H21">
            <v>0</v>
          </cell>
          <cell r="I21">
            <v>1</v>
          </cell>
          <cell r="J21">
            <v>129262.05</v>
          </cell>
          <cell r="K21">
            <v>12347.04</v>
          </cell>
          <cell r="L21">
            <v>648.47720000000004</v>
          </cell>
          <cell r="M21">
            <v>16041.059999999998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1743</v>
          </cell>
          <cell r="S21">
            <v>0</v>
          </cell>
          <cell r="T21">
            <v>0</v>
          </cell>
          <cell r="U21">
            <v>27921.270000000008</v>
          </cell>
          <cell r="V21">
            <v>3269.5</v>
          </cell>
          <cell r="W21">
            <v>2405.7099999999996</v>
          </cell>
          <cell r="X21">
            <v>14637.910000000002</v>
          </cell>
          <cell r="Y21">
            <v>5814.3946079429952</v>
          </cell>
          <cell r="Z21">
            <v>214090.41180794299</v>
          </cell>
          <cell r="AA21">
            <v>27997.83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157.91784865684008</v>
          </cell>
          <cell r="AK21">
            <v>69.48385340900964</v>
          </cell>
          <cell r="AL21">
            <v>0.44</v>
          </cell>
          <cell r="AM21">
            <v>227.40170206584972</v>
          </cell>
          <cell r="AN21">
            <v>23.687677298526012</v>
          </cell>
          <cell r="AO21">
            <v>0.15</v>
          </cell>
          <cell r="AP21">
            <v>251.08937936437573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N3252-1415-10</v>
          </cell>
          <cell r="C22">
            <v>0</v>
          </cell>
          <cell r="D22" t="str">
            <v>Program Delivery Lead Metering</v>
          </cell>
          <cell r="E22" t="str">
            <v>N3252-1415-10</v>
          </cell>
          <cell r="F22" t="str">
            <v>Vacant</v>
          </cell>
          <cell r="G22" t="str">
            <v>Wages Staff</v>
          </cell>
          <cell r="H22">
            <v>0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0</v>
          </cell>
          <cell r="T22">
            <v>3039.19</v>
          </cell>
          <cell r="U22">
            <v>14662.149999999998</v>
          </cell>
          <cell r="V22">
            <v>2446.3599999999997</v>
          </cell>
          <cell r="W22">
            <v>1880.7399999999998</v>
          </cell>
          <cell r="X22">
            <v>10952.669999999998</v>
          </cell>
          <cell r="Y22">
            <v>1229.9086773328279</v>
          </cell>
          <cell r="Z22">
            <v>153361.97867733284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118.07974952058272</v>
          </cell>
          <cell r="AK22">
            <v>51.955089789056402</v>
          </cell>
          <cell r="AL22">
            <v>0.44</v>
          </cell>
          <cell r="AM22">
            <v>170.03483930963912</v>
          </cell>
          <cell r="AN22">
            <v>17.711962428087407</v>
          </cell>
          <cell r="AO22">
            <v>0.15</v>
          </cell>
          <cell r="AP22">
            <v>187.74680173772654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N3252-1415-11</v>
          </cell>
          <cell r="C23">
            <v>0</v>
          </cell>
          <cell r="D23" t="str">
            <v>Program Delivery Lead Services</v>
          </cell>
          <cell r="E23" t="str">
            <v>N3252-1415-11</v>
          </cell>
          <cell r="F23" t="str">
            <v>Vacant</v>
          </cell>
          <cell r="G23" t="str">
            <v>Wages Staff</v>
          </cell>
          <cell r="H23">
            <v>0</v>
          </cell>
          <cell r="I23">
            <v>1</v>
          </cell>
          <cell r="J23">
            <v>106401.74000000003</v>
          </cell>
          <cell r="K23">
            <v>8835.68</v>
          </cell>
          <cell r="L23">
            <v>0</v>
          </cell>
          <cell r="M23">
            <v>0</v>
          </cell>
          <cell r="N23">
            <v>2799.62</v>
          </cell>
          <cell r="O23">
            <v>749.86</v>
          </cell>
          <cell r="P23">
            <v>0</v>
          </cell>
          <cell r="Q23">
            <v>0</v>
          </cell>
          <cell r="R23">
            <v>364.06</v>
          </cell>
          <cell r="S23">
            <v>0</v>
          </cell>
          <cell r="T23">
            <v>3039.19</v>
          </cell>
          <cell r="U23">
            <v>14662.149999999998</v>
          </cell>
          <cell r="V23">
            <v>2446.3599999999997</v>
          </cell>
          <cell r="W23">
            <v>1880.7399999999998</v>
          </cell>
          <cell r="X23">
            <v>10952.669999999998</v>
          </cell>
          <cell r="Y23">
            <v>1229.9086773328279</v>
          </cell>
          <cell r="Z23">
            <v>153361.97867733284</v>
          </cell>
          <cell r="AA23">
            <v>23046.299999999996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1528</v>
          </cell>
          <cell r="AH23">
            <v>0.85</v>
          </cell>
          <cell r="AI23">
            <v>1298.8</v>
          </cell>
          <cell r="AJ23">
            <v>118.07974952058272</v>
          </cell>
          <cell r="AK23">
            <v>51.955089789056402</v>
          </cell>
          <cell r="AL23">
            <v>0.44</v>
          </cell>
          <cell r="AM23">
            <v>170.03483930963912</v>
          </cell>
          <cell r="AN23">
            <v>17.711962428087407</v>
          </cell>
          <cell r="AO23">
            <v>0.15</v>
          </cell>
          <cell r="AP23">
            <v>187.74680173772654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N3252-1415-12</v>
          </cell>
          <cell r="C24">
            <v>0</v>
          </cell>
          <cell r="D24" t="str">
            <v>Scheduler and Dispatcher</v>
          </cell>
          <cell r="E24" t="str">
            <v>N3252-1415-12</v>
          </cell>
          <cell r="F24" t="str">
            <v>Vacant</v>
          </cell>
          <cell r="G24" t="str">
            <v>Wages Staff</v>
          </cell>
          <cell r="H24">
            <v>0</v>
          </cell>
          <cell r="I24">
            <v>1</v>
          </cell>
          <cell r="J24">
            <v>55224.91</v>
          </cell>
          <cell r="K24">
            <v>4585.8899999999994</v>
          </cell>
          <cell r="L24">
            <v>0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257.56</v>
          </cell>
          <cell r="S24">
            <v>0</v>
          </cell>
          <cell r="T24">
            <v>3570.6000000000004</v>
          </cell>
          <cell r="U24">
            <v>8062.2900000000009</v>
          </cell>
          <cell r="V24">
            <v>1334.31</v>
          </cell>
          <cell r="W24">
            <v>1024.98</v>
          </cell>
          <cell r="X24">
            <v>5973.9000000000005</v>
          </cell>
          <cell r="Y24">
            <v>638.35053856576405</v>
          </cell>
          <cell r="Z24">
            <v>84222.820538565749</v>
          </cell>
          <cell r="AA24">
            <v>11961.630000000001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64.846643469791928</v>
          </cell>
          <cell r="AK24">
            <v>28.532523126708448</v>
          </cell>
          <cell r="AL24">
            <v>0.44</v>
          </cell>
          <cell r="AM24">
            <v>93.379166596500369</v>
          </cell>
          <cell r="AN24">
            <v>9.7269965204687896</v>
          </cell>
          <cell r="AO24">
            <v>0.15</v>
          </cell>
          <cell r="AP24">
            <v>103.10616311696916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6266</v>
          </cell>
          <cell r="C26">
            <v>0</v>
          </cell>
          <cell r="D26" t="str">
            <v>Trades Assistant</v>
          </cell>
          <cell r="E26" t="str">
            <v>10674</v>
          </cell>
          <cell r="F26" t="str">
            <v>AIRD, David Alexander</v>
          </cell>
          <cell r="G26" t="str">
            <v>Wages Staff</v>
          </cell>
          <cell r="H26">
            <v>0</v>
          </cell>
          <cell r="I26">
            <v>1</v>
          </cell>
          <cell r="J26">
            <v>51833.49</v>
          </cell>
          <cell r="K26">
            <v>4304.28</v>
          </cell>
          <cell r="L26">
            <v>0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3611.64</v>
          </cell>
          <cell r="U26">
            <v>7595.6100000000006</v>
          </cell>
          <cell r="V26">
            <v>1256.44</v>
          </cell>
          <cell r="W26">
            <v>965.1</v>
          </cell>
          <cell r="X26">
            <v>5625.18</v>
          </cell>
          <cell r="Y26">
            <v>599.1500668572229</v>
          </cell>
          <cell r="Z26">
            <v>79340.920066857245</v>
          </cell>
          <cell r="AA26">
            <v>11227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61.08786577368128</v>
          </cell>
          <cell r="AK26">
            <v>26.878660940419763</v>
          </cell>
          <cell r="AL26">
            <v>0.44</v>
          </cell>
          <cell r="AM26">
            <v>87.966526714101036</v>
          </cell>
          <cell r="AN26">
            <v>9.1631798660521913</v>
          </cell>
          <cell r="AO26">
            <v>0.15</v>
          </cell>
          <cell r="AP26">
            <v>97.129706580153226</v>
          </cell>
          <cell r="AQ26">
            <v>1466</v>
          </cell>
          <cell r="AR26">
            <v>0</v>
          </cell>
          <cell r="AS26">
            <v>8</v>
          </cell>
          <cell r="AT26">
            <v>1474</v>
          </cell>
          <cell r="AU26">
            <v>125467.38413883325</v>
          </cell>
          <cell r="AV26">
            <v>0.99457259158751699</v>
          </cell>
          <cell r="AW26">
            <v>1291.7508819538671</v>
          </cell>
          <cell r="AX26">
            <v>104.72727272727272</v>
          </cell>
        </row>
        <row r="27">
          <cell r="B27" t="str">
            <v>6406</v>
          </cell>
          <cell r="C27">
            <v>0</v>
          </cell>
          <cell r="D27" t="str">
            <v>Fitter</v>
          </cell>
          <cell r="E27" t="str">
            <v>3049</v>
          </cell>
          <cell r="F27" t="str">
            <v>ALLEN, David N</v>
          </cell>
          <cell r="G27" t="str">
            <v>Wages Staff</v>
          </cell>
          <cell r="H27">
            <v>0</v>
          </cell>
          <cell r="I27">
            <v>1</v>
          </cell>
          <cell r="J27">
            <v>65749.010000000009</v>
          </cell>
          <cell r="K27">
            <v>5461.4600000000009</v>
          </cell>
          <cell r="L27">
            <v>142.60239999999999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1499.4100000000003</v>
          </cell>
          <cell r="T27">
            <v>5962.34</v>
          </cell>
          <cell r="U27">
            <v>9868.57</v>
          </cell>
          <cell r="V27">
            <v>1627.19</v>
          </cell>
          <cell r="W27">
            <v>1249.44</v>
          </cell>
          <cell r="X27">
            <v>7285.11</v>
          </cell>
          <cell r="Y27">
            <v>2234.1554595190019</v>
          </cell>
          <cell r="Z27">
            <v>104629.31785951901</v>
          </cell>
          <cell r="AA27">
            <v>14245.259999999997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80.558452309454125</v>
          </cell>
          <cell r="AK27">
            <v>35.445719016159813</v>
          </cell>
          <cell r="AL27">
            <v>0.44</v>
          </cell>
          <cell r="AM27">
            <v>116.00417132561394</v>
          </cell>
          <cell r="AN27">
            <v>12.083767846418118</v>
          </cell>
          <cell r="AO27">
            <v>0.15</v>
          </cell>
          <cell r="AP27">
            <v>128.08793917203207</v>
          </cell>
          <cell r="AQ27">
            <v>1064</v>
          </cell>
          <cell r="AR27">
            <v>28</v>
          </cell>
          <cell r="AS27">
            <v>80</v>
          </cell>
          <cell r="AT27">
            <v>1172</v>
          </cell>
          <cell r="AU27">
            <v>151030.45629865178</v>
          </cell>
          <cell r="AV27">
            <v>0.9078498293515358</v>
          </cell>
          <cell r="AW27">
            <v>1179.1153583617747</v>
          </cell>
          <cell r="AX27">
            <v>101.99999999999999</v>
          </cell>
        </row>
        <row r="28">
          <cell r="B28" t="str">
            <v>1931</v>
          </cell>
          <cell r="C28">
            <v>0</v>
          </cell>
          <cell r="D28" t="str">
            <v>Fitter</v>
          </cell>
          <cell r="E28" t="str">
            <v>2401</v>
          </cell>
          <cell r="F28" t="str">
            <v>BAIRD, Douglas N</v>
          </cell>
          <cell r="G28" t="str">
            <v>Wages Staff</v>
          </cell>
          <cell r="H28">
            <v>0</v>
          </cell>
          <cell r="I28">
            <v>1</v>
          </cell>
          <cell r="J28">
            <v>63133.179999999993</v>
          </cell>
          <cell r="K28">
            <v>5243.83</v>
          </cell>
          <cell r="L28">
            <v>141.19200000000001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1499.4100000000003</v>
          </cell>
          <cell r="T28">
            <v>5962.34</v>
          </cell>
          <cell r="U28">
            <v>9528.0199999999986</v>
          </cell>
          <cell r="V28">
            <v>1569.8399999999997</v>
          </cell>
          <cell r="W28">
            <v>1205.3399999999999</v>
          </cell>
          <cell r="X28">
            <v>7028.49</v>
          </cell>
          <cell r="Y28">
            <v>2526.893025874002</v>
          </cell>
          <cell r="Z28">
            <v>101388.56502587399</v>
          </cell>
          <cell r="AA28">
            <v>13677.66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78.063262261991071</v>
          </cell>
          <cell r="AK28">
            <v>34.347835395276071</v>
          </cell>
          <cell r="AL28">
            <v>0.44</v>
          </cell>
          <cell r="AM28">
            <v>112.41109765726713</v>
          </cell>
          <cell r="AN28">
            <v>11.70948933929866</v>
          </cell>
          <cell r="AO28">
            <v>0.15</v>
          </cell>
          <cell r="AP28">
            <v>124.12058699656579</v>
          </cell>
          <cell r="AQ28">
            <v>0</v>
          </cell>
          <cell r="AR28">
            <v>0</v>
          </cell>
          <cell r="AS28">
            <v>1441.5</v>
          </cell>
          <cell r="AT28">
            <v>1441.5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5259</v>
          </cell>
          <cell r="C29">
            <v>0</v>
          </cell>
          <cell r="D29" t="str">
            <v>Fitter</v>
          </cell>
          <cell r="E29" t="str">
            <v>3975</v>
          </cell>
          <cell r="F29" t="str">
            <v>BLUNDELL, Morris C</v>
          </cell>
          <cell r="G29" t="str">
            <v>Wages Staff</v>
          </cell>
          <cell r="H29">
            <v>0</v>
          </cell>
          <cell r="I29">
            <v>1</v>
          </cell>
          <cell r="J29">
            <v>66070.24000000002</v>
          </cell>
          <cell r="K29">
            <v>5485.0700000000006</v>
          </cell>
          <cell r="L29">
            <v>231.55200000000002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1499.4100000000003</v>
          </cell>
          <cell r="T29">
            <v>5962.34</v>
          </cell>
          <cell r="U29">
            <v>9905.5499999999993</v>
          </cell>
          <cell r="V29">
            <v>1633.41</v>
          </cell>
          <cell r="W29">
            <v>1254.21</v>
          </cell>
          <cell r="X29">
            <v>7312.9700000000012</v>
          </cell>
          <cell r="Y29">
            <v>3155.2660534419138</v>
          </cell>
          <cell r="Z29">
            <v>106060.04805344195</v>
          </cell>
          <cell r="AA29">
            <v>14306.909999999998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81.660030838806549</v>
          </cell>
          <cell r="AK29">
            <v>35.930413569074879</v>
          </cell>
          <cell r="AL29">
            <v>0.44</v>
          </cell>
          <cell r="AM29">
            <v>117.59044440788142</v>
          </cell>
          <cell r="AN29">
            <v>12.249004625820982</v>
          </cell>
          <cell r="AO29">
            <v>0.15</v>
          </cell>
          <cell r="AP29">
            <v>129.83944903370241</v>
          </cell>
          <cell r="AQ29">
            <v>1440</v>
          </cell>
          <cell r="AR29">
            <v>0</v>
          </cell>
          <cell r="AS29">
            <v>0</v>
          </cell>
          <cell r="AT29">
            <v>1440</v>
          </cell>
          <cell r="AU29">
            <v>168635.47640497269</v>
          </cell>
          <cell r="AV29">
            <v>1</v>
          </cell>
          <cell r="AW29">
            <v>1298.8</v>
          </cell>
          <cell r="AX29">
            <v>8.7272727272727266</v>
          </cell>
        </row>
        <row r="30">
          <cell r="B30" t="str">
            <v>6197</v>
          </cell>
          <cell r="C30">
            <v>0</v>
          </cell>
          <cell r="D30" t="str">
            <v>Fitter</v>
          </cell>
          <cell r="E30" t="str">
            <v>2644</v>
          </cell>
          <cell r="F30" t="str">
            <v>BOLTE, Aaron J</v>
          </cell>
          <cell r="G30" t="str">
            <v>Wages Staff</v>
          </cell>
          <cell r="H30">
            <v>0</v>
          </cell>
          <cell r="I30">
            <v>1</v>
          </cell>
          <cell r="J30">
            <v>71612.28</v>
          </cell>
          <cell r="K30">
            <v>5944.6900000000005</v>
          </cell>
          <cell r="L30">
            <v>368.01920000000001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1499.4100000000003</v>
          </cell>
          <cell r="T30">
            <v>5962.34</v>
          </cell>
          <cell r="U30">
            <v>10624.810000000001</v>
          </cell>
          <cell r="V30">
            <v>1754.4700000000003</v>
          </cell>
          <cell r="W30">
            <v>1347.41</v>
          </cell>
          <cell r="X30">
            <v>7854.93</v>
          </cell>
          <cell r="Y30">
            <v>2906.3185808809903</v>
          </cell>
          <cell r="Z30">
            <v>113424.707780881</v>
          </cell>
          <cell r="AA30">
            <v>15505.67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87.330387881799354</v>
          </cell>
          <cell r="AK30">
            <v>38.425370667991714</v>
          </cell>
          <cell r="AL30">
            <v>0.44</v>
          </cell>
          <cell r="AM30">
            <v>125.75575854979107</v>
          </cell>
          <cell r="AN30">
            <v>13.099558182269902</v>
          </cell>
          <cell r="AO30">
            <v>0.15</v>
          </cell>
          <cell r="AP30">
            <v>138.85531673206097</v>
          </cell>
          <cell r="AQ30">
            <v>576</v>
          </cell>
          <cell r="AR30">
            <v>0</v>
          </cell>
          <cell r="AS30">
            <v>723</v>
          </cell>
          <cell r="AT30">
            <v>1299</v>
          </cell>
          <cell r="AU30">
            <v>79968.348247915361</v>
          </cell>
          <cell r="AV30">
            <v>0.44341801385681295</v>
          </cell>
          <cell r="AW30">
            <v>575.91131639722869</v>
          </cell>
          <cell r="AX30">
            <v>29.999999999999996</v>
          </cell>
        </row>
        <row r="31">
          <cell r="B31" t="str">
            <v>750</v>
          </cell>
          <cell r="C31">
            <v>0</v>
          </cell>
          <cell r="D31" t="str">
            <v>CSAP Officer</v>
          </cell>
          <cell r="E31" t="str">
            <v>326-76988</v>
          </cell>
          <cell r="F31" t="str">
            <v>CAPPELLO, James P</v>
          </cell>
          <cell r="G31" t="str">
            <v>Salaried Staff</v>
          </cell>
          <cell r="H31">
            <v>0</v>
          </cell>
          <cell r="I31">
            <v>1</v>
          </cell>
          <cell r="J31">
            <v>79922.489999999991</v>
          </cell>
          <cell r="K31">
            <v>6636.8</v>
          </cell>
          <cell r="L31">
            <v>827.2568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3777.0299999999997</v>
          </cell>
          <cell r="S31">
            <v>0</v>
          </cell>
          <cell r="T31">
            <v>0</v>
          </cell>
          <cell r="U31">
            <v>11265.86</v>
          </cell>
          <cell r="V31">
            <v>1873.6200000000001</v>
          </cell>
          <cell r="W31">
            <v>1439.97</v>
          </cell>
          <cell r="X31">
            <v>8388.42</v>
          </cell>
          <cell r="Y31">
            <v>4000.9420349170105</v>
          </cell>
          <cell r="Z31">
            <v>121682.418834917</v>
          </cell>
          <cell r="AA31">
            <v>17311.02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89.75565808621478</v>
          </cell>
          <cell r="AK31">
            <v>39.492489557934505</v>
          </cell>
          <cell r="AL31">
            <v>0.44</v>
          </cell>
          <cell r="AM31">
            <v>129.2481476441493</v>
          </cell>
          <cell r="AN31">
            <v>13.463348712932216</v>
          </cell>
          <cell r="AO31">
            <v>0.15</v>
          </cell>
          <cell r="AP31">
            <v>142.7114963570815</v>
          </cell>
          <cell r="AQ31">
            <v>454.50000000000011</v>
          </cell>
          <cell r="AR31">
            <v>10.84</v>
          </cell>
          <cell r="AS31">
            <v>306.12000000000035</v>
          </cell>
          <cell r="AT31">
            <v>771.46000000000049</v>
          </cell>
          <cell r="AU31">
            <v>113984.40409502361</v>
          </cell>
          <cell r="AV31">
            <v>0.58914266455811037</v>
          </cell>
          <cell r="AW31">
            <v>798.70512891141425</v>
          </cell>
          <cell r="AX31">
            <v>15.458181818181817</v>
          </cell>
        </row>
        <row r="32">
          <cell r="B32" t="str">
            <v>6386</v>
          </cell>
          <cell r="C32">
            <v>0</v>
          </cell>
          <cell r="D32" t="str">
            <v>CSAP Officer</v>
          </cell>
          <cell r="E32" t="str">
            <v>5243</v>
          </cell>
          <cell r="F32" t="str">
            <v>CASALINO, Vince</v>
          </cell>
          <cell r="G32" t="str">
            <v>Salaried Staff</v>
          </cell>
          <cell r="H32">
            <v>0</v>
          </cell>
          <cell r="I32">
            <v>1</v>
          </cell>
          <cell r="J32">
            <v>79922.489999999991</v>
          </cell>
          <cell r="K32">
            <v>7634.1299999999983</v>
          </cell>
          <cell r="L32">
            <v>372.93680000000001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3777.0299999999997</v>
          </cell>
          <cell r="S32">
            <v>0</v>
          </cell>
          <cell r="T32">
            <v>0</v>
          </cell>
          <cell r="U32">
            <v>17795.45</v>
          </cell>
          <cell r="V32">
            <v>1973.5199999999998</v>
          </cell>
          <cell r="W32">
            <v>1439.97</v>
          </cell>
          <cell r="X32">
            <v>8835.7200000000012</v>
          </cell>
          <cell r="Y32">
            <v>4680.4835260100081</v>
          </cell>
          <cell r="Z32">
            <v>129981.76032601</v>
          </cell>
          <cell r="AA32">
            <v>17311.02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95.877436929433543</v>
          </cell>
          <cell r="AK32">
            <v>42.186072248950758</v>
          </cell>
          <cell r="AL32">
            <v>0.44</v>
          </cell>
          <cell r="AM32">
            <v>138.06350917838429</v>
          </cell>
          <cell r="AN32">
            <v>14.381615539415032</v>
          </cell>
          <cell r="AO32">
            <v>0.15</v>
          </cell>
          <cell r="AP32">
            <v>152.44512471779933</v>
          </cell>
          <cell r="AQ32">
            <v>0</v>
          </cell>
          <cell r="AR32">
            <v>0</v>
          </cell>
          <cell r="AS32">
            <v>770.90000000000009</v>
          </cell>
          <cell r="AT32">
            <v>770.90000000000009</v>
          </cell>
          <cell r="AU32">
            <v>0</v>
          </cell>
          <cell r="AV32">
            <v>0</v>
          </cell>
          <cell r="AW32">
            <v>0</v>
          </cell>
          <cell r="AX32">
            <v>1.0036363636363637</v>
          </cell>
        </row>
        <row r="33">
          <cell r="B33" t="str">
            <v>5406</v>
          </cell>
          <cell r="C33">
            <v>0</v>
          </cell>
          <cell r="D33" t="str">
            <v>Trades Assistant</v>
          </cell>
          <cell r="E33" t="str">
            <v>8175</v>
          </cell>
          <cell r="F33" t="str">
            <v>DALLAN, Luciano</v>
          </cell>
          <cell r="G33" t="str">
            <v>Wages Staff</v>
          </cell>
          <cell r="H33">
            <v>0</v>
          </cell>
          <cell r="I33">
            <v>1</v>
          </cell>
          <cell r="J33">
            <v>58158.03</v>
          </cell>
          <cell r="K33">
            <v>5557.0500000000011</v>
          </cell>
          <cell r="L33">
            <v>392.43680000000001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2833.0000000000005</v>
          </cell>
          <cell r="S33">
            <v>0</v>
          </cell>
          <cell r="T33">
            <v>3611.64</v>
          </cell>
          <cell r="U33">
            <v>12848.239999999998</v>
          </cell>
          <cell r="V33">
            <v>1506.2699999999998</v>
          </cell>
          <cell r="W33">
            <v>1108.53</v>
          </cell>
          <cell r="X33">
            <v>6743.7800000000007</v>
          </cell>
          <cell r="Y33">
            <v>2403.4468861039986</v>
          </cell>
          <cell r="Z33">
            <v>98712.453686103981</v>
          </cell>
          <cell r="AA33">
            <v>12601.070000000002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76.002813124502609</v>
          </cell>
          <cell r="AK33">
            <v>33.44123777478115</v>
          </cell>
          <cell r="AL33">
            <v>0.44</v>
          </cell>
          <cell r="AM33">
            <v>109.44405089928375</v>
          </cell>
          <cell r="AN33">
            <v>11.40042196867539</v>
          </cell>
          <cell r="AO33">
            <v>0.15</v>
          </cell>
          <cell r="AP33">
            <v>120.84447286795914</v>
          </cell>
          <cell r="AQ33">
            <v>1285</v>
          </cell>
          <cell r="AR33">
            <v>0</v>
          </cell>
          <cell r="AS33">
            <v>0</v>
          </cell>
          <cell r="AT33">
            <v>1285</v>
          </cell>
          <cell r="AU33">
            <v>156952.80136090532</v>
          </cell>
          <cell r="AV33">
            <v>1</v>
          </cell>
          <cell r="AW33">
            <v>1298.8</v>
          </cell>
          <cell r="AX33">
            <v>82.909090909090907</v>
          </cell>
        </row>
        <row r="34">
          <cell r="B34" t="str">
            <v>2849</v>
          </cell>
          <cell r="C34">
            <v>0</v>
          </cell>
          <cell r="D34" t="str">
            <v>Fitter</v>
          </cell>
          <cell r="E34" t="str">
            <v>3116</v>
          </cell>
          <cell r="F34" t="str">
            <v>DELUCA, Anthony</v>
          </cell>
          <cell r="G34" t="str">
            <v>Wages Staff</v>
          </cell>
          <cell r="H34">
            <v>0</v>
          </cell>
          <cell r="I34">
            <v>1</v>
          </cell>
          <cell r="J34">
            <v>67887.750000000015</v>
          </cell>
          <cell r="K34">
            <v>5639.66</v>
          </cell>
          <cell r="L34">
            <v>245.86599999999999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1499.4100000000003</v>
          </cell>
          <cell r="T34">
            <v>5962.34</v>
          </cell>
          <cell r="U34">
            <v>10147.470000000001</v>
          </cell>
          <cell r="V34">
            <v>1674.1500000000005</v>
          </cell>
          <cell r="W34">
            <v>1285.5700000000002</v>
          </cell>
          <cell r="X34">
            <v>7495.2600000000011</v>
          </cell>
          <cell r="Y34">
            <v>2700.1713558119955</v>
          </cell>
          <cell r="Z34">
            <v>108087.677355812</v>
          </cell>
          <cell r="AA34">
            <v>14710.09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83.221186753781964</v>
          </cell>
          <cell r="AK34">
            <v>36.617322171664064</v>
          </cell>
          <cell r="AL34">
            <v>0.44</v>
          </cell>
          <cell r="AM34">
            <v>119.83850892544604</v>
          </cell>
          <cell r="AN34">
            <v>12.483178013067294</v>
          </cell>
          <cell r="AO34">
            <v>0.15</v>
          </cell>
          <cell r="AP34">
            <v>132.32168693851332</v>
          </cell>
          <cell r="AQ34">
            <v>1130</v>
          </cell>
          <cell r="AR34">
            <v>0</v>
          </cell>
          <cell r="AS34">
            <v>254</v>
          </cell>
          <cell r="AT34">
            <v>1384</v>
          </cell>
          <cell r="AU34">
            <v>140318.73548062678</v>
          </cell>
          <cell r="AV34">
            <v>0.81647398843930641</v>
          </cell>
          <cell r="AW34">
            <v>1060.4364161849712</v>
          </cell>
          <cell r="AX34">
            <v>88.36363636363636</v>
          </cell>
        </row>
        <row r="35">
          <cell r="B35" t="str">
            <v>5170</v>
          </cell>
          <cell r="C35">
            <v>0</v>
          </cell>
          <cell r="D35" t="str">
            <v>Fitter</v>
          </cell>
          <cell r="E35" t="str">
            <v>2663</v>
          </cell>
          <cell r="F35" t="str">
            <v>DELUCA, Antonio C</v>
          </cell>
          <cell r="G35" t="str">
            <v>Wages Staff</v>
          </cell>
          <cell r="H35">
            <v>0</v>
          </cell>
          <cell r="I35">
            <v>1</v>
          </cell>
          <cell r="J35">
            <v>70267.950000000012</v>
          </cell>
          <cell r="K35">
            <v>5836.42</v>
          </cell>
          <cell r="L35">
            <v>166.01520000000002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1499.4100000000003</v>
          </cell>
          <cell r="T35">
            <v>5962.34</v>
          </cell>
          <cell r="U35">
            <v>10455.459999999999</v>
          </cell>
          <cell r="V35">
            <v>1725.98</v>
          </cell>
          <cell r="W35">
            <v>1325.45</v>
          </cell>
          <cell r="X35">
            <v>7727.35</v>
          </cell>
          <cell r="Y35">
            <v>2779.1773118190104</v>
          </cell>
          <cell r="Z35">
            <v>111295.58251181903</v>
          </cell>
          <cell r="AA35">
            <v>15223.39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85.691086011563769</v>
          </cell>
          <cell r="AK35">
            <v>37.704077845088058</v>
          </cell>
          <cell r="AL35">
            <v>0.44</v>
          </cell>
          <cell r="AM35">
            <v>123.39516385665183</v>
          </cell>
          <cell r="AN35">
            <v>12.853662901734564</v>
          </cell>
          <cell r="AO35">
            <v>0.15</v>
          </cell>
          <cell r="AP35">
            <v>136.2488267583864</v>
          </cell>
          <cell r="AQ35">
            <v>962</v>
          </cell>
          <cell r="AR35">
            <v>0</v>
          </cell>
          <cell r="AS35">
            <v>240.5</v>
          </cell>
          <cell r="AT35">
            <v>1202.5</v>
          </cell>
          <cell r="AU35">
            <v>141567.9809550338</v>
          </cell>
          <cell r="AV35">
            <v>0.8</v>
          </cell>
          <cell r="AW35">
            <v>1039.04</v>
          </cell>
          <cell r="AX35">
            <v>18.545454545454543</v>
          </cell>
        </row>
        <row r="36">
          <cell r="B36" t="str">
            <v>5118</v>
          </cell>
          <cell r="C36">
            <v>0</v>
          </cell>
          <cell r="D36" t="str">
            <v>Trades Assistant</v>
          </cell>
          <cell r="E36" t="str">
            <v>5558</v>
          </cell>
          <cell r="F36" t="str">
            <v>GARREFFA, Guiseppe</v>
          </cell>
          <cell r="G36" t="str">
            <v>Wages Staff</v>
          </cell>
          <cell r="H36">
            <v>0</v>
          </cell>
          <cell r="I36">
            <v>1</v>
          </cell>
          <cell r="J36">
            <v>55724.219999999994</v>
          </cell>
          <cell r="K36">
            <v>4627.93</v>
          </cell>
          <cell r="L36">
            <v>299.63720000000001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3611.64</v>
          </cell>
          <cell r="U36">
            <v>8102.12</v>
          </cell>
          <cell r="V36">
            <v>1341.66</v>
          </cell>
          <cell r="W36">
            <v>1030.68</v>
          </cell>
          <cell r="X36">
            <v>6006.8300000000008</v>
          </cell>
          <cell r="Y36">
            <v>1881.9172184419995</v>
          </cell>
          <cell r="Z36">
            <v>86176.664418442</v>
          </cell>
          <cell r="AA36">
            <v>12071.21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66.350988927041882</v>
          </cell>
          <cell r="AK36">
            <v>29.19443512789843</v>
          </cell>
          <cell r="AL36">
            <v>0.44</v>
          </cell>
          <cell r="AM36">
            <v>95.545424054940312</v>
          </cell>
          <cell r="AN36">
            <v>9.9526483390562817</v>
          </cell>
          <cell r="AO36">
            <v>0.15</v>
          </cell>
          <cell r="AP36">
            <v>105.49807239399659</v>
          </cell>
          <cell r="AQ36">
            <v>1269</v>
          </cell>
          <cell r="AR36">
            <v>0</v>
          </cell>
          <cell r="AS36">
            <v>80</v>
          </cell>
          <cell r="AT36">
            <v>1349</v>
          </cell>
          <cell r="AU36">
            <v>128895.12050684553</v>
          </cell>
          <cell r="AV36">
            <v>0.94069681245366943</v>
          </cell>
          <cell r="AW36">
            <v>1221.7770200148259</v>
          </cell>
          <cell r="AX36">
            <v>87.272727272727266</v>
          </cell>
        </row>
        <row r="37">
          <cell r="B37" t="str">
            <v>2843</v>
          </cell>
          <cell r="C37">
            <v>0</v>
          </cell>
          <cell r="D37" t="str">
            <v>Fitter</v>
          </cell>
          <cell r="E37" t="str">
            <v>3044</v>
          </cell>
          <cell r="F37" t="str">
            <v>GIRVAN, Michael J</v>
          </cell>
          <cell r="G37" t="str">
            <v>Wages Staff</v>
          </cell>
          <cell r="H37">
            <v>0</v>
          </cell>
          <cell r="I37">
            <v>1</v>
          </cell>
          <cell r="J37">
            <v>71492.47</v>
          </cell>
          <cell r="K37">
            <v>5938.17</v>
          </cell>
          <cell r="L37">
            <v>226.67959999999999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1499.4100000000003</v>
          </cell>
          <cell r="T37">
            <v>5962.34</v>
          </cell>
          <cell r="U37">
            <v>10614.630000000001</v>
          </cell>
          <cell r="V37">
            <v>1752.7699999999995</v>
          </cell>
          <cell r="W37">
            <v>1346.0700000000002</v>
          </cell>
          <cell r="X37">
            <v>7847.2699999999986</v>
          </cell>
          <cell r="Y37">
            <v>2848.5095807969956</v>
          </cell>
          <cell r="Z37">
            <v>113078.34918079701</v>
          </cell>
          <cell r="AA37">
            <v>15488.740000000002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87.063712027099641</v>
          </cell>
          <cell r="AK37">
            <v>38.308033291923842</v>
          </cell>
          <cell r="AL37">
            <v>0.44</v>
          </cell>
          <cell r="AM37">
            <v>125.37174531902349</v>
          </cell>
          <cell r="AN37">
            <v>13.059556804064945</v>
          </cell>
          <cell r="AO37">
            <v>0.15</v>
          </cell>
          <cell r="AP37">
            <v>138.43130212308844</v>
          </cell>
          <cell r="AQ37">
            <v>946</v>
          </cell>
          <cell r="AR37">
            <v>0</v>
          </cell>
          <cell r="AS37">
            <v>214</v>
          </cell>
          <cell r="AT37">
            <v>1160</v>
          </cell>
          <cell r="AU37">
            <v>146625.57598000349</v>
          </cell>
          <cell r="AV37">
            <v>0.81551724137931036</v>
          </cell>
          <cell r="AW37">
            <v>1059.1937931034483</v>
          </cell>
          <cell r="AX37">
            <v>60.54545454545454</v>
          </cell>
        </row>
        <row r="38">
          <cell r="B38" t="str">
            <v>6405</v>
          </cell>
          <cell r="C38">
            <v>0</v>
          </cell>
          <cell r="D38" t="str">
            <v>Fitter</v>
          </cell>
          <cell r="E38" t="str">
            <v>3280</v>
          </cell>
          <cell r="F38" t="str">
            <v>GOFF, Ellen</v>
          </cell>
          <cell r="G38" t="str">
            <v>Wages Staff</v>
          </cell>
          <cell r="H38">
            <v>0</v>
          </cell>
          <cell r="I38">
            <v>1</v>
          </cell>
          <cell r="J38">
            <v>62930.28</v>
          </cell>
          <cell r="K38">
            <v>5227.5</v>
          </cell>
          <cell r="L38">
            <v>351.07120000000003</v>
          </cell>
          <cell r="M38">
            <v>0</v>
          </cell>
          <cell r="N38">
            <v>1875.9900000000002</v>
          </cell>
          <cell r="O38">
            <v>502.51</v>
          </cell>
          <cell r="P38">
            <v>0</v>
          </cell>
          <cell r="Q38">
            <v>0</v>
          </cell>
          <cell r="R38">
            <v>0</v>
          </cell>
          <cell r="S38">
            <v>1499.0099999999998</v>
          </cell>
          <cell r="T38">
            <v>2663.19</v>
          </cell>
          <cell r="U38">
            <v>8965.9200000000019</v>
          </cell>
          <cell r="V38">
            <v>1488.9700000000003</v>
          </cell>
          <cell r="W38">
            <v>1144.1300000000001</v>
          </cell>
          <cell r="X38">
            <v>6666.2099999999991</v>
          </cell>
          <cell r="Y38">
            <v>2415.7096236519974</v>
          </cell>
          <cell r="Z38">
            <v>95730.490823651999</v>
          </cell>
          <cell r="AA38">
            <v>13635.050000000001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73.706876211619957</v>
          </cell>
          <cell r="AK38">
            <v>32.431025533112781</v>
          </cell>
          <cell r="AL38">
            <v>0.44</v>
          </cell>
          <cell r="AM38">
            <v>106.13790174473274</v>
          </cell>
          <cell r="AN38">
            <v>11.056031431742992</v>
          </cell>
          <cell r="AO38">
            <v>0.15</v>
          </cell>
          <cell r="AP38">
            <v>117.19393317647574</v>
          </cell>
          <cell r="AQ38">
            <v>377</v>
          </cell>
          <cell r="AR38">
            <v>0</v>
          </cell>
          <cell r="AS38">
            <v>501</v>
          </cell>
          <cell r="AT38">
            <v>878</v>
          </cell>
          <cell r="AU38">
            <v>65357.321314831126</v>
          </cell>
          <cell r="AV38">
            <v>0.42938496583143509</v>
          </cell>
          <cell r="AW38">
            <v>557.68519362186794</v>
          </cell>
          <cell r="AX38">
            <v>0</v>
          </cell>
        </row>
        <row r="39">
          <cell r="B39" t="str">
            <v>5062</v>
          </cell>
          <cell r="C39">
            <v>0</v>
          </cell>
          <cell r="D39" t="str">
            <v>Fitter</v>
          </cell>
          <cell r="E39" t="str">
            <v>9878</v>
          </cell>
          <cell r="F39" t="str">
            <v>GUEST, Matthew</v>
          </cell>
          <cell r="G39" t="str">
            <v>Wages Staff</v>
          </cell>
          <cell r="H39">
            <v>0</v>
          </cell>
          <cell r="I39">
            <v>1</v>
          </cell>
          <cell r="J39">
            <v>63858.909999999996</v>
          </cell>
          <cell r="K39">
            <v>5301.5</v>
          </cell>
          <cell r="L39">
            <v>200.00200000000001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1499.4100000000003</v>
          </cell>
          <cell r="T39">
            <v>5962.34</v>
          </cell>
          <cell r="U39">
            <v>9618.2799999999988</v>
          </cell>
          <cell r="V39">
            <v>1585.0700000000002</v>
          </cell>
          <cell r="W39">
            <v>1217.0500000000002</v>
          </cell>
          <cell r="X39">
            <v>7096.52</v>
          </cell>
          <cell r="Y39">
            <v>2492.6415767781223</v>
          </cell>
          <cell r="Z39">
            <v>102381.75357677814</v>
          </cell>
          <cell r="AA39">
            <v>13828.07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78.827959329210145</v>
          </cell>
          <cell r="AK39">
            <v>34.684302104852463</v>
          </cell>
          <cell r="AL39">
            <v>0.44</v>
          </cell>
          <cell r="AM39">
            <v>113.51226143406261</v>
          </cell>
          <cell r="AN39">
            <v>11.824193899381521</v>
          </cell>
          <cell r="AO39">
            <v>0.15</v>
          </cell>
          <cell r="AP39">
            <v>125.33645533344414</v>
          </cell>
          <cell r="AQ39">
            <v>1154</v>
          </cell>
          <cell r="AR39">
            <v>0</v>
          </cell>
          <cell r="AS39">
            <v>58</v>
          </cell>
          <cell r="AT39">
            <v>1212</v>
          </cell>
          <cell r="AU39">
            <v>154996.85178868574</v>
          </cell>
          <cell r="AV39">
            <v>0.95214521452145218</v>
          </cell>
          <cell r="AW39">
            <v>1236.646204620462</v>
          </cell>
          <cell r="AX39">
            <v>61.265454545454539</v>
          </cell>
        </row>
        <row r="40">
          <cell r="B40" t="str">
            <v>1059</v>
          </cell>
          <cell r="C40">
            <v>0</v>
          </cell>
          <cell r="D40" t="str">
            <v>Fitter</v>
          </cell>
          <cell r="E40" t="str">
            <v>10708</v>
          </cell>
          <cell r="F40" t="str">
            <v>HALL, Nathan J</v>
          </cell>
          <cell r="G40" t="str">
            <v>Wages Staff</v>
          </cell>
          <cell r="H40">
            <v>0</v>
          </cell>
          <cell r="I40">
            <v>1</v>
          </cell>
          <cell r="J40">
            <v>63569.440000000002</v>
          </cell>
          <cell r="K40">
            <v>5278.84</v>
          </cell>
          <cell r="L40">
            <v>225.0232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1499.4100000000003</v>
          </cell>
          <cell r="T40">
            <v>5962.34</v>
          </cell>
          <cell r="U40">
            <v>9582.81</v>
          </cell>
          <cell r="V40">
            <v>1579.0499999999997</v>
          </cell>
          <cell r="W40">
            <v>1212.43</v>
          </cell>
          <cell r="X40">
            <v>7069.7699999999995</v>
          </cell>
          <cell r="Y40">
            <v>1445.3969846402754</v>
          </cell>
          <cell r="Z40">
            <v>100974.54018464027</v>
          </cell>
          <cell r="AA40">
            <v>13768.970000000001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77.744487361133565</v>
          </cell>
          <cell r="AK40">
            <v>34.207574438898767</v>
          </cell>
          <cell r="AL40">
            <v>0.44</v>
          </cell>
          <cell r="AM40">
            <v>111.95206180003234</v>
          </cell>
          <cell r="AN40">
            <v>11.661673104170035</v>
          </cell>
          <cell r="AO40">
            <v>0.15</v>
          </cell>
          <cell r="AP40">
            <v>123.61373490420237</v>
          </cell>
          <cell r="AQ40">
            <v>1064</v>
          </cell>
          <cell r="AR40">
            <v>0</v>
          </cell>
          <cell r="AS40">
            <v>434</v>
          </cell>
          <cell r="AT40">
            <v>1498</v>
          </cell>
          <cell r="AU40">
            <v>114035.17229824234</v>
          </cell>
          <cell r="AV40">
            <v>0.71028037383177567</v>
          </cell>
          <cell r="AW40">
            <v>922.51214953271017</v>
          </cell>
          <cell r="AX40">
            <v>139.09090909090909</v>
          </cell>
        </row>
        <row r="41">
          <cell r="B41" t="str">
            <v>1154</v>
          </cell>
          <cell r="C41">
            <v>0</v>
          </cell>
          <cell r="D41" t="str">
            <v>Fitter</v>
          </cell>
          <cell r="E41" t="str">
            <v>10707</v>
          </cell>
          <cell r="F41" t="str">
            <v>HEARN, Peter M</v>
          </cell>
          <cell r="G41" t="str">
            <v>Wages Staff</v>
          </cell>
          <cell r="H41">
            <v>0</v>
          </cell>
          <cell r="I41">
            <v>1</v>
          </cell>
          <cell r="J41">
            <v>63569.440000000002</v>
          </cell>
          <cell r="K41">
            <v>5278.84</v>
          </cell>
          <cell r="L41">
            <v>212.4684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1499.4100000000003</v>
          </cell>
          <cell r="T41">
            <v>5962.34</v>
          </cell>
          <cell r="U41">
            <v>9582.81</v>
          </cell>
          <cell r="V41">
            <v>1579.0499999999997</v>
          </cell>
          <cell r="W41">
            <v>1212.43</v>
          </cell>
          <cell r="X41">
            <v>7069.7699999999995</v>
          </cell>
          <cell r="Y41">
            <v>1445.3969846402754</v>
          </cell>
          <cell r="Z41">
            <v>100961.98538464027</v>
          </cell>
          <cell r="AA41">
            <v>13768.970000000001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77.734820899784623</v>
          </cell>
          <cell r="AK41">
            <v>34.203321195905232</v>
          </cell>
          <cell r="AL41">
            <v>0.44</v>
          </cell>
          <cell r="AM41">
            <v>111.93814209568986</v>
          </cell>
          <cell r="AN41">
            <v>11.660223134967692</v>
          </cell>
          <cell r="AO41">
            <v>0.15</v>
          </cell>
          <cell r="AP41">
            <v>123.59836523065755</v>
          </cell>
          <cell r="AQ41">
            <v>887</v>
          </cell>
          <cell r="AR41">
            <v>0</v>
          </cell>
          <cell r="AS41">
            <v>480</v>
          </cell>
          <cell r="AT41">
            <v>1367</v>
          </cell>
          <cell r="AU41">
            <v>104162.19228055573</v>
          </cell>
          <cell r="AV41">
            <v>0.64886613021214334</v>
          </cell>
          <cell r="AW41">
            <v>842.74732991953169</v>
          </cell>
          <cell r="AX41">
            <v>18</v>
          </cell>
        </row>
        <row r="42">
          <cell r="B42" t="str">
            <v>5148</v>
          </cell>
          <cell r="C42">
            <v>0</v>
          </cell>
          <cell r="D42" t="str">
            <v>Fitter (Shift)</v>
          </cell>
          <cell r="E42" t="str">
            <v>5655</v>
          </cell>
          <cell r="F42" t="str">
            <v>HOUGHTON, Mark E</v>
          </cell>
          <cell r="G42" t="str">
            <v>Wages Staff</v>
          </cell>
          <cell r="H42">
            <v>0</v>
          </cell>
          <cell r="I42">
            <v>1</v>
          </cell>
          <cell r="J42">
            <v>70922.47</v>
          </cell>
          <cell r="K42">
            <v>5888.2</v>
          </cell>
          <cell r="L42">
            <v>534.23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1499.4100000000003</v>
          </cell>
          <cell r="T42">
            <v>5962.34</v>
          </cell>
          <cell r="U42">
            <v>10536.410000000002</v>
          </cell>
          <cell r="V42">
            <v>1739.5900000000001</v>
          </cell>
          <cell r="W42">
            <v>1335.95</v>
          </cell>
          <cell r="X42">
            <v>7788.3299999999981</v>
          </cell>
          <cell r="Y42">
            <v>4464.2770271749978</v>
          </cell>
          <cell r="Z42">
            <v>114221.237027175</v>
          </cell>
          <cell r="AA42">
            <v>15358.359999999999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87.943668792096545</v>
          </cell>
          <cell r="AK42">
            <v>38.695214268522477</v>
          </cell>
          <cell r="AL42">
            <v>0.44</v>
          </cell>
          <cell r="AM42">
            <v>126.63888306061902</v>
          </cell>
          <cell r="AN42">
            <v>13.191550318814482</v>
          </cell>
          <cell r="AO42">
            <v>0.15</v>
          </cell>
          <cell r="AP42">
            <v>139.83043337943352</v>
          </cell>
          <cell r="AQ42">
            <v>170</v>
          </cell>
          <cell r="AR42">
            <v>0</v>
          </cell>
          <cell r="AS42">
            <v>1223</v>
          </cell>
          <cell r="AT42">
            <v>1393</v>
          </cell>
          <cell r="AU42">
            <v>22163.675784957213</v>
          </cell>
          <cell r="AV42">
            <v>0.12203876525484565</v>
          </cell>
          <cell r="AW42">
            <v>158.50394831299351</v>
          </cell>
          <cell r="AX42">
            <v>0</v>
          </cell>
        </row>
        <row r="43">
          <cell r="B43" t="str">
            <v>5159</v>
          </cell>
          <cell r="C43">
            <v>0</v>
          </cell>
          <cell r="D43" t="str">
            <v>Fitter</v>
          </cell>
          <cell r="E43" t="str">
            <v>5778</v>
          </cell>
          <cell r="F43" t="str">
            <v>JAMIESON, Andrew J</v>
          </cell>
          <cell r="G43" t="str">
            <v>Wages Staff</v>
          </cell>
          <cell r="H43">
            <v>0</v>
          </cell>
          <cell r="I43">
            <v>1</v>
          </cell>
          <cell r="J43">
            <v>67270.780000000013</v>
          </cell>
          <cell r="K43">
            <v>5584.74</v>
          </cell>
          <cell r="L43">
            <v>412.83879999999999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0</v>
          </cell>
          <cell r="S43">
            <v>1499.4100000000003</v>
          </cell>
          <cell r="T43">
            <v>5962.34</v>
          </cell>
          <cell r="U43">
            <v>15818.34</v>
          </cell>
          <cell r="V43">
            <v>1747.7200000000003</v>
          </cell>
          <cell r="W43">
            <v>1274.44</v>
          </cell>
          <cell r="X43">
            <v>7824.8600000000006</v>
          </cell>
          <cell r="Y43">
            <v>2414.2364289529996</v>
          </cell>
          <cell r="Z43">
            <v>113359.73522895301</v>
          </cell>
          <cell r="AA43">
            <v>14566.87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87.280362818719595</v>
          </cell>
          <cell r="AK43">
            <v>38.403359640236623</v>
          </cell>
          <cell r="AL43">
            <v>0.44</v>
          </cell>
          <cell r="AM43">
            <v>125.68372245895623</v>
          </cell>
          <cell r="AN43">
            <v>13.092054422807939</v>
          </cell>
          <cell r="AO43">
            <v>0.15</v>
          </cell>
          <cell r="AP43">
            <v>138.77577688176416</v>
          </cell>
          <cell r="AQ43">
            <v>114</v>
          </cell>
          <cell r="AR43">
            <v>0</v>
          </cell>
          <cell r="AS43">
            <v>997</v>
          </cell>
          <cell r="AT43">
            <v>1111</v>
          </cell>
          <cell r="AU43">
            <v>18494.676514491468</v>
          </cell>
          <cell r="AV43">
            <v>0.10261026102610261</v>
          </cell>
          <cell r="AW43">
            <v>133.27020702070206</v>
          </cell>
          <cell r="AX43">
            <v>0</v>
          </cell>
        </row>
        <row r="44">
          <cell r="B44" t="str">
            <v>5172</v>
          </cell>
          <cell r="C44">
            <v>0</v>
          </cell>
          <cell r="D44" t="str">
            <v>Fitter</v>
          </cell>
          <cell r="E44" t="str">
            <v>5842</v>
          </cell>
          <cell r="F44" t="str">
            <v>KRIKOWA, Helmut</v>
          </cell>
          <cell r="G44" t="str">
            <v>Wages Staff</v>
          </cell>
          <cell r="H44">
            <v>0</v>
          </cell>
          <cell r="I44">
            <v>1</v>
          </cell>
          <cell r="J44">
            <v>67270.780000000013</v>
          </cell>
          <cell r="K44">
            <v>5584.74</v>
          </cell>
          <cell r="L44">
            <v>540.98440000000005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1499.4100000000003</v>
          </cell>
          <cell r="T44">
            <v>5962.34</v>
          </cell>
          <cell r="U44">
            <v>15818.34</v>
          </cell>
          <cell r="V44">
            <v>1747.7200000000003</v>
          </cell>
          <cell r="W44">
            <v>1274.44</v>
          </cell>
          <cell r="X44">
            <v>7824.8600000000006</v>
          </cell>
          <cell r="Y44">
            <v>5341.2314166820288</v>
          </cell>
          <cell r="Z44">
            <v>116414.87581668205</v>
          </cell>
          <cell r="AA44">
            <v>14566.87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89.632642298030532</v>
          </cell>
          <cell r="AK44">
            <v>39.438362611133435</v>
          </cell>
          <cell r="AL44">
            <v>0.44</v>
          </cell>
          <cell r="AM44">
            <v>129.07100490916397</v>
          </cell>
          <cell r="AN44">
            <v>13.44489634470458</v>
          </cell>
          <cell r="AO44">
            <v>0.15</v>
          </cell>
          <cell r="AP44">
            <v>142.51590125386855</v>
          </cell>
          <cell r="AQ44">
            <v>0</v>
          </cell>
          <cell r="AR44">
            <v>0</v>
          </cell>
          <cell r="AS44">
            <v>1245</v>
          </cell>
          <cell r="AT44">
            <v>1245</v>
          </cell>
          <cell r="AU44">
            <v>0</v>
          </cell>
          <cell r="AV44">
            <v>0</v>
          </cell>
          <cell r="AW44">
            <v>0</v>
          </cell>
          <cell r="AX44">
            <v>1.6363636363636362</v>
          </cell>
        </row>
        <row r="45">
          <cell r="B45" t="str">
            <v>6017</v>
          </cell>
          <cell r="C45">
            <v>0</v>
          </cell>
          <cell r="D45" t="str">
            <v>Metering Fitter / Lineworker</v>
          </cell>
          <cell r="E45" t="str">
            <v>4059</v>
          </cell>
          <cell r="F45" t="str">
            <v>LILLIE, Matthew J</v>
          </cell>
          <cell r="G45" t="str">
            <v>Wages Staff</v>
          </cell>
          <cell r="H45">
            <v>0</v>
          </cell>
          <cell r="I45">
            <v>1</v>
          </cell>
          <cell r="J45">
            <v>74716.510000000009</v>
          </cell>
          <cell r="K45">
            <v>7139.7100000000009</v>
          </cell>
          <cell r="L45">
            <v>254.09240000000003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1618.99</v>
          </cell>
          <cell r="S45">
            <v>1499.4100000000003</v>
          </cell>
          <cell r="T45">
            <v>5962.34</v>
          </cell>
          <cell r="U45">
            <v>11229.589999999998</v>
          </cell>
          <cell r="V45">
            <v>1851.29</v>
          </cell>
          <cell r="W45">
            <v>1421.52</v>
          </cell>
          <cell r="X45">
            <v>8288.4399999999987</v>
          </cell>
          <cell r="Y45">
            <v>2624.5944937929962</v>
          </cell>
          <cell r="Z45">
            <v>120156.51689379301</v>
          </cell>
          <cell r="AA45">
            <v>16189.779999999999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92.513486983209901</v>
          </cell>
          <cell r="AK45">
            <v>40.70593427261236</v>
          </cell>
          <cell r="AL45">
            <v>0.44</v>
          </cell>
          <cell r="AM45">
            <v>133.21942125582225</v>
          </cell>
          <cell r="AN45">
            <v>13.877023047481485</v>
          </cell>
          <cell r="AO45">
            <v>0.15</v>
          </cell>
          <cell r="AP45">
            <v>147.09644430330374</v>
          </cell>
          <cell r="AQ45">
            <v>1296</v>
          </cell>
          <cell r="AR45">
            <v>0</v>
          </cell>
          <cell r="AS45">
            <v>36</v>
          </cell>
          <cell r="AT45">
            <v>1332</v>
          </cell>
          <cell r="AU45">
            <v>185885.37910812738</v>
          </cell>
          <cell r="AV45">
            <v>0.97297297297297303</v>
          </cell>
          <cell r="AW45">
            <v>1263.6972972972974</v>
          </cell>
          <cell r="AX45">
            <v>50.923636363636362</v>
          </cell>
        </row>
        <row r="46">
          <cell r="B46" t="str">
            <v>6365</v>
          </cell>
          <cell r="C46">
            <v>0</v>
          </cell>
          <cell r="D46" t="str">
            <v>Fitter</v>
          </cell>
          <cell r="E46" t="str">
            <v>3278</v>
          </cell>
          <cell r="F46" t="str">
            <v>LLOYD, Michael</v>
          </cell>
          <cell r="G46" t="str">
            <v>Wages Staff</v>
          </cell>
          <cell r="H46">
            <v>0</v>
          </cell>
          <cell r="I46">
            <v>1</v>
          </cell>
          <cell r="J46">
            <v>73592.800000000003</v>
          </cell>
          <cell r="K46">
            <v>6113.01</v>
          </cell>
          <cell r="L46">
            <v>88.849599999999995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1499.4100000000003</v>
          </cell>
          <cell r="T46">
            <v>5962.34</v>
          </cell>
          <cell r="U46">
            <v>10888.220000000001</v>
          </cell>
          <cell r="V46">
            <v>1798.8000000000004</v>
          </cell>
          <cell r="W46">
            <v>1381.5199999999998</v>
          </cell>
          <cell r="X46">
            <v>8053.41</v>
          </cell>
          <cell r="Y46">
            <v>2884.2665507260026</v>
          </cell>
          <cell r="Z46">
            <v>115812.65615072602</v>
          </cell>
          <cell r="AA46">
            <v>15944.71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89.168968394461061</v>
          </cell>
          <cell r="AK46">
            <v>39.23434609356287</v>
          </cell>
          <cell r="AL46">
            <v>0.44</v>
          </cell>
          <cell r="AM46">
            <v>128.40331448802394</v>
          </cell>
          <cell r="AN46">
            <v>13.375345259169158</v>
          </cell>
          <cell r="AO46">
            <v>0.15</v>
          </cell>
          <cell r="AP46">
            <v>141.7786597471931</v>
          </cell>
          <cell r="AQ46">
            <v>915.5</v>
          </cell>
          <cell r="AR46">
            <v>0</v>
          </cell>
          <cell r="AS46">
            <v>256</v>
          </cell>
          <cell r="AT46">
            <v>1171.5</v>
          </cell>
          <cell r="AU46">
            <v>143902.78605422418</v>
          </cell>
          <cell r="AV46">
            <v>0.78147673922321814</v>
          </cell>
          <cell r="AW46">
            <v>1014.9819889031157</v>
          </cell>
          <cell r="AX46">
            <v>169.82181818181814</v>
          </cell>
        </row>
        <row r="47">
          <cell r="B47" t="str">
            <v>751</v>
          </cell>
          <cell r="C47">
            <v>0</v>
          </cell>
          <cell r="D47" t="str">
            <v>Senior CSAP Officer</v>
          </cell>
          <cell r="E47" t="str">
            <v>711-26671</v>
          </cell>
          <cell r="F47" t="str">
            <v>MAGUIRE, Paul J</v>
          </cell>
          <cell r="G47" t="str">
            <v>Salaried Staff</v>
          </cell>
          <cell r="H47">
            <v>0</v>
          </cell>
          <cell r="I47">
            <v>1</v>
          </cell>
          <cell r="J47">
            <v>102590.48999999999</v>
          </cell>
          <cell r="K47">
            <v>9799.4000000000015</v>
          </cell>
          <cell r="L47">
            <v>585.32760000000007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3777.0299999999997</v>
          </cell>
          <cell r="S47">
            <v>0</v>
          </cell>
          <cell r="T47">
            <v>5733.0199999999995</v>
          </cell>
          <cell r="U47">
            <v>23761.010000000006</v>
          </cell>
          <cell r="V47">
            <v>2603.2400000000002</v>
          </cell>
          <cell r="W47">
            <v>1895.6899999999998</v>
          </cell>
          <cell r="X47">
            <v>11654.99</v>
          </cell>
          <cell r="Y47">
            <v>5251.341028318966</v>
          </cell>
          <cell r="Z47">
            <v>171201.56862831896</v>
          </cell>
          <cell r="AA47">
            <v>22220.83</v>
          </cell>
          <cell r="AB47">
            <v>261</v>
          </cell>
          <cell r="AC47">
            <v>20</v>
          </cell>
          <cell r="AD47">
            <v>12</v>
          </cell>
          <cell r="AE47">
            <v>0</v>
          </cell>
          <cell r="AF47">
            <v>12</v>
          </cell>
          <cell r="AG47">
            <v>1594.9499999999998</v>
          </cell>
          <cell r="AH47">
            <v>0.85</v>
          </cell>
          <cell r="AI47">
            <v>1355.7074999999998</v>
          </cell>
          <cell r="AJ47">
            <v>126.28208417252172</v>
          </cell>
          <cell r="AK47">
            <v>55.564117035909554</v>
          </cell>
          <cell r="AL47">
            <v>0.44</v>
          </cell>
          <cell r="AM47">
            <v>181.84620120843127</v>
          </cell>
          <cell r="AN47">
            <v>18.942312625878259</v>
          </cell>
          <cell r="AO47">
            <v>0.15</v>
          </cell>
          <cell r="AP47">
            <v>200.78851383430953</v>
          </cell>
          <cell r="AQ47">
            <v>0</v>
          </cell>
          <cell r="AR47">
            <v>0</v>
          </cell>
          <cell r="AS47">
            <v>1272.07</v>
          </cell>
          <cell r="AT47">
            <v>1272.07</v>
          </cell>
          <cell r="AU47">
            <v>0</v>
          </cell>
          <cell r="AV47">
            <v>0</v>
          </cell>
          <cell r="AW47">
            <v>0</v>
          </cell>
          <cell r="AX47">
            <v>2.4545454545454541</v>
          </cell>
        </row>
        <row r="48">
          <cell r="B48" t="str">
            <v>5215</v>
          </cell>
          <cell r="C48">
            <v>0</v>
          </cell>
          <cell r="D48" t="str">
            <v>Trades Assistant</v>
          </cell>
          <cell r="E48" t="str">
            <v>6028</v>
          </cell>
          <cell r="F48" t="str">
            <v>MARZANO, Domenico</v>
          </cell>
          <cell r="G48" t="str">
            <v>Wages Staff</v>
          </cell>
          <cell r="H48">
            <v>0</v>
          </cell>
          <cell r="I48">
            <v>1</v>
          </cell>
          <cell r="J48">
            <v>60168.62</v>
          </cell>
          <cell r="K48">
            <v>4998.1000000000004</v>
          </cell>
          <cell r="L48">
            <v>466.22199999999998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3611.64</v>
          </cell>
          <cell r="U48">
            <v>13552.65</v>
          </cell>
          <cell r="V48">
            <v>1513.68</v>
          </cell>
          <cell r="W48">
            <v>1105.6799999999998</v>
          </cell>
          <cell r="X48">
            <v>6777.05</v>
          </cell>
          <cell r="Y48">
            <v>3957.6733613250035</v>
          </cell>
          <cell r="Z48">
            <v>99701.345361324988</v>
          </cell>
          <cell r="AA48">
            <v>13036.679999999998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76.764201848879722</v>
          </cell>
          <cell r="AK48">
            <v>33.776248813507081</v>
          </cell>
          <cell r="AL48">
            <v>0.44</v>
          </cell>
          <cell r="AM48">
            <v>110.5404506623868</v>
          </cell>
          <cell r="AN48">
            <v>11.514630277331959</v>
          </cell>
          <cell r="AO48">
            <v>0.15</v>
          </cell>
          <cell r="AP48">
            <v>122.05508093971876</v>
          </cell>
          <cell r="AQ48">
            <v>1238</v>
          </cell>
          <cell r="AR48">
            <v>0</v>
          </cell>
          <cell r="AS48">
            <v>0</v>
          </cell>
          <cell r="AT48">
            <v>1238</v>
          </cell>
          <cell r="AU48">
            <v>158525.13912450674</v>
          </cell>
          <cell r="AV48">
            <v>1</v>
          </cell>
          <cell r="AW48">
            <v>1298.8</v>
          </cell>
          <cell r="AX48">
            <v>107.64</v>
          </cell>
        </row>
        <row r="49">
          <cell r="B49" t="str">
            <v>6056</v>
          </cell>
          <cell r="C49">
            <v>0</v>
          </cell>
          <cell r="D49" t="str">
            <v>Fitter</v>
          </cell>
          <cell r="E49" t="str">
            <v>9369</v>
          </cell>
          <cell r="F49" t="str">
            <v>MCCREADY, Kevin G</v>
          </cell>
          <cell r="G49" t="str">
            <v>Wages Staff</v>
          </cell>
          <cell r="H49">
            <v>0</v>
          </cell>
          <cell r="I49">
            <v>1</v>
          </cell>
          <cell r="J49">
            <v>64940.71</v>
          </cell>
          <cell r="K49">
            <v>5391.33</v>
          </cell>
          <cell r="L49">
            <v>209.33240000000001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1499.4100000000003</v>
          </cell>
          <cell r="T49">
            <v>5962.34</v>
          </cell>
          <cell r="U49">
            <v>9758.8100000000013</v>
          </cell>
          <cell r="V49">
            <v>1608.72</v>
          </cell>
          <cell r="W49">
            <v>1235.23</v>
          </cell>
          <cell r="X49">
            <v>7202.4199999999992</v>
          </cell>
          <cell r="Y49">
            <v>3386.2825586998697</v>
          </cell>
          <cell r="Z49">
            <v>104744.61495869985</v>
          </cell>
          <cell r="AA49">
            <v>14062.329999999996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80.647224329149878</v>
          </cell>
          <cell r="AK49">
            <v>35.484778704825949</v>
          </cell>
          <cell r="AL49">
            <v>0.44</v>
          </cell>
          <cell r="AM49">
            <v>116.13200303397582</v>
          </cell>
          <cell r="AN49">
            <v>12.097083649372481</v>
          </cell>
          <cell r="AO49">
            <v>0.15</v>
          </cell>
          <cell r="AP49">
            <v>128.2290866833483</v>
          </cell>
          <cell r="AQ49">
            <v>1368</v>
          </cell>
          <cell r="AR49">
            <v>0</v>
          </cell>
          <cell r="AS49">
            <v>112</v>
          </cell>
          <cell r="AT49">
            <v>1480</v>
          </cell>
          <cell r="AU49">
            <v>153940.6127628157</v>
          </cell>
          <cell r="AV49">
            <v>0.92432432432432432</v>
          </cell>
          <cell r="AW49">
            <v>1200.5124324324324</v>
          </cell>
          <cell r="AX49">
            <v>0</v>
          </cell>
        </row>
        <row r="50">
          <cell r="B50" t="str">
            <v>5206</v>
          </cell>
          <cell r="C50">
            <v>0</v>
          </cell>
          <cell r="D50" t="str">
            <v>Lineworker</v>
          </cell>
          <cell r="E50" t="str">
            <v>6016</v>
          </cell>
          <cell r="F50" t="str">
            <v>MCGOWAN, Desmond C</v>
          </cell>
          <cell r="G50" t="str">
            <v>Wages Staff</v>
          </cell>
          <cell r="H50">
            <v>0</v>
          </cell>
          <cell r="I50">
            <v>1</v>
          </cell>
          <cell r="J50">
            <v>64653.75</v>
          </cell>
          <cell r="K50">
            <v>5370.47</v>
          </cell>
          <cell r="L50">
            <v>345.18559999999997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1499.0099999999998</v>
          </cell>
          <cell r="T50">
            <v>5962.34</v>
          </cell>
          <cell r="U50">
            <v>15267.71</v>
          </cell>
          <cell r="V50">
            <v>1687.9900000000002</v>
          </cell>
          <cell r="W50">
            <v>1231.02</v>
          </cell>
          <cell r="X50">
            <v>7557.3999999999978</v>
          </cell>
          <cell r="Y50">
            <v>4299.7560917749943</v>
          </cell>
          <cell r="Z50">
            <v>111424.66169177499</v>
          </cell>
          <cell r="AA50">
            <v>14007.960000000001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85.790469426990299</v>
          </cell>
          <cell r="AK50">
            <v>37.747806547875733</v>
          </cell>
          <cell r="AL50">
            <v>0.44</v>
          </cell>
          <cell r="AM50">
            <v>123.53827597486602</v>
          </cell>
          <cell r="AN50">
            <v>12.868570414048545</v>
          </cell>
          <cell r="AO50">
            <v>0.15</v>
          </cell>
          <cell r="AP50">
            <v>136.40684638891457</v>
          </cell>
          <cell r="AQ50">
            <v>839</v>
          </cell>
          <cell r="AR50">
            <v>0</v>
          </cell>
          <cell r="AS50">
            <v>378</v>
          </cell>
          <cell r="AT50">
            <v>1217</v>
          </cell>
          <cell r="AU50">
            <v>122137.72632986422</v>
          </cell>
          <cell r="AV50">
            <v>0.68940016433853735</v>
          </cell>
          <cell r="AW50">
            <v>895.39293344289229</v>
          </cell>
          <cell r="AX50">
            <v>12.905454545454544</v>
          </cell>
        </row>
        <row r="51">
          <cell r="B51" t="str">
            <v>6133</v>
          </cell>
          <cell r="C51">
            <v>0</v>
          </cell>
          <cell r="D51" t="str">
            <v>Fitter</v>
          </cell>
          <cell r="E51" t="str">
            <v>9628</v>
          </cell>
          <cell r="F51" t="str">
            <v>MEEUWISSEN, Edward</v>
          </cell>
          <cell r="G51" t="str">
            <v>Wages Staff</v>
          </cell>
          <cell r="H51">
            <v>0</v>
          </cell>
          <cell r="I51">
            <v>1</v>
          </cell>
          <cell r="J51">
            <v>67563.450000000012</v>
          </cell>
          <cell r="K51">
            <v>5611.17</v>
          </cell>
          <cell r="L51">
            <v>281.83760000000001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1499.4100000000003</v>
          </cell>
          <cell r="T51">
            <v>5962.34</v>
          </cell>
          <cell r="U51">
            <v>10102.94</v>
          </cell>
          <cell r="V51">
            <v>1666.64</v>
          </cell>
          <cell r="W51">
            <v>1279.78</v>
          </cell>
          <cell r="X51">
            <v>7461.7000000000007</v>
          </cell>
          <cell r="Y51">
            <v>3329.9510550757095</v>
          </cell>
          <cell r="Z51">
            <v>108309.24865507572</v>
          </cell>
          <cell r="AA51">
            <v>14635.859999999999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83.391783688847951</v>
          </cell>
          <cell r="AK51">
            <v>36.6923848230931</v>
          </cell>
          <cell r="AL51">
            <v>0.44</v>
          </cell>
          <cell r="AM51">
            <v>120.08416851194104</v>
          </cell>
          <cell r="AN51">
            <v>12.508767553327193</v>
          </cell>
          <cell r="AO51">
            <v>0.15</v>
          </cell>
          <cell r="AP51">
            <v>132.59293606526825</v>
          </cell>
          <cell r="AQ51">
            <v>964</v>
          </cell>
          <cell r="AR51">
            <v>0</v>
          </cell>
          <cell r="AS51">
            <v>318</v>
          </cell>
          <cell r="AT51">
            <v>1282</v>
          </cell>
          <cell r="AU51">
            <v>129494.60527968319</v>
          </cell>
          <cell r="AV51">
            <v>0.75195007800312008</v>
          </cell>
          <cell r="AW51">
            <v>976.63276131045234</v>
          </cell>
          <cell r="AX51">
            <v>169.09090909090907</v>
          </cell>
        </row>
        <row r="52">
          <cell r="B52" t="str">
            <v>1518</v>
          </cell>
          <cell r="C52">
            <v>0</v>
          </cell>
          <cell r="D52" t="str">
            <v>Fitter</v>
          </cell>
          <cell r="E52" t="str">
            <v>3449</v>
          </cell>
          <cell r="F52" t="str">
            <v>MORRIS, Christopher J</v>
          </cell>
          <cell r="G52" t="str">
            <v>Wages Staff</v>
          </cell>
          <cell r="H52">
            <v>0</v>
          </cell>
          <cell r="I52">
            <v>1</v>
          </cell>
          <cell r="J52">
            <v>62331.709999999992</v>
          </cell>
          <cell r="K52">
            <v>5176.16</v>
          </cell>
          <cell r="L52">
            <v>96.7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1499.4100000000003</v>
          </cell>
          <cell r="T52">
            <v>5962.34</v>
          </cell>
          <cell r="U52">
            <v>9422.090000000002</v>
          </cell>
          <cell r="V52">
            <v>1552.0299999999997</v>
          </cell>
          <cell r="W52">
            <v>1191.6299999999999</v>
          </cell>
          <cell r="X52">
            <v>6948.6900000000005</v>
          </cell>
          <cell r="Y52">
            <v>2425.4277358339987</v>
          </cell>
          <cell r="Z52">
            <v>100156.217735834</v>
          </cell>
          <cell r="AA52">
            <v>13501.130000000001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77.114426960143206</v>
          </cell>
          <cell r="AK52">
            <v>33.930347862463009</v>
          </cell>
          <cell r="AL52">
            <v>0.44</v>
          </cell>
          <cell r="AM52">
            <v>111.04477482260621</v>
          </cell>
          <cell r="AN52">
            <v>11.56716404402148</v>
          </cell>
          <cell r="AO52">
            <v>0.15</v>
          </cell>
          <cell r="AP52">
            <v>122.6119388666277</v>
          </cell>
          <cell r="AQ52">
            <v>1468</v>
          </cell>
          <cell r="AR52">
            <v>0</v>
          </cell>
          <cell r="AS52">
            <v>8</v>
          </cell>
          <cell r="AT52">
            <v>1476</v>
          </cell>
          <cell r="AU52">
            <v>158385.25131542332</v>
          </cell>
          <cell r="AV52">
            <v>0.99457994579945797</v>
          </cell>
          <cell r="AW52">
            <v>1291.760433604336</v>
          </cell>
          <cell r="AX52">
            <v>64.909090909090907</v>
          </cell>
        </row>
        <row r="53">
          <cell r="B53" t="str">
            <v>5281</v>
          </cell>
          <cell r="C53">
            <v>0</v>
          </cell>
          <cell r="D53" t="str">
            <v>Fitter</v>
          </cell>
          <cell r="E53" t="str">
            <v>10549</v>
          </cell>
          <cell r="F53" t="str">
            <v>MURPHY, Sean A</v>
          </cell>
          <cell r="G53" t="str">
            <v>Wages Staff</v>
          </cell>
          <cell r="H53">
            <v>0</v>
          </cell>
          <cell r="I53">
            <v>1</v>
          </cell>
          <cell r="J53">
            <v>64940.71</v>
          </cell>
          <cell r="K53">
            <v>5391.33</v>
          </cell>
          <cell r="L53">
            <v>272.596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0</v>
          </cell>
          <cell r="S53">
            <v>1499.4100000000003</v>
          </cell>
          <cell r="T53">
            <v>5962.34</v>
          </cell>
          <cell r="U53">
            <v>9758.8100000000013</v>
          </cell>
          <cell r="V53">
            <v>1608.72</v>
          </cell>
          <cell r="W53">
            <v>1235.23</v>
          </cell>
          <cell r="X53">
            <v>7202.4199999999992</v>
          </cell>
          <cell r="Y53">
            <v>1315.9461135855488</v>
          </cell>
          <cell r="Z53">
            <v>102737.54211358554</v>
          </cell>
          <cell r="AA53">
            <v>14062.329999999996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79.101895683388932</v>
          </cell>
          <cell r="AK53">
            <v>34.804834100691131</v>
          </cell>
          <cell r="AL53">
            <v>0.44</v>
          </cell>
          <cell r="AM53">
            <v>113.90672978408006</v>
          </cell>
          <cell r="AN53">
            <v>11.86528435250834</v>
          </cell>
          <cell r="AO53">
            <v>0.15</v>
          </cell>
          <cell r="AP53">
            <v>125.7720141365884</v>
          </cell>
          <cell r="AQ53">
            <v>413</v>
          </cell>
          <cell r="AR53">
            <v>0</v>
          </cell>
          <cell r="AS53">
            <v>950</v>
          </cell>
          <cell r="AT53">
            <v>1363</v>
          </cell>
          <cell r="AU53">
            <v>49497.183990996484</v>
          </cell>
          <cell r="AV53">
            <v>0.30300807043286865</v>
          </cell>
          <cell r="AW53">
            <v>393.54688187820977</v>
          </cell>
          <cell r="AX53">
            <v>30.545454545454543</v>
          </cell>
        </row>
        <row r="54">
          <cell r="B54" t="str">
            <v>747</v>
          </cell>
          <cell r="C54">
            <v>0</v>
          </cell>
          <cell r="D54" t="str">
            <v>CSAP Officer</v>
          </cell>
          <cell r="E54" t="str">
            <v>1138</v>
          </cell>
          <cell r="F54" t="str">
            <v>NEWTON, David</v>
          </cell>
          <cell r="G54" t="str">
            <v>Salaried Staff</v>
          </cell>
          <cell r="H54">
            <v>0</v>
          </cell>
          <cell r="I54">
            <v>1</v>
          </cell>
          <cell r="J54">
            <v>79922.489999999991</v>
          </cell>
          <cell r="K54">
            <v>7634.1299999999983</v>
          </cell>
          <cell r="L54">
            <v>219.45000000000002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3777.0299999999997</v>
          </cell>
          <cell r="S54">
            <v>1499.4100000000003</v>
          </cell>
          <cell r="T54">
            <v>0</v>
          </cell>
          <cell r="U54">
            <v>11445.76</v>
          </cell>
          <cell r="V54">
            <v>1899.3299999999997</v>
          </cell>
          <cell r="W54">
            <v>1459.3500000000001</v>
          </cell>
          <cell r="X54">
            <v>8503.5000000000018</v>
          </cell>
          <cell r="Y54">
            <v>3482.1437786240058</v>
          </cell>
          <cell r="Z54">
            <v>123392.62377862399</v>
          </cell>
          <cell r="AA54">
            <v>17311.02</v>
          </cell>
          <cell r="AB54">
            <v>261</v>
          </cell>
          <cell r="AC54">
            <v>20</v>
          </cell>
          <cell r="AD54">
            <v>12</v>
          </cell>
          <cell r="AE54">
            <v>0</v>
          </cell>
          <cell r="AF54">
            <v>12</v>
          </cell>
          <cell r="AG54">
            <v>1594.9499999999998</v>
          </cell>
          <cell r="AH54">
            <v>0.85</v>
          </cell>
          <cell r="AI54">
            <v>1355.7074999999998</v>
          </cell>
          <cell r="AJ54">
            <v>91.017143283948798</v>
          </cell>
          <cell r="AK54">
            <v>40.04754304493747</v>
          </cell>
          <cell r="AL54">
            <v>0.44</v>
          </cell>
          <cell r="AM54">
            <v>131.06468632888627</v>
          </cell>
          <cell r="AN54">
            <v>13.652571492592319</v>
          </cell>
          <cell r="AO54">
            <v>0.15</v>
          </cell>
          <cell r="AP54">
            <v>144.7172578214786</v>
          </cell>
          <cell r="AQ54">
            <v>0</v>
          </cell>
          <cell r="AR54">
            <v>0</v>
          </cell>
          <cell r="AS54">
            <v>1313.38</v>
          </cell>
          <cell r="AT54">
            <v>1313.38</v>
          </cell>
          <cell r="AU54">
            <v>0</v>
          </cell>
          <cell r="AV54">
            <v>0</v>
          </cell>
          <cell r="AW54">
            <v>0</v>
          </cell>
          <cell r="AX54">
            <v>1.4509090909090909</v>
          </cell>
        </row>
        <row r="55">
          <cell r="B55" t="str">
            <v>2846</v>
          </cell>
          <cell r="C55">
            <v>0</v>
          </cell>
          <cell r="D55" t="str">
            <v>Fitter</v>
          </cell>
          <cell r="E55" t="str">
            <v>3763</v>
          </cell>
          <cell r="F55" t="str">
            <v>PATTERSON, Rory L</v>
          </cell>
          <cell r="G55" t="str">
            <v>Wages Staff</v>
          </cell>
          <cell r="H55">
            <v>0</v>
          </cell>
          <cell r="I55">
            <v>1</v>
          </cell>
          <cell r="J55">
            <v>71733.72</v>
          </cell>
          <cell r="K55">
            <v>5957.55</v>
          </cell>
          <cell r="L55">
            <v>290.92240000000004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0</v>
          </cell>
          <cell r="S55">
            <v>1499.4100000000003</v>
          </cell>
          <cell r="T55">
            <v>5962.34</v>
          </cell>
          <cell r="U55">
            <v>10644.96</v>
          </cell>
          <cell r="V55">
            <v>1757.8699999999994</v>
          </cell>
          <cell r="W55">
            <v>1350.0000000000002</v>
          </cell>
          <cell r="X55">
            <v>7870.1299999999983</v>
          </cell>
          <cell r="Y55">
            <v>3444.1718186481594</v>
          </cell>
          <cell r="Z55">
            <v>114061.10421864815</v>
          </cell>
          <cell r="AA55">
            <v>15539.29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87.82037589979069</v>
          </cell>
          <cell r="AK55">
            <v>38.640965395907905</v>
          </cell>
          <cell r="AL55">
            <v>0.44</v>
          </cell>
          <cell r="AM55">
            <v>126.46134129569859</v>
          </cell>
          <cell r="AN55">
            <v>13.173056384968604</v>
          </cell>
          <cell r="AO55">
            <v>0.15</v>
          </cell>
          <cell r="AP55">
            <v>139.63439768066718</v>
          </cell>
          <cell r="AQ55">
            <v>1022</v>
          </cell>
          <cell r="AR55">
            <v>0</v>
          </cell>
          <cell r="AS55">
            <v>387</v>
          </cell>
          <cell r="AT55">
            <v>1409</v>
          </cell>
          <cell r="AU55">
            <v>131545.07674465494</v>
          </cell>
          <cell r="AV55">
            <v>0.72533711852377569</v>
          </cell>
          <cell r="AW55">
            <v>942.06784953867987</v>
          </cell>
          <cell r="AX55">
            <v>127.27636363636363</v>
          </cell>
        </row>
        <row r="56">
          <cell r="B56" t="str">
            <v>3283</v>
          </cell>
          <cell r="C56">
            <v>0</v>
          </cell>
          <cell r="D56" t="str">
            <v>CSAP Officer</v>
          </cell>
          <cell r="E56" t="str">
            <v>9649</v>
          </cell>
          <cell r="F56" t="str">
            <v>RICHARDSON, Michael J</v>
          </cell>
          <cell r="G56" t="str">
            <v>Salaried Staff</v>
          </cell>
          <cell r="H56">
            <v>0</v>
          </cell>
          <cell r="I56">
            <v>1</v>
          </cell>
          <cell r="J56">
            <v>79922.489999999991</v>
          </cell>
          <cell r="K56">
            <v>7634.1299999999983</v>
          </cell>
          <cell r="L56">
            <v>336.11480000000006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3777.0299999999997</v>
          </cell>
          <cell r="S56">
            <v>0</v>
          </cell>
          <cell r="T56">
            <v>5733.0199999999995</v>
          </cell>
          <cell r="U56">
            <v>11953.8</v>
          </cell>
          <cell r="V56">
            <v>1971.89</v>
          </cell>
          <cell r="W56">
            <v>1514.1599999999999</v>
          </cell>
          <cell r="X56">
            <v>8828.2899999999991</v>
          </cell>
          <cell r="Y56">
            <v>3848.6827606577763</v>
          </cell>
          <cell r="Z56">
            <v>129069.63756065776</v>
          </cell>
          <cell r="AA56">
            <v>17311.02</v>
          </cell>
          <cell r="AB56">
            <v>261</v>
          </cell>
          <cell r="AC56">
            <v>20</v>
          </cell>
          <cell r="AD56">
            <v>12</v>
          </cell>
          <cell r="AE56">
            <v>0</v>
          </cell>
          <cell r="AF56">
            <v>12</v>
          </cell>
          <cell r="AG56">
            <v>1594.9499999999998</v>
          </cell>
          <cell r="AH56">
            <v>0.85</v>
          </cell>
          <cell r="AI56">
            <v>1355.7074999999998</v>
          </cell>
          <cell r="AJ56">
            <v>95.204634894073976</v>
          </cell>
          <cell r="AK56">
            <v>41.890039353392552</v>
          </cell>
          <cell r="AL56">
            <v>0.44</v>
          </cell>
          <cell r="AM56">
            <v>137.09467424746651</v>
          </cell>
          <cell r="AN56">
            <v>14.280695234111096</v>
          </cell>
          <cell r="AO56">
            <v>0.15</v>
          </cell>
          <cell r="AP56">
            <v>151.37536948157762</v>
          </cell>
          <cell r="AQ56">
            <v>0</v>
          </cell>
          <cell r="AR56">
            <v>0</v>
          </cell>
          <cell r="AS56">
            <v>1357.73</v>
          </cell>
          <cell r="AT56">
            <v>1357.73</v>
          </cell>
          <cell r="AU56">
            <v>0</v>
          </cell>
          <cell r="AV56">
            <v>0</v>
          </cell>
          <cell r="AW56">
            <v>0</v>
          </cell>
          <cell r="AX56">
            <v>2.1818181818181817</v>
          </cell>
        </row>
        <row r="57">
          <cell r="B57" t="str">
            <v>744</v>
          </cell>
          <cell r="C57">
            <v>0</v>
          </cell>
          <cell r="D57" t="str">
            <v>CSAP Officer</v>
          </cell>
          <cell r="E57" t="str">
            <v>719-50695</v>
          </cell>
          <cell r="F57" t="str">
            <v>SCANES, Allan J</v>
          </cell>
          <cell r="G57" t="str">
            <v>Salaried Staff</v>
          </cell>
          <cell r="H57">
            <v>0</v>
          </cell>
          <cell r="I57">
            <v>1</v>
          </cell>
          <cell r="J57">
            <v>79922.489999999991</v>
          </cell>
          <cell r="K57">
            <v>7634.1299999999983</v>
          </cell>
          <cell r="L57">
            <v>327.3836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3777.0299999999997</v>
          </cell>
          <cell r="S57">
            <v>0</v>
          </cell>
          <cell r="T57">
            <v>0</v>
          </cell>
          <cell r="U57">
            <v>17795.45</v>
          </cell>
          <cell r="V57">
            <v>1973.5199999999998</v>
          </cell>
          <cell r="W57">
            <v>1439.97</v>
          </cell>
          <cell r="X57">
            <v>8835.7200000000012</v>
          </cell>
          <cell r="Y57">
            <v>3476.5085271760072</v>
          </cell>
          <cell r="Z57">
            <v>128732.232127176</v>
          </cell>
          <cell r="AA57">
            <v>17311.02</v>
          </cell>
          <cell r="AB57">
            <v>261</v>
          </cell>
          <cell r="AC57">
            <v>20</v>
          </cell>
          <cell r="AD57">
            <v>12</v>
          </cell>
          <cell r="AE57">
            <v>0</v>
          </cell>
          <cell r="AF57">
            <v>12</v>
          </cell>
          <cell r="AG57">
            <v>1594.9499999999998</v>
          </cell>
          <cell r="AH57">
            <v>0.85</v>
          </cell>
          <cell r="AI57">
            <v>1355.7074999999998</v>
          </cell>
          <cell r="AJ57">
            <v>94.955757143171382</v>
          </cell>
          <cell r="AK57">
            <v>41.780533142995409</v>
          </cell>
          <cell r="AL57">
            <v>0.44</v>
          </cell>
          <cell r="AM57">
            <v>136.73629028616679</v>
          </cell>
          <cell r="AN57">
            <v>14.243363571475706</v>
          </cell>
          <cell r="AO57">
            <v>0.15</v>
          </cell>
          <cell r="AP57">
            <v>150.97965385764249</v>
          </cell>
          <cell r="AQ57">
            <v>259.12999999999988</v>
          </cell>
          <cell r="AR57">
            <v>0</v>
          </cell>
          <cell r="AS57">
            <v>153.03999999999996</v>
          </cell>
          <cell r="AT57">
            <v>412.16999999999985</v>
          </cell>
          <cell r="AU57">
            <v>128684.35224463942</v>
          </cell>
          <cell r="AV57">
            <v>0.62869689691146857</v>
          </cell>
          <cell r="AW57">
            <v>852.32909836960459</v>
          </cell>
          <cell r="AX57">
            <v>0</v>
          </cell>
        </row>
        <row r="58">
          <cell r="B58" t="str">
            <v>3122</v>
          </cell>
          <cell r="C58">
            <v>0</v>
          </cell>
          <cell r="D58" t="str">
            <v>Trades Assistant</v>
          </cell>
          <cell r="E58" t="str">
            <v>10534</v>
          </cell>
          <cell r="F58" t="str">
            <v>SWAN, Daniel J</v>
          </cell>
          <cell r="G58" t="str">
            <v>Wages Staff</v>
          </cell>
          <cell r="H58">
            <v>0</v>
          </cell>
          <cell r="I58">
            <v>1</v>
          </cell>
          <cell r="J58">
            <v>51651.51</v>
          </cell>
          <cell r="K58">
            <v>4289.6899999999996</v>
          </cell>
          <cell r="L58">
            <v>151.8604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3611.64</v>
          </cell>
          <cell r="U58">
            <v>7572.77</v>
          </cell>
          <cell r="V58">
            <v>1252.6000000000001</v>
          </cell>
          <cell r="W58">
            <v>962.14</v>
          </cell>
          <cell r="X58">
            <v>5607.97</v>
          </cell>
          <cell r="Y58">
            <v>1033.8897962401008</v>
          </cell>
          <cell r="Z58">
            <v>79684.100196240106</v>
          </cell>
          <cell r="AA58">
            <v>11188.95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61.352094391931097</v>
          </cell>
          <cell r="AK58">
            <v>26.994921532449684</v>
          </cell>
          <cell r="AL58">
            <v>0.44</v>
          </cell>
          <cell r="AM58">
            <v>88.347015924380784</v>
          </cell>
          <cell r="AN58">
            <v>9.2028141587896641</v>
          </cell>
          <cell r="AO58">
            <v>0.15</v>
          </cell>
          <cell r="AP58">
            <v>97.549830083170448</v>
          </cell>
          <cell r="AQ58">
            <v>1446.5</v>
          </cell>
          <cell r="AR58">
            <v>0</v>
          </cell>
          <cell r="AS58">
            <v>0</v>
          </cell>
          <cell r="AT58">
            <v>1446.5</v>
          </cell>
          <cell r="AU58">
            <v>126697.71931202177</v>
          </cell>
          <cell r="AV58">
            <v>1</v>
          </cell>
          <cell r="AW58">
            <v>1298.8</v>
          </cell>
          <cell r="AX58">
            <v>69.272727272727266</v>
          </cell>
        </row>
        <row r="59">
          <cell r="B59" t="str">
            <v>1153</v>
          </cell>
          <cell r="C59">
            <v>0</v>
          </cell>
          <cell r="D59" t="str">
            <v>Fitter</v>
          </cell>
          <cell r="E59" t="str">
            <v>3106</v>
          </cell>
          <cell r="F59" t="str">
            <v>TANKEY, John H</v>
          </cell>
          <cell r="G59" t="str">
            <v>Wages Staff</v>
          </cell>
          <cell r="H59">
            <v>0</v>
          </cell>
          <cell r="I59">
            <v>1</v>
          </cell>
          <cell r="J59">
            <v>71390.14</v>
          </cell>
          <cell r="K59">
            <v>5926.76</v>
          </cell>
          <cell r="L59">
            <v>113.78280000000001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0</v>
          </cell>
          <cell r="S59">
            <v>1499.0099999999998</v>
          </cell>
          <cell r="T59">
            <v>5962.34</v>
          </cell>
          <cell r="U59">
            <v>10596.7</v>
          </cell>
          <cell r="V59">
            <v>1749.7400000000002</v>
          </cell>
          <cell r="W59">
            <v>1343.7700000000002</v>
          </cell>
          <cell r="X59">
            <v>7833.76</v>
          </cell>
          <cell r="Y59">
            <v>2677.8180263519989</v>
          </cell>
          <cell r="Z59">
            <v>112643.85082635199</v>
          </cell>
          <cell r="AA59">
            <v>15458.9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86.729173719088379</v>
          </cell>
          <cell r="AK59">
            <v>38.160836436398888</v>
          </cell>
          <cell r="AL59">
            <v>0.44</v>
          </cell>
          <cell r="AM59">
            <v>124.89001015548726</v>
          </cell>
          <cell r="AN59">
            <v>13.009376057863257</v>
          </cell>
          <cell r="AO59">
            <v>0.15</v>
          </cell>
          <cell r="AP59">
            <v>137.89938621335051</v>
          </cell>
          <cell r="AQ59">
            <v>340</v>
          </cell>
          <cell r="AR59">
            <v>0</v>
          </cell>
          <cell r="AS59">
            <v>44</v>
          </cell>
          <cell r="AT59">
            <v>384</v>
          </cell>
          <cell r="AU59">
            <v>158581.42124147361</v>
          </cell>
          <cell r="AV59">
            <v>0.88541666666666663</v>
          </cell>
          <cell r="AW59">
            <v>1149.9791666666665</v>
          </cell>
          <cell r="AX59">
            <v>0</v>
          </cell>
        </row>
        <row r="60">
          <cell r="B60" t="str">
            <v>2777</v>
          </cell>
          <cell r="C60">
            <v>0</v>
          </cell>
          <cell r="D60" t="str">
            <v>Customer Service Support Officer</v>
          </cell>
          <cell r="E60" t="str">
            <v>3621</v>
          </cell>
          <cell r="F60" t="str">
            <v>THURTELL, Denise</v>
          </cell>
          <cell r="G60" t="str">
            <v>Salaried Staff</v>
          </cell>
          <cell r="H60">
            <v>0</v>
          </cell>
          <cell r="I60">
            <v>1</v>
          </cell>
          <cell r="J60">
            <v>73637.259999999995</v>
          </cell>
          <cell r="K60">
            <v>6114.8700000000008</v>
          </cell>
          <cell r="L60">
            <v>140.01920000000001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9995.82</v>
          </cell>
          <cell r="V60">
            <v>1671.4299999999998</v>
          </cell>
          <cell r="W60">
            <v>1285.27</v>
          </cell>
          <cell r="X60">
            <v>7483.2300000000014</v>
          </cell>
          <cell r="Y60">
            <v>3416.64118104511</v>
          </cell>
          <cell r="Z60">
            <v>107294.57038104509</v>
          </cell>
          <cell r="AA60">
            <v>15949.64</v>
          </cell>
          <cell r="AB60">
            <v>261</v>
          </cell>
          <cell r="AC60">
            <v>20</v>
          </cell>
          <cell r="AD60">
            <v>12</v>
          </cell>
          <cell r="AE60">
            <v>0</v>
          </cell>
          <cell r="AF60">
            <v>12</v>
          </cell>
          <cell r="AG60">
            <v>1594.9499999999998</v>
          </cell>
          <cell r="AH60">
            <v>0.85</v>
          </cell>
          <cell r="AI60">
            <v>1355.7074999999998</v>
          </cell>
          <cell r="AJ60">
            <v>79.142861112035675</v>
          </cell>
          <cell r="AK60">
            <v>34.822858889295695</v>
          </cell>
          <cell r="AL60">
            <v>0.44</v>
          </cell>
          <cell r="AM60">
            <v>113.96572000133136</v>
          </cell>
          <cell r="AN60">
            <v>11.871429166805351</v>
          </cell>
          <cell r="AO60">
            <v>0.15</v>
          </cell>
          <cell r="AP60">
            <v>125.83714916813672</v>
          </cell>
          <cell r="AQ60">
            <v>0</v>
          </cell>
          <cell r="AR60">
            <v>0</v>
          </cell>
          <cell r="AS60">
            <v>1380.87</v>
          </cell>
          <cell r="AT60">
            <v>1380.87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B61" t="str">
            <v>6310</v>
          </cell>
          <cell r="C61">
            <v>0</v>
          </cell>
          <cell r="D61" t="str">
            <v>Lineworker / Switcher</v>
          </cell>
          <cell r="E61" t="str">
            <v>2650</v>
          </cell>
          <cell r="F61" t="str">
            <v>VALTER, Daniel R</v>
          </cell>
          <cell r="G61" t="str">
            <v>Wages Staff</v>
          </cell>
          <cell r="H61">
            <v>0</v>
          </cell>
          <cell r="I61">
            <v>1</v>
          </cell>
          <cell r="J61">
            <v>63858.909999999996</v>
          </cell>
          <cell r="K61">
            <v>6098.2199999999993</v>
          </cell>
          <cell r="L61">
            <v>242.66560000000001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1618.99</v>
          </cell>
          <cell r="S61">
            <v>1499.0099999999998</v>
          </cell>
          <cell r="T61">
            <v>5962.34</v>
          </cell>
          <cell r="U61">
            <v>9812.4900000000016</v>
          </cell>
          <cell r="V61">
            <v>1612.7699999999998</v>
          </cell>
          <cell r="W61">
            <v>1238</v>
          </cell>
          <cell r="X61">
            <v>7220.68</v>
          </cell>
          <cell r="Y61">
            <v>2587.3904074940001</v>
          </cell>
          <cell r="Z61">
            <v>105301.49600749399</v>
          </cell>
          <cell r="AA61">
            <v>13828.07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81.075990150518933</v>
          </cell>
          <cell r="AK61">
            <v>35.673435666228329</v>
          </cell>
          <cell r="AL61">
            <v>0.44</v>
          </cell>
          <cell r="AM61">
            <v>116.74942581674726</v>
          </cell>
          <cell r="AN61">
            <v>12.161398522577839</v>
          </cell>
          <cell r="AO61">
            <v>0.15</v>
          </cell>
          <cell r="AP61">
            <v>128.9108243393251</v>
          </cell>
          <cell r="AQ61">
            <v>1331</v>
          </cell>
          <cell r="AR61">
            <v>0</v>
          </cell>
          <cell r="AS61">
            <v>50.75</v>
          </cell>
          <cell r="AT61">
            <v>1381.75</v>
          </cell>
          <cell r="AU61">
            <v>161279.90084002129</v>
          </cell>
          <cell r="AV61">
            <v>0.96327121404016647</v>
          </cell>
          <cell r="AW61">
            <v>1251.0966527953681</v>
          </cell>
          <cell r="AX61">
            <v>108.25090909090908</v>
          </cell>
        </row>
        <row r="62">
          <cell r="B62" t="str">
            <v>5113</v>
          </cell>
          <cell r="C62">
            <v>0</v>
          </cell>
          <cell r="D62" t="str">
            <v>Fitter</v>
          </cell>
          <cell r="E62" t="str">
            <v>10709</v>
          </cell>
          <cell r="F62" t="str">
            <v>VILARDI, Dominic</v>
          </cell>
          <cell r="G62" t="str">
            <v>Wages Staff</v>
          </cell>
          <cell r="H62">
            <v>0</v>
          </cell>
          <cell r="I62">
            <v>1</v>
          </cell>
          <cell r="J62">
            <v>63569.440000000002</v>
          </cell>
          <cell r="K62">
            <v>5278.84</v>
          </cell>
          <cell r="L62">
            <v>94.764400000000009</v>
          </cell>
          <cell r="M62">
            <v>0</v>
          </cell>
          <cell r="N62">
            <v>2800.0499999999997</v>
          </cell>
          <cell r="O62">
            <v>749.98000000000025</v>
          </cell>
          <cell r="P62">
            <v>0</v>
          </cell>
          <cell r="Q62">
            <v>0</v>
          </cell>
          <cell r="R62">
            <v>0</v>
          </cell>
          <cell r="S62">
            <v>1499.4100000000003</v>
          </cell>
          <cell r="T62">
            <v>5962.34</v>
          </cell>
          <cell r="U62">
            <v>9582.81</v>
          </cell>
          <cell r="V62">
            <v>1579.0499999999997</v>
          </cell>
          <cell r="W62">
            <v>1212.43</v>
          </cell>
          <cell r="X62">
            <v>7069.7699999999995</v>
          </cell>
          <cell r="Y62">
            <v>1445.3969846402754</v>
          </cell>
          <cell r="Z62">
            <v>100844.28138464027</v>
          </cell>
          <cell r="AA62">
            <v>13768.970000000001</v>
          </cell>
          <cell r="AB62">
            <v>261</v>
          </cell>
          <cell r="AC62">
            <v>20</v>
          </cell>
          <cell r="AD62">
            <v>12</v>
          </cell>
          <cell r="AE62">
            <v>26</v>
          </cell>
          <cell r="AF62">
            <v>12</v>
          </cell>
          <cell r="AG62">
            <v>1528</v>
          </cell>
          <cell r="AH62">
            <v>0.85</v>
          </cell>
          <cell r="AI62">
            <v>1298.8</v>
          </cell>
          <cell r="AJ62">
            <v>77.644195707299261</v>
          </cell>
          <cell r="AK62">
            <v>34.163446111211677</v>
          </cell>
          <cell r="AL62">
            <v>0.44</v>
          </cell>
          <cell r="AM62">
            <v>111.80764181851094</v>
          </cell>
          <cell r="AN62">
            <v>11.646629356094889</v>
          </cell>
          <cell r="AO62">
            <v>0.15</v>
          </cell>
          <cell r="AP62">
            <v>123.45427117460584</v>
          </cell>
          <cell r="AQ62">
            <v>1133</v>
          </cell>
          <cell r="AR62">
            <v>0</v>
          </cell>
          <cell r="AS62">
            <v>166</v>
          </cell>
          <cell r="AT62">
            <v>1299</v>
          </cell>
          <cell r="AU62">
            <v>139852.15364587217</v>
          </cell>
          <cell r="AV62">
            <v>0.87220939183987678</v>
          </cell>
          <cell r="AW62">
            <v>1132.825558121632</v>
          </cell>
          <cell r="AX62">
            <v>23.454545454545453</v>
          </cell>
        </row>
        <row r="63">
          <cell r="B63" t="str">
            <v>745</v>
          </cell>
          <cell r="C63">
            <v>0</v>
          </cell>
          <cell r="D63" t="str">
            <v>CSAP Officer</v>
          </cell>
          <cell r="E63" t="str">
            <v>544-83175</v>
          </cell>
          <cell r="F63" t="str">
            <v>WOLK, Garry</v>
          </cell>
          <cell r="G63" t="str">
            <v>Salaried Staff</v>
          </cell>
          <cell r="H63">
            <v>0</v>
          </cell>
          <cell r="I63">
            <v>1</v>
          </cell>
          <cell r="J63">
            <v>79922.489999999991</v>
          </cell>
          <cell r="K63">
            <v>6636.8</v>
          </cell>
          <cell r="L63">
            <v>278.35680000000002</v>
          </cell>
          <cell r="M63">
            <v>0</v>
          </cell>
          <cell r="N63">
            <v>2800.0499999999997</v>
          </cell>
          <cell r="O63">
            <v>749.98000000000025</v>
          </cell>
          <cell r="P63">
            <v>0</v>
          </cell>
          <cell r="Q63">
            <v>0</v>
          </cell>
          <cell r="R63">
            <v>3777.0299999999997</v>
          </cell>
          <cell r="S63">
            <v>0</v>
          </cell>
          <cell r="T63">
            <v>0</v>
          </cell>
          <cell r="U63">
            <v>16711.469999999998</v>
          </cell>
          <cell r="V63">
            <v>1956.9100000000003</v>
          </cell>
          <cell r="W63">
            <v>1439.97</v>
          </cell>
          <cell r="X63">
            <v>8761.4600000000009</v>
          </cell>
          <cell r="Y63">
            <v>4502.3958678160052</v>
          </cell>
          <cell r="Z63">
            <v>127536.91266781601</v>
          </cell>
          <cell r="AA63">
            <v>17311.02</v>
          </cell>
          <cell r="AB63">
            <v>261</v>
          </cell>
          <cell r="AC63">
            <v>20</v>
          </cell>
          <cell r="AD63">
            <v>12</v>
          </cell>
          <cell r="AE63">
            <v>0</v>
          </cell>
          <cell r="AF63">
            <v>12</v>
          </cell>
          <cell r="AG63">
            <v>1594.9499999999998</v>
          </cell>
          <cell r="AH63">
            <v>0.85</v>
          </cell>
          <cell r="AI63">
            <v>1355.7074999999998</v>
          </cell>
          <cell r="AJ63">
            <v>94.074062928630283</v>
          </cell>
          <cell r="AK63">
            <v>41.392587688597324</v>
          </cell>
          <cell r="AL63">
            <v>0.44</v>
          </cell>
          <cell r="AM63">
            <v>135.4666506172276</v>
          </cell>
          <cell r="AN63">
            <v>14.111109439294543</v>
          </cell>
          <cell r="AO63">
            <v>0.15</v>
          </cell>
          <cell r="AP63">
            <v>149.57776005652215</v>
          </cell>
          <cell r="AQ63">
            <v>0</v>
          </cell>
          <cell r="AR63">
            <v>0</v>
          </cell>
          <cell r="AS63">
            <v>641.25999999999988</v>
          </cell>
          <cell r="AT63">
            <v>641.25999999999988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B64" t="str">
            <v>995</v>
          </cell>
          <cell r="C64">
            <v>0</v>
          </cell>
          <cell r="D64" t="str">
            <v>Customer Support Officer</v>
          </cell>
          <cell r="E64" t="str">
            <v>715-54836</v>
          </cell>
          <cell r="F64" t="str">
            <v>ZIEBELL, Kevin J</v>
          </cell>
          <cell r="G64" t="str">
            <v>Salaried Staff</v>
          </cell>
          <cell r="H64">
            <v>0</v>
          </cell>
          <cell r="I64">
            <v>1</v>
          </cell>
          <cell r="J64">
            <v>65674.38</v>
          </cell>
          <cell r="K64">
            <v>5453.63</v>
          </cell>
          <cell r="L64">
            <v>375.89519999999999</v>
          </cell>
          <cell r="M64">
            <v>0</v>
          </cell>
          <cell r="N64">
            <v>2800.0499999999997</v>
          </cell>
          <cell r="O64">
            <v>749.98000000000025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14011.549999999996</v>
          </cell>
          <cell r="V64">
            <v>1574.5400000000004</v>
          </cell>
          <cell r="W64">
            <v>1151.25</v>
          </cell>
          <cell r="X64">
            <v>7049.3700000000008</v>
          </cell>
          <cell r="Y64">
            <v>5093.8164945790777</v>
          </cell>
          <cell r="Z64">
            <v>103934.46169457906</v>
          </cell>
          <cell r="AA64">
            <v>14224.890000000001</v>
          </cell>
          <cell r="AB64">
            <v>261</v>
          </cell>
          <cell r="AC64">
            <v>20</v>
          </cell>
          <cell r="AD64">
            <v>12</v>
          </cell>
          <cell r="AE64">
            <v>0</v>
          </cell>
          <cell r="AF64">
            <v>12</v>
          </cell>
          <cell r="AG64">
            <v>1594.9499999999998</v>
          </cell>
          <cell r="AH64">
            <v>0.85</v>
          </cell>
          <cell r="AI64">
            <v>1355.7074999999998</v>
          </cell>
          <cell r="AJ64">
            <v>76.664370223355021</v>
          </cell>
          <cell r="AK64">
            <v>33.732322898276209</v>
          </cell>
          <cell r="AL64">
            <v>0.44</v>
          </cell>
          <cell r="AM64">
            <v>110.39669312163123</v>
          </cell>
          <cell r="AN64">
            <v>11.499655533503253</v>
          </cell>
          <cell r="AO64">
            <v>0.15</v>
          </cell>
          <cell r="AP64">
            <v>121.89634865513449</v>
          </cell>
          <cell r="AQ64">
            <v>0</v>
          </cell>
          <cell r="AR64">
            <v>0</v>
          </cell>
          <cell r="AS64">
            <v>1225</v>
          </cell>
          <cell r="AT64">
            <v>1225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</row>
        <row r="65">
          <cell r="B65" t="str">
            <v>N3252-1415-01</v>
          </cell>
          <cell r="C65">
            <v>0</v>
          </cell>
          <cell r="D65" t="str">
            <v>Fitter</v>
          </cell>
          <cell r="E65" t="str">
            <v>N3252-1415-01</v>
          </cell>
          <cell r="F65" t="str">
            <v>Vacant</v>
          </cell>
          <cell r="G65" t="str">
            <v>Wages Staff</v>
          </cell>
          <cell r="H65">
            <v>0</v>
          </cell>
          <cell r="I65">
            <v>1</v>
          </cell>
          <cell r="J65">
            <v>66671.709999999992</v>
          </cell>
          <cell r="K65">
            <v>5536.4800000000005</v>
          </cell>
          <cell r="L65">
            <v>0</v>
          </cell>
          <cell r="M65">
            <v>0</v>
          </cell>
          <cell r="N65">
            <v>2800.0499999999997</v>
          </cell>
          <cell r="O65">
            <v>749.98000000000025</v>
          </cell>
          <cell r="P65">
            <v>0</v>
          </cell>
          <cell r="Q65">
            <v>0</v>
          </cell>
          <cell r="R65">
            <v>272.19</v>
          </cell>
          <cell r="S65">
            <v>1499.0099999999998</v>
          </cell>
          <cell r="T65">
            <v>5926.96</v>
          </cell>
          <cell r="U65">
            <v>10014.330000000002</v>
          </cell>
          <cell r="V65">
            <v>1650.98</v>
          </cell>
          <cell r="W65">
            <v>1267.7399999999998</v>
          </cell>
          <cell r="X65">
            <v>7391.7099999999991</v>
          </cell>
          <cell r="Y65">
            <v>770.6664164682818</v>
          </cell>
          <cell r="Z65">
            <v>104551.80641646827</v>
          </cell>
          <cell r="AA65">
            <v>14440.89</v>
          </cell>
          <cell r="AB65">
            <v>261</v>
          </cell>
          <cell r="AC65">
            <v>20</v>
          </cell>
          <cell r="AD65">
            <v>12</v>
          </cell>
          <cell r="AE65">
            <v>26</v>
          </cell>
          <cell r="AF65">
            <v>12</v>
          </cell>
          <cell r="AG65">
            <v>1528</v>
          </cell>
          <cell r="AH65">
            <v>0.85</v>
          </cell>
          <cell r="AI65">
            <v>1298.8</v>
          </cell>
          <cell r="AJ65">
            <v>80.498773033929993</v>
          </cell>
          <cell r="AK65">
            <v>35.419460134929196</v>
          </cell>
          <cell r="AL65">
            <v>0.44</v>
          </cell>
          <cell r="AM65">
            <v>115.91823316885919</v>
          </cell>
          <cell r="AN65">
            <v>12.074815955089498</v>
          </cell>
          <cell r="AO65">
            <v>0.15</v>
          </cell>
          <cell r="AP65">
            <v>127.99304912394868</v>
          </cell>
          <cell r="AQ65">
            <v>727.99051282051289</v>
          </cell>
          <cell r="AR65">
            <v>0.99589743589743596</v>
          </cell>
          <cell r="AS65">
            <v>489.87487179487186</v>
          </cell>
          <cell r="AT65">
            <v>1218.8612820512822</v>
          </cell>
          <cell r="AU65">
            <v>99288.763718651826</v>
          </cell>
          <cell r="AV65">
            <v>0.59727101315035747</v>
          </cell>
          <cell r="AW65">
            <v>775.73559187968419</v>
          </cell>
          <cell r="AX65">
            <v>45.121118881118889</v>
          </cell>
        </row>
        <row r="66">
          <cell r="B66" t="str">
            <v>N3252-1415-02</v>
          </cell>
          <cell r="C66">
            <v>0</v>
          </cell>
          <cell r="D66" t="str">
            <v>Site Lead</v>
          </cell>
          <cell r="E66" t="str">
            <v>N3252-1415-02</v>
          </cell>
          <cell r="F66" t="str">
            <v>Vacant</v>
          </cell>
          <cell r="G66" t="str">
            <v>Wages Staff</v>
          </cell>
          <cell r="H66">
            <v>0</v>
          </cell>
          <cell r="I66">
            <v>1</v>
          </cell>
          <cell r="J66">
            <v>72966.740000000005</v>
          </cell>
          <cell r="K66">
            <v>6059.1999999999989</v>
          </cell>
          <cell r="L66">
            <v>0</v>
          </cell>
          <cell r="M66">
            <v>0</v>
          </cell>
          <cell r="N66">
            <v>2800.0499999999997</v>
          </cell>
          <cell r="O66">
            <v>749.98000000000025</v>
          </cell>
          <cell r="P66">
            <v>0</v>
          </cell>
          <cell r="Q66">
            <v>0</v>
          </cell>
          <cell r="R66">
            <v>1065.8600000000001</v>
          </cell>
          <cell r="S66">
            <v>6240.0299999999988</v>
          </cell>
          <cell r="T66">
            <v>5962.34</v>
          </cell>
          <cell r="U66">
            <v>11500.84</v>
          </cell>
          <cell r="V66">
            <v>1884.1499999999996</v>
          </cell>
          <cell r="W66">
            <v>1445.8199999999997</v>
          </cell>
          <cell r="X66">
            <v>8435.5199999999986</v>
          </cell>
          <cell r="Y66">
            <v>843.43055736250972</v>
          </cell>
          <cell r="Z66">
            <v>119953.9605573625</v>
          </cell>
          <cell r="AA66">
            <v>15804.419999999998</v>
          </cell>
          <cell r="AB66">
            <v>261</v>
          </cell>
          <cell r="AC66">
            <v>20</v>
          </cell>
          <cell r="AD66">
            <v>12</v>
          </cell>
          <cell r="AE66">
            <v>26</v>
          </cell>
          <cell r="AF66">
            <v>12</v>
          </cell>
          <cell r="AG66">
            <v>1528</v>
          </cell>
          <cell r="AH66">
            <v>0.85</v>
          </cell>
          <cell r="AI66">
            <v>1298.8</v>
          </cell>
          <cell r="AJ66">
            <v>92.357530456854406</v>
          </cell>
          <cell r="AK66">
            <v>40.637313401015938</v>
          </cell>
          <cell r="AL66">
            <v>0.44</v>
          </cell>
          <cell r="AM66">
            <v>132.99484385787034</v>
          </cell>
          <cell r="AN66">
            <v>13.853629568528161</v>
          </cell>
          <cell r="AO66">
            <v>0.15</v>
          </cell>
          <cell r="AP66">
            <v>146.8484734263985</v>
          </cell>
          <cell r="AQ66">
            <v>727.99051282051289</v>
          </cell>
          <cell r="AR66">
            <v>0.99589743589743596</v>
          </cell>
          <cell r="AS66">
            <v>489.87487179487186</v>
          </cell>
          <cell r="AT66">
            <v>1218.8612820512822</v>
          </cell>
          <cell r="AU66">
            <v>113915.58745005532</v>
          </cell>
          <cell r="AV66">
            <v>0.59727101315035747</v>
          </cell>
          <cell r="AW66">
            <v>775.73559187968419</v>
          </cell>
          <cell r="AX66">
            <v>45.121118881118889</v>
          </cell>
        </row>
        <row r="67">
          <cell r="B67" t="str">
            <v>N3252-1415-03</v>
          </cell>
          <cell r="C67">
            <v>0</v>
          </cell>
          <cell r="D67" t="str">
            <v>Site Lead</v>
          </cell>
          <cell r="E67" t="str">
            <v>N3252-1415-03</v>
          </cell>
          <cell r="F67" t="str">
            <v>Vacant</v>
          </cell>
          <cell r="G67" t="str">
            <v>Wages Staff</v>
          </cell>
          <cell r="H67">
            <v>0</v>
          </cell>
          <cell r="I67">
            <v>1</v>
          </cell>
          <cell r="J67">
            <v>72966.740000000005</v>
          </cell>
          <cell r="K67">
            <v>6059.1999999999989</v>
          </cell>
          <cell r="L67">
            <v>0</v>
          </cell>
          <cell r="M67">
            <v>0</v>
          </cell>
          <cell r="N67">
            <v>2800.0499999999997</v>
          </cell>
          <cell r="O67">
            <v>749.98000000000025</v>
          </cell>
          <cell r="P67">
            <v>0</v>
          </cell>
          <cell r="Q67">
            <v>0</v>
          </cell>
          <cell r="R67">
            <v>1065.8600000000001</v>
          </cell>
          <cell r="S67">
            <v>6240.0299999999988</v>
          </cell>
          <cell r="T67">
            <v>5962.34</v>
          </cell>
          <cell r="U67">
            <v>11500.84</v>
          </cell>
          <cell r="V67">
            <v>1884.1499999999996</v>
          </cell>
          <cell r="W67">
            <v>1445.8199999999997</v>
          </cell>
          <cell r="X67">
            <v>8435.5199999999986</v>
          </cell>
          <cell r="Y67">
            <v>843.43055736250972</v>
          </cell>
          <cell r="Z67">
            <v>119953.9605573625</v>
          </cell>
          <cell r="AA67">
            <v>15804.419999999998</v>
          </cell>
          <cell r="AB67">
            <v>261</v>
          </cell>
          <cell r="AC67">
            <v>20</v>
          </cell>
          <cell r="AD67">
            <v>12</v>
          </cell>
          <cell r="AE67">
            <v>26</v>
          </cell>
          <cell r="AF67">
            <v>12</v>
          </cell>
          <cell r="AG67">
            <v>1528</v>
          </cell>
          <cell r="AH67">
            <v>0.85</v>
          </cell>
          <cell r="AI67">
            <v>1298.8</v>
          </cell>
          <cell r="AJ67">
            <v>92.357530456854406</v>
          </cell>
          <cell r="AK67">
            <v>40.637313401015938</v>
          </cell>
          <cell r="AL67">
            <v>0.44</v>
          </cell>
          <cell r="AM67">
            <v>132.99484385787034</v>
          </cell>
          <cell r="AN67">
            <v>13.853629568528161</v>
          </cell>
          <cell r="AO67">
            <v>0.15</v>
          </cell>
          <cell r="AP67">
            <v>146.8484734263985</v>
          </cell>
          <cell r="AQ67">
            <v>727.99051282051289</v>
          </cell>
          <cell r="AR67">
            <v>0.99589743589743596</v>
          </cell>
          <cell r="AS67">
            <v>489.87487179487186</v>
          </cell>
          <cell r="AT67">
            <v>1218.8612820512822</v>
          </cell>
          <cell r="AU67">
            <v>113915.58745005532</v>
          </cell>
          <cell r="AV67">
            <v>0.59727101315035747</v>
          </cell>
          <cell r="AW67">
            <v>775.73559187968419</v>
          </cell>
          <cell r="AX67">
            <v>45.121118881118889</v>
          </cell>
        </row>
        <row r="68">
          <cell r="B68" t="str">
            <v>N3252-1415-04</v>
          </cell>
          <cell r="C68">
            <v>0</v>
          </cell>
          <cell r="D68" t="str">
            <v>Site Lead</v>
          </cell>
          <cell r="E68" t="str">
            <v>N3252-1415-04</v>
          </cell>
          <cell r="F68" t="str">
            <v>Vacant</v>
          </cell>
          <cell r="G68" t="str">
            <v>Wages Staff</v>
          </cell>
          <cell r="H68">
            <v>0</v>
          </cell>
          <cell r="I68">
            <v>1</v>
          </cell>
          <cell r="J68">
            <v>72966.740000000005</v>
          </cell>
          <cell r="K68">
            <v>6059.1999999999989</v>
          </cell>
          <cell r="L68">
            <v>0</v>
          </cell>
          <cell r="M68">
            <v>0</v>
          </cell>
          <cell r="N68">
            <v>2800.0499999999997</v>
          </cell>
          <cell r="O68">
            <v>749.98000000000025</v>
          </cell>
          <cell r="P68">
            <v>0</v>
          </cell>
          <cell r="Q68">
            <v>0</v>
          </cell>
          <cell r="R68">
            <v>1065.8600000000001</v>
          </cell>
          <cell r="S68">
            <v>6240.0299999999988</v>
          </cell>
          <cell r="T68">
            <v>5962.34</v>
          </cell>
          <cell r="U68">
            <v>11500.84</v>
          </cell>
          <cell r="V68">
            <v>1884.1499999999996</v>
          </cell>
          <cell r="W68">
            <v>1445.8199999999997</v>
          </cell>
          <cell r="X68">
            <v>8435.5199999999986</v>
          </cell>
          <cell r="Y68">
            <v>843.43055736250972</v>
          </cell>
          <cell r="Z68">
            <v>119953.9605573625</v>
          </cell>
          <cell r="AA68">
            <v>15804.419999999998</v>
          </cell>
          <cell r="AB68">
            <v>261</v>
          </cell>
          <cell r="AC68">
            <v>20</v>
          </cell>
          <cell r="AD68">
            <v>12</v>
          </cell>
          <cell r="AE68">
            <v>26</v>
          </cell>
          <cell r="AF68">
            <v>12</v>
          </cell>
          <cell r="AG68">
            <v>1528</v>
          </cell>
          <cell r="AH68">
            <v>0.85</v>
          </cell>
          <cell r="AI68">
            <v>1298.8</v>
          </cell>
          <cell r="AJ68">
            <v>92.357530456854406</v>
          </cell>
          <cell r="AK68">
            <v>40.637313401015938</v>
          </cell>
          <cell r="AL68">
            <v>0.44</v>
          </cell>
          <cell r="AM68">
            <v>132.99484385787034</v>
          </cell>
          <cell r="AN68">
            <v>13.853629568528161</v>
          </cell>
          <cell r="AO68">
            <v>0.15</v>
          </cell>
          <cell r="AP68">
            <v>146.8484734263985</v>
          </cell>
          <cell r="AQ68">
            <v>727.99051282051289</v>
          </cell>
          <cell r="AR68">
            <v>0.99589743589743596</v>
          </cell>
          <cell r="AS68">
            <v>489.87487179487186</v>
          </cell>
          <cell r="AT68">
            <v>1218.8612820512822</v>
          </cell>
          <cell r="AU68">
            <v>113915.58745005532</v>
          </cell>
          <cell r="AV68">
            <v>0.59727101315035747</v>
          </cell>
          <cell r="AW68">
            <v>775.73559187968419</v>
          </cell>
          <cell r="AX68">
            <v>45.121118881118889</v>
          </cell>
        </row>
        <row r="69">
          <cell r="B69" t="str">
            <v>N3252-1415-05</v>
          </cell>
          <cell r="C69">
            <v>0</v>
          </cell>
          <cell r="D69" t="str">
            <v>Site Lead</v>
          </cell>
          <cell r="E69" t="str">
            <v>N3252-1415-05</v>
          </cell>
          <cell r="F69" t="str">
            <v>Vacant</v>
          </cell>
          <cell r="G69" t="str">
            <v>Wages Staff</v>
          </cell>
          <cell r="H69">
            <v>0</v>
          </cell>
          <cell r="I69">
            <v>1</v>
          </cell>
          <cell r="J69">
            <v>72966.740000000005</v>
          </cell>
          <cell r="K69">
            <v>6059.1999999999989</v>
          </cell>
          <cell r="L69">
            <v>0</v>
          </cell>
          <cell r="M69">
            <v>0</v>
          </cell>
          <cell r="N69">
            <v>2800.0499999999997</v>
          </cell>
          <cell r="O69">
            <v>749.98000000000025</v>
          </cell>
          <cell r="P69">
            <v>0</v>
          </cell>
          <cell r="Q69">
            <v>0</v>
          </cell>
          <cell r="R69">
            <v>1065.8600000000001</v>
          </cell>
          <cell r="S69">
            <v>6240.0299999999988</v>
          </cell>
          <cell r="T69">
            <v>5962.34</v>
          </cell>
          <cell r="U69">
            <v>11500.84</v>
          </cell>
          <cell r="V69">
            <v>1884.1499999999996</v>
          </cell>
          <cell r="W69">
            <v>1445.8199999999997</v>
          </cell>
          <cell r="X69">
            <v>8435.5199999999986</v>
          </cell>
          <cell r="Y69">
            <v>843.43055736250972</v>
          </cell>
          <cell r="Z69">
            <v>119953.9605573625</v>
          </cell>
          <cell r="AA69">
            <v>15804.419999999998</v>
          </cell>
          <cell r="AB69">
            <v>261</v>
          </cell>
          <cell r="AC69">
            <v>20</v>
          </cell>
          <cell r="AD69">
            <v>12</v>
          </cell>
          <cell r="AE69">
            <v>26</v>
          </cell>
          <cell r="AF69">
            <v>12</v>
          </cell>
          <cell r="AG69">
            <v>1528</v>
          </cell>
          <cell r="AH69">
            <v>0.85</v>
          </cell>
          <cell r="AI69">
            <v>1298.8</v>
          </cell>
          <cell r="AJ69">
            <v>92.357530456854406</v>
          </cell>
          <cell r="AK69">
            <v>40.637313401015938</v>
          </cell>
          <cell r="AL69">
            <v>0.44</v>
          </cell>
          <cell r="AM69">
            <v>132.99484385787034</v>
          </cell>
          <cell r="AN69">
            <v>13.853629568528161</v>
          </cell>
          <cell r="AO69">
            <v>0.15</v>
          </cell>
          <cell r="AP69">
            <v>146.8484734263985</v>
          </cell>
          <cell r="AQ69">
            <v>727.99051282051289</v>
          </cell>
          <cell r="AR69">
            <v>0.99589743589743596</v>
          </cell>
          <cell r="AS69">
            <v>489.87487179487186</v>
          </cell>
          <cell r="AT69">
            <v>1218.8612820512822</v>
          </cell>
          <cell r="AU69">
            <v>113915.58745005532</v>
          </cell>
          <cell r="AV69">
            <v>0.59727101315035747</v>
          </cell>
          <cell r="AW69">
            <v>775.73559187968419</v>
          </cell>
          <cell r="AX69">
            <v>45.121118881118889</v>
          </cell>
        </row>
        <row r="70">
          <cell r="B70" t="str">
            <v>N3252-1415-06</v>
          </cell>
          <cell r="C70">
            <v>0</v>
          </cell>
          <cell r="D70" t="str">
            <v>Site Lead</v>
          </cell>
          <cell r="E70" t="str">
            <v>N3252-1415-06</v>
          </cell>
          <cell r="F70" t="str">
            <v>Vacant</v>
          </cell>
          <cell r="G70" t="str">
            <v>Wages Staff</v>
          </cell>
          <cell r="H70">
            <v>0</v>
          </cell>
          <cell r="I70">
            <v>1</v>
          </cell>
          <cell r="J70">
            <v>72966.740000000005</v>
          </cell>
          <cell r="K70">
            <v>6059.1999999999989</v>
          </cell>
          <cell r="L70">
            <v>0</v>
          </cell>
          <cell r="M70">
            <v>0</v>
          </cell>
          <cell r="N70">
            <v>2800.0499999999997</v>
          </cell>
          <cell r="O70">
            <v>749.98000000000025</v>
          </cell>
          <cell r="P70">
            <v>0</v>
          </cell>
          <cell r="Q70">
            <v>0</v>
          </cell>
          <cell r="R70">
            <v>1065.8600000000001</v>
          </cell>
          <cell r="S70">
            <v>6240.0299999999988</v>
          </cell>
          <cell r="T70">
            <v>5962.34</v>
          </cell>
          <cell r="U70">
            <v>11500.84</v>
          </cell>
          <cell r="V70">
            <v>1884.1499999999996</v>
          </cell>
          <cell r="W70">
            <v>1445.8199999999997</v>
          </cell>
          <cell r="X70">
            <v>8435.5199999999986</v>
          </cell>
          <cell r="Y70">
            <v>843.43055736250972</v>
          </cell>
          <cell r="Z70">
            <v>119953.9605573625</v>
          </cell>
          <cell r="AA70">
            <v>15804.419999999998</v>
          </cell>
          <cell r="AB70">
            <v>261</v>
          </cell>
          <cell r="AC70">
            <v>20</v>
          </cell>
          <cell r="AD70">
            <v>12</v>
          </cell>
          <cell r="AE70">
            <v>26</v>
          </cell>
          <cell r="AF70">
            <v>12</v>
          </cell>
          <cell r="AG70">
            <v>1528</v>
          </cell>
          <cell r="AH70">
            <v>0.85</v>
          </cell>
          <cell r="AI70">
            <v>1298.8</v>
          </cell>
          <cell r="AJ70">
            <v>92.357530456854406</v>
          </cell>
          <cell r="AK70">
            <v>40.637313401015938</v>
          </cell>
          <cell r="AL70">
            <v>0.44</v>
          </cell>
          <cell r="AM70">
            <v>132.99484385787034</v>
          </cell>
          <cell r="AN70">
            <v>13.853629568528161</v>
          </cell>
          <cell r="AO70">
            <v>0.15</v>
          </cell>
          <cell r="AP70">
            <v>146.8484734263985</v>
          </cell>
          <cell r="AQ70">
            <v>727.99051282051289</v>
          </cell>
          <cell r="AR70">
            <v>0.99589743589743596</v>
          </cell>
          <cell r="AS70">
            <v>489.87487179487186</v>
          </cell>
          <cell r="AT70">
            <v>1218.8612820512822</v>
          </cell>
          <cell r="AU70">
            <v>113915.58745005532</v>
          </cell>
          <cell r="AV70">
            <v>0.59727101315035747</v>
          </cell>
          <cell r="AW70">
            <v>775.73559187968419</v>
          </cell>
          <cell r="AX70">
            <v>45.121118881118889</v>
          </cell>
        </row>
        <row r="71">
          <cell r="B71" t="str">
            <v>N3252-1415-07</v>
          </cell>
          <cell r="C71">
            <v>0</v>
          </cell>
          <cell r="D71" t="str">
            <v>Site Lead</v>
          </cell>
          <cell r="E71" t="str">
            <v>N3252-1415-07</v>
          </cell>
          <cell r="F71" t="str">
            <v>Vacant</v>
          </cell>
          <cell r="G71" t="str">
            <v>Wages Staff</v>
          </cell>
          <cell r="H71">
            <v>0</v>
          </cell>
          <cell r="I71">
            <v>1</v>
          </cell>
          <cell r="J71">
            <v>72966.740000000005</v>
          </cell>
          <cell r="K71">
            <v>6059.1999999999989</v>
          </cell>
          <cell r="L71">
            <v>0</v>
          </cell>
          <cell r="M71">
            <v>0</v>
          </cell>
          <cell r="N71">
            <v>2800.0499999999997</v>
          </cell>
          <cell r="O71">
            <v>749.98000000000025</v>
          </cell>
          <cell r="P71">
            <v>0</v>
          </cell>
          <cell r="Q71">
            <v>0</v>
          </cell>
          <cell r="R71">
            <v>1065.8600000000001</v>
          </cell>
          <cell r="S71">
            <v>6240.0299999999988</v>
          </cell>
          <cell r="T71">
            <v>5962.34</v>
          </cell>
          <cell r="U71">
            <v>11500.84</v>
          </cell>
          <cell r="V71">
            <v>1884.1499999999996</v>
          </cell>
          <cell r="W71">
            <v>1445.8199999999997</v>
          </cell>
          <cell r="X71">
            <v>8435.5199999999986</v>
          </cell>
          <cell r="Y71">
            <v>843.43055736250972</v>
          </cell>
          <cell r="Z71">
            <v>119953.9605573625</v>
          </cell>
          <cell r="AA71">
            <v>15804.419999999998</v>
          </cell>
          <cell r="AB71">
            <v>261</v>
          </cell>
          <cell r="AC71">
            <v>20</v>
          </cell>
          <cell r="AD71">
            <v>12</v>
          </cell>
          <cell r="AE71">
            <v>26</v>
          </cell>
          <cell r="AF71">
            <v>12</v>
          </cell>
          <cell r="AG71">
            <v>1528</v>
          </cell>
          <cell r="AH71">
            <v>0.85</v>
          </cell>
          <cell r="AI71">
            <v>1298.8</v>
          </cell>
          <cell r="AJ71">
            <v>92.357530456854406</v>
          </cell>
          <cell r="AK71">
            <v>40.637313401015938</v>
          </cell>
          <cell r="AL71">
            <v>0.44</v>
          </cell>
          <cell r="AM71">
            <v>132.99484385787034</v>
          </cell>
          <cell r="AN71">
            <v>13.853629568528161</v>
          </cell>
          <cell r="AO71">
            <v>0.15</v>
          </cell>
          <cell r="AP71">
            <v>146.8484734263985</v>
          </cell>
          <cell r="AQ71">
            <v>727.99051282051289</v>
          </cell>
          <cell r="AR71">
            <v>0.99589743589743596</v>
          </cell>
          <cell r="AS71">
            <v>489.87487179487186</v>
          </cell>
          <cell r="AT71">
            <v>1218.8612820512822</v>
          </cell>
          <cell r="AU71">
            <v>113915.58745005532</v>
          </cell>
          <cell r="AV71">
            <v>0.59727101315035747</v>
          </cell>
          <cell r="AW71">
            <v>775.73559187968419</v>
          </cell>
          <cell r="AX71">
            <v>45.121118881118889</v>
          </cell>
        </row>
        <row r="72">
          <cell r="B72" t="str">
            <v>N3252-1415-08</v>
          </cell>
          <cell r="C72">
            <v>0</v>
          </cell>
          <cell r="D72" t="str">
            <v>Site Lead</v>
          </cell>
          <cell r="E72" t="str">
            <v>N3252-1415-08</v>
          </cell>
          <cell r="F72" t="str">
            <v>Vacant</v>
          </cell>
          <cell r="G72" t="str">
            <v>Wages Staff</v>
          </cell>
          <cell r="H72">
            <v>0</v>
          </cell>
          <cell r="I72">
            <v>1</v>
          </cell>
          <cell r="J72">
            <v>72966.740000000005</v>
          </cell>
          <cell r="K72">
            <v>6059.1999999999989</v>
          </cell>
          <cell r="L72">
            <v>0</v>
          </cell>
          <cell r="M72">
            <v>0</v>
          </cell>
          <cell r="N72">
            <v>2800.0499999999997</v>
          </cell>
          <cell r="O72">
            <v>749.98000000000025</v>
          </cell>
          <cell r="P72">
            <v>0</v>
          </cell>
          <cell r="Q72">
            <v>0</v>
          </cell>
          <cell r="R72">
            <v>1065.8600000000001</v>
          </cell>
          <cell r="S72">
            <v>6240.0299999999988</v>
          </cell>
          <cell r="T72">
            <v>5962.34</v>
          </cell>
          <cell r="U72">
            <v>11500.84</v>
          </cell>
          <cell r="V72">
            <v>1884.1499999999996</v>
          </cell>
          <cell r="W72">
            <v>1445.8199999999997</v>
          </cell>
          <cell r="X72">
            <v>8435.5199999999986</v>
          </cell>
          <cell r="Y72">
            <v>843.43055736250972</v>
          </cell>
          <cell r="Z72">
            <v>119953.9605573625</v>
          </cell>
          <cell r="AA72">
            <v>15804.419999999998</v>
          </cell>
          <cell r="AB72">
            <v>261</v>
          </cell>
          <cell r="AC72">
            <v>20</v>
          </cell>
          <cell r="AD72">
            <v>12</v>
          </cell>
          <cell r="AE72">
            <v>26</v>
          </cell>
          <cell r="AF72">
            <v>12</v>
          </cell>
          <cell r="AG72">
            <v>1528</v>
          </cell>
          <cell r="AH72">
            <v>0.85</v>
          </cell>
          <cell r="AI72">
            <v>1298.8</v>
          </cell>
          <cell r="AJ72">
            <v>92.357530456854406</v>
          </cell>
          <cell r="AK72">
            <v>40.637313401015938</v>
          </cell>
          <cell r="AL72">
            <v>0.44</v>
          </cell>
          <cell r="AM72">
            <v>132.99484385787034</v>
          </cell>
          <cell r="AN72">
            <v>13.853629568528161</v>
          </cell>
          <cell r="AO72">
            <v>0.15</v>
          </cell>
          <cell r="AP72">
            <v>146.8484734263985</v>
          </cell>
          <cell r="AQ72">
            <v>727.99051282051289</v>
          </cell>
          <cell r="AR72">
            <v>0.99589743589743596</v>
          </cell>
          <cell r="AS72">
            <v>489.87487179487186</v>
          </cell>
          <cell r="AT72">
            <v>1218.8612820512822</v>
          </cell>
          <cell r="AU72">
            <v>113915.58745005532</v>
          </cell>
          <cell r="AV72">
            <v>0.59727101315035747</v>
          </cell>
          <cell r="AW72">
            <v>775.73559187968419</v>
          </cell>
          <cell r="AX72">
            <v>45.121118881118889</v>
          </cell>
        </row>
        <row r="73">
          <cell r="B73" t="str">
            <v>N3252-1415-09</v>
          </cell>
          <cell r="C73">
            <v>0</v>
          </cell>
          <cell r="D73" t="str">
            <v>Site Lead</v>
          </cell>
          <cell r="E73" t="str">
            <v>N3252-1415-09</v>
          </cell>
          <cell r="F73" t="str">
            <v>Vacant</v>
          </cell>
          <cell r="G73" t="str">
            <v>Wages Staff</v>
          </cell>
          <cell r="H73">
            <v>0</v>
          </cell>
          <cell r="I73">
            <v>1</v>
          </cell>
          <cell r="J73">
            <v>72966.740000000005</v>
          </cell>
          <cell r="K73">
            <v>6059.1999999999989</v>
          </cell>
          <cell r="L73">
            <v>0</v>
          </cell>
          <cell r="M73">
            <v>0</v>
          </cell>
          <cell r="N73">
            <v>2800.0499999999997</v>
          </cell>
          <cell r="O73">
            <v>749.98000000000025</v>
          </cell>
          <cell r="P73">
            <v>0</v>
          </cell>
          <cell r="Q73">
            <v>0</v>
          </cell>
          <cell r="R73">
            <v>1065.8600000000001</v>
          </cell>
          <cell r="S73">
            <v>6240.0299999999988</v>
          </cell>
          <cell r="T73">
            <v>5962.34</v>
          </cell>
          <cell r="U73">
            <v>11500.84</v>
          </cell>
          <cell r="V73">
            <v>1884.1499999999996</v>
          </cell>
          <cell r="W73">
            <v>1445.8199999999997</v>
          </cell>
          <cell r="X73">
            <v>8435.5199999999986</v>
          </cell>
          <cell r="Y73">
            <v>843.43055736250972</v>
          </cell>
          <cell r="Z73">
            <v>119953.9605573625</v>
          </cell>
          <cell r="AA73">
            <v>15804.419999999998</v>
          </cell>
          <cell r="AB73">
            <v>261</v>
          </cell>
          <cell r="AC73">
            <v>20</v>
          </cell>
          <cell r="AD73">
            <v>12</v>
          </cell>
          <cell r="AE73">
            <v>26</v>
          </cell>
          <cell r="AF73">
            <v>12</v>
          </cell>
          <cell r="AG73">
            <v>1528</v>
          </cell>
          <cell r="AH73">
            <v>0.85</v>
          </cell>
          <cell r="AI73">
            <v>1298.8</v>
          </cell>
          <cell r="AJ73">
            <v>92.357530456854406</v>
          </cell>
          <cell r="AK73">
            <v>40.637313401015938</v>
          </cell>
          <cell r="AL73">
            <v>0.44</v>
          </cell>
          <cell r="AM73">
            <v>132.99484385787034</v>
          </cell>
          <cell r="AN73">
            <v>13.853629568528161</v>
          </cell>
          <cell r="AO73">
            <v>0.15</v>
          </cell>
          <cell r="AP73">
            <v>146.8484734263985</v>
          </cell>
          <cell r="AQ73">
            <v>727.99051282051289</v>
          </cell>
          <cell r="AR73">
            <v>0.99589743589743596</v>
          </cell>
          <cell r="AS73">
            <v>489.87487179487186</v>
          </cell>
          <cell r="AT73">
            <v>1218.8612820512822</v>
          </cell>
          <cell r="AU73">
            <v>113915.58745005532</v>
          </cell>
          <cell r="AV73">
            <v>0.59727101315035747</v>
          </cell>
          <cell r="AW73">
            <v>775.73559187968419</v>
          </cell>
          <cell r="AX73">
            <v>45.121118881118889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</row>
        <row r="76">
          <cell r="B76" t="str">
            <v>Total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52</v>
          </cell>
          <cell r="J76">
            <v>3725565.8400000017</v>
          </cell>
          <cell r="K76">
            <v>318717.65000000002</v>
          </cell>
          <cell r="L76">
            <v>11710.647600000002</v>
          </cell>
          <cell r="M76">
            <v>16041.059999999998</v>
          </cell>
          <cell r="N76">
            <v>141877.63000000006</v>
          </cell>
          <cell r="O76">
            <v>38001.270000000011</v>
          </cell>
          <cell r="P76">
            <v>0</v>
          </cell>
          <cell r="Q76">
            <v>0</v>
          </cell>
          <cell r="R76">
            <v>44037.94</v>
          </cell>
          <cell r="S76">
            <v>90402.31</v>
          </cell>
          <cell r="T76">
            <v>238558.24999999991</v>
          </cell>
          <cell r="U76">
            <v>619869.01999999979</v>
          </cell>
          <cell r="V76">
            <v>92267.959999999948</v>
          </cell>
          <cell r="W76">
            <v>70068.69</v>
          </cell>
          <cell r="X76">
            <v>413095.0500000001</v>
          </cell>
          <cell r="Y76">
            <v>133650.08915194322</v>
          </cell>
          <cell r="Z76">
            <v>5953863.4067519382</v>
          </cell>
          <cell r="AA76">
            <v>806964.91000000038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73946.549999999988</v>
          </cell>
          <cell r="AH76">
            <v>0</v>
          </cell>
          <cell r="AI76">
            <v>62854.567500000019</v>
          </cell>
          <cell r="AJ76">
            <v>85.098449162835522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34943.544615384621</v>
          </cell>
          <cell r="AR76">
            <v>47.803076923076901</v>
          </cell>
          <cell r="AS76">
            <v>23513.993846153855</v>
          </cell>
          <cell r="AT76">
            <v>58505.341538461515</v>
          </cell>
          <cell r="AU76">
            <v>4791678.9447639938</v>
          </cell>
          <cell r="AV76">
            <v>0.5972710131503578</v>
          </cell>
          <cell r="AX76">
            <v>2165.8137062937071</v>
          </cell>
        </row>
        <row r="77">
          <cell r="B77" t="str">
            <v>Total (Chargeable)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48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5348826.2170507656</v>
          </cell>
          <cell r="AA77">
            <v>720912.85000000044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Overtime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str">
            <v>Payroll (including APC's)</v>
          </cell>
          <cell r="X78">
            <v>0</v>
          </cell>
          <cell r="Y78">
            <v>6760828.3167519439</v>
          </cell>
          <cell r="Z78" t="str">
            <v>Proof</v>
          </cell>
          <cell r="AE78" t="str">
            <v>Productive Hrs for the year</v>
          </cell>
          <cell r="AF78">
            <v>0</v>
          </cell>
          <cell r="AG78">
            <v>0</v>
          </cell>
          <cell r="AH78">
            <v>0</v>
          </cell>
          <cell r="AI78">
            <v>62854.567500000019</v>
          </cell>
          <cell r="AJ78">
            <v>85.098449162835522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 xml:space="preserve">Overtime Hours </v>
          </cell>
          <cell r="E79">
            <v>0</v>
          </cell>
          <cell r="F79">
            <v>7477.8033929626927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E79" t="str">
            <v xml:space="preserve">Estimated  Monthly Productive Hrs </v>
          </cell>
          <cell r="AF79">
            <v>0</v>
          </cell>
          <cell r="AG79">
            <v>0</v>
          </cell>
          <cell r="AH79">
            <v>0</v>
          </cell>
          <cell r="AI79">
            <v>5237.8806250000016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Base Rate</v>
          </cell>
          <cell r="E80">
            <v>0</v>
          </cell>
          <cell r="F80">
            <v>85.098449162835522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E80" t="str">
            <v>Overtime Hrs for the year</v>
          </cell>
          <cell r="AF80">
            <v>0</v>
          </cell>
          <cell r="AG80">
            <v>0</v>
          </cell>
          <cell r="AH80">
            <v>0</v>
          </cell>
          <cell r="AI80">
            <v>7477.8033929626927</v>
          </cell>
          <cell r="AJ80">
            <v>0</v>
          </cell>
          <cell r="AK80" t="str">
            <v xml:space="preserve">Cost Centre Overhead </v>
          </cell>
          <cell r="AL80">
            <v>0</v>
          </cell>
          <cell r="AM80">
            <v>0</v>
          </cell>
          <cell r="AO80">
            <v>2614775.9071743409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636349.47188571468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6760828.3167519439</v>
          </cell>
          <cell r="Z81">
            <v>5.3551048040390015E-9</v>
          </cell>
          <cell r="AE81" t="str">
            <v>Total Hrs for the year</v>
          </cell>
          <cell r="AF81">
            <v>0</v>
          </cell>
          <cell r="AG81">
            <v>0</v>
          </cell>
          <cell r="AH81">
            <v>0</v>
          </cell>
          <cell r="AI81">
            <v>70332.370892962717</v>
          </cell>
          <cell r="AJ81">
            <v>0</v>
          </cell>
          <cell r="AK81" t="str">
            <v xml:space="preserve">Corporate Overheads 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Multiplier for O/T recovery penalty</v>
          </cell>
          <cell r="E82">
            <v>0</v>
          </cell>
          <cell r="F82">
            <v>1.4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M82">
            <v>0</v>
          </cell>
          <cell r="AN82" t="str">
            <v>Proofs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Total Allocated</v>
          </cell>
          <cell r="E83">
            <v>0</v>
          </cell>
          <cell r="F83">
            <v>890889.26064000046</v>
          </cell>
          <cell r="G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Staff Numbers - FTE</v>
          </cell>
          <cell r="AJ83">
            <v>0</v>
          </cell>
          <cell r="AK83">
            <v>52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Budget Overtime</v>
          </cell>
          <cell r="E85">
            <v>0</v>
          </cell>
          <cell r="F85">
            <v>806964.91000000038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 t="str">
            <v>APCS</v>
          </cell>
          <cell r="E86">
            <v>0</v>
          </cell>
          <cell r="F86">
            <v>0.104</v>
          </cell>
          <cell r="G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 t="str">
            <v>Total Budget Overtime</v>
          </cell>
          <cell r="E87">
            <v>0</v>
          </cell>
          <cell r="F87">
            <v>890889.26064000046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F87">
            <v>0</v>
          </cell>
          <cell r="AG87">
            <v>0</v>
          </cell>
          <cell r="AH87" t="str">
            <v>Cost Centre Overheads as a % of Chargeable Payroll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0.41905370790112279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Corporate Overheads as a % of Chargeable Payroll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0.15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X90">
            <v>0</v>
          </cell>
        </row>
        <row r="91">
          <cell r="B91">
            <v>0</v>
          </cell>
          <cell r="C91">
            <v>0</v>
          </cell>
          <cell r="D91" t="str">
            <v>Staff Training and Development</v>
          </cell>
          <cell r="E91">
            <v>0</v>
          </cell>
          <cell r="F91">
            <v>105578.96353166987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 t="str">
            <v>Average OPA Rate</v>
          </cell>
          <cell r="AM91">
            <v>0</v>
          </cell>
          <cell r="AN91">
            <v>0</v>
          </cell>
          <cell r="AO91">
            <v>85.098449162835522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X91">
            <v>0</v>
          </cell>
        </row>
        <row r="92">
          <cell r="B92">
            <v>0</v>
          </cell>
          <cell r="C92">
            <v>0</v>
          </cell>
          <cell r="D92" t="str">
            <v>Other Employment Costs</v>
          </cell>
          <cell r="E92">
            <v>0</v>
          </cell>
          <cell r="F92">
            <v>129368.48812634112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X92">
            <v>0</v>
          </cell>
        </row>
        <row r="93">
          <cell r="B93">
            <v>0</v>
          </cell>
          <cell r="C93">
            <v>0</v>
          </cell>
          <cell r="D93" t="str">
            <v>Project Related Expenses</v>
          </cell>
          <cell r="E93">
            <v>0</v>
          </cell>
          <cell r="F93">
            <v>108566.9147203668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Average Fully Burdened Charge-Out-Rate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X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X94">
            <v>0</v>
          </cell>
        </row>
        <row r="95">
          <cell r="B95">
            <v>0</v>
          </cell>
          <cell r="C95">
            <v>0</v>
          </cell>
          <cell r="D95" t="str">
            <v>Selling Expenses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 t="str">
            <v>Average Rate settings for OPA System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X95">
            <v>0</v>
          </cell>
        </row>
        <row r="96">
          <cell r="B96">
            <v>0</v>
          </cell>
          <cell r="C96">
            <v>0</v>
          </cell>
          <cell r="D96" t="str">
            <v>Leases</v>
          </cell>
          <cell r="E96">
            <v>0</v>
          </cell>
          <cell r="F96">
            <v>482204.78332968103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Hourly Rate OPA Rate per hour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85.098449162835522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X96">
            <v>0</v>
          </cell>
        </row>
        <row r="97">
          <cell r="B97">
            <v>0</v>
          </cell>
          <cell r="C97">
            <v>0</v>
          </cell>
          <cell r="D97" t="str">
            <v>General and Admin Expenses</v>
          </cell>
          <cell r="E97">
            <v>0</v>
          </cell>
          <cell r="F97">
            <v>125256.32470195113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Cost Centre Overhead Rate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0.44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X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str">
            <v>Corporate Overhead Rate for non-contestable works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0.15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X98">
            <v>0</v>
          </cell>
        </row>
        <row r="99">
          <cell r="B99">
            <v>0</v>
          </cell>
          <cell r="C99">
            <v>0</v>
          </cell>
          <cell r="D99" t="str">
            <v>Inter Divisional Charges</v>
          </cell>
          <cell r="E99">
            <v>0</v>
          </cell>
          <cell r="F99">
            <v>1058763.2430631567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 t="str">
            <v>Corporate Overhead Rate for contestable works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0.05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X99">
            <v>0</v>
          </cell>
        </row>
        <row r="100">
          <cell r="B100">
            <v>0</v>
          </cell>
          <cell r="C100">
            <v>0</v>
          </cell>
          <cell r="D100" t="str">
            <v>Less</v>
          </cell>
          <cell r="E100">
            <v>0</v>
          </cell>
          <cell r="F100">
            <v>2009738.7174731665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Overtime Penalty Rate to be applied to base OT hours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0.4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X100">
            <v>0</v>
          </cell>
        </row>
        <row r="101">
          <cell r="B101">
            <v>0</v>
          </cell>
          <cell r="C101">
            <v>0</v>
          </cell>
          <cell r="D101" t="str">
            <v>68293 - Reimbursement of FBT Expenses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X101">
            <v>0</v>
          </cell>
        </row>
        <row r="102">
          <cell r="B102">
            <v>0</v>
          </cell>
          <cell r="C102">
            <v>0</v>
          </cell>
          <cell r="D102" t="str">
            <v>74312 - Budget Cap Adjustment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X102">
            <v>0</v>
          </cell>
        </row>
        <row r="103">
          <cell r="B103">
            <v>0</v>
          </cell>
          <cell r="C103">
            <v>0</v>
          </cell>
          <cell r="D103" t="str">
            <v>70840 - Professional Member Fees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X103">
            <v>0</v>
          </cell>
        </row>
        <row r="104">
          <cell r="B104">
            <v>0</v>
          </cell>
          <cell r="C104">
            <v>0</v>
          </cell>
          <cell r="D104" t="str">
            <v>71100 - Contractors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X104">
            <v>0</v>
          </cell>
        </row>
        <row r="105">
          <cell r="B105">
            <v>0</v>
          </cell>
          <cell r="C105">
            <v>0</v>
          </cell>
          <cell r="D105" t="str">
            <v>71000 - Consultants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X105">
            <v>0</v>
          </cell>
        </row>
        <row r="106">
          <cell r="B106">
            <v>0</v>
          </cell>
          <cell r="C106">
            <v>0</v>
          </cell>
          <cell r="D106" t="str">
            <v>72505 - Plant Leasing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X106">
            <v>0</v>
          </cell>
        </row>
        <row r="107">
          <cell r="B107">
            <v>0</v>
          </cell>
          <cell r="C107">
            <v>0</v>
          </cell>
          <cell r="D107" t="str">
            <v>Total Overheads to be Recovered</v>
          </cell>
          <cell r="E107">
            <v>0</v>
          </cell>
          <cell r="F107">
            <v>2009738.7174731665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X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X108">
            <v>0</v>
          </cell>
        </row>
        <row r="109">
          <cell r="B109">
            <v>0</v>
          </cell>
          <cell r="C109">
            <v>0</v>
          </cell>
          <cell r="D109" t="str">
            <v>Fixed Price Service Contract Charges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X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X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X111">
            <v>0</v>
          </cell>
        </row>
      </sheetData>
      <sheetData sheetId="17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3253 - Network Streetlighting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N3253-1415-03</v>
          </cell>
          <cell r="C21">
            <v>0</v>
          </cell>
          <cell r="D21" t="str">
            <v>Program Delivery Lead Streetlighting</v>
          </cell>
          <cell r="E21" t="str">
            <v>N3253-1415-03</v>
          </cell>
          <cell r="F21" t="str">
            <v>Vacant</v>
          </cell>
          <cell r="G21" t="str">
            <v>Wages Staff</v>
          </cell>
          <cell r="H21">
            <v>0</v>
          </cell>
          <cell r="I21">
            <v>1</v>
          </cell>
          <cell r="J21">
            <v>106401.74000000003</v>
          </cell>
          <cell r="K21">
            <v>8835.68</v>
          </cell>
          <cell r="L21">
            <v>0</v>
          </cell>
          <cell r="M21">
            <v>0</v>
          </cell>
          <cell r="N21">
            <v>2799.62</v>
          </cell>
          <cell r="O21">
            <v>749.86</v>
          </cell>
          <cell r="P21">
            <v>0</v>
          </cell>
          <cell r="Q21">
            <v>0</v>
          </cell>
          <cell r="R21">
            <v>364.06</v>
          </cell>
          <cell r="S21">
            <v>0</v>
          </cell>
          <cell r="T21">
            <v>3039.19</v>
          </cell>
          <cell r="U21">
            <v>14662.149999999998</v>
          </cell>
          <cell r="V21">
            <v>2446.3599999999997</v>
          </cell>
          <cell r="W21">
            <v>1880.7399999999998</v>
          </cell>
          <cell r="X21">
            <v>10952.669999999998</v>
          </cell>
          <cell r="Y21">
            <v>1229.9086773328279</v>
          </cell>
          <cell r="Z21">
            <v>153361.97867733284</v>
          </cell>
          <cell r="AA21">
            <v>23046.299999999996</v>
          </cell>
          <cell r="AB21">
            <v>261</v>
          </cell>
          <cell r="AC21">
            <v>20</v>
          </cell>
          <cell r="AD21">
            <v>12</v>
          </cell>
          <cell r="AE21">
            <v>26</v>
          </cell>
          <cell r="AF21">
            <v>12</v>
          </cell>
          <cell r="AG21">
            <v>1528</v>
          </cell>
          <cell r="AH21">
            <v>0.85</v>
          </cell>
          <cell r="AI21">
            <v>1298.8</v>
          </cell>
          <cell r="AJ21">
            <v>118.07974952058272</v>
          </cell>
          <cell r="AK21">
            <v>51.955089789056402</v>
          </cell>
          <cell r="AL21">
            <v>0.44</v>
          </cell>
          <cell r="AM21">
            <v>170.03483930963912</v>
          </cell>
          <cell r="AN21">
            <v>17.711962428087407</v>
          </cell>
          <cell r="AO21">
            <v>0.15</v>
          </cell>
          <cell r="AP21">
            <v>187.74680173772654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5322</v>
          </cell>
          <cell r="C24">
            <v>0</v>
          </cell>
          <cell r="D24" t="str">
            <v>Fitter</v>
          </cell>
          <cell r="E24" t="str">
            <v>3273</v>
          </cell>
          <cell r="F24" t="str">
            <v>SINCLAIR, Anthony C</v>
          </cell>
          <cell r="G24" t="str">
            <v>Wages Staff</v>
          </cell>
          <cell r="H24">
            <v>0</v>
          </cell>
          <cell r="I24">
            <v>1</v>
          </cell>
          <cell r="J24">
            <v>66070.24000000002</v>
          </cell>
          <cell r="K24">
            <v>5485.0700000000006</v>
          </cell>
          <cell r="L24">
            <v>289.37759999999997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1499.4100000000003</v>
          </cell>
          <cell r="T24">
            <v>5962.34</v>
          </cell>
          <cell r="U24">
            <v>9905.5499999999993</v>
          </cell>
          <cell r="V24">
            <v>1633.41</v>
          </cell>
          <cell r="W24">
            <v>1254.21</v>
          </cell>
          <cell r="X24">
            <v>7312.9700000000012</v>
          </cell>
          <cell r="Y24">
            <v>2602.0023241540002</v>
          </cell>
          <cell r="Z24">
            <v>105564.60992415405</v>
          </cell>
          <cell r="AA24">
            <v>14306.909999999998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81.278572470090893</v>
          </cell>
          <cell r="AK24">
            <v>35.762571886839993</v>
          </cell>
          <cell r="AL24">
            <v>0.44</v>
          </cell>
          <cell r="AM24">
            <v>117.04114435693089</v>
          </cell>
          <cell r="AN24">
            <v>12.191785870513634</v>
          </cell>
          <cell r="AO24">
            <v>0.15</v>
          </cell>
          <cell r="AP24">
            <v>129.23293022744451</v>
          </cell>
          <cell r="AQ24">
            <v>3</v>
          </cell>
          <cell r="AR24">
            <v>1419</v>
          </cell>
          <cell r="AS24">
            <v>3</v>
          </cell>
          <cell r="AT24">
            <v>1425</v>
          </cell>
          <cell r="AU24">
            <v>353.36364164085251</v>
          </cell>
          <cell r="AV24">
            <v>2.1052631578947368E-3</v>
          </cell>
          <cell r="AW24">
            <v>2.7343157894736843</v>
          </cell>
          <cell r="AX24">
            <v>4.3636363636363633</v>
          </cell>
        </row>
        <row r="25">
          <cell r="B25" t="str">
            <v>5175</v>
          </cell>
          <cell r="C25">
            <v>0</v>
          </cell>
          <cell r="D25" t="str">
            <v>Fitter</v>
          </cell>
          <cell r="E25" t="str">
            <v>3451</v>
          </cell>
          <cell r="F25" t="str">
            <v>ROBEY, Benjamin J</v>
          </cell>
          <cell r="G25" t="str">
            <v>Wages Staff</v>
          </cell>
          <cell r="H25">
            <v>0</v>
          </cell>
          <cell r="I25">
            <v>1</v>
          </cell>
          <cell r="J25">
            <v>67563.450000000012</v>
          </cell>
          <cell r="K25">
            <v>5611.17</v>
          </cell>
          <cell r="L25">
            <v>394.38400000000001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1499.4100000000003</v>
          </cell>
          <cell r="T25">
            <v>5962.34</v>
          </cell>
          <cell r="U25">
            <v>10102.94</v>
          </cell>
          <cell r="V25">
            <v>1666.64</v>
          </cell>
          <cell r="W25">
            <v>1279.78</v>
          </cell>
          <cell r="X25">
            <v>7461.7000000000007</v>
          </cell>
          <cell r="Y25">
            <v>2615.423558743003</v>
          </cell>
          <cell r="Z25">
            <v>107707.26755874301</v>
          </cell>
          <cell r="AA25">
            <v>14635.859999999999</v>
          </cell>
          <cell r="AB25">
            <v>261</v>
          </cell>
          <cell r="AC25">
            <v>20</v>
          </cell>
          <cell r="AD25">
            <v>12</v>
          </cell>
          <cell r="AE25">
            <v>26</v>
          </cell>
          <cell r="AF25">
            <v>12</v>
          </cell>
          <cell r="AG25">
            <v>1528</v>
          </cell>
          <cell r="AH25">
            <v>0.85</v>
          </cell>
          <cell r="AI25">
            <v>1298.8</v>
          </cell>
          <cell r="AJ25">
            <v>82.928293469928406</v>
          </cell>
          <cell r="AK25">
            <v>36.488449126768501</v>
          </cell>
          <cell r="AL25">
            <v>0.44</v>
          </cell>
          <cell r="AM25">
            <v>119.41674259669691</v>
          </cell>
          <cell r="AN25">
            <v>12.43924402048926</v>
          </cell>
          <cell r="AO25">
            <v>0.15</v>
          </cell>
          <cell r="AP25">
            <v>131.85598661718618</v>
          </cell>
          <cell r="AQ25">
            <v>0</v>
          </cell>
          <cell r="AR25">
            <v>1244</v>
          </cell>
          <cell r="AS25">
            <v>3</v>
          </cell>
          <cell r="AT25">
            <v>1247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5048</v>
          </cell>
          <cell r="C26">
            <v>0</v>
          </cell>
          <cell r="D26" t="str">
            <v>Plant Operator</v>
          </cell>
          <cell r="E26" t="str">
            <v>5241</v>
          </cell>
          <cell r="F26" t="str">
            <v>CICCHINI, Adam M</v>
          </cell>
          <cell r="G26" t="str">
            <v>Wages Staff</v>
          </cell>
          <cell r="H26">
            <v>0</v>
          </cell>
          <cell r="I26">
            <v>1</v>
          </cell>
          <cell r="J26">
            <v>61071.209999999992</v>
          </cell>
          <cell r="K26">
            <v>5070.0599999999995</v>
          </cell>
          <cell r="L26">
            <v>524.91759999999999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3611.64</v>
          </cell>
          <cell r="U26">
            <v>13737.560000000001</v>
          </cell>
          <cell r="V26">
            <v>1533.7800000000002</v>
          </cell>
          <cell r="W26">
            <v>1120.2599999999998</v>
          </cell>
          <cell r="X26">
            <v>6866.84</v>
          </cell>
          <cell r="Y26">
            <v>3707.3698497099758</v>
          </cell>
          <cell r="Z26">
            <v>100793.66744970996</v>
          </cell>
          <cell r="AA26">
            <v>13224.41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77.605225939105296</v>
          </cell>
          <cell r="AK26">
            <v>34.146299413206329</v>
          </cell>
          <cell r="AL26">
            <v>0.44</v>
          </cell>
          <cell r="AM26">
            <v>111.75152535231163</v>
          </cell>
          <cell r="AN26">
            <v>11.640783890865794</v>
          </cell>
          <cell r="AO26">
            <v>0.15</v>
          </cell>
          <cell r="AP26">
            <v>123.39230924317742</v>
          </cell>
          <cell r="AQ26">
            <v>0</v>
          </cell>
          <cell r="AR26">
            <v>1358.5</v>
          </cell>
          <cell r="AS26">
            <v>0</v>
          </cell>
          <cell r="AT26">
            <v>1358.5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5134</v>
          </cell>
          <cell r="C27">
            <v>0</v>
          </cell>
          <cell r="D27" t="str">
            <v>Lineworker</v>
          </cell>
          <cell r="E27" t="str">
            <v>5632</v>
          </cell>
          <cell r="F27" t="str">
            <v>HASLER, Ian A</v>
          </cell>
          <cell r="G27" t="str">
            <v>Wages Staff</v>
          </cell>
          <cell r="H27">
            <v>0</v>
          </cell>
          <cell r="I27">
            <v>1</v>
          </cell>
          <cell r="J27">
            <v>72688.039999999994</v>
          </cell>
          <cell r="K27">
            <v>6034.52</v>
          </cell>
          <cell r="L27">
            <v>408.15559999999999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6240.0299999999988</v>
          </cell>
          <cell r="T27">
            <v>5962.34</v>
          </cell>
          <cell r="U27">
            <v>17907.699999999997</v>
          </cell>
          <cell r="V27">
            <v>1959.94</v>
          </cell>
          <cell r="W27">
            <v>1426.98</v>
          </cell>
          <cell r="X27">
            <v>8774.84</v>
          </cell>
          <cell r="Y27">
            <v>4485.6086193849987</v>
          </cell>
          <cell r="Z27">
            <v>129438.18421938497</v>
          </cell>
          <cell r="AA27">
            <v>15739.960000000003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99.659827702021076</v>
          </cell>
          <cell r="AK27">
            <v>43.850324188889275</v>
          </cell>
          <cell r="AL27">
            <v>0.44</v>
          </cell>
          <cell r="AM27">
            <v>143.51015189091035</v>
          </cell>
          <cell r="AN27">
            <v>14.94897415530316</v>
          </cell>
          <cell r="AO27">
            <v>0.15</v>
          </cell>
          <cell r="AP27">
            <v>158.4591260462135</v>
          </cell>
          <cell r="AQ27">
            <v>0</v>
          </cell>
          <cell r="AR27">
            <v>1353.5</v>
          </cell>
          <cell r="AS27">
            <v>11</v>
          </cell>
          <cell r="AT27">
            <v>1364.5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5224</v>
          </cell>
          <cell r="C28">
            <v>0</v>
          </cell>
          <cell r="D28" t="str">
            <v>Fitter</v>
          </cell>
          <cell r="E28" t="str">
            <v>6041</v>
          </cell>
          <cell r="F28" t="str">
            <v>MUNFORD, Glenn A</v>
          </cell>
          <cell r="G28" t="str">
            <v>Wages Staff</v>
          </cell>
          <cell r="H28">
            <v>0</v>
          </cell>
          <cell r="I28">
            <v>1</v>
          </cell>
          <cell r="J28">
            <v>67270.780000000013</v>
          </cell>
          <cell r="K28">
            <v>5584.74</v>
          </cell>
          <cell r="L28">
            <v>232.5104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1499.4100000000003</v>
          </cell>
          <cell r="T28">
            <v>5962.34</v>
          </cell>
          <cell r="U28">
            <v>15818.34</v>
          </cell>
          <cell r="V28">
            <v>1747.7200000000003</v>
          </cell>
          <cell r="W28">
            <v>1274.44</v>
          </cell>
          <cell r="X28">
            <v>7824.8600000000006</v>
          </cell>
          <cell r="Y28">
            <v>3398.4505548440065</v>
          </cell>
          <cell r="Z28">
            <v>114163.62095484402</v>
          </cell>
          <cell r="AA28">
            <v>14566.87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87.899307787838026</v>
          </cell>
          <cell r="AK28">
            <v>38.67569542664873</v>
          </cell>
          <cell r="AL28">
            <v>0.44</v>
          </cell>
          <cell r="AM28">
            <v>126.57500321448676</v>
          </cell>
          <cell r="AN28">
            <v>13.184896168175703</v>
          </cell>
          <cell r="AO28">
            <v>0.15</v>
          </cell>
          <cell r="AP28">
            <v>139.75989938266247</v>
          </cell>
          <cell r="AQ28">
            <v>0</v>
          </cell>
          <cell r="AR28">
            <v>1164</v>
          </cell>
          <cell r="AS28">
            <v>9.5</v>
          </cell>
          <cell r="AT28">
            <v>1173.5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5348</v>
          </cell>
          <cell r="C29">
            <v>0</v>
          </cell>
          <cell r="D29" t="str">
            <v>Lineworker</v>
          </cell>
          <cell r="E29" t="str">
            <v>6550</v>
          </cell>
          <cell r="F29" t="str">
            <v>SMITH, Peter J</v>
          </cell>
          <cell r="G29" t="str">
            <v>Wages Staff</v>
          </cell>
          <cell r="H29">
            <v>0</v>
          </cell>
          <cell r="I29">
            <v>1</v>
          </cell>
          <cell r="J29">
            <v>72688.039999999994</v>
          </cell>
          <cell r="K29">
            <v>6034.52</v>
          </cell>
          <cell r="L29">
            <v>618.95240000000001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6240.0299999999988</v>
          </cell>
          <cell r="T29">
            <v>5962.34</v>
          </cell>
          <cell r="U29">
            <v>17907.699999999997</v>
          </cell>
          <cell r="V29">
            <v>1959.94</v>
          </cell>
          <cell r="W29">
            <v>1426.98</v>
          </cell>
          <cell r="X29">
            <v>8774.84</v>
          </cell>
          <cell r="Y29">
            <v>5364.3320990000357</v>
          </cell>
          <cell r="Z29">
            <v>130527.70449900001</v>
          </cell>
          <cell r="AA29">
            <v>15739.960000000003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100.49869456344319</v>
          </cell>
          <cell r="AK29">
            <v>44.219425607915007</v>
          </cell>
          <cell r="AL29">
            <v>0.44</v>
          </cell>
          <cell r="AM29">
            <v>144.71812017135821</v>
          </cell>
          <cell r="AN29">
            <v>15.074804184516479</v>
          </cell>
          <cell r="AO29">
            <v>0.15</v>
          </cell>
          <cell r="AP29">
            <v>159.79292435587467</v>
          </cell>
          <cell r="AQ29">
            <v>0</v>
          </cell>
          <cell r="AR29">
            <v>1217</v>
          </cell>
          <cell r="AS29">
            <v>107</v>
          </cell>
          <cell r="AT29">
            <v>1324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9826</v>
          </cell>
          <cell r="C30">
            <v>0</v>
          </cell>
          <cell r="D30" t="str">
            <v>Trades Assistant</v>
          </cell>
          <cell r="E30" t="str">
            <v>9518</v>
          </cell>
          <cell r="F30" t="str">
            <v>CUNYNGHAME, Bryan H</v>
          </cell>
          <cell r="G30" t="str">
            <v>Wages Staff</v>
          </cell>
          <cell r="H30">
            <v>0</v>
          </cell>
          <cell r="I30">
            <v>1</v>
          </cell>
          <cell r="J30">
            <v>57504.130000000005</v>
          </cell>
          <cell r="K30">
            <v>4775.7199999999993</v>
          </cell>
          <cell r="L30">
            <v>245.83680000000001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3611.64</v>
          </cell>
          <cell r="U30">
            <v>8333.4599999999991</v>
          </cell>
          <cell r="V30">
            <v>1380.6000000000001</v>
          </cell>
          <cell r="W30">
            <v>1060.6299999999999</v>
          </cell>
          <cell r="X30">
            <v>6181.13</v>
          </cell>
          <cell r="Y30">
            <v>2870.8376846701412</v>
          </cell>
          <cell r="Z30">
            <v>89514.014484670159</v>
          </cell>
          <cell r="AA30">
            <v>12456.8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68.920553191153502</v>
          </cell>
          <cell r="AK30">
            <v>30.325043404107539</v>
          </cell>
          <cell r="AL30">
            <v>0.44</v>
          </cell>
          <cell r="AM30">
            <v>99.245596595261048</v>
          </cell>
          <cell r="AN30">
            <v>10.338082978673025</v>
          </cell>
          <cell r="AO30">
            <v>0.15</v>
          </cell>
          <cell r="AP30">
            <v>109.58367957393408</v>
          </cell>
          <cell r="AQ30">
            <v>0</v>
          </cell>
          <cell r="AR30">
            <v>1320.5</v>
          </cell>
          <cell r="AS30">
            <v>0</v>
          </cell>
          <cell r="AT30">
            <v>1320.5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5050</v>
          </cell>
          <cell r="C31">
            <v>0</v>
          </cell>
          <cell r="D31" t="str">
            <v>Fitter</v>
          </cell>
          <cell r="E31" t="str">
            <v>9985</v>
          </cell>
          <cell r="F31" t="str">
            <v>TINDALE, Michael J</v>
          </cell>
          <cell r="G31" t="str">
            <v>Wages Staff</v>
          </cell>
          <cell r="H31">
            <v>0</v>
          </cell>
          <cell r="I31">
            <v>1</v>
          </cell>
          <cell r="J31">
            <v>67563.450000000012</v>
          </cell>
          <cell r="K31">
            <v>5611.17</v>
          </cell>
          <cell r="L31">
            <v>262.51639999999998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1499.0099999999998</v>
          </cell>
          <cell r="T31">
            <v>5962.34</v>
          </cell>
          <cell r="U31">
            <v>10102.880000000001</v>
          </cell>
          <cell r="V31">
            <v>1666.64</v>
          </cell>
          <cell r="W31">
            <v>1279.78</v>
          </cell>
          <cell r="X31">
            <v>7461.6400000000012</v>
          </cell>
          <cell r="Y31">
            <v>1997.8804724481261</v>
          </cell>
          <cell r="Z31">
            <v>106957.33687244813</v>
          </cell>
          <cell r="AA31">
            <v>14635.859999999999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82.350890724090036</v>
          </cell>
          <cell r="AK31">
            <v>36.234391918599613</v>
          </cell>
          <cell r="AL31">
            <v>0.44</v>
          </cell>
          <cell r="AM31">
            <v>118.58528264268965</v>
          </cell>
          <cell r="AN31">
            <v>12.352633608613505</v>
          </cell>
          <cell r="AO31">
            <v>0.15</v>
          </cell>
          <cell r="AP31">
            <v>130.93791625130316</v>
          </cell>
          <cell r="AQ31">
            <v>0</v>
          </cell>
          <cell r="AR31">
            <v>1420.5</v>
          </cell>
          <cell r="AS31">
            <v>6</v>
          </cell>
          <cell r="AT31">
            <v>1426.5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6139</v>
          </cell>
          <cell r="C32">
            <v>0</v>
          </cell>
          <cell r="D32" t="str">
            <v>Fitter</v>
          </cell>
          <cell r="E32" t="str">
            <v>9998</v>
          </cell>
          <cell r="F32" t="str">
            <v>LUKASIAK, Aaron A</v>
          </cell>
          <cell r="G32" t="str">
            <v>Wages Staff</v>
          </cell>
          <cell r="H32">
            <v>0</v>
          </cell>
          <cell r="I32">
            <v>1</v>
          </cell>
          <cell r="J32">
            <v>65410.19</v>
          </cell>
          <cell r="K32">
            <v>5431.1500000000005</v>
          </cell>
          <cell r="L32">
            <v>302.46160000000003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1499.4100000000003</v>
          </cell>
          <cell r="T32">
            <v>5962.34</v>
          </cell>
          <cell r="U32">
            <v>9821.14</v>
          </cell>
          <cell r="V32">
            <v>1619.1999999999998</v>
          </cell>
          <cell r="W32">
            <v>1243.28</v>
          </cell>
          <cell r="X32">
            <v>7249.38</v>
          </cell>
          <cell r="Y32">
            <v>1954.5627310861169</v>
          </cell>
          <cell r="Z32">
            <v>104043.14433108611</v>
          </cell>
          <cell r="AA32">
            <v>14166.25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80.107132992828852</v>
          </cell>
          <cell r="AK32">
            <v>35.247138516844693</v>
          </cell>
          <cell r="AL32">
            <v>0.44</v>
          </cell>
          <cell r="AM32">
            <v>115.35427150967354</v>
          </cell>
          <cell r="AN32">
            <v>12.016069948924327</v>
          </cell>
          <cell r="AO32">
            <v>0.15</v>
          </cell>
          <cell r="AP32">
            <v>127.37034145859786</v>
          </cell>
          <cell r="AQ32">
            <v>0</v>
          </cell>
          <cell r="AR32">
            <v>1371</v>
          </cell>
          <cell r="AS32">
            <v>0</v>
          </cell>
          <cell r="AT32">
            <v>1371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1369</v>
          </cell>
          <cell r="C33">
            <v>0</v>
          </cell>
          <cell r="D33" t="str">
            <v>Administration Officer</v>
          </cell>
          <cell r="E33" t="str">
            <v>323-84993</v>
          </cell>
          <cell r="F33" t="str">
            <v>COULON, Noelene</v>
          </cell>
          <cell r="G33" t="str">
            <v>Salaried Staff</v>
          </cell>
          <cell r="H33">
            <v>0</v>
          </cell>
          <cell r="I33">
            <v>1</v>
          </cell>
          <cell r="J33">
            <v>69576.12000000001</v>
          </cell>
          <cell r="K33">
            <v>5777.63</v>
          </cell>
          <cell r="L33">
            <v>255.65040000000002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14843.979999999998</v>
          </cell>
          <cell r="V33">
            <v>1664.8300000000002</v>
          </cell>
          <cell r="W33">
            <v>1216.93</v>
          </cell>
          <cell r="X33">
            <v>7453.7999999999993</v>
          </cell>
          <cell r="Y33">
            <v>3768.4716409309913</v>
          </cell>
          <cell r="Z33">
            <v>108107.442040931</v>
          </cell>
          <cell r="AA33">
            <v>15070.02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79.742453324873551</v>
          </cell>
          <cell r="AK33">
            <v>35.08667946294436</v>
          </cell>
          <cell r="AL33">
            <v>0.44</v>
          </cell>
          <cell r="AM33">
            <v>114.82913278781791</v>
          </cell>
          <cell r="AN33">
            <v>11.961367998731033</v>
          </cell>
          <cell r="AO33">
            <v>0.15</v>
          </cell>
          <cell r="AP33">
            <v>126.79050078654895</v>
          </cell>
          <cell r="AQ33">
            <v>0</v>
          </cell>
          <cell r="AR33">
            <v>1088.1399999999999</v>
          </cell>
          <cell r="AS33">
            <v>25.420000000000073</v>
          </cell>
          <cell r="AT33">
            <v>1113.56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N3253-1415-01</v>
          </cell>
          <cell r="C34">
            <v>0</v>
          </cell>
          <cell r="D34" t="str">
            <v>Site Lead</v>
          </cell>
          <cell r="E34" t="str">
            <v>N3253-1415-01</v>
          </cell>
          <cell r="F34" t="str">
            <v>Vacant</v>
          </cell>
          <cell r="G34" t="str">
            <v>Wages Staff</v>
          </cell>
          <cell r="H34">
            <v>0</v>
          </cell>
          <cell r="I34">
            <v>1</v>
          </cell>
          <cell r="J34">
            <v>72966.740000000005</v>
          </cell>
          <cell r="K34">
            <v>6059.1999999999989</v>
          </cell>
          <cell r="L34">
            <v>0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1065.8600000000001</v>
          </cell>
          <cell r="S34">
            <v>6240.0299999999988</v>
          </cell>
          <cell r="T34">
            <v>5962.34</v>
          </cell>
          <cell r="U34">
            <v>11500.84</v>
          </cell>
          <cell r="V34">
            <v>1884.1499999999996</v>
          </cell>
          <cell r="W34">
            <v>1445.8199999999997</v>
          </cell>
          <cell r="X34">
            <v>8435.5199999999986</v>
          </cell>
          <cell r="Y34">
            <v>843.43055736250972</v>
          </cell>
          <cell r="Z34">
            <v>119953.9605573625</v>
          </cell>
          <cell r="AA34">
            <v>15804.419999999998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92.357530456854406</v>
          </cell>
          <cell r="AK34">
            <v>40.637313401015938</v>
          </cell>
          <cell r="AL34">
            <v>0.44</v>
          </cell>
          <cell r="AM34">
            <v>132.99484385787034</v>
          </cell>
          <cell r="AN34">
            <v>13.853629568528161</v>
          </cell>
          <cell r="AO34">
            <v>0.15</v>
          </cell>
          <cell r="AP34">
            <v>146.8484734263985</v>
          </cell>
          <cell r="AQ34">
            <v>0.3</v>
          </cell>
          <cell r="AR34">
            <v>1295.614</v>
          </cell>
          <cell r="AS34">
            <v>16.491999999999916</v>
          </cell>
          <cell r="AT34">
            <v>1312.4059999999999</v>
          </cell>
          <cell r="AU34">
            <v>43.597818956833407</v>
          </cell>
          <cell r="AV34">
            <v>2.2858779981194843E-4</v>
          </cell>
          <cell r="AW34">
            <v>0.29688983439575861</v>
          </cell>
          <cell r="AX34">
            <v>0.43636363636363634</v>
          </cell>
        </row>
        <row r="35">
          <cell r="B35" t="str">
            <v>N3253-1415-02</v>
          </cell>
          <cell r="C35">
            <v>0</v>
          </cell>
          <cell r="D35" t="str">
            <v>Site Lead</v>
          </cell>
          <cell r="E35" t="str">
            <v>N3253-1415-02</v>
          </cell>
          <cell r="F35" t="str">
            <v>Vacant</v>
          </cell>
          <cell r="G35" t="str">
            <v>Wages Staff</v>
          </cell>
          <cell r="H35">
            <v>0</v>
          </cell>
          <cell r="I35">
            <v>1</v>
          </cell>
          <cell r="J35">
            <v>72966.740000000005</v>
          </cell>
          <cell r="K35">
            <v>6059.1999999999989</v>
          </cell>
          <cell r="L35">
            <v>0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1065.8600000000001</v>
          </cell>
          <cell r="S35">
            <v>6240.0299999999988</v>
          </cell>
          <cell r="T35">
            <v>5962.34</v>
          </cell>
          <cell r="U35">
            <v>11500.84</v>
          </cell>
          <cell r="V35">
            <v>1884.1499999999996</v>
          </cell>
          <cell r="W35">
            <v>1445.8199999999997</v>
          </cell>
          <cell r="X35">
            <v>8435.5199999999986</v>
          </cell>
          <cell r="Y35">
            <v>843.43055736250972</v>
          </cell>
          <cell r="Z35">
            <v>119953.9605573625</v>
          </cell>
          <cell r="AA35">
            <v>15804.419999999998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92.357530456854406</v>
          </cell>
          <cell r="AK35">
            <v>40.637313401015938</v>
          </cell>
          <cell r="AL35">
            <v>0.44</v>
          </cell>
          <cell r="AM35">
            <v>132.99484385787034</v>
          </cell>
          <cell r="AN35">
            <v>13.853629568528161</v>
          </cell>
          <cell r="AO35">
            <v>0.15</v>
          </cell>
          <cell r="AP35">
            <v>146.8484734263985</v>
          </cell>
          <cell r="AQ35">
            <v>0.3</v>
          </cell>
          <cell r="AR35">
            <v>1295.614</v>
          </cell>
          <cell r="AS35">
            <v>16.491999999999916</v>
          </cell>
          <cell r="AT35">
            <v>1312.4059999999999</v>
          </cell>
          <cell r="AU35">
            <v>43.597818956833407</v>
          </cell>
          <cell r="AV35">
            <v>2.2858779981194843E-4</v>
          </cell>
          <cell r="AW35">
            <v>0.29688983439575861</v>
          </cell>
          <cell r="AX35">
            <v>0.43636363636363634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13</v>
          </cell>
          <cell r="J38">
            <v>919740.87</v>
          </cell>
          <cell r="K38">
            <v>76369.829999999987</v>
          </cell>
          <cell r="L38">
            <v>3534.7628000000004</v>
          </cell>
          <cell r="M38">
            <v>0</v>
          </cell>
          <cell r="N38">
            <v>36400.22</v>
          </cell>
          <cell r="O38">
            <v>9749.6200000000026</v>
          </cell>
          <cell r="P38">
            <v>0</v>
          </cell>
          <cell r="Q38">
            <v>0</v>
          </cell>
          <cell r="R38">
            <v>2495.7800000000002</v>
          </cell>
          <cell r="S38">
            <v>32456.769999999993</v>
          </cell>
          <cell r="T38">
            <v>63923.529999999984</v>
          </cell>
          <cell r="U38">
            <v>166145.07999999999</v>
          </cell>
          <cell r="V38">
            <v>23047.360000000008</v>
          </cell>
          <cell r="W38">
            <v>17355.650000000001</v>
          </cell>
          <cell r="X38">
            <v>103185.71000000002</v>
          </cell>
          <cell r="Y38">
            <v>35681.709327029239</v>
          </cell>
          <cell r="Z38">
            <v>1490086.8921270291</v>
          </cell>
          <cell r="AA38">
            <v>199198.03999999998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18402.95</v>
          </cell>
          <cell r="AH38">
            <v>0</v>
          </cell>
          <cell r="AI38">
            <v>15642.507499999998</v>
          </cell>
          <cell r="AJ38">
            <v>85.454644241001432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3.5999999999999996</v>
          </cell>
          <cell r="AR38">
            <v>15547.367999999999</v>
          </cell>
          <cell r="AS38">
            <v>197.90399999999988</v>
          </cell>
          <cell r="AT38">
            <v>15748.871999999999</v>
          </cell>
          <cell r="AU38">
            <v>440.55927955451932</v>
          </cell>
          <cell r="AV38">
            <v>2.2858779981194843E-4</v>
          </cell>
          <cell r="AX38">
            <v>5.2363636363636363</v>
          </cell>
        </row>
        <row r="39">
          <cell r="B39" t="str">
            <v>Total (Chargeable)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1336724.9134496965</v>
          </cell>
          <cell r="AA39">
            <v>176151.74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Overtime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str">
            <v>Payroll (including APC's)</v>
          </cell>
          <cell r="X40">
            <v>0</v>
          </cell>
          <cell r="Y40">
            <v>1689284.9321270296</v>
          </cell>
          <cell r="Z40" t="str">
            <v>Proof</v>
          </cell>
          <cell r="AE40" t="str">
            <v>Productive Hrs for the year</v>
          </cell>
          <cell r="AF40">
            <v>0</v>
          </cell>
          <cell r="AG40">
            <v>0</v>
          </cell>
          <cell r="AH40">
            <v>0</v>
          </cell>
          <cell r="AI40">
            <v>15642.507499999998</v>
          </cell>
          <cell r="AJ40">
            <v>85.454644241001432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 xml:space="preserve">Overtime Hours </v>
          </cell>
          <cell r="E41">
            <v>0</v>
          </cell>
          <cell r="F41">
            <v>1838.1901225686706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 xml:space="preserve">Estimated  Monthly Productive Hrs </v>
          </cell>
          <cell r="AF41">
            <v>0</v>
          </cell>
          <cell r="AG41">
            <v>0</v>
          </cell>
          <cell r="AH41">
            <v>0</v>
          </cell>
          <cell r="AI41">
            <v>1303.5422916666664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Base Rate</v>
          </cell>
          <cell r="E42">
            <v>0</v>
          </cell>
          <cell r="F42">
            <v>85.454644241001432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Overtime Hrs for the year</v>
          </cell>
          <cell r="AF42">
            <v>0</v>
          </cell>
          <cell r="AG42">
            <v>0</v>
          </cell>
          <cell r="AH42">
            <v>0</v>
          </cell>
          <cell r="AI42">
            <v>1838.1901225686706</v>
          </cell>
          <cell r="AJ42">
            <v>0</v>
          </cell>
          <cell r="AK42" t="str">
            <v xml:space="preserve">Cost Centre Overhead </v>
          </cell>
          <cell r="AL42">
            <v>0</v>
          </cell>
          <cell r="AM42">
            <v>0</v>
          </cell>
          <cell r="AN42">
            <v>0</v>
          </cell>
          <cell r="AO42">
            <v>637531.61217675556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157081.88297142857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1689284.9321270296</v>
          </cell>
          <cell r="Z43">
            <v>5.2386894822120667E-10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Total Hrs for the year</v>
          </cell>
          <cell r="AF43">
            <v>0</v>
          </cell>
          <cell r="AG43">
            <v>0</v>
          </cell>
          <cell r="AH43">
            <v>0</v>
          </cell>
          <cell r="AI43">
            <v>17480.697622568667</v>
          </cell>
          <cell r="AJ43">
            <v>0</v>
          </cell>
          <cell r="AK43" t="str">
            <v xml:space="preserve">Corporate Overheads 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Multiplier for O/T recovery penalty</v>
          </cell>
          <cell r="E44">
            <v>0</v>
          </cell>
          <cell r="F44">
            <v>1.4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 t="str">
            <v>Proofs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Total Allocated</v>
          </cell>
          <cell r="E45">
            <v>0</v>
          </cell>
          <cell r="F45">
            <v>219914.63615999999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Staff Numbers - FTE</v>
          </cell>
          <cell r="AJ45">
            <v>0</v>
          </cell>
          <cell r="AK45">
            <v>13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Budget Overtime</v>
          </cell>
          <cell r="E47">
            <v>0</v>
          </cell>
          <cell r="F47">
            <v>199198.03999999998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APCS</v>
          </cell>
          <cell r="E48">
            <v>0</v>
          </cell>
          <cell r="F48">
            <v>0.104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Total Budget Overtime</v>
          </cell>
          <cell r="E49">
            <v>0</v>
          </cell>
          <cell r="F49">
            <v>219914.63615999999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 t="str">
            <v>Cost Centre Overheads as a % of Chargeable Payroll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0.40955634998263202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Corporate Overheads as a % of Chargeable Payroll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0.15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Staff Training and Development</v>
          </cell>
          <cell r="E53">
            <v>0</v>
          </cell>
          <cell r="F53">
            <v>26394.740882917467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 t="str">
            <v>Average OPA Rate</v>
          </cell>
          <cell r="AM53">
            <v>0</v>
          </cell>
          <cell r="AN53">
            <v>0</v>
          </cell>
          <cell r="AO53">
            <v>85.454644241001432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Other Employment Costs</v>
          </cell>
          <cell r="E54">
            <v>0</v>
          </cell>
          <cell r="F54">
            <v>32342.122031585281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Project Related Expenses</v>
          </cell>
          <cell r="E55">
            <v>0</v>
          </cell>
          <cell r="F55">
            <v>28201.877275382798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Average Fully Burdened Charge-Out-Rate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Selling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Average Rate settings for OPA System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Leases</v>
          </cell>
          <cell r="E58">
            <v>0</v>
          </cell>
          <cell r="F58">
            <v>157921.65967170597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Hourly Rate OPA Rate per hour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85.454644241001432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General and Admin Expenses</v>
          </cell>
          <cell r="E59">
            <v>0</v>
          </cell>
          <cell r="F59">
            <v>31886.136470678626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Cost Centre Overhead Rate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0.44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Corporate Overhead Rate for non-contestable works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0.15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Inter Divisional Charges</v>
          </cell>
          <cell r="E61">
            <v>0</v>
          </cell>
          <cell r="F61">
            <v>264567.93716715253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0.05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Less</v>
          </cell>
          <cell r="E62">
            <v>0</v>
          </cell>
          <cell r="F62">
            <v>541314.47349942266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Overtime Penalty Rate to be applied to base OT hours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0.4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68293 - Reimbursement of FBT Expenses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74312 - Budget Cap Adjustment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70840 - Professional Member Fees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71100 - Contractors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71000 - Consultants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72505 - Plant Leasing</v>
          </cell>
          <cell r="E68">
            <v>0</v>
          </cell>
          <cell r="F68">
            <v>57144.84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Total Overheads to be Recovered</v>
          </cell>
          <cell r="E69">
            <v>0</v>
          </cell>
          <cell r="F69">
            <v>484169.63349942269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Fixed Price Service Contract Charges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</sheetData>
      <sheetData sheetId="18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3254 - Network  Supply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2574</v>
          </cell>
          <cell r="C21">
            <v>0</v>
          </cell>
          <cell r="D21" t="str">
            <v>Mananger Network Supply</v>
          </cell>
          <cell r="E21" t="str">
            <v>1195</v>
          </cell>
          <cell r="F21" t="str">
            <v>LAMONT, Brent</v>
          </cell>
          <cell r="G21" t="str">
            <v>Salaried Staff</v>
          </cell>
          <cell r="H21">
            <v>1</v>
          </cell>
          <cell r="I21">
            <v>1</v>
          </cell>
          <cell r="J21">
            <v>122806.90000000001</v>
          </cell>
          <cell r="K21">
            <v>11730.45</v>
          </cell>
          <cell r="L21">
            <v>629.16719999999998</v>
          </cell>
          <cell r="M21">
            <v>12788.01</v>
          </cell>
          <cell r="N21">
            <v>0</v>
          </cell>
          <cell r="O21">
            <v>0</v>
          </cell>
          <cell r="P21">
            <v>0</v>
          </cell>
          <cell r="Q21">
            <v>14952.09</v>
          </cell>
          <cell r="R21">
            <v>1743</v>
          </cell>
          <cell r="S21">
            <v>0</v>
          </cell>
          <cell r="T21">
            <v>0</v>
          </cell>
          <cell r="U21">
            <v>19497.77</v>
          </cell>
          <cell r="V21">
            <v>3191.2400000000002</v>
          </cell>
          <cell r="W21">
            <v>2448.6099999999997</v>
          </cell>
          <cell r="X21">
            <v>14287.619999999999</v>
          </cell>
          <cell r="Y21">
            <v>5691.0437585889958</v>
          </cell>
          <cell r="Z21">
            <v>209765.90095858896</v>
          </cell>
          <cell r="AA21">
            <v>26599.659999999996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154.72799328659684</v>
          </cell>
          <cell r="AK21">
            <v>68.080317046102607</v>
          </cell>
          <cell r="AL21">
            <v>0.44</v>
          </cell>
          <cell r="AM21">
            <v>222.80831033269945</v>
          </cell>
          <cell r="AN21">
            <v>23.209198992989524</v>
          </cell>
          <cell r="AO21">
            <v>0.15</v>
          </cell>
          <cell r="AP21">
            <v>246.01750932568896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N3254-1415-10</v>
          </cell>
          <cell r="C22">
            <v>0</v>
          </cell>
          <cell r="D22" t="str">
            <v>Program Delivery Lead Protection</v>
          </cell>
          <cell r="E22" t="str">
            <v>N3254-1415-10</v>
          </cell>
          <cell r="F22" t="str">
            <v>Vacant</v>
          </cell>
          <cell r="G22" t="str">
            <v>Wages Staff</v>
          </cell>
          <cell r="H22">
            <v>1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0</v>
          </cell>
          <cell r="T22">
            <v>3039.19</v>
          </cell>
          <cell r="U22">
            <v>14662.149999999998</v>
          </cell>
          <cell r="V22">
            <v>2446.3599999999997</v>
          </cell>
          <cell r="W22">
            <v>1880.7399999999998</v>
          </cell>
          <cell r="X22">
            <v>10952.669999999998</v>
          </cell>
          <cell r="Y22">
            <v>1229.9086773328279</v>
          </cell>
          <cell r="Z22">
            <v>153361.97867733284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118.07974952058272</v>
          </cell>
          <cell r="AK22">
            <v>51.955089789056402</v>
          </cell>
          <cell r="AL22">
            <v>0.44</v>
          </cell>
          <cell r="AM22">
            <v>170.03483930963912</v>
          </cell>
          <cell r="AN22">
            <v>17.711962428087407</v>
          </cell>
          <cell r="AO22">
            <v>0.15</v>
          </cell>
          <cell r="AP22">
            <v>187.74680173772654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N3254-1415-11</v>
          </cell>
          <cell r="C23">
            <v>0</v>
          </cell>
          <cell r="D23" t="str">
            <v>Program Delivery Lead Substations</v>
          </cell>
          <cell r="E23" t="str">
            <v>N3254-1415-11</v>
          </cell>
          <cell r="F23" t="str">
            <v>Vacant</v>
          </cell>
          <cell r="G23" t="str">
            <v>Wages Staff</v>
          </cell>
          <cell r="H23">
            <v>1</v>
          </cell>
          <cell r="I23">
            <v>1</v>
          </cell>
          <cell r="J23">
            <v>106401.74000000003</v>
          </cell>
          <cell r="K23">
            <v>8835.68</v>
          </cell>
          <cell r="L23">
            <v>0</v>
          </cell>
          <cell r="M23">
            <v>0</v>
          </cell>
          <cell r="N23">
            <v>2799.62</v>
          </cell>
          <cell r="O23">
            <v>749.86</v>
          </cell>
          <cell r="P23">
            <v>0</v>
          </cell>
          <cell r="Q23">
            <v>0</v>
          </cell>
          <cell r="R23">
            <v>364.06</v>
          </cell>
          <cell r="S23">
            <v>0</v>
          </cell>
          <cell r="T23">
            <v>3039.19</v>
          </cell>
          <cell r="U23">
            <v>14662.149999999998</v>
          </cell>
          <cell r="V23">
            <v>2446.3599999999997</v>
          </cell>
          <cell r="W23">
            <v>1880.7399999999998</v>
          </cell>
          <cell r="X23">
            <v>10952.669999999998</v>
          </cell>
          <cell r="Y23">
            <v>1229.9086773328279</v>
          </cell>
          <cell r="Z23">
            <v>153361.97867733284</v>
          </cell>
          <cell r="AA23">
            <v>23046.299999999996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1528</v>
          </cell>
          <cell r="AH23">
            <v>0.85</v>
          </cell>
          <cell r="AI23">
            <v>1298.8</v>
          </cell>
          <cell r="AJ23">
            <v>118.07974952058272</v>
          </cell>
          <cell r="AK23">
            <v>51.955089789056402</v>
          </cell>
          <cell r="AL23">
            <v>0.44</v>
          </cell>
          <cell r="AM23">
            <v>170.03483930963912</v>
          </cell>
          <cell r="AN23">
            <v>17.711962428087407</v>
          </cell>
          <cell r="AO23">
            <v>0.15</v>
          </cell>
          <cell r="AP23">
            <v>187.74680173772654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N3254-1415-12</v>
          </cell>
          <cell r="C24">
            <v>0</v>
          </cell>
          <cell r="D24" t="str">
            <v>Scheduler</v>
          </cell>
          <cell r="E24" t="str">
            <v>N3254-1415-12</v>
          </cell>
          <cell r="F24" t="str">
            <v>Vacant</v>
          </cell>
          <cell r="G24" t="str">
            <v>Wages Staff</v>
          </cell>
          <cell r="H24">
            <v>1</v>
          </cell>
          <cell r="I24">
            <v>1</v>
          </cell>
          <cell r="J24">
            <v>89150.120000000024</v>
          </cell>
          <cell r="K24">
            <v>7403.07</v>
          </cell>
          <cell r="L24">
            <v>0</v>
          </cell>
          <cell r="M24">
            <v>180.20999999999998</v>
          </cell>
          <cell r="N24">
            <v>2698.86</v>
          </cell>
          <cell r="O24">
            <v>722.8499999999998</v>
          </cell>
          <cell r="P24">
            <v>0</v>
          </cell>
          <cell r="Q24">
            <v>0</v>
          </cell>
          <cell r="R24">
            <v>1224.92</v>
          </cell>
          <cell r="S24">
            <v>0</v>
          </cell>
          <cell r="T24">
            <v>3346.85</v>
          </cell>
          <cell r="U24">
            <v>12566.670000000002</v>
          </cell>
          <cell r="V24">
            <v>2089.9800000000005</v>
          </cell>
          <cell r="W24">
            <v>1606.2199999999996</v>
          </cell>
          <cell r="X24">
            <v>9356.9700000000012</v>
          </cell>
          <cell r="Y24">
            <v>1030.498114513088</v>
          </cell>
          <cell r="Z24">
            <v>131377.21811451315</v>
          </cell>
          <cell r="AA24">
            <v>19309.689999999999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101.15277033762946</v>
          </cell>
          <cell r="AK24">
            <v>44.507218948556961</v>
          </cell>
          <cell r="AL24">
            <v>0.44</v>
          </cell>
          <cell r="AM24">
            <v>145.65998928618643</v>
          </cell>
          <cell r="AN24">
            <v>15.172915550644419</v>
          </cell>
          <cell r="AO24">
            <v>0.15</v>
          </cell>
          <cell r="AP24">
            <v>160.83290483683083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5124</v>
          </cell>
          <cell r="C26">
            <v>0</v>
          </cell>
          <cell r="D26" t="str">
            <v>Fitter / Switcher</v>
          </cell>
          <cell r="E26" t="str">
            <v>1018</v>
          </cell>
          <cell r="F26" t="str">
            <v>BROWN, Matthew P</v>
          </cell>
          <cell r="G26" t="str">
            <v>Wages Staff</v>
          </cell>
          <cell r="H26">
            <v>1</v>
          </cell>
          <cell r="I26">
            <v>1</v>
          </cell>
          <cell r="J26">
            <v>79836.12</v>
          </cell>
          <cell r="K26">
            <v>7626.8199999999979</v>
          </cell>
          <cell r="L26">
            <v>443.47080000000005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1499.4100000000003</v>
          </cell>
          <cell r="T26">
            <v>5962.34</v>
          </cell>
          <cell r="U26">
            <v>11698.05</v>
          </cell>
          <cell r="V26">
            <v>1935.0700000000002</v>
          </cell>
          <cell r="W26">
            <v>1486.3700000000001</v>
          </cell>
          <cell r="X26">
            <v>8663.61</v>
          </cell>
          <cell r="Y26">
            <v>3468.9741399509985</v>
          </cell>
          <cell r="Z26">
            <v>126170.26493995098</v>
          </cell>
          <cell r="AA26">
            <v>17294.409999999996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1528</v>
          </cell>
          <cell r="AH26">
            <v>0.85</v>
          </cell>
          <cell r="AI26">
            <v>1298.8</v>
          </cell>
          <cell r="AJ26">
            <v>97.143721080960105</v>
          </cell>
          <cell r="AK26">
            <v>42.743237275622448</v>
          </cell>
          <cell r="AL26">
            <v>0.44</v>
          </cell>
          <cell r="AM26">
            <v>139.88695835658257</v>
          </cell>
          <cell r="AN26">
            <v>14.571558162144015</v>
          </cell>
          <cell r="AO26">
            <v>0.15</v>
          </cell>
          <cell r="AP26">
            <v>154.45851651872658</v>
          </cell>
          <cell r="AQ26">
            <v>163</v>
          </cell>
          <cell r="AR26">
            <v>4</v>
          </cell>
          <cell r="AS26">
            <v>921</v>
          </cell>
          <cell r="AT26">
            <v>1088</v>
          </cell>
          <cell r="AU26">
            <v>30054.731217359466</v>
          </cell>
          <cell r="AV26">
            <v>0.14981617647058823</v>
          </cell>
          <cell r="AW26">
            <v>194.58124999999998</v>
          </cell>
          <cell r="AX26">
            <v>31.909090909090907</v>
          </cell>
        </row>
        <row r="27">
          <cell r="B27" t="str">
            <v>3935</v>
          </cell>
          <cell r="C27">
            <v>0</v>
          </cell>
          <cell r="D27" t="str">
            <v>Protection Technician</v>
          </cell>
          <cell r="E27" t="str">
            <v>2124</v>
          </cell>
          <cell r="F27" t="str">
            <v>NEWTON, Benjamin</v>
          </cell>
          <cell r="G27" t="str">
            <v>Wages Staff</v>
          </cell>
          <cell r="H27">
            <v>1</v>
          </cell>
          <cell r="I27">
            <v>1</v>
          </cell>
          <cell r="J27">
            <v>69447.600000000006</v>
          </cell>
          <cell r="K27">
            <v>6632.920000000001</v>
          </cell>
          <cell r="L27">
            <v>369.03839999999997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3777.0299999999997</v>
          </cell>
          <cell r="S27">
            <v>6240.0299999999988</v>
          </cell>
          <cell r="T27">
            <v>5962.34</v>
          </cell>
          <cell r="U27">
            <v>11367.940000000002</v>
          </cell>
          <cell r="V27">
            <v>1853.46</v>
          </cell>
          <cell r="W27">
            <v>1421.57</v>
          </cell>
          <cell r="X27">
            <v>8298.2000000000007</v>
          </cell>
          <cell r="Y27">
            <v>3005.8696306650127</v>
          </cell>
          <cell r="Z27">
            <v>121926.02803066502</v>
          </cell>
          <cell r="AA27">
            <v>15040.68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1528</v>
          </cell>
          <cell r="AH27">
            <v>0.85</v>
          </cell>
          <cell r="AI27">
            <v>1298.8</v>
          </cell>
          <cell r="AJ27">
            <v>93.875907014678958</v>
          </cell>
          <cell r="AK27">
            <v>41.305399086458742</v>
          </cell>
          <cell r="AL27">
            <v>0.44</v>
          </cell>
          <cell r="AM27">
            <v>135.18130610113769</v>
          </cell>
          <cell r="AN27">
            <v>14.081386052201843</v>
          </cell>
          <cell r="AO27">
            <v>0.15</v>
          </cell>
          <cell r="AP27">
            <v>149.26269215333954</v>
          </cell>
          <cell r="AQ27">
            <v>79.5</v>
          </cell>
          <cell r="AR27">
            <v>15</v>
          </cell>
          <cell r="AS27">
            <v>732</v>
          </cell>
          <cell r="AT27">
            <v>826.5</v>
          </cell>
          <cell r="AU27">
            <v>18647.380003891365</v>
          </cell>
          <cell r="AV27">
            <v>9.6188747731397461E-2</v>
          </cell>
          <cell r="AW27">
            <v>124.92994555353901</v>
          </cell>
          <cell r="AX27">
            <v>41.727272727272727</v>
          </cell>
        </row>
        <row r="28">
          <cell r="B28" t="str">
            <v>5204</v>
          </cell>
          <cell r="C28">
            <v>0</v>
          </cell>
          <cell r="D28" t="str">
            <v>Protection Technician</v>
          </cell>
          <cell r="E28" t="str">
            <v>2444</v>
          </cell>
          <cell r="F28" t="str">
            <v>LEES, Michael</v>
          </cell>
          <cell r="G28" t="str">
            <v>Wages Staff</v>
          </cell>
          <cell r="H28">
            <v>1</v>
          </cell>
          <cell r="I28">
            <v>1</v>
          </cell>
          <cell r="J28">
            <v>68559.790000000008</v>
          </cell>
          <cell r="K28">
            <v>5694.57</v>
          </cell>
          <cell r="L28">
            <v>227.97400000000002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1499.4100000000003</v>
          </cell>
          <cell r="T28">
            <v>5962.34</v>
          </cell>
          <cell r="U28">
            <v>10233.400000000001</v>
          </cell>
          <cell r="V28">
            <v>1688.6100000000004</v>
          </cell>
          <cell r="W28">
            <v>1296.6900000000003</v>
          </cell>
          <cell r="X28">
            <v>7560.0100000000011</v>
          </cell>
          <cell r="Y28">
            <v>2574.7872994849913</v>
          </cell>
          <cell r="Z28">
            <v>108847.61129948501</v>
          </cell>
          <cell r="AA28">
            <v>14853.310000000001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1528</v>
          </cell>
          <cell r="AH28">
            <v>0.85</v>
          </cell>
          <cell r="AI28">
            <v>1298.8</v>
          </cell>
          <cell r="AJ28">
            <v>83.806291422455359</v>
          </cell>
          <cell r="AK28">
            <v>36.874768225880359</v>
          </cell>
          <cell r="AL28">
            <v>0.44</v>
          </cell>
          <cell r="AM28">
            <v>120.68105964833572</v>
          </cell>
          <cell r="AN28">
            <v>12.570943713368303</v>
          </cell>
          <cell r="AO28">
            <v>0.15</v>
          </cell>
          <cell r="AP28">
            <v>133.25200336170403</v>
          </cell>
          <cell r="AQ28">
            <v>145</v>
          </cell>
          <cell r="AR28">
            <v>20</v>
          </cell>
          <cell r="AS28">
            <v>579.5</v>
          </cell>
          <cell r="AT28">
            <v>744.5</v>
          </cell>
          <cell r="AU28">
            <v>33706.939939686061</v>
          </cell>
          <cell r="AV28">
            <v>0.19476158495634655</v>
          </cell>
          <cell r="AW28">
            <v>252.95634654130288</v>
          </cell>
          <cell r="AX28">
            <v>19.363636363636363</v>
          </cell>
        </row>
        <row r="29">
          <cell r="B29" t="str">
            <v>5379</v>
          </cell>
          <cell r="C29">
            <v>0</v>
          </cell>
          <cell r="D29" t="str">
            <v>Fitter / LV Switcher</v>
          </cell>
          <cell r="E29" t="str">
            <v>2584</v>
          </cell>
          <cell r="F29" t="str">
            <v>MAPAKO, Mitchell G</v>
          </cell>
          <cell r="G29" t="str">
            <v>Wages Staff</v>
          </cell>
          <cell r="H29">
            <v>1</v>
          </cell>
          <cell r="I29">
            <v>1</v>
          </cell>
          <cell r="J29">
            <v>74080.87999999999</v>
          </cell>
          <cell r="K29">
            <v>7077.8099999999995</v>
          </cell>
          <cell r="L29">
            <v>563.78319999999997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2518.02</v>
          </cell>
          <cell r="S29">
            <v>1499.4100000000003</v>
          </cell>
          <cell r="T29">
            <v>5962.34</v>
          </cell>
          <cell r="U29">
            <v>11253.259999999998</v>
          </cell>
          <cell r="V29">
            <v>1852.48</v>
          </cell>
          <cell r="W29">
            <v>1422.2599999999998</v>
          </cell>
          <cell r="X29">
            <v>8293.9600000000009</v>
          </cell>
          <cell r="Y29">
            <v>3017.0005506830057</v>
          </cell>
          <cell r="Z29">
            <v>121091.23375068299</v>
          </cell>
          <cell r="AA29">
            <v>16049.469999999998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1528</v>
          </cell>
          <cell r="AH29">
            <v>0.85</v>
          </cell>
          <cell r="AI29">
            <v>1298.8</v>
          </cell>
          <cell r="AJ29">
            <v>93.233164267541582</v>
          </cell>
          <cell r="AK29">
            <v>41.022592277718296</v>
          </cell>
          <cell r="AL29">
            <v>0.44</v>
          </cell>
          <cell r="AM29">
            <v>134.25575654525989</v>
          </cell>
          <cell r="AN29">
            <v>13.984974640131236</v>
          </cell>
          <cell r="AO29">
            <v>0.15</v>
          </cell>
          <cell r="AP29">
            <v>148.24073118539113</v>
          </cell>
          <cell r="AQ29">
            <v>274.5</v>
          </cell>
          <cell r="AR29">
            <v>21.880000000000003</v>
          </cell>
          <cell r="AS29">
            <v>647.38000000000022</v>
          </cell>
          <cell r="AT29">
            <v>943.76000000000022</v>
          </cell>
          <cell r="AU29">
            <v>56000.333163785646</v>
          </cell>
          <cell r="AV29">
            <v>0.29085784521488506</v>
          </cell>
          <cell r="AW29">
            <v>377.76616936509271</v>
          </cell>
          <cell r="AX29">
            <v>123.65454545454546</v>
          </cell>
        </row>
        <row r="30">
          <cell r="B30" t="str">
            <v>3377</v>
          </cell>
          <cell r="C30">
            <v>0</v>
          </cell>
          <cell r="D30" t="str">
            <v>Protection Technician</v>
          </cell>
          <cell r="E30" t="str">
            <v>2648</v>
          </cell>
          <cell r="F30" t="str">
            <v>BROWN, Samuel</v>
          </cell>
          <cell r="G30" t="str">
            <v>Wages Staff</v>
          </cell>
          <cell r="H30">
            <v>1</v>
          </cell>
          <cell r="I30">
            <v>1</v>
          </cell>
          <cell r="J30">
            <v>68791.150000000009</v>
          </cell>
          <cell r="K30">
            <v>5713.16</v>
          </cell>
          <cell r="L30">
            <v>142.00839999999999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1499.4100000000003</v>
          </cell>
          <cell r="T30">
            <v>5962.34</v>
          </cell>
          <cell r="U30">
            <v>10262.480000000001</v>
          </cell>
          <cell r="V30">
            <v>1693.5100000000002</v>
          </cell>
          <cell r="W30">
            <v>1300.4600000000003</v>
          </cell>
          <cell r="X30">
            <v>7581.920000000001</v>
          </cell>
          <cell r="Y30">
            <v>2288.0027036320016</v>
          </cell>
          <cell r="Z30">
            <v>108784.47110363201</v>
          </cell>
          <cell r="AA30">
            <v>14901.779999999999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83.757677166332002</v>
          </cell>
          <cell r="AK30">
            <v>36.853377953186083</v>
          </cell>
          <cell r="AL30">
            <v>0.44</v>
          </cell>
          <cell r="AM30">
            <v>120.61105511951808</v>
          </cell>
          <cell r="AN30">
            <v>12.5636515749498</v>
          </cell>
          <cell r="AO30">
            <v>0.15</v>
          </cell>
          <cell r="AP30">
            <v>133.17470669446789</v>
          </cell>
          <cell r="AQ30">
            <v>274</v>
          </cell>
          <cell r="AR30">
            <v>9</v>
          </cell>
          <cell r="AS30">
            <v>457</v>
          </cell>
          <cell r="AT30">
            <v>740</v>
          </cell>
          <cell r="AU30">
            <v>64044.652271632862</v>
          </cell>
          <cell r="AV30">
            <v>0.37027027027027026</v>
          </cell>
          <cell r="AW30">
            <v>480.90702702702703</v>
          </cell>
          <cell r="AX30">
            <v>47.367272727272727</v>
          </cell>
        </row>
        <row r="31">
          <cell r="B31" t="str">
            <v>5009</v>
          </cell>
          <cell r="C31">
            <v>0</v>
          </cell>
          <cell r="D31" t="str">
            <v>Fitter</v>
          </cell>
          <cell r="E31" t="str">
            <v>2659</v>
          </cell>
          <cell r="F31" t="str">
            <v>WHITE, Tobias</v>
          </cell>
          <cell r="G31" t="str">
            <v>Wages Staff</v>
          </cell>
          <cell r="H31">
            <v>1</v>
          </cell>
          <cell r="I31">
            <v>1</v>
          </cell>
          <cell r="J31">
            <v>73140.42</v>
          </cell>
          <cell r="K31">
            <v>6986.4599999999991</v>
          </cell>
          <cell r="L31">
            <v>135.03399999999999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2518.02</v>
          </cell>
          <cell r="S31">
            <v>6240.0299999999988</v>
          </cell>
          <cell r="T31">
            <v>5962.34</v>
          </cell>
          <cell r="U31">
            <v>11697.849999999999</v>
          </cell>
          <cell r="V31">
            <v>1912.8300000000002</v>
          </cell>
          <cell r="W31">
            <v>1467.55</v>
          </cell>
          <cell r="X31">
            <v>8564.0300000000007</v>
          </cell>
          <cell r="Y31">
            <v>2721.5314971979988</v>
          </cell>
          <cell r="Z31">
            <v>124896.12549719801</v>
          </cell>
          <cell r="AA31">
            <v>15842.330000000002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96.162708267014182</v>
          </cell>
          <cell r="AK31">
            <v>42.311591637486238</v>
          </cell>
          <cell r="AL31">
            <v>0.44</v>
          </cell>
          <cell r="AM31">
            <v>138.47429990450041</v>
          </cell>
          <cell r="AN31">
            <v>14.424406240052127</v>
          </cell>
          <cell r="AO31">
            <v>0.15</v>
          </cell>
          <cell r="AP31">
            <v>152.89870614455253</v>
          </cell>
          <cell r="AQ31">
            <v>473.75</v>
          </cell>
          <cell r="AR31">
            <v>30.75</v>
          </cell>
          <cell r="AS31">
            <v>472.75</v>
          </cell>
          <cell r="AT31">
            <v>977.25</v>
          </cell>
          <cell r="AU31">
            <v>96269.7034866545</v>
          </cell>
          <cell r="AV31">
            <v>0.48477871578408799</v>
          </cell>
          <cell r="AW31">
            <v>629.63059606037348</v>
          </cell>
          <cell r="AX31">
            <v>24.545454545454543</v>
          </cell>
        </row>
        <row r="32">
          <cell r="B32" t="str">
            <v>1218</v>
          </cell>
          <cell r="C32">
            <v>0</v>
          </cell>
          <cell r="D32" t="str">
            <v>Fitter / LV Switcher</v>
          </cell>
          <cell r="E32" t="str">
            <v>3347</v>
          </cell>
          <cell r="F32" t="str">
            <v>EBSWORTH, Jay</v>
          </cell>
          <cell r="G32" t="str">
            <v>Wages Staff</v>
          </cell>
          <cell r="H32">
            <v>1</v>
          </cell>
          <cell r="I32">
            <v>1</v>
          </cell>
          <cell r="J32">
            <v>74330.87999999999</v>
          </cell>
          <cell r="K32">
            <v>7100.91</v>
          </cell>
          <cell r="L32">
            <v>169.9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2518.02</v>
          </cell>
          <cell r="S32">
            <v>1499.4100000000003</v>
          </cell>
          <cell r="T32">
            <v>5962.34</v>
          </cell>
          <cell r="U32">
            <v>11284.689999999999</v>
          </cell>
          <cell r="V32">
            <v>1857.77</v>
          </cell>
          <cell r="W32">
            <v>1426.3299999999997</v>
          </cell>
          <cell r="X32">
            <v>8317.6400000000012</v>
          </cell>
          <cell r="Y32">
            <v>2891.5012528700063</v>
          </cell>
          <cell r="Z32">
            <v>120909.42125287</v>
          </cell>
          <cell r="AA32">
            <v>16101.849999999999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93.093179283084396</v>
          </cell>
          <cell r="AK32">
            <v>40.960998884557135</v>
          </cell>
          <cell r="AL32">
            <v>0.44</v>
          </cell>
          <cell r="AM32">
            <v>134.05417816764154</v>
          </cell>
          <cell r="AN32">
            <v>13.963976892462659</v>
          </cell>
          <cell r="AO32">
            <v>0.15</v>
          </cell>
          <cell r="AP32">
            <v>148.01815506010419</v>
          </cell>
          <cell r="AQ32">
            <v>434</v>
          </cell>
          <cell r="AR32">
            <v>11</v>
          </cell>
          <cell r="AS32">
            <v>210</v>
          </cell>
          <cell r="AT32">
            <v>655</v>
          </cell>
          <cell r="AU32">
            <v>127381.30569428318</v>
          </cell>
          <cell r="AV32">
            <v>0.66259541984732828</v>
          </cell>
          <cell r="AW32">
            <v>860.57893129770991</v>
          </cell>
          <cell r="AX32">
            <v>144</v>
          </cell>
        </row>
        <row r="33">
          <cell r="B33" t="str">
            <v>5155</v>
          </cell>
          <cell r="C33">
            <v>0</v>
          </cell>
          <cell r="D33" t="str">
            <v>Fitter</v>
          </cell>
          <cell r="E33" t="str">
            <v>3755</v>
          </cell>
          <cell r="F33" t="str">
            <v>WEEKS, Andrew H</v>
          </cell>
          <cell r="G33" t="str">
            <v>Wages Staff</v>
          </cell>
          <cell r="H33">
            <v>1</v>
          </cell>
          <cell r="I33">
            <v>1</v>
          </cell>
          <cell r="J33">
            <v>69688.850000000006</v>
          </cell>
          <cell r="K33">
            <v>5785.77</v>
          </cell>
          <cell r="L33">
            <v>405.3596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1499.4100000000003</v>
          </cell>
          <cell r="T33">
            <v>5962.34</v>
          </cell>
          <cell r="U33">
            <v>10376.130000000001</v>
          </cell>
          <cell r="V33">
            <v>1712.6099999999997</v>
          </cell>
          <cell r="W33">
            <v>1315.1700000000003</v>
          </cell>
          <cell r="X33">
            <v>7667.57</v>
          </cell>
          <cell r="Y33">
            <v>3383.5359212877684</v>
          </cell>
          <cell r="Z33">
            <v>111346.77552128777</v>
          </cell>
          <cell r="AA33">
            <v>15091.23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85.730501633267451</v>
          </cell>
          <cell r="AK33">
            <v>37.721420718637681</v>
          </cell>
          <cell r="AL33">
            <v>0.44</v>
          </cell>
          <cell r="AM33">
            <v>123.45192235190513</v>
          </cell>
          <cell r="AN33">
            <v>12.859575244990117</v>
          </cell>
          <cell r="AO33">
            <v>0.15</v>
          </cell>
          <cell r="AP33">
            <v>136.31149759689524</v>
          </cell>
          <cell r="AQ33">
            <v>348</v>
          </cell>
          <cell r="AR33">
            <v>15</v>
          </cell>
          <cell r="AS33">
            <v>843.5</v>
          </cell>
          <cell r="AT33">
            <v>1206.5</v>
          </cell>
          <cell r="AU33">
            <v>51065.393975498489</v>
          </cell>
          <cell r="AV33">
            <v>0.28843762950683793</v>
          </cell>
          <cell r="AW33">
            <v>374.62279320348108</v>
          </cell>
          <cell r="AX33">
            <v>24.730909090909091</v>
          </cell>
        </row>
        <row r="34">
          <cell r="B34" t="str">
            <v>5090</v>
          </cell>
          <cell r="C34">
            <v>0</v>
          </cell>
          <cell r="D34" t="str">
            <v>Fitter</v>
          </cell>
          <cell r="E34" t="str">
            <v>3756</v>
          </cell>
          <cell r="F34" t="str">
            <v>HARDY, David G</v>
          </cell>
          <cell r="G34" t="str">
            <v>Wages Staff</v>
          </cell>
          <cell r="H34">
            <v>1</v>
          </cell>
          <cell r="I34">
            <v>1</v>
          </cell>
          <cell r="J34">
            <v>67336.22</v>
          </cell>
          <cell r="K34">
            <v>5592.92</v>
          </cell>
          <cell r="L34">
            <v>252.25960000000001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1499.4100000000003</v>
          </cell>
          <cell r="T34">
            <v>5962.34</v>
          </cell>
          <cell r="U34">
            <v>10074.370000000001</v>
          </cell>
          <cell r="V34">
            <v>1661.8300000000002</v>
          </cell>
          <cell r="W34">
            <v>1276.08</v>
          </cell>
          <cell r="X34">
            <v>7440.18</v>
          </cell>
          <cell r="Y34">
            <v>3245.1591225249194</v>
          </cell>
          <cell r="Z34">
            <v>107890.79872252491</v>
          </cell>
          <cell r="AA34">
            <v>14588.249999999998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83.069601726612959</v>
          </cell>
          <cell r="AK34">
            <v>36.550624759709699</v>
          </cell>
          <cell r="AL34">
            <v>0.44</v>
          </cell>
          <cell r="AM34">
            <v>119.62022648632265</v>
          </cell>
          <cell r="AN34">
            <v>12.460440258991943</v>
          </cell>
          <cell r="AO34">
            <v>0.15</v>
          </cell>
          <cell r="AP34">
            <v>132.0806667453146</v>
          </cell>
          <cell r="AQ34">
            <v>430.5</v>
          </cell>
          <cell r="AR34">
            <v>9.5</v>
          </cell>
          <cell r="AS34">
            <v>597</v>
          </cell>
          <cell r="AT34">
            <v>1037</v>
          </cell>
          <cell r="AU34">
            <v>71215.730252241745</v>
          </cell>
          <cell r="AV34">
            <v>0.41513982642237224</v>
          </cell>
          <cell r="AW34">
            <v>539.18360655737706</v>
          </cell>
          <cell r="AX34">
            <v>86.454545454545453</v>
          </cell>
        </row>
        <row r="35">
          <cell r="B35" t="str">
            <v>9806</v>
          </cell>
          <cell r="C35">
            <v>0</v>
          </cell>
          <cell r="D35" t="str">
            <v>Fitter</v>
          </cell>
          <cell r="E35" t="str">
            <v>3757</v>
          </cell>
          <cell r="F35" t="str">
            <v>TANDY, James A</v>
          </cell>
          <cell r="G35" t="str">
            <v>Wages Staff</v>
          </cell>
          <cell r="H35">
            <v>1</v>
          </cell>
          <cell r="I35">
            <v>1</v>
          </cell>
          <cell r="J35">
            <v>63220.95</v>
          </cell>
          <cell r="K35">
            <v>5249.380000000001</v>
          </cell>
          <cell r="L35">
            <v>158.3348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1499.4100000000003</v>
          </cell>
          <cell r="T35">
            <v>5962.34</v>
          </cell>
          <cell r="U35">
            <v>9536.7099999999991</v>
          </cell>
          <cell r="V35">
            <v>1571.35</v>
          </cell>
          <cell r="W35">
            <v>1206.5</v>
          </cell>
          <cell r="X35">
            <v>7035.06</v>
          </cell>
          <cell r="Y35">
            <v>3084.4685622396028</v>
          </cell>
          <cell r="Z35">
            <v>102074.5333622396</v>
          </cell>
          <cell r="AA35">
            <v>13692.1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78.591417741176159</v>
          </cell>
          <cell r="AK35">
            <v>34.580223806117509</v>
          </cell>
          <cell r="AL35">
            <v>0.44</v>
          </cell>
          <cell r="AM35">
            <v>113.17164154729366</v>
          </cell>
          <cell r="AN35">
            <v>11.788712661176424</v>
          </cell>
          <cell r="AO35">
            <v>0.15</v>
          </cell>
          <cell r="AP35">
            <v>124.96035420847008</v>
          </cell>
          <cell r="AQ35">
            <v>516.75</v>
          </cell>
          <cell r="AR35">
            <v>3</v>
          </cell>
          <cell r="AS35">
            <v>428</v>
          </cell>
          <cell r="AT35">
            <v>947.75</v>
          </cell>
          <cell r="AU35">
            <v>88491.431319177325</v>
          </cell>
          <cell r="AV35">
            <v>0.5452387232920074</v>
          </cell>
          <cell r="AW35">
            <v>708.15605381165915</v>
          </cell>
          <cell r="AX35">
            <v>28.636363636363633</v>
          </cell>
        </row>
        <row r="36">
          <cell r="B36" t="str">
            <v>3934</v>
          </cell>
          <cell r="C36">
            <v>0</v>
          </cell>
          <cell r="D36" t="str">
            <v>Fitter</v>
          </cell>
          <cell r="E36" t="str">
            <v>3760</v>
          </cell>
          <cell r="F36" t="str">
            <v>NICHOLSON, Peter J</v>
          </cell>
          <cell r="G36" t="str">
            <v>Wages Staff</v>
          </cell>
          <cell r="H36">
            <v>1</v>
          </cell>
          <cell r="I36">
            <v>1</v>
          </cell>
          <cell r="J36">
            <v>73354.710000000006</v>
          </cell>
          <cell r="K36">
            <v>7009.5599999999995</v>
          </cell>
          <cell r="L36">
            <v>382.75839999999999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2518.02</v>
          </cell>
          <cell r="S36">
            <v>6240.0299999999988</v>
          </cell>
          <cell r="T36">
            <v>5962.34</v>
          </cell>
          <cell r="U36">
            <v>11729.279999999999</v>
          </cell>
          <cell r="V36">
            <v>1918.1200000000001</v>
          </cell>
          <cell r="W36">
            <v>1471.62</v>
          </cell>
          <cell r="X36">
            <v>8587.7100000000009</v>
          </cell>
          <cell r="Y36">
            <v>3536.0932208992326</v>
          </cell>
          <cell r="Z36">
            <v>126260.27162089924</v>
          </cell>
          <cell r="AA36">
            <v>15894.71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97.21302095849957</v>
          </cell>
          <cell r="AK36">
            <v>42.773729221739814</v>
          </cell>
          <cell r="AL36">
            <v>0.44</v>
          </cell>
          <cell r="AM36">
            <v>139.98675018023937</v>
          </cell>
          <cell r="AN36">
            <v>14.581953143774935</v>
          </cell>
          <cell r="AO36">
            <v>0.15</v>
          </cell>
          <cell r="AP36">
            <v>154.56870332401431</v>
          </cell>
          <cell r="AQ36">
            <v>543.5</v>
          </cell>
          <cell r="AR36">
            <v>18</v>
          </cell>
          <cell r="AS36">
            <v>343.5</v>
          </cell>
          <cell r="AT36">
            <v>905</v>
          </cell>
          <cell r="AU36">
            <v>120563.21284560705</v>
          </cell>
          <cell r="AV36">
            <v>0.60055248618784529</v>
          </cell>
          <cell r="AW36">
            <v>779.99756906077346</v>
          </cell>
          <cell r="AX36">
            <v>66.654545454545456</v>
          </cell>
        </row>
        <row r="37">
          <cell r="B37" t="str">
            <v>6146</v>
          </cell>
          <cell r="C37">
            <v>0</v>
          </cell>
          <cell r="D37" t="str">
            <v>Fitter</v>
          </cell>
          <cell r="E37" t="str">
            <v>3761</v>
          </cell>
          <cell r="F37" t="str">
            <v>ROBERSON, Mitchell A</v>
          </cell>
          <cell r="G37" t="str">
            <v>Wages Staff</v>
          </cell>
          <cell r="H37">
            <v>1</v>
          </cell>
          <cell r="I37">
            <v>1</v>
          </cell>
          <cell r="J37">
            <v>67270.780000000013</v>
          </cell>
          <cell r="K37">
            <v>6424.0199999999986</v>
          </cell>
          <cell r="L37">
            <v>670.59520000000009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2518.02</v>
          </cell>
          <cell r="S37">
            <v>6240.0299999999988</v>
          </cell>
          <cell r="T37">
            <v>5962.34</v>
          </cell>
          <cell r="U37">
            <v>10932.580000000002</v>
          </cell>
          <cell r="V37">
            <v>1784.0500000000004</v>
          </cell>
          <cell r="W37">
            <v>1368.44</v>
          </cell>
          <cell r="X37">
            <v>7987.4</v>
          </cell>
          <cell r="Y37">
            <v>3262.5494739541482</v>
          </cell>
          <cell r="Z37">
            <v>117970.83467395416</v>
          </cell>
          <cell r="AA37">
            <v>14566.87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90.830639570337354</v>
          </cell>
          <cell r="AK37">
            <v>39.965481410948435</v>
          </cell>
          <cell r="AL37">
            <v>0.44</v>
          </cell>
          <cell r="AM37">
            <v>130.79612098128578</v>
          </cell>
          <cell r="AN37">
            <v>13.624595935550603</v>
          </cell>
          <cell r="AO37">
            <v>0.15</v>
          </cell>
          <cell r="AP37">
            <v>144.4207169168364</v>
          </cell>
          <cell r="AQ37">
            <v>882</v>
          </cell>
          <cell r="AR37">
            <v>333</v>
          </cell>
          <cell r="AS37">
            <v>45</v>
          </cell>
          <cell r="AT37">
            <v>1260</v>
          </cell>
          <cell r="AU37">
            <v>131301.53899211096</v>
          </cell>
          <cell r="AV37">
            <v>0.7</v>
          </cell>
          <cell r="AW37">
            <v>909.15999999999985</v>
          </cell>
          <cell r="AX37">
            <v>196.00363636363636</v>
          </cell>
        </row>
        <row r="38">
          <cell r="B38" t="str">
            <v>5087</v>
          </cell>
          <cell r="C38">
            <v>0</v>
          </cell>
          <cell r="D38" t="str">
            <v>Protection Technician</v>
          </cell>
          <cell r="E38" t="str">
            <v>5099</v>
          </cell>
          <cell r="F38" t="str">
            <v>BREWER, Peter J</v>
          </cell>
          <cell r="G38" t="str">
            <v>Wages Staff</v>
          </cell>
          <cell r="H38">
            <v>1</v>
          </cell>
          <cell r="I38">
            <v>1</v>
          </cell>
          <cell r="J38">
            <v>89714.7</v>
          </cell>
          <cell r="K38">
            <v>8567.27</v>
          </cell>
          <cell r="L38">
            <v>758.60839999999996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3777.0299999999997</v>
          </cell>
          <cell r="S38">
            <v>6240.0299999999988</v>
          </cell>
          <cell r="T38">
            <v>5962.34</v>
          </cell>
          <cell r="U38">
            <v>22283.45</v>
          </cell>
          <cell r="V38">
            <v>2423.12</v>
          </cell>
          <cell r="W38">
            <v>1762.3700000000001</v>
          </cell>
          <cell r="X38">
            <v>10848.650000000001</v>
          </cell>
          <cell r="Y38">
            <v>4927.7315240589887</v>
          </cell>
          <cell r="Z38">
            <v>160815.32992405898</v>
          </cell>
          <cell r="AA38">
            <v>19426.91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123.81839384359331</v>
          </cell>
          <cell r="AK38">
            <v>54.480093291181056</v>
          </cell>
          <cell r="AL38">
            <v>0.44</v>
          </cell>
          <cell r="AM38">
            <v>178.29848713477438</v>
          </cell>
          <cell r="AN38">
            <v>18.572759076538997</v>
          </cell>
          <cell r="AO38">
            <v>0.15</v>
          </cell>
          <cell r="AP38">
            <v>196.87124621131338</v>
          </cell>
          <cell r="AQ38">
            <v>584</v>
          </cell>
          <cell r="AR38">
            <v>0</v>
          </cell>
          <cell r="AS38">
            <v>372.5</v>
          </cell>
          <cell r="AT38">
            <v>956.5</v>
          </cell>
          <cell r="AU38">
            <v>156117.80737510111</v>
          </cell>
          <cell r="AV38">
            <v>0.61055933089388392</v>
          </cell>
          <cell r="AW38">
            <v>792.99445896497639</v>
          </cell>
          <cell r="AX38">
            <v>38.727272727272727</v>
          </cell>
        </row>
        <row r="39">
          <cell r="B39" t="str">
            <v>5086</v>
          </cell>
          <cell r="C39">
            <v>0</v>
          </cell>
          <cell r="D39" t="str">
            <v>Trades Assistant</v>
          </cell>
          <cell r="E39" t="str">
            <v>5405</v>
          </cell>
          <cell r="F39" t="str">
            <v>DOYLE, Timothy B</v>
          </cell>
          <cell r="G39" t="str">
            <v>Wages Staff</v>
          </cell>
          <cell r="H39">
            <v>1</v>
          </cell>
          <cell r="I39">
            <v>1</v>
          </cell>
          <cell r="J39">
            <v>58262.94</v>
          </cell>
          <cell r="K39">
            <v>4836.9400000000005</v>
          </cell>
          <cell r="L39">
            <v>322.10120000000001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3611.64</v>
          </cell>
          <cell r="U39">
            <v>13138.560000000001</v>
          </cell>
          <cell r="V39">
            <v>1468.8</v>
          </cell>
          <cell r="W39">
            <v>1073</v>
          </cell>
          <cell r="X39">
            <v>6575.86</v>
          </cell>
          <cell r="Y39">
            <v>3189.1612652029726</v>
          </cell>
          <cell r="Z39">
            <v>96029.032465202967</v>
          </cell>
          <cell r="AA39">
            <v>12616.329999999998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73.936735806285014</v>
          </cell>
          <cell r="AK39">
            <v>32.532163754765406</v>
          </cell>
          <cell r="AL39">
            <v>0.44</v>
          </cell>
          <cell r="AM39">
            <v>106.46889956105042</v>
          </cell>
          <cell r="AN39">
            <v>11.090510370942752</v>
          </cell>
          <cell r="AO39">
            <v>0.15</v>
          </cell>
          <cell r="AP39">
            <v>117.55940993199317</v>
          </cell>
          <cell r="AQ39">
            <v>32</v>
          </cell>
          <cell r="AR39">
            <v>0</v>
          </cell>
          <cell r="AS39">
            <v>1221.5</v>
          </cell>
          <cell r="AT39">
            <v>1253.5</v>
          </cell>
          <cell r="AU39">
            <v>3897.8517525564639</v>
          </cell>
          <cell r="AV39">
            <v>2.5528520143597924E-2</v>
          </cell>
          <cell r="AW39">
            <v>33.156441962504985</v>
          </cell>
          <cell r="AX39">
            <v>14.18181818181818</v>
          </cell>
        </row>
        <row r="40">
          <cell r="B40" t="str">
            <v>6690</v>
          </cell>
          <cell r="C40">
            <v>0</v>
          </cell>
          <cell r="D40" t="str">
            <v>Technical Assistant</v>
          </cell>
          <cell r="E40" t="str">
            <v>5654</v>
          </cell>
          <cell r="F40" t="str">
            <v>HUNTER, David C</v>
          </cell>
          <cell r="G40" t="str">
            <v>Wages Staff</v>
          </cell>
          <cell r="H40">
            <v>1</v>
          </cell>
          <cell r="I40">
            <v>1</v>
          </cell>
          <cell r="J40">
            <v>87228.510000000009</v>
          </cell>
          <cell r="K40">
            <v>7243.4999999999982</v>
          </cell>
          <cell r="L40">
            <v>448.3888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6240.0299999999988</v>
          </cell>
          <cell r="T40">
            <v>5962.34</v>
          </cell>
          <cell r="U40">
            <v>13226.37</v>
          </cell>
          <cell r="V40">
            <v>2177.77</v>
          </cell>
          <cell r="W40">
            <v>1672.02</v>
          </cell>
          <cell r="X40">
            <v>9750.25</v>
          </cell>
          <cell r="Y40">
            <v>4768.5853665479954</v>
          </cell>
          <cell r="Z40">
            <v>142267.794166548</v>
          </cell>
          <cell r="AA40">
            <v>18893.439999999999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109.53787662961811</v>
          </cell>
          <cell r="AK40">
            <v>48.196665717031969</v>
          </cell>
          <cell r="AL40">
            <v>0.44</v>
          </cell>
          <cell r="AM40">
            <v>157.73454234665007</v>
          </cell>
          <cell r="AN40">
            <v>16.430681494442716</v>
          </cell>
          <cell r="AO40">
            <v>0.15</v>
          </cell>
          <cell r="AP40">
            <v>174.1652238410928</v>
          </cell>
          <cell r="AQ40">
            <v>334.5</v>
          </cell>
          <cell r="AR40">
            <v>261</v>
          </cell>
          <cell r="AS40">
            <v>28.5</v>
          </cell>
          <cell r="AT40">
            <v>624</v>
          </cell>
          <cell r="AU40">
            <v>121259.35523469452</v>
          </cell>
          <cell r="AV40">
            <v>0.53605769230769229</v>
          </cell>
          <cell r="AW40">
            <v>696.23173076923069</v>
          </cell>
          <cell r="AX40">
            <v>0</v>
          </cell>
        </row>
        <row r="41">
          <cell r="B41" t="str">
            <v>5326</v>
          </cell>
          <cell r="C41">
            <v>0</v>
          </cell>
          <cell r="D41" t="str">
            <v>Fitter</v>
          </cell>
          <cell r="E41" t="str">
            <v>6518</v>
          </cell>
          <cell r="F41" t="str">
            <v>SCHEELE, Peter D</v>
          </cell>
          <cell r="G41" t="str">
            <v>Wages Staff</v>
          </cell>
          <cell r="H41">
            <v>1</v>
          </cell>
          <cell r="I41">
            <v>1</v>
          </cell>
          <cell r="J41">
            <v>74330.87999999999</v>
          </cell>
          <cell r="K41">
            <v>7100.91</v>
          </cell>
          <cell r="L41">
            <v>532.64519999999993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2518.02</v>
          </cell>
          <cell r="S41">
            <v>1499.4100000000003</v>
          </cell>
          <cell r="T41">
            <v>5962.34</v>
          </cell>
          <cell r="U41">
            <v>17826.34</v>
          </cell>
          <cell r="V41">
            <v>1957.8999999999999</v>
          </cell>
          <cell r="W41">
            <v>1426.3299999999997</v>
          </cell>
          <cell r="X41">
            <v>8765.7800000000007</v>
          </cell>
          <cell r="Y41">
            <v>5245.1951881490095</v>
          </cell>
          <cell r="Z41">
            <v>130715.780388149</v>
          </cell>
          <cell r="AA41">
            <v>16101.849999999999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100.64350199272329</v>
          </cell>
          <cell r="AK41">
            <v>44.28314087679825</v>
          </cell>
          <cell r="AL41">
            <v>0.44</v>
          </cell>
          <cell r="AM41">
            <v>144.92664286952154</v>
          </cell>
          <cell r="AN41">
            <v>15.096525298908492</v>
          </cell>
          <cell r="AO41">
            <v>0.15</v>
          </cell>
          <cell r="AP41">
            <v>160.02316816843003</v>
          </cell>
          <cell r="AQ41">
            <v>237</v>
          </cell>
          <cell r="AR41">
            <v>4</v>
          </cell>
          <cell r="AS41">
            <v>586.5</v>
          </cell>
          <cell r="AT41">
            <v>827.5</v>
          </cell>
          <cell r="AU41">
            <v>59525.833865457629</v>
          </cell>
          <cell r="AV41">
            <v>0.286404833836858</v>
          </cell>
          <cell r="AW41">
            <v>371.98259818731117</v>
          </cell>
          <cell r="AX41">
            <v>0</v>
          </cell>
        </row>
        <row r="42">
          <cell r="B42" t="str">
            <v>5409</v>
          </cell>
          <cell r="C42">
            <v>0</v>
          </cell>
          <cell r="D42" t="str">
            <v>Protection Technician</v>
          </cell>
          <cell r="E42" t="str">
            <v>6902</v>
          </cell>
          <cell r="F42" t="str">
            <v>WOO, Lucius</v>
          </cell>
          <cell r="G42" t="str">
            <v>Wages Staff</v>
          </cell>
          <cell r="H42">
            <v>1</v>
          </cell>
          <cell r="I42">
            <v>1</v>
          </cell>
          <cell r="J42">
            <v>74037.48000000001</v>
          </cell>
          <cell r="K42">
            <v>7070.1899999999987</v>
          </cell>
          <cell r="L42">
            <v>215.78479999999999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3777.0299999999997</v>
          </cell>
          <cell r="S42">
            <v>1499.0099999999998</v>
          </cell>
          <cell r="T42">
            <v>5962.34</v>
          </cell>
          <cell r="U42">
            <v>18005.620000000003</v>
          </cell>
          <cell r="V42">
            <v>1973.5100000000002</v>
          </cell>
          <cell r="W42">
            <v>1437.19</v>
          </cell>
          <cell r="X42">
            <v>8835.59</v>
          </cell>
          <cell r="Y42">
            <v>3586.6391265680068</v>
          </cell>
          <cell r="Z42">
            <v>129950.413926568</v>
          </cell>
          <cell r="AA42">
            <v>16032.16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100.05421460314753</v>
          </cell>
          <cell r="AK42">
            <v>44.023854425384911</v>
          </cell>
          <cell r="AL42">
            <v>0.44</v>
          </cell>
          <cell r="AM42">
            <v>144.07806902853244</v>
          </cell>
          <cell r="AN42">
            <v>15.008132190472129</v>
          </cell>
          <cell r="AO42">
            <v>0.15</v>
          </cell>
          <cell r="AP42">
            <v>159.08620121900458</v>
          </cell>
          <cell r="AQ42">
            <v>104</v>
          </cell>
          <cell r="AR42">
            <v>16</v>
          </cell>
          <cell r="AS42">
            <v>604</v>
          </cell>
          <cell r="AT42">
            <v>724</v>
          </cell>
          <cell r="AU42">
            <v>29680.387357592939</v>
          </cell>
          <cell r="AV42">
            <v>0.143646408839779</v>
          </cell>
          <cell r="AW42">
            <v>186.56795580110497</v>
          </cell>
          <cell r="AX42">
            <v>41.454545454545453</v>
          </cell>
        </row>
        <row r="43">
          <cell r="B43" t="str">
            <v>5009</v>
          </cell>
          <cell r="C43">
            <v>0</v>
          </cell>
          <cell r="D43" t="str">
            <v>Fitter</v>
          </cell>
          <cell r="E43" t="str">
            <v>9008</v>
          </cell>
          <cell r="F43" t="str">
            <v>PRIMMER, James J</v>
          </cell>
          <cell r="G43" t="str">
            <v>Wages Staff</v>
          </cell>
          <cell r="H43">
            <v>1</v>
          </cell>
          <cell r="I43">
            <v>1</v>
          </cell>
          <cell r="J43">
            <v>72688.039999999994</v>
          </cell>
          <cell r="K43">
            <v>6941.3099999999995</v>
          </cell>
          <cell r="L43">
            <v>165.75800000000001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2518.02</v>
          </cell>
          <cell r="S43">
            <v>1499.4100000000003</v>
          </cell>
          <cell r="T43">
            <v>5962.34</v>
          </cell>
          <cell r="U43">
            <v>17469.87</v>
          </cell>
          <cell r="V43">
            <v>1919.23</v>
          </cell>
          <cell r="W43">
            <v>1398.2099999999996</v>
          </cell>
          <cell r="X43">
            <v>8592.6200000000008</v>
          </cell>
          <cell r="Y43">
            <v>4315.1331891880036</v>
          </cell>
          <cell r="Z43">
            <v>127019.97118918799</v>
          </cell>
          <cell r="AA43">
            <v>15739.960000000003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97.79794517184169</v>
          </cell>
          <cell r="AK43">
            <v>43.03109587561034</v>
          </cell>
          <cell r="AL43">
            <v>0.44</v>
          </cell>
          <cell r="AM43">
            <v>140.82904104745202</v>
          </cell>
          <cell r="AN43">
            <v>14.669691775776252</v>
          </cell>
          <cell r="AO43">
            <v>0.15</v>
          </cell>
          <cell r="AP43">
            <v>155.49873282322827</v>
          </cell>
          <cell r="AQ43">
            <v>675.1</v>
          </cell>
          <cell r="AR43">
            <v>3</v>
          </cell>
          <cell r="AS43">
            <v>217.79999999999984</v>
          </cell>
          <cell r="AT43">
            <v>895.89999999999986</v>
          </cell>
          <cell r="AU43">
            <v>152187.05241010725</v>
          </cell>
          <cell r="AV43">
            <v>0.75354392231275824</v>
          </cell>
          <cell r="AW43">
            <v>978.7028462998104</v>
          </cell>
          <cell r="AX43">
            <v>77.258181818181811</v>
          </cell>
        </row>
        <row r="44">
          <cell r="B44" t="str">
            <v>5310</v>
          </cell>
          <cell r="C44">
            <v>0</v>
          </cell>
          <cell r="D44" t="str">
            <v>Fitter</v>
          </cell>
          <cell r="E44" t="str">
            <v>9328</v>
          </cell>
          <cell r="F44" t="str">
            <v>COREY, Benjamin</v>
          </cell>
          <cell r="G44" t="str">
            <v>Wages Staff</v>
          </cell>
          <cell r="H44">
            <v>1</v>
          </cell>
          <cell r="I44">
            <v>1</v>
          </cell>
          <cell r="J44">
            <v>63858.909999999996</v>
          </cell>
          <cell r="K44">
            <v>5301.5</v>
          </cell>
          <cell r="L44">
            <v>320.702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1499.4100000000003</v>
          </cell>
          <cell r="T44">
            <v>5962.34</v>
          </cell>
          <cell r="U44">
            <v>9618.2799999999988</v>
          </cell>
          <cell r="V44">
            <v>1585.0700000000002</v>
          </cell>
          <cell r="W44">
            <v>1217.0500000000002</v>
          </cell>
          <cell r="X44">
            <v>7096.52</v>
          </cell>
          <cell r="Y44">
            <v>3371.5506513241398</v>
          </cell>
          <cell r="Z44">
            <v>103381.36265132416</v>
          </cell>
          <cell r="AA44">
            <v>13828.07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79.597599823932995</v>
          </cell>
          <cell r="AK44">
            <v>35.022943922530516</v>
          </cell>
          <cell r="AL44">
            <v>0.44</v>
          </cell>
          <cell r="AM44">
            <v>114.62054374646351</v>
          </cell>
          <cell r="AN44">
            <v>11.93963997358995</v>
          </cell>
          <cell r="AO44">
            <v>0.15</v>
          </cell>
          <cell r="AP44">
            <v>126.56018372005346</v>
          </cell>
          <cell r="AQ44">
            <v>427</v>
          </cell>
          <cell r="AR44">
            <v>3</v>
          </cell>
          <cell r="AS44">
            <v>702</v>
          </cell>
          <cell r="AT44">
            <v>1132</v>
          </cell>
          <cell r="AU44">
            <v>62004.159491928898</v>
          </cell>
          <cell r="AV44">
            <v>0.37720848056537104</v>
          </cell>
          <cell r="AW44">
            <v>489.91837455830387</v>
          </cell>
          <cell r="AX44">
            <v>27.27272727272727</v>
          </cell>
        </row>
        <row r="45">
          <cell r="B45" t="str">
            <v>1223</v>
          </cell>
          <cell r="C45">
            <v>0</v>
          </cell>
          <cell r="D45" t="str">
            <v>Protection Technician</v>
          </cell>
          <cell r="E45" t="str">
            <v>9626</v>
          </cell>
          <cell r="F45" t="str">
            <v>CREEK, Matthew D</v>
          </cell>
          <cell r="G45" t="str">
            <v>Wages Staff</v>
          </cell>
          <cell r="H45">
            <v>1</v>
          </cell>
          <cell r="I45">
            <v>1</v>
          </cell>
          <cell r="J45">
            <v>63858.909999999996</v>
          </cell>
          <cell r="K45">
            <v>5301.5</v>
          </cell>
          <cell r="L45">
            <v>369.81519999999995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1499.4100000000003</v>
          </cell>
          <cell r="T45">
            <v>5962.34</v>
          </cell>
          <cell r="U45">
            <v>9618.2799999999988</v>
          </cell>
          <cell r="V45">
            <v>1585.0700000000002</v>
          </cell>
          <cell r="W45">
            <v>1217.0500000000002</v>
          </cell>
          <cell r="X45">
            <v>7096.52</v>
          </cell>
          <cell r="Y45">
            <v>3187.2190032027665</v>
          </cell>
          <cell r="Z45">
            <v>103246.14420320278</v>
          </cell>
          <cell r="AA45">
            <v>13828.07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79.493489531261773</v>
          </cell>
          <cell r="AK45">
            <v>34.977135393755184</v>
          </cell>
          <cell r="AL45">
            <v>0.44</v>
          </cell>
          <cell r="AM45">
            <v>114.47062492501695</v>
          </cell>
          <cell r="AN45">
            <v>11.924023429689266</v>
          </cell>
          <cell r="AO45">
            <v>0.15</v>
          </cell>
          <cell r="AP45">
            <v>126.39464835470622</v>
          </cell>
          <cell r="AQ45">
            <v>284</v>
          </cell>
          <cell r="AR45">
            <v>44</v>
          </cell>
          <cell r="AS45">
            <v>713.5</v>
          </cell>
          <cell r="AT45">
            <v>1041.5</v>
          </cell>
          <cell r="AU45">
            <v>44764.117980219155</v>
          </cell>
          <cell r="AV45">
            <v>0.2726836293807009</v>
          </cell>
          <cell r="AW45">
            <v>354.16149783965432</v>
          </cell>
          <cell r="AX45">
            <v>31.636363636363633</v>
          </cell>
        </row>
        <row r="46">
          <cell r="B46" t="str">
            <v>3933</v>
          </cell>
          <cell r="C46">
            <v>0</v>
          </cell>
          <cell r="D46" t="str">
            <v>Fitter</v>
          </cell>
          <cell r="E46" t="str">
            <v>9854</v>
          </cell>
          <cell r="F46" t="str">
            <v>MUTIMER, Scott B</v>
          </cell>
          <cell r="G46" t="str">
            <v>Wages Staff</v>
          </cell>
          <cell r="H46">
            <v>1</v>
          </cell>
          <cell r="I46">
            <v>1</v>
          </cell>
          <cell r="J46">
            <v>70505.070000000007</v>
          </cell>
          <cell r="K46">
            <v>5855.4599999999991</v>
          </cell>
          <cell r="L46">
            <v>117.5532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1499.4100000000003</v>
          </cell>
          <cell r="T46">
            <v>5962.34</v>
          </cell>
          <cell r="U46">
            <v>10485.269999999999</v>
          </cell>
          <cell r="V46">
            <v>1731</v>
          </cell>
          <cell r="W46">
            <v>1329.31</v>
          </cell>
          <cell r="X46">
            <v>7749.8100000000013</v>
          </cell>
          <cell r="Y46">
            <v>2738.2516474503482</v>
          </cell>
          <cell r="Z46">
            <v>111523.50484745034</v>
          </cell>
          <cell r="AA46">
            <v>15273.07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85.866572872998418</v>
          </cell>
          <cell r="AK46">
            <v>37.781292064119306</v>
          </cell>
          <cell r="AL46">
            <v>0.44</v>
          </cell>
          <cell r="AM46">
            <v>123.64786493711773</v>
          </cell>
          <cell r="AN46">
            <v>12.879985930949763</v>
          </cell>
          <cell r="AO46">
            <v>0.15</v>
          </cell>
          <cell r="AP46">
            <v>136.5278508680675</v>
          </cell>
          <cell r="AQ46">
            <v>402.5</v>
          </cell>
          <cell r="AR46">
            <v>6</v>
          </cell>
          <cell r="AS46">
            <v>670.5</v>
          </cell>
          <cell r="AT46">
            <v>1079</v>
          </cell>
          <cell r="AU46">
            <v>66146.668224974084</v>
          </cell>
          <cell r="AV46">
            <v>0.37303058387395738</v>
          </cell>
          <cell r="AW46">
            <v>484.49212233549582</v>
          </cell>
          <cell r="AX46">
            <v>27.818181818181817</v>
          </cell>
        </row>
        <row r="47">
          <cell r="B47" t="str">
            <v>5369</v>
          </cell>
          <cell r="C47">
            <v>0</v>
          </cell>
          <cell r="D47" t="str">
            <v>Protection Technician</v>
          </cell>
          <cell r="E47" t="str">
            <v>9916</v>
          </cell>
          <cell r="F47" t="str">
            <v>WINTER, Danny J</v>
          </cell>
          <cell r="G47" t="str">
            <v>Wages Staff</v>
          </cell>
          <cell r="H47">
            <v>1</v>
          </cell>
          <cell r="I47">
            <v>1</v>
          </cell>
          <cell r="J47">
            <v>68495.14</v>
          </cell>
          <cell r="K47">
            <v>5686.65</v>
          </cell>
          <cell r="L47">
            <v>152.18520000000001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0</v>
          </cell>
          <cell r="S47">
            <v>1499.4100000000003</v>
          </cell>
          <cell r="T47">
            <v>5962.34</v>
          </cell>
          <cell r="U47">
            <v>10221.02</v>
          </cell>
          <cell r="V47">
            <v>1686.53</v>
          </cell>
          <cell r="W47">
            <v>1295.1000000000001</v>
          </cell>
          <cell r="X47">
            <v>7550.6999999999989</v>
          </cell>
          <cell r="Y47">
            <v>2602.9840851177605</v>
          </cell>
          <cell r="Z47">
            <v>108702.08928511776</v>
          </cell>
          <cell r="AA47">
            <v>14832.689999999999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83.694247986693696</v>
          </cell>
          <cell r="AK47">
            <v>36.825469114145228</v>
          </cell>
          <cell r="AL47">
            <v>0.44</v>
          </cell>
          <cell r="AM47">
            <v>120.51971710083893</v>
          </cell>
          <cell r="AN47">
            <v>12.554137198004055</v>
          </cell>
          <cell r="AO47">
            <v>0.15</v>
          </cell>
          <cell r="AP47">
            <v>133.07385429884297</v>
          </cell>
          <cell r="AQ47">
            <v>151</v>
          </cell>
          <cell r="AR47">
            <v>33.5</v>
          </cell>
          <cell r="AS47">
            <v>635.5</v>
          </cell>
          <cell r="AT47">
            <v>820</v>
          </cell>
          <cell r="AU47">
            <v>31827.176361541369</v>
          </cell>
          <cell r="AV47">
            <v>0.18414634146341463</v>
          </cell>
          <cell r="AW47">
            <v>239.16926829268291</v>
          </cell>
          <cell r="AX47">
            <v>4.3636363636363633</v>
          </cell>
        </row>
        <row r="48">
          <cell r="B48" t="str">
            <v>517</v>
          </cell>
          <cell r="C48">
            <v>0</v>
          </cell>
          <cell r="D48" t="str">
            <v>Fitter</v>
          </cell>
          <cell r="E48" t="str">
            <v>9976</v>
          </cell>
          <cell r="F48" t="str">
            <v>FARTHING, Scott C</v>
          </cell>
          <cell r="G48" t="str">
            <v>Wages Staff</v>
          </cell>
          <cell r="H48">
            <v>1</v>
          </cell>
          <cell r="I48">
            <v>1</v>
          </cell>
          <cell r="J48">
            <v>71492.47</v>
          </cell>
          <cell r="K48">
            <v>6830.5300000000007</v>
          </cell>
          <cell r="L48">
            <v>132.63560000000001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2518.02</v>
          </cell>
          <cell r="S48">
            <v>1499.0099999999998</v>
          </cell>
          <cell r="T48">
            <v>5962.34</v>
          </cell>
          <cell r="U48">
            <v>10916.740000000002</v>
          </cell>
          <cell r="V48">
            <v>1795.9099999999999</v>
          </cell>
          <cell r="W48">
            <v>1378.66</v>
          </cell>
          <cell r="X48">
            <v>8040.4200000000019</v>
          </cell>
          <cell r="Y48">
            <v>2113.1553804588912</v>
          </cell>
          <cell r="Z48">
            <v>116229.92098045889</v>
          </cell>
          <cell r="AA48">
            <v>15488.740000000002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89.490237896873182</v>
          </cell>
          <cell r="AK48">
            <v>39.375704674624203</v>
          </cell>
          <cell r="AL48">
            <v>0.44</v>
          </cell>
          <cell r="AM48">
            <v>128.86594257149738</v>
          </cell>
          <cell r="AN48">
            <v>13.423535684530977</v>
          </cell>
          <cell r="AO48">
            <v>0.15</v>
          </cell>
          <cell r="AP48">
            <v>142.28947825602836</v>
          </cell>
          <cell r="AQ48">
            <v>166.5</v>
          </cell>
          <cell r="AR48">
            <v>13</v>
          </cell>
          <cell r="AS48">
            <v>832</v>
          </cell>
          <cell r="AT48">
            <v>1011.5</v>
          </cell>
          <cell r="AU48">
            <v>30420.294741237551</v>
          </cell>
          <cell r="AV48">
            <v>0.16460701927829954</v>
          </cell>
          <cell r="AW48">
            <v>213.79159663865545</v>
          </cell>
          <cell r="AX48">
            <v>0.73090909090909095</v>
          </cell>
        </row>
        <row r="49">
          <cell r="B49" t="str">
            <v>1217</v>
          </cell>
          <cell r="C49">
            <v>0</v>
          </cell>
          <cell r="D49" t="str">
            <v>Fitter</v>
          </cell>
          <cell r="E49" t="str">
            <v>10528</v>
          </cell>
          <cell r="F49" t="str">
            <v>O'BRIEN, Peter G</v>
          </cell>
          <cell r="G49" t="str">
            <v>Wages Staff</v>
          </cell>
          <cell r="H49">
            <v>1</v>
          </cell>
          <cell r="I49">
            <v>1</v>
          </cell>
          <cell r="J49">
            <v>65532.26</v>
          </cell>
          <cell r="K49">
            <v>5441.85</v>
          </cell>
          <cell r="L49">
            <v>189.1952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1499.4100000000003</v>
          </cell>
          <cell r="T49">
            <v>5962.34</v>
          </cell>
          <cell r="U49">
            <v>9837.8799999999992</v>
          </cell>
          <cell r="V49">
            <v>1622.03</v>
          </cell>
          <cell r="W49">
            <v>1245.48</v>
          </cell>
          <cell r="X49">
            <v>7262</v>
          </cell>
          <cell r="Y49">
            <v>1335.2433892908537</v>
          </cell>
          <cell r="Z49">
            <v>103477.71858929086</v>
          </cell>
          <cell r="AA49">
            <v>14194.130000000001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79.671788257846373</v>
          </cell>
          <cell r="AK49">
            <v>35.055586833452402</v>
          </cell>
          <cell r="AL49">
            <v>0.44</v>
          </cell>
          <cell r="AM49">
            <v>114.72737509129877</v>
          </cell>
          <cell r="AN49">
            <v>11.950768238676956</v>
          </cell>
          <cell r="AO49">
            <v>0.15</v>
          </cell>
          <cell r="AP49">
            <v>126.67814332997573</v>
          </cell>
          <cell r="AQ49">
            <v>0</v>
          </cell>
          <cell r="AR49">
            <v>1307.5</v>
          </cell>
          <cell r="AS49">
            <v>10</v>
          </cell>
          <cell r="AT49">
            <v>1317.5</v>
          </cell>
          <cell r="AU49">
            <v>0</v>
          </cell>
          <cell r="AV49">
            <v>0</v>
          </cell>
          <cell r="AW49">
            <v>0</v>
          </cell>
          <cell r="AX49">
            <v>7.0909090909090899</v>
          </cell>
        </row>
        <row r="50">
          <cell r="B50" t="str">
            <v>3125</v>
          </cell>
          <cell r="C50">
            <v>0</v>
          </cell>
          <cell r="D50" t="str">
            <v>Trades Assistant</v>
          </cell>
          <cell r="E50" t="str">
            <v>10685</v>
          </cell>
          <cell r="F50" t="str">
            <v>POSTAI, John</v>
          </cell>
          <cell r="G50" t="str">
            <v>Wages Staff</v>
          </cell>
          <cell r="H50">
            <v>1</v>
          </cell>
          <cell r="I50">
            <v>1</v>
          </cell>
          <cell r="J50">
            <v>55170.909999999996</v>
          </cell>
          <cell r="K50">
            <v>4582.7700000000004</v>
          </cell>
          <cell r="L50">
            <v>110.11879999999999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3611.64</v>
          </cell>
          <cell r="U50">
            <v>8031.4400000000005</v>
          </cell>
          <cell r="V50">
            <v>1329.77</v>
          </cell>
          <cell r="W50">
            <v>1021.52</v>
          </cell>
          <cell r="X50">
            <v>5953.5700000000015</v>
          </cell>
          <cell r="Y50">
            <v>981.73379234495769</v>
          </cell>
          <cell r="Z50">
            <v>84343.502592344972</v>
          </cell>
          <cell r="AA50">
            <v>11953.41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64.939561589424841</v>
          </cell>
          <cell r="AK50">
            <v>28.57340709934693</v>
          </cell>
          <cell r="AL50">
            <v>0.44</v>
          </cell>
          <cell r="AM50">
            <v>93.512968688771764</v>
          </cell>
          <cell r="AN50">
            <v>9.7409342384137254</v>
          </cell>
          <cell r="AO50">
            <v>0.15</v>
          </cell>
          <cell r="AP50">
            <v>103.25390292718549</v>
          </cell>
          <cell r="AQ50">
            <v>301</v>
          </cell>
          <cell r="AR50">
            <v>0</v>
          </cell>
          <cell r="AS50">
            <v>899</v>
          </cell>
          <cell r="AT50">
            <v>1200</v>
          </cell>
          <cell r="AU50">
            <v>33638.297421391988</v>
          </cell>
          <cell r="AV50">
            <v>0.25083333333333335</v>
          </cell>
          <cell r="AW50">
            <v>325.78233333333333</v>
          </cell>
          <cell r="AX50">
            <v>15.818181818181817</v>
          </cell>
        </row>
        <row r="51">
          <cell r="B51" t="str">
            <v>5188</v>
          </cell>
          <cell r="C51">
            <v>0</v>
          </cell>
          <cell r="D51" t="str">
            <v>Protection Technician</v>
          </cell>
          <cell r="E51" t="str">
            <v>548-39899</v>
          </cell>
          <cell r="F51" t="str">
            <v>HUNTER, Robert J</v>
          </cell>
          <cell r="G51" t="str">
            <v>Wages Staff</v>
          </cell>
          <cell r="H51">
            <v>1</v>
          </cell>
          <cell r="I51">
            <v>1</v>
          </cell>
          <cell r="J51">
            <v>91722.880000000005</v>
          </cell>
          <cell r="K51">
            <v>8759.0500000000011</v>
          </cell>
          <cell r="L51">
            <v>469.2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3777.0299999999997</v>
          </cell>
          <cell r="S51">
            <v>6240.0299999999988</v>
          </cell>
          <cell r="T51">
            <v>5962.34</v>
          </cell>
          <cell r="U51">
            <v>21328.309999999998</v>
          </cell>
          <cell r="V51">
            <v>2448.4299999999998</v>
          </cell>
          <cell r="W51">
            <v>1796.1499999999996</v>
          </cell>
          <cell r="X51">
            <v>10961.91</v>
          </cell>
          <cell r="Y51">
            <v>5825.4515174130211</v>
          </cell>
          <cell r="Z51">
            <v>162840.81151741301</v>
          </cell>
          <cell r="AA51">
            <v>19861.780000000006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125.37789614830075</v>
          </cell>
          <cell r="AK51">
            <v>55.16627430525233</v>
          </cell>
          <cell r="AL51">
            <v>0.44</v>
          </cell>
          <cell r="AM51">
            <v>180.54417045355308</v>
          </cell>
          <cell r="AN51">
            <v>18.806684422245112</v>
          </cell>
          <cell r="AO51">
            <v>0.15</v>
          </cell>
          <cell r="AP51">
            <v>199.35085487579818</v>
          </cell>
          <cell r="AQ51">
            <v>526.5</v>
          </cell>
          <cell r="AR51">
            <v>0</v>
          </cell>
          <cell r="AS51">
            <v>402.5</v>
          </cell>
          <cell r="AT51">
            <v>929</v>
          </cell>
          <cell r="AU51">
            <v>146738.15150659799</v>
          </cell>
          <cell r="AV51">
            <v>0.56673842841765343</v>
          </cell>
          <cell r="AW51">
            <v>736.07987082884824</v>
          </cell>
          <cell r="AX51">
            <v>46.909090909090907</v>
          </cell>
        </row>
        <row r="52">
          <cell r="B52" t="str">
            <v>5332</v>
          </cell>
          <cell r="C52">
            <v>0</v>
          </cell>
          <cell r="D52" t="str">
            <v>Fitter</v>
          </cell>
          <cell r="E52" t="str">
            <v>6526</v>
          </cell>
          <cell r="F52" t="str">
            <v>SEYMOUR, Peter</v>
          </cell>
          <cell r="G52" t="str">
            <v>Wages Staff</v>
          </cell>
          <cell r="H52">
            <v>1</v>
          </cell>
          <cell r="I52">
            <v>1</v>
          </cell>
          <cell r="J52">
            <v>59227.74</v>
          </cell>
          <cell r="K52">
            <v>4917.0200000000004</v>
          </cell>
          <cell r="L52">
            <v>857.80880000000002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1499.0099999999998</v>
          </cell>
          <cell r="T52">
            <v>3611.64</v>
          </cell>
          <cell r="U52">
            <v>12808.820000000002</v>
          </cell>
          <cell r="V52">
            <v>1505.84</v>
          </cell>
          <cell r="W52">
            <v>1108.7</v>
          </cell>
          <cell r="X52">
            <v>6741.8200000000006</v>
          </cell>
          <cell r="Y52">
            <v>4006.9602177880079</v>
          </cell>
          <cell r="Z52">
            <v>99835.389017787995</v>
          </cell>
          <cell r="AA52">
            <v>12825.22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76.867407620717586</v>
          </cell>
          <cell r="AK52">
            <v>33.821659353115741</v>
          </cell>
          <cell r="AL52">
            <v>0.44</v>
          </cell>
          <cell r="AM52">
            <v>110.68906697383332</v>
          </cell>
          <cell r="AN52">
            <v>11.530111143107638</v>
          </cell>
          <cell r="AO52">
            <v>0.15</v>
          </cell>
          <cell r="AP52">
            <v>122.21917811694095</v>
          </cell>
          <cell r="AQ52">
            <v>338.06153846153848</v>
          </cell>
          <cell r="AR52">
            <v>83.889615384615382</v>
          </cell>
          <cell r="AS52">
            <v>545.0934615384615</v>
          </cell>
          <cell r="AT52">
            <v>967.04461538461533</v>
          </cell>
          <cell r="AU52">
            <v>55492.065641076602</v>
          </cell>
          <cell r="AV52">
            <v>0.3495821527604327</v>
          </cell>
          <cell r="AW52">
            <v>454.03730000524996</v>
          </cell>
          <cell r="AX52">
            <v>44.934965034965032</v>
          </cell>
        </row>
        <row r="53">
          <cell r="B53" t="str">
            <v>N3254-1415-01</v>
          </cell>
          <cell r="C53">
            <v>0</v>
          </cell>
          <cell r="D53" t="str">
            <v>Site Lead</v>
          </cell>
          <cell r="E53" t="str">
            <v>N3254-1415-01</v>
          </cell>
          <cell r="F53" t="str">
            <v>Vacant</v>
          </cell>
          <cell r="G53" t="str">
            <v>Wages Staff</v>
          </cell>
          <cell r="H53">
            <v>1</v>
          </cell>
          <cell r="I53">
            <v>1</v>
          </cell>
          <cell r="J53">
            <v>72966.740000000005</v>
          </cell>
          <cell r="K53">
            <v>6059.1999999999989</v>
          </cell>
          <cell r="L53">
            <v>0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1065.8600000000001</v>
          </cell>
          <cell r="S53">
            <v>6240.0299999999988</v>
          </cell>
          <cell r="T53">
            <v>5962.34</v>
          </cell>
          <cell r="U53">
            <v>11500.84</v>
          </cell>
          <cell r="V53">
            <v>1884.1499999999996</v>
          </cell>
          <cell r="W53">
            <v>1445.8199999999997</v>
          </cell>
          <cell r="X53">
            <v>8435.5199999999986</v>
          </cell>
          <cell r="Y53">
            <v>843.43055736250972</v>
          </cell>
          <cell r="Z53">
            <v>119953.9605573625</v>
          </cell>
          <cell r="AA53">
            <v>15804.419999999998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92.357530456854406</v>
          </cell>
          <cell r="AK53">
            <v>40.637313401015938</v>
          </cell>
          <cell r="AL53">
            <v>0.44</v>
          </cell>
          <cell r="AM53">
            <v>132.99484385787034</v>
          </cell>
          <cell r="AN53">
            <v>13.853629568528161</v>
          </cell>
          <cell r="AO53">
            <v>0.15</v>
          </cell>
          <cell r="AP53">
            <v>146.8484734263985</v>
          </cell>
          <cell r="AQ53">
            <v>338.06153846153848</v>
          </cell>
          <cell r="AR53">
            <v>83.889615384615382</v>
          </cell>
          <cell r="AS53">
            <v>545.0934615384615</v>
          </cell>
          <cell r="AT53">
            <v>967.04461538461533</v>
          </cell>
          <cell r="AU53">
            <v>66674.684384414679</v>
          </cell>
          <cell r="AV53">
            <v>0.3495821527604327</v>
          </cell>
          <cell r="AW53">
            <v>454.03730000524996</v>
          </cell>
          <cell r="AX53">
            <v>44.934965034965032</v>
          </cell>
        </row>
        <row r="54">
          <cell r="B54" t="str">
            <v>N3254-1415-02</v>
          </cell>
          <cell r="C54">
            <v>0</v>
          </cell>
          <cell r="D54" t="str">
            <v>Site Lead</v>
          </cell>
          <cell r="E54" t="str">
            <v>N3254-1415-02</v>
          </cell>
          <cell r="F54" t="str">
            <v>Vacant</v>
          </cell>
          <cell r="G54" t="str">
            <v>Wages Staff</v>
          </cell>
          <cell r="H54">
            <v>1</v>
          </cell>
          <cell r="I54">
            <v>1</v>
          </cell>
          <cell r="J54">
            <v>72966.740000000005</v>
          </cell>
          <cell r="K54">
            <v>6059.1999999999989</v>
          </cell>
          <cell r="L54">
            <v>0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1065.8600000000001</v>
          </cell>
          <cell r="S54">
            <v>6240.0299999999988</v>
          </cell>
          <cell r="T54">
            <v>5962.34</v>
          </cell>
          <cell r="U54">
            <v>11500.84</v>
          </cell>
          <cell r="V54">
            <v>1884.1499999999996</v>
          </cell>
          <cell r="W54">
            <v>1445.8199999999997</v>
          </cell>
          <cell r="X54">
            <v>8435.5199999999986</v>
          </cell>
          <cell r="Y54">
            <v>843.43055736250972</v>
          </cell>
          <cell r="Z54">
            <v>119953.9605573625</v>
          </cell>
          <cell r="AA54">
            <v>15804.419999999998</v>
          </cell>
          <cell r="AB54">
            <v>261</v>
          </cell>
          <cell r="AC54">
            <v>20</v>
          </cell>
          <cell r="AD54">
            <v>12</v>
          </cell>
          <cell r="AE54">
            <v>26</v>
          </cell>
          <cell r="AF54">
            <v>12</v>
          </cell>
          <cell r="AG54">
            <v>1528</v>
          </cell>
          <cell r="AH54">
            <v>0.85</v>
          </cell>
          <cell r="AI54">
            <v>1298.8</v>
          </cell>
          <cell r="AJ54">
            <v>92.357530456854406</v>
          </cell>
          <cell r="AK54">
            <v>40.637313401015938</v>
          </cell>
          <cell r="AL54">
            <v>0.44</v>
          </cell>
          <cell r="AM54">
            <v>132.99484385787034</v>
          </cell>
          <cell r="AN54">
            <v>13.853629568528161</v>
          </cell>
          <cell r="AO54">
            <v>0.15</v>
          </cell>
          <cell r="AP54">
            <v>146.8484734263985</v>
          </cell>
          <cell r="AQ54">
            <v>338.06153846153848</v>
          </cell>
          <cell r="AR54">
            <v>83.889615384615382</v>
          </cell>
          <cell r="AS54">
            <v>545.0934615384615</v>
          </cell>
          <cell r="AT54">
            <v>967.04461538461533</v>
          </cell>
          <cell r="AU54">
            <v>66674.684384414679</v>
          </cell>
          <cell r="AV54">
            <v>0.3495821527604327</v>
          </cell>
          <cell r="AW54">
            <v>454.03730000524996</v>
          </cell>
          <cell r="AX54">
            <v>44.934965034965032</v>
          </cell>
        </row>
        <row r="55">
          <cell r="B55" t="str">
            <v>N3254-1415-03</v>
          </cell>
          <cell r="C55">
            <v>0</v>
          </cell>
          <cell r="D55" t="str">
            <v>Site Lead</v>
          </cell>
          <cell r="E55" t="str">
            <v>N3254-1415-03</v>
          </cell>
          <cell r="F55" t="str">
            <v>Vacant</v>
          </cell>
          <cell r="G55" t="str">
            <v>Wages Staff</v>
          </cell>
          <cell r="H55">
            <v>1</v>
          </cell>
          <cell r="I55">
            <v>1</v>
          </cell>
          <cell r="J55">
            <v>72966.740000000005</v>
          </cell>
          <cell r="K55">
            <v>6059.1999999999989</v>
          </cell>
          <cell r="L55">
            <v>0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1065.8600000000001</v>
          </cell>
          <cell r="S55">
            <v>6240.0299999999988</v>
          </cell>
          <cell r="T55">
            <v>5962.34</v>
          </cell>
          <cell r="U55">
            <v>11500.84</v>
          </cell>
          <cell r="V55">
            <v>1884.1499999999996</v>
          </cell>
          <cell r="W55">
            <v>1445.8199999999997</v>
          </cell>
          <cell r="X55">
            <v>8435.5199999999986</v>
          </cell>
          <cell r="Y55">
            <v>843.43055736250972</v>
          </cell>
          <cell r="Z55">
            <v>119953.9605573625</v>
          </cell>
          <cell r="AA55">
            <v>15804.419999999998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92.357530456854406</v>
          </cell>
          <cell r="AK55">
            <v>40.637313401015938</v>
          </cell>
          <cell r="AL55">
            <v>0.44</v>
          </cell>
          <cell r="AM55">
            <v>132.99484385787034</v>
          </cell>
          <cell r="AN55">
            <v>13.853629568528161</v>
          </cell>
          <cell r="AO55">
            <v>0.15</v>
          </cell>
          <cell r="AP55">
            <v>146.8484734263985</v>
          </cell>
          <cell r="AQ55">
            <v>338.06153846153848</v>
          </cell>
          <cell r="AR55">
            <v>83.889615384615382</v>
          </cell>
          <cell r="AS55">
            <v>545.0934615384615</v>
          </cell>
          <cell r="AT55">
            <v>967.04461538461533</v>
          </cell>
          <cell r="AU55">
            <v>66674.684384414679</v>
          </cell>
          <cell r="AV55">
            <v>0.3495821527604327</v>
          </cell>
          <cell r="AW55">
            <v>454.03730000524996</v>
          </cell>
          <cell r="AX55">
            <v>44.934965034965032</v>
          </cell>
        </row>
        <row r="56">
          <cell r="B56" t="str">
            <v>N3254-1415-04</v>
          </cell>
          <cell r="C56">
            <v>0</v>
          </cell>
          <cell r="D56" t="str">
            <v>Site Lead</v>
          </cell>
          <cell r="E56" t="str">
            <v>N3254-1415-04</v>
          </cell>
          <cell r="F56" t="str">
            <v>Vacant</v>
          </cell>
          <cell r="G56" t="str">
            <v>Wages Staff</v>
          </cell>
          <cell r="H56">
            <v>1</v>
          </cell>
          <cell r="I56">
            <v>1</v>
          </cell>
          <cell r="J56">
            <v>72966.740000000005</v>
          </cell>
          <cell r="K56">
            <v>6059.1999999999989</v>
          </cell>
          <cell r="L56">
            <v>0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1065.8600000000001</v>
          </cell>
          <cell r="S56">
            <v>6240.0299999999988</v>
          </cell>
          <cell r="T56">
            <v>5962.34</v>
          </cell>
          <cell r="U56">
            <v>11500.84</v>
          </cell>
          <cell r="V56">
            <v>1884.1499999999996</v>
          </cell>
          <cell r="W56">
            <v>1445.8199999999997</v>
          </cell>
          <cell r="X56">
            <v>8435.5199999999986</v>
          </cell>
          <cell r="Y56">
            <v>843.43055736250972</v>
          </cell>
          <cell r="Z56">
            <v>119953.9605573625</v>
          </cell>
          <cell r="AA56">
            <v>15804.419999999998</v>
          </cell>
          <cell r="AB56">
            <v>261</v>
          </cell>
          <cell r="AC56">
            <v>20</v>
          </cell>
          <cell r="AD56">
            <v>12</v>
          </cell>
          <cell r="AE56">
            <v>26</v>
          </cell>
          <cell r="AF56">
            <v>12</v>
          </cell>
          <cell r="AG56">
            <v>1528</v>
          </cell>
          <cell r="AH56">
            <v>0.85</v>
          </cell>
          <cell r="AI56">
            <v>1298.8</v>
          </cell>
          <cell r="AJ56">
            <v>92.357530456854406</v>
          </cell>
          <cell r="AK56">
            <v>40.637313401015938</v>
          </cell>
          <cell r="AL56">
            <v>0.44</v>
          </cell>
          <cell r="AM56">
            <v>132.99484385787034</v>
          </cell>
          <cell r="AN56">
            <v>13.853629568528161</v>
          </cell>
          <cell r="AO56">
            <v>0.15</v>
          </cell>
          <cell r="AP56">
            <v>146.8484734263985</v>
          </cell>
          <cell r="AQ56">
            <v>338.06153846153848</v>
          </cell>
          <cell r="AR56">
            <v>83.889615384615382</v>
          </cell>
          <cell r="AS56">
            <v>545.0934615384615</v>
          </cell>
          <cell r="AT56">
            <v>967.04461538461533</v>
          </cell>
          <cell r="AU56">
            <v>66674.684384414679</v>
          </cell>
          <cell r="AV56">
            <v>0.3495821527604327</v>
          </cell>
          <cell r="AW56">
            <v>454.03730000524996</v>
          </cell>
          <cell r="AX56">
            <v>44.934965034965032</v>
          </cell>
        </row>
        <row r="57">
          <cell r="B57" t="str">
            <v>N3254-1415-05</v>
          </cell>
          <cell r="C57">
            <v>0</v>
          </cell>
          <cell r="D57" t="str">
            <v>Site Lead</v>
          </cell>
          <cell r="E57" t="str">
            <v>N3254-1415-05</v>
          </cell>
          <cell r="F57" t="str">
            <v>Vacant</v>
          </cell>
          <cell r="G57" t="str">
            <v>Wages Staff</v>
          </cell>
          <cell r="H57">
            <v>1</v>
          </cell>
          <cell r="I57">
            <v>1</v>
          </cell>
          <cell r="J57">
            <v>72966.740000000005</v>
          </cell>
          <cell r="K57">
            <v>6059.1999999999989</v>
          </cell>
          <cell r="L57">
            <v>0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1065.8600000000001</v>
          </cell>
          <cell r="S57">
            <v>6240.0299999999988</v>
          </cell>
          <cell r="T57">
            <v>5962.34</v>
          </cell>
          <cell r="U57">
            <v>11500.84</v>
          </cell>
          <cell r="V57">
            <v>1884.1499999999996</v>
          </cell>
          <cell r="W57">
            <v>1445.8199999999997</v>
          </cell>
          <cell r="X57">
            <v>8435.5199999999986</v>
          </cell>
          <cell r="Y57">
            <v>843.43055736250972</v>
          </cell>
          <cell r="Z57">
            <v>119953.9605573625</v>
          </cell>
          <cell r="AA57">
            <v>15804.419999999998</v>
          </cell>
          <cell r="AB57">
            <v>261</v>
          </cell>
          <cell r="AC57">
            <v>20</v>
          </cell>
          <cell r="AD57">
            <v>12</v>
          </cell>
          <cell r="AE57">
            <v>26</v>
          </cell>
          <cell r="AF57">
            <v>12</v>
          </cell>
          <cell r="AG57">
            <v>1528</v>
          </cell>
          <cell r="AH57">
            <v>0.85</v>
          </cell>
          <cell r="AI57">
            <v>1298.8</v>
          </cell>
          <cell r="AJ57">
            <v>92.357530456854406</v>
          </cell>
          <cell r="AK57">
            <v>40.637313401015938</v>
          </cell>
          <cell r="AL57">
            <v>0.44</v>
          </cell>
          <cell r="AM57">
            <v>132.99484385787034</v>
          </cell>
          <cell r="AN57">
            <v>13.853629568528161</v>
          </cell>
          <cell r="AO57">
            <v>0.15</v>
          </cell>
          <cell r="AP57">
            <v>146.8484734263985</v>
          </cell>
          <cell r="AQ57">
            <v>338.06153846153848</v>
          </cell>
          <cell r="AR57">
            <v>83.889615384615382</v>
          </cell>
          <cell r="AS57">
            <v>545.0934615384615</v>
          </cell>
          <cell r="AT57">
            <v>967.04461538461533</v>
          </cell>
          <cell r="AU57">
            <v>66674.684384414679</v>
          </cell>
          <cell r="AV57">
            <v>0.3495821527604327</v>
          </cell>
          <cell r="AW57">
            <v>454.03730000524996</v>
          </cell>
          <cell r="AX57">
            <v>44.934965034965032</v>
          </cell>
        </row>
        <row r="58">
          <cell r="B58" t="str">
            <v>N3254-1415-06</v>
          </cell>
          <cell r="C58">
            <v>0</v>
          </cell>
          <cell r="D58" t="str">
            <v>Site Lead</v>
          </cell>
          <cell r="E58" t="str">
            <v>N3254-1415-06</v>
          </cell>
          <cell r="F58" t="str">
            <v>Vacant</v>
          </cell>
          <cell r="G58" t="str">
            <v>Wages Staff</v>
          </cell>
          <cell r="H58">
            <v>1</v>
          </cell>
          <cell r="I58">
            <v>1</v>
          </cell>
          <cell r="J58">
            <v>72966.740000000005</v>
          </cell>
          <cell r="K58">
            <v>6059.1999999999989</v>
          </cell>
          <cell r="L58">
            <v>0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1065.8600000000001</v>
          </cell>
          <cell r="S58">
            <v>6240.0299999999988</v>
          </cell>
          <cell r="T58">
            <v>5962.34</v>
          </cell>
          <cell r="U58">
            <v>11500.84</v>
          </cell>
          <cell r="V58">
            <v>1884.1499999999996</v>
          </cell>
          <cell r="W58">
            <v>1445.8199999999997</v>
          </cell>
          <cell r="X58">
            <v>8435.5199999999986</v>
          </cell>
          <cell r="Y58">
            <v>843.43055736250972</v>
          </cell>
          <cell r="Z58">
            <v>119953.9605573625</v>
          </cell>
          <cell r="AA58">
            <v>15804.419999999998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92.357530456854406</v>
          </cell>
          <cell r="AK58">
            <v>40.637313401015938</v>
          </cell>
          <cell r="AL58">
            <v>0.44</v>
          </cell>
          <cell r="AM58">
            <v>132.99484385787034</v>
          </cell>
          <cell r="AN58">
            <v>13.853629568528161</v>
          </cell>
          <cell r="AO58">
            <v>0.15</v>
          </cell>
          <cell r="AP58">
            <v>146.8484734263985</v>
          </cell>
          <cell r="AQ58">
            <v>338.06153846153848</v>
          </cell>
          <cell r="AR58">
            <v>83.889615384615382</v>
          </cell>
          <cell r="AS58">
            <v>545.0934615384615</v>
          </cell>
          <cell r="AT58">
            <v>967.04461538461533</v>
          </cell>
          <cell r="AU58">
            <v>66674.684384414679</v>
          </cell>
          <cell r="AV58">
            <v>0.3495821527604327</v>
          </cell>
          <cell r="AW58">
            <v>454.03730000524996</v>
          </cell>
          <cell r="AX58">
            <v>44.934965034965032</v>
          </cell>
        </row>
        <row r="59">
          <cell r="B59" t="str">
            <v>N3254-1415-07</v>
          </cell>
          <cell r="C59">
            <v>0</v>
          </cell>
          <cell r="D59" t="str">
            <v>Site Lead</v>
          </cell>
          <cell r="E59" t="str">
            <v>N3254-1415-07</v>
          </cell>
          <cell r="F59" t="str">
            <v>Vacant</v>
          </cell>
          <cell r="G59" t="str">
            <v>Wages Staff</v>
          </cell>
          <cell r="H59">
            <v>1</v>
          </cell>
          <cell r="I59">
            <v>1</v>
          </cell>
          <cell r="J59">
            <v>72966.740000000005</v>
          </cell>
          <cell r="K59">
            <v>6059.1999999999989</v>
          </cell>
          <cell r="L59">
            <v>0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1065.8600000000001</v>
          </cell>
          <cell r="S59">
            <v>6240.0299999999988</v>
          </cell>
          <cell r="T59">
            <v>5962.34</v>
          </cell>
          <cell r="U59">
            <v>11500.84</v>
          </cell>
          <cell r="V59">
            <v>1884.1499999999996</v>
          </cell>
          <cell r="W59">
            <v>1445.8199999999997</v>
          </cell>
          <cell r="X59">
            <v>8435.5199999999986</v>
          </cell>
          <cell r="Y59">
            <v>843.43055736250972</v>
          </cell>
          <cell r="Z59">
            <v>119953.9605573625</v>
          </cell>
          <cell r="AA59">
            <v>15804.419999999998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92.357530456854406</v>
          </cell>
          <cell r="AK59">
            <v>40.637313401015938</v>
          </cell>
          <cell r="AL59">
            <v>0.44</v>
          </cell>
          <cell r="AM59">
            <v>132.99484385787034</v>
          </cell>
          <cell r="AN59">
            <v>13.853629568528161</v>
          </cell>
          <cell r="AO59">
            <v>0.15</v>
          </cell>
          <cell r="AP59">
            <v>146.8484734263985</v>
          </cell>
          <cell r="AQ59">
            <v>338.06153846153848</v>
          </cell>
          <cell r="AR59">
            <v>83.889615384615382</v>
          </cell>
          <cell r="AS59">
            <v>545.0934615384615</v>
          </cell>
          <cell r="AT59">
            <v>967.04461538461533</v>
          </cell>
          <cell r="AU59">
            <v>66674.684384414679</v>
          </cell>
          <cell r="AV59">
            <v>0.3495821527604327</v>
          </cell>
          <cell r="AW59">
            <v>454.03730000524996</v>
          </cell>
          <cell r="AX59">
            <v>44.934965034965032</v>
          </cell>
        </row>
        <row r="60">
          <cell r="B60" t="str">
            <v>N3254-1415-08</v>
          </cell>
          <cell r="C60">
            <v>0</v>
          </cell>
          <cell r="D60" t="str">
            <v>Site Lead</v>
          </cell>
          <cell r="E60" t="str">
            <v>N3254-1415-08</v>
          </cell>
          <cell r="F60" t="str">
            <v>Vacant</v>
          </cell>
          <cell r="G60" t="str">
            <v>Wages Staff</v>
          </cell>
          <cell r="H60">
            <v>1</v>
          </cell>
          <cell r="I60">
            <v>1</v>
          </cell>
          <cell r="J60">
            <v>72966.740000000005</v>
          </cell>
          <cell r="K60">
            <v>6059.1999999999989</v>
          </cell>
          <cell r="L60">
            <v>0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1065.8600000000001</v>
          </cell>
          <cell r="S60">
            <v>6240.0299999999988</v>
          </cell>
          <cell r="T60">
            <v>5962.34</v>
          </cell>
          <cell r="U60">
            <v>11500.84</v>
          </cell>
          <cell r="V60">
            <v>1884.1499999999996</v>
          </cell>
          <cell r="W60">
            <v>1445.8199999999997</v>
          </cell>
          <cell r="X60">
            <v>8435.5199999999986</v>
          </cell>
          <cell r="Y60">
            <v>843.43055736250972</v>
          </cell>
          <cell r="Z60">
            <v>119953.9605573625</v>
          </cell>
          <cell r="AA60">
            <v>15804.419999999998</v>
          </cell>
          <cell r="AB60">
            <v>261</v>
          </cell>
          <cell r="AC60">
            <v>20</v>
          </cell>
          <cell r="AD60">
            <v>12</v>
          </cell>
          <cell r="AE60">
            <v>26</v>
          </cell>
          <cell r="AF60">
            <v>12</v>
          </cell>
          <cell r="AG60">
            <v>1528</v>
          </cell>
          <cell r="AH60">
            <v>0.85</v>
          </cell>
          <cell r="AI60">
            <v>1298.8</v>
          </cell>
          <cell r="AJ60">
            <v>92.357530456854406</v>
          </cell>
          <cell r="AK60">
            <v>40.637313401015938</v>
          </cell>
          <cell r="AL60">
            <v>0.44</v>
          </cell>
          <cell r="AM60">
            <v>132.99484385787034</v>
          </cell>
          <cell r="AN60">
            <v>13.853629568528161</v>
          </cell>
          <cell r="AO60">
            <v>0.15</v>
          </cell>
          <cell r="AP60">
            <v>146.8484734263985</v>
          </cell>
          <cell r="AQ60">
            <v>338.06153846153848</v>
          </cell>
          <cell r="AR60">
            <v>83.889615384615382</v>
          </cell>
          <cell r="AS60">
            <v>545.0934615384615</v>
          </cell>
          <cell r="AT60">
            <v>967.04461538461533</v>
          </cell>
          <cell r="AU60">
            <v>66674.684384414679</v>
          </cell>
          <cell r="AV60">
            <v>0.3495821527604327</v>
          </cell>
          <cell r="AW60">
            <v>454.03730000524996</v>
          </cell>
          <cell r="AX60">
            <v>44.934965034965032</v>
          </cell>
        </row>
        <row r="61">
          <cell r="B61" t="str">
            <v>N3254-1415-09</v>
          </cell>
          <cell r="C61">
            <v>0</v>
          </cell>
          <cell r="D61" t="str">
            <v>Site Lead</v>
          </cell>
          <cell r="E61" t="str">
            <v>N3254-1415-09</v>
          </cell>
          <cell r="F61" t="str">
            <v>Vacant</v>
          </cell>
          <cell r="G61" t="str">
            <v>Wages Staff</v>
          </cell>
          <cell r="H61">
            <v>1</v>
          </cell>
          <cell r="I61">
            <v>1</v>
          </cell>
          <cell r="J61">
            <v>72966.740000000005</v>
          </cell>
          <cell r="K61">
            <v>6059.1999999999989</v>
          </cell>
          <cell r="L61">
            <v>0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1065.8600000000001</v>
          </cell>
          <cell r="S61">
            <v>6240.0299999999988</v>
          </cell>
          <cell r="T61">
            <v>5962.34</v>
          </cell>
          <cell r="U61">
            <v>11500.84</v>
          </cell>
          <cell r="V61">
            <v>1884.1499999999996</v>
          </cell>
          <cell r="W61">
            <v>1445.8199999999997</v>
          </cell>
          <cell r="X61">
            <v>8435.5199999999986</v>
          </cell>
          <cell r="Y61">
            <v>843.43055736250972</v>
          </cell>
          <cell r="Z61">
            <v>119953.9605573625</v>
          </cell>
          <cell r="AA61">
            <v>15804.419999999998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92.357530456854406</v>
          </cell>
          <cell r="AK61">
            <v>40.637313401015938</v>
          </cell>
          <cell r="AL61">
            <v>0.44</v>
          </cell>
          <cell r="AM61">
            <v>132.99484385787034</v>
          </cell>
          <cell r="AN61">
            <v>13.853629568528161</v>
          </cell>
          <cell r="AO61">
            <v>0.15</v>
          </cell>
          <cell r="AP61">
            <v>146.8484734263985</v>
          </cell>
          <cell r="AQ61">
            <v>338.06153846153848</v>
          </cell>
          <cell r="AR61">
            <v>83.889615384615382</v>
          </cell>
          <cell r="AS61">
            <v>545.0934615384615</v>
          </cell>
          <cell r="AT61">
            <v>967.04461538461533</v>
          </cell>
          <cell r="AU61">
            <v>66674.684384414679</v>
          </cell>
          <cell r="AV61">
            <v>0.3495821527604327</v>
          </cell>
          <cell r="AW61">
            <v>454.03730000524996</v>
          </cell>
          <cell r="AX61">
            <v>44.934965034965032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</row>
        <row r="64">
          <cell r="B64" t="str">
            <v>Total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40</v>
          </cell>
          <cell r="J64">
            <v>2996646.350000002</v>
          </cell>
          <cell r="K64">
            <v>262668.43000000005</v>
          </cell>
          <cell r="L64">
            <v>9712.1840000000011</v>
          </cell>
          <cell r="M64">
            <v>12968.22</v>
          </cell>
          <cell r="N64">
            <v>109099.90000000007</v>
          </cell>
          <cell r="O64">
            <v>29221.849999999991</v>
          </cell>
          <cell r="P64">
            <v>0</v>
          </cell>
          <cell r="Q64">
            <v>14952.09</v>
          </cell>
          <cell r="R64">
            <v>48541.060000000005</v>
          </cell>
          <cell r="S64">
            <v>126828.66</v>
          </cell>
          <cell r="T64">
            <v>217017.36999999994</v>
          </cell>
          <cell r="U64">
            <v>500159.29000000027</v>
          </cell>
          <cell r="V64">
            <v>75782.959999999977</v>
          </cell>
          <cell r="W64">
            <v>57665.869999999995</v>
          </cell>
          <cell r="X64">
            <v>339288.9200000001</v>
          </cell>
          <cell r="Y64">
            <v>105446.70296352566</v>
          </cell>
          <cell r="Z64">
            <v>4905999.8569635227</v>
          </cell>
          <cell r="AA64">
            <v>649054.55000000028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55008</v>
          </cell>
          <cell r="AH64">
            <v>0</v>
          </cell>
          <cell r="AI64">
            <v>46756.800000000017</v>
          </cell>
          <cell r="AJ64">
            <v>91.069807611636293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12170.215384615378</v>
          </cell>
          <cell r="AR64">
            <v>3020.0261538461536</v>
          </cell>
          <cell r="AS64">
            <v>19623.364615384613</v>
          </cell>
          <cell r="AT64">
            <v>34813.606153846158</v>
          </cell>
          <cell r="AU64">
            <v>2482513.7319861371</v>
          </cell>
          <cell r="AV64">
            <v>0.34958215276043242</v>
          </cell>
          <cell r="AX64">
            <v>1617.6587412587407</v>
          </cell>
        </row>
        <row r="65">
          <cell r="B65" t="str">
            <v>Total (Chargeable)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36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4258132.7805357575</v>
          </cell>
          <cell r="AA65">
            <v>557052.6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Overtime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str">
            <v>Payroll (including APC's)</v>
          </cell>
          <cell r="X66">
            <v>0</v>
          </cell>
          <cell r="Y66">
            <v>5555054.4069635253</v>
          </cell>
          <cell r="Z66" t="str">
            <v>Proof</v>
          </cell>
          <cell r="AE66" t="str">
            <v>Productive Hrs for the year</v>
          </cell>
          <cell r="AF66">
            <v>0</v>
          </cell>
          <cell r="AG66">
            <v>0</v>
          </cell>
          <cell r="AH66">
            <v>0</v>
          </cell>
          <cell r="AI66">
            <v>46756.800000000017</v>
          </cell>
          <cell r="AJ66">
            <v>91.069807611636293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 xml:space="preserve">Overtime Hours </v>
          </cell>
          <cell r="E67">
            <v>0</v>
          </cell>
          <cell r="F67">
            <v>5620.1488411719047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 xml:space="preserve">Estimated  Monthly Productive Hrs </v>
          </cell>
          <cell r="AF67">
            <v>0</v>
          </cell>
          <cell r="AG67">
            <v>0</v>
          </cell>
          <cell r="AH67">
            <v>0</v>
          </cell>
          <cell r="AI67">
            <v>3896.4000000000015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Base Rate</v>
          </cell>
          <cell r="E68">
            <v>0</v>
          </cell>
          <cell r="F68">
            <v>91.069807611636293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Overtime Hrs for the year</v>
          </cell>
          <cell r="AF68">
            <v>0</v>
          </cell>
          <cell r="AG68">
            <v>0</v>
          </cell>
          <cell r="AH68">
            <v>0</v>
          </cell>
          <cell r="AI68">
            <v>5620.1488411719047</v>
          </cell>
          <cell r="AJ68">
            <v>0</v>
          </cell>
          <cell r="AK68" t="str">
            <v xml:space="preserve">Cost Centre Overhead </v>
          </cell>
          <cell r="AL68">
            <v>0</v>
          </cell>
          <cell r="AM68">
            <v>0</v>
          </cell>
          <cell r="AN68">
            <v>0</v>
          </cell>
          <cell r="AO68">
            <v>2414000.6232622149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511825.87371428602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5555054.4069635253</v>
          </cell>
          <cell r="Z69">
            <v>2.3283064365386963E-9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Total Hrs for the year</v>
          </cell>
          <cell r="AF69">
            <v>0</v>
          </cell>
          <cell r="AG69">
            <v>0</v>
          </cell>
          <cell r="AH69">
            <v>0</v>
          </cell>
          <cell r="AI69">
            <v>52376.948841171921</v>
          </cell>
          <cell r="AJ69">
            <v>0</v>
          </cell>
          <cell r="AK69" t="str">
            <v xml:space="preserve">Corporate Overheads 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Multiplier for O/T recovery penalty</v>
          </cell>
          <cell r="E70">
            <v>0</v>
          </cell>
          <cell r="F70">
            <v>1.4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 t="str">
            <v>Proofs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Total Allocated</v>
          </cell>
          <cell r="E71">
            <v>0</v>
          </cell>
          <cell r="F71">
            <v>716556.22320000036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Staff Numbers - FTE</v>
          </cell>
          <cell r="AJ71">
            <v>0</v>
          </cell>
          <cell r="AK71">
            <v>40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Budget Overtime</v>
          </cell>
          <cell r="E73">
            <v>0</v>
          </cell>
          <cell r="F73">
            <v>649054.55000000028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APCS</v>
          </cell>
          <cell r="E74">
            <v>0</v>
          </cell>
          <cell r="F74">
            <v>0.104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Total Budget Overtime</v>
          </cell>
          <cell r="E75">
            <v>0</v>
          </cell>
          <cell r="F75">
            <v>716556.22320000036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 t="str">
            <v>Cost Centre Overheads as a % of Chargeable Payroll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0.4852565902007972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Corporate Overheads as a % of Chargeable Payroll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0.15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>Staff Training and Development</v>
          </cell>
          <cell r="E79">
            <v>0</v>
          </cell>
          <cell r="F79">
            <v>81214.587332053736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 t="str">
            <v>Average OPA Rate</v>
          </cell>
          <cell r="AM79">
            <v>0</v>
          </cell>
          <cell r="AN79">
            <v>0</v>
          </cell>
          <cell r="AO79">
            <v>91.069807611636293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Other Employment Costs</v>
          </cell>
          <cell r="E80">
            <v>0</v>
          </cell>
          <cell r="F80">
            <v>99514.221635647016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 t="str">
            <v>Project Related Expenses</v>
          </cell>
          <cell r="E81">
            <v>0</v>
          </cell>
          <cell r="F81">
            <v>82877.189687472855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Average Fully Burdened Charge-Out-Rate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Selling Expenses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str">
            <v>Average Rate settings for OPA System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 t="str">
            <v>Leases</v>
          </cell>
          <cell r="E84">
            <v>0</v>
          </cell>
          <cell r="F84">
            <v>545901.22943833517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str">
            <v>Hourly Rate OPA Rate per hour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91.069807611636293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General and Admin Expenses</v>
          </cell>
          <cell r="E85">
            <v>0</v>
          </cell>
          <cell r="F85">
            <v>96007.930178649825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Cost Centre Overhead Rate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0.44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str">
            <v>Corporate Overhead Rate for non-contestable works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0.15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 t="str">
            <v>Inter Divisional Charges</v>
          </cell>
          <cell r="E87">
            <v>0</v>
          </cell>
          <cell r="F87">
            <v>860618.3885622886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str">
            <v>Corporate Overhead Rate for contestable works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0.05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 t="str">
            <v>Less</v>
          </cell>
          <cell r="E88">
            <v>0</v>
          </cell>
          <cell r="F88">
            <v>1766133.5468344472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 t="str">
            <v>Overtime Penalty Rate to be applied to base OT hours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0.4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 t="str">
            <v>68293 - Reimbursement of FBT Expenses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 t="str">
            <v>74312 - Budget Cap Adjustment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</row>
        <row r="91">
          <cell r="B91">
            <v>0</v>
          </cell>
          <cell r="C91">
            <v>0</v>
          </cell>
          <cell r="D91" t="str">
            <v>70840 - Professional Member Fees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</row>
        <row r="92">
          <cell r="B92">
            <v>0</v>
          </cell>
          <cell r="C92">
            <v>0</v>
          </cell>
          <cell r="D92" t="str">
            <v>71100 - Contractors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W92">
            <v>0</v>
          </cell>
          <cell r="AX92">
            <v>0</v>
          </cell>
        </row>
        <row r="93">
          <cell r="B93">
            <v>0</v>
          </cell>
          <cell r="C93">
            <v>0</v>
          </cell>
          <cell r="D93" t="str">
            <v>71000 - Consultants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</row>
        <row r="94">
          <cell r="B94">
            <v>0</v>
          </cell>
          <cell r="C94">
            <v>0</v>
          </cell>
          <cell r="D94" t="str">
            <v>72505 - Plant Leasing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0</v>
          </cell>
          <cell r="AX94">
            <v>0</v>
          </cell>
        </row>
        <row r="95">
          <cell r="B95">
            <v>0</v>
          </cell>
          <cell r="C95">
            <v>0</v>
          </cell>
          <cell r="D95" t="str">
            <v>Total Overheads to be Recovered</v>
          </cell>
          <cell r="E95">
            <v>0</v>
          </cell>
          <cell r="F95">
            <v>1766133.5468344472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</row>
        <row r="97">
          <cell r="B97">
            <v>0</v>
          </cell>
          <cell r="C97">
            <v>0</v>
          </cell>
          <cell r="D97" t="str">
            <v>Fixed Price Service Contract Charges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W98">
            <v>0</v>
          </cell>
          <cell r="AX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W99">
            <v>0</v>
          </cell>
          <cell r="AX99">
            <v>0</v>
          </cell>
        </row>
      </sheetData>
      <sheetData sheetId="19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3255 - Network Overhead Assets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6522</v>
          </cell>
          <cell r="C21">
            <v>0</v>
          </cell>
          <cell r="D21" t="str">
            <v>Manager Overhead</v>
          </cell>
          <cell r="E21" t="str">
            <v>6558</v>
          </cell>
          <cell r="F21" t="str">
            <v>SPENCE, Robert I</v>
          </cell>
          <cell r="G21" t="str">
            <v>Salaried Staff</v>
          </cell>
          <cell r="H21">
            <v>0</v>
          </cell>
          <cell r="I21">
            <v>1</v>
          </cell>
          <cell r="J21">
            <v>152310.39000000001</v>
          </cell>
          <cell r="K21">
            <v>14548.619999999999</v>
          </cell>
          <cell r="L21">
            <v>588.28480000000002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1743</v>
          </cell>
          <cell r="S21">
            <v>1860.8099999999997</v>
          </cell>
          <cell r="T21">
            <v>0</v>
          </cell>
          <cell r="U21">
            <v>31182.499999999996</v>
          </cell>
          <cell r="V21">
            <v>3615.0400000000004</v>
          </cell>
          <cell r="W21">
            <v>2655.95</v>
          </cell>
          <cell r="X21">
            <v>16184.97</v>
          </cell>
          <cell r="Y21">
            <v>10241.645921253978</v>
          </cell>
          <cell r="Z21">
            <v>238481.240721254</v>
          </cell>
          <cell r="AA21">
            <v>32990.04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175.90906646253271</v>
          </cell>
          <cell r="AK21">
            <v>77.399989243514398</v>
          </cell>
          <cell r="AL21">
            <v>0.44</v>
          </cell>
          <cell r="AM21">
            <v>253.3090557060471</v>
          </cell>
          <cell r="AN21">
            <v>26.386359969379907</v>
          </cell>
          <cell r="AO21">
            <v>0.15</v>
          </cell>
          <cell r="AP21">
            <v>279.695415675427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N3255-1415-18</v>
          </cell>
          <cell r="C22">
            <v>0</v>
          </cell>
          <cell r="D22" t="str">
            <v>Program Delivery Lead Glove &amp; Barrier and Reactive</v>
          </cell>
          <cell r="E22" t="str">
            <v>N3255-1415-18</v>
          </cell>
          <cell r="F22" t="str">
            <v>Vacant</v>
          </cell>
          <cell r="G22" t="str">
            <v>Wages Staff</v>
          </cell>
          <cell r="H22">
            <v>0</v>
          </cell>
          <cell r="I22">
            <v>1</v>
          </cell>
          <cell r="J22">
            <v>106401.74000000003</v>
          </cell>
          <cell r="K22">
            <v>8835.68</v>
          </cell>
          <cell r="L22">
            <v>0</v>
          </cell>
          <cell r="M22">
            <v>0</v>
          </cell>
          <cell r="N22">
            <v>2799.62</v>
          </cell>
          <cell r="O22">
            <v>749.86</v>
          </cell>
          <cell r="P22">
            <v>0</v>
          </cell>
          <cell r="Q22">
            <v>0</v>
          </cell>
          <cell r="R22">
            <v>364.06</v>
          </cell>
          <cell r="S22">
            <v>6240.0299999999988</v>
          </cell>
          <cell r="T22">
            <v>3039.19</v>
          </cell>
          <cell r="U22">
            <v>15410.95</v>
          </cell>
          <cell r="V22">
            <v>2553.29</v>
          </cell>
          <cell r="W22">
            <v>1961.5699999999997</v>
          </cell>
          <cell r="X22">
            <v>11431.41</v>
          </cell>
          <cell r="Y22">
            <v>1229.9086773328279</v>
          </cell>
          <cell r="Z22">
            <v>161017.30867733288</v>
          </cell>
          <cell r="AA22">
            <v>23046.299999999996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1528</v>
          </cell>
          <cell r="AH22">
            <v>0.85</v>
          </cell>
          <cell r="AI22">
            <v>1298.8</v>
          </cell>
          <cell r="AJ22">
            <v>123.9739056647158</v>
          </cell>
          <cell r="AK22">
            <v>54.548518492474955</v>
          </cell>
          <cell r="AL22">
            <v>0.44</v>
          </cell>
          <cell r="AM22">
            <v>178.52242415719076</v>
          </cell>
          <cell r="AN22">
            <v>18.596085849707368</v>
          </cell>
          <cell r="AO22">
            <v>0.15</v>
          </cell>
          <cell r="AP22">
            <v>197.11851000689813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N3255-1415-19</v>
          </cell>
          <cell r="C23">
            <v>0</v>
          </cell>
          <cell r="D23" t="str">
            <v>Program Delivery Lead Inspections</v>
          </cell>
          <cell r="E23" t="str">
            <v>N3255-1415-19</v>
          </cell>
          <cell r="F23" t="str">
            <v>Vacant</v>
          </cell>
          <cell r="G23" t="str">
            <v>Wages Staff</v>
          </cell>
          <cell r="H23">
            <v>0</v>
          </cell>
          <cell r="I23">
            <v>1</v>
          </cell>
          <cell r="J23">
            <v>106401.74000000003</v>
          </cell>
          <cell r="K23">
            <v>8835.68</v>
          </cell>
          <cell r="L23">
            <v>0</v>
          </cell>
          <cell r="M23">
            <v>0</v>
          </cell>
          <cell r="N23">
            <v>2799.62</v>
          </cell>
          <cell r="O23">
            <v>749.86</v>
          </cell>
          <cell r="P23">
            <v>0</v>
          </cell>
          <cell r="Q23">
            <v>0</v>
          </cell>
          <cell r="R23">
            <v>364.06</v>
          </cell>
          <cell r="S23">
            <v>6240.0299999999988</v>
          </cell>
          <cell r="T23">
            <v>3039.19</v>
          </cell>
          <cell r="U23">
            <v>15410.95</v>
          </cell>
          <cell r="V23">
            <v>2553.29</v>
          </cell>
          <cell r="W23">
            <v>1961.5699999999997</v>
          </cell>
          <cell r="X23">
            <v>11431.41</v>
          </cell>
          <cell r="Y23">
            <v>1229.9086773328279</v>
          </cell>
          <cell r="Z23">
            <v>161017.30867733288</v>
          </cell>
          <cell r="AA23">
            <v>23046.299999999996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1528</v>
          </cell>
          <cell r="AH23">
            <v>0.85</v>
          </cell>
          <cell r="AI23">
            <v>1298.8</v>
          </cell>
          <cell r="AJ23">
            <v>123.9739056647158</v>
          </cell>
          <cell r="AK23">
            <v>54.548518492474955</v>
          </cell>
          <cell r="AL23">
            <v>0.44</v>
          </cell>
          <cell r="AM23">
            <v>178.52242415719076</v>
          </cell>
          <cell r="AN23">
            <v>18.596085849707368</v>
          </cell>
          <cell r="AO23">
            <v>0.15</v>
          </cell>
          <cell r="AP23">
            <v>197.11851000689813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N3255-1415-20</v>
          </cell>
          <cell r="C24">
            <v>0</v>
          </cell>
          <cell r="D24" t="str">
            <v>Program Delivery Lead Overhead Assets</v>
          </cell>
          <cell r="E24" t="str">
            <v>N3255-1415-20</v>
          </cell>
          <cell r="F24" t="str">
            <v>Vacant</v>
          </cell>
          <cell r="G24" t="str">
            <v>Wages Staff</v>
          </cell>
          <cell r="H24">
            <v>0</v>
          </cell>
          <cell r="I24">
            <v>1</v>
          </cell>
          <cell r="J24">
            <v>106401.74000000003</v>
          </cell>
          <cell r="K24">
            <v>8835.68</v>
          </cell>
          <cell r="L24">
            <v>0</v>
          </cell>
          <cell r="M24">
            <v>0</v>
          </cell>
          <cell r="N24">
            <v>2799.62</v>
          </cell>
          <cell r="O24">
            <v>749.86</v>
          </cell>
          <cell r="P24">
            <v>0</v>
          </cell>
          <cell r="Q24">
            <v>0</v>
          </cell>
          <cell r="R24">
            <v>364.06</v>
          </cell>
          <cell r="S24">
            <v>6240.0299999999988</v>
          </cell>
          <cell r="T24">
            <v>3039.19</v>
          </cell>
          <cell r="U24">
            <v>15410.95</v>
          </cell>
          <cell r="V24">
            <v>2553.29</v>
          </cell>
          <cell r="W24">
            <v>1961.5699999999997</v>
          </cell>
          <cell r="X24">
            <v>11431.41</v>
          </cell>
          <cell r="Y24">
            <v>1229.9086773328279</v>
          </cell>
          <cell r="Z24">
            <v>161017.30867733288</v>
          </cell>
          <cell r="AA24">
            <v>23046.299999999996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123.9739056647158</v>
          </cell>
          <cell r="AK24">
            <v>54.548518492474955</v>
          </cell>
          <cell r="AL24">
            <v>0.44</v>
          </cell>
          <cell r="AM24">
            <v>178.52242415719076</v>
          </cell>
          <cell r="AN24">
            <v>18.596085849707368</v>
          </cell>
          <cell r="AO24">
            <v>0.15</v>
          </cell>
          <cell r="AP24">
            <v>197.11851000689813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N3255-1415-21</v>
          </cell>
          <cell r="C25">
            <v>0</v>
          </cell>
          <cell r="D25" t="str">
            <v>Scheduler</v>
          </cell>
          <cell r="E25" t="str">
            <v>N3255-1415-21</v>
          </cell>
          <cell r="F25" t="str">
            <v>Vacant</v>
          </cell>
          <cell r="G25" t="str">
            <v>Salaried Staff</v>
          </cell>
          <cell r="H25">
            <v>0</v>
          </cell>
          <cell r="I25">
            <v>1</v>
          </cell>
          <cell r="J25">
            <v>89150.120000000024</v>
          </cell>
          <cell r="K25">
            <v>7403.07</v>
          </cell>
          <cell r="L25">
            <v>0</v>
          </cell>
          <cell r="M25">
            <v>180.20999999999998</v>
          </cell>
          <cell r="N25">
            <v>2698.86</v>
          </cell>
          <cell r="O25">
            <v>722.8499999999998</v>
          </cell>
          <cell r="P25">
            <v>0</v>
          </cell>
          <cell r="Q25">
            <v>0</v>
          </cell>
          <cell r="R25">
            <v>1224.92</v>
          </cell>
          <cell r="S25">
            <v>0</v>
          </cell>
          <cell r="T25">
            <v>3346.85</v>
          </cell>
          <cell r="U25">
            <v>12566.670000000002</v>
          </cell>
          <cell r="V25">
            <v>2089.9800000000005</v>
          </cell>
          <cell r="W25">
            <v>1606.2199999999996</v>
          </cell>
          <cell r="X25">
            <v>9356.9700000000012</v>
          </cell>
          <cell r="Y25">
            <v>1030.498114513088</v>
          </cell>
          <cell r="Z25">
            <v>131377.21811451315</v>
          </cell>
          <cell r="AA25">
            <v>19309.689999999999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96.906757626193823</v>
          </cell>
          <cell r="AK25">
            <v>42.63897335552528</v>
          </cell>
          <cell r="AL25">
            <v>0.44</v>
          </cell>
          <cell r="AM25">
            <v>139.54573098171909</v>
          </cell>
          <cell r="AN25">
            <v>14.536013643929072</v>
          </cell>
          <cell r="AO25">
            <v>0.15</v>
          </cell>
          <cell r="AP25">
            <v>154.08174462564816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5012</v>
          </cell>
          <cell r="C30">
            <v>0</v>
          </cell>
          <cell r="D30" t="str">
            <v>Vegetation Inspector</v>
          </cell>
          <cell r="E30" t="str">
            <v>5002</v>
          </cell>
          <cell r="F30" t="str">
            <v>AGRESTA, Charles</v>
          </cell>
          <cell r="G30" t="str">
            <v>Wages Staff</v>
          </cell>
          <cell r="H30">
            <v>0</v>
          </cell>
          <cell r="I30">
            <v>1</v>
          </cell>
          <cell r="J30">
            <v>60192.510000000009</v>
          </cell>
          <cell r="K30">
            <v>4997.1099999999997</v>
          </cell>
          <cell r="L30">
            <v>325.24240000000003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5962.34</v>
          </cell>
          <cell r="U30">
            <v>14013.210000000001</v>
          </cell>
          <cell r="V30">
            <v>1556.48</v>
          </cell>
          <cell r="W30">
            <v>1135.9399999999998</v>
          </cell>
          <cell r="X30">
            <v>6968.5500000000011</v>
          </cell>
          <cell r="Y30">
            <v>4395.3415360979998</v>
          </cell>
          <cell r="Z30">
            <v>103096.75393609802</v>
          </cell>
          <cell r="AA30">
            <v>13034.149999999998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1528</v>
          </cell>
          <cell r="AH30">
            <v>0.85</v>
          </cell>
          <cell r="AI30">
            <v>1298.8</v>
          </cell>
          <cell r="AJ30">
            <v>79.378467767245169</v>
          </cell>
          <cell r="AK30">
            <v>34.926525817587873</v>
          </cell>
          <cell r="AL30">
            <v>0.44</v>
          </cell>
          <cell r="AM30">
            <v>114.30499358483304</v>
          </cell>
          <cell r="AN30">
            <v>11.906770165086774</v>
          </cell>
          <cell r="AO30">
            <v>0.15</v>
          </cell>
          <cell r="AP30">
            <v>126.21176374991981</v>
          </cell>
          <cell r="AQ30">
            <v>0</v>
          </cell>
          <cell r="AR30">
            <v>0</v>
          </cell>
          <cell r="AS30">
            <v>1064.5</v>
          </cell>
          <cell r="AT30">
            <v>1064.5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5393</v>
          </cell>
          <cell r="C31">
            <v>0</v>
          </cell>
          <cell r="D31" t="str">
            <v>Lineworker</v>
          </cell>
          <cell r="E31" t="str">
            <v>2146</v>
          </cell>
          <cell r="F31" t="str">
            <v>BEST, Leon H</v>
          </cell>
          <cell r="G31" t="str">
            <v>Wages Staff</v>
          </cell>
          <cell r="H31">
            <v>0</v>
          </cell>
          <cell r="I31">
            <v>1</v>
          </cell>
          <cell r="J31">
            <v>64873.38</v>
          </cell>
          <cell r="K31">
            <v>5388.92</v>
          </cell>
          <cell r="L31">
            <v>381.61279999999999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6240.0299999999988</v>
          </cell>
          <cell r="T31">
            <v>5962.34</v>
          </cell>
          <cell r="U31">
            <v>10323.950000000001</v>
          </cell>
          <cell r="V31">
            <v>1689.32</v>
          </cell>
          <cell r="W31">
            <v>1296.1600000000001</v>
          </cell>
          <cell r="X31">
            <v>7563.2799999999988</v>
          </cell>
          <cell r="Y31">
            <v>2840.9471881679965</v>
          </cell>
          <cell r="Z31">
            <v>110109.969988168</v>
          </cell>
          <cell r="AA31">
            <v>14056.07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1528</v>
          </cell>
          <cell r="AH31">
            <v>0.85</v>
          </cell>
          <cell r="AI31">
            <v>1298.8</v>
          </cell>
          <cell r="AJ31">
            <v>84.778233745124737</v>
          </cell>
          <cell r="AK31">
            <v>37.302422847854885</v>
          </cell>
          <cell r="AL31">
            <v>0.44</v>
          </cell>
          <cell r="AM31">
            <v>122.08065659297962</v>
          </cell>
          <cell r="AN31">
            <v>12.716735061768711</v>
          </cell>
          <cell r="AO31">
            <v>0.15</v>
          </cell>
          <cell r="AP31">
            <v>134.79739165474834</v>
          </cell>
          <cell r="AQ31">
            <v>170</v>
          </cell>
          <cell r="AR31">
            <v>0</v>
          </cell>
          <cell r="AS31">
            <v>254</v>
          </cell>
          <cell r="AT31">
            <v>424</v>
          </cell>
          <cell r="AU31">
            <v>70195.10586745711</v>
          </cell>
          <cell r="AV31">
            <v>0.40094339622641512</v>
          </cell>
          <cell r="AW31">
            <v>520.74528301886789</v>
          </cell>
          <cell r="AX31">
            <v>4.0909090909090908</v>
          </cell>
        </row>
        <row r="32">
          <cell r="B32" t="str">
            <v>5403</v>
          </cell>
          <cell r="C32">
            <v>0</v>
          </cell>
          <cell r="D32" t="str">
            <v>Lineworker</v>
          </cell>
          <cell r="E32" t="str">
            <v>3046</v>
          </cell>
          <cell r="F32" t="str">
            <v>BLAZEJAK, Glen</v>
          </cell>
          <cell r="G32" t="str">
            <v>Wages Staff</v>
          </cell>
          <cell r="H32">
            <v>0</v>
          </cell>
          <cell r="I32">
            <v>1</v>
          </cell>
          <cell r="J32">
            <v>70042.11</v>
          </cell>
          <cell r="K32">
            <v>6692.6</v>
          </cell>
          <cell r="L32">
            <v>381.89600000000002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1618.99</v>
          </cell>
          <cell r="S32">
            <v>1499.4100000000003</v>
          </cell>
          <cell r="T32">
            <v>5962.34</v>
          </cell>
          <cell r="U32">
            <v>10621.279999999999</v>
          </cell>
          <cell r="V32">
            <v>1748.9400000000005</v>
          </cell>
          <cell r="W32">
            <v>1342.7600000000002</v>
          </cell>
          <cell r="X32">
            <v>7830.1100000000006</v>
          </cell>
          <cell r="Y32">
            <v>2780.8170838030128</v>
          </cell>
          <cell r="Z32">
            <v>114071.28308380302</v>
          </cell>
          <cell r="AA32">
            <v>15175.96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1528</v>
          </cell>
          <cell r="AH32">
            <v>0.85</v>
          </cell>
          <cell r="AI32">
            <v>1298.8</v>
          </cell>
          <cell r="AJ32">
            <v>87.82821303033802</v>
          </cell>
          <cell r="AK32">
            <v>38.644413733348728</v>
          </cell>
          <cell r="AL32">
            <v>0.44</v>
          </cell>
          <cell r="AM32">
            <v>126.47262676368675</v>
          </cell>
          <cell r="AN32">
            <v>13.174231954550702</v>
          </cell>
          <cell r="AO32">
            <v>0.15</v>
          </cell>
          <cell r="AP32">
            <v>139.64685871823744</v>
          </cell>
          <cell r="AQ32">
            <v>288</v>
          </cell>
          <cell r="AR32">
            <v>5</v>
          </cell>
          <cell r="AS32">
            <v>696.5</v>
          </cell>
          <cell r="AT32">
            <v>989.5</v>
          </cell>
          <cell r="AU32">
            <v>52789.815007311845</v>
          </cell>
          <cell r="AV32">
            <v>0.29105608893380497</v>
          </cell>
          <cell r="AW32">
            <v>378.02364830722587</v>
          </cell>
          <cell r="AX32">
            <v>34.909090909090907</v>
          </cell>
        </row>
        <row r="33">
          <cell r="B33" t="str">
            <v>9811</v>
          </cell>
          <cell r="C33">
            <v>0</v>
          </cell>
          <cell r="D33" t="str">
            <v>Lineworker</v>
          </cell>
          <cell r="E33" t="str">
            <v>3917</v>
          </cell>
          <cell r="F33" t="str">
            <v>BOWMAN, Ashley</v>
          </cell>
          <cell r="G33" t="str">
            <v>Wages Staff</v>
          </cell>
          <cell r="H33">
            <v>0</v>
          </cell>
          <cell r="I33">
            <v>1</v>
          </cell>
          <cell r="J33">
            <v>64057.61</v>
          </cell>
          <cell r="K33">
            <v>6116.66</v>
          </cell>
          <cell r="L33">
            <v>362.83879999999999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1618.99</v>
          </cell>
          <cell r="S33">
            <v>1499.0099999999998</v>
          </cell>
          <cell r="T33">
            <v>5962.34</v>
          </cell>
          <cell r="U33">
            <v>9837.59</v>
          </cell>
          <cell r="V33">
            <v>1616.9999999999998</v>
          </cell>
          <cell r="W33">
            <v>1241.25</v>
          </cell>
          <cell r="X33">
            <v>7239.59</v>
          </cell>
          <cell r="Y33">
            <v>3059.1820568808689</v>
          </cell>
          <cell r="Z33">
            <v>106162.09085688085</v>
          </cell>
          <cell r="AA33">
            <v>13869.900000000001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1528</v>
          </cell>
          <cell r="AH33">
            <v>0.85</v>
          </cell>
          <cell r="AI33">
            <v>1298.8</v>
          </cell>
          <cell r="AJ33">
            <v>81.73859782636346</v>
          </cell>
          <cell r="AK33">
            <v>35.964983043599922</v>
          </cell>
          <cell r="AL33">
            <v>0.44</v>
          </cell>
          <cell r="AM33">
            <v>117.70358086996339</v>
          </cell>
          <cell r="AN33">
            <v>12.260789673954518</v>
          </cell>
          <cell r="AO33">
            <v>0.15</v>
          </cell>
          <cell r="AP33">
            <v>129.96437054391791</v>
          </cell>
          <cell r="AQ33">
            <v>938.5</v>
          </cell>
          <cell r="AR33">
            <v>0</v>
          </cell>
          <cell r="AS33">
            <v>376</v>
          </cell>
          <cell r="AT33">
            <v>1314.5</v>
          </cell>
          <cell r="AU33">
            <v>120514.76942411601</v>
          </cell>
          <cell r="AV33">
            <v>0.71395968048687719</v>
          </cell>
          <cell r="AW33">
            <v>927.29083301635603</v>
          </cell>
          <cell r="AX33">
            <v>102.54545454545453</v>
          </cell>
        </row>
        <row r="34">
          <cell r="B34" t="str">
            <v>5036</v>
          </cell>
          <cell r="C34">
            <v>0</v>
          </cell>
          <cell r="D34" t="str">
            <v>Lineworker</v>
          </cell>
          <cell r="E34" t="str">
            <v>5101</v>
          </cell>
          <cell r="F34" t="str">
            <v>BRICE, Peter</v>
          </cell>
          <cell r="G34" t="str">
            <v>Wages Staff</v>
          </cell>
          <cell r="H34">
            <v>0</v>
          </cell>
          <cell r="I34">
            <v>1</v>
          </cell>
          <cell r="J34">
            <v>72688.039999999994</v>
          </cell>
          <cell r="K34">
            <v>6034.52</v>
          </cell>
          <cell r="L34">
            <v>626.88120000000004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1499.0099999999998</v>
          </cell>
          <cell r="T34">
            <v>5962.34</v>
          </cell>
          <cell r="U34">
            <v>10765.34</v>
          </cell>
          <cell r="V34">
            <v>1778.1200000000003</v>
          </cell>
          <cell r="W34">
            <v>1365.62</v>
          </cell>
          <cell r="X34">
            <v>7960.8200000000006</v>
          </cell>
          <cell r="Y34">
            <v>4862.9448313729954</v>
          </cell>
          <cell r="Z34">
            <v>117093.66603137298</v>
          </cell>
          <cell r="AA34">
            <v>15739.960000000003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90.155271043557889</v>
          </cell>
          <cell r="AK34">
            <v>39.668319259165472</v>
          </cell>
          <cell r="AL34">
            <v>0.44</v>
          </cell>
          <cell r="AM34">
            <v>129.82359030272335</v>
          </cell>
          <cell r="AN34">
            <v>13.523290656533684</v>
          </cell>
          <cell r="AO34">
            <v>0.15</v>
          </cell>
          <cell r="AP34">
            <v>143.34688095925702</v>
          </cell>
          <cell r="AQ34">
            <v>0</v>
          </cell>
          <cell r="AR34">
            <v>0</v>
          </cell>
          <cell r="AS34">
            <v>-16</v>
          </cell>
          <cell r="AT34">
            <v>-16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 t="str">
            <v>9814</v>
          </cell>
          <cell r="C35">
            <v>0</v>
          </cell>
          <cell r="D35" t="str">
            <v>Lineworker  / LV Switcher</v>
          </cell>
          <cell r="E35" t="str">
            <v>3625</v>
          </cell>
          <cell r="F35" t="str">
            <v>BRISTOT, Sergio J</v>
          </cell>
          <cell r="G35" t="str">
            <v>Wages Staff</v>
          </cell>
          <cell r="H35">
            <v>0</v>
          </cell>
          <cell r="I35">
            <v>1</v>
          </cell>
          <cell r="J35">
            <v>64057.61</v>
          </cell>
          <cell r="K35">
            <v>5317.54</v>
          </cell>
          <cell r="L35">
            <v>128.55200000000002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1499.0099999999998</v>
          </cell>
          <cell r="T35">
            <v>5962.34</v>
          </cell>
          <cell r="U35">
            <v>9643.31</v>
          </cell>
          <cell r="V35">
            <v>1589.27</v>
          </cell>
          <cell r="W35">
            <v>1220.3000000000002</v>
          </cell>
          <cell r="X35">
            <v>7115.38</v>
          </cell>
          <cell r="Y35">
            <v>3121.8481719198844</v>
          </cell>
          <cell r="Z35">
            <v>103205.19017191988</v>
          </cell>
          <cell r="AA35">
            <v>13869.900000000001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79.461957323621718</v>
          </cell>
          <cell r="AK35">
            <v>34.963261222393555</v>
          </cell>
          <cell r="AL35">
            <v>0.44</v>
          </cell>
          <cell r="AM35">
            <v>114.42521854601527</v>
          </cell>
          <cell r="AN35">
            <v>11.919293598543257</v>
          </cell>
          <cell r="AO35">
            <v>0.15</v>
          </cell>
          <cell r="AP35">
            <v>126.34451214455854</v>
          </cell>
          <cell r="AQ35">
            <v>290</v>
          </cell>
          <cell r="AR35">
            <v>8</v>
          </cell>
          <cell r="AS35">
            <v>780.5</v>
          </cell>
          <cell r="AT35">
            <v>1078.5</v>
          </cell>
          <cell r="AU35">
            <v>44124.166145825002</v>
          </cell>
          <cell r="AV35">
            <v>0.26889197960129813</v>
          </cell>
          <cell r="AW35">
            <v>349.23690310616598</v>
          </cell>
          <cell r="AX35">
            <v>96.545454545454533</v>
          </cell>
        </row>
        <row r="36">
          <cell r="B36" t="str">
            <v>1924</v>
          </cell>
          <cell r="C36">
            <v>0</v>
          </cell>
          <cell r="D36" t="str">
            <v>Lineworker</v>
          </cell>
          <cell r="E36" t="str">
            <v>3277</v>
          </cell>
          <cell r="F36" t="str">
            <v>BURKE, David A</v>
          </cell>
          <cell r="G36" t="str">
            <v>Wages Staff</v>
          </cell>
          <cell r="H36">
            <v>0</v>
          </cell>
          <cell r="I36">
            <v>1</v>
          </cell>
          <cell r="J36">
            <v>70042.11</v>
          </cell>
          <cell r="K36">
            <v>6692.6</v>
          </cell>
          <cell r="L36">
            <v>205.27080000000001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1618.99</v>
          </cell>
          <cell r="S36">
            <v>1499.4100000000003</v>
          </cell>
          <cell r="T36">
            <v>5962.34</v>
          </cell>
          <cell r="U36">
            <v>10621.279999999999</v>
          </cell>
          <cell r="V36">
            <v>1748.9400000000005</v>
          </cell>
          <cell r="W36">
            <v>1342.7600000000002</v>
          </cell>
          <cell r="X36">
            <v>7830.1100000000006</v>
          </cell>
          <cell r="Y36">
            <v>2733.8544188460055</v>
          </cell>
          <cell r="Z36">
            <v>113847.69521884601</v>
          </cell>
          <cell r="AA36">
            <v>15175.96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87.656063457688646</v>
          </cell>
          <cell r="AK36">
            <v>38.568667921383003</v>
          </cell>
          <cell r="AL36">
            <v>0.44</v>
          </cell>
          <cell r="AM36">
            <v>126.22473137907164</v>
          </cell>
          <cell r="AN36">
            <v>13.148409518653297</v>
          </cell>
          <cell r="AO36">
            <v>0.15</v>
          </cell>
          <cell r="AP36">
            <v>139.37314089772494</v>
          </cell>
          <cell r="AQ36">
            <v>254</v>
          </cell>
          <cell r="AR36">
            <v>13</v>
          </cell>
          <cell r="AS36">
            <v>769.5</v>
          </cell>
          <cell r="AT36">
            <v>1036.5</v>
          </cell>
          <cell r="AU36">
            <v>44359.411665299704</v>
          </cell>
          <cell r="AV36">
            <v>0.24505547515677761</v>
          </cell>
          <cell r="AW36">
            <v>318.27805113362274</v>
          </cell>
          <cell r="AX36">
            <v>104.72727272727272</v>
          </cell>
        </row>
        <row r="37">
          <cell r="B37" t="str">
            <v>3488</v>
          </cell>
          <cell r="C37">
            <v>0</v>
          </cell>
          <cell r="D37" t="str">
            <v>Trades Assistant</v>
          </cell>
          <cell r="E37" t="str">
            <v>9810</v>
          </cell>
          <cell r="F37" t="str">
            <v>CANTIGA, Jurlan</v>
          </cell>
          <cell r="G37" t="str">
            <v>Wages Staff</v>
          </cell>
          <cell r="H37">
            <v>0</v>
          </cell>
          <cell r="I37">
            <v>1</v>
          </cell>
          <cell r="J37">
            <v>51138.65</v>
          </cell>
          <cell r="K37">
            <v>4247.83</v>
          </cell>
          <cell r="L37">
            <v>172.49119999999999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3611.64</v>
          </cell>
          <cell r="U37">
            <v>7507.2400000000007</v>
          </cell>
          <cell r="V37">
            <v>1241.57</v>
          </cell>
          <cell r="W37">
            <v>953.65</v>
          </cell>
          <cell r="X37">
            <v>5558.6</v>
          </cell>
          <cell r="Y37">
            <v>2033.9897137448916</v>
          </cell>
          <cell r="Z37">
            <v>80015.690913744897</v>
          </cell>
          <cell r="AA37">
            <v>11079.76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61.607399841195644</v>
          </cell>
          <cell r="AK37">
            <v>27.107255930126083</v>
          </cell>
          <cell r="AL37">
            <v>0.44</v>
          </cell>
          <cell r="AM37">
            <v>88.714655771321731</v>
          </cell>
          <cell r="AN37">
            <v>9.2411099761793469</v>
          </cell>
          <cell r="AO37">
            <v>0.15</v>
          </cell>
          <cell r="AP37">
            <v>97.955765747501076</v>
          </cell>
          <cell r="AQ37">
            <v>0</v>
          </cell>
          <cell r="AR37">
            <v>0</v>
          </cell>
          <cell r="AS37">
            <v>1229</v>
          </cell>
          <cell r="AT37">
            <v>1229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 t="str">
            <v>1404</v>
          </cell>
          <cell r="C38">
            <v>0</v>
          </cell>
          <cell r="D38" t="str">
            <v>Lineworker</v>
          </cell>
          <cell r="E38" t="str">
            <v>10686</v>
          </cell>
          <cell r="F38" t="str">
            <v>CIRIC, Stevan</v>
          </cell>
          <cell r="G38" t="str">
            <v>Wages Staff</v>
          </cell>
          <cell r="H38">
            <v>0</v>
          </cell>
          <cell r="I38">
            <v>1</v>
          </cell>
          <cell r="J38">
            <v>61540.38</v>
          </cell>
          <cell r="K38">
            <v>5877.05</v>
          </cell>
          <cell r="L38">
            <v>159.7304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0</v>
          </cell>
          <cell r="S38">
            <v>6240.0299999999988</v>
          </cell>
          <cell r="T38">
            <v>5962.34</v>
          </cell>
          <cell r="U38">
            <v>9886.2799999999988</v>
          </cell>
          <cell r="V38">
            <v>1615.6599999999999</v>
          </cell>
          <cell r="W38">
            <v>1239.4800000000002</v>
          </cell>
          <cell r="X38">
            <v>7233.4900000000007</v>
          </cell>
          <cell r="Y38">
            <v>1100.4008717333979</v>
          </cell>
          <cell r="Z38">
            <v>104404.87127173338</v>
          </cell>
          <cell r="AA38">
            <v>13326.630000000001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80.385641570475357</v>
          </cell>
          <cell r="AK38">
            <v>35.369682291009156</v>
          </cell>
          <cell r="AL38">
            <v>0.44</v>
          </cell>
          <cell r="AM38">
            <v>115.75532386148451</v>
          </cell>
          <cell r="AN38">
            <v>12.057846235571303</v>
          </cell>
          <cell r="AO38">
            <v>0.15</v>
          </cell>
          <cell r="AP38">
            <v>127.81317009705582</v>
          </cell>
          <cell r="AQ38">
            <v>644</v>
          </cell>
          <cell r="AR38">
            <v>0</v>
          </cell>
          <cell r="AS38">
            <v>232</v>
          </cell>
          <cell r="AT38">
            <v>876</v>
          </cell>
          <cell r="AU38">
            <v>122039.28309064398</v>
          </cell>
          <cell r="AV38">
            <v>0.73515981735159819</v>
          </cell>
          <cell r="AW38">
            <v>954.82557077625574</v>
          </cell>
          <cell r="AX38">
            <v>110.72727272727272</v>
          </cell>
        </row>
        <row r="39">
          <cell r="B39" t="str">
            <v>3304</v>
          </cell>
          <cell r="C39">
            <v>0</v>
          </cell>
          <cell r="D39" t="str">
            <v>Trades Assistant</v>
          </cell>
          <cell r="E39" t="str">
            <v>10677</v>
          </cell>
          <cell r="F39" t="str">
            <v>CLARKE, Patrick M</v>
          </cell>
          <cell r="G39" t="str">
            <v>Wages Staff</v>
          </cell>
          <cell r="H39">
            <v>0</v>
          </cell>
          <cell r="I39">
            <v>1</v>
          </cell>
          <cell r="J39">
            <v>50344.549999999996</v>
          </cell>
          <cell r="K39">
            <v>4179.96</v>
          </cell>
          <cell r="L39">
            <v>131.98560000000001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3611.64</v>
          </cell>
          <cell r="U39">
            <v>7401</v>
          </cell>
          <cell r="V39">
            <v>1223.69</v>
          </cell>
          <cell r="W39">
            <v>939.89</v>
          </cell>
          <cell r="X39">
            <v>5478.5599999999995</v>
          </cell>
          <cell r="Y39">
            <v>899.67014869753086</v>
          </cell>
          <cell r="Z39">
            <v>77760.975748697543</v>
          </cell>
          <cell r="AA39">
            <v>10902.74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59.871401100013507</v>
          </cell>
          <cell r="AK39">
            <v>26.343416484005942</v>
          </cell>
          <cell r="AL39">
            <v>0.44</v>
          </cell>
          <cell r="AM39">
            <v>86.214817584019443</v>
          </cell>
          <cell r="AN39">
            <v>8.9807101650020265</v>
          </cell>
          <cell r="AO39">
            <v>0.15</v>
          </cell>
          <cell r="AP39">
            <v>95.195527749021466</v>
          </cell>
          <cell r="AQ39">
            <v>1.5</v>
          </cell>
          <cell r="AR39">
            <v>0</v>
          </cell>
          <cell r="AS39">
            <v>1246</v>
          </cell>
          <cell r="AT39">
            <v>1247.5</v>
          </cell>
          <cell r="AU39">
            <v>148.66527227306102</v>
          </cell>
          <cell r="AV39">
            <v>1.2024048096192384E-3</v>
          </cell>
          <cell r="AW39">
            <v>1.5616833667334669</v>
          </cell>
          <cell r="AX39">
            <v>0</v>
          </cell>
        </row>
        <row r="40">
          <cell r="B40" t="str">
            <v>5061</v>
          </cell>
          <cell r="C40">
            <v>0</v>
          </cell>
          <cell r="D40" t="str">
            <v>Lineworker</v>
          </cell>
          <cell r="E40" t="str">
            <v>5261</v>
          </cell>
          <cell r="F40" t="str">
            <v>COLLINS, Robert G</v>
          </cell>
          <cell r="G40" t="str">
            <v>Wages Staff</v>
          </cell>
          <cell r="H40">
            <v>0</v>
          </cell>
          <cell r="I40">
            <v>1</v>
          </cell>
          <cell r="J40">
            <v>64873.38</v>
          </cell>
          <cell r="K40">
            <v>5388.92</v>
          </cell>
          <cell r="L40">
            <v>215.8432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1499.0099999999998</v>
          </cell>
          <cell r="T40">
            <v>5962.34</v>
          </cell>
          <cell r="U40">
            <v>15315.1</v>
          </cell>
          <cell r="V40">
            <v>1693.13</v>
          </cell>
          <cell r="W40">
            <v>1234.7600000000002</v>
          </cell>
          <cell r="X40">
            <v>7580.4199999999983</v>
          </cell>
          <cell r="Y40">
            <v>2706.5083968399922</v>
          </cell>
          <cell r="Z40">
            <v>110019.44159683998</v>
          </cell>
          <cell r="AA40">
            <v>14056.07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84.708532181121029</v>
          </cell>
          <cell r="AK40">
            <v>37.271754159693252</v>
          </cell>
          <cell r="AL40">
            <v>0.44</v>
          </cell>
          <cell r="AM40">
            <v>121.98028634081427</v>
          </cell>
          <cell r="AN40">
            <v>12.706279827168155</v>
          </cell>
          <cell r="AO40">
            <v>0.15</v>
          </cell>
          <cell r="AP40">
            <v>134.68656616798242</v>
          </cell>
          <cell r="AQ40">
            <v>3</v>
          </cell>
          <cell r="AR40">
            <v>0</v>
          </cell>
          <cell r="AS40">
            <v>1364</v>
          </cell>
          <cell r="AT40">
            <v>1367</v>
          </cell>
          <cell r="AU40">
            <v>383.90105078048771</v>
          </cell>
          <cell r="AV40">
            <v>2.1945866861741038E-3</v>
          </cell>
          <cell r="AW40">
            <v>2.850329188002926</v>
          </cell>
          <cell r="AX40">
            <v>9.2727272727272716</v>
          </cell>
        </row>
        <row r="41">
          <cell r="B41" t="str">
            <v>3487</v>
          </cell>
          <cell r="C41">
            <v>0</v>
          </cell>
          <cell r="D41" t="str">
            <v>Trades Assistant</v>
          </cell>
          <cell r="E41" t="str">
            <v>3608</v>
          </cell>
          <cell r="F41" t="str">
            <v>CONSTABLE, John R</v>
          </cell>
          <cell r="G41" t="str">
            <v>Wages Staff</v>
          </cell>
          <cell r="H41">
            <v>0</v>
          </cell>
          <cell r="I41">
            <v>1</v>
          </cell>
          <cell r="J41">
            <v>52306.660000000011</v>
          </cell>
          <cell r="K41">
            <v>4342.46</v>
          </cell>
          <cell r="L41">
            <v>390.09800000000001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3611.64</v>
          </cell>
          <cell r="U41">
            <v>7655.34</v>
          </cell>
          <cell r="V41">
            <v>1266.4599999999998</v>
          </cell>
          <cell r="W41">
            <v>972.81</v>
          </cell>
          <cell r="X41">
            <v>5670.17</v>
          </cell>
          <cell r="Y41">
            <v>2249.9636272745474</v>
          </cell>
          <cell r="Z41">
            <v>82015.631627274561</v>
          </cell>
          <cell r="AA41">
            <v>11326.54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63.147237162977028</v>
          </cell>
          <cell r="AK41">
            <v>27.784784351709892</v>
          </cell>
          <cell r="AL41">
            <v>0.44</v>
          </cell>
          <cell r="AM41">
            <v>90.932021514686923</v>
          </cell>
          <cell r="AN41">
            <v>9.4720855744465542</v>
          </cell>
          <cell r="AO41">
            <v>0.15</v>
          </cell>
          <cell r="AP41">
            <v>100.40410708913348</v>
          </cell>
          <cell r="AQ41">
            <v>2</v>
          </cell>
          <cell r="AR41">
            <v>0</v>
          </cell>
          <cell r="AS41">
            <v>1230.5</v>
          </cell>
          <cell r="AT41">
            <v>1232.5</v>
          </cell>
          <cell r="AU41">
            <v>211.61031121682197</v>
          </cell>
          <cell r="AV41">
            <v>1.6227180527383367E-3</v>
          </cell>
          <cell r="AW41">
            <v>2.1075862068965514</v>
          </cell>
          <cell r="AX41">
            <v>1.0909090909090908</v>
          </cell>
        </row>
        <row r="42">
          <cell r="B42" t="str">
            <v>3987</v>
          </cell>
          <cell r="C42">
            <v>0</v>
          </cell>
          <cell r="D42" t="str">
            <v>Asset Inspector</v>
          </cell>
          <cell r="E42" t="str">
            <v>9982</v>
          </cell>
          <cell r="F42" t="str">
            <v>CRANE, David B</v>
          </cell>
          <cell r="G42" t="str">
            <v>Wages Staff</v>
          </cell>
          <cell r="H42">
            <v>0</v>
          </cell>
          <cell r="I42">
            <v>1</v>
          </cell>
          <cell r="J42">
            <v>51651.51</v>
          </cell>
          <cell r="K42">
            <v>4289.6899999999996</v>
          </cell>
          <cell r="L42">
            <v>197.43680000000001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3611.64</v>
          </cell>
          <cell r="U42">
            <v>7572.77</v>
          </cell>
          <cell r="V42">
            <v>1252.6000000000001</v>
          </cell>
          <cell r="W42">
            <v>962.14</v>
          </cell>
          <cell r="X42">
            <v>5607.97</v>
          </cell>
          <cell r="Y42">
            <v>1516.9819047375481</v>
          </cell>
          <cell r="Z42">
            <v>80212.768704737566</v>
          </cell>
          <cell r="AA42">
            <v>11188.95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61.759138208144108</v>
          </cell>
          <cell r="AK42">
            <v>27.174020811583407</v>
          </cell>
          <cell r="AL42">
            <v>0.44</v>
          </cell>
          <cell r="AM42">
            <v>88.933159019727512</v>
          </cell>
          <cell r="AN42">
            <v>9.2638707312216155</v>
          </cell>
          <cell r="AO42">
            <v>0.15</v>
          </cell>
          <cell r="AP42">
            <v>98.197029750949127</v>
          </cell>
          <cell r="AQ42">
            <v>9.5</v>
          </cell>
          <cell r="AR42">
            <v>0</v>
          </cell>
          <cell r="AS42">
            <v>1087</v>
          </cell>
          <cell r="AT42">
            <v>1096.5</v>
          </cell>
          <cell r="AU42">
            <v>1104.9830107478895</v>
          </cell>
          <cell r="AV42">
            <v>8.6639306885544914E-3</v>
          </cell>
          <cell r="AW42">
            <v>11.252713178294574</v>
          </cell>
          <cell r="AX42">
            <v>0</v>
          </cell>
        </row>
        <row r="43">
          <cell r="B43" t="str">
            <v>3477</v>
          </cell>
          <cell r="C43">
            <v>0</v>
          </cell>
          <cell r="D43" t="str">
            <v>Asset Inspector</v>
          </cell>
          <cell r="E43" t="str">
            <v>9676</v>
          </cell>
          <cell r="F43" t="str">
            <v>CRANE, Michael B</v>
          </cell>
          <cell r="G43" t="str">
            <v>Wages Staff</v>
          </cell>
          <cell r="H43">
            <v>0</v>
          </cell>
          <cell r="I43">
            <v>1</v>
          </cell>
          <cell r="J43">
            <v>60566.32</v>
          </cell>
          <cell r="K43">
            <v>5785.99</v>
          </cell>
          <cell r="L43">
            <v>250.32080000000002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2833.0000000000005</v>
          </cell>
          <cell r="S43">
            <v>0</v>
          </cell>
          <cell r="T43">
            <v>3611.64</v>
          </cell>
          <cell r="U43">
            <v>9071.4500000000007</v>
          </cell>
          <cell r="V43">
            <v>1496.1299999999999</v>
          </cell>
          <cell r="W43">
            <v>1148.8799999999999</v>
          </cell>
          <cell r="X43">
            <v>6698.4</v>
          </cell>
          <cell r="Y43">
            <v>2862.0159985573764</v>
          </cell>
          <cell r="Z43">
            <v>97874.176798557368</v>
          </cell>
          <cell r="AA43">
            <v>13120.099999999999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75.357388973327204</v>
          </cell>
          <cell r="AK43">
            <v>33.157251148263967</v>
          </cell>
          <cell r="AL43">
            <v>0.44</v>
          </cell>
          <cell r="AM43">
            <v>108.51464012159117</v>
          </cell>
          <cell r="AN43">
            <v>11.303608345999081</v>
          </cell>
          <cell r="AO43">
            <v>0.15</v>
          </cell>
          <cell r="AP43">
            <v>119.81824846759025</v>
          </cell>
          <cell r="AQ43">
            <v>0</v>
          </cell>
          <cell r="AR43">
            <v>0</v>
          </cell>
          <cell r="AS43">
            <v>1125</v>
          </cell>
          <cell r="AT43">
            <v>1125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B44" t="str">
            <v>6396</v>
          </cell>
          <cell r="C44">
            <v>0</v>
          </cell>
          <cell r="D44" t="str">
            <v>Trades Assistant / Plant Operator</v>
          </cell>
          <cell r="E44" t="str">
            <v>10544</v>
          </cell>
          <cell r="F44" t="str">
            <v>DAVIS, Paul R B</v>
          </cell>
          <cell r="G44" t="str">
            <v>Salaried Staff</v>
          </cell>
          <cell r="H44">
            <v>0</v>
          </cell>
          <cell r="I44">
            <v>1</v>
          </cell>
          <cell r="J44">
            <v>55536.81</v>
          </cell>
          <cell r="K44">
            <v>4612.88</v>
          </cell>
          <cell r="L44">
            <v>188.11320000000001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4531.99</v>
          </cell>
          <cell r="S44">
            <v>0</v>
          </cell>
          <cell r="T44">
            <v>3611.64</v>
          </cell>
          <cell r="U44">
            <v>8622.4</v>
          </cell>
          <cell r="V44">
            <v>1415.3700000000001</v>
          </cell>
          <cell r="W44">
            <v>1086.32</v>
          </cell>
          <cell r="X44">
            <v>6336.7899999999991</v>
          </cell>
          <cell r="Y44">
            <v>1111.3135964184989</v>
          </cell>
          <cell r="Z44">
            <v>90603.656796418494</v>
          </cell>
          <cell r="AA44">
            <v>12031.939999999999</v>
          </cell>
          <cell r="AB44">
            <v>261</v>
          </cell>
          <cell r="AC44">
            <v>20</v>
          </cell>
          <cell r="AD44">
            <v>12</v>
          </cell>
          <cell r="AE44">
            <v>0</v>
          </cell>
          <cell r="AF44">
            <v>12</v>
          </cell>
          <cell r="AG44">
            <v>1594.9499999999998</v>
          </cell>
          <cell r="AH44">
            <v>0.85</v>
          </cell>
          <cell r="AI44">
            <v>1355.7074999999998</v>
          </cell>
          <cell r="AJ44">
            <v>66.831272082229034</v>
          </cell>
          <cell r="AK44">
            <v>29.405759716180775</v>
          </cell>
          <cell r="AL44">
            <v>0.44</v>
          </cell>
          <cell r="AM44">
            <v>96.237031798409816</v>
          </cell>
          <cell r="AN44">
            <v>10.024690812334354</v>
          </cell>
          <cell r="AO44">
            <v>0.15</v>
          </cell>
          <cell r="AP44">
            <v>106.26172261074417</v>
          </cell>
          <cell r="AQ44">
            <v>907.5</v>
          </cell>
          <cell r="AR44">
            <v>9</v>
          </cell>
          <cell r="AS44">
            <v>105</v>
          </cell>
          <cell r="AT44">
            <v>1021.5</v>
          </cell>
          <cell r="AU44">
            <v>127982.65441309073</v>
          </cell>
          <cell r="AV44">
            <v>0.88839941262848754</v>
          </cell>
          <cell r="AW44">
            <v>1204.409746696035</v>
          </cell>
          <cell r="AX44">
            <v>21.818181818181817</v>
          </cell>
        </row>
        <row r="45">
          <cell r="B45" t="str">
            <v>5140</v>
          </cell>
          <cell r="C45">
            <v>0</v>
          </cell>
          <cell r="D45" t="str">
            <v>Vegetation Inspector</v>
          </cell>
          <cell r="E45" t="str">
            <v>3048</v>
          </cell>
          <cell r="F45" t="str">
            <v>EADIE, James K G</v>
          </cell>
          <cell r="G45" t="str">
            <v>Wages Staff</v>
          </cell>
          <cell r="H45">
            <v>0</v>
          </cell>
          <cell r="I45">
            <v>1</v>
          </cell>
          <cell r="J45">
            <v>60566.32</v>
          </cell>
          <cell r="K45">
            <v>5030.08</v>
          </cell>
          <cell r="L45">
            <v>251.27119999999999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3611.64</v>
          </cell>
          <cell r="U45">
            <v>8731.4800000000014</v>
          </cell>
          <cell r="V45">
            <v>1447.6100000000001</v>
          </cell>
          <cell r="W45">
            <v>1112.1599999999999</v>
          </cell>
          <cell r="X45">
            <v>6481.0700000000006</v>
          </cell>
          <cell r="Y45">
            <v>1945.8643671409995</v>
          </cell>
          <cell r="Z45">
            <v>92727.525567140998</v>
          </cell>
          <cell r="AA45">
            <v>13120.099999999999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71.39476868427856</v>
          </cell>
          <cell r="AK45">
            <v>31.413698221082566</v>
          </cell>
          <cell r="AL45">
            <v>0.44</v>
          </cell>
          <cell r="AM45">
            <v>102.80846690536113</v>
          </cell>
          <cell r="AN45">
            <v>10.709215302641784</v>
          </cell>
          <cell r="AO45">
            <v>0.15</v>
          </cell>
          <cell r="AP45">
            <v>113.51768220800291</v>
          </cell>
          <cell r="AQ45">
            <v>3.5</v>
          </cell>
          <cell r="AR45">
            <v>0</v>
          </cell>
          <cell r="AS45">
            <v>651</v>
          </cell>
          <cell r="AT45">
            <v>654.5</v>
          </cell>
          <cell r="AU45">
            <v>788.43190188103824</v>
          </cell>
          <cell r="AV45">
            <v>5.3475935828877002E-3</v>
          </cell>
          <cell r="AW45">
            <v>6.9454545454545444</v>
          </cell>
          <cell r="AX45">
            <v>0</v>
          </cell>
        </row>
        <row r="46">
          <cell r="B46" t="str">
            <v>6289</v>
          </cell>
          <cell r="C46">
            <v>0</v>
          </cell>
          <cell r="D46" t="str">
            <v>Lineworker</v>
          </cell>
          <cell r="E46" t="str">
            <v>2123</v>
          </cell>
          <cell r="F46" t="str">
            <v>GENERO, Mario</v>
          </cell>
          <cell r="G46" t="str">
            <v>Wages Staff</v>
          </cell>
          <cell r="H46">
            <v>0</v>
          </cell>
          <cell r="I46">
            <v>1</v>
          </cell>
          <cell r="J46">
            <v>70042.11</v>
          </cell>
          <cell r="K46">
            <v>6692.6</v>
          </cell>
          <cell r="L46">
            <v>247.20720000000003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1618.99</v>
          </cell>
          <cell r="S46">
            <v>1499.4100000000003</v>
          </cell>
          <cell r="T46">
            <v>5962.34</v>
          </cell>
          <cell r="U46">
            <v>10621.279999999999</v>
          </cell>
          <cell r="V46">
            <v>1748.9400000000005</v>
          </cell>
          <cell r="W46">
            <v>1342.7600000000002</v>
          </cell>
          <cell r="X46">
            <v>7830.1100000000006</v>
          </cell>
          <cell r="Y46">
            <v>3009.4025299610112</v>
          </cell>
          <cell r="Z46">
            <v>114165.17972996102</v>
          </cell>
          <cell r="AA46">
            <v>15175.96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87.900507953465521</v>
          </cell>
          <cell r="AK46">
            <v>38.676223499524831</v>
          </cell>
          <cell r="AL46">
            <v>0.44</v>
          </cell>
          <cell r="AM46">
            <v>126.57673145299034</v>
          </cell>
          <cell r="AN46">
            <v>13.185076193019828</v>
          </cell>
          <cell r="AO46">
            <v>0.15</v>
          </cell>
          <cell r="AP46">
            <v>139.76180764601017</v>
          </cell>
          <cell r="AQ46">
            <v>319</v>
          </cell>
          <cell r="AR46">
            <v>6</v>
          </cell>
          <cell r="AS46">
            <v>635</v>
          </cell>
          <cell r="AT46">
            <v>960</v>
          </cell>
          <cell r="AU46">
            <v>60318.459177951583</v>
          </cell>
          <cell r="AV46">
            <v>0.33229166666666665</v>
          </cell>
          <cell r="AW46">
            <v>431.58041666666662</v>
          </cell>
          <cell r="AX46">
            <v>98.72727272727272</v>
          </cell>
        </row>
        <row r="47">
          <cell r="B47" t="str">
            <v>5083</v>
          </cell>
          <cell r="C47">
            <v>0</v>
          </cell>
          <cell r="D47" t="str">
            <v>Asset Inspector</v>
          </cell>
          <cell r="E47" t="str">
            <v>3643</v>
          </cell>
          <cell r="F47" t="str">
            <v>GRAME, Gregory I</v>
          </cell>
          <cell r="G47" t="str">
            <v>Wages Staff</v>
          </cell>
          <cell r="H47">
            <v>0</v>
          </cell>
          <cell r="I47">
            <v>1</v>
          </cell>
          <cell r="J47">
            <v>60362.62</v>
          </cell>
          <cell r="K47">
            <v>5767.16</v>
          </cell>
          <cell r="L47">
            <v>106.46600000000001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2833.0000000000005</v>
          </cell>
          <cell r="S47">
            <v>0</v>
          </cell>
          <cell r="T47">
            <v>3611.64</v>
          </cell>
          <cell r="U47">
            <v>9045.84</v>
          </cell>
          <cell r="V47">
            <v>1491.82</v>
          </cell>
          <cell r="W47">
            <v>1145.57</v>
          </cell>
          <cell r="X47">
            <v>6679.0999999999995</v>
          </cell>
          <cell r="Y47">
            <v>2898.1791173953534</v>
          </cell>
          <cell r="Z47">
            <v>97491.425117395367</v>
          </cell>
          <cell r="AA47">
            <v>13077.419999999998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75.062692575758675</v>
          </cell>
          <cell r="AK47">
            <v>33.027584733333818</v>
          </cell>
          <cell r="AL47">
            <v>0.44</v>
          </cell>
          <cell r="AM47">
            <v>108.0902773090925</v>
          </cell>
          <cell r="AN47">
            <v>11.259403886363801</v>
          </cell>
          <cell r="AO47">
            <v>0.15</v>
          </cell>
          <cell r="AP47">
            <v>119.3496811954563</v>
          </cell>
          <cell r="AQ47">
            <v>1.5</v>
          </cell>
          <cell r="AR47">
            <v>12</v>
          </cell>
          <cell r="AS47">
            <v>1134.5</v>
          </cell>
          <cell r="AT47">
            <v>1148</v>
          </cell>
          <cell r="AU47">
            <v>202.54098336671427</v>
          </cell>
          <cell r="AV47">
            <v>1.3066202090592336E-3</v>
          </cell>
          <cell r="AW47">
            <v>1.6970383275261325</v>
          </cell>
          <cell r="AX47">
            <v>0</v>
          </cell>
        </row>
        <row r="48">
          <cell r="B48" t="str">
            <v>5323</v>
          </cell>
          <cell r="C48">
            <v>0</v>
          </cell>
          <cell r="D48" t="str">
            <v>Trades Assistant</v>
          </cell>
          <cell r="E48" t="str">
            <v>10538</v>
          </cell>
          <cell r="F48" t="str">
            <v>GULLIVER, Hugh</v>
          </cell>
          <cell r="G48" t="str">
            <v>Wages Staff</v>
          </cell>
          <cell r="H48">
            <v>0</v>
          </cell>
          <cell r="I48">
            <v>1</v>
          </cell>
          <cell r="J48">
            <v>50344.549999999996</v>
          </cell>
          <cell r="K48">
            <v>4179.96</v>
          </cell>
          <cell r="L48">
            <v>102.7872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3611.64</v>
          </cell>
          <cell r="U48">
            <v>7401</v>
          </cell>
          <cell r="V48">
            <v>1223.69</v>
          </cell>
          <cell r="W48">
            <v>939.89</v>
          </cell>
          <cell r="X48">
            <v>5478.5599999999995</v>
          </cell>
          <cell r="Y48">
            <v>1012.7537823677505</v>
          </cell>
          <cell r="Z48">
            <v>77844.860982367754</v>
          </cell>
          <cell r="AA48">
            <v>10902.74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59.935987821348753</v>
          </cell>
          <cell r="AK48">
            <v>26.371834641393452</v>
          </cell>
          <cell r="AL48">
            <v>0.44</v>
          </cell>
          <cell r="AM48">
            <v>86.307822462742209</v>
          </cell>
          <cell r="AN48">
            <v>8.9903981732023119</v>
          </cell>
          <cell r="AO48">
            <v>0.15</v>
          </cell>
          <cell r="AP48">
            <v>95.298220635944517</v>
          </cell>
          <cell r="AQ48">
            <v>40.5</v>
          </cell>
          <cell r="AR48">
            <v>0</v>
          </cell>
          <cell r="AS48">
            <v>1147</v>
          </cell>
          <cell r="AT48">
            <v>1187.5</v>
          </cell>
          <cell r="AU48">
            <v>4221.3219561764818</v>
          </cell>
          <cell r="AV48">
            <v>3.4105263157894736E-2</v>
          </cell>
          <cell r="AW48">
            <v>44.295915789473682</v>
          </cell>
          <cell r="AX48">
            <v>0</v>
          </cell>
        </row>
        <row r="49">
          <cell r="B49" t="str">
            <v>6433</v>
          </cell>
          <cell r="C49">
            <v>0</v>
          </cell>
          <cell r="D49" t="str">
            <v>Lineworker / LV Switcher</v>
          </cell>
          <cell r="E49" t="str">
            <v>2471</v>
          </cell>
          <cell r="F49" t="str">
            <v>GUM, James</v>
          </cell>
          <cell r="G49" t="str">
            <v>Wages Staff</v>
          </cell>
          <cell r="H49">
            <v>0</v>
          </cell>
          <cell r="I49">
            <v>1</v>
          </cell>
          <cell r="J49">
            <v>69375.900000000009</v>
          </cell>
          <cell r="K49">
            <v>6626.880000000001</v>
          </cell>
          <cell r="L49">
            <v>242.73919999999998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1259.01</v>
          </cell>
          <cell r="S49">
            <v>1499.4100000000003</v>
          </cell>
          <cell r="T49">
            <v>5962.34</v>
          </cell>
          <cell r="U49">
            <v>10488.64</v>
          </cell>
          <cell r="V49">
            <v>1727.7000000000003</v>
          </cell>
          <cell r="W49">
            <v>1326.4799999999998</v>
          </cell>
          <cell r="X49">
            <v>7735.0999999999995</v>
          </cell>
          <cell r="Y49">
            <v>2779.7161317440041</v>
          </cell>
          <cell r="Z49">
            <v>112573.94533174401</v>
          </cell>
          <cell r="AA49">
            <v>15026.909999999998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86.675350578798898</v>
          </cell>
          <cell r="AK49">
            <v>38.137154254671515</v>
          </cell>
          <cell r="AL49">
            <v>0.44</v>
          </cell>
          <cell r="AM49">
            <v>124.81250483347041</v>
          </cell>
          <cell r="AN49">
            <v>13.001302586819834</v>
          </cell>
          <cell r="AO49">
            <v>0.15</v>
          </cell>
          <cell r="AP49">
            <v>137.81380742029026</v>
          </cell>
          <cell r="AQ49">
            <v>494.5</v>
          </cell>
          <cell r="AR49">
            <v>0</v>
          </cell>
          <cell r="AS49">
            <v>644.5</v>
          </cell>
          <cell r="AT49">
            <v>1139</v>
          </cell>
          <cell r="AU49">
            <v>77710.120620553455</v>
          </cell>
          <cell r="AV49">
            <v>0.43415276558384547</v>
          </cell>
          <cell r="AW49">
            <v>563.87761194029849</v>
          </cell>
          <cell r="AX49">
            <v>82.36363636363636</v>
          </cell>
        </row>
        <row r="50">
          <cell r="B50" t="str">
            <v>8026</v>
          </cell>
          <cell r="C50">
            <v>0</v>
          </cell>
          <cell r="D50" t="str">
            <v>Vegetation Inspector</v>
          </cell>
          <cell r="E50" t="str">
            <v>10571</v>
          </cell>
          <cell r="F50" t="str">
            <v>HALL, Tessa J</v>
          </cell>
          <cell r="G50" t="str">
            <v>Wages Staff</v>
          </cell>
          <cell r="H50">
            <v>0</v>
          </cell>
          <cell r="I50">
            <v>1</v>
          </cell>
          <cell r="J50">
            <v>53137.590000000004</v>
          </cell>
          <cell r="K50">
            <v>4414.0500000000011</v>
          </cell>
          <cell r="L50">
            <v>112.1932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3611.64</v>
          </cell>
          <cell r="U50">
            <v>7767.380000000001</v>
          </cell>
          <cell r="V50">
            <v>1285.32</v>
          </cell>
          <cell r="W50">
            <v>987.32</v>
          </cell>
          <cell r="X50">
            <v>5754.61</v>
          </cell>
          <cell r="Y50">
            <v>1026.3144451017317</v>
          </cell>
          <cell r="Z50">
            <v>81646.447645101754</v>
          </cell>
          <cell r="AA50">
            <v>11513.29</v>
          </cell>
          <cell r="AB50">
            <v>261</v>
          </cell>
          <cell r="AC50">
            <v>20</v>
          </cell>
          <cell r="AD50">
            <v>12</v>
          </cell>
          <cell r="AE50">
            <v>26</v>
          </cell>
          <cell r="AF50">
            <v>12</v>
          </cell>
          <cell r="AG50">
            <v>1528</v>
          </cell>
          <cell r="AH50">
            <v>0.85</v>
          </cell>
          <cell r="AI50">
            <v>1298.8</v>
          </cell>
          <cell r="AJ50">
            <v>62.862987099708775</v>
          </cell>
          <cell r="AK50">
            <v>27.65971432387186</v>
          </cell>
          <cell r="AL50">
            <v>0.44</v>
          </cell>
          <cell r="AM50">
            <v>90.522701423580628</v>
          </cell>
          <cell r="AN50">
            <v>9.4294480649563166</v>
          </cell>
          <cell r="AO50">
            <v>0.15</v>
          </cell>
          <cell r="AP50">
            <v>99.952149488536946</v>
          </cell>
          <cell r="AQ50">
            <v>0</v>
          </cell>
          <cell r="AR50">
            <v>0</v>
          </cell>
          <cell r="AS50">
            <v>1070.5</v>
          </cell>
          <cell r="AT50">
            <v>1070.5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B51" t="str">
            <v>1932</v>
          </cell>
          <cell r="C51">
            <v>0</v>
          </cell>
          <cell r="D51" t="str">
            <v>HV Switcher / Lineworker</v>
          </cell>
          <cell r="E51" t="str">
            <v>10669</v>
          </cell>
          <cell r="F51" t="str">
            <v>HORNBY, Matthew Christopher</v>
          </cell>
          <cell r="G51" t="str">
            <v>Wages Staff</v>
          </cell>
          <cell r="H51">
            <v>0</v>
          </cell>
          <cell r="I51">
            <v>1</v>
          </cell>
          <cell r="J51">
            <v>65532.26</v>
          </cell>
          <cell r="K51">
            <v>5441.85</v>
          </cell>
          <cell r="L51">
            <v>0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1499.0099999999998</v>
          </cell>
          <cell r="T51">
            <v>5962.34</v>
          </cell>
          <cell r="U51">
            <v>9837.8399999999983</v>
          </cell>
          <cell r="V51">
            <v>1622.03</v>
          </cell>
          <cell r="W51">
            <v>1245.48</v>
          </cell>
          <cell r="X51">
            <v>7261.97</v>
          </cell>
          <cell r="Y51">
            <v>757.49482940003293</v>
          </cell>
          <cell r="Z51">
            <v>102710.30482940002</v>
          </cell>
          <cell r="AA51">
            <v>14194.130000000001</v>
          </cell>
          <cell r="AB51">
            <v>261</v>
          </cell>
          <cell r="AC51">
            <v>20</v>
          </cell>
          <cell r="AD51">
            <v>12</v>
          </cell>
          <cell r="AE51">
            <v>26</v>
          </cell>
          <cell r="AF51">
            <v>12</v>
          </cell>
          <cell r="AG51">
            <v>1528</v>
          </cell>
          <cell r="AH51">
            <v>0.85</v>
          </cell>
          <cell r="AI51">
            <v>1298.8</v>
          </cell>
          <cell r="AJ51">
            <v>79.080924568370818</v>
          </cell>
          <cell r="AK51">
            <v>34.795606810083157</v>
          </cell>
          <cell r="AL51">
            <v>0.44</v>
          </cell>
          <cell r="AM51">
            <v>113.87653137845398</v>
          </cell>
          <cell r="AN51">
            <v>11.862138685255623</v>
          </cell>
          <cell r="AO51">
            <v>0.15</v>
          </cell>
          <cell r="AP51">
            <v>125.73867006370961</v>
          </cell>
          <cell r="AQ51">
            <v>370</v>
          </cell>
          <cell r="AR51">
            <v>0</v>
          </cell>
          <cell r="AS51">
            <v>732</v>
          </cell>
          <cell r="AT51">
            <v>1102</v>
          </cell>
          <cell r="AU51">
            <v>54831.644583608009</v>
          </cell>
          <cell r="AV51">
            <v>0.33575317604355714</v>
          </cell>
          <cell r="AW51">
            <v>436.07622504537198</v>
          </cell>
          <cell r="AX51">
            <v>79.963636363636354</v>
          </cell>
        </row>
        <row r="52">
          <cell r="B52" t="str">
            <v>1234</v>
          </cell>
          <cell r="C52">
            <v>0</v>
          </cell>
          <cell r="D52" t="str">
            <v>Lineworker</v>
          </cell>
          <cell r="E52" t="str">
            <v>9009</v>
          </cell>
          <cell r="F52" t="str">
            <v>JACOBS, Robert</v>
          </cell>
          <cell r="G52" t="str">
            <v>Wages Staff</v>
          </cell>
          <cell r="H52">
            <v>0</v>
          </cell>
          <cell r="I52">
            <v>1</v>
          </cell>
          <cell r="J52">
            <v>72211.86</v>
          </cell>
          <cell r="K52">
            <v>6896.1599999999989</v>
          </cell>
          <cell r="L52">
            <v>256.70400000000001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1259.01</v>
          </cell>
          <cell r="S52">
            <v>1499.0099999999998</v>
          </cell>
          <cell r="T52">
            <v>5962.34</v>
          </cell>
          <cell r="U52">
            <v>17120.919999999998</v>
          </cell>
          <cell r="V52">
            <v>1885.2</v>
          </cell>
          <cell r="W52">
            <v>1373.93</v>
          </cell>
          <cell r="X52">
            <v>8440.369999999999</v>
          </cell>
          <cell r="Y52">
            <v>3021.1870178900026</v>
          </cell>
          <cell r="Z52">
            <v>123476.72101788997</v>
          </cell>
          <cell r="AA52">
            <v>15637.580000000002</v>
          </cell>
          <cell r="AB52">
            <v>261</v>
          </cell>
          <cell r="AC52">
            <v>20</v>
          </cell>
          <cell r="AD52">
            <v>12</v>
          </cell>
          <cell r="AE52">
            <v>26</v>
          </cell>
          <cell r="AF52">
            <v>12</v>
          </cell>
          <cell r="AG52">
            <v>1528</v>
          </cell>
          <cell r="AH52">
            <v>0.85</v>
          </cell>
          <cell r="AI52">
            <v>1298.8</v>
          </cell>
          <cell r="AJ52">
            <v>95.069849875184772</v>
          </cell>
          <cell r="AK52">
            <v>41.830733945081299</v>
          </cell>
          <cell r="AL52">
            <v>0.44</v>
          </cell>
          <cell r="AM52">
            <v>136.90058382026606</v>
          </cell>
          <cell r="AN52">
            <v>14.260477481277716</v>
          </cell>
          <cell r="AO52">
            <v>0.15</v>
          </cell>
          <cell r="AP52">
            <v>151.16106130154378</v>
          </cell>
          <cell r="AQ52">
            <v>330</v>
          </cell>
          <cell r="AR52">
            <v>11</v>
          </cell>
          <cell r="AS52">
            <v>682</v>
          </cell>
          <cell r="AT52">
            <v>1023</v>
          </cell>
          <cell r="AU52">
            <v>63331.608522079048</v>
          </cell>
          <cell r="AV52">
            <v>0.32258064516129031</v>
          </cell>
          <cell r="AW52">
            <v>418.96774193548384</v>
          </cell>
          <cell r="AX52">
            <v>56.18181818181818</v>
          </cell>
        </row>
        <row r="53">
          <cell r="B53" t="str">
            <v>6013</v>
          </cell>
          <cell r="C53">
            <v>0</v>
          </cell>
          <cell r="D53" t="str">
            <v>Lineworker</v>
          </cell>
          <cell r="E53" t="str">
            <v>9627</v>
          </cell>
          <cell r="F53" t="str">
            <v>JONES, Andrew</v>
          </cell>
          <cell r="G53" t="str">
            <v>Wages Staff</v>
          </cell>
          <cell r="H53">
            <v>0</v>
          </cell>
          <cell r="I53">
            <v>1</v>
          </cell>
          <cell r="J53">
            <v>55553.020000000004</v>
          </cell>
          <cell r="K53">
            <v>4611.5700000000006</v>
          </cell>
          <cell r="L53">
            <v>138.09360000000001</v>
          </cell>
          <cell r="M53">
            <v>0</v>
          </cell>
          <cell r="N53">
            <v>2800.0499999999997</v>
          </cell>
          <cell r="O53">
            <v>749.98000000000025</v>
          </cell>
          <cell r="P53">
            <v>0</v>
          </cell>
          <cell r="Q53">
            <v>0</v>
          </cell>
          <cell r="R53">
            <v>0</v>
          </cell>
          <cell r="S53">
            <v>1499.0099999999998</v>
          </cell>
          <cell r="T53">
            <v>3611.64</v>
          </cell>
          <cell r="U53">
            <v>8256.39</v>
          </cell>
          <cell r="V53">
            <v>1363.0400000000002</v>
          </cell>
          <cell r="W53">
            <v>1046.76</v>
          </cell>
          <cell r="X53">
            <v>6102.52</v>
          </cell>
          <cell r="Y53">
            <v>2708.6491353600604</v>
          </cell>
          <cell r="Z53">
            <v>88440.722735360061</v>
          </cell>
          <cell r="AA53">
            <v>12028.49</v>
          </cell>
          <cell r="AB53">
            <v>261</v>
          </cell>
          <cell r="AC53">
            <v>20</v>
          </cell>
          <cell r="AD53">
            <v>12</v>
          </cell>
          <cell r="AE53">
            <v>26</v>
          </cell>
          <cell r="AF53">
            <v>12</v>
          </cell>
          <cell r="AG53">
            <v>1528</v>
          </cell>
          <cell r="AH53">
            <v>0.85</v>
          </cell>
          <cell r="AI53">
            <v>1298.8</v>
          </cell>
          <cell r="AJ53">
            <v>68.094181348444764</v>
          </cell>
          <cell r="AK53">
            <v>29.961439793315694</v>
          </cell>
          <cell r="AL53">
            <v>0.44</v>
          </cell>
          <cell r="AM53">
            <v>98.055621141760454</v>
          </cell>
          <cell r="AN53">
            <v>10.214127202266715</v>
          </cell>
          <cell r="AO53">
            <v>0.15</v>
          </cell>
          <cell r="AP53">
            <v>108.26974834402716</v>
          </cell>
          <cell r="AQ53">
            <v>449</v>
          </cell>
          <cell r="AR53">
            <v>0</v>
          </cell>
          <cell r="AS53">
            <v>985.17000000000007</v>
          </cell>
          <cell r="AT53">
            <v>1434.17</v>
          </cell>
          <cell r="AU53">
            <v>44024.569171019401</v>
          </cell>
          <cell r="AV53">
            <v>0.31307306665179163</v>
          </cell>
          <cell r="AW53">
            <v>406.61929896734694</v>
          </cell>
          <cell r="AX53">
            <v>67.090909090909079</v>
          </cell>
        </row>
        <row r="54">
          <cell r="B54" t="str">
            <v>5163</v>
          </cell>
          <cell r="C54">
            <v>0</v>
          </cell>
          <cell r="D54" t="str">
            <v>Lineworker / Cable Jointer</v>
          </cell>
          <cell r="E54" t="str">
            <v>5820</v>
          </cell>
          <cell r="F54" t="str">
            <v>KEARNEY, Byron P</v>
          </cell>
          <cell r="G54" t="str">
            <v>Wages Staff</v>
          </cell>
          <cell r="H54">
            <v>0</v>
          </cell>
          <cell r="I54">
            <v>1</v>
          </cell>
          <cell r="J54">
            <v>80117.41</v>
          </cell>
          <cell r="K54">
            <v>7652.7599999999984</v>
          </cell>
          <cell r="L54">
            <v>345.26319999999998</v>
          </cell>
          <cell r="M54">
            <v>0</v>
          </cell>
          <cell r="N54">
            <v>2800.0499999999997</v>
          </cell>
          <cell r="O54">
            <v>749.98000000000025</v>
          </cell>
          <cell r="P54">
            <v>0</v>
          </cell>
          <cell r="Q54">
            <v>0</v>
          </cell>
          <cell r="R54">
            <v>2833.0000000000005</v>
          </cell>
          <cell r="S54">
            <v>1499.0099999999998</v>
          </cell>
          <cell r="T54">
            <v>5962.34</v>
          </cell>
          <cell r="U54">
            <v>19120.940000000002</v>
          </cell>
          <cell r="V54">
            <v>2097.41</v>
          </cell>
          <cell r="W54">
            <v>1527.64</v>
          </cell>
          <cell r="X54">
            <v>9390.2999999999993</v>
          </cell>
          <cell r="Y54">
            <v>3456.441042374001</v>
          </cell>
          <cell r="Z54">
            <v>137552.54424237399</v>
          </cell>
          <cell r="AA54">
            <v>17353.219999999998</v>
          </cell>
          <cell r="AB54">
            <v>261</v>
          </cell>
          <cell r="AC54">
            <v>20</v>
          </cell>
          <cell r="AD54">
            <v>12</v>
          </cell>
          <cell r="AE54">
            <v>26</v>
          </cell>
          <cell r="AF54">
            <v>12</v>
          </cell>
          <cell r="AG54">
            <v>1528</v>
          </cell>
          <cell r="AH54">
            <v>0.85</v>
          </cell>
          <cell r="AI54">
            <v>1298.8</v>
          </cell>
          <cell r="AJ54">
            <v>105.90741010346011</v>
          </cell>
          <cell r="AK54">
            <v>46.599260445522447</v>
          </cell>
          <cell r="AL54">
            <v>0.44</v>
          </cell>
          <cell r="AM54">
            <v>152.50667054898256</v>
          </cell>
          <cell r="AN54">
            <v>15.886111515519016</v>
          </cell>
          <cell r="AO54">
            <v>0.15</v>
          </cell>
          <cell r="AP54">
            <v>168.39278206450157</v>
          </cell>
          <cell r="AQ54">
            <v>356.5</v>
          </cell>
          <cell r="AR54">
            <v>0</v>
          </cell>
          <cell r="AS54">
            <v>136</v>
          </cell>
          <cell r="AT54">
            <v>492.5</v>
          </cell>
          <cell r="AU54">
            <v>158313.90135152498</v>
          </cell>
          <cell r="AV54">
            <v>0.72385786802030461</v>
          </cell>
          <cell r="AW54">
            <v>940.14659898477157</v>
          </cell>
          <cell r="AX54">
            <v>8.7272727272727266</v>
          </cell>
        </row>
        <row r="55">
          <cell r="B55" t="str">
            <v>2554</v>
          </cell>
          <cell r="C55">
            <v>0</v>
          </cell>
          <cell r="D55" t="str">
            <v>Asset Inspector</v>
          </cell>
          <cell r="E55" t="str">
            <v>3289</v>
          </cell>
          <cell r="F55" t="str">
            <v>KERSHAW, Timothy E</v>
          </cell>
          <cell r="G55" t="str">
            <v>Wages Staff</v>
          </cell>
          <cell r="H55">
            <v>0</v>
          </cell>
          <cell r="I55">
            <v>1</v>
          </cell>
          <cell r="J55">
            <v>59227.74</v>
          </cell>
          <cell r="K55">
            <v>5655.9199999999992</v>
          </cell>
          <cell r="L55">
            <v>167.70400000000001</v>
          </cell>
          <cell r="M55">
            <v>0</v>
          </cell>
          <cell r="N55">
            <v>2800.0499999999997</v>
          </cell>
          <cell r="O55">
            <v>749.98000000000025</v>
          </cell>
          <cell r="P55">
            <v>0</v>
          </cell>
          <cell r="Q55">
            <v>0</v>
          </cell>
          <cell r="R55">
            <v>2833.0000000000005</v>
          </cell>
          <cell r="S55">
            <v>0</v>
          </cell>
          <cell r="T55">
            <v>3611.64</v>
          </cell>
          <cell r="U55">
            <v>8894.5099999999984</v>
          </cell>
          <cell r="V55">
            <v>1466.3700000000001</v>
          </cell>
          <cell r="W55">
            <v>1125.97</v>
          </cell>
          <cell r="X55">
            <v>6565.079999999999</v>
          </cell>
          <cell r="Y55">
            <v>2215.8954020769979</v>
          </cell>
          <cell r="Z55">
            <v>95313.859402076981</v>
          </cell>
          <cell r="AA55">
            <v>12825.22</v>
          </cell>
          <cell r="AB55">
            <v>261</v>
          </cell>
          <cell r="AC55">
            <v>20</v>
          </cell>
          <cell r="AD55">
            <v>12</v>
          </cell>
          <cell r="AE55">
            <v>26</v>
          </cell>
          <cell r="AF55">
            <v>12</v>
          </cell>
          <cell r="AG55">
            <v>1528</v>
          </cell>
          <cell r="AH55">
            <v>0.85</v>
          </cell>
          <cell r="AI55">
            <v>1298.8</v>
          </cell>
          <cell r="AJ55">
            <v>73.38609439642515</v>
          </cell>
          <cell r="AK55">
            <v>32.289881534427067</v>
          </cell>
          <cell r="AL55">
            <v>0.44</v>
          </cell>
          <cell r="AM55">
            <v>105.67597593085222</v>
          </cell>
          <cell r="AN55">
            <v>11.007914159463771</v>
          </cell>
          <cell r="AO55">
            <v>0.15</v>
          </cell>
          <cell r="AP55">
            <v>116.68389009031598</v>
          </cell>
          <cell r="AQ55">
            <v>10</v>
          </cell>
          <cell r="AR55">
            <v>0</v>
          </cell>
          <cell r="AS55">
            <v>1179</v>
          </cell>
          <cell r="AT55">
            <v>1189</v>
          </cell>
          <cell r="AU55">
            <v>1274.5924007510714</v>
          </cell>
          <cell r="AV55">
            <v>8.4104289318755257E-3</v>
          </cell>
          <cell r="AW55">
            <v>10.923465096719932</v>
          </cell>
          <cell r="AX55">
            <v>1.0909090909090908</v>
          </cell>
        </row>
        <row r="56">
          <cell r="B56" t="str">
            <v>5167</v>
          </cell>
          <cell r="C56">
            <v>0</v>
          </cell>
          <cell r="D56" t="str">
            <v>Lineworker</v>
          </cell>
          <cell r="E56" t="str">
            <v>5831</v>
          </cell>
          <cell r="F56" t="str">
            <v>KIMBER, Bruce M</v>
          </cell>
          <cell r="G56" t="str">
            <v>Wages Staff</v>
          </cell>
          <cell r="H56">
            <v>0</v>
          </cell>
          <cell r="I56">
            <v>1</v>
          </cell>
          <cell r="J56">
            <v>64653.75</v>
          </cell>
          <cell r="K56">
            <v>5370.47</v>
          </cell>
          <cell r="L56">
            <v>161.3552</v>
          </cell>
          <cell r="M56">
            <v>0</v>
          </cell>
          <cell r="N56">
            <v>2800.0499999999997</v>
          </cell>
          <cell r="O56">
            <v>749.98000000000025</v>
          </cell>
          <cell r="P56">
            <v>0</v>
          </cell>
          <cell r="Q56">
            <v>0</v>
          </cell>
          <cell r="R56">
            <v>0</v>
          </cell>
          <cell r="S56">
            <v>1499.0099999999998</v>
          </cell>
          <cell r="T56">
            <v>5962.34</v>
          </cell>
          <cell r="U56">
            <v>9726.14</v>
          </cell>
          <cell r="V56">
            <v>1603.22</v>
          </cell>
          <cell r="W56">
            <v>1231.02</v>
          </cell>
          <cell r="X56">
            <v>7177.8</v>
          </cell>
          <cell r="Y56">
            <v>3773.800626157994</v>
          </cell>
          <cell r="Z56">
            <v>104708.93582615801</v>
          </cell>
          <cell r="AA56">
            <v>14007.960000000001</v>
          </cell>
          <cell r="AB56">
            <v>261</v>
          </cell>
          <cell r="AC56">
            <v>20</v>
          </cell>
          <cell r="AD56">
            <v>12</v>
          </cell>
          <cell r="AE56">
            <v>26</v>
          </cell>
          <cell r="AF56">
            <v>12</v>
          </cell>
          <cell r="AG56">
            <v>1528</v>
          </cell>
          <cell r="AH56">
            <v>0.85</v>
          </cell>
          <cell r="AI56">
            <v>1298.8</v>
          </cell>
          <cell r="AJ56">
            <v>80.61975348487681</v>
          </cell>
          <cell r="AK56">
            <v>35.472691533345795</v>
          </cell>
          <cell r="AL56">
            <v>0.44</v>
          </cell>
          <cell r="AM56">
            <v>116.09244501822261</v>
          </cell>
          <cell r="AN56">
            <v>12.092963022731521</v>
          </cell>
          <cell r="AO56">
            <v>0.15</v>
          </cell>
          <cell r="AP56">
            <v>128.18540804095412</v>
          </cell>
          <cell r="AQ56">
            <v>761</v>
          </cell>
          <cell r="AR56">
            <v>4</v>
          </cell>
          <cell r="AS56">
            <v>425</v>
          </cell>
          <cell r="AT56">
            <v>1190</v>
          </cell>
          <cell r="AU56">
            <v>106467.86996663269</v>
          </cell>
          <cell r="AV56">
            <v>0.63949579831932768</v>
          </cell>
          <cell r="AW56">
            <v>830.5771428571428</v>
          </cell>
          <cell r="AX56">
            <v>13.09090909090909</v>
          </cell>
        </row>
        <row r="57">
          <cell r="B57" t="str">
            <v>3770</v>
          </cell>
          <cell r="C57">
            <v>0</v>
          </cell>
          <cell r="D57" t="str">
            <v>Vegetation Inspector</v>
          </cell>
          <cell r="E57" t="str">
            <v>9378</v>
          </cell>
          <cell r="F57" t="str">
            <v>KRISTIANSEN, Benjamin T</v>
          </cell>
          <cell r="G57" t="str">
            <v>Wages Staff</v>
          </cell>
          <cell r="H57">
            <v>0</v>
          </cell>
          <cell r="I57">
            <v>1</v>
          </cell>
          <cell r="J57">
            <v>54135.67</v>
          </cell>
          <cell r="K57">
            <v>4494.5</v>
          </cell>
          <cell r="L57">
            <v>211.80560000000003</v>
          </cell>
          <cell r="M57">
            <v>0</v>
          </cell>
          <cell r="N57">
            <v>2800.0499999999997</v>
          </cell>
          <cell r="O57">
            <v>749.98000000000025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3611.64</v>
          </cell>
          <cell r="U57">
            <v>7893.29</v>
          </cell>
          <cell r="V57">
            <v>1306.53</v>
          </cell>
          <cell r="W57">
            <v>1003.6199999999999</v>
          </cell>
          <cell r="X57">
            <v>5849.47</v>
          </cell>
          <cell r="Y57">
            <v>2773.7871868642605</v>
          </cell>
          <cell r="Z57">
            <v>84830.342786864247</v>
          </cell>
          <cell r="AA57">
            <v>11723.16</v>
          </cell>
          <cell r="AB57">
            <v>261</v>
          </cell>
          <cell r="AC57">
            <v>20</v>
          </cell>
          <cell r="AD57">
            <v>12</v>
          </cell>
          <cell r="AE57">
            <v>26</v>
          </cell>
          <cell r="AF57">
            <v>12</v>
          </cell>
          <cell r="AG57">
            <v>1528</v>
          </cell>
          <cell r="AH57">
            <v>0.85</v>
          </cell>
          <cell r="AI57">
            <v>1298.8</v>
          </cell>
          <cell r="AJ57">
            <v>65.314400051481556</v>
          </cell>
          <cell r="AK57">
            <v>28.738336022651886</v>
          </cell>
          <cell r="AL57">
            <v>0.44</v>
          </cell>
          <cell r="AM57">
            <v>94.052736074133435</v>
          </cell>
          <cell r="AN57">
            <v>9.7971600077222334</v>
          </cell>
          <cell r="AO57">
            <v>0.15</v>
          </cell>
          <cell r="AP57">
            <v>103.84989608185566</v>
          </cell>
          <cell r="AQ57">
            <v>7</v>
          </cell>
          <cell r="AR57">
            <v>0</v>
          </cell>
          <cell r="AS57">
            <v>1179.5</v>
          </cell>
          <cell r="AT57">
            <v>1186.5</v>
          </cell>
          <cell r="AU57">
            <v>795.75365800067334</v>
          </cell>
          <cell r="AV57">
            <v>5.8997050147492625E-3</v>
          </cell>
          <cell r="AW57">
            <v>7.6625368731563421</v>
          </cell>
          <cell r="AX57">
            <v>0</v>
          </cell>
        </row>
        <row r="58">
          <cell r="B58" t="str">
            <v>6083</v>
          </cell>
          <cell r="C58">
            <v>0</v>
          </cell>
          <cell r="D58" t="str">
            <v>Vegetation Inspector</v>
          </cell>
          <cell r="E58" t="str">
            <v>10090</v>
          </cell>
          <cell r="F58" t="str">
            <v>LUMLEY, Mark G</v>
          </cell>
          <cell r="G58" t="str">
            <v>Wages Staff</v>
          </cell>
          <cell r="H58">
            <v>0</v>
          </cell>
          <cell r="I58">
            <v>1</v>
          </cell>
          <cell r="J58">
            <v>52632.180000000015</v>
          </cell>
          <cell r="K58">
            <v>4370.7000000000007</v>
          </cell>
          <cell r="L58">
            <v>145.85079999999999</v>
          </cell>
          <cell r="M58">
            <v>0</v>
          </cell>
          <cell r="N58">
            <v>2800.0499999999997</v>
          </cell>
          <cell r="O58">
            <v>749.98000000000025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3611.64</v>
          </cell>
          <cell r="U58">
            <v>7699.5400000000009</v>
          </cell>
          <cell r="V58">
            <v>1273.8999999999999</v>
          </cell>
          <cell r="W58">
            <v>978.53</v>
          </cell>
          <cell r="X58">
            <v>5703.48</v>
          </cell>
          <cell r="Y58">
            <v>1447.7902729281404</v>
          </cell>
          <cell r="Z58">
            <v>81413.641072928149</v>
          </cell>
          <cell r="AA58">
            <v>11400.22</v>
          </cell>
          <cell r="AB58">
            <v>261</v>
          </cell>
          <cell r="AC58">
            <v>20</v>
          </cell>
          <cell r="AD58">
            <v>12</v>
          </cell>
          <cell r="AE58">
            <v>26</v>
          </cell>
          <cell r="AF58">
            <v>12</v>
          </cell>
          <cell r="AG58">
            <v>1528</v>
          </cell>
          <cell r="AH58">
            <v>0.85</v>
          </cell>
          <cell r="AI58">
            <v>1298.8</v>
          </cell>
          <cell r="AJ58">
            <v>62.683739661940372</v>
          </cell>
          <cell r="AK58">
            <v>27.580845451253765</v>
          </cell>
          <cell r="AL58">
            <v>0.44</v>
          </cell>
          <cell r="AM58">
            <v>90.26458511319413</v>
          </cell>
          <cell r="AN58">
            <v>9.4025609492910558</v>
          </cell>
          <cell r="AO58">
            <v>0.15</v>
          </cell>
          <cell r="AP58">
            <v>99.667146062485187</v>
          </cell>
          <cell r="AQ58">
            <v>0</v>
          </cell>
          <cell r="AR58">
            <v>0</v>
          </cell>
          <cell r="AS58">
            <v>1158</v>
          </cell>
          <cell r="AT58">
            <v>1158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B59" t="str">
            <v>5319</v>
          </cell>
          <cell r="C59">
            <v>0</v>
          </cell>
          <cell r="D59" t="str">
            <v>Lineworker</v>
          </cell>
          <cell r="E59" t="str">
            <v>3070</v>
          </cell>
          <cell r="F59" t="str">
            <v>MATTHEWS, Darren J</v>
          </cell>
          <cell r="G59" t="str">
            <v>Wages Staff</v>
          </cell>
          <cell r="H59">
            <v>0</v>
          </cell>
          <cell r="I59">
            <v>1</v>
          </cell>
          <cell r="J59">
            <v>72688.039999999994</v>
          </cell>
          <cell r="K59">
            <v>6034.52</v>
          </cell>
          <cell r="L59">
            <v>213.85040000000001</v>
          </cell>
          <cell r="M59">
            <v>0</v>
          </cell>
          <cell r="N59">
            <v>2800.0499999999997</v>
          </cell>
          <cell r="O59">
            <v>749.98000000000025</v>
          </cell>
          <cell r="P59">
            <v>0</v>
          </cell>
          <cell r="Q59">
            <v>0</v>
          </cell>
          <cell r="R59">
            <v>0</v>
          </cell>
          <cell r="S59">
            <v>1499.4100000000003</v>
          </cell>
          <cell r="T59">
            <v>5962.34</v>
          </cell>
          <cell r="U59">
            <v>10765.370000000003</v>
          </cell>
          <cell r="V59">
            <v>1778.1200000000003</v>
          </cell>
          <cell r="W59">
            <v>1365.62</v>
          </cell>
          <cell r="X59">
            <v>7960.84</v>
          </cell>
          <cell r="Y59">
            <v>2891.6376073000029</v>
          </cell>
          <cell r="Z59">
            <v>114709.77800729997</v>
          </cell>
          <cell r="AA59">
            <v>15739.960000000003</v>
          </cell>
          <cell r="AB59">
            <v>261</v>
          </cell>
          <cell r="AC59">
            <v>20</v>
          </cell>
          <cell r="AD59">
            <v>12</v>
          </cell>
          <cell r="AE59">
            <v>26</v>
          </cell>
          <cell r="AF59">
            <v>12</v>
          </cell>
          <cell r="AG59">
            <v>1528</v>
          </cell>
          <cell r="AH59">
            <v>0.85</v>
          </cell>
          <cell r="AI59">
            <v>1298.8</v>
          </cell>
          <cell r="AJ59">
            <v>88.319816759547251</v>
          </cell>
          <cell r="AK59">
            <v>38.860719374200791</v>
          </cell>
          <cell r="AL59">
            <v>0.44</v>
          </cell>
          <cell r="AM59">
            <v>127.18053613374803</v>
          </cell>
          <cell r="AN59">
            <v>13.247972513932087</v>
          </cell>
          <cell r="AO59">
            <v>0.15</v>
          </cell>
          <cell r="AP59">
            <v>140.42850864768013</v>
          </cell>
          <cell r="AQ59">
            <v>65</v>
          </cell>
          <cell r="AR59">
            <v>64.800000000000011</v>
          </cell>
          <cell r="AS59">
            <v>217.15000000000003</v>
          </cell>
          <cell r="AT59">
            <v>346.95000000000005</v>
          </cell>
          <cell r="AU59">
            <v>34169.925225693762</v>
          </cell>
          <cell r="AV59">
            <v>0.18734687995388383</v>
          </cell>
          <cell r="AW59">
            <v>243.32612768410431</v>
          </cell>
          <cell r="AX59">
            <v>0</v>
          </cell>
        </row>
        <row r="60">
          <cell r="B60" t="str">
            <v>5401</v>
          </cell>
          <cell r="C60">
            <v>0</v>
          </cell>
          <cell r="D60" t="str">
            <v>Lineworker</v>
          </cell>
          <cell r="E60" t="str">
            <v>2037</v>
          </cell>
          <cell r="F60" t="str">
            <v>MCQUALTER, Toby C</v>
          </cell>
          <cell r="G60" t="str">
            <v>Wages Staff</v>
          </cell>
          <cell r="H60">
            <v>0</v>
          </cell>
          <cell r="I60">
            <v>1</v>
          </cell>
          <cell r="J60">
            <v>63440.579999999994</v>
          </cell>
          <cell r="K60">
            <v>6058.5599999999995</v>
          </cell>
          <cell r="L60">
            <v>246.35400000000001</v>
          </cell>
          <cell r="M60">
            <v>0</v>
          </cell>
          <cell r="N60">
            <v>2800.0499999999997</v>
          </cell>
          <cell r="O60">
            <v>749.98000000000025</v>
          </cell>
          <cell r="P60">
            <v>0</v>
          </cell>
          <cell r="Q60">
            <v>0</v>
          </cell>
          <cell r="R60">
            <v>0</v>
          </cell>
          <cell r="S60">
            <v>1499.4100000000003</v>
          </cell>
          <cell r="T60">
            <v>5962.34</v>
          </cell>
          <cell r="U60">
            <v>9564.32</v>
          </cell>
          <cell r="V60">
            <v>1575.99</v>
          </cell>
          <cell r="W60">
            <v>1210.07</v>
          </cell>
          <cell r="X60">
            <v>7055.8600000000006</v>
          </cell>
          <cell r="Y60">
            <v>2818.0264483379979</v>
          </cell>
          <cell r="Z60">
            <v>102981.54044833803</v>
          </cell>
          <cell r="AA60">
            <v>13738.12</v>
          </cell>
          <cell r="AB60">
            <v>261</v>
          </cell>
          <cell r="AC60">
            <v>20</v>
          </cell>
          <cell r="AD60">
            <v>12</v>
          </cell>
          <cell r="AE60">
            <v>26</v>
          </cell>
          <cell r="AF60">
            <v>12</v>
          </cell>
          <cell r="AG60">
            <v>1528</v>
          </cell>
          <cell r="AH60">
            <v>0.85</v>
          </cell>
          <cell r="AI60">
            <v>1298.8</v>
          </cell>
          <cell r="AJ60">
            <v>79.289760123450904</v>
          </cell>
          <cell r="AK60">
            <v>34.8874944543184</v>
          </cell>
          <cell r="AL60">
            <v>0.44</v>
          </cell>
          <cell r="AM60">
            <v>114.1772545777693</v>
          </cell>
          <cell r="AN60">
            <v>11.893464018517635</v>
          </cell>
          <cell r="AO60">
            <v>0.15</v>
          </cell>
          <cell r="AP60">
            <v>126.07071859628694</v>
          </cell>
          <cell r="AQ60">
            <v>299</v>
          </cell>
          <cell r="AR60">
            <v>62.19</v>
          </cell>
          <cell r="AS60">
            <v>709.13999999999987</v>
          </cell>
          <cell r="AT60">
            <v>1070.33</v>
          </cell>
          <cell r="AU60">
            <v>45741.457442605912</v>
          </cell>
          <cell r="AV60">
            <v>0.27935309670849179</v>
          </cell>
          <cell r="AW60">
            <v>362.82380200498915</v>
          </cell>
          <cell r="AX60">
            <v>18.545454545454543</v>
          </cell>
        </row>
        <row r="61">
          <cell r="B61" t="str">
            <v>6015</v>
          </cell>
          <cell r="C61">
            <v>0</v>
          </cell>
          <cell r="D61" t="str">
            <v>Lineworker / Switcher</v>
          </cell>
          <cell r="E61" t="str">
            <v>2125</v>
          </cell>
          <cell r="F61" t="str">
            <v>MENAGER, Nicolas</v>
          </cell>
          <cell r="G61" t="str">
            <v>Wages Staff</v>
          </cell>
          <cell r="H61">
            <v>0</v>
          </cell>
          <cell r="I61">
            <v>1</v>
          </cell>
          <cell r="J61">
            <v>73794.98000000001</v>
          </cell>
          <cell r="K61">
            <v>7047.74</v>
          </cell>
          <cell r="L61">
            <v>10.083600000000001</v>
          </cell>
          <cell r="M61">
            <v>0</v>
          </cell>
          <cell r="N61">
            <v>2800.0499999999997</v>
          </cell>
          <cell r="O61">
            <v>749.98000000000025</v>
          </cell>
          <cell r="P61">
            <v>0</v>
          </cell>
          <cell r="Q61">
            <v>0</v>
          </cell>
          <cell r="R61">
            <v>2059.9999999999995</v>
          </cell>
          <cell r="S61">
            <v>1499.4100000000003</v>
          </cell>
          <cell r="T61">
            <v>5962.34</v>
          </cell>
          <cell r="U61">
            <v>11157.35</v>
          </cell>
          <cell r="V61">
            <v>1837.8</v>
          </cell>
          <cell r="W61">
            <v>1410.9899999999998</v>
          </cell>
          <cell r="X61">
            <v>8227.99</v>
          </cell>
          <cell r="Y61">
            <v>2279.7686554719994</v>
          </cell>
          <cell r="Z61">
            <v>118838.48225547203</v>
          </cell>
          <cell r="AA61">
            <v>15981.23</v>
          </cell>
          <cell r="AB61">
            <v>261</v>
          </cell>
          <cell r="AC61">
            <v>20</v>
          </cell>
          <cell r="AD61">
            <v>12</v>
          </cell>
          <cell r="AE61">
            <v>26</v>
          </cell>
          <cell r="AF61">
            <v>12</v>
          </cell>
          <cell r="AG61">
            <v>1528</v>
          </cell>
          <cell r="AH61">
            <v>0.85</v>
          </cell>
          <cell r="AI61">
            <v>1298.8</v>
          </cell>
          <cell r="AJ61">
            <v>91.498677437228238</v>
          </cell>
          <cell r="AK61">
            <v>40.259418072380427</v>
          </cell>
          <cell r="AL61">
            <v>0.44</v>
          </cell>
          <cell r="AM61">
            <v>131.75809550960867</v>
          </cell>
          <cell r="AN61">
            <v>13.724801615584235</v>
          </cell>
          <cell r="AO61">
            <v>0.15</v>
          </cell>
          <cell r="AP61">
            <v>145.48289712519289</v>
          </cell>
          <cell r="AQ61">
            <v>131.5</v>
          </cell>
          <cell r="AR61">
            <v>0</v>
          </cell>
          <cell r="AS61">
            <v>37</v>
          </cell>
          <cell r="AT61">
            <v>168.5</v>
          </cell>
          <cell r="AU61">
            <v>147461.98256608527</v>
          </cell>
          <cell r="AV61">
            <v>0.78041543026706228</v>
          </cell>
          <cell r="AW61">
            <v>1013.6035608308605</v>
          </cell>
          <cell r="AX61">
            <v>17.454545454545453</v>
          </cell>
        </row>
        <row r="62">
          <cell r="B62" t="str">
            <v>2649</v>
          </cell>
          <cell r="C62">
            <v>0</v>
          </cell>
          <cell r="D62" t="str">
            <v>Lineworker</v>
          </cell>
          <cell r="E62" t="str">
            <v>6051</v>
          </cell>
          <cell r="F62" t="str">
            <v>MURPHY, Shane</v>
          </cell>
          <cell r="G62" t="str">
            <v>Wages Staff</v>
          </cell>
          <cell r="H62">
            <v>0</v>
          </cell>
          <cell r="I62">
            <v>1</v>
          </cell>
          <cell r="J62">
            <v>82385.63</v>
          </cell>
          <cell r="K62">
            <v>7867.380000000001</v>
          </cell>
          <cell r="L62">
            <v>562.16840000000002</v>
          </cell>
          <cell r="M62">
            <v>0</v>
          </cell>
          <cell r="N62">
            <v>2800.0499999999997</v>
          </cell>
          <cell r="O62">
            <v>749.98000000000025</v>
          </cell>
          <cell r="P62">
            <v>0</v>
          </cell>
          <cell r="Q62">
            <v>0</v>
          </cell>
          <cell r="R62">
            <v>1743</v>
          </cell>
          <cell r="S62">
            <v>6240.0299999999988</v>
          </cell>
          <cell r="T62">
            <v>5962.34</v>
          </cell>
          <cell r="U62">
            <v>20319.519999999997</v>
          </cell>
          <cell r="V62">
            <v>2216.27</v>
          </cell>
          <cell r="W62">
            <v>1612.7299999999998</v>
          </cell>
          <cell r="X62">
            <v>9922.510000000002</v>
          </cell>
          <cell r="Y62">
            <v>4770.5850242059969</v>
          </cell>
          <cell r="Z62">
            <v>147152.19342420599</v>
          </cell>
          <cell r="AA62">
            <v>17839.89</v>
          </cell>
          <cell r="AB62">
            <v>261</v>
          </cell>
          <cell r="AC62">
            <v>20</v>
          </cell>
          <cell r="AD62">
            <v>12</v>
          </cell>
          <cell r="AE62">
            <v>26</v>
          </cell>
          <cell r="AF62">
            <v>12</v>
          </cell>
          <cell r="AG62">
            <v>1528</v>
          </cell>
          <cell r="AH62">
            <v>0.85</v>
          </cell>
          <cell r="AI62">
            <v>1298.8</v>
          </cell>
          <cell r="AJ62">
            <v>113.29857824469202</v>
          </cell>
          <cell r="AK62">
            <v>49.851374427664489</v>
          </cell>
          <cell r="AL62">
            <v>0.44</v>
          </cell>
          <cell r="AM62">
            <v>163.14995267235651</v>
          </cell>
          <cell r="AN62">
            <v>16.994786736703801</v>
          </cell>
          <cell r="AO62">
            <v>0.15</v>
          </cell>
          <cell r="AP62">
            <v>180.14473940906032</v>
          </cell>
          <cell r="AQ62">
            <v>504</v>
          </cell>
          <cell r="AR62">
            <v>1</v>
          </cell>
          <cell r="AS62">
            <v>516</v>
          </cell>
          <cell r="AT62">
            <v>1021</v>
          </cell>
          <cell r="AU62">
            <v>115496.45614341011</v>
          </cell>
          <cell r="AV62">
            <v>0.49363369245837413</v>
          </cell>
          <cell r="AW62">
            <v>641.13143976493632</v>
          </cell>
          <cell r="AX62">
            <v>83.454545454545453</v>
          </cell>
        </row>
        <row r="63">
          <cell r="B63" t="str">
            <v>4239</v>
          </cell>
          <cell r="C63">
            <v>0</v>
          </cell>
          <cell r="D63" t="str">
            <v>Vegetation and Customer Notification Administrator</v>
          </cell>
          <cell r="E63" t="str">
            <v>550-61425</v>
          </cell>
          <cell r="F63" t="str">
            <v>NANCARROW, Gail J</v>
          </cell>
          <cell r="G63" t="str">
            <v>Salaried Staff</v>
          </cell>
          <cell r="H63">
            <v>0</v>
          </cell>
          <cell r="I63">
            <v>1</v>
          </cell>
          <cell r="J63">
            <v>78014.350000000006</v>
          </cell>
          <cell r="K63">
            <v>6478.3799999999992</v>
          </cell>
          <cell r="L63">
            <v>364.7396</v>
          </cell>
          <cell r="M63">
            <v>0</v>
          </cell>
          <cell r="N63">
            <v>2800.0499999999997</v>
          </cell>
          <cell r="O63">
            <v>749.98000000000025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15630.379999999997</v>
          </cell>
          <cell r="V63">
            <v>1844.67</v>
          </cell>
          <cell r="W63">
            <v>1358.9399999999998</v>
          </cell>
          <cell r="X63">
            <v>8258.8299999999981</v>
          </cell>
          <cell r="Y63">
            <v>5151.9218392949697</v>
          </cell>
          <cell r="Z63">
            <v>120652.24143929499</v>
          </cell>
          <cell r="AA63">
            <v>16897.73</v>
          </cell>
          <cell r="AB63">
            <v>261</v>
          </cell>
          <cell r="AC63">
            <v>20</v>
          </cell>
          <cell r="AD63">
            <v>12</v>
          </cell>
          <cell r="AE63">
            <v>0</v>
          </cell>
          <cell r="AF63">
            <v>12</v>
          </cell>
          <cell r="AG63">
            <v>1594.9499999999998</v>
          </cell>
          <cell r="AH63">
            <v>0.85</v>
          </cell>
          <cell r="AI63">
            <v>1355.7074999999998</v>
          </cell>
          <cell r="AJ63">
            <v>88.995776330288805</v>
          </cell>
          <cell r="AK63">
            <v>39.158141585327073</v>
          </cell>
          <cell r="AL63">
            <v>0.44</v>
          </cell>
          <cell r="AM63">
            <v>128.15391791561586</v>
          </cell>
          <cell r="AN63">
            <v>13.34936644954332</v>
          </cell>
          <cell r="AO63">
            <v>0.15</v>
          </cell>
          <cell r="AP63">
            <v>141.50328436515917</v>
          </cell>
          <cell r="AQ63">
            <v>0</v>
          </cell>
          <cell r="AR63">
            <v>0</v>
          </cell>
          <cell r="AS63">
            <v>1418.5500000000002</v>
          </cell>
          <cell r="AT63">
            <v>1418.5500000000002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B64" t="str">
            <v>1928</v>
          </cell>
          <cell r="C64">
            <v>0</v>
          </cell>
          <cell r="D64" t="str">
            <v>Lineworker</v>
          </cell>
          <cell r="E64" t="str">
            <v>9425</v>
          </cell>
          <cell r="F64" t="str">
            <v>O'DWYER, Peter</v>
          </cell>
          <cell r="G64" t="str">
            <v>Wages Staff</v>
          </cell>
          <cell r="H64">
            <v>0</v>
          </cell>
          <cell r="I64">
            <v>1</v>
          </cell>
          <cell r="J64">
            <v>55553.020000000004</v>
          </cell>
          <cell r="K64">
            <v>4611.5700000000006</v>
          </cell>
          <cell r="L64">
            <v>385.74400000000003</v>
          </cell>
          <cell r="M64">
            <v>0</v>
          </cell>
          <cell r="N64">
            <v>2800.0499999999997</v>
          </cell>
          <cell r="O64">
            <v>749.98000000000025</v>
          </cell>
          <cell r="P64">
            <v>0</v>
          </cell>
          <cell r="Q64">
            <v>0</v>
          </cell>
          <cell r="R64">
            <v>0</v>
          </cell>
          <cell r="S64">
            <v>1499.0099999999998</v>
          </cell>
          <cell r="T64">
            <v>3611.64</v>
          </cell>
          <cell r="U64">
            <v>8256.39</v>
          </cell>
          <cell r="V64">
            <v>1363.0400000000002</v>
          </cell>
          <cell r="W64">
            <v>1046.76</v>
          </cell>
          <cell r="X64">
            <v>6102.52</v>
          </cell>
          <cell r="Y64">
            <v>2794.5651062129346</v>
          </cell>
          <cell r="Z64">
            <v>88774.289106212935</v>
          </cell>
          <cell r="AA64">
            <v>12028.49</v>
          </cell>
          <cell r="AB64">
            <v>261</v>
          </cell>
          <cell r="AC64">
            <v>20</v>
          </cell>
          <cell r="AD64">
            <v>12</v>
          </cell>
          <cell r="AE64">
            <v>26</v>
          </cell>
          <cell r="AF64">
            <v>12</v>
          </cell>
          <cell r="AG64">
            <v>1528</v>
          </cell>
          <cell r="AH64">
            <v>0.85</v>
          </cell>
          <cell r="AI64">
            <v>1298.8</v>
          </cell>
          <cell r="AJ64">
            <v>68.351007935180888</v>
          </cell>
          <cell r="AK64">
            <v>30.074443491479592</v>
          </cell>
          <cell r="AL64">
            <v>0.44</v>
          </cell>
          <cell r="AM64">
            <v>98.425451426660487</v>
          </cell>
          <cell r="AN64">
            <v>10.252651190277133</v>
          </cell>
          <cell r="AO64">
            <v>0.15</v>
          </cell>
          <cell r="AP64">
            <v>108.67810261693762</v>
          </cell>
          <cell r="AQ64">
            <v>504</v>
          </cell>
          <cell r="AR64">
            <v>0</v>
          </cell>
          <cell r="AS64">
            <v>738.5</v>
          </cell>
          <cell r="AT64">
            <v>1242.5</v>
          </cell>
          <cell r="AU64">
            <v>57255.665447207095</v>
          </cell>
          <cell r="AV64">
            <v>0.40563380281690142</v>
          </cell>
          <cell r="AW64">
            <v>526.83718309859159</v>
          </cell>
          <cell r="AX64">
            <v>82.909090909090907</v>
          </cell>
        </row>
        <row r="65">
          <cell r="B65" t="str">
            <v>6012</v>
          </cell>
          <cell r="C65">
            <v>0</v>
          </cell>
          <cell r="D65" t="str">
            <v>Lineworker / Fitter</v>
          </cell>
          <cell r="E65" t="str">
            <v>10524</v>
          </cell>
          <cell r="F65" t="str">
            <v>O'HARA, Andrew</v>
          </cell>
          <cell r="G65" t="str">
            <v>Wages Staff</v>
          </cell>
          <cell r="H65">
            <v>0</v>
          </cell>
          <cell r="I65">
            <v>1</v>
          </cell>
          <cell r="J65">
            <v>75710.780000000013</v>
          </cell>
          <cell r="K65">
            <v>6287.829999999999</v>
          </cell>
          <cell r="L65">
            <v>315.42520000000002</v>
          </cell>
          <cell r="M65">
            <v>0</v>
          </cell>
          <cell r="N65">
            <v>2800.0499999999997</v>
          </cell>
          <cell r="O65">
            <v>749.98000000000025</v>
          </cell>
          <cell r="P65">
            <v>0</v>
          </cell>
          <cell r="Q65">
            <v>0</v>
          </cell>
          <cell r="R65">
            <v>0</v>
          </cell>
          <cell r="S65">
            <v>1499.4100000000003</v>
          </cell>
          <cell r="T65">
            <v>5962.34</v>
          </cell>
          <cell r="U65">
            <v>11161.86</v>
          </cell>
          <cell r="V65">
            <v>1844.8599999999997</v>
          </cell>
          <cell r="W65">
            <v>1416.9599999999996</v>
          </cell>
          <cell r="X65">
            <v>8259.59</v>
          </cell>
          <cell r="Y65">
            <v>1537.6709438037567</v>
          </cell>
          <cell r="Z65">
            <v>117546.75614380377</v>
          </cell>
          <cell r="AA65">
            <v>16400.759999999998</v>
          </cell>
          <cell r="AB65">
            <v>261</v>
          </cell>
          <cell r="AC65">
            <v>20</v>
          </cell>
          <cell r="AD65">
            <v>12</v>
          </cell>
          <cell r="AE65">
            <v>26</v>
          </cell>
          <cell r="AF65">
            <v>12</v>
          </cell>
          <cell r="AG65">
            <v>1528</v>
          </cell>
          <cell r="AH65">
            <v>0.85</v>
          </cell>
          <cell r="AI65">
            <v>1298.8</v>
          </cell>
          <cell r="AJ65">
            <v>90.50412391731119</v>
          </cell>
          <cell r="AK65">
            <v>39.821814523616922</v>
          </cell>
          <cell r="AL65">
            <v>0.44</v>
          </cell>
          <cell r="AM65">
            <v>130.3259384409281</v>
          </cell>
          <cell r="AN65">
            <v>13.575618587596678</v>
          </cell>
          <cell r="AO65">
            <v>0.15</v>
          </cell>
          <cell r="AP65">
            <v>143.90155702852476</v>
          </cell>
          <cell r="AQ65">
            <v>721</v>
          </cell>
          <cell r="AR65">
            <v>0</v>
          </cell>
          <cell r="AS65">
            <v>544</v>
          </cell>
          <cell r="AT65">
            <v>1265</v>
          </cell>
          <cell r="AU65">
            <v>106525.23776734796</v>
          </cell>
          <cell r="AV65">
            <v>0.56996047430830044</v>
          </cell>
          <cell r="AW65">
            <v>740.26466403162055</v>
          </cell>
          <cell r="AX65">
            <v>85.876363636363635</v>
          </cell>
        </row>
        <row r="66">
          <cell r="B66" t="str">
            <v>5026</v>
          </cell>
          <cell r="C66">
            <v>0</v>
          </cell>
          <cell r="D66" t="str">
            <v>Asset Inspector</v>
          </cell>
          <cell r="E66" t="str">
            <v>9678</v>
          </cell>
          <cell r="F66" t="str">
            <v>PARKER, Robert</v>
          </cell>
          <cell r="G66" t="str">
            <v>Wages Staff</v>
          </cell>
          <cell r="H66">
            <v>0</v>
          </cell>
          <cell r="I66">
            <v>1</v>
          </cell>
          <cell r="J66">
            <v>60362.62</v>
          </cell>
          <cell r="K66">
            <v>5767.16</v>
          </cell>
          <cell r="L66">
            <v>211.62560000000002</v>
          </cell>
          <cell r="M66">
            <v>0</v>
          </cell>
          <cell r="N66">
            <v>2800.0499999999997</v>
          </cell>
          <cell r="O66">
            <v>749.98000000000025</v>
          </cell>
          <cell r="P66">
            <v>0</v>
          </cell>
          <cell r="Q66">
            <v>0</v>
          </cell>
          <cell r="R66">
            <v>2833.0000000000005</v>
          </cell>
          <cell r="S66">
            <v>0</v>
          </cell>
          <cell r="T66">
            <v>3611.64</v>
          </cell>
          <cell r="U66">
            <v>9045.84</v>
          </cell>
          <cell r="V66">
            <v>1491.82</v>
          </cell>
          <cell r="W66">
            <v>1145.57</v>
          </cell>
          <cell r="X66">
            <v>6679.0999999999995</v>
          </cell>
          <cell r="Y66">
            <v>2857.0326944169019</v>
          </cell>
          <cell r="Z66">
            <v>97555.438294416919</v>
          </cell>
          <cell r="AA66">
            <v>13077.419999999998</v>
          </cell>
          <cell r="AB66">
            <v>261</v>
          </cell>
          <cell r="AC66">
            <v>20</v>
          </cell>
          <cell r="AD66">
            <v>12</v>
          </cell>
          <cell r="AE66">
            <v>26</v>
          </cell>
          <cell r="AF66">
            <v>12</v>
          </cell>
          <cell r="AG66">
            <v>1528</v>
          </cell>
          <cell r="AH66">
            <v>0.85</v>
          </cell>
          <cell r="AI66">
            <v>1298.8</v>
          </cell>
          <cell r="AJ66">
            <v>75.111978976298829</v>
          </cell>
          <cell r="AK66">
            <v>33.049270749571484</v>
          </cell>
          <cell r="AL66">
            <v>0.44</v>
          </cell>
          <cell r="AM66">
            <v>108.16124972587031</v>
          </cell>
          <cell r="AN66">
            <v>11.266796846444825</v>
          </cell>
          <cell r="AO66">
            <v>0.15</v>
          </cell>
          <cell r="AP66">
            <v>119.42804657231513</v>
          </cell>
          <cell r="AQ66">
            <v>0</v>
          </cell>
          <cell r="AR66">
            <v>0</v>
          </cell>
          <cell r="AS66">
            <v>1180</v>
          </cell>
          <cell r="AT66">
            <v>1180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B67" t="str">
            <v>2731</v>
          </cell>
          <cell r="C67">
            <v>0</v>
          </cell>
          <cell r="D67" t="str">
            <v>Asset Inspector</v>
          </cell>
          <cell r="E67" t="str">
            <v>3283</v>
          </cell>
          <cell r="F67" t="str">
            <v>PAULL, Matthew R</v>
          </cell>
          <cell r="G67" t="str">
            <v>Wages Staff</v>
          </cell>
          <cell r="H67">
            <v>0</v>
          </cell>
          <cell r="I67">
            <v>1</v>
          </cell>
          <cell r="J67">
            <v>59227.74</v>
          </cell>
          <cell r="K67">
            <v>5655.9199999999992</v>
          </cell>
          <cell r="L67">
            <v>123.474</v>
          </cell>
          <cell r="M67">
            <v>0</v>
          </cell>
          <cell r="N67">
            <v>2800.0499999999997</v>
          </cell>
          <cell r="O67">
            <v>749.98000000000025</v>
          </cell>
          <cell r="P67">
            <v>0</v>
          </cell>
          <cell r="Q67">
            <v>0</v>
          </cell>
          <cell r="R67">
            <v>2833.0000000000005</v>
          </cell>
          <cell r="S67">
            <v>0</v>
          </cell>
          <cell r="T67">
            <v>3611.64</v>
          </cell>
          <cell r="U67">
            <v>8894.5099999999984</v>
          </cell>
          <cell r="V67">
            <v>1466.3700000000001</v>
          </cell>
          <cell r="W67">
            <v>1125.97</v>
          </cell>
          <cell r="X67">
            <v>6565.079999999999</v>
          </cell>
          <cell r="Y67">
            <v>2305.831705134</v>
          </cell>
          <cell r="Z67">
            <v>95359.56570513398</v>
          </cell>
          <cell r="AA67">
            <v>12825.22</v>
          </cell>
          <cell r="AB67">
            <v>261</v>
          </cell>
          <cell r="AC67">
            <v>20</v>
          </cell>
          <cell r="AD67">
            <v>12</v>
          </cell>
          <cell r="AE67">
            <v>26</v>
          </cell>
          <cell r="AF67">
            <v>12</v>
          </cell>
          <cell r="AG67">
            <v>1528</v>
          </cell>
          <cell r="AH67">
            <v>0.85</v>
          </cell>
          <cell r="AI67">
            <v>1298.8</v>
          </cell>
          <cell r="AJ67">
            <v>73.421285575249442</v>
          </cell>
          <cell r="AK67">
            <v>32.305365653109753</v>
          </cell>
          <cell r="AL67">
            <v>0.44</v>
          </cell>
          <cell r="AM67">
            <v>105.7266512283592</v>
          </cell>
          <cell r="AN67">
            <v>11.013192836287416</v>
          </cell>
          <cell r="AO67">
            <v>0.15</v>
          </cell>
          <cell r="AP67">
            <v>116.73984406464662</v>
          </cell>
          <cell r="AQ67">
            <v>0</v>
          </cell>
          <cell r="AR67">
            <v>0</v>
          </cell>
          <cell r="AS67">
            <v>1181.5</v>
          </cell>
          <cell r="AT67">
            <v>1181.5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B68" t="str">
            <v>3303</v>
          </cell>
          <cell r="C68">
            <v>0</v>
          </cell>
          <cell r="D68" t="str">
            <v>Trades Assistant</v>
          </cell>
          <cell r="E68" t="str">
            <v>10122</v>
          </cell>
          <cell r="F68" t="str">
            <v>PEGG, Michael</v>
          </cell>
          <cell r="G68" t="str">
            <v>Wages Staff</v>
          </cell>
          <cell r="H68">
            <v>0</v>
          </cell>
          <cell r="I68">
            <v>1</v>
          </cell>
          <cell r="J68">
            <v>50344.549999999996</v>
          </cell>
          <cell r="K68">
            <v>4179.96</v>
          </cell>
          <cell r="L68">
            <v>98.534400000000005</v>
          </cell>
          <cell r="M68">
            <v>0</v>
          </cell>
          <cell r="N68">
            <v>2800.0499999999997</v>
          </cell>
          <cell r="O68">
            <v>749.98000000000025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3611.64</v>
          </cell>
          <cell r="U68">
            <v>7401</v>
          </cell>
          <cell r="V68">
            <v>1223.69</v>
          </cell>
          <cell r="W68">
            <v>939.89</v>
          </cell>
          <cell r="X68">
            <v>5478.5599999999995</v>
          </cell>
          <cell r="Y68">
            <v>1348.2117372587857</v>
          </cell>
          <cell r="Z68">
            <v>78176.066137258778</v>
          </cell>
          <cell r="AA68">
            <v>10902.74</v>
          </cell>
          <cell r="AB68">
            <v>261</v>
          </cell>
          <cell r="AC68">
            <v>20</v>
          </cell>
          <cell r="AD68">
            <v>12</v>
          </cell>
          <cell r="AE68">
            <v>26</v>
          </cell>
          <cell r="AF68">
            <v>12</v>
          </cell>
          <cell r="AG68">
            <v>1528</v>
          </cell>
          <cell r="AH68">
            <v>0.85</v>
          </cell>
          <cell r="AI68">
            <v>1298.8</v>
          </cell>
          <cell r="AJ68">
            <v>60.190996409962104</v>
          </cell>
          <cell r="AK68">
            <v>26.484038420383325</v>
          </cell>
          <cell r="AL68">
            <v>0.44</v>
          </cell>
          <cell r="AM68">
            <v>86.675034830345425</v>
          </cell>
          <cell r="AN68">
            <v>9.0286494614943145</v>
          </cell>
          <cell r="AO68">
            <v>0.15</v>
          </cell>
          <cell r="AP68">
            <v>95.703684291839735</v>
          </cell>
          <cell r="AQ68">
            <v>23</v>
          </cell>
          <cell r="AR68">
            <v>4</v>
          </cell>
          <cell r="AS68">
            <v>1116</v>
          </cell>
          <cell r="AT68">
            <v>1143</v>
          </cell>
          <cell r="AU68">
            <v>2501.2237433416913</v>
          </cell>
          <cell r="AV68">
            <v>2.0122484689413824E-2</v>
          </cell>
          <cell r="AW68">
            <v>26.135083114610673</v>
          </cell>
          <cell r="AX68">
            <v>0</v>
          </cell>
        </row>
        <row r="69">
          <cell r="B69" t="str">
            <v>5271</v>
          </cell>
          <cell r="C69">
            <v>0</v>
          </cell>
          <cell r="D69" t="str">
            <v>Lineworker</v>
          </cell>
          <cell r="E69" t="str">
            <v>6303</v>
          </cell>
          <cell r="F69" t="str">
            <v>PERRE, Pasqualle</v>
          </cell>
          <cell r="G69" t="str">
            <v>Wages Staff</v>
          </cell>
          <cell r="H69">
            <v>0</v>
          </cell>
          <cell r="I69">
            <v>1</v>
          </cell>
          <cell r="J69">
            <v>68339.450000000012</v>
          </cell>
          <cell r="K69">
            <v>5676.83</v>
          </cell>
          <cell r="L69">
            <v>123.92040000000001</v>
          </cell>
          <cell r="M69">
            <v>0</v>
          </cell>
          <cell r="N69">
            <v>2800.0499999999997</v>
          </cell>
          <cell r="O69">
            <v>749.98000000000025</v>
          </cell>
          <cell r="P69">
            <v>0</v>
          </cell>
          <cell r="Q69">
            <v>0</v>
          </cell>
          <cell r="R69">
            <v>0</v>
          </cell>
          <cell r="S69">
            <v>1499.0099999999998</v>
          </cell>
          <cell r="T69">
            <v>5962.34</v>
          </cell>
          <cell r="U69">
            <v>15076.91</v>
          </cell>
          <cell r="V69">
            <v>1758.44</v>
          </cell>
          <cell r="W69">
            <v>1293.1000000000004</v>
          </cell>
          <cell r="X69">
            <v>7872.76</v>
          </cell>
          <cell r="Y69">
            <v>2582.1590086379911</v>
          </cell>
          <cell r="Z69">
            <v>113734.949408638</v>
          </cell>
          <cell r="AA69">
            <v>14807.04</v>
          </cell>
          <cell r="AB69">
            <v>261</v>
          </cell>
          <cell r="AC69">
            <v>20</v>
          </cell>
          <cell r="AD69">
            <v>12</v>
          </cell>
          <cell r="AE69">
            <v>26</v>
          </cell>
          <cell r="AF69">
            <v>12</v>
          </cell>
          <cell r="AG69">
            <v>1528</v>
          </cell>
          <cell r="AH69">
            <v>0.85</v>
          </cell>
          <cell r="AI69">
            <v>1298.8</v>
          </cell>
          <cell r="AJ69">
            <v>87.569255781211893</v>
          </cell>
          <cell r="AK69">
            <v>38.530472543733232</v>
          </cell>
          <cell r="AL69">
            <v>0.44</v>
          </cell>
          <cell r="AM69">
            <v>126.09972832494512</v>
          </cell>
          <cell r="AN69">
            <v>13.135388367181784</v>
          </cell>
          <cell r="AO69">
            <v>0.15</v>
          </cell>
          <cell r="AP69">
            <v>139.23511669212689</v>
          </cell>
          <cell r="AQ69">
            <v>622</v>
          </cell>
          <cell r="AR69">
            <v>4</v>
          </cell>
          <cell r="AS69">
            <v>448</v>
          </cell>
          <cell r="AT69">
            <v>1074</v>
          </cell>
          <cell r="AU69">
            <v>104731.46207276983</v>
          </cell>
          <cell r="AV69">
            <v>0.57914338919925512</v>
          </cell>
          <cell r="AW69">
            <v>752.19143389199257</v>
          </cell>
          <cell r="AX69">
            <v>14.18181818181818</v>
          </cell>
        </row>
        <row r="70">
          <cell r="B70" t="str">
            <v>5284</v>
          </cell>
          <cell r="C70">
            <v>0</v>
          </cell>
          <cell r="D70" t="str">
            <v>Lineworker</v>
          </cell>
          <cell r="E70" t="str">
            <v>6319</v>
          </cell>
          <cell r="F70" t="str">
            <v>PERRYMAN, David</v>
          </cell>
          <cell r="G70" t="str">
            <v>Wages Staff</v>
          </cell>
          <cell r="H70">
            <v>0</v>
          </cell>
          <cell r="I70">
            <v>1</v>
          </cell>
          <cell r="J70">
            <v>62331.709999999992</v>
          </cell>
          <cell r="K70">
            <v>5954.01</v>
          </cell>
          <cell r="L70">
            <v>581.57839999999999</v>
          </cell>
          <cell r="M70">
            <v>0</v>
          </cell>
          <cell r="N70">
            <v>2800.0499999999997</v>
          </cell>
          <cell r="O70">
            <v>749.98000000000025</v>
          </cell>
          <cell r="P70">
            <v>0</v>
          </cell>
          <cell r="Q70">
            <v>0</v>
          </cell>
          <cell r="R70">
            <v>2059.9999999999995</v>
          </cell>
          <cell r="S70">
            <v>1499.0099999999998</v>
          </cell>
          <cell r="T70">
            <v>5962.34</v>
          </cell>
          <cell r="U70">
            <v>9669.25</v>
          </cell>
          <cell r="V70">
            <v>1587.33</v>
          </cell>
          <cell r="W70">
            <v>1218.3200000000002</v>
          </cell>
          <cell r="X70">
            <v>7106.7</v>
          </cell>
          <cell r="Y70">
            <v>4167.732972958016</v>
          </cell>
          <cell r="Z70">
            <v>105688.01137295799</v>
          </cell>
          <cell r="AA70">
            <v>13501.130000000001</v>
          </cell>
          <cell r="AB70">
            <v>261</v>
          </cell>
          <cell r="AC70">
            <v>20</v>
          </cell>
          <cell r="AD70">
            <v>12</v>
          </cell>
          <cell r="AE70">
            <v>26</v>
          </cell>
          <cell r="AF70">
            <v>12</v>
          </cell>
          <cell r="AG70">
            <v>1528</v>
          </cell>
          <cell r="AH70">
            <v>0.85</v>
          </cell>
          <cell r="AI70">
            <v>1298.8</v>
          </cell>
          <cell r="AJ70">
            <v>81.373584364765932</v>
          </cell>
          <cell r="AK70">
            <v>35.804377120497008</v>
          </cell>
          <cell r="AL70">
            <v>0.44</v>
          </cell>
          <cell r="AM70">
            <v>117.17796148526294</v>
          </cell>
          <cell r="AN70">
            <v>12.206037654714889</v>
          </cell>
          <cell r="AO70">
            <v>0.15</v>
          </cell>
          <cell r="AP70">
            <v>129.38399913997782</v>
          </cell>
          <cell r="AQ70">
            <v>660</v>
          </cell>
          <cell r="AR70">
            <v>4</v>
          </cell>
          <cell r="AS70">
            <v>501</v>
          </cell>
          <cell r="AT70">
            <v>1165</v>
          </cell>
          <cell r="AU70">
            <v>95200.85762642241</v>
          </cell>
          <cell r="AV70">
            <v>0.5665236051502146</v>
          </cell>
          <cell r="AW70">
            <v>735.80085836909871</v>
          </cell>
          <cell r="AX70">
            <v>38.727272727272727</v>
          </cell>
        </row>
        <row r="71">
          <cell r="B71" t="str">
            <v>9813</v>
          </cell>
          <cell r="C71">
            <v>0</v>
          </cell>
          <cell r="D71" t="str">
            <v>Lineworker</v>
          </cell>
          <cell r="E71" t="str">
            <v>2464</v>
          </cell>
          <cell r="F71" t="str">
            <v>REDDING, Mark B</v>
          </cell>
          <cell r="G71" t="str">
            <v>Wages Staff</v>
          </cell>
          <cell r="H71">
            <v>0</v>
          </cell>
          <cell r="I71">
            <v>1</v>
          </cell>
          <cell r="J71">
            <v>63858.909999999996</v>
          </cell>
          <cell r="K71">
            <v>6098.2199999999993</v>
          </cell>
          <cell r="L71">
            <v>276.2328</v>
          </cell>
          <cell r="M71">
            <v>0</v>
          </cell>
          <cell r="N71">
            <v>2800.0499999999997</v>
          </cell>
          <cell r="O71">
            <v>749.98000000000025</v>
          </cell>
          <cell r="P71">
            <v>0</v>
          </cell>
          <cell r="Q71">
            <v>0</v>
          </cell>
          <cell r="R71">
            <v>1618.99</v>
          </cell>
          <cell r="S71">
            <v>1499.4100000000003</v>
          </cell>
          <cell r="T71">
            <v>5962.34</v>
          </cell>
          <cell r="U71">
            <v>9812.5300000000007</v>
          </cell>
          <cell r="V71">
            <v>1612.7699999999998</v>
          </cell>
          <cell r="W71">
            <v>1238.02</v>
          </cell>
          <cell r="X71">
            <v>7220.7</v>
          </cell>
          <cell r="Y71">
            <v>2835.0830679719984</v>
          </cell>
          <cell r="Z71">
            <v>105583.23586797199</v>
          </cell>
          <cell r="AA71">
            <v>13828.07</v>
          </cell>
          <cell r="AB71">
            <v>261</v>
          </cell>
          <cell r="AC71">
            <v>20</v>
          </cell>
          <cell r="AD71">
            <v>12</v>
          </cell>
          <cell r="AE71">
            <v>26</v>
          </cell>
          <cell r="AF71">
            <v>12</v>
          </cell>
          <cell r="AG71">
            <v>1528</v>
          </cell>
          <cell r="AH71">
            <v>0.85</v>
          </cell>
          <cell r="AI71">
            <v>1298.8</v>
          </cell>
          <cell r="AJ71">
            <v>81.292913356923307</v>
          </cell>
          <cell r="AK71">
            <v>35.768881877046255</v>
          </cell>
          <cell r="AL71">
            <v>0.44</v>
          </cell>
          <cell r="AM71">
            <v>117.06179523396956</v>
          </cell>
          <cell r="AN71">
            <v>12.193937003538496</v>
          </cell>
          <cell r="AO71">
            <v>0.15</v>
          </cell>
          <cell r="AP71">
            <v>129.25573223750806</v>
          </cell>
          <cell r="AQ71">
            <v>366.84000000000003</v>
          </cell>
          <cell r="AR71">
            <v>70.53</v>
          </cell>
          <cell r="AS71">
            <v>708.31000000000029</v>
          </cell>
          <cell r="AT71">
            <v>1145.6800000000003</v>
          </cell>
          <cell r="AU71">
            <v>53753.338847525374</v>
          </cell>
          <cell r="AV71">
            <v>0.32019412052230983</v>
          </cell>
          <cell r="AW71">
            <v>415.86812373437601</v>
          </cell>
          <cell r="AX71">
            <v>71.094545454545454</v>
          </cell>
        </row>
        <row r="72">
          <cell r="B72" t="str">
            <v>6431</v>
          </cell>
          <cell r="C72">
            <v>0</v>
          </cell>
          <cell r="D72" t="str">
            <v>Lineworker</v>
          </cell>
          <cell r="E72" t="str">
            <v>3993</v>
          </cell>
          <cell r="F72" t="str">
            <v>RICE, Robert</v>
          </cell>
          <cell r="G72" t="str">
            <v>Wages Staff</v>
          </cell>
          <cell r="H72">
            <v>0</v>
          </cell>
          <cell r="I72">
            <v>1</v>
          </cell>
          <cell r="J72">
            <v>64057.61</v>
          </cell>
          <cell r="K72">
            <v>5317.54</v>
          </cell>
          <cell r="L72">
            <v>257.1832</v>
          </cell>
          <cell r="M72">
            <v>0</v>
          </cell>
          <cell r="N72">
            <v>2800.0499999999997</v>
          </cell>
          <cell r="O72">
            <v>749.98000000000025</v>
          </cell>
          <cell r="P72">
            <v>0</v>
          </cell>
          <cell r="Q72">
            <v>0</v>
          </cell>
          <cell r="R72">
            <v>0</v>
          </cell>
          <cell r="S72">
            <v>6240.0299999999988</v>
          </cell>
          <cell r="T72">
            <v>5962.34</v>
          </cell>
          <cell r="U72">
            <v>10212.260000000002</v>
          </cell>
          <cell r="V72">
            <v>1670.5199999999998</v>
          </cell>
          <cell r="W72">
            <v>1281.6900000000003</v>
          </cell>
          <cell r="X72">
            <v>7479.1099999999988</v>
          </cell>
          <cell r="Y72">
            <v>3025.3576677217843</v>
          </cell>
          <cell r="Z72">
            <v>109053.67086772178</v>
          </cell>
          <cell r="AA72">
            <v>13869.900000000001</v>
          </cell>
          <cell r="AB72">
            <v>261</v>
          </cell>
          <cell r="AC72">
            <v>20</v>
          </cell>
          <cell r="AD72">
            <v>12</v>
          </cell>
          <cell r="AE72">
            <v>26</v>
          </cell>
          <cell r="AF72">
            <v>12</v>
          </cell>
          <cell r="AG72">
            <v>1528</v>
          </cell>
          <cell r="AH72">
            <v>0.85</v>
          </cell>
          <cell r="AI72">
            <v>1298.8</v>
          </cell>
          <cell r="AJ72">
            <v>83.964945232308125</v>
          </cell>
          <cell r="AK72">
            <v>36.944575902215576</v>
          </cell>
          <cell r="AL72">
            <v>0.44</v>
          </cell>
          <cell r="AM72">
            <v>120.9095211345237</v>
          </cell>
          <cell r="AN72">
            <v>12.594741784846219</v>
          </cell>
          <cell r="AO72">
            <v>0.15</v>
          </cell>
          <cell r="AP72">
            <v>133.50426291936992</v>
          </cell>
          <cell r="AQ72">
            <v>982</v>
          </cell>
          <cell r="AR72">
            <v>0</v>
          </cell>
          <cell r="AS72">
            <v>309</v>
          </cell>
          <cell r="AT72">
            <v>1291</v>
          </cell>
          <cell r="AU72">
            <v>131893.27700963861</v>
          </cell>
          <cell r="AV72">
            <v>0.76065065840433777</v>
          </cell>
          <cell r="AW72">
            <v>987.93307513555385</v>
          </cell>
          <cell r="AX72">
            <v>133.12363636363636</v>
          </cell>
        </row>
        <row r="73">
          <cell r="B73" t="str">
            <v>3262</v>
          </cell>
          <cell r="C73">
            <v>0</v>
          </cell>
          <cell r="D73" t="str">
            <v>Lineworker</v>
          </cell>
          <cell r="E73" t="str">
            <v>9376</v>
          </cell>
          <cell r="F73" t="str">
            <v>ROBERTS, Benjamin J</v>
          </cell>
          <cell r="G73" t="str">
            <v>Wages Staff</v>
          </cell>
          <cell r="H73">
            <v>0</v>
          </cell>
          <cell r="I73">
            <v>1</v>
          </cell>
          <cell r="J73">
            <v>55553.020000000004</v>
          </cell>
          <cell r="K73">
            <v>4611.5700000000006</v>
          </cell>
          <cell r="L73">
            <v>327.42080000000004</v>
          </cell>
          <cell r="M73">
            <v>0</v>
          </cell>
          <cell r="N73">
            <v>2800.0499999999997</v>
          </cell>
          <cell r="O73">
            <v>749.98000000000025</v>
          </cell>
          <cell r="P73">
            <v>0</v>
          </cell>
          <cell r="Q73">
            <v>0</v>
          </cell>
          <cell r="R73">
            <v>0</v>
          </cell>
          <cell r="S73">
            <v>1499.0099999999998</v>
          </cell>
          <cell r="T73">
            <v>3611.64</v>
          </cell>
          <cell r="U73">
            <v>8256.39</v>
          </cell>
          <cell r="V73">
            <v>1363.0400000000002</v>
          </cell>
          <cell r="W73">
            <v>1046.76</v>
          </cell>
          <cell r="X73">
            <v>6102.52</v>
          </cell>
          <cell r="Y73">
            <v>2832.7163825109392</v>
          </cell>
          <cell r="Z73">
            <v>88754.117182510949</v>
          </cell>
          <cell r="AA73">
            <v>12028.49</v>
          </cell>
          <cell r="AB73">
            <v>261</v>
          </cell>
          <cell r="AC73">
            <v>20</v>
          </cell>
          <cell r="AD73">
            <v>12</v>
          </cell>
          <cell r="AE73">
            <v>26</v>
          </cell>
          <cell r="AF73">
            <v>12</v>
          </cell>
          <cell r="AG73">
            <v>1528</v>
          </cell>
          <cell r="AH73">
            <v>0.85</v>
          </cell>
          <cell r="AI73">
            <v>1298.8</v>
          </cell>
          <cell r="AJ73">
            <v>68.335476734301622</v>
          </cell>
          <cell r="AK73">
            <v>30.067609763092715</v>
          </cell>
          <cell r="AL73">
            <v>0.44</v>
          </cell>
          <cell r="AM73">
            <v>98.403086497394341</v>
          </cell>
          <cell r="AN73">
            <v>10.250321510145243</v>
          </cell>
          <cell r="AO73">
            <v>0.15</v>
          </cell>
          <cell r="AP73">
            <v>108.65340800753958</v>
          </cell>
          <cell r="AQ73">
            <v>482</v>
          </cell>
          <cell r="AR73">
            <v>292</v>
          </cell>
          <cell r="AS73">
            <v>435.5</v>
          </cell>
          <cell r="AT73">
            <v>1209.5</v>
          </cell>
          <cell r="AU73">
            <v>56237.602584814165</v>
          </cell>
          <cell r="AV73">
            <v>0.39851178172798679</v>
          </cell>
          <cell r="AW73">
            <v>517.58710210830918</v>
          </cell>
          <cell r="AX73">
            <v>78.032727272727271</v>
          </cell>
        </row>
        <row r="74">
          <cell r="B74" t="str">
            <v>5020</v>
          </cell>
          <cell r="C74">
            <v>0</v>
          </cell>
          <cell r="D74" t="str">
            <v>Vegetation Inspector</v>
          </cell>
          <cell r="E74" t="str">
            <v>9853</v>
          </cell>
          <cell r="F74" t="str">
            <v>RYDER, Jessica A</v>
          </cell>
          <cell r="G74" t="str">
            <v>Wages Staff</v>
          </cell>
          <cell r="H74">
            <v>0</v>
          </cell>
          <cell r="I74">
            <v>1</v>
          </cell>
          <cell r="J74">
            <v>52632.180000000015</v>
          </cell>
          <cell r="K74">
            <v>4370.7000000000007</v>
          </cell>
          <cell r="L74">
            <v>88.740400000000008</v>
          </cell>
          <cell r="M74">
            <v>0</v>
          </cell>
          <cell r="N74">
            <v>2800.0499999999997</v>
          </cell>
          <cell r="O74">
            <v>749.98000000000025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3611.64</v>
          </cell>
          <cell r="U74">
            <v>7699.5400000000009</v>
          </cell>
          <cell r="V74">
            <v>1273.8999999999999</v>
          </cell>
          <cell r="W74">
            <v>978.53</v>
          </cell>
          <cell r="X74">
            <v>5703.48</v>
          </cell>
          <cell r="Y74">
            <v>2027.5895125281536</v>
          </cell>
          <cell r="Z74">
            <v>81936.329912528177</v>
          </cell>
          <cell r="AA74">
            <v>11400.22</v>
          </cell>
          <cell r="AB74">
            <v>261</v>
          </cell>
          <cell r="AC74">
            <v>20</v>
          </cell>
          <cell r="AD74">
            <v>12</v>
          </cell>
          <cell r="AE74">
            <v>26</v>
          </cell>
          <cell r="AF74">
            <v>12</v>
          </cell>
          <cell r="AG74">
            <v>1528</v>
          </cell>
          <cell r="AH74">
            <v>0.85</v>
          </cell>
          <cell r="AI74">
            <v>1298.8</v>
          </cell>
          <cell r="AJ74">
            <v>63.086179483005992</v>
          </cell>
          <cell r="AK74">
            <v>27.757918972522635</v>
          </cell>
          <cell r="AL74">
            <v>0.44</v>
          </cell>
          <cell r="AM74">
            <v>90.844098455528624</v>
          </cell>
          <cell r="AN74">
            <v>9.4629269224508992</v>
          </cell>
          <cell r="AO74">
            <v>0.15</v>
          </cell>
          <cell r="AP74">
            <v>100.30702537797953</v>
          </cell>
          <cell r="AQ74">
            <v>0</v>
          </cell>
          <cell r="AR74">
            <v>0</v>
          </cell>
          <cell r="AS74">
            <v>1309.5</v>
          </cell>
          <cell r="AT74">
            <v>1309.5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</row>
        <row r="75">
          <cell r="B75" t="str">
            <v>6018</v>
          </cell>
          <cell r="C75">
            <v>0</v>
          </cell>
          <cell r="D75" t="str">
            <v>Lineworker / HV Switcher</v>
          </cell>
          <cell r="E75" t="str">
            <v>2380</v>
          </cell>
          <cell r="F75" t="str">
            <v>VALTER, David J</v>
          </cell>
          <cell r="G75" t="str">
            <v>Wages Staff</v>
          </cell>
          <cell r="H75">
            <v>0</v>
          </cell>
          <cell r="I75">
            <v>1</v>
          </cell>
          <cell r="J75">
            <v>75213.650000000009</v>
          </cell>
          <cell r="K75">
            <v>7186.76</v>
          </cell>
          <cell r="L75">
            <v>226.82320000000001</v>
          </cell>
          <cell r="M75">
            <v>0</v>
          </cell>
          <cell r="N75">
            <v>2800.0499999999997</v>
          </cell>
          <cell r="O75">
            <v>749.98000000000025</v>
          </cell>
          <cell r="P75">
            <v>0</v>
          </cell>
          <cell r="Q75">
            <v>0</v>
          </cell>
          <cell r="R75">
            <v>1618.99</v>
          </cell>
          <cell r="S75">
            <v>1499.4100000000003</v>
          </cell>
          <cell r="T75">
            <v>5962.34</v>
          </cell>
          <cell r="U75">
            <v>11293.609999999999</v>
          </cell>
          <cell r="V75">
            <v>1862.06</v>
          </cell>
          <cell r="W75">
            <v>1429.8</v>
          </cell>
          <cell r="X75">
            <v>8336.6899999999987</v>
          </cell>
          <cell r="Y75">
            <v>3137.6245178439967</v>
          </cell>
          <cell r="Z75">
            <v>121317.78771784401</v>
          </cell>
          <cell r="AA75">
            <v>16296.48</v>
          </cell>
          <cell r="AB75">
            <v>261</v>
          </cell>
          <cell r="AC75">
            <v>20</v>
          </cell>
          <cell r="AD75">
            <v>12</v>
          </cell>
          <cell r="AE75">
            <v>26</v>
          </cell>
          <cell r="AF75">
            <v>12</v>
          </cell>
          <cell r="AG75">
            <v>1528</v>
          </cell>
          <cell r="AH75">
            <v>0.85</v>
          </cell>
          <cell r="AI75">
            <v>1298.8</v>
          </cell>
          <cell r="AJ75">
            <v>93.40759756532492</v>
          </cell>
          <cell r="AK75">
            <v>41.099342928742963</v>
          </cell>
          <cell r="AL75">
            <v>0.44</v>
          </cell>
          <cell r="AM75">
            <v>134.50694049406789</v>
          </cell>
          <cell r="AN75">
            <v>14.011139634798738</v>
          </cell>
          <cell r="AO75">
            <v>0.15</v>
          </cell>
          <cell r="AP75">
            <v>148.51808012886664</v>
          </cell>
          <cell r="AQ75">
            <v>452</v>
          </cell>
          <cell r="AR75">
            <v>4</v>
          </cell>
          <cell r="AS75">
            <v>738</v>
          </cell>
          <cell r="AT75">
            <v>1194</v>
          </cell>
          <cell r="AU75">
            <v>73022.33473790632</v>
          </cell>
          <cell r="AV75">
            <v>0.37855946398659968</v>
          </cell>
          <cell r="AW75">
            <v>491.67303182579565</v>
          </cell>
          <cell r="AX75">
            <v>135</v>
          </cell>
        </row>
        <row r="76">
          <cell r="B76" t="str">
            <v>5280</v>
          </cell>
          <cell r="C76">
            <v>0</v>
          </cell>
          <cell r="D76" t="str">
            <v>Trades Assistant</v>
          </cell>
          <cell r="E76" t="str">
            <v>10106</v>
          </cell>
          <cell r="F76" t="str">
            <v>VALTER, Michael</v>
          </cell>
          <cell r="G76" t="str">
            <v>Wages Staff</v>
          </cell>
          <cell r="H76">
            <v>0</v>
          </cell>
          <cell r="I76">
            <v>1</v>
          </cell>
          <cell r="J76">
            <v>50509.979999999996</v>
          </cell>
          <cell r="K76">
            <v>4193.28</v>
          </cell>
          <cell r="L76">
            <v>147.60720000000001</v>
          </cell>
          <cell r="M76">
            <v>0</v>
          </cell>
          <cell r="N76">
            <v>2800.0499999999997</v>
          </cell>
          <cell r="O76">
            <v>749.98000000000025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3611.64</v>
          </cell>
          <cell r="U76">
            <v>7421.85</v>
          </cell>
          <cell r="V76">
            <v>1227.2</v>
          </cell>
          <cell r="W76">
            <v>942.58999999999992</v>
          </cell>
          <cell r="X76">
            <v>5494.2699999999995</v>
          </cell>
          <cell r="Y76">
            <v>1363.3187494315894</v>
          </cell>
          <cell r="Z76">
            <v>78461.765949431589</v>
          </cell>
          <cell r="AA76">
            <v>10937.48</v>
          </cell>
          <cell r="AB76">
            <v>261</v>
          </cell>
          <cell r="AC76">
            <v>20</v>
          </cell>
          <cell r="AD76">
            <v>12</v>
          </cell>
          <cell r="AE76">
            <v>26</v>
          </cell>
          <cell r="AF76">
            <v>12</v>
          </cell>
          <cell r="AG76">
            <v>1528</v>
          </cell>
          <cell r="AH76">
            <v>0.85</v>
          </cell>
          <cell r="AI76">
            <v>1298.8</v>
          </cell>
          <cell r="AJ76">
            <v>60.410968547452718</v>
          </cell>
          <cell r="AK76">
            <v>26.580826160879194</v>
          </cell>
          <cell r="AL76">
            <v>0.44</v>
          </cell>
          <cell r="AM76">
            <v>86.991794708331909</v>
          </cell>
          <cell r="AN76">
            <v>9.0616452821179081</v>
          </cell>
          <cell r="AO76">
            <v>0.15</v>
          </cell>
          <cell r="AP76">
            <v>96.053439990449817</v>
          </cell>
          <cell r="AQ76">
            <v>0</v>
          </cell>
          <cell r="AR76">
            <v>0</v>
          </cell>
          <cell r="AS76">
            <v>1229.5</v>
          </cell>
          <cell r="AT76">
            <v>1229.5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B77" t="str">
            <v>2733</v>
          </cell>
          <cell r="C77">
            <v>0</v>
          </cell>
          <cell r="D77" t="str">
            <v>Vegetation Inspector</v>
          </cell>
          <cell r="E77" t="str">
            <v>1305</v>
          </cell>
          <cell r="F77" t="str">
            <v>WIGGINS, James A</v>
          </cell>
          <cell r="G77" t="str">
            <v>Wages Staff</v>
          </cell>
          <cell r="H77">
            <v>0</v>
          </cell>
          <cell r="I77">
            <v>1</v>
          </cell>
          <cell r="J77">
            <v>59227.74</v>
          </cell>
          <cell r="K77">
            <v>4917.0200000000004</v>
          </cell>
          <cell r="L77">
            <v>268.75400000000002</v>
          </cell>
          <cell r="M77">
            <v>0</v>
          </cell>
          <cell r="N77">
            <v>2800.0499999999997</v>
          </cell>
          <cell r="O77">
            <v>749.98000000000025</v>
          </cell>
          <cell r="P77">
            <v>0</v>
          </cell>
          <cell r="Q77">
            <v>0</v>
          </cell>
          <cell r="R77">
            <v>4531.99</v>
          </cell>
          <cell r="S77">
            <v>0</v>
          </cell>
          <cell r="T77">
            <v>3611.64</v>
          </cell>
          <cell r="U77">
            <v>9098.3700000000008</v>
          </cell>
          <cell r="V77">
            <v>1495.4799999999998</v>
          </cell>
          <cell r="W77">
            <v>1147.97</v>
          </cell>
          <cell r="X77">
            <v>6695.41</v>
          </cell>
          <cell r="Y77">
            <v>2005.5502199759985</v>
          </cell>
          <cell r="Z77">
            <v>96549.954219975989</v>
          </cell>
          <cell r="AA77">
            <v>12825.22</v>
          </cell>
          <cell r="AB77">
            <v>261</v>
          </cell>
          <cell r="AC77">
            <v>20</v>
          </cell>
          <cell r="AD77">
            <v>12</v>
          </cell>
          <cell r="AE77">
            <v>26</v>
          </cell>
          <cell r="AF77">
            <v>12</v>
          </cell>
          <cell r="AG77">
            <v>1528</v>
          </cell>
          <cell r="AH77">
            <v>0.85</v>
          </cell>
          <cell r="AI77">
            <v>1298.8</v>
          </cell>
          <cell r="AJ77">
            <v>74.337815075435785</v>
          </cell>
          <cell r="AK77">
            <v>32.708638633191747</v>
          </cell>
          <cell r="AL77">
            <v>0.44</v>
          </cell>
          <cell r="AM77">
            <v>107.04645370862752</v>
          </cell>
          <cell r="AN77">
            <v>11.150672261315368</v>
          </cell>
          <cell r="AO77">
            <v>0.15</v>
          </cell>
          <cell r="AP77">
            <v>118.19712596994289</v>
          </cell>
          <cell r="AQ77">
            <v>0</v>
          </cell>
          <cell r="AR77">
            <v>0</v>
          </cell>
          <cell r="AS77">
            <v>841</v>
          </cell>
          <cell r="AT77">
            <v>841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</row>
        <row r="78">
          <cell r="B78" t="str">
            <v>5171</v>
          </cell>
          <cell r="C78">
            <v>0</v>
          </cell>
          <cell r="D78" t="str">
            <v>Lineworker</v>
          </cell>
          <cell r="E78" t="str">
            <v>9377</v>
          </cell>
          <cell r="F78" t="str">
            <v>WILLIAMS, Joel C</v>
          </cell>
          <cell r="G78" t="str">
            <v>Wages Staff</v>
          </cell>
          <cell r="H78">
            <v>0</v>
          </cell>
          <cell r="I78">
            <v>1</v>
          </cell>
          <cell r="J78">
            <v>55553.020000000004</v>
          </cell>
          <cell r="K78">
            <v>4611.5700000000006</v>
          </cell>
          <cell r="L78">
            <v>327.42080000000004</v>
          </cell>
          <cell r="M78">
            <v>0</v>
          </cell>
          <cell r="N78">
            <v>2800.0499999999997</v>
          </cell>
          <cell r="O78">
            <v>749.98000000000025</v>
          </cell>
          <cell r="P78">
            <v>0</v>
          </cell>
          <cell r="Q78">
            <v>0</v>
          </cell>
          <cell r="R78">
            <v>0</v>
          </cell>
          <cell r="S78">
            <v>1499.0099999999998</v>
          </cell>
          <cell r="T78">
            <v>3611.64</v>
          </cell>
          <cell r="U78">
            <v>8256.39</v>
          </cell>
          <cell r="V78">
            <v>1363.0400000000002</v>
          </cell>
          <cell r="W78">
            <v>1046.76</v>
          </cell>
          <cell r="X78">
            <v>6102.52</v>
          </cell>
          <cell r="Y78">
            <v>2832.7163825109392</v>
          </cell>
          <cell r="Z78">
            <v>88754.117182510949</v>
          </cell>
          <cell r="AA78">
            <v>12028.49</v>
          </cell>
          <cell r="AB78">
            <v>261</v>
          </cell>
          <cell r="AC78">
            <v>20</v>
          </cell>
          <cell r="AD78">
            <v>12</v>
          </cell>
          <cell r="AE78">
            <v>26</v>
          </cell>
          <cell r="AF78">
            <v>12</v>
          </cell>
          <cell r="AG78">
            <v>1528</v>
          </cell>
          <cell r="AH78">
            <v>0.85</v>
          </cell>
          <cell r="AI78">
            <v>1298.8</v>
          </cell>
          <cell r="AJ78">
            <v>68.335476734301622</v>
          </cell>
          <cell r="AK78">
            <v>30.067609763092715</v>
          </cell>
          <cell r="AL78">
            <v>0.44</v>
          </cell>
          <cell r="AM78">
            <v>98.403086497394341</v>
          </cell>
          <cell r="AN78">
            <v>10.250321510145243</v>
          </cell>
          <cell r="AO78">
            <v>0.15</v>
          </cell>
          <cell r="AP78">
            <v>108.65340800753958</v>
          </cell>
          <cell r="AQ78">
            <v>438</v>
          </cell>
          <cell r="AR78">
            <v>245</v>
          </cell>
          <cell r="AS78">
            <v>373</v>
          </cell>
          <cell r="AT78">
            <v>1056</v>
          </cell>
          <cell r="AU78">
            <v>58532.331712352541</v>
          </cell>
          <cell r="AV78">
            <v>0.41477272727272729</v>
          </cell>
          <cell r="AW78">
            <v>538.70681818181822</v>
          </cell>
          <cell r="AX78">
            <v>46.636363636363633</v>
          </cell>
        </row>
        <row r="79">
          <cell r="B79" t="str">
            <v>2734</v>
          </cell>
          <cell r="C79">
            <v>0</v>
          </cell>
          <cell r="D79" t="str">
            <v>Trades Assistant / Plant Operator</v>
          </cell>
          <cell r="E79" t="str">
            <v>1721</v>
          </cell>
          <cell r="F79" t="str">
            <v>WILLIAMS, Symon G</v>
          </cell>
          <cell r="G79" t="str">
            <v>Wages Staff</v>
          </cell>
          <cell r="H79">
            <v>0</v>
          </cell>
          <cell r="I79">
            <v>1</v>
          </cell>
          <cell r="J79">
            <v>55671.43</v>
          </cell>
          <cell r="K79">
            <v>5317.17</v>
          </cell>
          <cell r="L79">
            <v>121.68559999999999</v>
          </cell>
          <cell r="M79">
            <v>0</v>
          </cell>
          <cell r="N79">
            <v>2800.0499999999997</v>
          </cell>
          <cell r="O79">
            <v>749.98000000000025</v>
          </cell>
          <cell r="P79">
            <v>0</v>
          </cell>
          <cell r="Q79">
            <v>0</v>
          </cell>
          <cell r="R79">
            <v>4531.99</v>
          </cell>
          <cell r="S79">
            <v>0</v>
          </cell>
          <cell r="T79">
            <v>3611.64</v>
          </cell>
          <cell r="U79">
            <v>8637.48</v>
          </cell>
          <cell r="V79">
            <v>1417.9300000000003</v>
          </cell>
          <cell r="W79">
            <v>1088.29</v>
          </cell>
          <cell r="X79">
            <v>6348.1299999999992</v>
          </cell>
          <cell r="Y79">
            <v>2000.8846992049967</v>
          </cell>
          <cell r="Z79">
            <v>92296.660299205003</v>
          </cell>
          <cell r="AA79">
            <v>12057.099999999999</v>
          </cell>
          <cell r="AB79">
            <v>261</v>
          </cell>
          <cell r="AC79">
            <v>20</v>
          </cell>
          <cell r="AD79">
            <v>12</v>
          </cell>
          <cell r="AE79">
            <v>26</v>
          </cell>
          <cell r="AF79">
            <v>12</v>
          </cell>
          <cell r="AG79">
            <v>1528</v>
          </cell>
          <cell r="AH79">
            <v>0.85</v>
          </cell>
          <cell r="AI79">
            <v>1298.8</v>
          </cell>
          <cell r="AJ79">
            <v>71.063027640287189</v>
          </cell>
          <cell r="AK79">
            <v>31.267732161726364</v>
          </cell>
          <cell r="AL79">
            <v>0.44</v>
          </cell>
          <cell r="AM79">
            <v>102.33075980201355</v>
          </cell>
          <cell r="AN79">
            <v>10.659454146043078</v>
          </cell>
          <cell r="AO79">
            <v>0.15</v>
          </cell>
          <cell r="AP79">
            <v>112.99021394805662</v>
          </cell>
          <cell r="AQ79">
            <v>815</v>
          </cell>
          <cell r="AR79">
            <v>9</v>
          </cell>
          <cell r="AS79">
            <v>110</v>
          </cell>
          <cell r="AT79">
            <v>934</v>
          </cell>
          <cell r="AU79">
            <v>128054.20476308864</v>
          </cell>
          <cell r="AV79">
            <v>0.87259100642398291</v>
          </cell>
          <cell r="AW79">
            <v>1133.3211991434689</v>
          </cell>
          <cell r="AX79">
            <v>98.72727272727272</v>
          </cell>
        </row>
        <row r="80">
          <cell r="B80" t="str">
            <v>3123</v>
          </cell>
          <cell r="C80">
            <v>0</v>
          </cell>
          <cell r="D80" t="str">
            <v>Vegetation Inspector</v>
          </cell>
          <cell r="E80" t="str">
            <v>3660</v>
          </cell>
          <cell r="F80" t="str">
            <v>YOUNG, Neven C</v>
          </cell>
          <cell r="G80" t="str">
            <v>Wages Staff</v>
          </cell>
          <cell r="H80">
            <v>0</v>
          </cell>
          <cell r="I80">
            <v>1</v>
          </cell>
          <cell r="J80">
            <v>53137.590000000004</v>
          </cell>
          <cell r="K80">
            <v>4414.0500000000011</v>
          </cell>
          <cell r="L80">
            <v>195.7568</v>
          </cell>
          <cell r="M80">
            <v>0</v>
          </cell>
          <cell r="N80">
            <v>2800.0499999999997</v>
          </cell>
          <cell r="O80">
            <v>749.98000000000025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3611.64</v>
          </cell>
          <cell r="U80">
            <v>7767.380000000001</v>
          </cell>
          <cell r="V80">
            <v>1285.32</v>
          </cell>
          <cell r="W80">
            <v>987.32</v>
          </cell>
          <cell r="X80">
            <v>5754.61</v>
          </cell>
          <cell r="Y80">
            <v>2555.9009707913374</v>
          </cell>
          <cell r="Z80">
            <v>83259.59777079137</v>
          </cell>
          <cell r="AA80">
            <v>11513.29</v>
          </cell>
          <cell r="AB80">
            <v>261</v>
          </cell>
          <cell r="AC80">
            <v>20</v>
          </cell>
          <cell r="AD80">
            <v>12</v>
          </cell>
          <cell r="AE80">
            <v>26</v>
          </cell>
          <cell r="AF80">
            <v>12</v>
          </cell>
          <cell r="AG80">
            <v>1528</v>
          </cell>
          <cell r="AH80">
            <v>0.85</v>
          </cell>
          <cell r="AI80">
            <v>1298.8</v>
          </cell>
          <cell r="AJ80">
            <v>64.105018302118395</v>
          </cell>
          <cell r="AK80">
            <v>28.206208052932094</v>
          </cell>
          <cell r="AL80">
            <v>0.44</v>
          </cell>
          <cell r="AM80">
            <v>92.311226355050493</v>
          </cell>
          <cell r="AN80">
            <v>9.6157527453177583</v>
          </cell>
          <cell r="AO80">
            <v>0.15</v>
          </cell>
          <cell r="AP80">
            <v>101.92697910036826</v>
          </cell>
          <cell r="AQ80">
            <v>0</v>
          </cell>
          <cell r="AR80">
            <v>0</v>
          </cell>
          <cell r="AS80">
            <v>1195</v>
          </cell>
          <cell r="AT80">
            <v>1195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</row>
        <row r="81">
          <cell r="B81" t="str">
            <v>3511</v>
          </cell>
          <cell r="C81">
            <v>0</v>
          </cell>
          <cell r="D81" t="str">
            <v>Trades Assistant</v>
          </cell>
          <cell r="E81" t="str">
            <v>2593</v>
          </cell>
          <cell r="F81" t="str">
            <v>ZAPPIA, Joseph P</v>
          </cell>
          <cell r="G81" t="str">
            <v>Wages Staff</v>
          </cell>
          <cell r="H81">
            <v>0</v>
          </cell>
          <cell r="I81">
            <v>1</v>
          </cell>
          <cell r="J81">
            <v>50602.860000000008</v>
          </cell>
          <cell r="K81">
            <v>4201.66</v>
          </cell>
          <cell r="L81">
            <v>355.11080000000004</v>
          </cell>
          <cell r="M81">
            <v>0</v>
          </cell>
          <cell r="N81">
            <v>2800.0499999999997</v>
          </cell>
          <cell r="O81">
            <v>749.98000000000025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3611.64</v>
          </cell>
          <cell r="U81">
            <v>7435.0100000000011</v>
          </cell>
          <cell r="V81">
            <v>1229.3800000000001</v>
          </cell>
          <cell r="W81">
            <v>944.27</v>
          </cell>
          <cell r="X81">
            <v>5504.1399999999994</v>
          </cell>
          <cell r="Y81">
            <v>2059.9362840140057</v>
          </cell>
          <cell r="Z81">
            <v>79494.037084014024</v>
          </cell>
          <cell r="AA81">
            <v>10959.35</v>
          </cell>
          <cell r="AB81">
            <v>261</v>
          </cell>
          <cell r="AC81">
            <v>20</v>
          </cell>
          <cell r="AD81">
            <v>12</v>
          </cell>
          <cell r="AE81">
            <v>26</v>
          </cell>
          <cell r="AF81">
            <v>12</v>
          </cell>
          <cell r="AG81">
            <v>1528</v>
          </cell>
          <cell r="AH81">
            <v>0.85</v>
          </cell>
          <cell r="AI81">
            <v>1298.8</v>
          </cell>
          <cell r="AJ81">
            <v>61.205756917165097</v>
          </cell>
          <cell r="AK81">
            <v>26.930533043552643</v>
          </cell>
          <cell r="AL81">
            <v>0.44</v>
          </cell>
          <cell r="AM81">
            <v>88.136289960717733</v>
          </cell>
          <cell r="AN81">
            <v>9.1808635375747638</v>
          </cell>
          <cell r="AO81">
            <v>0.15</v>
          </cell>
          <cell r="AP81">
            <v>97.317153498292498</v>
          </cell>
          <cell r="AQ81">
            <v>0</v>
          </cell>
          <cell r="AR81">
            <v>0</v>
          </cell>
          <cell r="AS81">
            <v>1232.5</v>
          </cell>
          <cell r="AT81">
            <v>1232.5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</row>
        <row r="82">
          <cell r="B82" t="str">
            <v>5411</v>
          </cell>
          <cell r="C82">
            <v>0</v>
          </cell>
          <cell r="D82" t="str">
            <v>Vegetation Inspector</v>
          </cell>
          <cell r="E82" t="str">
            <v>6904</v>
          </cell>
          <cell r="F82" t="str">
            <v>WHITE, Warren</v>
          </cell>
          <cell r="G82" t="str">
            <v>Wages Staff</v>
          </cell>
          <cell r="H82">
            <v>0</v>
          </cell>
          <cell r="I82">
            <v>1</v>
          </cell>
          <cell r="J82">
            <v>54492.649999999994</v>
          </cell>
          <cell r="K82">
            <v>4523.92</v>
          </cell>
          <cell r="L82">
            <v>42.730000000000004</v>
          </cell>
          <cell r="M82">
            <v>0</v>
          </cell>
          <cell r="N82">
            <v>2800.0499999999997</v>
          </cell>
          <cell r="O82">
            <v>749.98000000000025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3611.64</v>
          </cell>
          <cell r="U82">
            <v>12334.42</v>
          </cell>
          <cell r="V82">
            <v>1381.53</v>
          </cell>
          <cell r="W82">
            <v>1009.5899999999999</v>
          </cell>
          <cell r="X82">
            <v>6185.2499999999991</v>
          </cell>
          <cell r="Y82">
            <v>2853.0266547199972</v>
          </cell>
          <cell r="Z82">
            <v>89984.786654719996</v>
          </cell>
          <cell r="AA82">
            <v>11799.909999999996</v>
          </cell>
          <cell r="AB82">
            <v>261</v>
          </cell>
          <cell r="AC82">
            <v>20</v>
          </cell>
          <cell r="AD82">
            <v>12</v>
          </cell>
          <cell r="AE82">
            <v>26</v>
          </cell>
          <cell r="AF82">
            <v>12</v>
          </cell>
          <cell r="AG82">
            <v>1528</v>
          </cell>
          <cell r="AH82">
            <v>0.85</v>
          </cell>
          <cell r="AI82">
            <v>1298.8</v>
          </cell>
          <cell r="AJ82">
            <v>69.283020214598096</v>
          </cell>
          <cell r="AK82">
            <v>30.484528894423164</v>
          </cell>
          <cell r="AL82">
            <v>0.44</v>
          </cell>
          <cell r="AM82">
            <v>99.76754910902126</v>
          </cell>
          <cell r="AN82">
            <v>10.392453032189714</v>
          </cell>
          <cell r="AO82">
            <v>0.15</v>
          </cell>
          <cell r="AP82">
            <v>110.16000214121098</v>
          </cell>
          <cell r="AQ82">
            <v>263.76615384615383</v>
          </cell>
          <cell r="AR82">
            <v>15.933076923076923</v>
          </cell>
          <cell r="AS82">
            <v>776.74653846153842</v>
          </cell>
          <cell r="AT82">
            <v>1056.4457692307692</v>
          </cell>
          <cell r="AU82">
            <v>35722.189834319957</v>
          </cell>
          <cell r="AV82">
            <v>0.24967316025905439</v>
          </cell>
          <cell r="AW82">
            <v>324.27550054445982</v>
          </cell>
          <cell r="AX82">
            <v>34.55244755244756</v>
          </cell>
        </row>
        <row r="83">
          <cell r="B83" t="str">
            <v>6432</v>
          </cell>
          <cell r="C83">
            <v>0</v>
          </cell>
          <cell r="D83" t="str">
            <v>Lineworker</v>
          </cell>
          <cell r="E83" t="str">
            <v>2651</v>
          </cell>
          <cell r="F83" t="str">
            <v>BAGULEY, James R</v>
          </cell>
          <cell r="G83" t="str">
            <v>Wages Staff</v>
          </cell>
          <cell r="H83">
            <v>0</v>
          </cell>
          <cell r="I83">
            <v>1</v>
          </cell>
          <cell r="J83">
            <v>65302.17</v>
          </cell>
          <cell r="K83">
            <v>6238.4</v>
          </cell>
          <cell r="L83">
            <v>39.495600000000003</v>
          </cell>
          <cell r="M83">
            <v>0</v>
          </cell>
          <cell r="N83">
            <v>2800.0499999999997</v>
          </cell>
          <cell r="O83">
            <v>749.98000000000025</v>
          </cell>
          <cell r="P83">
            <v>0</v>
          </cell>
          <cell r="Q83">
            <v>0</v>
          </cell>
          <cell r="R83">
            <v>1618.99</v>
          </cell>
          <cell r="S83">
            <v>1499.4100000000003</v>
          </cell>
          <cell r="T83">
            <v>5962.34</v>
          </cell>
          <cell r="U83">
            <v>10003.270000000002</v>
          </cell>
          <cell r="V83">
            <v>1644.8999999999999</v>
          </cell>
          <cell r="W83">
            <v>1262.71</v>
          </cell>
          <cell r="X83">
            <v>7364.43</v>
          </cell>
          <cell r="Y83">
            <v>2030.6121642099993</v>
          </cell>
          <cell r="Z83">
            <v>106516.75776420999</v>
          </cell>
          <cell r="AA83">
            <v>14146.02</v>
          </cell>
          <cell r="AB83">
            <v>261</v>
          </cell>
          <cell r="AC83">
            <v>20</v>
          </cell>
          <cell r="AD83">
            <v>12</v>
          </cell>
          <cell r="AE83">
            <v>26</v>
          </cell>
          <cell r="AF83">
            <v>12</v>
          </cell>
          <cell r="AG83">
            <v>1528</v>
          </cell>
          <cell r="AH83">
            <v>0.85</v>
          </cell>
          <cell r="AI83">
            <v>1298.8</v>
          </cell>
          <cell r="AJ83">
            <v>82.011670591476744</v>
          </cell>
          <cell r="AK83">
            <v>36.085135060249769</v>
          </cell>
          <cell r="AL83">
            <v>0.44</v>
          </cell>
          <cell r="AM83">
            <v>118.09680565172651</v>
          </cell>
          <cell r="AN83">
            <v>12.301750588721511</v>
          </cell>
          <cell r="AO83">
            <v>0.15</v>
          </cell>
          <cell r="AP83">
            <v>130.39855624044802</v>
          </cell>
          <cell r="AQ83">
            <v>263.76615384615383</v>
          </cell>
          <cell r="AR83">
            <v>15.933076923076923</v>
          </cell>
          <cell r="AS83">
            <v>776.74653846153842</v>
          </cell>
          <cell r="AT83">
            <v>1056.4457692307692</v>
          </cell>
          <cell r="AU83">
            <v>42285.057095146178</v>
          </cell>
          <cell r="AV83">
            <v>0.24967316025905439</v>
          </cell>
          <cell r="AW83">
            <v>324.27550054445982</v>
          </cell>
          <cell r="AX83">
            <v>34.55244755244756</v>
          </cell>
        </row>
        <row r="84">
          <cell r="B84" t="str">
            <v>N3255-1415-01</v>
          </cell>
          <cell r="C84">
            <v>0</v>
          </cell>
          <cell r="D84" t="str">
            <v>132kV / Bushfire Specialist</v>
          </cell>
          <cell r="E84" t="str">
            <v>N3255-1415-01</v>
          </cell>
          <cell r="F84" t="str">
            <v>Vacant</v>
          </cell>
          <cell r="G84" t="str">
            <v>Wages Staff</v>
          </cell>
          <cell r="H84">
            <v>0</v>
          </cell>
          <cell r="I84">
            <v>1</v>
          </cell>
          <cell r="J84">
            <v>78533.090000000011</v>
          </cell>
          <cell r="K84">
            <v>6521.44</v>
          </cell>
          <cell r="L84">
            <v>0</v>
          </cell>
          <cell r="M84">
            <v>0</v>
          </cell>
          <cell r="N84">
            <v>2800.0499999999997</v>
          </cell>
          <cell r="O84">
            <v>749.98000000000025</v>
          </cell>
          <cell r="P84">
            <v>0</v>
          </cell>
          <cell r="Q84">
            <v>0</v>
          </cell>
          <cell r="R84">
            <v>1901.8999999999996</v>
          </cell>
          <cell r="S84">
            <v>0</v>
          </cell>
          <cell r="T84">
            <v>5962.34</v>
          </cell>
          <cell r="U84">
            <v>11575.739999999998</v>
          </cell>
          <cell r="V84">
            <v>1913.25</v>
          </cell>
          <cell r="W84">
            <v>1469.55</v>
          </cell>
          <cell r="X84">
            <v>8565.9000000000015</v>
          </cell>
          <cell r="Y84">
            <v>907.77418876749141</v>
          </cell>
          <cell r="Z84">
            <v>120901.01418876751</v>
          </cell>
          <cell r="AA84">
            <v>17010.079999999998</v>
          </cell>
          <cell r="AB84">
            <v>261</v>
          </cell>
          <cell r="AC84">
            <v>20</v>
          </cell>
          <cell r="AD84">
            <v>12</v>
          </cell>
          <cell r="AE84">
            <v>26</v>
          </cell>
          <cell r="AF84">
            <v>12</v>
          </cell>
          <cell r="AG84">
            <v>1528</v>
          </cell>
          <cell r="AH84">
            <v>0.85</v>
          </cell>
          <cell r="AI84">
            <v>1298.8</v>
          </cell>
          <cell r="AJ84">
            <v>93.086706335669476</v>
          </cell>
          <cell r="AK84">
            <v>40.958150787694571</v>
          </cell>
          <cell r="AL84">
            <v>0.44</v>
          </cell>
          <cell r="AM84">
            <v>134.04485712336404</v>
          </cell>
          <cell r="AN84">
            <v>13.963005950350421</v>
          </cell>
          <cell r="AO84">
            <v>0.15</v>
          </cell>
          <cell r="AP84">
            <v>148.00786307371447</v>
          </cell>
          <cell r="AQ84">
            <v>263.76615384615383</v>
          </cell>
          <cell r="AR84">
            <v>15.933076923076923</v>
          </cell>
          <cell r="AS84">
            <v>776.74653846153842</v>
          </cell>
          <cell r="AT84">
            <v>1056.4457692307692</v>
          </cell>
          <cell r="AU84">
            <v>47995.323882744633</v>
          </cell>
          <cell r="AV84">
            <v>0.24967316025905439</v>
          </cell>
          <cell r="AW84">
            <v>324.27550054445982</v>
          </cell>
          <cell r="AX84">
            <v>34.55244755244756</v>
          </cell>
        </row>
        <row r="85">
          <cell r="B85" t="str">
            <v>N3255-1415-02</v>
          </cell>
          <cell r="C85">
            <v>0</v>
          </cell>
          <cell r="D85" t="str">
            <v>Site Lead</v>
          </cell>
          <cell r="E85" t="str">
            <v>N3255-1415-02</v>
          </cell>
          <cell r="F85" t="str">
            <v>Vacant</v>
          </cell>
          <cell r="G85" t="str">
            <v>Wages Staff</v>
          </cell>
          <cell r="H85">
            <v>0</v>
          </cell>
          <cell r="I85">
            <v>1</v>
          </cell>
          <cell r="J85">
            <v>72966.740000000005</v>
          </cell>
          <cell r="K85">
            <v>6059.1999999999989</v>
          </cell>
          <cell r="L85">
            <v>0</v>
          </cell>
          <cell r="M85">
            <v>0</v>
          </cell>
          <cell r="N85">
            <v>2800.0499999999997</v>
          </cell>
          <cell r="O85">
            <v>749.98000000000025</v>
          </cell>
          <cell r="P85">
            <v>0</v>
          </cell>
          <cell r="Q85">
            <v>0</v>
          </cell>
          <cell r="R85">
            <v>1065.8600000000001</v>
          </cell>
          <cell r="S85">
            <v>6240.0299999999988</v>
          </cell>
          <cell r="T85">
            <v>5962.34</v>
          </cell>
          <cell r="U85">
            <v>11500.84</v>
          </cell>
          <cell r="V85">
            <v>1884.1499999999996</v>
          </cell>
          <cell r="W85">
            <v>1445.8199999999997</v>
          </cell>
          <cell r="X85">
            <v>8435.5199999999986</v>
          </cell>
          <cell r="Y85">
            <v>843.43055736250972</v>
          </cell>
          <cell r="Z85">
            <v>119953.9605573625</v>
          </cell>
          <cell r="AA85">
            <v>15804.419999999998</v>
          </cell>
          <cell r="AB85">
            <v>261</v>
          </cell>
          <cell r="AC85">
            <v>20</v>
          </cell>
          <cell r="AD85">
            <v>12</v>
          </cell>
          <cell r="AE85">
            <v>26</v>
          </cell>
          <cell r="AF85">
            <v>12</v>
          </cell>
          <cell r="AG85">
            <v>1528</v>
          </cell>
          <cell r="AH85">
            <v>0.85</v>
          </cell>
          <cell r="AI85">
            <v>1298.8</v>
          </cell>
          <cell r="AJ85">
            <v>92.357530456854406</v>
          </cell>
          <cell r="AK85">
            <v>40.637313401015938</v>
          </cell>
          <cell r="AL85">
            <v>0.44</v>
          </cell>
          <cell r="AM85">
            <v>132.99484385787034</v>
          </cell>
          <cell r="AN85">
            <v>13.853629568528161</v>
          </cell>
          <cell r="AO85">
            <v>0.15</v>
          </cell>
          <cell r="AP85">
            <v>146.8484734263985</v>
          </cell>
          <cell r="AQ85">
            <v>263.76615384615383</v>
          </cell>
          <cell r="AR85">
            <v>15.933076923076923</v>
          </cell>
          <cell r="AS85">
            <v>776.74653846153842</v>
          </cell>
          <cell r="AT85">
            <v>1056.4457692307692</v>
          </cell>
          <cell r="AU85">
            <v>47619.36222453518</v>
          </cell>
          <cell r="AV85">
            <v>0.24967316025905439</v>
          </cell>
          <cell r="AW85">
            <v>324.27550054445982</v>
          </cell>
          <cell r="AX85">
            <v>34.55244755244756</v>
          </cell>
        </row>
        <row r="86">
          <cell r="B86" t="str">
            <v>N3255-1415-03</v>
          </cell>
          <cell r="C86">
            <v>0</v>
          </cell>
          <cell r="D86" t="str">
            <v>Site Lead</v>
          </cell>
          <cell r="E86" t="str">
            <v>N3255-1415-03</v>
          </cell>
          <cell r="F86" t="str">
            <v>Vacant</v>
          </cell>
          <cell r="G86" t="str">
            <v>Wages Staff</v>
          </cell>
          <cell r="H86">
            <v>0</v>
          </cell>
          <cell r="I86">
            <v>1</v>
          </cell>
          <cell r="J86">
            <v>72966.740000000005</v>
          </cell>
          <cell r="K86">
            <v>6059.1999999999989</v>
          </cell>
          <cell r="L86">
            <v>0</v>
          </cell>
          <cell r="M86">
            <v>0</v>
          </cell>
          <cell r="N86">
            <v>2800.0499999999997</v>
          </cell>
          <cell r="O86">
            <v>749.98000000000025</v>
          </cell>
          <cell r="P86">
            <v>0</v>
          </cell>
          <cell r="Q86">
            <v>0</v>
          </cell>
          <cell r="R86">
            <v>1065.8600000000001</v>
          </cell>
          <cell r="S86">
            <v>6240.0299999999988</v>
          </cell>
          <cell r="T86">
            <v>5962.34</v>
          </cell>
          <cell r="U86">
            <v>11500.84</v>
          </cell>
          <cell r="V86">
            <v>1884.1499999999996</v>
          </cell>
          <cell r="W86">
            <v>1445.8199999999997</v>
          </cell>
          <cell r="X86">
            <v>8435.5199999999986</v>
          </cell>
          <cell r="Y86">
            <v>843.43055736250972</v>
          </cell>
          <cell r="Z86">
            <v>119953.9605573625</v>
          </cell>
          <cell r="AA86">
            <v>15804.419999999998</v>
          </cell>
          <cell r="AB86">
            <v>261</v>
          </cell>
          <cell r="AC86">
            <v>20</v>
          </cell>
          <cell r="AD86">
            <v>12</v>
          </cell>
          <cell r="AE86">
            <v>26</v>
          </cell>
          <cell r="AF86">
            <v>12</v>
          </cell>
          <cell r="AG86">
            <v>1528</v>
          </cell>
          <cell r="AH86">
            <v>0.85</v>
          </cell>
          <cell r="AI86">
            <v>1298.8</v>
          </cell>
          <cell r="AJ86">
            <v>92.357530456854406</v>
          </cell>
          <cell r="AK86">
            <v>40.637313401015938</v>
          </cell>
          <cell r="AL86">
            <v>0.44</v>
          </cell>
          <cell r="AM86">
            <v>132.99484385787034</v>
          </cell>
          <cell r="AN86">
            <v>13.853629568528161</v>
          </cell>
          <cell r="AO86">
            <v>0.15</v>
          </cell>
          <cell r="AP86">
            <v>146.8484734263985</v>
          </cell>
          <cell r="AQ86">
            <v>263.76615384615383</v>
          </cell>
          <cell r="AR86">
            <v>15.933076923076923</v>
          </cell>
          <cell r="AS86">
            <v>776.74653846153842</v>
          </cell>
          <cell r="AT86">
            <v>1056.4457692307692</v>
          </cell>
          <cell r="AU86">
            <v>47619.36222453518</v>
          </cell>
          <cell r="AV86">
            <v>0.24967316025905439</v>
          </cell>
          <cell r="AW86">
            <v>324.27550054445982</v>
          </cell>
          <cell r="AX86">
            <v>34.55244755244756</v>
          </cell>
        </row>
        <row r="87">
          <cell r="B87" t="str">
            <v>N3255-1415-04</v>
          </cell>
          <cell r="C87">
            <v>0</v>
          </cell>
          <cell r="D87" t="str">
            <v>Site Lead</v>
          </cell>
          <cell r="E87" t="str">
            <v>N3255-1415-04</v>
          </cell>
          <cell r="F87" t="str">
            <v>Vacant</v>
          </cell>
          <cell r="G87" t="str">
            <v>Wages Staff</v>
          </cell>
          <cell r="H87">
            <v>0</v>
          </cell>
          <cell r="I87">
            <v>1</v>
          </cell>
          <cell r="J87">
            <v>72966.740000000005</v>
          </cell>
          <cell r="K87">
            <v>6059.1999999999989</v>
          </cell>
          <cell r="L87">
            <v>0</v>
          </cell>
          <cell r="M87">
            <v>0</v>
          </cell>
          <cell r="N87">
            <v>2800.0499999999997</v>
          </cell>
          <cell r="O87">
            <v>749.98000000000025</v>
          </cell>
          <cell r="P87">
            <v>0</v>
          </cell>
          <cell r="Q87">
            <v>0</v>
          </cell>
          <cell r="R87">
            <v>1065.8600000000001</v>
          </cell>
          <cell r="S87">
            <v>6240.0299999999988</v>
          </cell>
          <cell r="T87">
            <v>5962.34</v>
          </cell>
          <cell r="U87">
            <v>11500.84</v>
          </cell>
          <cell r="V87">
            <v>1884.1499999999996</v>
          </cell>
          <cell r="W87">
            <v>1445.8199999999997</v>
          </cell>
          <cell r="X87">
            <v>8435.5199999999986</v>
          </cell>
          <cell r="Y87">
            <v>843.43055736250972</v>
          </cell>
          <cell r="Z87">
            <v>119953.9605573625</v>
          </cell>
          <cell r="AA87">
            <v>15804.419999999998</v>
          </cell>
          <cell r="AB87">
            <v>261</v>
          </cell>
          <cell r="AC87">
            <v>20</v>
          </cell>
          <cell r="AD87">
            <v>12</v>
          </cell>
          <cell r="AE87">
            <v>26</v>
          </cell>
          <cell r="AF87">
            <v>12</v>
          </cell>
          <cell r="AG87">
            <v>1528</v>
          </cell>
          <cell r="AH87">
            <v>0.85</v>
          </cell>
          <cell r="AI87">
            <v>1298.8</v>
          </cell>
          <cell r="AJ87">
            <v>92.357530456854406</v>
          </cell>
          <cell r="AK87">
            <v>40.637313401015938</v>
          </cell>
          <cell r="AL87">
            <v>0.44</v>
          </cell>
          <cell r="AM87">
            <v>132.99484385787034</v>
          </cell>
          <cell r="AN87">
            <v>13.853629568528161</v>
          </cell>
          <cell r="AO87">
            <v>0.15</v>
          </cell>
          <cell r="AP87">
            <v>146.8484734263985</v>
          </cell>
          <cell r="AQ87">
            <v>263.76615384615383</v>
          </cell>
          <cell r="AR87">
            <v>15.933076923076923</v>
          </cell>
          <cell r="AS87">
            <v>776.74653846153842</v>
          </cell>
          <cell r="AT87">
            <v>1056.4457692307692</v>
          </cell>
          <cell r="AU87">
            <v>47619.36222453518</v>
          </cell>
          <cell r="AV87">
            <v>0.24967316025905439</v>
          </cell>
          <cell r="AW87">
            <v>324.27550054445982</v>
          </cell>
          <cell r="AX87">
            <v>34.55244755244756</v>
          </cell>
        </row>
        <row r="88">
          <cell r="B88" t="str">
            <v>N3255-1415-05</v>
          </cell>
          <cell r="C88">
            <v>0</v>
          </cell>
          <cell r="D88" t="str">
            <v>Site Lead</v>
          </cell>
          <cell r="E88" t="str">
            <v>N3255-1415-05</v>
          </cell>
          <cell r="F88" t="str">
            <v>Vacant</v>
          </cell>
          <cell r="G88" t="str">
            <v>Wages Staff</v>
          </cell>
          <cell r="H88">
            <v>0</v>
          </cell>
          <cell r="I88">
            <v>1</v>
          </cell>
          <cell r="J88">
            <v>72966.740000000005</v>
          </cell>
          <cell r="K88">
            <v>6059.1999999999989</v>
          </cell>
          <cell r="L88">
            <v>0</v>
          </cell>
          <cell r="M88">
            <v>0</v>
          </cell>
          <cell r="N88">
            <v>2800.0499999999997</v>
          </cell>
          <cell r="O88">
            <v>749.98000000000025</v>
          </cell>
          <cell r="P88">
            <v>0</v>
          </cell>
          <cell r="Q88">
            <v>0</v>
          </cell>
          <cell r="R88">
            <v>1065.8600000000001</v>
          </cell>
          <cell r="S88">
            <v>6240.0299999999988</v>
          </cell>
          <cell r="T88">
            <v>5962.34</v>
          </cell>
          <cell r="U88">
            <v>11500.84</v>
          </cell>
          <cell r="V88">
            <v>1884.1499999999996</v>
          </cell>
          <cell r="W88">
            <v>1445.8199999999997</v>
          </cell>
          <cell r="X88">
            <v>8435.5199999999986</v>
          </cell>
          <cell r="Y88">
            <v>843.43055736250972</v>
          </cell>
          <cell r="Z88">
            <v>119953.9605573625</v>
          </cell>
          <cell r="AA88">
            <v>15804.419999999998</v>
          </cell>
          <cell r="AB88">
            <v>261</v>
          </cell>
          <cell r="AC88">
            <v>20</v>
          </cell>
          <cell r="AD88">
            <v>12</v>
          </cell>
          <cell r="AE88">
            <v>26</v>
          </cell>
          <cell r="AF88">
            <v>12</v>
          </cell>
          <cell r="AG88">
            <v>1528</v>
          </cell>
          <cell r="AH88">
            <v>0.85</v>
          </cell>
          <cell r="AI88">
            <v>1298.8</v>
          </cell>
          <cell r="AJ88">
            <v>92.357530456854406</v>
          </cell>
          <cell r="AK88">
            <v>40.637313401015938</v>
          </cell>
          <cell r="AL88">
            <v>0.44</v>
          </cell>
          <cell r="AM88">
            <v>132.99484385787034</v>
          </cell>
          <cell r="AN88">
            <v>13.853629568528161</v>
          </cell>
          <cell r="AO88">
            <v>0.15</v>
          </cell>
          <cell r="AP88">
            <v>146.8484734263985</v>
          </cell>
          <cell r="AQ88">
            <v>263.76615384615383</v>
          </cell>
          <cell r="AR88">
            <v>15.933076923076923</v>
          </cell>
          <cell r="AS88">
            <v>776.74653846153842</v>
          </cell>
          <cell r="AT88">
            <v>1056.4457692307692</v>
          </cell>
          <cell r="AU88">
            <v>47619.36222453518</v>
          </cell>
          <cell r="AV88">
            <v>0.24967316025905439</v>
          </cell>
          <cell r="AW88">
            <v>324.27550054445982</v>
          </cell>
          <cell r="AX88">
            <v>34.55244755244756</v>
          </cell>
        </row>
        <row r="89">
          <cell r="B89" t="str">
            <v>N3255-1415-06</v>
          </cell>
          <cell r="C89">
            <v>0</v>
          </cell>
          <cell r="D89" t="str">
            <v>Site Lead</v>
          </cell>
          <cell r="E89" t="str">
            <v>N3255-1415-06</v>
          </cell>
          <cell r="F89" t="str">
            <v>Vacant</v>
          </cell>
          <cell r="G89" t="str">
            <v>Wages Staff</v>
          </cell>
          <cell r="H89">
            <v>0</v>
          </cell>
          <cell r="I89">
            <v>1</v>
          </cell>
          <cell r="J89">
            <v>72966.740000000005</v>
          </cell>
          <cell r="K89">
            <v>6059.1999999999989</v>
          </cell>
          <cell r="L89">
            <v>0</v>
          </cell>
          <cell r="M89">
            <v>0</v>
          </cell>
          <cell r="N89">
            <v>2800.0499999999997</v>
          </cell>
          <cell r="O89">
            <v>749.98000000000025</v>
          </cell>
          <cell r="P89">
            <v>0</v>
          </cell>
          <cell r="Q89">
            <v>0</v>
          </cell>
          <cell r="R89">
            <v>1065.8600000000001</v>
          </cell>
          <cell r="S89">
            <v>6240.0299999999988</v>
          </cell>
          <cell r="T89">
            <v>5962.34</v>
          </cell>
          <cell r="U89">
            <v>11500.84</v>
          </cell>
          <cell r="V89">
            <v>1884.1499999999996</v>
          </cell>
          <cell r="W89">
            <v>1445.8199999999997</v>
          </cell>
          <cell r="X89">
            <v>8435.5199999999986</v>
          </cell>
          <cell r="Y89">
            <v>843.43055736250972</v>
          </cell>
          <cell r="Z89">
            <v>119953.9605573625</v>
          </cell>
          <cell r="AA89">
            <v>15804.419999999998</v>
          </cell>
          <cell r="AB89">
            <v>261</v>
          </cell>
          <cell r="AC89">
            <v>20</v>
          </cell>
          <cell r="AD89">
            <v>12</v>
          </cell>
          <cell r="AE89">
            <v>26</v>
          </cell>
          <cell r="AF89">
            <v>12</v>
          </cell>
          <cell r="AG89">
            <v>1528</v>
          </cell>
          <cell r="AH89">
            <v>0.85</v>
          </cell>
          <cell r="AI89">
            <v>1298.8</v>
          </cell>
          <cell r="AJ89">
            <v>92.357530456854406</v>
          </cell>
          <cell r="AK89">
            <v>40.637313401015938</v>
          </cell>
          <cell r="AL89">
            <v>0.44</v>
          </cell>
          <cell r="AM89">
            <v>132.99484385787034</v>
          </cell>
          <cell r="AN89">
            <v>13.853629568528161</v>
          </cell>
          <cell r="AO89">
            <v>0.15</v>
          </cell>
          <cell r="AP89">
            <v>146.8484734263985</v>
          </cell>
          <cell r="AQ89">
            <v>263.76615384615383</v>
          </cell>
          <cell r="AR89">
            <v>15.933076923076923</v>
          </cell>
          <cell r="AS89">
            <v>776.74653846153842</v>
          </cell>
          <cell r="AT89">
            <v>1056.4457692307692</v>
          </cell>
          <cell r="AU89">
            <v>47619.36222453518</v>
          </cell>
          <cell r="AV89">
            <v>0.24967316025905439</v>
          </cell>
          <cell r="AW89">
            <v>324.27550054445982</v>
          </cell>
          <cell r="AX89">
            <v>34.55244755244756</v>
          </cell>
        </row>
        <row r="90">
          <cell r="B90" t="str">
            <v>N3255-1415-07</v>
          </cell>
          <cell r="C90">
            <v>0</v>
          </cell>
          <cell r="D90" t="str">
            <v>Site Lead</v>
          </cell>
          <cell r="E90" t="str">
            <v>N3255-1415-07</v>
          </cell>
          <cell r="F90" t="str">
            <v>Vacant</v>
          </cell>
          <cell r="G90" t="str">
            <v>Wages Staff</v>
          </cell>
          <cell r="H90">
            <v>0</v>
          </cell>
          <cell r="I90">
            <v>1</v>
          </cell>
          <cell r="J90">
            <v>72966.740000000005</v>
          </cell>
          <cell r="K90">
            <v>6059.1999999999989</v>
          </cell>
          <cell r="L90">
            <v>0</v>
          </cell>
          <cell r="M90">
            <v>0</v>
          </cell>
          <cell r="N90">
            <v>2800.0499999999997</v>
          </cell>
          <cell r="O90">
            <v>749.98000000000025</v>
          </cell>
          <cell r="P90">
            <v>0</v>
          </cell>
          <cell r="Q90">
            <v>0</v>
          </cell>
          <cell r="R90">
            <v>1065.8600000000001</v>
          </cell>
          <cell r="S90">
            <v>6240.0299999999988</v>
          </cell>
          <cell r="T90">
            <v>5962.34</v>
          </cell>
          <cell r="U90">
            <v>11500.84</v>
          </cell>
          <cell r="V90">
            <v>1884.1499999999996</v>
          </cell>
          <cell r="W90">
            <v>1445.8199999999997</v>
          </cell>
          <cell r="X90">
            <v>8435.5199999999986</v>
          </cell>
          <cell r="Y90">
            <v>843.43055736250972</v>
          </cell>
          <cell r="Z90">
            <v>119953.9605573625</v>
          </cell>
          <cell r="AA90">
            <v>15804.419999999998</v>
          </cell>
          <cell r="AB90">
            <v>261</v>
          </cell>
          <cell r="AC90">
            <v>20</v>
          </cell>
          <cell r="AD90">
            <v>12</v>
          </cell>
          <cell r="AE90">
            <v>26</v>
          </cell>
          <cell r="AF90">
            <v>12</v>
          </cell>
          <cell r="AG90">
            <v>1528</v>
          </cell>
          <cell r="AH90">
            <v>0.85</v>
          </cell>
          <cell r="AI90">
            <v>1298.8</v>
          </cell>
          <cell r="AJ90">
            <v>92.357530456854406</v>
          </cell>
          <cell r="AK90">
            <v>40.637313401015938</v>
          </cell>
          <cell r="AL90">
            <v>0.44</v>
          </cell>
          <cell r="AM90">
            <v>132.99484385787034</v>
          </cell>
          <cell r="AN90">
            <v>13.853629568528161</v>
          </cell>
          <cell r="AO90">
            <v>0.15</v>
          </cell>
          <cell r="AP90">
            <v>146.8484734263985</v>
          </cell>
          <cell r="AQ90">
            <v>263.76615384615383</v>
          </cell>
          <cell r="AR90">
            <v>15.933076923076923</v>
          </cell>
          <cell r="AS90">
            <v>776.74653846153842</v>
          </cell>
          <cell r="AT90">
            <v>1056.4457692307692</v>
          </cell>
          <cell r="AU90">
            <v>47619.36222453518</v>
          </cell>
          <cell r="AV90">
            <v>0.24967316025905439</v>
          </cell>
          <cell r="AW90">
            <v>324.27550054445982</v>
          </cell>
          <cell r="AX90">
            <v>34.55244755244756</v>
          </cell>
        </row>
        <row r="91">
          <cell r="B91" t="str">
            <v>N3255-1415-08</v>
          </cell>
          <cell r="C91">
            <v>0</v>
          </cell>
          <cell r="D91" t="str">
            <v>Site Lead</v>
          </cell>
          <cell r="E91" t="str">
            <v>N3255-1415-08</v>
          </cell>
          <cell r="F91" t="str">
            <v>Vacant</v>
          </cell>
          <cell r="G91" t="str">
            <v>Wages Staff</v>
          </cell>
          <cell r="H91">
            <v>0</v>
          </cell>
          <cell r="I91">
            <v>1</v>
          </cell>
          <cell r="J91">
            <v>72966.740000000005</v>
          </cell>
          <cell r="K91">
            <v>6059.1999999999989</v>
          </cell>
          <cell r="L91">
            <v>0</v>
          </cell>
          <cell r="M91">
            <v>0</v>
          </cell>
          <cell r="N91">
            <v>2800.0499999999997</v>
          </cell>
          <cell r="O91">
            <v>749.98000000000025</v>
          </cell>
          <cell r="P91">
            <v>0</v>
          </cell>
          <cell r="Q91">
            <v>0</v>
          </cell>
          <cell r="R91">
            <v>1065.8600000000001</v>
          </cell>
          <cell r="S91">
            <v>6240.0299999999988</v>
          </cell>
          <cell r="T91">
            <v>5962.34</v>
          </cell>
          <cell r="U91">
            <v>11500.84</v>
          </cell>
          <cell r="V91">
            <v>1884.1499999999996</v>
          </cell>
          <cell r="W91">
            <v>1445.8199999999997</v>
          </cell>
          <cell r="X91">
            <v>8435.5199999999986</v>
          </cell>
          <cell r="Y91">
            <v>843.43055736250972</v>
          </cell>
          <cell r="Z91">
            <v>119953.9605573625</v>
          </cell>
          <cell r="AA91">
            <v>15804.419999999998</v>
          </cell>
          <cell r="AB91">
            <v>261</v>
          </cell>
          <cell r="AC91">
            <v>20</v>
          </cell>
          <cell r="AD91">
            <v>12</v>
          </cell>
          <cell r="AE91">
            <v>26</v>
          </cell>
          <cell r="AF91">
            <v>12</v>
          </cell>
          <cell r="AG91">
            <v>1528</v>
          </cell>
          <cell r="AH91">
            <v>0.85</v>
          </cell>
          <cell r="AI91">
            <v>1298.8</v>
          </cell>
          <cell r="AJ91">
            <v>92.357530456854406</v>
          </cell>
          <cell r="AK91">
            <v>40.637313401015938</v>
          </cell>
          <cell r="AL91">
            <v>0.44</v>
          </cell>
          <cell r="AM91">
            <v>132.99484385787034</v>
          </cell>
          <cell r="AN91">
            <v>13.853629568528161</v>
          </cell>
          <cell r="AO91">
            <v>0.15</v>
          </cell>
          <cell r="AP91">
            <v>146.8484734263985</v>
          </cell>
          <cell r="AQ91">
            <v>263.76615384615383</v>
          </cell>
          <cell r="AR91">
            <v>15.933076923076923</v>
          </cell>
          <cell r="AS91">
            <v>776.74653846153842</v>
          </cell>
          <cell r="AT91">
            <v>1056.4457692307692</v>
          </cell>
          <cell r="AU91">
            <v>47619.36222453518</v>
          </cell>
          <cell r="AV91">
            <v>0.24967316025905439</v>
          </cell>
          <cell r="AW91">
            <v>324.27550054445982</v>
          </cell>
          <cell r="AX91">
            <v>34.55244755244756</v>
          </cell>
        </row>
        <row r="92">
          <cell r="B92" t="str">
            <v>N3255-1415-09</v>
          </cell>
          <cell r="C92">
            <v>0</v>
          </cell>
          <cell r="D92" t="str">
            <v>Site Lead</v>
          </cell>
          <cell r="E92" t="str">
            <v>N3255-1415-09</v>
          </cell>
          <cell r="F92" t="str">
            <v>Vacant</v>
          </cell>
          <cell r="G92" t="str">
            <v>Wages Staff</v>
          </cell>
          <cell r="H92">
            <v>0</v>
          </cell>
          <cell r="I92">
            <v>1</v>
          </cell>
          <cell r="J92">
            <v>72966.740000000005</v>
          </cell>
          <cell r="K92">
            <v>6059.1999999999989</v>
          </cell>
          <cell r="L92">
            <v>0</v>
          </cell>
          <cell r="M92">
            <v>0</v>
          </cell>
          <cell r="N92">
            <v>2800.0499999999997</v>
          </cell>
          <cell r="O92">
            <v>749.98000000000025</v>
          </cell>
          <cell r="P92">
            <v>0</v>
          </cell>
          <cell r="Q92">
            <v>0</v>
          </cell>
          <cell r="R92">
            <v>1065.8600000000001</v>
          </cell>
          <cell r="S92">
            <v>6240.0299999999988</v>
          </cell>
          <cell r="T92">
            <v>5962.34</v>
          </cell>
          <cell r="U92">
            <v>11500.84</v>
          </cell>
          <cell r="V92">
            <v>1884.1499999999996</v>
          </cell>
          <cell r="W92">
            <v>1445.8199999999997</v>
          </cell>
          <cell r="X92">
            <v>8435.5199999999986</v>
          </cell>
          <cell r="Y92">
            <v>843.43055736250972</v>
          </cell>
          <cell r="Z92">
            <v>119953.9605573625</v>
          </cell>
          <cell r="AA92">
            <v>15804.419999999998</v>
          </cell>
          <cell r="AB92">
            <v>261</v>
          </cell>
          <cell r="AC92">
            <v>20</v>
          </cell>
          <cell r="AD92">
            <v>12</v>
          </cell>
          <cell r="AE92">
            <v>26</v>
          </cell>
          <cell r="AF92">
            <v>12</v>
          </cell>
          <cell r="AG92">
            <v>1528</v>
          </cell>
          <cell r="AH92">
            <v>0.85</v>
          </cell>
          <cell r="AI92">
            <v>1298.8</v>
          </cell>
          <cell r="AJ92">
            <v>92.357530456854406</v>
          </cell>
          <cell r="AK92">
            <v>40.637313401015938</v>
          </cell>
          <cell r="AL92">
            <v>0.44</v>
          </cell>
          <cell r="AM92">
            <v>132.99484385787034</v>
          </cell>
          <cell r="AN92">
            <v>13.853629568528161</v>
          </cell>
          <cell r="AO92">
            <v>0.15</v>
          </cell>
          <cell r="AP92">
            <v>146.8484734263985</v>
          </cell>
          <cell r="AQ92">
            <v>263.76615384615383</v>
          </cell>
          <cell r="AR92">
            <v>15.933076923076923</v>
          </cell>
          <cell r="AS92">
            <v>776.74653846153842</v>
          </cell>
          <cell r="AT92">
            <v>1056.4457692307692</v>
          </cell>
          <cell r="AU92">
            <v>47619.36222453518</v>
          </cell>
          <cell r="AV92">
            <v>0.24967316025905439</v>
          </cell>
          <cell r="AW92">
            <v>324.27550054445982</v>
          </cell>
          <cell r="AX92">
            <v>34.55244755244756</v>
          </cell>
        </row>
        <row r="93">
          <cell r="B93" t="str">
            <v>N3255-1415-10</v>
          </cell>
          <cell r="C93">
            <v>0</v>
          </cell>
          <cell r="D93" t="str">
            <v>Site Lead</v>
          </cell>
          <cell r="E93" t="str">
            <v>N3255-1415-10</v>
          </cell>
          <cell r="F93" t="str">
            <v>Vacant</v>
          </cell>
          <cell r="G93" t="str">
            <v>Wages Staff</v>
          </cell>
          <cell r="H93">
            <v>0</v>
          </cell>
          <cell r="I93">
            <v>1</v>
          </cell>
          <cell r="J93">
            <v>72966.740000000005</v>
          </cell>
          <cell r="K93">
            <v>6059.1999999999989</v>
          </cell>
          <cell r="L93">
            <v>0</v>
          </cell>
          <cell r="M93">
            <v>0</v>
          </cell>
          <cell r="N93">
            <v>2800.0499999999997</v>
          </cell>
          <cell r="O93">
            <v>749.98000000000025</v>
          </cell>
          <cell r="P93">
            <v>0</v>
          </cell>
          <cell r="Q93">
            <v>0</v>
          </cell>
          <cell r="R93">
            <v>1065.8600000000001</v>
          </cell>
          <cell r="S93">
            <v>6240.0299999999988</v>
          </cell>
          <cell r="T93">
            <v>5962.34</v>
          </cell>
          <cell r="U93">
            <v>11500.84</v>
          </cell>
          <cell r="V93">
            <v>1884.1499999999996</v>
          </cell>
          <cell r="W93">
            <v>1445.8199999999997</v>
          </cell>
          <cell r="X93">
            <v>8435.5199999999986</v>
          </cell>
          <cell r="Y93">
            <v>843.43055736250972</v>
          </cell>
          <cell r="Z93">
            <v>119953.9605573625</v>
          </cell>
          <cell r="AA93">
            <v>15804.419999999998</v>
          </cell>
          <cell r="AB93">
            <v>261</v>
          </cell>
          <cell r="AC93">
            <v>20</v>
          </cell>
          <cell r="AD93">
            <v>12</v>
          </cell>
          <cell r="AE93">
            <v>26</v>
          </cell>
          <cell r="AF93">
            <v>12</v>
          </cell>
          <cell r="AG93">
            <v>1528</v>
          </cell>
          <cell r="AH93">
            <v>0.85</v>
          </cell>
          <cell r="AI93">
            <v>1298.8</v>
          </cell>
          <cell r="AJ93">
            <v>92.357530456854406</v>
          </cell>
          <cell r="AK93">
            <v>40.637313401015938</v>
          </cell>
          <cell r="AL93">
            <v>0.44</v>
          </cell>
          <cell r="AM93">
            <v>132.99484385787034</v>
          </cell>
          <cell r="AN93">
            <v>13.853629568528161</v>
          </cell>
          <cell r="AO93">
            <v>0.15</v>
          </cell>
          <cell r="AP93">
            <v>146.8484734263985</v>
          </cell>
          <cell r="AQ93">
            <v>263.76615384615383</v>
          </cell>
          <cell r="AR93">
            <v>15.933076923076923</v>
          </cell>
          <cell r="AS93">
            <v>776.74653846153842</v>
          </cell>
          <cell r="AT93">
            <v>1056.4457692307692</v>
          </cell>
          <cell r="AU93">
            <v>47619.36222453518</v>
          </cell>
          <cell r="AV93">
            <v>0.24967316025905439</v>
          </cell>
          <cell r="AW93">
            <v>324.27550054445982</v>
          </cell>
          <cell r="AX93">
            <v>34.55244755244756</v>
          </cell>
        </row>
        <row r="94">
          <cell r="B94" t="str">
            <v>N3255-1415-11</v>
          </cell>
          <cell r="C94">
            <v>0</v>
          </cell>
          <cell r="D94" t="str">
            <v>Site Lead</v>
          </cell>
          <cell r="E94" t="str">
            <v>N3255-1415-11</v>
          </cell>
          <cell r="F94" t="str">
            <v>Vacant</v>
          </cell>
          <cell r="G94" t="str">
            <v>Wages Staff</v>
          </cell>
          <cell r="H94">
            <v>0</v>
          </cell>
          <cell r="I94">
            <v>1</v>
          </cell>
          <cell r="J94">
            <v>72966.740000000005</v>
          </cell>
          <cell r="K94">
            <v>6059.1999999999989</v>
          </cell>
          <cell r="L94">
            <v>0</v>
          </cell>
          <cell r="M94">
            <v>0</v>
          </cell>
          <cell r="N94">
            <v>2800.0499999999997</v>
          </cell>
          <cell r="O94">
            <v>749.98000000000025</v>
          </cell>
          <cell r="P94">
            <v>0</v>
          </cell>
          <cell r="Q94">
            <v>0</v>
          </cell>
          <cell r="R94">
            <v>1065.8600000000001</v>
          </cell>
          <cell r="S94">
            <v>6240.0299999999988</v>
          </cell>
          <cell r="T94">
            <v>5962.34</v>
          </cell>
          <cell r="U94">
            <v>11500.84</v>
          </cell>
          <cell r="V94">
            <v>1884.1499999999996</v>
          </cell>
          <cell r="W94">
            <v>1445.8199999999997</v>
          </cell>
          <cell r="X94">
            <v>8435.5199999999986</v>
          </cell>
          <cell r="Y94">
            <v>843.43055736250972</v>
          </cell>
          <cell r="Z94">
            <v>119953.9605573625</v>
          </cell>
          <cell r="AA94">
            <v>15804.419999999998</v>
          </cell>
          <cell r="AB94">
            <v>261</v>
          </cell>
          <cell r="AC94">
            <v>20</v>
          </cell>
          <cell r="AD94">
            <v>12</v>
          </cell>
          <cell r="AE94">
            <v>26</v>
          </cell>
          <cell r="AF94">
            <v>12</v>
          </cell>
          <cell r="AG94">
            <v>1528</v>
          </cell>
          <cell r="AH94">
            <v>0.85</v>
          </cell>
          <cell r="AI94">
            <v>1298.8</v>
          </cell>
          <cell r="AJ94">
            <v>92.357530456854406</v>
          </cell>
          <cell r="AK94">
            <v>40.637313401015938</v>
          </cell>
          <cell r="AL94">
            <v>0.44</v>
          </cell>
          <cell r="AM94">
            <v>132.99484385787034</v>
          </cell>
          <cell r="AN94">
            <v>13.853629568528161</v>
          </cell>
          <cell r="AO94">
            <v>0.15</v>
          </cell>
          <cell r="AP94">
            <v>146.8484734263985</v>
          </cell>
          <cell r="AQ94">
            <v>263.76615384615383</v>
          </cell>
          <cell r="AR94">
            <v>15.933076923076923</v>
          </cell>
          <cell r="AS94">
            <v>776.74653846153842</v>
          </cell>
          <cell r="AT94">
            <v>1056.4457692307692</v>
          </cell>
          <cell r="AU94">
            <v>47619.36222453518</v>
          </cell>
          <cell r="AV94">
            <v>0.24967316025905439</v>
          </cell>
          <cell r="AW94">
            <v>324.27550054445982</v>
          </cell>
          <cell r="AX94">
            <v>34.55244755244756</v>
          </cell>
        </row>
        <row r="95">
          <cell r="B95" t="str">
            <v>N3255-1415-12</v>
          </cell>
          <cell r="C95">
            <v>0</v>
          </cell>
          <cell r="D95" t="str">
            <v>Site Lead</v>
          </cell>
          <cell r="E95" t="str">
            <v>N3255-1415-12</v>
          </cell>
          <cell r="F95" t="str">
            <v>Vacant</v>
          </cell>
          <cell r="G95" t="str">
            <v>Wages Staff</v>
          </cell>
          <cell r="H95">
            <v>0</v>
          </cell>
          <cell r="I95">
            <v>1</v>
          </cell>
          <cell r="J95">
            <v>72966.740000000005</v>
          </cell>
          <cell r="K95">
            <v>6059.1999999999989</v>
          </cell>
          <cell r="L95">
            <v>0</v>
          </cell>
          <cell r="M95">
            <v>0</v>
          </cell>
          <cell r="N95">
            <v>2800.0499999999997</v>
          </cell>
          <cell r="O95">
            <v>749.98000000000025</v>
          </cell>
          <cell r="P95">
            <v>0</v>
          </cell>
          <cell r="Q95">
            <v>0</v>
          </cell>
          <cell r="R95">
            <v>1065.8600000000001</v>
          </cell>
          <cell r="S95">
            <v>6240.0299999999988</v>
          </cell>
          <cell r="T95">
            <v>5962.34</v>
          </cell>
          <cell r="U95">
            <v>11500.84</v>
          </cell>
          <cell r="V95">
            <v>1884.1499999999996</v>
          </cell>
          <cell r="W95">
            <v>1445.8199999999997</v>
          </cell>
          <cell r="X95">
            <v>8435.5199999999986</v>
          </cell>
          <cell r="Y95">
            <v>843.43055736250972</v>
          </cell>
          <cell r="Z95">
            <v>119953.9605573625</v>
          </cell>
          <cell r="AA95">
            <v>15804.419999999998</v>
          </cell>
          <cell r="AB95">
            <v>261</v>
          </cell>
          <cell r="AC95">
            <v>20</v>
          </cell>
          <cell r="AD95">
            <v>12</v>
          </cell>
          <cell r="AE95">
            <v>26</v>
          </cell>
          <cell r="AF95">
            <v>12</v>
          </cell>
          <cell r="AG95">
            <v>1528</v>
          </cell>
          <cell r="AH95">
            <v>0.85</v>
          </cell>
          <cell r="AI95">
            <v>1298.8</v>
          </cell>
          <cell r="AJ95">
            <v>92.357530456854406</v>
          </cell>
          <cell r="AK95">
            <v>40.637313401015938</v>
          </cell>
          <cell r="AL95">
            <v>0.44</v>
          </cell>
          <cell r="AM95">
            <v>132.99484385787034</v>
          </cell>
          <cell r="AN95">
            <v>13.853629568528161</v>
          </cell>
          <cell r="AO95">
            <v>0.15</v>
          </cell>
          <cell r="AP95">
            <v>146.8484734263985</v>
          </cell>
          <cell r="AQ95">
            <v>263.76615384615383</v>
          </cell>
          <cell r="AR95">
            <v>15.933076923076923</v>
          </cell>
          <cell r="AS95">
            <v>776.74653846153842</v>
          </cell>
          <cell r="AT95">
            <v>1056.4457692307692</v>
          </cell>
          <cell r="AU95">
            <v>47619.36222453518</v>
          </cell>
          <cell r="AV95">
            <v>0.24967316025905439</v>
          </cell>
          <cell r="AW95">
            <v>324.27550054445982</v>
          </cell>
          <cell r="AX95">
            <v>34.55244755244756</v>
          </cell>
        </row>
        <row r="96">
          <cell r="B96" t="str">
            <v>N3255-1415-13</v>
          </cell>
          <cell r="C96">
            <v>0</v>
          </cell>
          <cell r="D96" t="str">
            <v>Site Lead</v>
          </cell>
          <cell r="E96" t="str">
            <v>N3255-1415-13</v>
          </cell>
          <cell r="F96" t="str">
            <v>Vacant</v>
          </cell>
          <cell r="G96" t="str">
            <v>Wages Staff</v>
          </cell>
          <cell r="H96">
            <v>0</v>
          </cell>
          <cell r="I96">
            <v>1</v>
          </cell>
          <cell r="J96">
            <v>72966.740000000005</v>
          </cell>
          <cell r="K96">
            <v>6059.1999999999989</v>
          </cell>
          <cell r="L96">
            <v>0</v>
          </cell>
          <cell r="M96">
            <v>0</v>
          </cell>
          <cell r="N96">
            <v>2800.0499999999997</v>
          </cell>
          <cell r="O96">
            <v>749.98000000000025</v>
          </cell>
          <cell r="P96">
            <v>0</v>
          </cell>
          <cell r="Q96">
            <v>0</v>
          </cell>
          <cell r="R96">
            <v>1065.8600000000001</v>
          </cell>
          <cell r="S96">
            <v>6240.0299999999988</v>
          </cell>
          <cell r="T96">
            <v>5962.34</v>
          </cell>
          <cell r="U96">
            <v>11500.84</v>
          </cell>
          <cell r="V96">
            <v>1884.1499999999996</v>
          </cell>
          <cell r="W96">
            <v>1445.8199999999997</v>
          </cell>
          <cell r="X96">
            <v>8435.5199999999986</v>
          </cell>
          <cell r="Y96">
            <v>843.43055736250972</v>
          </cell>
          <cell r="Z96">
            <v>119953.9605573625</v>
          </cell>
          <cell r="AA96">
            <v>15804.419999999998</v>
          </cell>
          <cell r="AB96">
            <v>261</v>
          </cell>
          <cell r="AC96">
            <v>20</v>
          </cell>
          <cell r="AD96">
            <v>12</v>
          </cell>
          <cell r="AE96">
            <v>26</v>
          </cell>
          <cell r="AF96">
            <v>12</v>
          </cell>
          <cell r="AG96">
            <v>1528</v>
          </cell>
          <cell r="AH96">
            <v>0.85</v>
          </cell>
          <cell r="AI96">
            <v>1298.8</v>
          </cell>
          <cell r="AJ96">
            <v>92.357530456854406</v>
          </cell>
          <cell r="AK96">
            <v>40.637313401015938</v>
          </cell>
          <cell r="AL96">
            <v>0.44</v>
          </cell>
          <cell r="AM96">
            <v>132.99484385787034</v>
          </cell>
          <cell r="AN96">
            <v>13.853629568528161</v>
          </cell>
          <cell r="AO96">
            <v>0.15</v>
          </cell>
          <cell r="AP96">
            <v>146.8484734263985</v>
          </cell>
          <cell r="AQ96">
            <v>263.76615384615383</v>
          </cell>
          <cell r="AR96">
            <v>15.933076923076923</v>
          </cell>
          <cell r="AS96">
            <v>776.74653846153842</v>
          </cell>
          <cell r="AT96">
            <v>1056.4457692307692</v>
          </cell>
          <cell r="AU96">
            <v>47619.36222453518</v>
          </cell>
          <cell r="AV96">
            <v>0.24967316025905439</v>
          </cell>
          <cell r="AW96">
            <v>324.27550054445982</v>
          </cell>
          <cell r="AX96">
            <v>34.55244755244756</v>
          </cell>
        </row>
        <row r="97">
          <cell r="B97" t="str">
            <v>N3255-1415-14</v>
          </cell>
          <cell r="C97">
            <v>0</v>
          </cell>
          <cell r="D97" t="str">
            <v>Site Lead</v>
          </cell>
          <cell r="E97" t="str">
            <v>N3255-1415-14</v>
          </cell>
          <cell r="F97" t="str">
            <v>Vacant</v>
          </cell>
          <cell r="G97" t="str">
            <v>Wages Staff</v>
          </cell>
          <cell r="H97">
            <v>0</v>
          </cell>
          <cell r="I97">
            <v>1</v>
          </cell>
          <cell r="J97">
            <v>72966.740000000005</v>
          </cell>
          <cell r="K97">
            <v>6059.1999999999989</v>
          </cell>
          <cell r="L97">
            <v>0</v>
          </cell>
          <cell r="M97">
            <v>0</v>
          </cell>
          <cell r="N97">
            <v>2800.0499999999997</v>
          </cell>
          <cell r="O97">
            <v>749.98000000000025</v>
          </cell>
          <cell r="P97">
            <v>0</v>
          </cell>
          <cell r="Q97">
            <v>0</v>
          </cell>
          <cell r="R97">
            <v>1065.8600000000001</v>
          </cell>
          <cell r="S97">
            <v>6240.0299999999988</v>
          </cell>
          <cell r="T97">
            <v>5962.34</v>
          </cell>
          <cell r="U97">
            <v>11500.84</v>
          </cell>
          <cell r="V97">
            <v>1884.1499999999996</v>
          </cell>
          <cell r="W97">
            <v>1445.8199999999997</v>
          </cell>
          <cell r="X97">
            <v>8435.5199999999986</v>
          </cell>
          <cell r="Y97">
            <v>843.43055736250972</v>
          </cell>
          <cell r="Z97">
            <v>119953.9605573625</v>
          </cell>
          <cell r="AA97">
            <v>15804.419999999998</v>
          </cell>
          <cell r="AB97">
            <v>261</v>
          </cell>
          <cell r="AC97">
            <v>20</v>
          </cell>
          <cell r="AD97">
            <v>12</v>
          </cell>
          <cell r="AE97">
            <v>26</v>
          </cell>
          <cell r="AF97">
            <v>12</v>
          </cell>
          <cell r="AG97">
            <v>1528</v>
          </cell>
          <cell r="AH97">
            <v>0.85</v>
          </cell>
          <cell r="AI97">
            <v>1298.8</v>
          </cell>
          <cell r="AJ97">
            <v>92.357530456854406</v>
          </cell>
          <cell r="AK97">
            <v>40.637313401015938</v>
          </cell>
          <cell r="AL97">
            <v>0.44</v>
          </cell>
          <cell r="AM97">
            <v>132.99484385787034</v>
          </cell>
          <cell r="AN97">
            <v>13.853629568528161</v>
          </cell>
          <cell r="AO97">
            <v>0.15</v>
          </cell>
          <cell r="AP97">
            <v>146.8484734263985</v>
          </cell>
          <cell r="AQ97">
            <v>263.76615384615383</v>
          </cell>
          <cell r="AR97">
            <v>15.933076923076923</v>
          </cell>
          <cell r="AS97">
            <v>776.74653846153842</v>
          </cell>
          <cell r="AT97">
            <v>1056.4457692307692</v>
          </cell>
          <cell r="AU97">
            <v>47619.36222453518</v>
          </cell>
          <cell r="AV97">
            <v>0.24967316025905439</v>
          </cell>
          <cell r="AW97">
            <v>324.27550054445982</v>
          </cell>
          <cell r="AX97">
            <v>34.55244755244756</v>
          </cell>
        </row>
        <row r="98">
          <cell r="B98" t="str">
            <v>N3255-1415-15</v>
          </cell>
          <cell r="C98">
            <v>0</v>
          </cell>
          <cell r="D98" t="str">
            <v>Site Lead</v>
          </cell>
          <cell r="E98" t="str">
            <v>N3255-1415-15</v>
          </cell>
          <cell r="F98" t="str">
            <v>Vacant</v>
          </cell>
          <cell r="G98" t="str">
            <v>Wages Staff</v>
          </cell>
          <cell r="H98">
            <v>0</v>
          </cell>
          <cell r="I98">
            <v>1</v>
          </cell>
          <cell r="J98">
            <v>72966.740000000005</v>
          </cell>
          <cell r="K98">
            <v>6059.1999999999989</v>
          </cell>
          <cell r="L98">
            <v>0</v>
          </cell>
          <cell r="M98">
            <v>0</v>
          </cell>
          <cell r="N98">
            <v>2800.0499999999997</v>
          </cell>
          <cell r="O98">
            <v>749.98000000000025</v>
          </cell>
          <cell r="P98">
            <v>0</v>
          </cell>
          <cell r="Q98">
            <v>0</v>
          </cell>
          <cell r="R98">
            <v>1065.8600000000001</v>
          </cell>
          <cell r="S98">
            <v>6240.0299999999988</v>
          </cell>
          <cell r="T98">
            <v>5962.34</v>
          </cell>
          <cell r="U98">
            <v>11500.84</v>
          </cell>
          <cell r="V98">
            <v>1884.1499999999996</v>
          </cell>
          <cell r="W98">
            <v>1445.8199999999997</v>
          </cell>
          <cell r="X98">
            <v>8435.5199999999986</v>
          </cell>
          <cell r="Y98">
            <v>843.43055736250972</v>
          </cell>
          <cell r="Z98">
            <v>119953.9605573625</v>
          </cell>
          <cell r="AA98">
            <v>15804.419999999998</v>
          </cell>
          <cell r="AB98">
            <v>261</v>
          </cell>
          <cell r="AC98">
            <v>20</v>
          </cell>
          <cell r="AD98">
            <v>12</v>
          </cell>
          <cell r="AE98">
            <v>26</v>
          </cell>
          <cell r="AF98">
            <v>12</v>
          </cell>
          <cell r="AG98">
            <v>1528</v>
          </cell>
          <cell r="AH98">
            <v>0.85</v>
          </cell>
          <cell r="AI98">
            <v>1298.8</v>
          </cell>
          <cell r="AJ98">
            <v>92.357530456854406</v>
          </cell>
          <cell r="AK98">
            <v>40.637313401015938</v>
          </cell>
          <cell r="AL98">
            <v>0.44</v>
          </cell>
          <cell r="AM98">
            <v>132.99484385787034</v>
          </cell>
          <cell r="AN98">
            <v>13.853629568528161</v>
          </cell>
          <cell r="AO98">
            <v>0.15</v>
          </cell>
          <cell r="AP98">
            <v>146.8484734263985</v>
          </cell>
          <cell r="AQ98">
            <v>263.76615384615383</v>
          </cell>
          <cell r="AR98">
            <v>15.933076923076923</v>
          </cell>
          <cell r="AS98">
            <v>776.74653846153842</v>
          </cell>
          <cell r="AT98">
            <v>1056.4457692307692</v>
          </cell>
          <cell r="AU98">
            <v>47619.36222453518</v>
          </cell>
          <cell r="AV98">
            <v>0.24967316025905439</v>
          </cell>
          <cell r="AW98">
            <v>324.27550054445982</v>
          </cell>
          <cell r="AX98">
            <v>34.55244755244756</v>
          </cell>
        </row>
        <row r="99">
          <cell r="B99" t="str">
            <v>N3255-1415-16</v>
          </cell>
          <cell r="C99">
            <v>0</v>
          </cell>
          <cell r="D99" t="str">
            <v>Site Lead</v>
          </cell>
          <cell r="E99" t="str">
            <v>N3255-1415-16</v>
          </cell>
          <cell r="F99" t="str">
            <v>Vacant</v>
          </cell>
          <cell r="G99" t="str">
            <v>Wages Staff</v>
          </cell>
          <cell r="H99">
            <v>0</v>
          </cell>
          <cell r="I99">
            <v>1</v>
          </cell>
          <cell r="J99">
            <v>72966.740000000005</v>
          </cell>
          <cell r="K99">
            <v>6059.1999999999989</v>
          </cell>
          <cell r="L99">
            <v>0</v>
          </cell>
          <cell r="M99">
            <v>0</v>
          </cell>
          <cell r="N99">
            <v>2800.0499999999997</v>
          </cell>
          <cell r="O99">
            <v>749.98000000000025</v>
          </cell>
          <cell r="P99">
            <v>0</v>
          </cell>
          <cell r="Q99">
            <v>0</v>
          </cell>
          <cell r="R99">
            <v>1065.8600000000001</v>
          </cell>
          <cell r="S99">
            <v>6240.0299999999988</v>
          </cell>
          <cell r="T99">
            <v>5962.34</v>
          </cell>
          <cell r="U99">
            <v>11500.84</v>
          </cell>
          <cell r="V99">
            <v>1884.1499999999996</v>
          </cell>
          <cell r="W99">
            <v>1445.8199999999997</v>
          </cell>
          <cell r="X99">
            <v>8435.5199999999986</v>
          </cell>
          <cell r="Y99">
            <v>843.43055736250972</v>
          </cell>
          <cell r="Z99">
            <v>119953.9605573625</v>
          </cell>
          <cell r="AA99">
            <v>15804.419999999998</v>
          </cell>
          <cell r="AB99">
            <v>261</v>
          </cell>
          <cell r="AC99">
            <v>20</v>
          </cell>
          <cell r="AD99">
            <v>12</v>
          </cell>
          <cell r="AE99">
            <v>26</v>
          </cell>
          <cell r="AF99">
            <v>12</v>
          </cell>
          <cell r="AG99">
            <v>1528</v>
          </cell>
          <cell r="AH99">
            <v>0.85</v>
          </cell>
          <cell r="AI99">
            <v>1298.8</v>
          </cell>
          <cell r="AJ99">
            <v>92.357530456854406</v>
          </cell>
          <cell r="AK99">
            <v>40.637313401015938</v>
          </cell>
          <cell r="AL99">
            <v>0.44</v>
          </cell>
          <cell r="AM99">
            <v>132.99484385787034</v>
          </cell>
          <cell r="AN99">
            <v>13.853629568528161</v>
          </cell>
          <cell r="AO99">
            <v>0.15</v>
          </cell>
          <cell r="AP99">
            <v>146.8484734263985</v>
          </cell>
          <cell r="AQ99">
            <v>263.76615384615383</v>
          </cell>
          <cell r="AR99">
            <v>15.933076923076923</v>
          </cell>
          <cell r="AS99">
            <v>776.74653846153842</v>
          </cell>
          <cell r="AT99">
            <v>1056.4457692307692</v>
          </cell>
          <cell r="AU99">
            <v>47619.36222453518</v>
          </cell>
          <cell r="AV99">
            <v>0.24967316025905439</v>
          </cell>
          <cell r="AW99">
            <v>324.27550054445982</v>
          </cell>
          <cell r="AX99">
            <v>34.55244755244756</v>
          </cell>
        </row>
        <row r="100">
          <cell r="B100" t="str">
            <v>N3255-1415-17</v>
          </cell>
          <cell r="C100">
            <v>0</v>
          </cell>
          <cell r="D100" t="str">
            <v>Site Lead</v>
          </cell>
          <cell r="E100" t="str">
            <v>N3255-1415-17</v>
          </cell>
          <cell r="F100" t="str">
            <v>Vacant</v>
          </cell>
          <cell r="G100" t="str">
            <v>Wages Staff</v>
          </cell>
          <cell r="H100">
            <v>0</v>
          </cell>
          <cell r="I100">
            <v>1</v>
          </cell>
          <cell r="J100">
            <v>72966.740000000005</v>
          </cell>
          <cell r="K100">
            <v>6059.1999999999989</v>
          </cell>
          <cell r="L100">
            <v>0</v>
          </cell>
          <cell r="M100">
            <v>0</v>
          </cell>
          <cell r="N100">
            <v>2800.0499999999997</v>
          </cell>
          <cell r="O100">
            <v>749.98000000000025</v>
          </cell>
          <cell r="P100">
            <v>0</v>
          </cell>
          <cell r="Q100">
            <v>0</v>
          </cell>
          <cell r="R100">
            <v>1065.8600000000001</v>
          </cell>
          <cell r="S100">
            <v>6240.0299999999988</v>
          </cell>
          <cell r="T100">
            <v>5962.34</v>
          </cell>
          <cell r="U100">
            <v>11500.84</v>
          </cell>
          <cell r="V100">
            <v>1884.1499999999996</v>
          </cell>
          <cell r="W100">
            <v>1445.8199999999997</v>
          </cell>
          <cell r="X100">
            <v>8435.5199999999986</v>
          </cell>
          <cell r="Y100">
            <v>843.43055736250972</v>
          </cell>
          <cell r="Z100">
            <v>119953.9605573625</v>
          </cell>
          <cell r="AA100">
            <v>15804.419999999998</v>
          </cell>
          <cell r="AB100">
            <v>261</v>
          </cell>
          <cell r="AC100">
            <v>20</v>
          </cell>
          <cell r="AD100">
            <v>12</v>
          </cell>
          <cell r="AE100">
            <v>26</v>
          </cell>
          <cell r="AF100">
            <v>12</v>
          </cell>
          <cell r="AG100">
            <v>1528</v>
          </cell>
          <cell r="AH100">
            <v>0.85</v>
          </cell>
          <cell r="AI100">
            <v>1298.8</v>
          </cell>
          <cell r="AJ100">
            <v>92.357530456854406</v>
          </cell>
          <cell r="AK100">
            <v>40.637313401015938</v>
          </cell>
          <cell r="AL100">
            <v>0.44</v>
          </cell>
          <cell r="AM100">
            <v>132.99484385787034</v>
          </cell>
          <cell r="AN100">
            <v>13.853629568528161</v>
          </cell>
          <cell r="AO100">
            <v>0.15</v>
          </cell>
          <cell r="AP100">
            <v>146.8484734263985</v>
          </cell>
          <cell r="AQ100">
            <v>263.76615384615383</v>
          </cell>
          <cell r="AR100">
            <v>15.933076923076923</v>
          </cell>
          <cell r="AS100">
            <v>776.74653846153842</v>
          </cell>
          <cell r="AT100">
            <v>1056.4457692307692</v>
          </cell>
          <cell r="AU100">
            <v>47619.36222453518</v>
          </cell>
          <cell r="AV100">
            <v>0.24967316025905439</v>
          </cell>
          <cell r="AW100">
            <v>324.27550054445982</v>
          </cell>
          <cell r="AX100">
            <v>34.55244755244756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>
            <v>0</v>
          </cell>
        </row>
        <row r="103">
          <cell r="B103" t="str">
            <v>Total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76</v>
          </cell>
          <cell r="J103">
            <v>5146477.530000004</v>
          </cell>
          <cell r="K103">
            <v>446718.48000000027</v>
          </cell>
          <cell r="L103">
            <v>13108.497600000004</v>
          </cell>
          <cell r="M103">
            <v>180.20999999999998</v>
          </cell>
          <cell r="N103">
            <v>212701.31999999975</v>
          </cell>
          <cell r="O103">
            <v>56970.990000000093</v>
          </cell>
          <cell r="P103">
            <v>0</v>
          </cell>
          <cell r="Q103">
            <v>0</v>
          </cell>
          <cell r="R103">
            <v>73323.679999999993</v>
          </cell>
          <cell r="S103">
            <v>182861.15</v>
          </cell>
          <cell r="T103">
            <v>366359.32000000059</v>
          </cell>
          <cell r="U103">
            <v>832205.12999999954</v>
          </cell>
          <cell r="V103">
            <v>128715.46999999991</v>
          </cell>
          <cell r="W103">
            <v>98168.620000000112</v>
          </cell>
          <cell r="X103">
            <v>576273.77000000037</v>
          </cell>
          <cell r="Y103">
            <v>167533.04962265698</v>
          </cell>
          <cell r="Z103">
            <v>8301597.2172226524</v>
          </cell>
          <cell r="AA103">
            <v>1114690.2099999997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108621.9</v>
          </cell>
          <cell r="AH103">
            <v>0</v>
          </cell>
          <cell r="AI103">
            <v>92328.615000000107</v>
          </cell>
          <cell r="AJ103">
            <v>80.675821167195863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18727.396923076933</v>
          </cell>
          <cell r="AR103">
            <v>1131.248461538461</v>
          </cell>
          <cell r="AS103">
            <v>55149.004230769169</v>
          </cell>
          <cell r="AT103">
            <v>75007.649615384566</v>
          </cell>
          <cell r="AU103">
            <v>3254624.9036472896</v>
          </cell>
          <cell r="AV103">
            <v>0.2496731602590547</v>
          </cell>
          <cell r="AX103">
            <v>2453.2237762237769</v>
          </cell>
        </row>
        <row r="104">
          <cell r="B104" t="str">
            <v>Total (Chargeable)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71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7448686.8323548865</v>
          </cell>
          <cell r="AA104">
            <v>993251.58000000042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X104">
            <v>0</v>
          </cell>
        </row>
        <row r="105">
          <cell r="B105">
            <v>0</v>
          </cell>
          <cell r="C105">
            <v>0</v>
          </cell>
          <cell r="D105" t="str">
            <v>Overtime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str">
            <v>Payroll (including APC's)</v>
          </cell>
          <cell r="X105">
            <v>0</v>
          </cell>
          <cell r="Y105">
            <v>9416287.4272226561</v>
          </cell>
          <cell r="Z105" t="str">
            <v>Proof</v>
          </cell>
          <cell r="AE105" t="str">
            <v>Productive Hrs for the year</v>
          </cell>
          <cell r="AF105">
            <v>0</v>
          </cell>
          <cell r="AG105">
            <v>0</v>
          </cell>
          <cell r="AH105">
            <v>0</v>
          </cell>
          <cell r="AI105">
            <v>92328.615000000107</v>
          </cell>
          <cell r="AJ105">
            <v>80.675821167195863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X105">
            <v>0</v>
          </cell>
        </row>
        <row r="106">
          <cell r="B106">
            <v>0</v>
          </cell>
          <cell r="C106">
            <v>0</v>
          </cell>
          <cell r="D106" t="str">
            <v xml:space="preserve">Overtime Hours </v>
          </cell>
          <cell r="E106">
            <v>0</v>
          </cell>
          <cell r="F106">
            <v>10895.617033665931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 xml:space="preserve">Estimated  Monthly Productive Hrs </v>
          </cell>
          <cell r="AF106">
            <v>0</v>
          </cell>
          <cell r="AG106">
            <v>0</v>
          </cell>
          <cell r="AH106">
            <v>0</v>
          </cell>
          <cell r="AI106">
            <v>7694.0512500000086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B107">
            <v>0</v>
          </cell>
          <cell r="C107">
            <v>0</v>
          </cell>
          <cell r="D107" t="str">
            <v>Base Rate</v>
          </cell>
          <cell r="E107">
            <v>0</v>
          </cell>
          <cell r="F107">
            <v>80.675821167195863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Overtime Hrs for the year</v>
          </cell>
          <cell r="AF107">
            <v>0</v>
          </cell>
          <cell r="AG107">
            <v>0</v>
          </cell>
          <cell r="AH107">
            <v>0</v>
          </cell>
          <cell r="AI107">
            <v>10895.617033665931</v>
          </cell>
          <cell r="AJ107">
            <v>0</v>
          </cell>
          <cell r="AK107" t="str">
            <v xml:space="preserve">Cost Centre Overhead </v>
          </cell>
          <cell r="AL107">
            <v>0</v>
          </cell>
          <cell r="AM107">
            <v>0</v>
          </cell>
          <cell r="AN107">
            <v>0</v>
          </cell>
          <cell r="AO107">
            <v>4298500.8415861744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879012.85131428565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9416287.4272226561</v>
          </cell>
          <cell r="Z108">
            <v>3.9581209421157837E-9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Total Hrs for the year</v>
          </cell>
          <cell r="AF108">
            <v>0</v>
          </cell>
          <cell r="AG108">
            <v>0</v>
          </cell>
          <cell r="AH108">
            <v>0</v>
          </cell>
          <cell r="AI108">
            <v>103224.23203366603</v>
          </cell>
          <cell r="AJ108">
            <v>0</v>
          </cell>
          <cell r="AK108" t="str">
            <v xml:space="preserve">Corporate Overheads 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W108">
            <v>0</v>
          </cell>
          <cell r="AX108">
            <v>0</v>
          </cell>
        </row>
        <row r="109">
          <cell r="B109">
            <v>0</v>
          </cell>
          <cell r="C109">
            <v>0</v>
          </cell>
          <cell r="D109" t="str">
            <v>Multiplier for O/T recovery penalty</v>
          </cell>
          <cell r="E109">
            <v>0</v>
          </cell>
          <cell r="F109">
            <v>1.4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 t="str">
            <v>Proofs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W109">
            <v>0</v>
          </cell>
          <cell r="AX109">
            <v>0</v>
          </cell>
        </row>
        <row r="110">
          <cell r="B110">
            <v>0</v>
          </cell>
          <cell r="C110">
            <v>0</v>
          </cell>
          <cell r="D110" t="str">
            <v>Total Allocated</v>
          </cell>
          <cell r="E110">
            <v>0</v>
          </cell>
          <cell r="F110">
            <v>1230617.9918399998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Staff Numbers - FTE</v>
          </cell>
          <cell r="AJ110">
            <v>0</v>
          </cell>
          <cell r="AK110">
            <v>76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0</v>
          </cell>
          <cell r="AX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</row>
        <row r="112">
          <cell r="B112">
            <v>0</v>
          </cell>
          <cell r="C112">
            <v>0</v>
          </cell>
          <cell r="D112" t="str">
            <v>Budget Overtime</v>
          </cell>
          <cell r="E112">
            <v>0</v>
          </cell>
          <cell r="F112">
            <v>1114690.2099999997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W112">
            <v>0</v>
          </cell>
          <cell r="AX112">
            <v>0</v>
          </cell>
        </row>
        <row r="113">
          <cell r="B113">
            <v>0</v>
          </cell>
          <cell r="C113">
            <v>0</v>
          </cell>
          <cell r="D113" t="str">
            <v>APCS</v>
          </cell>
          <cell r="E113">
            <v>0</v>
          </cell>
          <cell r="F113">
            <v>0.104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0</v>
          </cell>
          <cell r="AX113">
            <v>0</v>
          </cell>
        </row>
        <row r="114">
          <cell r="B114">
            <v>0</v>
          </cell>
          <cell r="C114">
            <v>0</v>
          </cell>
          <cell r="D114" t="str">
            <v>Total Budget Overtime</v>
          </cell>
          <cell r="E114">
            <v>0</v>
          </cell>
          <cell r="F114">
            <v>1230617.9918399998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 t="str">
            <v>Cost Centre Overheads as a % of Chargeable Payroll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0.49525865592408369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W114">
            <v>0</v>
          </cell>
          <cell r="AX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W115">
            <v>0</v>
          </cell>
          <cell r="AX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str">
            <v>Corporate Overheads as a % of Chargeable Payroll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0.15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W116">
            <v>0</v>
          </cell>
          <cell r="AX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</row>
        <row r="118">
          <cell r="B118">
            <v>0</v>
          </cell>
          <cell r="C118">
            <v>0</v>
          </cell>
          <cell r="D118" t="str">
            <v>Staff Training and Development</v>
          </cell>
          <cell r="E118">
            <v>0</v>
          </cell>
          <cell r="F118">
            <v>154307.71593090211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 t="str">
            <v>Average OPA Rate</v>
          </cell>
          <cell r="AM118">
            <v>0</v>
          </cell>
          <cell r="AN118">
            <v>0</v>
          </cell>
          <cell r="AO118">
            <v>80.675821167195863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W118">
            <v>0</v>
          </cell>
          <cell r="AX118">
            <v>0</v>
          </cell>
        </row>
        <row r="119">
          <cell r="B119">
            <v>0</v>
          </cell>
          <cell r="C119">
            <v>0</v>
          </cell>
          <cell r="D119" t="str">
            <v>Other Employment Costs</v>
          </cell>
          <cell r="E119">
            <v>0</v>
          </cell>
          <cell r="F119">
            <v>189077.02110772935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W119">
            <v>0</v>
          </cell>
          <cell r="AX119">
            <v>0</v>
          </cell>
        </row>
        <row r="120">
          <cell r="B120">
            <v>0</v>
          </cell>
          <cell r="C120">
            <v>0</v>
          </cell>
          <cell r="D120" t="str">
            <v>Project Related Expenses</v>
          </cell>
          <cell r="E120">
            <v>0</v>
          </cell>
          <cell r="F120">
            <v>239766.42458278488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str">
            <v>Average Fully Burdened Charge-Out-Rate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W120">
            <v>0</v>
          </cell>
          <cell r="AX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W121">
            <v>0</v>
          </cell>
          <cell r="AX121">
            <v>0</v>
          </cell>
        </row>
        <row r="122">
          <cell r="B122">
            <v>0</v>
          </cell>
          <cell r="C122">
            <v>0</v>
          </cell>
          <cell r="D122" t="str">
            <v>Selling Expenses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Average Rate settings for OPA System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W122">
            <v>0</v>
          </cell>
          <cell r="AX122">
            <v>0</v>
          </cell>
        </row>
        <row r="123">
          <cell r="B123">
            <v>0</v>
          </cell>
          <cell r="C123">
            <v>0</v>
          </cell>
          <cell r="D123" t="str">
            <v>Leases</v>
          </cell>
          <cell r="E123">
            <v>0</v>
          </cell>
          <cell r="F123">
            <v>1703946.9566134177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str">
            <v>Hourly Rate OPA Rate per hour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80.675821167195863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W123">
            <v>0</v>
          </cell>
          <cell r="AX123">
            <v>0</v>
          </cell>
        </row>
        <row r="124">
          <cell r="B124">
            <v>0</v>
          </cell>
          <cell r="C124">
            <v>0</v>
          </cell>
          <cell r="D124" t="str">
            <v>General and Admin Expenses</v>
          </cell>
          <cell r="E124">
            <v>0</v>
          </cell>
          <cell r="F124">
            <v>226823.95124428617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str">
            <v>Cost Centre Overhead Rate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0.44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W124">
            <v>0</v>
          </cell>
          <cell r="AX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str">
            <v>Corporate Overhead Rate for non-contestable works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0.15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W125">
            <v>0</v>
          </cell>
          <cell r="AX125">
            <v>0</v>
          </cell>
        </row>
        <row r="126">
          <cell r="B126">
            <v>0</v>
          </cell>
          <cell r="C126">
            <v>0</v>
          </cell>
          <cell r="D126" t="str">
            <v>Inter Divisional Charges</v>
          </cell>
          <cell r="E126">
            <v>0</v>
          </cell>
          <cell r="F126">
            <v>1486923.5972392878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str">
            <v>Corporate Overhead Rate for contestable works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0.05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W126">
            <v>0</v>
          </cell>
          <cell r="AX126">
            <v>0</v>
          </cell>
        </row>
        <row r="127">
          <cell r="B127">
            <v>0</v>
          </cell>
          <cell r="C127">
            <v>0</v>
          </cell>
          <cell r="D127" t="str">
            <v>Less</v>
          </cell>
          <cell r="E127">
            <v>0</v>
          </cell>
          <cell r="F127">
            <v>4000845.6667184085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str">
            <v>Overtime Penalty Rate to be applied to base OT hours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0.4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W127">
            <v>0</v>
          </cell>
          <cell r="AX127">
            <v>0</v>
          </cell>
        </row>
        <row r="128">
          <cell r="B128">
            <v>0</v>
          </cell>
          <cell r="C128">
            <v>0</v>
          </cell>
          <cell r="D128" t="str">
            <v>68293 - Reimbursement of FBT Expenses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</row>
        <row r="129">
          <cell r="B129">
            <v>0</v>
          </cell>
          <cell r="C129">
            <v>0</v>
          </cell>
          <cell r="D129" t="str">
            <v>74312 - Budget Cap Adjustment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</row>
        <row r="130">
          <cell r="B130">
            <v>0</v>
          </cell>
          <cell r="C130">
            <v>0</v>
          </cell>
          <cell r="D130" t="str">
            <v>70840 - Professional Member Fees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</row>
        <row r="131">
          <cell r="B131">
            <v>0</v>
          </cell>
          <cell r="C131">
            <v>0</v>
          </cell>
          <cell r="D131" t="str">
            <v>71100 - Contractors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</row>
        <row r="132">
          <cell r="B132">
            <v>0</v>
          </cell>
          <cell r="C132">
            <v>0</v>
          </cell>
          <cell r="D132" t="str">
            <v>71000 - Consultants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</row>
        <row r="133">
          <cell r="B133">
            <v>0</v>
          </cell>
          <cell r="C133">
            <v>0</v>
          </cell>
          <cell r="D133" t="str">
            <v>72505 - Plant Leasing</v>
          </cell>
          <cell r="E133">
            <v>0</v>
          </cell>
          <cell r="F133">
            <v>555255.21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</row>
        <row r="134">
          <cell r="B134">
            <v>0</v>
          </cell>
          <cell r="C134">
            <v>0</v>
          </cell>
          <cell r="D134" t="str">
            <v>Total Overheads to be Recovered</v>
          </cell>
          <cell r="E134">
            <v>0</v>
          </cell>
          <cell r="F134">
            <v>3445590.4567184085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</row>
        <row r="136">
          <cell r="B136">
            <v>0</v>
          </cell>
          <cell r="C136">
            <v>0</v>
          </cell>
          <cell r="D136" t="str">
            <v>Fixed Price Service Contract Charges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W136">
            <v>0</v>
          </cell>
          <cell r="AX136">
            <v>0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W137">
            <v>0</v>
          </cell>
          <cell r="AX137">
            <v>0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W138">
            <v>0</v>
          </cell>
          <cell r="AX138">
            <v>0</v>
          </cell>
        </row>
        <row r="143">
          <cell r="B143" t="str">
            <v>5012</v>
          </cell>
          <cell r="D143" t="str">
            <v>Electrical Worker Level 6</v>
          </cell>
          <cell r="E143" t="str">
            <v>5002</v>
          </cell>
          <cell r="F143" t="str">
            <v>AGRESTA, Charles</v>
          </cell>
        </row>
        <row r="144">
          <cell r="B144" t="str">
            <v>6432</v>
          </cell>
          <cell r="D144" t="str">
            <v>Electrical Worker - Lineworker</v>
          </cell>
          <cell r="E144" t="str">
            <v>2651</v>
          </cell>
          <cell r="F144" t="str">
            <v>BAGULEY, James R</v>
          </cell>
        </row>
        <row r="145">
          <cell r="B145" t="str">
            <v>6340</v>
          </cell>
          <cell r="D145" t="str">
            <v>Work Scheduler</v>
          </cell>
          <cell r="E145" t="str">
            <v>9736</v>
          </cell>
          <cell r="F145" t="str">
            <v>BASEDEN, Christopher R</v>
          </cell>
        </row>
        <row r="146">
          <cell r="B146" t="str">
            <v>5403</v>
          </cell>
          <cell r="D146" t="str">
            <v>Plant and Transport Operator</v>
          </cell>
          <cell r="E146" t="str">
            <v>3046</v>
          </cell>
          <cell r="F146" t="str">
            <v>BLAZEJAK, Glen</v>
          </cell>
        </row>
        <row r="147">
          <cell r="B147" t="str">
            <v>3462</v>
          </cell>
          <cell r="D147" t="str">
            <v>Works Coordinator Pole Replace</v>
          </cell>
          <cell r="E147" t="str">
            <v>5115</v>
          </cell>
          <cell r="F147" t="str">
            <v>BRADLEY, Paul</v>
          </cell>
        </row>
        <row r="148">
          <cell r="B148" t="str">
            <v>3478</v>
          </cell>
          <cell r="D148" t="str">
            <v>Vegetation Inspector</v>
          </cell>
          <cell r="E148" t="str">
            <v>9383</v>
          </cell>
          <cell r="F148" t="str">
            <v>BRAULT, Troy A</v>
          </cell>
        </row>
        <row r="149">
          <cell r="B149" t="str">
            <v>9814</v>
          </cell>
          <cell r="D149" t="str">
            <v>Electrical Apprentice</v>
          </cell>
          <cell r="E149" t="str">
            <v>3625</v>
          </cell>
          <cell r="F149" t="str">
            <v>BRISTOT, Sergio J</v>
          </cell>
        </row>
        <row r="150">
          <cell r="B150" t="str">
            <v>1924</v>
          </cell>
          <cell r="D150" t="str">
            <v>Electrical Worker/Lineworker</v>
          </cell>
          <cell r="E150" t="str">
            <v>3277</v>
          </cell>
          <cell r="F150" t="str">
            <v>BURKE, David A</v>
          </cell>
        </row>
        <row r="151">
          <cell r="B151" t="str">
            <v>3488</v>
          </cell>
          <cell r="D151" t="str">
            <v>Trades Assistant</v>
          </cell>
          <cell r="E151" t="str">
            <v>9810</v>
          </cell>
          <cell r="F151" t="str">
            <v>CANTIGA, Jurlan</v>
          </cell>
        </row>
        <row r="152">
          <cell r="B152" t="str">
            <v>5052</v>
          </cell>
          <cell r="D152" t="str">
            <v>Plant and Transport Operator</v>
          </cell>
          <cell r="E152" t="str">
            <v>5247</v>
          </cell>
          <cell r="F152" t="str">
            <v>CARMODY, Roger P</v>
          </cell>
        </row>
        <row r="153">
          <cell r="B153" t="str">
            <v>6013</v>
          </cell>
          <cell r="D153" t="str">
            <v>Line Worker</v>
          </cell>
          <cell r="E153" t="str">
            <v>10670</v>
          </cell>
          <cell r="F153" t="str">
            <v>CASEY, Steven</v>
          </cell>
        </row>
        <row r="154">
          <cell r="B154" t="str">
            <v>3603</v>
          </cell>
          <cell r="D154" t="str">
            <v>Line worker</v>
          </cell>
          <cell r="E154" t="str">
            <v>10686</v>
          </cell>
          <cell r="F154" t="str">
            <v>CIRIC, Stevan</v>
          </cell>
        </row>
        <row r="155">
          <cell r="B155" t="str">
            <v>3304</v>
          </cell>
          <cell r="D155" t="str">
            <v>Electrical Worker/Labourer</v>
          </cell>
          <cell r="E155" t="str">
            <v>10677</v>
          </cell>
          <cell r="F155" t="str">
            <v>CLARKE, Patrick M</v>
          </cell>
        </row>
        <row r="156">
          <cell r="B156" t="str">
            <v>1405</v>
          </cell>
          <cell r="D156" t="str">
            <v>Team Coordinator Plant and Equ</v>
          </cell>
          <cell r="E156" t="str">
            <v>5389</v>
          </cell>
          <cell r="F156" t="str">
            <v>CLARKE, Stephen</v>
          </cell>
        </row>
        <row r="157">
          <cell r="B157" t="str">
            <v>2732</v>
          </cell>
          <cell r="D157" t="str">
            <v>Asset Inspector</v>
          </cell>
          <cell r="E157" t="str">
            <v>3609</v>
          </cell>
          <cell r="F157" t="str">
            <v>COLE, Michael D</v>
          </cell>
        </row>
        <row r="158">
          <cell r="B158" t="str">
            <v>5209</v>
          </cell>
          <cell r="D158" t="str">
            <v>Team Leader Pole Replacement</v>
          </cell>
          <cell r="E158" t="str">
            <v>3303</v>
          </cell>
          <cell r="F158" t="str">
            <v>CONSTABLE, Andrew</v>
          </cell>
        </row>
        <row r="159">
          <cell r="B159" t="str">
            <v>3487</v>
          </cell>
          <cell r="D159" t="str">
            <v>Trades Assistant</v>
          </cell>
          <cell r="E159" t="str">
            <v>3608</v>
          </cell>
          <cell r="F159" t="str">
            <v>CONSTABLE, John R</v>
          </cell>
        </row>
        <row r="160">
          <cell r="B160" t="str">
            <v>3987</v>
          </cell>
          <cell r="D160" t="str">
            <v>Trades Assistant</v>
          </cell>
          <cell r="E160" t="str">
            <v>9982</v>
          </cell>
          <cell r="F160" t="str">
            <v>CRANE, David B</v>
          </cell>
        </row>
        <row r="161">
          <cell r="B161" t="str">
            <v>3477</v>
          </cell>
          <cell r="D161" t="str">
            <v>Asset Inspector</v>
          </cell>
          <cell r="E161" t="str">
            <v>9676</v>
          </cell>
          <cell r="F161" t="str">
            <v>CRANE, Michael B</v>
          </cell>
        </row>
        <row r="162">
          <cell r="B162" t="str">
            <v>3328</v>
          </cell>
          <cell r="D162" t="str">
            <v>Plant and Transport Operator</v>
          </cell>
          <cell r="E162" t="str">
            <v>3370</v>
          </cell>
          <cell r="F162" t="str">
            <v>DAL SANTO, Adam</v>
          </cell>
        </row>
        <row r="163">
          <cell r="B163" t="str">
            <v>6396</v>
          </cell>
          <cell r="D163" t="str">
            <v>Trades Assistant</v>
          </cell>
          <cell r="E163" t="str">
            <v>10544</v>
          </cell>
          <cell r="F163" t="str">
            <v>DAVIS, Paul R B</v>
          </cell>
        </row>
        <row r="164">
          <cell r="B164" t="str">
            <v>2763</v>
          </cell>
          <cell r="D164" t="str">
            <v>Teams Coordinator Pole Replace</v>
          </cell>
          <cell r="E164" t="str">
            <v>1867</v>
          </cell>
          <cell r="F164" t="str">
            <v>DOWD, Troy A</v>
          </cell>
        </row>
        <row r="165">
          <cell r="B165" t="str">
            <v>5140</v>
          </cell>
          <cell r="D165" t="str">
            <v>Asset Inspector</v>
          </cell>
          <cell r="E165" t="str">
            <v>3048</v>
          </cell>
          <cell r="F165" t="str">
            <v>EADIE, James K G</v>
          </cell>
        </row>
        <row r="166">
          <cell r="B166" t="str">
            <v>6289</v>
          </cell>
          <cell r="D166" t="str">
            <v>Glove and Barrier</v>
          </cell>
          <cell r="E166" t="str">
            <v>2123</v>
          </cell>
          <cell r="F166" t="str">
            <v>GENERO, Mario</v>
          </cell>
        </row>
        <row r="167">
          <cell r="B167" t="str">
            <v>5231</v>
          </cell>
          <cell r="D167" t="str">
            <v>Team Leader Construction Linew</v>
          </cell>
          <cell r="E167" t="str">
            <v>3450</v>
          </cell>
          <cell r="F167" t="str">
            <v>GORDON, Robert J</v>
          </cell>
        </row>
        <row r="168">
          <cell r="B168" t="str">
            <v>5083</v>
          </cell>
          <cell r="D168" t="str">
            <v>Asset Inspector</v>
          </cell>
          <cell r="E168" t="str">
            <v>3643</v>
          </cell>
          <cell r="F168" t="str">
            <v>GRAME, Gregory I</v>
          </cell>
        </row>
        <row r="169">
          <cell r="B169" t="str">
            <v>5384</v>
          </cell>
          <cell r="D169" t="str">
            <v>Electrical Worker Line Worker</v>
          </cell>
          <cell r="E169" t="str">
            <v>3275</v>
          </cell>
          <cell r="F169" t="str">
            <v>GREAR, David J</v>
          </cell>
        </row>
        <row r="170">
          <cell r="B170" t="str">
            <v>3531</v>
          </cell>
          <cell r="D170" t="str">
            <v>Plant and Transport Operator</v>
          </cell>
          <cell r="E170" t="str">
            <v>3644</v>
          </cell>
          <cell r="F170" t="str">
            <v>GREY, Vaughan T</v>
          </cell>
        </row>
        <row r="171">
          <cell r="B171" t="str">
            <v>6433</v>
          </cell>
          <cell r="D171" t="str">
            <v>Team Leader Pole Replacement</v>
          </cell>
          <cell r="E171" t="str">
            <v>2471</v>
          </cell>
          <cell r="F171" t="str">
            <v>GUM, James</v>
          </cell>
        </row>
        <row r="172">
          <cell r="B172" t="str">
            <v>5006</v>
          </cell>
          <cell r="D172" t="str">
            <v>Electrical Apprentice - Lineworker- 4th Year</v>
          </cell>
          <cell r="E172" t="str">
            <v>9291</v>
          </cell>
          <cell r="F172" t="str">
            <v>HALGREN, Luke K</v>
          </cell>
        </row>
        <row r="173">
          <cell r="B173" t="str">
            <v>8026</v>
          </cell>
          <cell r="D173" t="str">
            <v>Vegetation Inspector</v>
          </cell>
          <cell r="E173" t="str">
            <v>10571</v>
          </cell>
          <cell r="F173" t="str">
            <v>HALL, Tessa J</v>
          </cell>
        </row>
        <row r="174">
          <cell r="B174" t="str">
            <v>5336</v>
          </cell>
          <cell r="D174" t="str">
            <v>Vegetation Works Coordinator</v>
          </cell>
          <cell r="E174" t="str">
            <v>1192</v>
          </cell>
          <cell r="F174" t="str">
            <v>HALPIN, Luke</v>
          </cell>
        </row>
        <row r="175">
          <cell r="B175" t="str">
            <v>6431</v>
          </cell>
          <cell r="D175" t="str">
            <v>Team Leader Pole Replacement</v>
          </cell>
          <cell r="E175" t="str">
            <v>2694</v>
          </cell>
          <cell r="F175" t="str">
            <v>HARTAS, Mark J</v>
          </cell>
        </row>
        <row r="176">
          <cell r="B176" t="str">
            <v>1397</v>
          </cell>
          <cell r="D176" t="str">
            <v>Pole, Line &amp; Tree Co-ordinator</v>
          </cell>
          <cell r="E176" t="str">
            <v>5619</v>
          </cell>
          <cell r="F176" t="str">
            <v>HARTAS, Steven J</v>
          </cell>
        </row>
        <row r="177">
          <cell r="B177" t="str">
            <v>2762</v>
          </cell>
          <cell r="D177" t="str">
            <v>Teams Coordinator Pole Replace</v>
          </cell>
          <cell r="E177" t="str">
            <v>1104</v>
          </cell>
          <cell r="F177" t="str">
            <v>HASLER, Mark</v>
          </cell>
        </row>
        <row r="178">
          <cell r="B178" t="str">
            <v>5143</v>
          </cell>
          <cell r="D178" t="str">
            <v>Electrical Operator</v>
          </cell>
          <cell r="E178" t="str">
            <v>5650</v>
          </cell>
          <cell r="F178" t="str">
            <v>HENNESSY, Brendan</v>
          </cell>
        </row>
        <row r="179">
          <cell r="B179" t="str">
            <v>6016</v>
          </cell>
          <cell r="D179" t="str">
            <v>Electrical Worker</v>
          </cell>
          <cell r="E179" t="str">
            <v>2206</v>
          </cell>
          <cell r="F179" t="str">
            <v>HESLOP, Peter</v>
          </cell>
        </row>
        <row r="180">
          <cell r="B180" t="str">
            <v>1932</v>
          </cell>
          <cell r="D180" t="str">
            <v>Electrical Worker - Linesman</v>
          </cell>
          <cell r="E180" t="str">
            <v>10669</v>
          </cell>
          <cell r="F180" t="str">
            <v>HORNBY, Matthew C</v>
          </cell>
        </row>
        <row r="181">
          <cell r="B181" t="str">
            <v>1932</v>
          </cell>
          <cell r="D181" t="str">
            <v>Line Worker/Switcher</v>
          </cell>
          <cell r="E181" t="str">
            <v>10669</v>
          </cell>
          <cell r="F181" t="str">
            <v>HORNBY, Matthew C</v>
          </cell>
        </row>
        <row r="182">
          <cell r="B182" t="str">
            <v>5411</v>
          </cell>
          <cell r="D182" t="str">
            <v>Vegetation Inspector</v>
          </cell>
          <cell r="E182" t="str">
            <v>10585</v>
          </cell>
          <cell r="F182" t="str">
            <v>HUXLEY, William</v>
          </cell>
        </row>
        <row r="183">
          <cell r="B183" t="str">
            <v>1234</v>
          </cell>
          <cell r="D183" t="str">
            <v>Electrical Worker Line Worker</v>
          </cell>
          <cell r="E183" t="str">
            <v>9009</v>
          </cell>
          <cell r="F183" t="str">
            <v>JACOBS, Robert</v>
          </cell>
        </row>
        <row r="184">
          <cell r="B184" t="str">
            <v>5333</v>
          </cell>
          <cell r="D184" t="str">
            <v>Electrical Apprentice - Lineworker- 4th Year</v>
          </cell>
          <cell r="E184" t="str">
            <v>9627</v>
          </cell>
          <cell r="F184" t="str">
            <v>JONES, Andrew</v>
          </cell>
        </row>
        <row r="185">
          <cell r="B185" t="str">
            <v>5163</v>
          </cell>
          <cell r="D185" t="str">
            <v>Electrical Lineworker/Cable Jo</v>
          </cell>
          <cell r="E185" t="str">
            <v>5820</v>
          </cell>
          <cell r="F185" t="str">
            <v>KEARNEY, Byron P</v>
          </cell>
        </row>
        <row r="186">
          <cell r="B186" t="str">
            <v>2554</v>
          </cell>
          <cell r="D186" t="str">
            <v>Asset Inspector</v>
          </cell>
          <cell r="E186" t="str">
            <v>3289</v>
          </cell>
          <cell r="F186" t="str">
            <v>KERSHAW, Timothy E</v>
          </cell>
        </row>
        <row r="187">
          <cell r="B187" t="str">
            <v>3988</v>
          </cell>
          <cell r="D187" t="str">
            <v>Trade Assistant</v>
          </cell>
          <cell r="E187" t="str">
            <v>10542</v>
          </cell>
          <cell r="F187" t="str">
            <v>KESBY, Mark L</v>
          </cell>
        </row>
        <row r="188">
          <cell r="B188" t="str">
            <v>3770</v>
          </cell>
          <cell r="D188" t="str">
            <v>Vegetation Inspector</v>
          </cell>
          <cell r="E188" t="str">
            <v>9378</v>
          </cell>
          <cell r="F188" t="str">
            <v>KRISTIANSEN, Benjamin T</v>
          </cell>
        </row>
        <row r="189">
          <cell r="B189" t="str">
            <v>6047</v>
          </cell>
          <cell r="D189" t="str">
            <v>Cable Layer</v>
          </cell>
          <cell r="E189" t="str">
            <v>9696</v>
          </cell>
          <cell r="F189" t="str">
            <v>LACHLAN, Aaron P</v>
          </cell>
        </row>
        <row r="190">
          <cell r="B190" t="str">
            <v>5005</v>
          </cell>
          <cell r="D190" t="str">
            <v>Electrical Apprentice - Cable Jointer- 4th Year</v>
          </cell>
          <cell r="E190" t="str">
            <v>9632</v>
          </cell>
          <cell r="F190" t="str">
            <v>LAWRENCE, Jack</v>
          </cell>
        </row>
        <row r="191">
          <cell r="B191" t="str">
            <v>6275</v>
          </cell>
          <cell r="D191" t="str">
            <v>Works Coordinator Live Work</v>
          </cell>
          <cell r="E191" t="str">
            <v>5951</v>
          </cell>
          <cell r="F191" t="str">
            <v>LOOSLEY, Glenn</v>
          </cell>
        </row>
        <row r="192">
          <cell r="B192" t="str">
            <v>6083</v>
          </cell>
          <cell r="D192" t="str">
            <v>Vegetation Inspector</v>
          </cell>
          <cell r="E192" t="str">
            <v>10090</v>
          </cell>
          <cell r="F192" t="str">
            <v>LUMLEY, Mark G</v>
          </cell>
        </row>
        <row r="193">
          <cell r="B193" t="str">
            <v>5319</v>
          </cell>
          <cell r="D193" t="str">
            <v>Electrical Worker - Level 8</v>
          </cell>
          <cell r="E193" t="str">
            <v>3070</v>
          </cell>
          <cell r="F193" t="str">
            <v>MATTHEWS, Darren J</v>
          </cell>
        </row>
        <row r="194">
          <cell r="B194" t="str">
            <v>5173</v>
          </cell>
          <cell r="D194" t="str">
            <v>Asset Inspector</v>
          </cell>
          <cell r="E194" t="str">
            <v>3290</v>
          </cell>
          <cell r="F194" t="str">
            <v>MCGUFFICKE, Bradford J</v>
          </cell>
        </row>
        <row r="195">
          <cell r="B195" t="str">
            <v>6015</v>
          </cell>
          <cell r="D195" t="str">
            <v>Electrical Worker</v>
          </cell>
          <cell r="E195" t="str">
            <v>2125</v>
          </cell>
          <cell r="F195" t="str">
            <v>MENAGER, Nicolas</v>
          </cell>
        </row>
        <row r="196">
          <cell r="B196" t="str">
            <v>3531</v>
          </cell>
          <cell r="D196" t="str">
            <v>Plant and Transport Operator</v>
          </cell>
          <cell r="E196" t="str">
            <v>9571</v>
          </cell>
          <cell r="F196" t="str">
            <v>MIDDLETON, Mark A</v>
          </cell>
        </row>
        <row r="197">
          <cell r="B197" t="str">
            <v>5240</v>
          </cell>
          <cell r="D197" t="str">
            <v>Plant and Transport Operator</v>
          </cell>
          <cell r="E197" t="str">
            <v>6063</v>
          </cell>
          <cell r="F197" t="str">
            <v>MILES, Matthew J</v>
          </cell>
        </row>
        <row r="198">
          <cell r="B198" t="str">
            <v>2634</v>
          </cell>
          <cell r="D198" t="str">
            <v>Teams Coordinator 132kV/Bushfi</v>
          </cell>
          <cell r="E198" t="str">
            <v>6061</v>
          </cell>
          <cell r="F198" t="str">
            <v>MILLER, Paul</v>
          </cell>
        </row>
        <row r="199">
          <cell r="B199" t="str">
            <v>4239</v>
          </cell>
          <cell r="D199" t="str">
            <v>Vegetation &amp; Customer Notifica</v>
          </cell>
          <cell r="E199" t="str">
            <v>550-61425</v>
          </cell>
          <cell r="F199" t="str">
            <v>NANCARROW, Gail J</v>
          </cell>
        </row>
        <row r="200">
          <cell r="B200" t="str">
            <v>5026</v>
          </cell>
          <cell r="D200" t="str">
            <v>Asset Inspector</v>
          </cell>
          <cell r="E200" t="str">
            <v>9678</v>
          </cell>
          <cell r="F200" t="str">
            <v>PARKER, Robert</v>
          </cell>
        </row>
        <row r="201">
          <cell r="B201" t="str">
            <v>2731</v>
          </cell>
          <cell r="D201" t="str">
            <v>Asset Inspector</v>
          </cell>
          <cell r="E201" t="str">
            <v>3283</v>
          </cell>
          <cell r="F201" t="str">
            <v>PAULL, Matthew R</v>
          </cell>
        </row>
        <row r="202">
          <cell r="B202" t="str">
            <v>3303</v>
          </cell>
          <cell r="D202" t="str">
            <v>Trade Assistant</v>
          </cell>
          <cell r="E202" t="str">
            <v>10122</v>
          </cell>
          <cell r="F202" t="str">
            <v>PEGG, Michael</v>
          </cell>
        </row>
        <row r="203">
          <cell r="B203" t="str">
            <v>5401</v>
          </cell>
          <cell r="D203" t="str">
            <v>Electrical Worker Level 8</v>
          </cell>
          <cell r="E203" t="str">
            <v>6306</v>
          </cell>
          <cell r="F203" t="str">
            <v>PERKINS, David</v>
          </cell>
        </row>
        <row r="204">
          <cell r="B204" t="str">
            <v>1928</v>
          </cell>
          <cell r="D204" t="str">
            <v>Electrical Worker/Lineworker</v>
          </cell>
          <cell r="E204" t="str">
            <v>1888</v>
          </cell>
          <cell r="F204" t="str">
            <v>PERKINS, Simon R</v>
          </cell>
        </row>
        <row r="205">
          <cell r="B205" t="str">
            <v>2633</v>
          </cell>
          <cell r="D205" t="str">
            <v>Teams Coordinator Reactive</v>
          </cell>
          <cell r="E205" t="str">
            <v>6450</v>
          </cell>
          <cell r="F205" t="str">
            <v>READ, Scott A</v>
          </cell>
        </row>
        <row r="206">
          <cell r="B206" t="str">
            <v>9812</v>
          </cell>
          <cell r="D206" t="str">
            <v>Electrical Apprentice</v>
          </cell>
          <cell r="E206" t="str">
            <v>3993</v>
          </cell>
          <cell r="F206" t="str">
            <v>RICE, Robert</v>
          </cell>
        </row>
        <row r="207">
          <cell r="B207" t="str">
            <v>1934</v>
          </cell>
          <cell r="D207" t="str">
            <v>Plant and Transport Operator</v>
          </cell>
          <cell r="E207" t="str">
            <v>2691</v>
          </cell>
          <cell r="F207" t="str">
            <v>RICHARDSON, David M T</v>
          </cell>
        </row>
        <row r="208">
          <cell r="B208" t="str">
            <v>5308</v>
          </cell>
          <cell r="D208" t="str">
            <v>Plant and Transport Operator</v>
          </cell>
          <cell r="E208" t="str">
            <v>6427</v>
          </cell>
          <cell r="F208" t="str">
            <v>RIPSZAM, Frank S</v>
          </cell>
        </row>
        <row r="209">
          <cell r="B209" t="str">
            <v>3262</v>
          </cell>
          <cell r="D209" t="str">
            <v>Electrical Apprentice - Lineworker- 4th Year</v>
          </cell>
          <cell r="E209" t="str">
            <v>9376</v>
          </cell>
          <cell r="F209" t="str">
            <v>ROBERTS, Benjamin J</v>
          </cell>
        </row>
        <row r="210">
          <cell r="B210" t="str">
            <v>5020</v>
          </cell>
          <cell r="D210" t="str">
            <v>Vegetation Inspector</v>
          </cell>
          <cell r="E210" t="str">
            <v>9853</v>
          </cell>
          <cell r="F210" t="str">
            <v>RYDER, Jessica A</v>
          </cell>
        </row>
        <row r="211">
          <cell r="B211" t="str">
            <v>6522</v>
          </cell>
          <cell r="D211" t="str">
            <v>Lines Overhead &amp; Underground</v>
          </cell>
          <cell r="E211" t="str">
            <v>6558</v>
          </cell>
          <cell r="F211" t="str">
            <v>SPENCE, Bob</v>
          </cell>
        </row>
        <row r="212">
          <cell r="B212" t="str">
            <v>1404</v>
          </cell>
          <cell r="D212" t="str">
            <v>Team Leader Pole Replacement</v>
          </cell>
          <cell r="E212" t="str">
            <v>2116</v>
          </cell>
          <cell r="F212" t="str">
            <v>STEWART, Geoffrey W</v>
          </cell>
        </row>
        <row r="213">
          <cell r="B213" t="str">
            <v>5364</v>
          </cell>
          <cell r="D213" t="str">
            <v>Electrical Worker Level 9</v>
          </cell>
          <cell r="E213" t="str">
            <v>6577</v>
          </cell>
          <cell r="F213" t="str">
            <v>SUCHOMEL, Danny</v>
          </cell>
        </row>
        <row r="214">
          <cell r="B214" t="str">
            <v>6436</v>
          </cell>
          <cell r="D214" t="str">
            <v>Electrical Worker - Lineworker</v>
          </cell>
          <cell r="E214" t="str">
            <v>10684</v>
          </cell>
          <cell r="F214" t="str">
            <v>SWEETING, David A</v>
          </cell>
        </row>
        <row r="215">
          <cell r="B215" t="str">
            <v>5258</v>
          </cell>
          <cell r="D215" t="str">
            <v>Electrical Worker level 6</v>
          </cell>
          <cell r="E215" t="str">
            <v>1420</v>
          </cell>
          <cell r="F215" t="str">
            <v>TAYLOR, Timothy J</v>
          </cell>
        </row>
        <row r="216">
          <cell r="B216" t="str">
            <v>3126</v>
          </cell>
          <cell r="D216" t="str">
            <v>Plant and Transport Operator</v>
          </cell>
          <cell r="E216" t="str">
            <v>3045</v>
          </cell>
          <cell r="F216" t="str">
            <v>UHLE, Darin C</v>
          </cell>
        </row>
        <row r="217">
          <cell r="B217" t="str">
            <v>5061</v>
          </cell>
          <cell r="D217" t="str">
            <v>Line Worker</v>
          </cell>
          <cell r="E217" t="str">
            <v>N2146-1314-01</v>
          </cell>
          <cell r="F217" t="str">
            <v>Vacant</v>
          </cell>
        </row>
        <row r="218">
          <cell r="B218" t="str">
            <v>5401</v>
          </cell>
          <cell r="D218" t="str">
            <v>Line Worker</v>
          </cell>
          <cell r="E218" t="str">
            <v>N2146-1314-03</v>
          </cell>
          <cell r="F218" t="str">
            <v>Vacant</v>
          </cell>
        </row>
        <row r="219">
          <cell r="B219" t="str">
            <v>N2146-1314-04</v>
          </cell>
          <cell r="D219" t="str">
            <v>Trade Assistant</v>
          </cell>
          <cell r="E219" t="str">
            <v>N2146-1314-04</v>
          </cell>
          <cell r="F219" t="str">
            <v>Vacant</v>
          </cell>
        </row>
        <row r="220">
          <cell r="B220" t="str">
            <v>N2146-1314-06</v>
          </cell>
          <cell r="D220" t="str">
            <v>Trade Assistant</v>
          </cell>
          <cell r="E220" t="str">
            <v>N2146-1314-06</v>
          </cell>
          <cell r="F220" t="str">
            <v>Vacant</v>
          </cell>
        </row>
        <row r="221">
          <cell r="B221" t="str">
            <v>N2146-1314-07</v>
          </cell>
          <cell r="D221" t="str">
            <v>Trade Assistant</v>
          </cell>
          <cell r="E221" t="str">
            <v>N2146-1314-07</v>
          </cell>
          <cell r="F221" t="str">
            <v>Vacant</v>
          </cell>
        </row>
        <row r="222">
          <cell r="B222" t="str">
            <v>N2146-1314-09</v>
          </cell>
          <cell r="D222" t="str">
            <v>Plant &amp; Transport Worker</v>
          </cell>
          <cell r="E222" t="str">
            <v>N2146-1314-09</v>
          </cell>
          <cell r="F222" t="str">
            <v>Vacant</v>
          </cell>
        </row>
        <row r="223">
          <cell r="B223" t="str">
            <v>N2146-1314-10</v>
          </cell>
          <cell r="D223" t="str">
            <v>Plant &amp; Transport Worker</v>
          </cell>
          <cell r="E223" t="str">
            <v>N2146-1314-10</v>
          </cell>
          <cell r="F223" t="str">
            <v>Vacant</v>
          </cell>
        </row>
        <row r="224">
          <cell r="B224" t="str">
            <v>V2146-01</v>
          </cell>
          <cell r="D224" t="str">
            <v>Vacany</v>
          </cell>
          <cell r="E224" t="str">
            <v>V2146-01</v>
          </cell>
          <cell r="F224" t="str">
            <v>Vacany</v>
          </cell>
        </row>
        <row r="225">
          <cell r="B225" t="str">
            <v>6018</v>
          </cell>
          <cell r="D225" t="str">
            <v>Electrical Worker/Lineworker</v>
          </cell>
          <cell r="E225" t="str">
            <v>2380</v>
          </cell>
          <cell r="F225" t="str">
            <v>VALTER, David J</v>
          </cell>
        </row>
        <row r="226">
          <cell r="B226" t="str">
            <v>3124</v>
          </cell>
          <cell r="D226" t="str">
            <v>Cable Layer (Cable Jointer Off</v>
          </cell>
          <cell r="E226" t="str">
            <v>9788</v>
          </cell>
          <cell r="F226" t="str">
            <v>VALTER, Matthew R</v>
          </cell>
        </row>
        <row r="227">
          <cell r="B227" t="str">
            <v>5280</v>
          </cell>
          <cell r="D227" t="str">
            <v>Trades Assistant</v>
          </cell>
          <cell r="E227" t="str">
            <v>10106</v>
          </cell>
          <cell r="F227" t="str">
            <v>VALTER, Michael</v>
          </cell>
        </row>
        <row r="228">
          <cell r="B228" t="str">
            <v>5411</v>
          </cell>
          <cell r="D228" t="str">
            <v>Electrical Worker Level 4</v>
          </cell>
          <cell r="E228" t="str">
            <v>6904</v>
          </cell>
          <cell r="F228" t="str">
            <v>WHITE, Warren</v>
          </cell>
        </row>
        <row r="229">
          <cell r="B229" t="str">
            <v>2642</v>
          </cell>
          <cell r="D229" t="str">
            <v>Plant and Transport Operator</v>
          </cell>
          <cell r="E229" t="str">
            <v>2693</v>
          </cell>
          <cell r="F229" t="str">
            <v>WIGGINS, James B</v>
          </cell>
        </row>
        <row r="230">
          <cell r="B230" t="str">
            <v>2733</v>
          </cell>
          <cell r="D230" t="str">
            <v>Vegetation Inspector</v>
          </cell>
          <cell r="E230" t="str">
            <v>1305</v>
          </cell>
          <cell r="F230" t="str">
            <v>WIGGINS, Jim</v>
          </cell>
        </row>
        <row r="231">
          <cell r="B231" t="str">
            <v>5400</v>
          </cell>
          <cell r="D231" t="str">
            <v>Vegetation/Accreditation &amp; Au</v>
          </cell>
          <cell r="E231" t="str">
            <v>6889</v>
          </cell>
          <cell r="F231" t="str">
            <v>WILKINSON, Alan G</v>
          </cell>
        </row>
        <row r="232">
          <cell r="B232" t="str">
            <v>3989</v>
          </cell>
          <cell r="D232" t="str">
            <v>Electrical Worker/Cable Layer</v>
          </cell>
          <cell r="E232" t="str">
            <v>9292</v>
          </cell>
          <cell r="F232" t="str">
            <v>WILLIAMS, Jesse R</v>
          </cell>
        </row>
        <row r="233">
          <cell r="B233" t="str">
            <v>2734</v>
          </cell>
          <cell r="D233" t="str">
            <v>Plant and Transport Operator</v>
          </cell>
          <cell r="E233" t="str">
            <v>1721</v>
          </cell>
          <cell r="F233" t="str">
            <v>WILLIAMS, Symon G</v>
          </cell>
        </row>
        <row r="234">
          <cell r="B234" t="str">
            <v>5104</v>
          </cell>
          <cell r="D234" t="str">
            <v>Team Leader Plant &amp; Fleet</v>
          </cell>
          <cell r="E234" t="str">
            <v>6893</v>
          </cell>
          <cell r="F234" t="str">
            <v>WITHELL, Paul T</v>
          </cell>
        </row>
        <row r="235">
          <cell r="B235" t="str">
            <v>5269</v>
          </cell>
          <cell r="D235" t="str">
            <v>Asset Inspector</v>
          </cell>
          <cell r="E235" t="str">
            <v>2141</v>
          </cell>
          <cell r="F235" t="str">
            <v>WOODS, Peter G</v>
          </cell>
        </row>
        <row r="236">
          <cell r="B236" t="str">
            <v>5412</v>
          </cell>
          <cell r="D236" t="str">
            <v>Plant and Transport Operator</v>
          </cell>
          <cell r="E236" t="str">
            <v>6961</v>
          </cell>
          <cell r="F236" t="str">
            <v>WROBLEWSKI, Richard V</v>
          </cell>
        </row>
        <row r="237">
          <cell r="B237" t="str">
            <v>5075</v>
          </cell>
          <cell r="D237" t="str">
            <v>Plant and Transport Operator</v>
          </cell>
          <cell r="E237" t="str">
            <v>3284</v>
          </cell>
          <cell r="F237" t="str">
            <v>WYNN, Peter T</v>
          </cell>
        </row>
        <row r="238">
          <cell r="B238" t="str">
            <v>1925</v>
          </cell>
          <cell r="D238" t="str">
            <v>Electrical Worker/Lineworker</v>
          </cell>
          <cell r="E238" t="str">
            <v>1895</v>
          </cell>
          <cell r="F238" t="str">
            <v>WYNN, Richard J</v>
          </cell>
        </row>
        <row r="239">
          <cell r="B239" t="str">
            <v>3123</v>
          </cell>
          <cell r="D239" t="str">
            <v>Vegetation Inspector</v>
          </cell>
          <cell r="E239" t="str">
            <v>3660</v>
          </cell>
          <cell r="F239" t="str">
            <v>YOUNG, Neven C</v>
          </cell>
        </row>
        <row r="240">
          <cell r="B240" t="str">
            <v>3511</v>
          </cell>
          <cell r="D240" t="str">
            <v>Trades Assistant</v>
          </cell>
          <cell r="E240" t="str">
            <v>2593</v>
          </cell>
          <cell r="F240" t="str">
            <v>ZAPPIA, Joseph P</v>
          </cell>
        </row>
      </sheetData>
      <sheetData sheetId="2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3256 - Network Apprentices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3604</v>
          </cell>
          <cell r="C21">
            <v>0</v>
          </cell>
          <cell r="D21" t="str">
            <v>Fitter Apprentice</v>
          </cell>
          <cell r="E21" t="str">
            <v>3353</v>
          </cell>
          <cell r="F21" t="str">
            <v>MORSCHEL, Jayson C</v>
          </cell>
          <cell r="G21" t="str">
            <v>Wages Staff</v>
          </cell>
          <cell r="H21">
            <v>0</v>
          </cell>
          <cell r="I21">
            <v>1</v>
          </cell>
          <cell r="J21">
            <v>62138.95</v>
          </cell>
          <cell r="K21">
            <v>5158.26</v>
          </cell>
          <cell r="L21">
            <v>183.6104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2833.0000000000005</v>
          </cell>
          <cell r="S21">
            <v>0</v>
          </cell>
          <cell r="T21">
            <v>5962.34</v>
          </cell>
          <cell r="U21">
            <v>9554.119999999999</v>
          </cell>
          <cell r="V21">
            <v>1570.1599999999999</v>
          </cell>
          <cell r="W21">
            <v>1205.27</v>
          </cell>
          <cell r="X21">
            <v>7029.869999999999</v>
          </cell>
          <cell r="Y21">
            <v>2424.2744412679986</v>
          </cell>
          <cell r="Z21">
            <v>101609.88484126799</v>
          </cell>
          <cell r="AA21">
            <v>13454.460000000001</v>
          </cell>
          <cell r="AB21">
            <v>261</v>
          </cell>
          <cell r="AC21">
            <v>20</v>
          </cell>
          <cell r="AD21">
            <v>12</v>
          </cell>
          <cell r="AE21">
            <v>26</v>
          </cell>
          <cell r="AF21">
            <v>12</v>
          </cell>
          <cell r="AG21">
            <v>1528</v>
          </cell>
          <cell r="AH21">
            <v>0.85</v>
          </cell>
          <cell r="AI21">
            <v>1298.8</v>
          </cell>
          <cell r="AJ21">
            <v>78.233665569193093</v>
          </cell>
          <cell r="AK21">
            <v>34.422812850444963</v>
          </cell>
          <cell r="AL21">
            <v>0.44</v>
          </cell>
          <cell r="AM21">
            <v>112.65647841963806</v>
          </cell>
          <cell r="AN21">
            <v>11.735049835378964</v>
          </cell>
          <cell r="AO21">
            <v>0.15</v>
          </cell>
          <cell r="AP21">
            <v>124.39152825501702</v>
          </cell>
          <cell r="AQ21">
            <v>482</v>
          </cell>
          <cell r="AR21">
            <v>376.5</v>
          </cell>
          <cell r="AS21">
            <v>381</v>
          </cell>
          <cell r="AT21">
            <v>1239.5</v>
          </cell>
          <cell r="AU21">
            <v>62825.158164300898</v>
          </cell>
          <cell r="AV21">
            <v>0.38886647841871724</v>
          </cell>
          <cell r="AW21">
            <v>505.05978217022994</v>
          </cell>
          <cell r="AX21">
            <v>21.27272727272727</v>
          </cell>
        </row>
        <row r="22">
          <cell r="B22" t="str">
            <v>3253</v>
          </cell>
          <cell r="C22">
            <v>0</v>
          </cell>
          <cell r="D22" t="str">
            <v>Fitter Apprentice</v>
          </cell>
          <cell r="E22" t="str">
            <v>3679</v>
          </cell>
          <cell r="F22" t="str">
            <v>GREEN, Samantha L</v>
          </cell>
          <cell r="G22" t="str">
            <v>Wages Staff</v>
          </cell>
          <cell r="H22">
            <v>0</v>
          </cell>
          <cell r="I22">
            <v>0.5</v>
          </cell>
          <cell r="J22">
            <v>27219.56</v>
          </cell>
          <cell r="K22">
            <v>2258.1999999999998</v>
          </cell>
          <cell r="L22">
            <v>181.78919999999999</v>
          </cell>
          <cell r="M22">
            <v>0</v>
          </cell>
          <cell r="N22">
            <v>716.18000000000006</v>
          </cell>
          <cell r="O22">
            <v>191.82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923.78000000000009</v>
          </cell>
          <cell r="U22">
            <v>3753.9</v>
          </cell>
          <cell r="V22">
            <v>626.18000000000006</v>
          </cell>
          <cell r="W22">
            <v>481.38</v>
          </cell>
          <cell r="X22">
            <v>2803.46</v>
          </cell>
          <cell r="Y22">
            <v>1814.6505429166737</v>
          </cell>
          <cell r="Z22">
            <v>40970.89974291667</v>
          </cell>
          <cell r="AA22">
            <v>5890.1399999999994</v>
          </cell>
          <cell r="AB22">
            <v>261</v>
          </cell>
          <cell r="AC22">
            <v>20</v>
          </cell>
          <cell r="AD22">
            <v>12</v>
          </cell>
          <cell r="AE22">
            <v>26</v>
          </cell>
          <cell r="AF22">
            <v>12</v>
          </cell>
          <cell r="AG22">
            <v>764</v>
          </cell>
          <cell r="AH22">
            <v>0.85</v>
          </cell>
          <cell r="AI22">
            <v>649.4</v>
          </cell>
          <cell r="AJ22">
            <v>63.090390734395861</v>
          </cell>
          <cell r="AK22">
            <v>27.759771923134178</v>
          </cell>
          <cell r="AL22">
            <v>0.44</v>
          </cell>
          <cell r="AM22">
            <v>90.850162657530035</v>
          </cell>
          <cell r="AN22">
            <v>9.463558610159378</v>
          </cell>
          <cell r="AO22">
            <v>0.15</v>
          </cell>
          <cell r="AP22">
            <v>100.31372126768942</v>
          </cell>
          <cell r="AQ22">
            <v>141.5</v>
          </cell>
          <cell r="AR22">
            <v>4</v>
          </cell>
          <cell r="AS22">
            <v>919</v>
          </cell>
          <cell r="AT22">
            <v>1064.5</v>
          </cell>
          <cell r="AU22">
            <v>8659.3122392297846</v>
          </cell>
          <cell r="AV22">
            <v>0.13292625645843117</v>
          </cell>
          <cell r="AW22">
            <v>86.322310944105197</v>
          </cell>
          <cell r="AX22">
            <v>0</v>
          </cell>
        </row>
        <row r="23">
          <cell r="B23" t="str">
            <v>2850</v>
          </cell>
          <cell r="C23">
            <v>0</v>
          </cell>
          <cell r="D23" t="str">
            <v>Lineworker Apprentice</v>
          </cell>
          <cell r="E23" t="str">
            <v>9299</v>
          </cell>
          <cell r="F23" t="str">
            <v>MCMAHON, Matthew J</v>
          </cell>
          <cell r="G23" t="str">
            <v>Wages Staff</v>
          </cell>
          <cell r="H23">
            <v>0</v>
          </cell>
          <cell r="I23">
            <v>0.5</v>
          </cell>
          <cell r="J23">
            <v>27219.56</v>
          </cell>
          <cell r="K23">
            <v>2258.1999999999998</v>
          </cell>
          <cell r="L23">
            <v>113.10520000000001</v>
          </cell>
          <cell r="M23">
            <v>0</v>
          </cell>
          <cell r="N23">
            <v>716.18000000000006</v>
          </cell>
          <cell r="O23">
            <v>191.82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923.78000000000009</v>
          </cell>
          <cell r="U23">
            <v>3753.9</v>
          </cell>
          <cell r="V23">
            <v>626.18000000000006</v>
          </cell>
          <cell r="W23">
            <v>481.38</v>
          </cell>
          <cell r="X23">
            <v>2803.46</v>
          </cell>
          <cell r="Y23">
            <v>2067.4116071454146</v>
          </cell>
          <cell r="Z23">
            <v>41154.976807145409</v>
          </cell>
          <cell r="AA23">
            <v>5890.1399999999994</v>
          </cell>
          <cell r="AB23">
            <v>261</v>
          </cell>
          <cell r="AC23">
            <v>20</v>
          </cell>
          <cell r="AD23">
            <v>12</v>
          </cell>
          <cell r="AE23">
            <v>26</v>
          </cell>
          <cell r="AF23">
            <v>12</v>
          </cell>
          <cell r="AG23">
            <v>764</v>
          </cell>
          <cell r="AH23">
            <v>0.85</v>
          </cell>
          <cell r="AI23">
            <v>649.4</v>
          </cell>
          <cell r="AJ23">
            <v>63.373847870565768</v>
          </cell>
          <cell r="AK23">
            <v>27.884493063048939</v>
          </cell>
          <cell r="AL23">
            <v>0.44</v>
          </cell>
          <cell r="AM23">
            <v>91.258340933614704</v>
          </cell>
          <cell r="AN23">
            <v>9.5060771805848656</v>
          </cell>
          <cell r="AO23">
            <v>0.15</v>
          </cell>
          <cell r="AP23">
            <v>100.76441811419957</v>
          </cell>
          <cell r="AQ23">
            <v>436</v>
          </cell>
          <cell r="AR23">
            <v>197</v>
          </cell>
          <cell r="AS23">
            <v>676</v>
          </cell>
          <cell r="AT23">
            <v>1309</v>
          </cell>
          <cell r="AU23">
            <v>21795.474500982036</v>
          </cell>
          <cell r="AV23">
            <v>0.33307868601986251</v>
          </cell>
          <cell r="AW23">
            <v>216.30129870129872</v>
          </cell>
          <cell r="AX23">
            <v>69.272727272727266</v>
          </cell>
        </row>
        <row r="24">
          <cell r="B24" t="str">
            <v>2844</v>
          </cell>
          <cell r="C24">
            <v>0</v>
          </cell>
          <cell r="D24" t="str">
            <v>Lineworker Apprentice</v>
          </cell>
          <cell r="E24" t="str">
            <v>9318</v>
          </cell>
          <cell r="F24" t="str">
            <v>OLDFIELD, Anthony R</v>
          </cell>
          <cell r="G24" t="str">
            <v>Wages Staff</v>
          </cell>
          <cell r="H24">
            <v>0</v>
          </cell>
          <cell r="I24">
            <v>0.5</v>
          </cell>
          <cell r="J24">
            <v>27219.56</v>
          </cell>
          <cell r="K24">
            <v>2258.1999999999998</v>
          </cell>
          <cell r="L24">
            <v>306.1148</v>
          </cell>
          <cell r="M24">
            <v>0</v>
          </cell>
          <cell r="N24">
            <v>716.18000000000006</v>
          </cell>
          <cell r="O24">
            <v>191.82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923.78000000000009</v>
          </cell>
          <cell r="U24">
            <v>3753.9</v>
          </cell>
          <cell r="V24">
            <v>626.18000000000006</v>
          </cell>
          <cell r="W24">
            <v>481.38</v>
          </cell>
          <cell r="X24">
            <v>2803.46</v>
          </cell>
          <cell r="Y24">
            <v>2058.3745302667385</v>
          </cell>
          <cell r="Z24">
            <v>41338.949330266732</v>
          </cell>
          <cell r="AA24">
            <v>5890.1399999999994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764</v>
          </cell>
          <cell r="AH24">
            <v>0.85</v>
          </cell>
          <cell r="AI24">
            <v>649.4</v>
          </cell>
          <cell r="AJ24">
            <v>63.65714402566482</v>
          </cell>
          <cell r="AK24">
            <v>28.00914337129252</v>
          </cell>
          <cell r="AL24">
            <v>0.44</v>
          </cell>
          <cell r="AM24">
            <v>91.666287396957344</v>
          </cell>
          <cell r="AN24">
            <v>9.548571603849723</v>
          </cell>
          <cell r="AO24">
            <v>0.15</v>
          </cell>
          <cell r="AP24">
            <v>101.21485900080707</v>
          </cell>
          <cell r="AQ24">
            <v>316</v>
          </cell>
          <cell r="AR24">
            <v>173.5</v>
          </cell>
          <cell r="AS24">
            <v>730</v>
          </cell>
          <cell r="AT24">
            <v>1219.5</v>
          </cell>
          <cell r="AU24">
            <v>17031.850513734495</v>
          </cell>
          <cell r="AV24">
            <v>0.25912259122591225</v>
          </cell>
          <cell r="AW24">
            <v>168.27421074210741</v>
          </cell>
          <cell r="AX24">
            <v>10.363636363636363</v>
          </cell>
        </row>
        <row r="25">
          <cell r="B25" t="str">
            <v>6646</v>
          </cell>
          <cell r="C25">
            <v>0</v>
          </cell>
          <cell r="D25" t="str">
            <v>Fitter Apprentice</v>
          </cell>
          <cell r="E25" t="str">
            <v>9358</v>
          </cell>
          <cell r="F25" t="str">
            <v>PHILLIPS - DIMAANO, Lynden J</v>
          </cell>
          <cell r="G25" t="str">
            <v>Wages Staff</v>
          </cell>
          <cell r="H25">
            <v>0</v>
          </cell>
          <cell r="I25">
            <v>1</v>
          </cell>
          <cell r="J25">
            <v>57604.86</v>
          </cell>
          <cell r="K25">
            <v>5502.4800000000014</v>
          </cell>
          <cell r="L25">
            <v>432.87639999999999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3611.64</v>
          </cell>
          <cell r="U25">
            <v>8345.76</v>
          </cell>
          <cell r="V25">
            <v>1382.6600000000003</v>
          </cell>
          <cell r="W25">
            <v>1062.21</v>
          </cell>
          <cell r="X25">
            <v>6190.4199999999983</v>
          </cell>
          <cell r="Y25">
            <v>2950.4536591628339</v>
          </cell>
          <cell r="Z25">
            <v>90633.390059162833</v>
          </cell>
          <cell r="AA25">
            <v>12477.320000000002</v>
          </cell>
          <cell r="AB25">
            <v>261</v>
          </cell>
          <cell r="AC25">
            <v>20</v>
          </cell>
          <cell r="AD25">
            <v>12</v>
          </cell>
          <cell r="AE25">
            <v>26</v>
          </cell>
          <cell r="AF25">
            <v>12</v>
          </cell>
          <cell r="AG25">
            <v>1528</v>
          </cell>
          <cell r="AH25">
            <v>0.85</v>
          </cell>
          <cell r="AI25">
            <v>1298.8</v>
          </cell>
          <cell r="AJ25">
            <v>69.782406882632301</v>
          </cell>
          <cell r="AK25">
            <v>30.704259028358212</v>
          </cell>
          <cell r="AL25">
            <v>0.44</v>
          </cell>
          <cell r="AM25">
            <v>100.48666591099051</v>
          </cell>
          <cell r="AN25">
            <v>10.467361032394845</v>
          </cell>
          <cell r="AO25">
            <v>0.15</v>
          </cell>
          <cell r="AP25">
            <v>110.95402694338536</v>
          </cell>
          <cell r="AQ25">
            <v>19</v>
          </cell>
          <cell r="AR25">
            <v>171</v>
          </cell>
          <cell r="AS25">
            <v>1324</v>
          </cell>
          <cell r="AT25">
            <v>1514</v>
          </cell>
          <cell r="AU25">
            <v>1808.477353822529</v>
          </cell>
          <cell r="AV25">
            <v>1.2549537648612946E-2</v>
          </cell>
          <cell r="AW25">
            <v>16.299339498018494</v>
          </cell>
          <cell r="AX25">
            <v>25.09090909090909</v>
          </cell>
        </row>
        <row r="26">
          <cell r="B26" t="str">
            <v>5362</v>
          </cell>
          <cell r="C26">
            <v>0</v>
          </cell>
          <cell r="D26" t="str">
            <v>Lineworker Apprentice</v>
          </cell>
          <cell r="E26" t="str">
            <v>9367</v>
          </cell>
          <cell r="F26" t="str">
            <v>GROCOCK, Craig J</v>
          </cell>
          <cell r="G26" t="str">
            <v>Wages Staff</v>
          </cell>
          <cell r="H26">
            <v>0</v>
          </cell>
          <cell r="I26">
            <v>0.5</v>
          </cell>
          <cell r="J26">
            <v>27284.080000000002</v>
          </cell>
          <cell r="K26">
            <v>2263.5600000000004</v>
          </cell>
          <cell r="L26">
            <v>145.92760000000001</v>
          </cell>
          <cell r="M26">
            <v>0</v>
          </cell>
          <cell r="N26">
            <v>716.18000000000006</v>
          </cell>
          <cell r="O26">
            <v>191.82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923.78000000000009</v>
          </cell>
          <cell r="U26">
            <v>3762.2599999999998</v>
          </cell>
          <cell r="V26">
            <v>627.58000000000004</v>
          </cell>
          <cell r="W26">
            <v>482.48</v>
          </cell>
          <cell r="X26">
            <v>2809.7799999999997</v>
          </cell>
          <cell r="Y26">
            <v>2022.9387797278978</v>
          </cell>
          <cell r="Z26">
            <v>41230.386379727905</v>
          </cell>
          <cell r="AA26">
            <v>5904.1</v>
          </cell>
          <cell r="AB26">
            <v>261</v>
          </cell>
          <cell r="AC26">
            <v>20</v>
          </cell>
          <cell r="AD26">
            <v>12</v>
          </cell>
          <cell r="AE26">
            <v>26</v>
          </cell>
          <cell r="AF26">
            <v>12</v>
          </cell>
          <cell r="AG26">
            <v>764</v>
          </cell>
          <cell r="AH26">
            <v>0.85</v>
          </cell>
          <cell r="AI26">
            <v>649.4</v>
          </cell>
          <cell r="AJ26">
            <v>63.489969787077158</v>
          </cell>
          <cell r="AK26">
            <v>27.935586706313948</v>
          </cell>
          <cell r="AL26">
            <v>0.44</v>
          </cell>
          <cell r="AM26">
            <v>91.425556493391099</v>
          </cell>
          <cell r="AN26">
            <v>9.523495468061574</v>
          </cell>
          <cell r="AO26">
            <v>0.15</v>
          </cell>
          <cell r="AP26">
            <v>100.94905196145267</v>
          </cell>
          <cell r="AQ26">
            <v>262</v>
          </cell>
          <cell r="AR26">
            <v>173.5</v>
          </cell>
          <cell r="AS26">
            <v>958</v>
          </cell>
          <cell r="AT26">
            <v>1393.5</v>
          </cell>
          <cell r="AU26">
            <v>12325.622072527485</v>
          </cell>
          <cell r="AV26">
            <v>0.18801578758521709</v>
          </cell>
          <cell r="AW26">
            <v>122.09745245783998</v>
          </cell>
          <cell r="AX26">
            <v>16.09090909090909</v>
          </cell>
        </row>
        <row r="27">
          <cell r="B27" t="str">
            <v>2845</v>
          </cell>
          <cell r="C27">
            <v>0</v>
          </cell>
          <cell r="D27" t="str">
            <v>Fitter Apprentice</v>
          </cell>
          <cell r="E27" t="str">
            <v>9445</v>
          </cell>
          <cell r="F27" t="str">
            <v>HAWKER, Jade M</v>
          </cell>
          <cell r="G27" t="str">
            <v>Wages Staff</v>
          </cell>
          <cell r="H27">
            <v>0</v>
          </cell>
          <cell r="I27">
            <v>0.5</v>
          </cell>
          <cell r="J27">
            <v>27219.56</v>
          </cell>
          <cell r="K27">
            <v>2258.1999999999998</v>
          </cell>
          <cell r="L27">
            <v>97.032000000000011</v>
          </cell>
          <cell r="M27">
            <v>0</v>
          </cell>
          <cell r="N27">
            <v>716.18000000000006</v>
          </cell>
          <cell r="O27">
            <v>191.82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923.78000000000009</v>
          </cell>
          <cell r="U27">
            <v>3753.9</v>
          </cell>
          <cell r="V27">
            <v>626.18000000000006</v>
          </cell>
          <cell r="W27">
            <v>481.38</v>
          </cell>
          <cell r="X27">
            <v>2803.46</v>
          </cell>
          <cell r="Y27">
            <v>1957.753274177202</v>
          </cell>
          <cell r="Z27">
            <v>41029.245274177199</v>
          </cell>
          <cell r="AA27">
            <v>5890.1399999999994</v>
          </cell>
          <cell r="AB27">
            <v>261</v>
          </cell>
          <cell r="AC27">
            <v>20</v>
          </cell>
          <cell r="AD27">
            <v>12</v>
          </cell>
          <cell r="AE27">
            <v>26</v>
          </cell>
          <cell r="AF27">
            <v>12</v>
          </cell>
          <cell r="AG27">
            <v>764</v>
          </cell>
          <cell r="AH27">
            <v>0.85</v>
          </cell>
          <cell r="AI27">
            <v>649.4</v>
          </cell>
          <cell r="AJ27">
            <v>63.180236024295041</v>
          </cell>
          <cell r="AK27">
            <v>27.799303850689817</v>
          </cell>
          <cell r="AL27">
            <v>0.44</v>
          </cell>
          <cell r="AM27">
            <v>90.979539874984852</v>
          </cell>
          <cell r="AN27">
            <v>9.4770354036442566</v>
          </cell>
          <cell r="AO27">
            <v>0.15</v>
          </cell>
          <cell r="AP27">
            <v>100.4565752786291</v>
          </cell>
          <cell r="AQ27">
            <v>166.5</v>
          </cell>
          <cell r="AR27">
            <v>106</v>
          </cell>
          <cell r="AS27">
            <v>946</v>
          </cell>
          <cell r="AT27">
            <v>1218.5</v>
          </cell>
          <cell r="AU27">
            <v>8914.1380776851038</v>
          </cell>
          <cell r="AV27">
            <v>0.13664341403364794</v>
          </cell>
          <cell r="AW27">
            <v>88.736233073450961</v>
          </cell>
          <cell r="AX27">
            <v>6.545454545454545</v>
          </cell>
        </row>
        <row r="28">
          <cell r="B28" t="str">
            <v>3602</v>
          </cell>
          <cell r="C28">
            <v>0</v>
          </cell>
          <cell r="D28" t="str">
            <v>Fitter Apprentice</v>
          </cell>
          <cell r="E28" t="str">
            <v>9695</v>
          </cell>
          <cell r="F28" t="str">
            <v>BARBARY, Daniel A J</v>
          </cell>
          <cell r="G28" t="str">
            <v>Wages Staff</v>
          </cell>
          <cell r="H28">
            <v>0</v>
          </cell>
          <cell r="I28">
            <v>0.5</v>
          </cell>
          <cell r="J28">
            <v>27284.080000000002</v>
          </cell>
          <cell r="K28">
            <v>2263.5600000000004</v>
          </cell>
          <cell r="L28">
            <v>104.0044</v>
          </cell>
          <cell r="M28">
            <v>0</v>
          </cell>
          <cell r="N28">
            <v>716.18000000000006</v>
          </cell>
          <cell r="O28">
            <v>191.82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923.78000000000009</v>
          </cell>
          <cell r="U28">
            <v>3762.2599999999998</v>
          </cell>
          <cell r="V28">
            <v>627.58000000000004</v>
          </cell>
          <cell r="W28">
            <v>482.48</v>
          </cell>
          <cell r="X28">
            <v>2809.7799999999997</v>
          </cell>
          <cell r="Y28">
            <v>1889.3298679968757</v>
          </cell>
          <cell r="Z28">
            <v>41054.854267996881</v>
          </cell>
          <cell r="AA28">
            <v>5904.1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764</v>
          </cell>
          <cell r="AH28">
            <v>0.85</v>
          </cell>
          <cell r="AI28">
            <v>649.4</v>
          </cell>
          <cell r="AJ28">
            <v>63.21967087772849</v>
          </cell>
          <cell r="AK28">
            <v>27.816655186200535</v>
          </cell>
          <cell r="AL28">
            <v>0.44</v>
          </cell>
          <cell r="AM28">
            <v>91.036326063929025</v>
          </cell>
          <cell r="AN28">
            <v>9.4829506316592731</v>
          </cell>
          <cell r="AO28">
            <v>0.15</v>
          </cell>
          <cell r="AP28">
            <v>100.5192766955883</v>
          </cell>
          <cell r="AQ28">
            <v>530</v>
          </cell>
          <cell r="AR28">
            <v>6</v>
          </cell>
          <cell r="AS28">
            <v>636.5</v>
          </cell>
          <cell r="AT28">
            <v>1172.5</v>
          </cell>
          <cell r="AU28">
            <v>29506.972871335583</v>
          </cell>
          <cell r="AV28">
            <v>0.45202558635394458</v>
          </cell>
          <cell r="AW28">
            <v>293.54541577825159</v>
          </cell>
          <cell r="AX28">
            <v>10.909090909090908</v>
          </cell>
        </row>
        <row r="29">
          <cell r="B29" t="str">
            <v>3254</v>
          </cell>
          <cell r="C29">
            <v>0</v>
          </cell>
          <cell r="D29" t="str">
            <v>Cable Jointer Apprentice</v>
          </cell>
          <cell r="E29" t="str">
            <v>9697</v>
          </cell>
          <cell r="F29" t="str">
            <v>REWI-WETINI, James E</v>
          </cell>
          <cell r="G29" t="str">
            <v>Wages Staff</v>
          </cell>
          <cell r="H29">
            <v>0</v>
          </cell>
          <cell r="I29">
            <v>0.5</v>
          </cell>
          <cell r="J29">
            <v>27284.080000000002</v>
          </cell>
          <cell r="K29">
            <v>2603.7200000000003</v>
          </cell>
          <cell r="L29">
            <v>241.3272</v>
          </cell>
          <cell r="M29">
            <v>0</v>
          </cell>
          <cell r="N29">
            <v>716.18000000000006</v>
          </cell>
          <cell r="O29">
            <v>191.82</v>
          </cell>
          <cell r="P29">
            <v>0</v>
          </cell>
          <cell r="Q29">
            <v>0</v>
          </cell>
          <cell r="R29">
            <v>724.62</v>
          </cell>
          <cell r="S29">
            <v>0</v>
          </cell>
          <cell r="T29">
            <v>923.78000000000009</v>
          </cell>
          <cell r="U29">
            <v>3849.24</v>
          </cell>
          <cell r="V29">
            <v>640.01999999999987</v>
          </cell>
          <cell r="W29">
            <v>491.86</v>
          </cell>
          <cell r="X29">
            <v>2865.38</v>
          </cell>
          <cell r="Y29">
            <v>1888.7901348520509</v>
          </cell>
          <cell r="Z29">
            <v>42420.81733485205</v>
          </cell>
          <cell r="AA29">
            <v>5904.1</v>
          </cell>
          <cell r="AB29">
            <v>261</v>
          </cell>
          <cell r="AC29">
            <v>20</v>
          </cell>
          <cell r="AD29">
            <v>12</v>
          </cell>
          <cell r="AE29">
            <v>26</v>
          </cell>
          <cell r="AF29">
            <v>12</v>
          </cell>
          <cell r="AG29">
            <v>764</v>
          </cell>
          <cell r="AH29">
            <v>0.85</v>
          </cell>
          <cell r="AI29">
            <v>649.4</v>
          </cell>
          <cell r="AJ29">
            <v>65.323094140517483</v>
          </cell>
          <cell r="AK29">
            <v>28.742161421827692</v>
          </cell>
          <cell r="AL29">
            <v>0.44</v>
          </cell>
          <cell r="AM29">
            <v>94.065255562345172</v>
          </cell>
          <cell r="AN29">
            <v>9.7984641210776218</v>
          </cell>
          <cell r="AO29">
            <v>0.15</v>
          </cell>
          <cell r="AP29">
            <v>103.8637196834228</v>
          </cell>
          <cell r="AQ29">
            <v>3</v>
          </cell>
          <cell r="AR29">
            <v>0</v>
          </cell>
          <cell r="AS29">
            <v>1247</v>
          </cell>
          <cell r="AT29">
            <v>1250</v>
          </cell>
          <cell r="AU29">
            <v>161.8778389497954</v>
          </cell>
          <cell r="AV29">
            <v>2.3999999999999998E-3</v>
          </cell>
          <cell r="AW29">
            <v>1.5585599999999997</v>
          </cell>
          <cell r="AX29">
            <v>168</v>
          </cell>
        </row>
        <row r="30">
          <cell r="B30" t="str">
            <v>3260</v>
          </cell>
          <cell r="C30">
            <v>0</v>
          </cell>
          <cell r="D30" t="str">
            <v>Lineworker Apprentice</v>
          </cell>
          <cell r="E30" t="str">
            <v>9855</v>
          </cell>
          <cell r="F30" t="str">
            <v>EVANS, Shaun S</v>
          </cell>
          <cell r="G30" t="str">
            <v>Wages Staff</v>
          </cell>
          <cell r="H30">
            <v>0</v>
          </cell>
          <cell r="I30">
            <v>0.5</v>
          </cell>
          <cell r="J30">
            <v>27284.080000000002</v>
          </cell>
          <cell r="K30">
            <v>2263.5600000000004</v>
          </cell>
          <cell r="L30">
            <v>158.4496</v>
          </cell>
          <cell r="M30">
            <v>0</v>
          </cell>
          <cell r="N30">
            <v>716.18000000000006</v>
          </cell>
          <cell r="O30">
            <v>191.82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923.78000000000009</v>
          </cell>
          <cell r="U30">
            <v>3762.2599999999998</v>
          </cell>
          <cell r="V30">
            <v>627.58000000000004</v>
          </cell>
          <cell r="W30">
            <v>482.48</v>
          </cell>
          <cell r="X30">
            <v>2809.7799999999997</v>
          </cell>
          <cell r="Y30">
            <v>1527.9557132828872</v>
          </cell>
          <cell r="Z30">
            <v>40747.925313282889</v>
          </cell>
          <cell r="AA30">
            <v>5904.1</v>
          </cell>
          <cell r="AB30">
            <v>261</v>
          </cell>
          <cell r="AC30">
            <v>20</v>
          </cell>
          <cell r="AD30">
            <v>12</v>
          </cell>
          <cell r="AE30">
            <v>26</v>
          </cell>
          <cell r="AF30">
            <v>12</v>
          </cell>
          <cell r="AG30">
            <v>764</v>
          </cell>
          <cell r="AH30">
            <v>0.85</v>
          </cell>
          <cell r="AI30">
            <v>649.4</v>
          </cell>
          <cell r="AJ30">
            <v>62.747036207703864</v>
          </cell>
          <cell r="AK30">
            <v>27.6086959313897</v>
          </cell>
          <cell r="AL30">
            <v>0.44</v>
          </cell>
          <cell r="AM30">
            <v>90.355732139093561</v>
          </cell>
          <cell r="AN30">
            <v>9.4120554311555793</v>
          </cell>
          <cell r="AO30">
            <v>0.15</v>
          </cell>
          <cell r="AP30">
            <v>99.767787570249141</v>
          </cell>
          <cell r="AQ30">
            <v>226</v>
          </cell>
          <cell r="AR30">
            <v>237</v>
          </cell>
          <cell r="AS30">
            <v>973</v>
          </cell>
          <cell r="AT30">
            <v>1436</v>
          </cell>
          <cell r="AU30">
            <v>10196.62916579044</v>
          </cell>
          <cell r="AV30">
            <v>0.1573816155988858</v>
          </cell>
          <cell r="AW30">
            <v>102.20362116991643</v>
          </cell>
          <cell r="AX30">
            <v>34.723636363636359</v>
          </cell>
        </row>
        <row r="31">
          <cell r="B31" t="str">
            <v>3257</v>
          </cell>
          <cell r="C31">
            <v>0</v>
          </cell>
          <cell r="D31" t="str">
            <v>Cable Jointer Apprentice</v>
          </cell>
          <cell r="E31" t="str">
            <v>9857</v>
          </cell>
          <cell r="F31" t="str">
            <v>O'NEILL, Thomas M</v>
          </cell>
          <cell r="G31" t="str">
            <v>Wages Staff</v>
          </cell>
          <cell r="H31">
            <v>0</v>
          </cell>
          <cell r="I31">
            <v>0.5</v>
          </cell>
          <cell r="J31">
            <v>27284.080000000002</v>
          </cell>
          <cell r="K31">
            <v>2603.7200000000003</v>
          </cell>
          <cell r="L31">
            <v>254.83959999999999</v>
          </cell>
          <cell r="M31">
            <v>0</v>
          </cell>
          <cell r="N31">
            <v>716.18000000000006</v>
          </cell>
          <cell r="O31">
            <v>191.82</v>
          </cell>
          <cell r="P31">
            <v>0</v>
          </cell>
          <cell r="Q31">
            <v>0</v>
          </cell>
          <cell r="R31">
            <v>724.62</v>
          </cell>
          <cell r="S31">
            <v>0</v>
          </cell>
          <cell r="T31">
            <v>923.78000000000009</v>
          </cell>
          <cell r="U31">
            <v>3849.24</v>
          </cell>
          <cell r="V31">
            <v>640.01999999999987</v>
          </cell>
          <cell r="W31">
            <v>491.86</v>
          </cell>
          <cell r="X31">
            <v>2865.38</v>
          </cell>
          <cell r="Y31">
            <v>1527.9557132828872</v>
          </cell>
          <cell r="Z31">
            <v>42073.495313282881</v>
          </cell>
          <cell r="AA31">
            <v>5904.1</v>
          </cell>
          <cell r="AB31">
            <v>261</v>
          </cell>
          <cell r="AC31">
            <v>20</v>
          </cell>
          <cell r="AD31">
            <v>12</v>
          </cell>
          <cell r="AE31">
            <v>26</v>
          </cell>
          <cell r="AF31">
            <v>12</v>
          </cell>
          <cell r="AG31">
            <v>764</v>
          </cell>
          <cell r="AH31">
            <v>0.85</v>
          </cell>
          <cell r="AI31">
            <v>649.4</v>
          </cell>
          <cell r="AJ31">
            <v>64.78825887478115</v>
          </cell>
          <cell r="AK31">
            <v>28.506833904903704</v>
          </cell>
          <cell r="AL31">
            <v>0.44</v>
          </cell>
          <cell r="AM31">
            <v>93.29509277968485</v>
          </cell>
          <cell r="AN31">
            <v>9.7182388312171728</v>
          </cell>
          <cell r="AO31">
            <v>0.15</v>
          </cell>
          <cell r="AP31">
            <v>103.01333161090203</v>
          </cell>
          <cell r="AQ31">
            <v>0</v>
          </cell>
          <cell r="AR31">
            <v>0</v>
          </cell>
          <cell r="AS31">
            <v>1552</v>
          </cell>
          <cell r="AT31">
            <v>1552</v>
          </cell>
          <cell r="AU31">
            <v>0</v>
          </cell>
          <cell r="AV31">
            <v>0</v>
          </cell>
          <cell r="AW31">
            <v>0</v>
          </cell>
          <cell r="AX31">
            <v>59.454545454545453</v>
          </cell>
        </row>
        <row r="32">
          <cell r="B32" t="str">
            <v>3258</v>
          </cell>
          <cell r="C32">
            <v>0</v>
          </cell>
          <cell r="D32" t="str">
            <v>Cable Jointer Apprentice</v>
          </cell>
          <cell r="E32" t="str">
            <v>9858</v>
          </cell>
          <cell r="F32" t="str">
            <v>EVANS, Brendan C</v>
          </cell>
          <cell r="G32" t="str">
            <v>Wages Staff</v>
          </cell>
          <cell r="H32">
            <v>0</v>
          </cell>
          <cell r="I32">
            <v>0.5</v>
          </cell>
          <cell r="J32">
            <v>27284.080000000002</v>
          </cell>
          <cell r="K32">
            <v>2603.7200000000003</v>
          </cell>
          <cell r="L32">
            <v>360.47239999999999</v>
          </cell>
          <cell r="M32">
            <v>0</v>
          </cell>
          <cell r="N32">
            <v>716.18000000000006</v>
          </cell>
          <cell r="O32">
            <v>191.82</v>
          </cell>
          <cell r="P32">
            <v>0</v>
          </cell>
          <cell r="Q32">
            <v>0</v>
          </cell>
          <cell r="R32">
            <v>724.62</v>
          </cell>
          <cell r="S32">
            <v>0</v>
          </cell>
          <cell r="T32">
            <v>923.78000000000009</v>
          </cell>
          <cell r="U32">
            <v>3849.24</v>
          </cell>
          <cell r="V32">
            <v>640.01999999999987</v>
          </cell>
          <cell r="W32">
            <v>491.86</v>
          </cell>
          <cell r="X32">
            <v>2865.38</v>
          </cell>
          <cell r="Y32">
            <v>1517.3239093365974</v>
          </cell>
          <cell r="Z32">
            <v>42168.496309336595</v>
          </cell>
          <cell r="AA32">
            <v>5904.1</v>
          </cell>
          <cell r="AB32">
            <v>261</v>
          </cell>
          <cell r="AC32">
            <v>20</v>
          </cell>
          <cell r="AD32">
            <v>12</v>
          </cell>
          <cell r="AE32">
            <v>26</v>
          </cell>
          <cell r="AF32">
            <v>12</v>
          </cell>
          <cell r="AG32">
            <v>764</v>
          </cell>
          <cell r="AH32">
            <v>0.85</v>
          </cell>
          <cell r="AI32">
            <v>649.4</v>
          </cell>
          <cell r="AJ32">
            <v>64.934549290632276</v>
          </cell>
          <cell r="AK32">
            <v>28.571201687878201</v>
          </cell>
          <cell r="AL32">
            <v>0.44</v>
          </cell>
          <cell r="AM32">
            <v>93.505750978510477</v>
          </cell>
          <cell r="AN32">
            <v>9.7401823935948411</v>
          </cell>
          <cell r="AO32">
            <v>0.15</v>
          </cell>
          <cell r="AP32">
            <v>103.24593337210531</v>
          </cell>
          <cell r="AQ32">
            <v>0</v>
          </cell>
          <cell r="AR32">
            <v>0</v>
          </cell>
          <cell r="AS32">
            <v>1424</v>
          </cell>
          <cell r="AT32">
            <v>1424</v>
          </cell>
          <cell r="AU32">
            <v>0</v>
          </cell>
          <cell r="AV32">
            <v>0</v>
          </cell>
          <cell r="AW32">
            <v>0</v>
          </cell>
          <cell r="AX32">
            <v>214.90909090909091</v>
          </cell>
        </row>
        <row r="33">
          <cell r="B33" t="str">
            <v>3255</v>
          </cell>
          <cell r="C33">
            <v>0</v>
          </cell>
          <cell r="D33" t="str">
            <v>Cable Jointer Apprentice</v>
          </cell>
          <cell r="E33" t="str">
            <v>9859</v>
          </cell>
          <cell r="F33" t="str">
            <v>COSTELLO, Brett D</v>
          </cell>
          <cell r="G33" t="str">
            <v>Wages Staff</v>
          </cell>
          <cell r="H33">
            <v>0</v>
          </cell>
          <cell r="I33">
            <v>0.5</v>
          </cell>
          <cell r="J33">
            <v>27284.080000000002</v>
          </cell>
          <cell r="K33">
            <v>2603.7200000000003</v>
          </cell>
          <cell r="L33">
            <v>258.80080000000004</v>
          </cell>
          <cell r="M33">
            <v>0</v>
          </cell>
          <cell r="N33">
            <v>716.18000000000006</v>
          </cell>
          <cell r="O33">
            <v>191.82</v>
          </cell>
          <cell r="P33">
            <v>0</v>
          </cell>
          <cell r="Q33">
            <v>0</v>
          </cell>
          <cell r="R33">
            <v>724.62</v>
          </cell>
          <cell r="S33">
            <v>0</v>
          </cell>
          <cell r="T33">
            <v>923.78000000000009</v>
          </cell>
          <cell r="U33">
            <v>3849.24</v>
          </cell>
          <cell r="V33">
            <v>640.01999999999987</v>
          </cell>
          <cell r="W33">
            <v>491.86</v>
          </cell>
          <cell r="X33">
            <v>2865.38</v>
          </cell>
          <cell r="Y33">
            <v>1526.7955535955048</v>
          </cell>
          <cell r="Z33">
            <v>42076.296353595499</v>
          </cell>
          <cell r="AA33">
            <v>5904.1</v>
          </cell>
          <cell r="AB33">
            <v>261</v>
          </cell>
          <cell r="AC33">
            <v>20</v>
          </cell>
          <cell r="AD33">
            <v>12</v>
          </cell>
          <cell r="AE33">
            <v>26</v>
          </cell>
          <cell r="AF33">
            <v>12</v>
          </cell>
          <cell r="AG33">
            <v>764</v>
          </cell>
          <cell r="AH33">
            <v>0.85</v>
          </cell>
          <cell r="AI33">
            <v>649.4</v>
          </cell>
          <cell r="AJ33">
            <v>64.79257214905374</v>
          </cell>
          <cell r="AK33">
            <v>28.508731745583646</v>
          </cell>
          <cell r="AL33">
            <v>0.44</v>
          </cell>
          <cell r="AM33">
            <v>93.301303894637385</v>
          </cell>
          <cell r="AN33">
            <v>9.718885822358061</v>
          </cell>
          <cell r="AO33">
            <v>0.15</v>
          </cell>
          <cell r="AP33">
            <v>103.02018971699545</v>
          </cell>
          <cell r="AQ33">
            <v>8</v>
          </cell>
          <cell r="AR33">
            <v>0</v>
          </cell>
          <cell r="AS33">
            <v>1476.5</v>
          </cell>
          <cell r="AT33">
            <v>1484.5</v>
          </cell>
          <cell r="AU33">
            <v>360.53249553232382</v>
          </cell>
          <cell r="AV33">
            <v>5.3890198720107779E-3</v>
          </cell>
          <cell r="AW33">
            <v>3.4996295048837989</v>
          </cell>
          <cell r="AX33">
            <v>167.09454545454543</v>
          </cell>
        </row>
        <row r="34">
          <cell r="B34" t="str">
            <v>3594</v>
          </cell>
          <cell r="C34">
            <v>0</v>
          </cell>
          <cell r="D34" t="str">
            <v>Fitter Apprentice</v>
          </cell>
          <cell r="E34" t="str">
            <v>9863</v>
          </cell>
          <cell r="F34" t="str">
            <v>EVANS, Rhiarn L</v>
          </cell>
          <cell r="G34" t="str">
            <v>Wages Staff</v>
          </cell>
          <cell r="H34">
            <v>0</v>
          </cell>
          <cell r="I34">
            <v>1</v>
          </cell>
          <cell r="J34">
            <v>54243.270000000004</v>
          </cell>
          <cell r="K34">
            <v>4504.4800000000005</v>
          </cell>
          <cell r="L34">
            <v>109.5496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3611.64</v>
          </cell>
          <cell r="U34">
            <v>7908.9000000000015</v>
          </cell>
          <cell r="V34">
            <v>1309.1400000000001</v>
          </cell>
          <cell r="W34">
            <v>1005.65</v>
          </cell>
          <cell r="X34">
            <v>5861.23</v>
          </cell>
          <cell r="Y34">
            <v>2087.9616128438902</v>
          </cell>
          <cell r="Z34">
            <v>84191.851212843889</v>
          </cell>
          <cell r="AA34">
            <v>11749.19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1528</v>
          </cell>
          <cell r="AH34">
            <v>0.85</v>
          </cell>
          <cell r="AI34">
            <v>1298.8</v>
          </cell>
          <cell r="AJ34">
            <v>64.822798901173314</v>
          </cell>
          <cell r="AK34">
            <v>28.522031516516257</v>
          </cell>
          <cell r="AL34">
            <v>0.44</v>
          </cell>
          <cell r="AM34">
            <v>93.344830417689565</v>
          </cell>
          <cell r="AN34">
            <v>9.7234198351759975</v>
          </cell>
          <cell r="AO34">
            <v>0.15</v>
          </cell>
          <cell r="AP34">
            <v>103.06825025286557</v>
          </cell>
          <cell r="AQ34">
            <v>8</v>
          </cell>
          <cell r="AR34">
            <v>205.5</v>
          </cell>
          <cell r="AS34">
            <v>930.67000000000007</v>
          </cell>
          <cell r="AT34">
            <v>1144.17</v>
          </cell>
          <cell r="AU34">
            <v>935.98009686268153</v>
          </cell>
          <cell r="AV34">
            <v>6.9919679767866663E-3</v>
          </cell>
          <cell r="AW34">
            <v>9.081168008250522</v>
          </cell>
          <cell r="AX34">
            <v>11.454545454545453</v>
          </cell>
        </row>
        <row r="35">
          <cell r="B35" t="str">
            <v>3261</v>
          </cell>
          <cell r="C35">
            <v>0</v>
          </cell>
          <cell r="D35" t="str">
            <v>Lineworker Apprentice</v>
          </cell>
          <cell r="E35" t="str">
            <v>9917</v>
          </cell>
          <cell r="F35" t="str">
            <v>RYAN, Brendan</v>
          </cell>
          <cell r="G35" t="str">
            <v>Wages Staff</v>
          </cell>
          <cell r="H35">
            <v>0</v>
          </cell>
          <cell r="I35">
            <v>1</v>
          </cell>
          <cell r="J35">
            <v>53523.880000000019</v>
          </cell>
          <cell r="K35">
            <v>4444.74</v>
          </cell>
          <cell r="L35">
            <v>489.05400000000003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3611.64</v>
          </cell>
          <cell r="U35">
            <v>7815.4</v>
          </cell>
          <cell r="V35">
            <v>1293.42</v>
          </cell>
          <cell r="W35">
            <v>993.57</v>
          </cell>
          <cell r="X35">
            <v>5790.81</v>
          </cell>
          <cell r="Y35">
            <v>1904.3421192653241</v>
          </cell>
          <cell r="Z35">
            <v>83416.886119265342</v>
          </cell>
          <cell r="AA35">
            <v>11593.32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64.226121126628698</v>
          </cell>
          <cell r="AK35">
            <v>28.259493295716627</v>
          </cell>
          <cell r="AL35">
            <v>0.44</v>
          </cell>
          <cell r="AM35">
            <v>92.485614422345321</v>
          </cell>
          <cell r="AN35">
            <v>9.6339181689943043</v>
          </cell>
          <cell r="AO35">
            <v>0.15</v>
          </cell>
          <cell r="AP35">
            <v>102.11953259133962</v>
          </cell>
          <cell r="AQ35">
            <v>18</v>
          </cell>
          <cell r="AR35">
            <v>0</v>
          </cell>
          <cell r="AS35">
            <v>1440</v>
          </cell>
          <cell r="AT35">
            <v>1458</v>
          </cell>
          <cell r="AU35">
            <v>1637.4425793781716</v>
          </cell>
          <cell r="AV35">
            <v>1.2345679012345678E-2</v>
          </cell>
          <cell r="AW35">
            <v>16.034567901234567</v>
          </cell>
          <cell r="AX35">
            <v>94.090909090909079</v>
          </cell>
        </row>
        <row r="36">
          <cell r="B36" t="str">
            <v>3264</v>
          </cell>
          <cell r="C36">
            <v>0</v>
          </cell>
          <cell r="D36" t="str">
            <v>Lineworker Apprentice</v>
          </cell>
          <cell r="E36" t="str">
            <v>9919</v>
          </cell>
          <cell r="F36" t="str">
            <v>WICKS, James</v>
          </cell>
          <cell r="G36" t="str">
            <v>Wages Staff</v>
          </cell>
          <cell r="H36">
            <v>0</v>
          </cell>
          <cell r="I36">
            <v>1</v>
          </cell>
          <cell r="J36">
            <v>51431.590000000011</v>
          </cell>
          <cell r="K36">
            <v>4270.99</v>
          </cell>
          <cell r="L36">
            <v>386.68279999999999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3611.64</v>
          </cell>
          <cell r="U36">
            <v>7543.5099999999993</v>
          </cell>
          <cell r="V36">
            <v>1247.6500000000001</v>
          </cell>
          <cell r="W36">
            <v>958.33</v>
          </cell>
          <cell r="X36">
            <v>5585.91</v>
          </cell>
          <cell r="Y36">
            <v>1916.2642922906794</v>
          </cell>
          <cell r="Z36">
            <v>80502.5970922907</v>
          </cell>
          <cell r="AA36">
            <v>11140.19</v>
          </cell>
          <cell r="AB36">
            <v>261</v>
          </cell>
          <cell r="AC36">
            <v>20</v>
          </cell>
          <cell r="AD36">
            <v>12</v>
          </cell>
          <cell r="AE36">
            <v>26</v>
          </cell>
          <cell r="AF36">
            <v>12</v>
          </cell>
          <cell r="AG36">
            <v>1528</v>
          </cell>
          <cell r="AH36">
            <v>0.85</v>
          </cell>
          <cell r="AI36">
            <v>1298.8</v>
          </cell>
          <cell r="AJ36">
            <v>61.982289107091702</v>
          </cell>
          <cell r="AK36">
            <v>27.272207207120349</v>
          </cell>
          <cell r="AL36">
            <v>0.44</v>
          </cell>
          <cell r="AM36">
            <v>89.254496314212048</v>
          </cell>
          <cell r="AN36">
            <v>9.297343366063755</v>
          </cell>
          <cell r="AO36">
            <v>0.15</v>
          </cell>
          <cell r="AP36">
            <v>98.551839680275805</v>
          </cell>
          <cell r="AQ36">
            <v>60</v>
          </cell>
          <cell r="AR36">
            <v>0</v>
          </cell>
          <cell r="AS36">
            <v>1360</v>
          </cell>
          <cell r="AT36">
            <v>1420</v>
          </cell>
          <cell r="AU36">
            <v>5408.4139173271351</v>
          </cell>
          <cell r="AV36">
            <v>4.2253521126760563E-2</v>
          </cell>
          <cell r="AW36">
            <v>54.878873239436615</v>
          </cell>
          <cell r="AX36">
            <v>67.090909090909079</v>
          </cell>
        </row>
        <row r="37">
          <cell r="B37" t="str">
            <v>3596</v>
          </cell>
          <cell r="C37">
            <v>0</v>
          </cell>
          <cell r="D37" t="str">
            <v>Fitter Apprentice</v>
          </cell>
          <cell r="E37" t="str">
            <v>9984</v>
          </cell>
          <cell r="F37" t="str">
            <v>COPPING, Paul B</v>
          </cell>
          <cell r="G37" t="str">
            <v>Wages Staff</v>
          </cell>
          <cell r="H37">
            <v>0</v>
          </cell>
          <cell r="I37">
            <v>1</v>
          </cell>
          <cell r="J37">
            <v>54243.270000000004</v>
          </cell>
          <cell r="K37">
            <v>4504.4800000000005</v>
          </cell>
          <cell r="L37">
            <v>147.28319999999999</v>
          </cell>
          <cell r="M37">
            <v>0</v>
          </cell>
          <cell r="N37">
            <v>2800.0499999999997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3611.64</v>
          </cell>
          <cell r="U37">
            <v>7908.9000000000015</v>
          </cell>
          <cell r="V37">
            <v>1309.1400000000001</v>
          </cell>
          <cell r="W37">
            <v>1005.65</v>
          </cell>
          <cell r="X37">
            <v>5861.23</v>
          </cell>
          <cell r="Y37">
            <v>1601.0943846220034</v>
          </cell>
          <cell r="Z37">
            <v>83742.717584622005</v>
          </cell>
          <cell r="AA37">
            <v>11749.19</v>
          </cell>
          <cell r="AB37">
            <v>261</v>
          </cell>
          <cell r="AC37">
            <v>20</v>
          </cell>
          <cell r="AD37">
            <v>12</v>
          </cell>
          <cell r="AE37">
            <v>26</v>
          </cell>
          <cell r="AF37">
            <v>12</v>
          </cell>
          <cell r="AG37">
            <v>1528</v>
          </cell>
          <cell r="AH37">
            <v>0.85</v>
          </cell>
          <cell r="AI37">
            <v>1298.8</v>
          </cell>
          <cell r="AJ37">
            <v>64.476992288744995</v>
          </cell>
          <cell r="AK37">
            <v>28.369876607047797</v>
          </cell>
          <cell r="AL37">
            <v>0.44</v>
          </cell>
          <cell r="AM37">
            <v>92.846868895792795</v>
          </cell>
          <cell r="AN37">
            <v>9.6715488433117489</v>
          </cell>
          <cell r="AO37">
            <v>0.15</v>
          </cell>
          <cell r="AP37">
            <v>102.51841773910455</v>
          </cell>
          <cell r="AQ37">
            <v>0</v>
          </cell>
          <cell r="AR37">
            <v>714</v>
          </cell>
          <cell r="AS37">
            <v>510</v>
          </cell>
          <cell r="AT37">
            <v>1224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 t="str">
            <v>3263</v>
          </cell>
          <cell r="C38">
            <v>0</v>
          </cell>
          <cell r="D38" t="str">
            <v>Lineworker Apprentice</v>
          </cell>
          <cell r="E38" t="str">
            <v>10082</v>
          </cell>
          <cell r="F38" t="str">
            <v>WILLIAMS, Benjamin M</v>
          </cell>
          <cell r="G38" t="str">
            <v>Wages Staff</v>
          </cell>
          <cell r="H38">
            <v>0</v>
          </cell>
          <cell r="I38">
            <v>1</v>
          </cell>
          <cell r="J38">
            <v>54243.270000000004</v>
          </cell>
          <cell r="K38">
            <v>4504.4800000000005</v>
          </cell>
          <cell r="L38">
            <v>213.94759999999999</v>
          </cell>
          <cell r="M38">
            <v>0</v>
          </cell>
          <cell r="N38">
            <v>2800.0499999999997</v>
          </cell>
          <cell r="O38">
            <v>749.98000000000025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3611.64</v>
          </cell>
          <cell r="U38">
            <v>7908.9000000000015</v>
          </cell>
          <cell r="V38">
            <v>1309.1400000000001</v>
          </cell>
          <cell r="W38">
            <v>1005.65</v>
          </cell>
          <cell r="X38">
            <v>5861.23</v>
          </cell>
          <cell r="Y38">
            <v>1489.9759897894944</v>
          </cell>
          <cell r="Z38">
            <v>83698.263589789509</v>
          </cell>
          <cell r="AA38">
            <v>11749.19</v>
          </cell>
          <cell r="AB38">
            <v>261</v>
          </cell>
          <cell r="AC38">
            <v>20</v>
          </cell>
          <cell r="AD38">
            <v>12</v>
          </cell>
          <cell r="AE38">
            <v>26</v>
          </cell>
          <cell r="AF38">
            <v>12</v>
          </cell>
          <cell r="AG38">
            <v>1528</v>
          </cell>
          <cell r="AH38">
            <v>0.85</v>
          </cell>
          <cell r="AI38">
            <v>1298.8</v>
          </cell>
          <cell r="AJ38">
            <v>64.442765313974064</v>
          </cell>
          <cell r="AK38">
            <v>28.354816738148589</v>
          </cell>
          <cell r="AL38">
            <v>0.44</v>
          </cell>
          <cell r="AM38">
            <v>92.79758205212265</v>
          </cell>
          <cell r="AN38">
            <v>9.6664147970961096</v>
          </cell>
          <cell r="AO38">
            <v>0.15</v>
          </cell>
          <cell r="AP38">
            <v>102.46399684921876</v>
          </cell>
          <cell r="AQ38">
            <v>90</v>
          </cell>
          <cell r="AR38">
            <v>0</v>
          </cell>
          <cell r="AS38">
            <v>1390</v>
          </cell>
          <cell r="AT38">
            <v>1480</v>
          </cell>
          <cell r="AU38">
            <v>8092.7172430397841</v>
          </cell>
          <cell r="AV38">
            <v>6.0810810810810814E-2</v>
          </cell>
          <cell r="AW38">
            <v>78.981081081081086</v>
          </cell>
          <cell r="AX38">
            <v>92.181818181818173</v>
          </cell>
        </row>
        <row r="39">
          <cell r="B39" t="str">
            <v>6641</v>
          </cell>
          <cell r="C39">
            <v>0</v>
          </cell>
          <cell r="D39" t="str">
            <v>Lineworker Apprentice</v>
          </cell>
          <cell r="E39" t="str">
            <v>10619</v>
          </cell>
          <cell r="F39" t="str">
            <v>RICHARDS, Mark A D</v>
          </cell>
          <cell r="G39" t="str">
            <v>Wages Staff</v>
          </cell>
          <cell r="H39">
            <v>0</v>
          </cell>
          <cell r="I39">
            <v>1</v>
          </cell>
          <cell r="J39">
            <v>28041.71</v>
          </cell>
          <cell r="K39">
            <v>2327.79</v>
          </cell>
          <cell r="L39">
            <v>82.795599999999993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3611.64</v>
          </cell>
          <cell r="U39">
            <v>4502.37</v>
          </cell>
          <cell r="V39">
            <v>735.84</v>
          </cell>
          <cell r="W39">
            <v>564.5</v>
          </cell>
          <cell r="X39">
            <v>3294.43</v>
          </cell>
          <cell r="Y39">
            <v>528.99219925883301</v>
          </cell>
          <cell r="Z39">
            <v>47240.097799258838</v>
          </cell>
          <cell r="AA39">
            <v>6071.66</v>
          </cell>
          <cell r="AB39">
            <v>261</v>
          </cell>
          <cell r="AC39">
            <v>20</v>
          </cell>
          <cell r="AD39">
            <v>12</v>
          </cell>
          <cell r="AE39">
            <v>26</v>
          </cell>
          <cell r="AF39">
            <v>12</v>
          </cell>
          <cell r="AG39">
            <v>1528</v>
          </cell>
          <cell r="AH39">
            <v>0.85</v>
          </cell>
          <cell r="AI39">
            <v>1298.8</v>
          </cell>
          <cell r="AJ39">
            <v>36.372111024991405</v>
          </cell>
          <cell r="AK39">
            <v>16.003728850996218</v>
          </cell>
          <cell r="AL39">
            <v>0.44</v>
          </cell>
          <cell r="AM39">
            <v>52.375839875987623</v>
          </cell>
          <cell r="AN39">
            <v>5.4558166537487107</v>
          </cell>
          <cell r="AO39">
            <v>0.15</v>
          </cell>
          <cell r="AP39">
            <v>57.831656529736335</v>
          </cell>
          <cell r="AQ39">
            <v>8</v>
          </cell>
          <cell r="AR39">
            <v>0</v>
          </cell>
          <cell r="AS39">
            <v>1431</v>
          </cell>
          <cell r="AT39">
            <v>1439</v>
          </cell>
          <cell r="AU39">
            <v>417.57751494549854</v>
          </cell>
          <cell r="AV39">
            <v>5.5594162612925642E-3</v>
          </cell>
          <cell r="AW39">
            <v>7.2205698401667817</v>
          </cell>
          <cell r="AX39">
            <v>76.909090909090907</v>
          </cell>
        </row>
        <row r="40">
          <cell r="B40" t="str">
            <v>6639</v>
          </cell>
          <cell r="C40">
            <v>0</v>
          </cell>
          <cell r="D40" t="str">
            <v>Lineworker Apprentice</v>
          </cell>
          <cell r="E40" t="str">
            <v>10620</v>
          </cell>
          <cell r="F40" t="str">
            <v>MILLS, Heather A</v>
          </cell>
          <cell r="G40" t="str">
            <v>Wages Staff</v>
          </cell>
          <cell r="H40">
            <v>0</v>
          </cell>
          <cell r="I40">
            <v>1</v>
          </cell>
          <cell r="J40">
            <v>28041.71</v>
          </cell>
          <cell r="K40">
            <v>2327.79</v>
          </cell>
          <cell r="L40">
            <v>105.626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3611.64</v>
          </cell>
          <cell r="U40">
            <v>4502.37</v>
          </cell>
          <cell r="V40">
            <v>735.84</v>
          </cell>
          <cell r="W40">
            <v>564.5</v>
          </cell>
          <cell r="X40">
            <v>3294.43</v>
          </cell>
          <cell r="Y40">
            <v>528.89940403538128</v>
          </cell>
          <cell r="Z40">
            <v>47262.835404035381</v>
          </cell>
          <cell r="AA40">
            <v>6071.66</v>
          </cell>
          <cell r="AB40">
            <v>261</v>
          </cell>
          <cell r="AC40">
            <v>20</v>
          </cell>
          <cell r="AD40">
            <v>12</v>
          </cell>
          <cell r="AE40">
            <v>26</v>
          </cell>
          <cell r="AF40">
            <v>12</v>
          </cell>
          <cell r="AG40">
            <v>1528</v>
          </cell>
          <cell r="AH40">
            <v>0.85</v>
          </cell>
          <cell r="AI40">
            <v>1298.8</v>
          </cell>
          <cell r="AJ40">
            <v>36.389617650165832</v>
          </cell>
          <cell r="AK40">
            <v>16.011431766072967</v>
          </cell>
          <cell r="AL40">
            <v>0.44</v>
          </cell>
          <cell r="AM40">
            <v>52.401049416238799</v>
          </cell>
          <cell r="AN40">
            <v>5.4584426475248744</v>
          </cell>
          <cell r="AO40">
            <v>0.15</v>
          </cell>
          <cell r="AP40">
            <v>57.859492063763675</v>
          </cell>
          <cell r="AQ40">
            <v>6</v>
          </cell>
          <cell r="AR40">
            <v>0</v>
          </cell>
          <cell r="AS40">
            <v>1602</v>
          </cell>
          <cell r="AT40">
            <v>1608</v>
          </cell>
          <cell r="AU40">
            <v>280.40264288215019</v>
          </cell>
          <cell r="AV40">
            <v>3.7313432835820895E-3</v>
          </cell>
          <cell r="AW40">
            <v>4.8462686567164175</v>
          </cell>
          <cell r="AX40">
            <v>40.909090909090907</v>
          </cell>
        </row>
        <row r="41">
          <cell r="B41" t="str">
            <v>6642</v>
          </cell>
          <cell r="C41">
            <v>0</v>
          </cell>
          <cell r="D41" t="str">
            <v>Fitter Apprentice</v>
          </cell>
          <cell r="E41" t="str">
            <v>10621</v>
          </cell>
          <cell r="F41" t="str">
            <v>JEFFS, Robert J</v>
          </cell>
          <cell r="G41" t="str">
            <v>Wages Staff</v>
          </cell>
          <cell r="H41">
            <v>0</v>
          </cell>
          <cell r="I41">
            <v>1</v>
          </cell>
          <cell r="J41">
            <v>53523.880000000019</v>
          </cell>
          <cell r="K41">
            <v>4444.74</v>
          </cell>
          <cell r="L41">
            <v>211.27799999999999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3611.64</v>
          </cell>
          <cell r="U41">
            <v>7815.4</v>
          </cell>
          <cell r="V41">
            <v>1293.42</v>
          </cell>
          <cell r="W41">
            <v>993.57</v>
          </cell>
          <cell r="X41">
            <v>5790.81</v>
          </cell>
          <cell r="Y41">
            <v>994.98053927063336</v>
          </cell>
          <cell r="Z41">
            <v>82229.748539270659</v>
          </cell>
          <cell r="AA41">
            <v>11593.32</v>
          </cell>
          <cell r="AB41">
            <v>261</v>
          </cell>
          <cell r="AC41">
            <v>20</v>
          </cell>
          <cell r="AD41">
            <v>12</v>
          </cell>
          <cell r="AE41">
            <v>26</v>
          </cell>
          <cell r="AF41">
            <v>12</v>
          </cell>
          <cell r="AG41">
            <v>1528</v>
          </cell>
          <cell r="AH41">
            <v>0.85</v>
          </cell>
          <cell r="AI41">
            <v>1298.8</v>
          </cell>
          <cell r="AJ41">
            <v>63.31209465604455</v>
          </cell>
          <cell r="AK41">
            <v>27.857321648659603</v>
          </cell>
          <cell r="AL41">
            <v>0.44</v>
          </cell>
          <cell r="AM41">
            <v>91.169416304704157</v>
          </cell>
          <cell r="AN41">
            <v>9.4968141984066818</v>
          </cell>
          <cell r="AO41">
            <v>0.15</v>
          </cell>
          <cell r="AP41">
            <v>100.66623050311084</v>
          </cell>
          <cell r="AQ41">
            <v>18</v>
          </cell>
          <cell r="AR41">
            <v>0</v>
          </cell>
          <cell r="AS41">
            <v>1456.5</v>
          </cell>
          <cell r="AT41">
            <v>1474.5</v>
          </cell>
          <cell r="AU41">
            <v>1596.0769095923542</v>
          </cell>
          <cell r="AV41">
            <v>1.2207527975584944E-2</v>
          </cell>
          <cell r="AW41">
            <v>15.855137334689724</v>
          </cell>
          <cell r="AX41">
            <v>58.00363636363636</v>
          </cell>
        </row>
        <row r="42">
          <cell r="B42" t="str">
            <v>6640</v>
          </cell>
          <cell r="C42">
            <v>0</v>
          </cell>
          <cell r="D42" t="str">
            <v>Lineworker Apprentice</v>
          </cell>
          <cell r="E42" t="str">
            <v>10622</v>
          </cell>
          <cell r="F42" t="str">
            <v>JANSEN, Alexander R</v>
          </cell>
          <cell r="G42" t="str">
            <v>Wages Staff</v>
          </cell>
          <cell r="H42">
            <v>0</v>
          </cell>
          <cell r="I42">
            <v>1</v>
          </cell>
          <cell r="J42">
            <v>28041.71</v>
          </cell>
          <cell r="K42">
            <v>2327.79</v>
          </cell>
          <cell r="L42">
            <v>82.795599999999993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3611.64</v>
          </cell>
          <cell r="U42">
            <v>4502.37</v>
          </cell>
          <cell r="V42">
            <v>735.84</v>
          </cell>
          <cell r="W42">
            <v>564.5</v>
          </cell>
          <cell r="X42">
            <v>3294.43</v>
          </cell>
          <cell r="Y42">
            <v>528.89940403538128</v>
          </cell>
          <cell r="Z42">
            <v>47240.005004035382</v>
          </cell>
          <cell r="AA42">
            <v>6071.66</v>
          </cell>
          <cell r="AB42">
            <v>261</v>
          </cell>
          <cell r="AC42">
            <v>20</v>
          </cell>
          <cell r="AD42">
            <v>12</v>
          </cell>
          <cell r="AE42">
            <v>26</v>
          </cell>
          <cell r="AF42">
            <v>12</v>
          </cell>
          <cell r="AG42">
            <v>1528</v>
          </cell>
          <cell r="AH42">
            <v>0.85</v>
          </cell>
          <cell r="AI42">
            <v>1298.8</v>
          </cell>
          <cell r="AJ42">
            <v>36.372039578099312</v>
          </cell>
          <cell r="AK42">
            <v>16.003697414363696</v>
          </cell>
          <cell r="AL42">
            <v>0.44</v>
          </cell>
          <cell r="AM42">
            <v>52.375736992463004</v>
          </cell>
          <cell r="AN42">
            <v>5.4558059367148966</v>
          </cell>
          <cell r="AO42">
            <v>0.15</v>
          </cell>
          <cell r="AP42">
            <v>57.8315429291779</v>
          </cell>
          <cell r="AQ42">
            <v>24</v>
          </cell>
          <cell r="AR42">
            <v>0</v>
          </cell>
          <cell r="AS42">
            <v>1488</v>
          </cell>
          <cell r="AT42">
            <v>1512</v>
          </cell>
          <cell r="AU42">
            <v>1192.2477453399404</v>
          </cell>
          <cell r="AV42">
            <v>1.5873015873015872E-2</v>
          </cell>
          <cell r="AW42">
            <v>20.615873015873014</v>
          </cell>
          <cell r="AX42">
            <v>69.632727272727266</v>
          </cell>
        </row>
        <row r="43">
          <cell r="B43" t="str">
            <v>6645</v>
          </cell>
          <cell r="C43">
            <v>0</v>
          </cell>
          <cell r="D43" t="str">
            <v>Lineworker Apprentice</v>
          </cell>
          <cell r="E43" t="str">
            <v>10623</v>
          </cell>
          <cell r="F43" t="str">
            <v>KYLE, Mathew P</v>
          </cell>
          <cell r="G43" t="str">
            <v>Wages Staff</v>
          </cell>
          <cell r="H43">
            <v>0</v>
          </cell>
          <cell r="I43">
            <v>1</v>
          </cell>
          <cell r="J43">
            <v>53358.35000000002</v>
          </cell>
          <cell r="K43">
            <v>4429.38</v>
          </cell>
          <cell r="L43">
            <v>170.06560000000002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3611.64</v>
          </cell>
          <cell r="U43">
            <v>7791.35</v>
          </cell>
          <cell r="V43">
            <v>1289.3700000000001</v>
          </cell>
          <cell r="W43">
            <v>990.46</v>
          </cell>
          <cell r="X43">
            <v>5772.7000000000007</v>
          </cell>
          <cell r="Y43">
            <v>992.43371803501452</v>
          </cell>
          <cell r="Z43">
            <v>81955.779318035042</v>
          </cell>
          <cell r="AA43">
            <v>11553.25</v>
          </cell>
          <cell r="AB43">
            <v>261</v>
          </cell>
          <cell r="AC43">
            <v>20</v>
          </cell>
          <cell r="AD43">
            <v>12</v>
          </cell>
          <cell r="AE43">
            <v>26</v>
          </cell>
          <cell r="AF43">
            <v>12</v>
          </cell>
          <cell r="AG43">
            <v>1528</v>
          </cell>
          <cell r="AH43">
            <v>0.85</v>
          </cell>
          <cell r="AI43">
            <v>1298.8</v>
          </cell>
          <cell r="AJ43">
            <v>63.101154387153564</v>
          </cell>
          <cell r="AK43">
            <v>27.76450793034757</v>
          </cell>
          <cell r="AL43">
            <v>0.44</v>
          </cell>
          <cell r="AM43">
            <v>90.865662317501133</v>
          </cell>
          <cell r="AN43">
            <v>9.4651731580730338</v>
          </cell>
          <cell r="AO43">
            <v>0.15</v>
          </cell>
          <cell r="AP43">
            <v>100.33083547557416</v>
          </cell>
          <cell r="AQ43">
            <v>18</v>
          </cell>
          <cell r="AR43">
            <v>0</v>
          </cell>
          <cell r="AS43">
            <v>1444</v>
          </cell>
          <cell r="AT43">
            <v>1462</v>
          </cell>
          <cell r="AU43">
            <v>1604.3600575117393</v>
          </cell>
          <cell r="AV43">
            <v>1.2311901504787962E-2</v>
          </cell>
          <cell r="AW43">
            <v>15.990697674418604</v>
          </cell>
          <cell r="AX43">
            <v>86.454545454545453</v>
          </cell>
        </row>
        <row r="44">
          <cell r="B44" t="str">
            <v>6644</v>
          </cell>
          <cell r="C44">
            <v>0</v>
          </cell>
          <cell r="D44" t="str">
            <v>Lineworker Apprentice</v>
          </cell>
          <cell r="E44" t="str">
            <v>10625</v>
          </cell>
          <cell r="F44" t="str">
            <v>NIELSEN, Aaron</v>
          </cell>
          <cell r="G44" t="str">
            <v>Wages Staff</v>
          </cell>
          <cell r="H44">
            <v>0</v>
          </cell>
          <cell r="I44">
            <v>1</v>
          </cell>
          <cell r="J44">
            <v>53358.35000000002</v>
          </cell>
          <cell r="K44">
            <v>4429.38</v>
          </cell>
          <cell r="L44">
            <v>118.55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3611.64</v>
          </cell>
          <cell r="U44">
            <v>7791.35</v>
          </cell>
          <cell r="V44">
            <v>1289.3700000000001</v>
          </cell>
          <cell r="W44">
            <v>990.46</v>
          </cell>
          <cell r="X44">
            <v>5772.7000000000007</v>
          </cell>
          <cell r="Y44">
            <v>992.6024366231087</v>
          </cell>
          <cell r="Z44">
            <v>81904.432436623145</v>
          </cell>
          <cell r="AA44">
            <v>11553.25</v>
          </cell>
          <cell r="AB44">
            <v>261</v>
          </cell>
          <cell r="AC44">
            <v>20</v>
          </cell>
          <cell r="AD44">
            <v>12</v>
          </cell>
          <cell r="AE44">
            <v>26</v>
          </cell>
          <cell r="AF44">
            <v>12</v>
          </cell>
          <cell r="AG44">
            <v>1528</v>
          </cell>
          <cell r="AH44">
            <v>0.85</v>
          </cell>
          <cell r="AI44">
            <v>1298.8</v>
          </cell>
          <cell r="AJ44">
            <v>63.061620293057551</v>
          </cell>
          <cell r="AK44">
            <v>27.747112928945324</v>
          </cell>
          <cell r="AL44">
            <v>0.44</v>
          </cell>
          <cell r="AM44">
            <v>90.808733222002871</v>
          </cell>
          <cell r="AN44">
            <v>9.459243043958633</v>
          </cell>
          <cell r="AO44">
            <v>0.15</v>
          </cell>
          <cell r="AP44">
            <v>100.26797626596151</v>
          </cell>
          <cell r="AQ44">
            <v>0</v>
          </cell>
          <cell r="AR44">
            <v>0</v>
          </cell>
          <cell r="AS44">
            <v>1469</v>
          </cell>
          <cell r="AT44">
            <v>1469</v>
          </cell>
          <cell r="AU44">
            <v>0</v>
          </cell>
          <cell r="AV44">
            <v>0</v>
          </cell>
          <cell r="AW44">
            <v>0</v>
          </cell>
          <cell r="AX44">
            <v>61.636363636363633</v>
          </cell>
        </row>
        <row r="45">
          <cell r="B45" t="str">
            <v>6643</v>
          </cell>
          <cell r="C45">
            <v>0</v>
          </cell>
          <cell r="D45" t="str">
            <v>Lineworker Apprentice</v>
          </cell>
          <cell r="E45" t="str">
            <v>10626</v>
          </cell>
          <cell r="F45" t="str">
            <v>CASSIDY, Bruce</v>
          </cell>
          <cell r="G45" t="str">
            <v>Wages Staff</v>
          </cell>
          <cell r="H45">
            <v>0</v>
          </cell>
          <cell r="I45">
            <v>1</v>
          </cell>
          <cell r="J45">
            <v>53358.35000000002</v>
          </cell>
          <cell r="K45">
            <v>4429.38</v>
          </cell>
          <cell r="L45">
            <v>170.06560000000002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3611.64</v>
          </cell>
          <cell r="U45">
            <v>7791.35</v>
          </cell>
          <cell r="V45">
            <v>1289.3700000000001</v>
          </cell>
          <cell r="W45">
            <v>990.46</v>
          </cell>
          <cell r="X45">
            <v>5772.7000000000007</v>
          </cell>
          <cell r="Y45">
            <v>992.43371803501452</v>
          </cell>
          <cell r="Z45">
            <v>81955.779318035042</v>
          </cell>
          <cell r="AA45">
            <v>11553.25</v>
          </cell>
          <cell r="AB45">
            <v>261</v>
          </cell>
          <cell r="AC45">
            <v>20</v>
          </cell>
          <cell r="AD45">
            <v>12</v>
          </cell>
          <cell r="AE45">
            <v>26</v>
          </cell>
          <cell r="AF45">
            <v>12</v>
          </cell>
          <cell r="AG45">
            <v>1528</v>
          </cell>
          <cell r="AH45">
            <v>0.85</v>
          </cell>
          <cell r="AI45">
            <v>1298.8</v>
          </cell>
          <cell r="AJ45">
            <v>63.101154387153564</v>
          </cell>
          <cell r="AK45">
            <v>27.76450793034757</v>
          </cell>
          <cell r="AL45">
            <v>0.44</v>
          </cell>
          <cell r="AM45">
            <v>90.865662317501133</v>
          </cell>
          <cell r="AN45">
            <v>9.4651731580730338</v>
          </cell>
          <cell r="AO45">
            <v>0.15</v>
          </cell>
          <cell r="AP45">
            <v>100.33083547557416</v>
          </cell>
          <cell r="AQ45">
            <v>8</v>
          </cell>
          <cell r="AR45">
            <v>0</v>
          </cell>
          <cell r="AS45">
            <v>1495</v>
          </cell>
          <cell r="AT45">
            <v>1503</v>
          </cell>
          <cell r="AU45">
            <v>693.59781299095528</v>
          </cell>
          <cell r="AV45">
            <v>5.3226879574184965E-3</v>
          </cell>
          <cell r="AW45">
            <v>6.9131071190951427</v>
          </cell>
          <cell r="AX45">
            <v>59.999999999999993</v>
          </cell>
        </row>
        <row r="46">
          <cell r="B46" t="str">
            <v>1172</v>
          </cell>
          <cell r="C46">
            <v>0</v>
          </cell>
          <cell r="D46" t="str">
            <v>Fitter Apprentice</v>
          </cell>
          <cell r="E46" t="str">
            <v>10627</v>
          </cell>
          <cell r="F46" t="str">
            <v>GARVIE, Caleb</v>
          </cell>
          <cell r="G46" t="str">
            <v>Wages Staff</v>
          </cell>
          <cell r="H46">
            <v>0</v>
          </cell>
          <cell r="I46">
            <v>1</v>
          </cell>
          <cell r="J46">
            <v>53523.880000000019</v>
          </cell>
          <cell r="K46">
            <v>4444.74</v>
          </cell>
          <cell r="L46">
            <v>139.15639999999999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3611.64</v>
          </cell>
          <cell r="U46">
            <v>7815.4</v>
          </cell>
          <cell r="V46">
            <v>1293.42</v>
          </cell>
          <cell r="W46">
            <v>993.57</v>
          </cell>
          <cell r="X46">
            <v>5790.81</v>
          </cell>
          <cell r="Y46">
            <v>995.14925785872731</v>
          </cell>
          <cell r="Z46">
            <v>82157.795657858747</v>
          </cell>
          <cell r="AA46">
            <v>11593.32</v>
          </cell>
          <cell r="AB46">
            <v>261</v>
          </cell>
          <cell r="AC46">
            <v>20</v>
          </cell>
          <cell r="AD46">
            <v>12</v>
          </cell>
          <cell r="AE46">
            <v>26</v>
          </cell>
          <cell r="AF46">
            <v>12</v>
          </cell>
          <cell r="AG46">
            <v>1528</v>
          </cell>
          <cell r="AH46">
            <v>0.85</v>
          </cell>
          <cell r="AI46">
            <v>1298.8</v>
          </cell>
          <cell r="AJ46">
            <v>63.256695147720009</v>
          </cell>
          <cell r="AK46">
            <v>27.832945864996805</v>
          </cell>
          <cell r="AL46">
            <v>0.44</v>
          </cell>
          <cell r="AM46">
            <v>91.089641012716811</v>
          </cell>
          <cell r="AN46">
            <v>9.4885042721580017</v>
          </cell>
          <cell r="AO46">
            <v>0.15</v>
          </cell>
          <cell r="AP46">
            <v>100.57814528487481</v>
          </cell>
          <cell r="AQ46">
            <v>32</v>
          </cell>
          <cell r="AR46">
            <v>231.5</v>
          </cell>
          <cell r="AS46">
            <v>1199</v>
          </cell>
          <cell r="AT46">
            <v>1462.5</v>
          </cell>
          <cell r="AU46">
            <v>2858.2486448354548</v>
          </cell>
          <cell r="AV46">
            <v>2.188034188034188E-2</v>
          </cell>
          <cell r="AW46">
            <v>28.418188034188034</v>
          </cell>
          <cell r="AX46">
            <v>29.999999999999996</v>
          </cell>
        </row>
        <row r="47">
          <cell r="B47" t="str">
            <v>6651</v>
          </cell>
          <cell r="C47">
            <v>0</v>
          </cell>
          <cell r="D47" t="str">
            <v>Lineworker Apprentice</v>
          </cell>
          <cell r="E47" t="str">
            <v>10641</v>
          </cell>
          <cell r="F47" t="str">
            <v>O'LOUGHLIN, Shane P</v>
          </cell>
          <cell r="G47" t="str">
            <v>Wages Staff</v>
          </cell>
          <cell r="H47">
            <v>0</v>
          </cell>
          <cell r="I47">
            <v>1</v>
          </cell>
          <cell r="J47">
            <v>53907.770000000004</v>
          </cell>
          <cell r="K47">
            <v>4475.37</v>
          </cell>
          <cell r="L47">
            <v>137.7628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3611.64</v>
          </cell>
          <cell r="U47">
            <v>7863.34</v>
          </cell>
          <cell r="V47">
            <v>1301.48</v>
          </cell>
          <cell r="W47">
            <v>999.75</v>
          </cell>
          <cell r="X47">
            <v>5826.9</v>
          </cell>
          <cell r="Y47">
            <v>990.12234866489484</v>
          </cell>
          <cell r="Z47">
            <v>82664.165148664892</v>
          </cell>
          <cell r="AA47">
            <v>11673.27</v>
          </cell>
          <cell r="AB47">
            <v>261</v>
          </cell>
          <cell r="AC47">
            <v>20</v>
          </cell>
          <cell r="AD47">
            <v>12</v>
          </cell>
          <cell r="AE47">
            <v>26</v>
          </cell>
          <cell r="AF47">
            <v>12</v>
          </cell>
          <cell r="AG47">
            <v>1528</v>
          </cell>
          <cell r="AH47">
            <v>0.85</v>
          </cell>
          <cell r="AI47">
            <v>1298.8</v>
          </cell>
          <cell r="AJ47">
            <v>63.646570025150055</v>
          </cell>
          <cell r="AK47">
            <v>28.004490811066024</v>
          </cell>
          <cell r="AL47">
            <v>0.44</v>
          </cell>
          <cell r="AM47">
            <v>91.651060836216075</v>
          </cell>
          <cell r="AN47">
            <v>9.5469855037725075</v>
          </cell>
          <cell r="AO47">
            <v>0.15</v>
          </cell>
          <cell r="AP47">
            <v>101.19804633998858</v>
          </cell>
          <cell r="AQ47">
            <v>32</v>
          </cell>
          <cell r="AR47">
            <v>0</v>
          </cell>
          <cell r="AS47">
            <v>1431</v>
          </cell>
          <cell r="AT47">
            <v>1463</v>
          </cell>
          <cell r="AU47">
            <v>2874.8822438578741</v>
          </cell>
          <cell r="AV47">
            <v>2.1872863978127138E-2</v>
          </cell>
          <cell r="AW47">
            <v>28.408475734791526</v>
          </cell>
          <cell r="AX47">
            <v>113.99999999999999</v>
          </cell>
        </row>
        <row r="48">
          <cell r="B48" t="str">
            <v>6434</v>
          </cell>
          <cell r="C48">
            <v>0</v>
          </cell>
          <cell r="D48" t="str">
            <v>Lineworker Apprentice</v>
          </cell>
          <cell r="E48" t="str">
            <v>10679</v>
          </cell>
          <cell r="F48" t="str">
            <v>HOWLETT, Grant D</v>
          </cell>
          <cell r="G48" t="str">
            <v>Wages Staff</v>
          </cell>
          <cell r="H48">
            <v>0</v>
          </cell>
          <cell r="I48">
            <v>1</v>
          </cell>
          <cell r="J48">
            <v>61743.29</v>
          </cell>
          <cell r="K48">
            <v>5126.369999999999</v>
          </cell>
          <cell r="L48">
            <v>143.72919999999999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5962.34</v>
          </cell>
          <cell r="U48">
            <v>9164.2899999999991</v>
          </cell>
          <cell r="V48">
            <v>1513.2500000000005</v>
          </cell>
          <cell r="W48">
            <v>1162.1299999999999</v>
          </cell>
          <cell r="X48">
            <v>6774.92</v>
          </cell>
          <cell r="Y48">
            <v>1111.5022516247454</v>
          </cell>
          <cell r="Z48">
            <v>96251.851451624738</v>
          </cell>
          <cell r="AA48">
            <v>13371.27</v>
          </cell>
          <cell r="AB48">
            <v>261</v>
          </cell>
          <cell r="AC48">
            <v>20</v>
          </cell>
          <cell r="AD48">
            <v>12</v>
          </cell>
          <cell r="AE48">
            <v>26</v>
          </cell>
          <cell r="AF48">
            <v>12</v>
          </cell>
          <cell r="AG48">
            <v>1528</v>
          </cell>
          <cell r="AH48">
            <v>0.85</v>
          </cell>
          <cell r="AI48">
            <v>1298.8</v>
          </cell>
          <cell r="AJ48">
            <v>74.1082933874536</v>
          </cell>
          <cell r="AK48">
            <v>32.607649090479583</v>
          </cell>
          <cell r="AL48">
            <v>0.44</v>
          </cell>
          <cell r="AM48">
            <v>106.71594247793318</v>
          </cell>
          <cell r="AN48">
            <v>11.11624400811804</v>
          </cell>
          <cell r="AO48">
            <v>0.15</v>
          </cell>
          <cell r="AP48">
            <v>117.83218648605123</v>
          </cell>
          <cell r="AQ48">
            <v>522</v>
          </cell>
          <cell r="AR48">
            <v>0</v>
          </cell>
          <cell r="AS48">
            <v>780</v>
          </cell>
          <cell r="AT48">
            <v>1302</v>
          </cell>
          <cell r="AU48">
            <v>61357.22862351728</v>
          </cell>
          <cell r="AV48">
            <v>0.4009216589861751</v>
          </cell>
          <cell r="AW48">
            <v>520.71705069124425</v>
          </cell>
          <cell r="AX48">
            <v>49.090909090909086</v>
          </cell>
        </row>
        <row r="49">
          <cell r="B49" t="str">
            <v>6436</v>
          </cell>
          <cell r="C49">
            <v>0</v>
          </cell>
          <cell r="D49" t="str">
            <v>Lineworker / Fitter Apprentice</v>
          </cell>
          <cell r="E49" t="str">
            <v>10684</v>
          </cell>
          <cell r="F49" t="str">
            <v>SWEETING, David A</v>
          </cell>
          <cell r="G49" t="str">
            <v>Wages Staff</v>
          </cell>
          <cell r="H49">
            <v>0</v>
          </cell>
          <cell r="I49">
            <v>1</v>
          </cell>
          <cell r="J49">
            <v>61743.29</v>
          </cell>
          <cell r="K49">
            <v>5896.74</v>
          </cell>
          <cell r="L49">
            <v>144.56200000000001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5962.34</v>
          </cell>
          <cell r="U49">
            <v>9164.2899999999991</v>
          </cell>
          <cell r="V49">
            <v>1513.2500000000005</v>
          </cell>
          <cell r="W49">
            <v>1162.1299999999999</v>
          </cell>
          <cell r="X49">
            <v>6774.92</v>
          </cell>
          <cell r="Y49">
            <v>1112.6519482893307</v>
          </cell>
          <cell r="Z49">
            <v>97024.203948289331</v>
          </cell>
          <cell r="AA49">
            <v>13371.27</v>
          </cell>
          <cell r="AB49">
            <v>261</v>
          </cell>
          <cell r="AC49">
            <v>20</v>
          </cell>
          <cell r="AD49">
            <v>12</v>
          </cell>
          <cell r="AE49">
            <v>26</v>
          </cell>
          <cell r="AF49">
            <v>12</v>
          </cell>
          <cell r="AG49">
            <v>1528</v>
          </cell>
          <cell r="AH49">
            <v>0.85</v>
          </cell>
          <cell r="AI49">
            <v>1298.8</v>
          </cell>
          <cell r="AJ49">
            <v>74.702959615252027</v>
          </cell>
          <cell r="AK49">
            <v>32.869302230710893</v>
          </cell>
          <cell r="AL49">
            <v>0.44</v>
          </cell>
          <cell r="AM49">
            <v>107.57226184596291</v>
          </cell>
          <cell r="AN49">
            <v>11.205443942287804</v>
          </cell>
          <cell r="AO49">
            <v>0.15</v>
          </cell>
          <cell r="AP49">
            <v>118.77770578825071</v>
          </cell>
          <cell r="AQ49">
            <v>564</v>
          </cell>
          <cell r="AR49">
            <v>0</v>
          </cell>
          <cell r="AS49">
            <v>661</v>
          </cell>
          <cell r="AT49">
            <v>1225</v>
          </cell>
          <cell r="AU49">
            <v>71026.469496055448</v>
          </cell>
          <cell r="AV49">
            <v>0.46040816326530615</v>
          </cell>
          <cell r="AW49">
            <v>597.97812244897955</v>
          </cell>
          <cell r="AX49">
            <v>32.541818181818179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</row>
        <row r="52">
          <cell r="B52" t="str">
            <v>Total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23.5</v>
          </cell>
          <cell r="J52">
            <v>1215938.18</v>
          </cell>
          <cell r="K52">
            <v>103787.74000000003</v>
          </cell>
          <cell r="L52">
            <v>5691.2536000000009</v>
          </cell>
          <cell r="M52">
            <v>0</v>
          </cell>
          <cell r="N52">
            <v>58278.880000000026</v>
          </cell>
          <cell r="O52">
            <v>15609.66</v>
          </cell>
          <cell r="P52">
            <v>0</v>
          </cell>
          <cell r="Q52">
            <v>0</v>
          </cell>
          <cell r="R52">
            <v>5731.4800000000005</v>
          </cell>
          <cell r="S52">
            <v>0</v>
          </cell>
          <cell r="T52">
            <v>82223.199999999983</v>
          </cell>
          <cell r="U52">
            <v>177388.71</v>
          </cell>
          <cell r="V52">
            <v>29359.299999999992</v>
          </cell>
          <cell r="W52">
            <v>22552.76</v>
          </cell>
          <cell r="X52">
            <v>131445.14999999994</v>
          </cell>
          <cell r="Y52">
            <v>43942.31335155401</v>
          </cell>
          <cell r="Z52">
            <v>1891948.6269515541</v>
          </cell>
          <cell r="AA52">
            <v>263279.30000000005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35908</v>
          </cell>
          <cell r="AH52">
            <v>0</v>
          </cell>
          <cell r="AI52">
            <v>30521.799999999988</v>
          </cell>
          <cell r="AJ52">
            <v>61.986797205654803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3998</v>
          </cell>
          <cell r="AR52">
            <v>2595.5</v>
          </cell>
          <cell r="AS52">
            <v>33330.17</v>
          </cell>
          <cell r="AT52">
            <v>39923.67</v>
          </cell>
          <cell r="AU52">
            <v>333561.69082202687</v>
          </cell>
          <cell r="AV52">
            <v>0.10014109424308938</v>
          </cell>
          <cell r="AX52">
            <v>1747.7236363636368</v>
          </cell>
        </row>
        <row r="53">
          <cell r="B53" t="str">
            <v>Total (Chargeable)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23.5</v>
          </cell>
          <cell r="J53">
            <v>1218824.8400000001</v>
          </cell>
          <cell r="K53">
            <v>109158.15</v>
          </cell>
          <cell r="L53">
            <v>0</v>
          </cell>
          <cell r="M53">
            <v>0</v>
          </cell>
          <cell r="N53">
            <v>65977.460000000006</v>
          </cell>
          <cell r="O53">
            <v>17671.939999999999</v>
          </cell>
          <cell r="P53">
            <v>0</v>
          </cell>
          <cell r="Q53">
            <v>0</v>
          </cell>
          <cell r="R53">
            <v>11562.94</v>
          </cell>
          <cell r="S53">
            <v>0</v>
          </cell>
          <cell r="T53">
            <v>92154.15</v>
          </cell>
          <cell r="U53">
            <v>180830.23</v>
          </cell>
          <cell r="V53">
            <v>30869.96</v>
          </cell>
          <cell r="W53">
            <v>23786.87</v>
          </cell>
          <cell r="X53">
            <v>138208.10999999999</v>
          </cell>
          <cell r="Y53">
            <v>49950.87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Overtime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str">
            <v>Payroll (including APC's)</v>
          </cell>
          <cell r="X54">
            <v>0</v>
          </cell>
          <cell r="Y54">
            <v>2155227.9269515541</v>
          </cell>
          <cell r="Z54" t="str">
            <v>Proof</v>
          </cell>
          <cell r="AE54" t="str">
            <v>Productive Hrs for the year</v>
          </cell>
          <cell r="AF54">
            <v>0</v>
          </cell>
          <cell r="AG54">
            <v>0</v>
          </cell>
          <cell r="AH54">
            <v>0</v>
          </cell>
          <cell r="AI54">
            <v>30521.799999999988</v>
          </cell>
          <cell r="AJ54">
            <v>61.986797205654803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 xml:space="preserve">Overtime Hours </v>
          </cell>
          <cell r="E55">
            <v>0</v>
          </cell>
          <cell r="F55">
            <v>3349.3347466474029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2159703.6750515541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 xml:space="preserve">Estimated  Monthly Productive Hrs </v>
          </cell>
          <cell r="AF55">
            <v>0</v>
          </cell>
          <cell r="AG55">
            <v>0</v>
          </cell>
          <cell r="AH55">
            <v>0</v>
          </cell>
          <cell r="AI55">
            <v>2543.4833333333322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Base Rate</v>
          </cell>
          <cell r="E56">
            <v>0</v>
          </cell>
          <cell r="F56">
            <v>61.986797205654803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-4475.7481000000007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Overtime Hrs for the year</v>
          </cell>
          <cell r="AF56">
            <v>0</v>
          </cell>
          <cell r="AG56">
            <v>0</v>
          </cell>
          <cell r="AH56">
            <v>0</v>
          </cell>
          <cell r="AI56">
            <v>3349.3347466474029</v>
          </cell>
          <cell r="AJ56">
            <v>0</v>
          </cell>
          <cell r="AK56" t="str">
            <v xml:space="preserve">Cost Centre Overhead </v>
          </cell>
          <cell r="AL56">
            <v>0</v>
          </cell>
          <cell r="AM56">
            <v>0</v>
          </cell>
          <cell r="AN56">
            <v>0</v>
          </cell>
          <cell r="AO56">
            <v>504606.42554373119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207614.53371428576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2155227.9269515541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Total Hrs for the year</v>
          </cell>
          <cell r="AF57">
            <v>0</v>
          </cell>
          <cell r="AG57">
            <v>0</v>
          </cell>
          <cell r="AH57">
            <v>0</v>
          </cell>
          <cell r="AI57">
            <v>33871.134746647389</v>
          </cell>
          <cell r="AJ57">
            <v>0</v>
          </cell>
          <cell r="AK57" t="str">
            <v xml:space="preserve">Corporate Overheads 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Multiplier for O/T recovery penalty</v>
          </cell>
          <cell r="E58">
            <v>0</v>
          </cell>
          <cell r="F58">
            <v>1.4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Proofs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Total Allocated</v>
          </cell>
          <cell r="E59">
            <v>0</v>
          </cell>
          <cell r="F59">
            <v>290660.34720000002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Staff Numbers - FTE</v>
          </cell>
          <cell r="AJ59">
            <v>0</v>
          </cell>
          <cell r="AK59">
            <v>23.5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Budget Overtime</v>
          </cell>
          <cell r="E61">
            <v>0</v>
          </cell>
          <cell r="F61">
            <v>263279.30000000005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APCS</v>
          </cell>
          <cell r="E62">
            <v>0</v>
          </cell>
          <cell r="F62">
            <v>0.104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Budget Overtime</v>
          </cell>
          <cell r="E63">
            <v>0</v>
          </cell>
          <cell r="F63">
            <v>290660.34720000008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 t="str">
            <v>Cost Centre Overheads as a % of Chargeable Payroll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0.23119414953376471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Corporate Overheads as a % of Chargeable Payroll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0.15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Staff Training and Development</v>
          </cell>
          <cell r="E67">
            <v>0</v>
          </cell>
          <cell r="F67">
            <v>47713.570057581572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 t="str">
            <v>Average OPA Rate</v>
          </cell>
          <cell r="AM67">
            <v>0</v>
          </cell>
          <cell r="AN67">
            <v>0</v>
          </cell>
          <cell r="AO67">
            <v>61.986797205654803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Other Employment Costs</v>
          </cell>
          <cell r="E68">
            <v>0</v>
          </cell>
          <cell r="F68">
            <v>62718.880000000005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Project Related Expenses</v>
          </cell>
          <cell r="E69">
            <v>0</v>
          </cell>
          <cell r="F69">
            <v>23499.999999999993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Average Fully Burdened Charge-Out-Rate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Selling Expenses</v>
          </cell>
          <cell r="E71">
            <v>0</v>
          </cell>
          <cell r="F71">
            <v>4500.0032000051224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str">
            <v>Average Rate settings for OPA System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Leases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str">
            <v>Hourly Rate OPA Rate per hour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61.986797205654803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General and Admin Expenses</v>
          </cell>
          <cell r="E73">
            <v>0</v>
          </cell>
          <cell r="F73">
            <v>4799.696666666664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str">
            <v>Cost Centre Overhead Rate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0.44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Corporate Overhead Rate for non-contestable works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0.15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Inter Divisional Charges</v>
          </cell>
          <cell r="E75">
            <v>0</v>
          </cell>
          <cell r="F75">
            <v>361374.27561947785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Corporate Overhead Rate for contestable works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0.05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Less</v>
          </cell>
          <cell r="E76">
            <v>0</v>
          </cell>
          <cell r="F76">
            <v>504606.42554373119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Overtime Penalty Rate to be applied to base OT hours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0.4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 t="str">
            <v>68293 - Reimbursement of FBT Expenses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74312 - Budget Cap Adjustment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>70840 - Professional Member Fees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71100 - Contractors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 t="str">
            <v>71000 - Consultants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72505 - Plant Leasing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Total Overheads to be Recovered</v>
          </cell>
          <cell r="E83">
            <v>0</v>
          </cell>
          <cell r="F83">
            <v>504606.42554373119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Fixed Price Service Contract Charges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</sheetData>
      <sheetData sheetId="21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3411 - Network Finance Services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1348</v>
          </cell>
          <cell r="C21">
            <v>0</v>
          </cell>
          <cell r="D21" t="str">
            <v>Commercial Mngr Energy Network</v>
          </cell>
          <cell r="E21" t="str">
            <v>9846</v>
          </cell>
          <cell r="F21" t="str">
            <v>PRIEST, Martin</v>
          </cell>
          <cell r="G21" t="str">
            <v>Salaried Staff</v>
          </cell>
          <cell r="H21">
            <v>0</v>
          </cell>
          <cell r="I21">
            <v>1</v>
          </cell>
          <cell r="J21">
            <v>151230.02999999997</v>
          </cell>
          <cell r="K21">
            <v>12558.22</v>
          </cell>
          <cell r="L21">
            <v>582.40359999999998</v>
          </cell>
          <cell r="M21">
            <v>10000.01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20853.66</v>
          </cell>
          <cell r="V21">
            <v>2977.89</v>
          </cell>
          <cell r="W21">
            <v>2250.4499999999998</v>
          </cell>
          <cell r="X21">
            <v>13332.429999999998</v>
          </cell>
          <cell r="Y21">
            <v>5644.4597118707024</v>
          </cell>
          <cell r="Z21">
            <v>219429.5533118707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161.85611816108619</v>
          </cell>
          <cell r="AK21">
            <v>16.185611816108619</v>
          </cell>
          <cell r="AL21">
            <v>0.1</v>
          </cell>
          <cell r="AM21">
            <v>178.04172997719479</v>
          </cell>
          <cell r="AN21">
            <v>24.278417724162928</v>
          </cell>
          <cell r="AO21">
            <v>0.15</v>
          </cell>
          <cell r="AP21">
            <v>202.32014770135771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1304</v>
          </cell>
          <cell r="C22">
            <v>0</v>
          </cell>
          <cell r="D22" t="str">
            <v>Senior Commercial Analyst</v>
          </cell>
          <cell r="E22" t="str">
            <v>715-17779</v>
          </cell>
          <cell r="F22" t="str">
            <v>WALKER, Christopher I</v>
          </cell>
          <cell r="G22" t="str">
            <v>Salaried Staff</v>
          </cell>
          <cell r="H22">
            <v>0</v>
          </cell>
          <cell r="I22">
            <v>1</v>
          </cell>
          <cell r="J22">
            <v>145990.57</v>
          </cell>
          <cell r="K22">
            <v>12123.140000000001</v>
          </cell>
          <cell r="L22">
            <v>461.51679999999999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31146.87</v>
          </cell>
          <cell r="V22">
            <v>2949.8900000000003</v>
          </cell>
          <cell r="W22">
            <v>2093.46</v>
          </cell>
          <cell r="X22">
            <v>13206.960000000003</v>
          </cell>
          <cell r="Y22">
            <v>6859.8198736999839</v>
          </cell>
          <cell r="Z22">
            <v>218382.2566737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161.0836088711614</v>
          </cell>
          <cell r="AK22">
            <v>16.108360887116142</v>
          </cell>
          <cell r="AL22">
            <v>0.1</v>
          </cell>
          <cell r="AM22">
            <v>177.19196975827754</v>
          </cell>
          <cell r="AN22">
            <v>24.162541330674209</v>
          </cell>
          <cell r="AO22">
            <v>0.15</v>
          </cell>
          <cell r="AP22">
            <v>201.35451108895174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583</v>
          </cell>
          <cell r="C23">
            <v>0</v>
          </cell>
          <cell r="D23" t="str">
            <v>Assistant Finance Manager Elec</v>
          </cell>
          <cell r="E23" t="str">
            <v>2469</v>
          </cell>
          <cell r="F23" t="str">
            <v>WEST, Ian</v>
          </cell>
          <cell r="G23" t="str">
            <v>Salaried Staff</v>
          </cell>
          <cell r="H23">
            <v>0</v>
          </cell>
          <cell r="I23">
            <v>1</v>
          </cell>
          <cell r="J23">
            <v>137584.04</v>
          </cell>
          <cell r="K23">
            <v>11425.070000000002</v>
          </cell>
          <cell r="L23">
            <v>242.38159999999999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18306.189999999999</v>
          </cell>
          <cell r="V23">
            <v>2614.12</v>
          </cell>
          <cell r="W23">
            <v>1975.5299999999997</v>
          </cell>
          <cell r="X23">
            <v>11703.79</v>
          </cell>
          <cell r="Y23">
            <v>5413.8510371070079</v>
          </cell>
          <cell r="Z23">
            <v>192815.00263710701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142.22463373338795</v>
          </cell>
          <cell r="AK23">
            <v>14.222463373338796</v>
          </cell>
          <cell r="AL23">
            <v>0.1</v>
          </cell>
          <cell r="AM23">
            <v>156.44709710672674</v>
          </cell>
          <cell r="AN23">
            <v>21.333695060008193</v>
          </cell>
          <cell r="AO23">
            <v>0.15</v>
          </cell>
          <cell r="AP23">
            <v>177.78079216673493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6299</v>
          </cell>
          <cell r="C24">
            <v>0</v>
          </cell>
          <cell r="D24" t="str">
            <v>Financial Controller Networks</v>
          </cell>
          <cell r="E24" t="str">
            <v>10070</v>
          </cell>
          <cell r="F24" t="str">
            <v>PASSALIS, Kathryn L</v>
          </cell>
          <cell r="G24" t="str">
            <v>Salaried Staff</v>
          </cell>
          <cell r="H24">
            <v>0</v>
          </cell>
          <cell r="I24">
            <v>1</v>
          </cell>
          <cell r="J24">
            <v>114253.40000000001</v>
          </cell>
          <cell r="K24">
            <v>9487.6999999999989</v>
          </cell>
          <cell r="L24">
            <v>232.26840000000001</v>
          </cell>
          <cell r="M24">
            <v>10000.01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16048.179999999998</v>
          </cell>
          <cell r="V24">
            <v>2291.6999999999998</v>
          </cell>
          <cell r="W24">
            <v>1731.8899999999999</v>
          </cell>
          <cell r="X24">
            <v>10260.15</v>
          </cell>
          <cell r="Y24">
            <v>3067.3542879026986</v>
          </cell>
          <cell r="Z24">
            <v>167372.65268790274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123.45779062806893</v>
          </cell>
          <cell r="AK24">
            <v>12.345779062806894</v>
          </cell>
          <cell r="AL24">
            <v>0.1</v>
          </cell>
          <cell r="AM24">
            <v>135.80356969087583</v>
          </cell>
          <cell r="AN24">
            <v>18.51866859421034</v>
          </cell>
          <cell r="AO24">
            <v>0.15</v>
          </cell>
          <cell r="AP24">
            <v>154.32223828508617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429</v>
          </cell>
          <cell r="C25">
            <v>0</v>
          </cell>
          <cell r="D25" t="str">
            <v>Management Accountant</v>
          </cell>
          <cell r="E25" t="str">
            <v>10584</v>
          </cell>
          <cell r="F25" t="str">
            <v>ZHANG, Yushi</v>
          </cell>
          <cell r="G25" t="str">
            <v>Salaried Staff</v>
          </cell>
          <cell r="H25">
            <v>0</v>
          </cell>
          <cell r="I25">
            <v>1</v>
          </cell>
          <cell r="J25">
            <v>89884.68</v>
          </cell>
          <cell r="K25">
            <v>7464.0899999999983</v>
          </cell>
          <cell r="L25">
            <v>167.13759999999999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12107.31</v>
          </cell>
          <cell r="V25">
            <v>1728.9200000000005</v>
          </cell>
          <cell r="W25">
            <v>1306.58</v>
          </cell>
          <cell r="X25">
            <v>7740.5899999999983</v>
          </cell>
          <cell r="Y25">
            <v>1697.6530019446084</v>
          </cell>
          <cell r="Z25">
            <v>125646.99060194459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92.680014385068034</v>
          </cell>
          <cell r="AK25">
            <v>9.2680014385068041</v>
          </cell>
          <cell r="AL25">
            <v>0.1</v>
          </cell>
          <cell r="AM25">
            <v>101.94801582357483</v>
          </cell>
          <cell r="AN25">
            <v>13.902002157760204</v>
          </cell>
          <cell r="AO25">
            <v>0.15</v>
          </cell>
          <cell r="AP25">
            <v>115.85001798133504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8117</v>
          </cell>
          <cell r="C26">
            <v>0</v>
          </cell>
          <cell r="D26" t="str">
            <v>Senior Finance Officer - Elect</v>
          </cell>
          <cell r="E26" t="str">
            <v>10655</v>
          </cell>
          <cell r="F26" t="str">
            <v>DUKES, Rebecca</v>
          </cell>
          <cell r="G26" t="str">
            <v>Salaried Staff</v>
          </cell>
          <cell r="H26">
            <v>0</v>
          </cell>
          <cell r="I26">
            <v>1</v>
          </cell>
          <cell r="J26">
            <v>84891.07</v>
          </cell>
          <cell r="K26">
            <v>7049.3700000000008</v>
          </cell>
          <cell r="L26">
            <v>95.016800000000003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11458.33</v>
          </cell>
          <cell r="V26">
            <v>1636.2300000000005</v>
          </cell>
          <cell r="W26">
            <v>1236.54</v>
          </cell>
          <cell r="X26">
            <v>7325.67</v>
          </cell>
          <cell r="Y26">
            <v>1505.1779178288066</v>
          </cell>
          <cell r="Z26">
            <v>118747.4347178288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87.590748533757335</v>
          </cell>
          <cell r="AK26">
            <v>8.7590748533757345</v>
          </cell>
          <cell r="AL26">
            <v>0.1</v>
          </cell>
          <cell r="AM26">
            <v>96.349823387133071</v>
          </cell>
          <cell r="AN26">
            <v>13.138612280063599</v>
          </cell>
          <cell r="AO26">
            <v>0.15</v>
          </cell>
          <cell r="AP26">
            <v>109.48843566719667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2602</v>
          </cell>
          <cell r="C27">
            <v>0</v>
          </cell>
          <cell r="D27" t="str">
            <v>Senior Finance Officer - Elect</v>
          </cell>
          <cell r="E27" t="str">
            <v>548-40611</v>
          </cell>
          <cell r="F27" t="str">
            <v>WOIWADE, Rebecca A</v>
          </cell>
          <cell r="G27" t="str">
            <v>Salaried Staff</v>
          </cell>
          <cell r="H27">
            <v>0</v>
          </cell>
          <cell r="I27">
            <v>1</v>
          </cell>
          <cell r="J27">
            <v>82501.87000000001</v>
          </cell>
          <cell r="K27">
            <v>6851.0099999999984</v>
          </cell>
          <cell r="L27">
            <v>160.042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17601.649999999998</v>
          </cell>
          <cell r="V27">
            <v>1690.6499999999999</v>
          </cell>
          <cell r="W27">
            <v>1203.06</v>
          </cell>
          <cell r="X27">
            <v>7569.2400000000016</v>
          </cell>
          <cell r="Y27">
            <v>2680.3495230300005</v>
          </cell>
          <cell r="Z27">
            <v>123807.90152303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91.323461383100721</v>
          </cell>
          <cell r="AK27">
            <v>9.1323461383100728</v>
          </cell>
          <cell r="AL27">
            <v>0.1</v>
          </cell>
          <cell r="AM27">
            <v>100.45580752141079</v>
          </cell>
          <cell r="AN27">
            <v>13.698519207465107</v>
          </cell>
          <cell r="AO27">
            <v>0.15</v>
          </cell>
          <cell r="AP27">
            <v>114.1543267288759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 t="str">
            <v>759</v>
          </cell>
          <cell r="C28">
            <v>0</v>
          </cell>
          <cell r="D28" t="str">
            <v>Purchasing and Contracts Admin</v>
          </cell>
          <cell r="E28" t="str">
            <v>030-42572</v>
          </cell>
          <cell r="F28" t="str">
            <v>SLIWINSKI, Lisa</v>
          </cell>
          <cell r="G28" t="str">
            <v>Salaried Staff</v>
          </cell>
          <cell r="H28">
            <v>0</v>
          </cell>
          <cell r="I28">
            <v>0.79999999999999993</v>
          </cell>
          <cell r="J28">
            <v>62320.07</v>
          </cell>
          <cell r="K28">
            <v>5175.08</v>
          </cell>
          <cell r="L28">
            <v>411.03199999999998</v>
          </cell>
          <cell r="M28">
            <v>0</v>
          </cell>
          <cell r="N28">
            <v>2240.0100000000002</v>
          </cell>
          <cell r="O28">
            <v>599.95000000000005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13295.890000000001</v>
          </cell>
          <cell r="V28">
            <v>1279.5</v>
          </cell>
          <cell r="W28">
            <v>910.76999999999987</v>
          </cell>
          <cell r="X28">
            <v>5728.48</v>
          </cell>
          <cell r="Y28">
            <v>3910.9319482790161</v>
          </cell>
          <cell r="Z28">
            <v>95871.713948279008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1275.9599999999998</v>
          </cell>
          <cell r="AH28">
            <v>0.85</v>
          </cell>
          <cell r="AI28">
            <v>1084.5659999999998</v>
          </cell>
          <cell r="AJ28">
            <v>88.396385234535316</v>
          </cell>
          <cell r="AK28">
            <v>8.839638523453532</v>
          </cell>
          <cell r="AL28">
            <v>0.1</v>
          </cell>
          <cell r="AM28">
            <v>97.236023757988846</v>
          </cell>
          <cell r="AN28">
            <v>13.259457785180297</v>
          </cell>
          <cell r="AO28">
            <v>0.15</v>
          </cell>
          <cell r="AP28">
            <v>110.49548154316915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474</v>
          </cell>
          <cell r="C29">
            <v>0</v>
          </cell>
          <cell r="D29" t="str">
            <v>Senior Finance Officer</v>
          </cell>
          <cell r="E29" t="str">
            <v>2385</v>
          </cell>
          <cell r="F29" t="str">
            <v>PRESTON, Jocelyn M</v>
          </cell>
          <cell r="G29" t="str">
            <v>Salaried Staff</v>
          </cell>
          <cell r="H29">
            <v>0</v>
          </cell>
          <cell r="I29">
            <v>1</v>
          </cell>
          <cell r="J29">
            <v>75647.150000000009</v>
          </cell>
          <cell r="K29">
            <v>6281.7900000000009</v>
          </cell>
          <cell r="L29">
            <v>179.452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10256.950000000001</v>
          </cell>
          <cell r="V29">
            <v>1464.6899999999998</v>
          </cell>
          <cell r="W29">
            <v>1106.8799999999997</v>
          </cell>
          <cell r="X29">
            <v>6557.6600000000008</v>
          </cell>
          <cell r="Y29">
            <v>3067.063299584006</v>
          </cell>
          <cell r="Z29">
            <v>108111.66529958401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79.745568494372151</v>
          </cell>
          <cell r="AK29">
            <v>7.9745568494372154</v>
          </cell>
          <cell r="AL29">
            <v>0.1</v>
          </cell>
          <cell r="AM29">
            <v>87.720125343809372</v>
          </cell>
          <cell r="AN29">
            <v>11.961835274155822</v>
          </cell>
          <cell r="AO29">
            <v>0.15</v>
          </cell>
          <cell r="AP29">
            <v>99.681960617965188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333</v>
          </cell>
          <cell r="C30">
            <v>0</v>
          </cell>
          <cell r="D30" t="str">
            <v>Finance Officer</v>
          </cell>
          <cell r="E30" t="str">
            <v>9725</v>
          </cell>
          <cell r="F30" t="str">
            <v>PARKER, Sarah L</v>
          </cell>
          <cell r="G30" t="str">
            <v>Salaried Staff</v>
          </cell>
          <cell r="H30">
            <v>0</v>
          </cell>
          <cell r="I30">
            <v>1</v>
          </cell>
          <cell r="J30">
            <v>60122.869999999995</v>
          </cell>
          <cell r="K30">
            <v>4992.66</v>
          </cell>
          <cell r="L30">
            <v>136.92080000000001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8239.5300000000025</v>
          </cell>
          <cell r="V30">
            <v>1176.6300000000001</v>
          </cell>
          <cell r="W30">
            <v>889.18000000000006</v>
          </cell>
          <cell r="X30">
            <v>5267.7699999999995</v>
          </cell>
          <cell r="Y30">
            <v>2389.4013141566243</v>
          </cell>
          <cell r="Z30">
            <v>86764.992114156616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63.99978764899997</v>
          </cell>
          <cell r="AK30">
            <v>6.3999787648999975</v>
          </cell>
          <cell r="AL30">
            <v>0.1</v>
          </cell>
          <cell r="AM30">
            <v>70.399766413899968</v>
          </cell>
          <cell r="AN30">
            <v>9.5999681473499958</v>
          </cell>
          <cell r="AO30">
            <v>0.15</v>
          </cell>
          <cell r="AP30">
            <v>79.999734561249966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</row>
        <row r="41">
          <cell r="B41" t="str">
            <v>Total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9.8000000000000007</v>
          </cell>
          <cell r="J41">
            <v>1004425.75</v>
          </cell>
          <cell r="K41">
            <v>83408.13</v>
          </cell>
          <cell r="L41">
            <v>2668.1715999999997</v>
          </cell>
          <cell r="M41">
            <v>20000.02</v>
          </cell>
          <cell r="N41">
            <v>21840.359999999997</v>
          </cell>
          <cell r="O41">
            <v>5849.8100000000022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159314.56</v>
          </cell>
          <cell r="V41">
            <v>19810.22</v>
          </cell>
          <cell r="W41">
            <v>14704.34</v>
          </cell>
          <cell r="X41">
            <v>88692.74</v>
          </cell>
          <cell r="Y41">
            <v>36236.06191540345</v>
          </cell>
          <cell r="Z41">
            <v>1456950.1635154034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15630.509999999998</v>
          </cell>
          <cell r="AH41">
            <v>0</v>
          </cell>
          <cell r="AI41">
            <v>13285.933499999999</v>
          </cell>
          <cell r="AJ41">
            <v>109.6611061251664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</row>
        <row r="42">
          <cell r="B42" t="str">
            <v>Total (Chargeable)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1456950.1635154034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>Payroll (including APC's)</v>
          </cell>
          <cell r="X43">
            <v>0</v>
          </cell>
          <cell r="Y43">
            <v>1456950.1635154034</v>
          </cell>
          <cell r="Z43" t="str">
            <v>Proof</v>
          </cell>
          <cell r="AE43" t="str">
            <v>Productive Hrs for the year</v>
          </cell>
          <cell r="AF43">
            <v>0</v>
          </cell>
          <cell r="AG43">
            <v>0</v>
          </cell>
          <cell r="AH43">
            <v>0</v>
          </cell>
          <cell r="AI43">
            <v>13285.933499999999</v>
          </cell>
          <cell r="AJ43">
            <v>109.6611061251664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 xml:space="preserve">Overtime Hours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 xml:space="preserve">Estimated  Monthly Productive Hrs </v>
          </cell>
          <cell r="AF44">
            <v>0</v>
          </cell>
          <cell r="AG44">
            <v>0</v>
          </cell>
          <cell r="AH44">
            <v>0</v>
          </cell>
          <cell r="AI44">
            <v>1107.1611249999999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Base Rate</v>
          </cell>
          <cell r="E45">
            <v>0</v>
          </cell>
          <cell r="F45">
            <v>109.23581170735376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Overtime Hrs for the year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 t="str">
            <v xml:space="preserve">Cost Centre Overhead </v>
          </cell>
          <cell r="AL45">
            <v>0</v>
          </cell>
          <cell r="AM45">
            <v>0</v>
          </cell>
          <cell r="AN45">
            <v>0</v>
          </cell>
          <cell r="AO45">
            <v>28866.673054834093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1456950.1635154034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Total Hrs for the year</v>
          </cell>
          <cell r="AF46">
            <v>0</v>
          </cell>
          <cell r="AG46">
            <v>0</v>
          </cell>
          <cell r="AH46">
            <v>0</v>
          </cell>
          <cell r="AI46">
            <v>13285.933499999999</v>
          </cell>
          <cell r="AJ46">
            <v>0</v>
          </cell>
          <cell r="AK46" t="str">
            <v xml:space="preserve">Corporate Overheads 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Multiplier for O/T recovery penalty</v>
          </cell>
          <cell r="E47">
            <v>0</v>
          </cell>
          <cell r="F47">
            <v>1.4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 t="str">
            <v>Proofs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Total Allocated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Staff Numbers - FTE</v>
          </cell>
          <cell r="AJ48">
            <v>0</v>
          </cell>
          <cell r="AK48">
            <v>9.8000000000000007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Budget Overtime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APCS</v>
          </cell>
          <cell r="E51">
            <v>0</v>
          </cell>
          <cell r="F51">
            <v>0.104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Total Budget Overtime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 t="str">
            <v>Cost Centre Overheads as a % of Chargeable Payroll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1.9813081996698581E-2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Overheads as a % of Chargeable Payroll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0.15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Staff Training and Development</v>
          </cell>
          <cell r="E56">
            <v>0</v>
          </cell>
          <cell r="F56">
            <v>24470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 t="str">
            <v>Average OPA Rate</v>
          </cell>
          <cell r="AM56">
            <v>0</v>
          </cell>
          <cell r="AN56">
            <v>0</v>
          </cell>
          <cell r="AO56">
            <v>109.6611061251664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Other Employment Costs</v>
          </cell>
          <cell r="E57">
            <v>0</v>
          </cell>
          <cell r="F57">
            <v>4250.4633333333368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Project Related Expenses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Fully Burdened Charge-Out-Rate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Selling Expenses</v>
          </cell>
          <cell r="E60">
            <v>0</v>
          </cell>
          <cell r="F60">
            <v>1334.9499999999996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Average Rate settings for OPA System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Leases</v>
          </cell>
          <cell r="E61">
            <v>0</v>
          </cell>
          <cell r="F61">
            <v>6314.68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Hourly Rate OPA Rate per hour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109.23581170735376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General and Admin Expenses</v>
          </cell>
          <cell r="E62">
            <v>0</v>
          </cell>
          <cell r="F62">
            <v>20237.036666666663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Cost Centre Overhead Rate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0.1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Corporate Overhead Rate for non-contestable works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0.15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Inter Divisional Charges</v>
          </cell>
          <cell r="E64">
            <v>0</v>
          </cell>
          <cell r="F64">
            <v>33750.456567647758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Corporate Overhead Rate for contestable works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0.05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Less</v>
          </cell>
          <cell r="E65">
            <v>0</v>
          </cell>
          <cell r="F65">
            <v>90357.586567647755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Overtime Penalty Rate to be applied to base OT hours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0.4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68293 - Reimbursement of FBT Expenses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74312 - Budget Cap Adjustment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70840 - Professional Member Fees</v>
          </cell>
          <cell r="E68">
            <v>0</v>
          </cell>
          <cell r="F68">
            <v>1490.9100000000005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71100 - Contractors</v>
          </cell>
          <cell r="E69">
            <v>0</v>
          </cell>
          <cell r="F69">
            <v>33000.003512813659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71000 - Consultants</v>
          </cell>
          <cell r="E70">
            <v>0</v>
          </cell>
          <cell r="F70">
            <v>27000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72505 - Plant Leasing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Total Overheads to be Recovered</v>
          </cell>
          <cell r="E72">
            <v>0</v>
          </cell>
          <cell r="F72">
            <v>28866.673054834093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Fixed Price Service Contract Charges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</sheetData>
      <sheetData sheetId="22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3421 - Network EHS&amp;Q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6141</v>
          </cell>
          <cell r="C21">
            <v>0</v>
          </cell>
          <cell r="D21" t="str">
            <v>Senior EHSQ Manager</v>
          </cell>
          <cell r="E21" t="str">
            <v>10550</v>
          </cell>
          <cell r="F21" t="str">
            <v>COLWILL, Dean R</v>
          </cell>
          <cell r="G21" t="str">
            <v>Salaried Staff</v>
          </cell>
          <cell r="H21">
            <v>0</v>
          </cell>
          <cell r="I21">
            <v>1</v>
          </cell>
          <cell r="J21">
            <v>149807.76999999999</v>
          </cell>
          <cell r="K21">
            <v>12440.130000000001</v>
          </cell>
          <cell r="L21">
            <v>331.50880000000001</v>
          </cell>
          <cell r="M21">
            <v>15000.029999999997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21268.77</v>
          </cell>
          <cell r="V21">
            <v>3037.17</v>
          </cell>
          <cell r="W21">
            <v>2295.2599999999998</v>
          </cell>
          <cell r="X21">
            <v>13597.86</v>
          </cell>
          <cell r="Y21">
            <v>2928.52073106434</v>
          </cell>
          <cell r="Z21">
            <v>220707.01953106435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162.79840565244669</v>
          </cell>
          <cell r="AK21">
            <v>16.279840565244669</v>
          </cell>
          <cell r="AL21">
            <v>0.1</v>
          </cell>
          <cell r="AM21">
            <v>179.07824621769134</v>
          </cell>
          <cell r="AN21">
            <v>24.419760847867003</v>
          </cell>
          <cell r="AO21">
            <v>0.15</v>
          </cell>
          <cell r="AP21">
            <v>203.49800706555834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6478</v>
          </cell>
          <cell r="C22">
            <v>0</v>
          </cell>
          <cell r="D22" t="str">
            <v>HSE&amp;Q Divisional Support Mngr</v>
          </cell>
          <cell r="E22" t="str">
            <v>10003</v>
          </cell>
          <cell r="F22" t="str">
            <v>MULLIGAN, Thomas M</v>
          </cell>
          <cell r="G22" t="str">
            <v>Salaried Staff</v>
          </cell>
          <cell r="H22">
            <v>0</v>
          </cell>
          <cell r="I22">
            <v>1</v>
          </cell>
          <cell r="J22">
            <v>129833.44</v>
          </cell>
          <cell r="K22">
            <v>10781.43</v>
          </cell>
          <cell r="L22">
            <v>452.14160000000004</v>
          </cell>
          <cell r="M22">
            <v>10000.01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18072.98</v>
          </cell>
          <cell r="V22">
            <v>2580.8100000000004</v>
          </cell>
          <cell r="W22">
            <v>1950.3800000000003</v>
          </cell>
          <cell r="X22">
            <v>11554.620000000003</v>
          </cell>
          <cell r="Y22">
            <v>3680.0531470185915</v>
          </cell>
          <cell r="Z22">
            <v>188905.86474701861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139.34116669489447</v>
          </cell>
          <cell r="AK22">
            <v>13.934116669489448</v>
          </cell>
          <cell r="AL22">
            <v>0.1</v>
          </cell>
          <cell r="AM22">
            <v>153.27528336438391</v>
          </cell>
          <cell r="AN22">
            <v>20.901175004234169</v>
          </cell>
          <cell r="AO22">
            <v>0.15</v>
          </cell>
          <cell r="AP22">
            <v>174.17645836861809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1285</v>
          </cell>
          <cell r="C23">
            <v>0</v>
          </cell>
          <cell r="D23" t="str">
            <v>Management Systems Coordinator</v>
          </cell>
          <cell r="E23" t="str">
            <v>2019</v>
          </cell>
          <cell r="F23" t="str">
            <v>PHILLIPS, Ashley</v>
          </cell>
          <cell r="G23" t="str">
            <v>Salaried Staff</v>
          </cell>
          <cell r="H23">
            <v>0</v>
          </cell>
          <cell r="I23">
            <v>1</v>
          </cell>
          <cell r="J23">
            <v>111527.11000000002</v>
          </cell>
          <cell r="K23">
            <v>9261.27</v>
          </cell>
          <cell r="L23">
            <v>163.078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14919.91</v>
          </cell>
          <cell r="V23">
            <v>2130.5499999999997</v>
          </cell>
          <cell r="W23">
            <v>1610.1299999999999</v>
          </cell>
          <cell r="X23">
            <v>9538.7999999999993</v>
          </cell>
          <cell r="Y23">
            <v>4388.4775995380041</v>
          </cell>
          <cell r="Z23">
            <v>157089.35559953802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115.87260201742488</v>
          </cell>
          <cell r="AK23">
            <v>11.587260201742488</v>
          </cell>
          <cell r="AL23">
            <v>0.1</v>
          </cell>
          <cell r="AM23">
            <v>127.45986221916738</v>
          </cell>
          <cell r="AN23">
            <v>17.380890302613732</v>
          </cell>
          <cell r="AO23">
            <v>0.15</v>
          </cell>
          <cell r="AP23">
            <v>144.8407525217811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1445</v>
          </cell>
          <cell r="C24">
            <v>0</v>
          </cell>
          <cell r="D24" t="str">
            <v>Environment Support Officer</v>
          </cell>
          <cell r="E24" t="str">
            <v>10510</v>
          </cell>
          <cell r="F24" t="str">
            <v>DARE, Christopher J</v>
          </cell>
          <cell r="G24" t="str">
            <v>Salaried Staff</v>
          </cell>
          <cell r="H24">
            <v>0</v>
          </cell>
          <cell r="I24">
            <v>1</v>
          </cell>
          <cell r="J24">
            <v>97874.43</v>
          </cell>
          <cell r="K24">
            <v>8127.5400000000009</v>
          </cell>
          <cell r="L24">
            <v>186.35400000000001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13145.619999999999</v>
          </cell>
          <cell r="V24">
            <v>1877.1899999999998</v>
          </cell>
          <cell r="W24">
            <v>1418.6200000000001</v>
          </cell>
          <cell r="X24">
            <v>8404.44</v>
          </cell>
          <cell r="Y24">
            <v>1960.3440154732648</v>
          </cell>
          <cell r="Z24">
            <v>136544.56801547325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100.71830982381766</v>
          </cell>
          <cell r="AK24">
            <v>10.071830982381767</v>
          </cell>
          <cell r="AL24">
            <v>0.1</v>
          </cell>
          <cell r="AM24">
            <v>110.79014080619943</v>
          </cell>
          <cell r="AN24">
            <v>15.107746473572648</v>
          </cell>
          <cell r="AO24">
            <v>0.15</v>
          </cell>
          <cell r="AP24">
            <v>125.89788727977208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6617</v>
          </cell>
          <cell r="C25">
            <v>0</v>
          </cell>
          <cell r="D25" t="str">
            <v>Health and Safety Officer</v>
          </cell>
          <cell r="E25" t="str">
            <v>10526</v>
          </cell>
          <cell r="F25" t="str">
            <v>WRAGG, Adrian W</v>
          </cell>
          <cell r="G25" t="str">
            <v>Salaried Staff</v>
          </cell>
          <cell r="H25">
            <v>0</v>
          </cell>
          <cell r="I25">
            <v>1</v>
          </cell>
          <cell r="J25">
            <v>86888.56</v>
          </cell>
          <cell r="K25">
            <v>7215.2600000000011</v>
          </cell>
          <cell r="L25">
            <v>138.84959999999998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11717.909999999998</v>
          </cell>
          <cell r="V25">
            <v>1673.3200000000002</v>
          </cell>
          <cell r="W25">
            <v>1264.58</v>
          </cell>
          <cell r="X25">
            <v>7491.6499999999987</v>
          </cell>
          <cell r="Y25">
            <v>1714.1978236598945</v>
          </cell>
          <cell r="Z25">
            <v>121654.35742365989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89.734959365246496</v>
          </cell>
          <cell r="AK25">
            <v>8.9734959365246496</v>
          </cell>
          <cell r="AL25">
            <v>0.1</v>
          </cell>
          <cell r="AM25">
            <v>98.708455301771153</v>
          </cell>
          <cell r="AN25">
            <v>13.460243904786974</v>
          </cell>
          <cell r="AO25">
            <v>0.15</v>
          </cell>
          <cell r="AP25">
            <v>112.16869920655813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</row>
        <row r="36">
          <cell r="B36" t="str">
            <v>Total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5</v>
          </cell>
          <cell r="J36">
            <v>575931.30999999994</v>
          </cell>
          <cell r="K36">
            <v>47825.630000000005</v>
          </cell>
          <cell r="L36">
            <v>1271.932</v>
          </cell>
          <cell r="M36">
            <v>25000.039999999997</v>
          </cell>
          <cell r="N36">
            <v>8400.15</v>
          </cell>
          <cell r="O36">
            <v>2249.9400000000005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79125.19</v>
          </cell>
          <cell r="V36">
            <v>11299.04</v>
          </cell>
          <cell r="W36">
            <v>8538.9700000000012</v>
          </cell>
          <cell r="X36">
            <v>50587.37</v>
          </cell>
          <cell r="Y36">
            <v>14671.593316754095</v>
          </cell>
          <cell r="Z36">
            <v>824901.16531675402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7974.7499999999991</v>
          </cell>
          <cell r="AH36">
            <v>0</v>
          </cell>
          <cell r="AI36">
            <v>6778.5374999999985</v>
          </cell>
          <cell r="AJ36">
            <v>121.69308871076603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 (Chargeable)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Payroll (including APC's)</v>
          </cell>
          <cell r="X38">
            <v>0</v>
          </cell>
          <cell r="Y38">
            <v>824901.16531675402</v>
          </cell>
          <cell r="Z38" t="str">
            <v>Proof</v>
          </cell>
          <cell r="AE38" t="str">
            <v>Productive Hrs for the year</v>
          </cell>
          <cell r="AF38">
            <v>0</v>
          </cell>
          <cell r="AG38">
            <v>0</v>
          </cell>
          <cell r="AH38">
            <v>0</v>
          </cell>
          <cell r="AI38">
            <v>6778.5374999999985</v>
          </cell>
          <cell r="AJ38">
            <v>121.69308871076603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 xml:space="preserve">Overtime Hours 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str">
            <v xml:space="preserve">Estimated  Monthly Productive Hrs </v>
          </cell>
          <cell r="AF39">
            <v>0</v>
          </cell>
          <cell r="AG39">
            <v>0</v>
          </cell>
          <cell r="AH39">
            <v>0</v>
          </cell>
          <cell r="AI39">
            <v>564.87812499999984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Base Rate</v>
          </cell>
          <cell r="E40">
            <v>0</v>
          </cell>
          <cell r="F40">
            <v>121.69308871076603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Overtime Hrs for the year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 t="str">
            <v xml:space="preserve">Cost Centre Overhead </v>
          </cell>
          <cell r="AL40">
            <v>0</v>
          </cell>
          <cell r="AM40">
            <v>0</v>
          </cell>
          <cell r="AN40">
            <v>0</v>
          </cell>
          <cell r="AO40">
            <v>88138.629645352237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824901.16531675402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Total Hrs for the year</v>
          </cell>
          <cell r="AF41">
            <v>0</v>
          </cell>
          <cell r="AG41">
            <v>0</v>
          </cell>
          <cell r="AH41">
            <v>0</v>
          </cell>
          <cell r="AI41">
            <v>6778.5374999999985</v>
          </cell>
          <cell r="AJ41">
            <v>0</v>
          </cell>
          <cell r="AK41" t="str">
            <v xml:space="preserve">Corporate Overheads 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Multiplier for O/T recovery penalty</v>
          </cell>
          <cell r="E42">
            <v>0</v>
          </cell>
          <cell r="F42">
            <v>1.4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 t="str">
            <v>Proofs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Allocated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>Staff Numbers - FTE</v>
          </cell>
          <cell r="AJ43">
            <v>0</v>
          </cell>
          <cell r="AK43">
            <v>5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Budget Overtime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APCS</v>
          </cell>
          <cell r="E46">
            <v>0</v>
          </cell>
          <cell r="F46">
            <v>0.104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Total Budget 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 t="str">
            <v>Cost Centre Overheads as a % of Chargeable Payroll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0.10684750289024972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Corporate Overheads as a % of Chargeable Payroll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0.15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Staff Training and Development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 t="str">
            <v>Average OPA Rate</v>
          </cell>
          <cell r="AM51">
            <v>0</v>
          </cell>
          <cell r="AN51">
            <v>0</v>
          </cell>
          <cell r="AO51">
            <v>121.69308871076603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Other Employment Costs</v>
          </cell>
          <cell r="E52">
            <v>0</v>
          </cell>
          <cell r="F52">
            <v>12309.143333333333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Project Related Expenses</v>
          </cell>
          <cell r="E53">
            <v>0</v>
          </cell>
          <cell r="F53">
            <v>2019.2910329121448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Average Fully Burdened Charge-Out-Rate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Selling Expenses</v>
          </cell>
          <cell r="E55">
            <v>0</v>
          </cell>
          <cell r="F55">
            <v>9064.2034957980668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Average Rate settings for OPA System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Leases</v>
          </cell>
          <cell r="E56">
            <v>0</v>
          </cell>
          <cell r="F56">
            <v>27642.760000000002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Hourly Rate OPA Rate per hour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121.69308871076603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General and Admin Expenses</v>
          </cell>
          <cell r="E57">
            <v>0</v>
          </cell>
          <cell r="F57">
            <v>23216.94441886256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Cost Centre Overhead Rate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0.1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 Rate for non-contestable works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0.15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Inter Divisional Charges</v>
          </cell>
          <cell r="E59">
            <v>0</v>
          </cell>
          <cell r="F59">
            <v>17219.620697779472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0.05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Less</v>
          </cell>
          <cell r="E60">
            <v>0</v>
          </cell>
          <cell r="F60">
            <v>91471.962978685566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Overtime Penalty Rate to be applied to base OT hours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0.4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68293 - Reimbursement of FBT Expenses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74312 - Budget Cap Adjustment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70840 - Professional Member Fees</v>
          </cell>
          <cell r="E63">
            <v>0</v>
          </cell>
          <cell r="F63">
            <v>3333.3333333333344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71100 - Contractors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71000 - Consultants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72505 - Plant Leasing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Total Overheads to be Recovered</v>
          </cell>
          <cell r="E67">
            <v>0</v>
          </cell>
          <cell r="F67">
            <v>88138.629645352237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Fixed Price Service Contract Charges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</sheetData>
      <sheetData sheetId="23"/>
      <sheetData sheetId="24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3111 - Network Asset Management General Manager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683</v>
          </cell>
          <cell r="C21">
            <v>0</v>
          </cell>
          <cell r="D21" t="str">
            <v>Executive Assistant</v>
          </cell>
          <cell r="E21" t="str">
            <v>3717</v>
          </cell>
          <cell r="F21" t="str">
            <v>MILNE, Nicole R</v>
          </cell>
          <cell r="G21" t="str">
            <v>Salaried Staff</v>
          </cell>
          <cell r="H21">
            <v>0</v>
          </cell>
          <cell r="I21">
            <v>1</v>
          </cell>
          <cell r="J21">
            <v>73637.259999999995</v>
          </cell>
          <cell r="K21">
            <v>6114.8700000000008</v>
          </cell>
          <cell r="L21">
            <v>183.08360000000002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0</v>
          </cell>
          <cell r="S21">
            <v>361.39999999999992</v>
          </cell>
          <cell r="T21">
            <v>0</v>
          </cell>
          <cell r="U21">
            <v>10039.16</v>
          </cell>
          <cell r="V21">
            <v>1433.5999999999997</v>
          </cell>
          <cell r="W21">
            <v>1083.3899999999999</v>
          </cell>
          <cell r="X21">
            <v>6418.3500000000013</v>
          </cell>
          <cell r="Y21">
            <v>3422.5809044485341</v>
          </cell>
          <cell r="Z21">
            <v>106243.72450444853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78.367733824920606</v>
          </cell>
          <cell r="AK21">
            <v>11.755160073738091</v>
          </cell>
          <cell r="AL21">
            <v>0.15</v>
          </cell>
          <cell r="AM21">
            <v>90.122893898658702</v>
          </cell>
          <cell r="AN21">
            <v>11.755160073738091</v>
          </cell>
          <cell r="AO21">
            <v>0.15</v>
          </cell>
          <cell r="AP21">
            <v>101.8780539723968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6453</v>
          </cell>
          <cell r="C22">
            <v>0</v>
          </cell>
          <cell r="D22" t="str">
            <v>General Manager Asset Mngmt</v>
          </cell>
          <cell r="E22" t="str">
            <v>3823</v>
          </cell>
          <cell r="F22" t="str">
            <v>DEVLIN, Stephen P</v>
          </cell>
          <cell r="G22" t="str">
            <v>Salaried Staff</v>
          </cell>
          <cell r="H22">
            <v>0</v>
          </cell>
          <cell r="I22">
            <v>1</v>
          </cell>
          <cell r="J22">
            <v>304382.55</v>
          </cell>
          <cell r="K22">
            <v>25276.109999999997</v>
          </cell>
          <cell r="L22">
            <v>1024.0704000000001</v>
          </cell>
          <cell r="M22">
            <v>208999.82</v>
          </cell>
          <cell r="N22">
            <v>0</v>
          </cell>
          <cell r="O22">
            <v>0</v>
          </cell>
          <cell r="P22">
            <v>0</v>
          </cell>
          <cell r="Q22">
            <v>24920.159999999996</v>
          </cell>
          <cell r="R22">
            <v>0</v>
          </cell>
          <cell r="S22">
            <v>0</v>
          </cell>
          <cell r="T22">
            <v>0</v>
          </cell>
          <cell r="U22">
            <v>67627.47</v>
          </cell>
          <cell r="V22">
            <v>9657.2400000000016</v>
          </cell>
          <cell r="W22">
            <v>7298.15</v>
          </cell>
          <cell r="X22">
            <v>43236.51</v>
          </cell>
          <cell r="Y22">
            <v>14017.71918561733</v>
          </cell>
          <cell r="Z22">
            <v>706439.79958561738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521.08570586621192</v>
          </cell>
          <cell r="AK22">
            <v>78.162855879931783</v>
          </cell>
          <cell r="AL22">
            <v>0.15</v>
          </cell>
          <cell r="AM22">
            <v>599.24856174614365</v>
          </cell>
          <cell r="AN22">
            <v>78.162855879931783</v>
          </cell>
          <cell r="AO22">
            <v>0.15</v>
          </cell>
          <cell r="AP22">
            <v>677.41141762607549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6469</v>
          </cell>
          <cell r="C23">
            <v>0</v>
          </cell>
          <cell r="D23" t="str">
            <v>Asset Strategy &amp; Planning Branch Mngr</v>
          </cell>
          <cell r="E23" t="str">
            <v>9962</v>
          </cell>
          <cell r="F23" t="str">
            <v>STANLEY, Dennis R</v>
          </cell>
          <cell r="G23" t="str">
            <v>Salaried Staff</v>
          </cell>
          <cell r="H23">
            <v>0</v>
          </cell>
          <cell r="I23">
            <v>1</v>
          </cell>
          <cell r="J23">
            <v>195549.12999999995</v>
          </cell>
          <cell r="K23">
            <v>16238.509999999998</v>
          </cell>
          <cell r="L23">
            <v>347.11839999999995</v>
          </cell>
          <cell r="M23">
            <v>48613.55</v>
          </cell>
          <cell r="N23">
            <v>0</v>
          </cell>
          <cell r="O23">
            <v>0</v>
          </cell>
          <cell r="P23">
            <v>0</v>
          </cell>
          <cell r="Q23">
            <v>14952.09</v>
          </cell>
          <cell r="R23">
            <v>0</v>
          </cell>
          <cell r="S23">
            <v>0</v>
          </cell>
          <cell r="T23">
            <v>0</v>
          </cell>
          <cell r="U23">
            <v>33041.14</v>
          </cell>
          <cell r="V23">
            <v>4718.2800000000007</v>
          </cell>
          <cell r="W23">
            <v>3565.6899999999991</v>
          </cell>
          <cell r="X23">
            <v>21124.309999999998</v>
          </cell>
          <cell r="Y23">
            <v>5631.350060546667</v>
          </cell>
          <cell r="Z23">
            <v>343781.1684605467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253.58063480547742</v>
          </cell>
          <cell r="AK23">
            <v>38.037095220821612</v>
          </cell>
          <cell r="AL23">
            <v>0.15</v>
          </cell>
          <cell r="AM23">
            <v>291.617730026299</v>
          </cell>
          <cell r="AN23">
            <v>38.037095220821612</v>
          </cell>
          <cell r="AO23">
            <v>0.15</v>
          </cell>
          <cell r="AP23">
            <v>329.65482524712058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6472</v>
          </cell>
          <cell r="C24">
            <v>0</v>
          </cell>
          <cell r="D24" t="str">
            <v>Customer Connections Branch Mgr</v>
          </cell>
          <cell r="E24" t="str">
            <v>9967</v>
          </cell>
          <cell r="F24" t="str">
            <v>CHRISTIE, Timothy P</v>
          </cell>
          <cell r="G24" t="str">
            <v>Salaried Staff</v>
          </cell>
          <cell r="H24">
            <v>0</v>
          </cell>
          <cell r="I24">
            <v>1</v>
          </cell>
          <cell r="J24">
            <v>164788.57</v>
          </cell>
          <cell r="K24">
            <v>13684.110000000002</v>
          </cell>
          <cell r="L24">
            <v>379.87639999999999</v>
          </cell>
          <cell r="M24">
            <v>48158.020000000004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28988.91</v>
          </cell>
          <cell r="V24">
            <v>4139.58</v>
          </cell>
          <cell r="W24">
            <v>3128.3999999999996</v>
          </cell>
          <cell r="X24">
            <v>18533.609999999997</v>
          </cell>
          <cell r="Y24">
            <v>4745.5258211898481</v>
          </cell>
          <cell r="Z24">
            <v>301498.69222118991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222.39214006058828</v>
          </cell>
          <cell r="AK24">
            <v>33.358821009088238</v>
          </cell>
          <cell r="AL24">
            <v>0.15</v>
          </cell>
          <cell r="AM24">
            <v>255.75096106967652</v>
          </cell>
          <cell r="AN24">
            <v>33.358821009088238</v>
          </cell>
          <cell r="AO24">
            <v>0.15</v>
          </cell>
          <cell r="AP24">
            <v>289.10978207876474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6464</v>
          </cell>
          <cell r="C25">
            <v>0</v>
          </cell>
          <cell r="D25" t="str">
            <v>Dist Strat &amp; Comp Branch Mgr</v>
          </cell>
          <cell r="E25" t="str">
            <v>10042</v>
          </cell>
          <cell r="F25" t="str">
            <v>MILLER, Matthew C</v>
          </cell>
          <cell r="G25" t="str">
            <v>Salaried Staff</v>
          </cell>
          <cell r="H25">
            <v>0</v>
          </cell>
          <cell r="I25">
            <v>1</v>
          </cell>
          <cell r="J25">
            <v>177656.72999999998</v>
          </cell>
          <cell r="K25">
            <v>14752.71</v>
          </cell>
          <cell r="L25">
            <v>339.35360000000003</v>
          </cell>
          <cell r="M25">
            <v>33330.01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28881.869999999995</v>
          </cell>
          <cell r="V25">
            <v>4124.3099999999995</v>
          </cell>
          <cell r="W25">
            <v>3116.8200000000011</v>
          </cell>
          <cell r="X25">
            <v>18465.150000000005</v>
          </cell>
          <cell r="Y25">
            <v>4901.6819252951718</v>
          </cell>
          <cell r="Z25">
            <v>300520.72552529513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221.67077007783402</v>
          </cell>
          <cell r="AK25">
            <v>33.2506155116751</v>
          </cell>
          <cell r="AL25">
            <v>0.15</v>
          </cell>
          <cell r="AM25">
            <v>254.92138558950913</v>
          </cell>
          <cell r="AN25">
            <v>33.2506155116751</v>
          </cell>
          <cell r="AO25">
            <v>0.15</v>
          </cell>
          <cell r="AP25">
            <v>288.17200110118421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3413</v>
          </cell>
          <cell r="C26">
            <v>0</v>
          </cell>
          <cell r="D26" t="str">
            <v>Trainee Administration Officer</v>
          </cell>
          <cell r="E26" t="str">
            <v>10561</v>
          </cell>
          <cell r="F26" t="str">
            <v>RICHARDSON, Curtis J</v>
          </cell>
          <cell r="G26" t="str">
            <v>Salaried Staff</v>
          </cell>
          <cell r="H26">
            <v>0</v>
          </cell>
          <cell r="I26">
            <v>1</v>
          </cell>
          <cell r="J26">
            <v>32822.15</v>
          </cell>
          <cell r="K26">
            <v>2726.18</v>
          </cell>
          <cell r="L26">
            <v>119.8432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4692.5200000000004</v>
          </cell>
          <cell r="V26">
            <v>670.1</v>
          </cell>
          <cell r="W26">
            <v>506.39000000000004</v>
          </cell>
          <cell r="X26">
            <v>3000.09</v>
          </cell>
          <cell r="Y26">
            <v>636.65371659128766</v>
          </cell>
          <cell r="Z26">
            <v>48723.956916591298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35.93987413700323</v>
          </cell>
          <cell r="AK26">
            <v>5.3909811205504843</v>
          </cell>
          <cell r="AL26">
            <v>0.15</v>
          </cell>
          <cell r="AM26">
            <v>41.330855257553715</v>
          </cell>
          <cell r="AN26">
            <v>5.3909811205504843</v>
          </cell>
          <cell r="AO26">
            <v>0.15</v>
          </cell>
          <cell r="AP26">
            <v>46.7218363781042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6468</v>
          </cell>
          <cell r="C27">
            <v>0</v>
          </cell>
          <cell r="D27" t="str">
            <v>Network Optimisation Mgr</v>
          </cell>
          <cell r="E27" t="str">
            <v>548-40128</v>
          </cell>
          <cell r="F27" t="str">
            <v>WORONY, Janusz</v>
          </cell>
          <cell r="G27" t="str">
            <v>Salaried Staff</v>
          </cell>
          <cell r="H27">
            <v>0</v>
          </cell>
          <cell r="I27">
            <v>1</v>
          </cell>
          <cell r="J27">
            <v>173915.36000000002</v>
          </cell>
          <cell r="K27">
            <v>14442.04</v>
          </cell>
          <cell r="L27">
            <v>470.43800000000005</v>
          </cell>
          <cell r="M27">
            <v>31827.999999999996</v>
          </cell>
          <cell r="N27">
            <v>0</v>
          </cell>
          <cell r="O27">
            <v>0</v>
          </cell>
          <cell r="P27">
            <v>0</v>
          </cell>
          <cell r="Q27">
            <v>19936.009999999998</v>
          </cell>
          <cell r="R27">
            <v>0</v>
          </cell>
          <cell r="S27">
            <v>0</v>
          </cell>
          <cell r="T27">
            <v>5733.0199999999995</v>
          </cell>
          <cell r="U27">
            <v>38234.01</v>
          </cell>
          <cell r="V27">
            <v>4346.3999999999996</v>
          </cell>
          <cell r="W27">
            <v>3183.7200000000003</v>
          </cell>
          <cell r="X27">
            <v>19459.439999999999</v>
          </cell>
          <cell r="Y27">
            <v>7647.8085256200065</v>
          </cell>
          <cell r="Z27">
            <v>319196.24652562005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235.44624967083246</v>
          </cell>
          <cell r="AK27">
            <v>35.31693745062487</v>
          </cell>
          <cell r="AL27">
            <v>0.15</v>
          </cell>
          <cell r="AM27">
            <v>270.76318712145735</v>
          </cell>
          <cell r="AN27">
            <v>35.31693745062487</v>
          </cell>
          <cell r="AO27">
            <v>0.15</v>
          </cell>
          <cell r="AP27">
            <v>306.08012457208224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3557</v>
          </cell>
          <cell r="C29">
            <v>0</v>
          </cell>
          <cell r="D29" t="str">
            <v>Graduate Engineer</v>
          </cell>
          <cell r="E29" t="str">
            <v>9876</v>
          </cell>
          <cell r="F29" t="str">
            <v>HEWITT, Amy M</v>
          </cell>
          <cell r="G29" t="str">
            <v>Salaried Staff</v>
          </cell>
          <cell r="H29">
            <v>0</v>
          </cell>
          <cell r="I29">
            <v>1</v>
          </cell>
          <cell r="J29">
            <v>25312.839999999997</v>
          </cell>
          <cell r="K29">
            <v>2102.2399999999998</v>
          </cell>
          <cell r="L29">
            <v>89.712800000000001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3716.0099999999998</v>
          </cell>
          <cell r="V29">
            <v>530.62</v>
          </cell>
          <cell r="W29">
            <v>401</v>
          </cell>
          <cell r="X29">
            <v>2375.7800000000002</v>
          </cell>
          <cell r="Y29">
            <v>934.46911810649908</v>
          </cell>
          <cell r="Z29">
            <v>39012.701918106497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28.776636492832342</v>
          </cell>
          <cell r="AK29">
            <v>4.3164954739248511</v>
          </cell>
          <cell r="AL29">
            <v>0.15</v>
          </cell>
          <cell r="AM29">
            <v>33.093131966757191</v>
          </cell>
          <cell r="AN29">
            <v>4.3164954739248511</v>
          </cell>
          <cell r="AO29">
            <v>0.15</v>
          </cell>
          <cell r="AP29">
            <v>37.409627440682044</v>
          </cell>
          <cell r="AQ29">
            <v>0</v>
          </cell>
          <cell r="AR29">
            <v>0</v>
          </cell>
          <cell r="AS29">
            <v>1656.4000000000003</v>
          </cell>
          <cell r="AT29">
            <v>1656.4000000000003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3243</v>
          </cell>
          <cell r="C30">
            <v>0</v>
          </cell>
          <cell r="D30" t="str">
            <v>Graduate Engineer</v>
          </cell>
          <cell r="E30" t="str">
            <v>10120</v>
          </cell>
          <cell r="F30" t="str">
            <v>CLEMENTS, Daniel E</v>
          </cell>
          <cell r="G30" t="str">
            <v>Salaried Staff</v>
          </cell>
          <cell r="H30">
            <v>0</v>
          </cell>
          <cell r="I30">
            <v>1</v>
          </cell>
          <cell r="J30">
            <v>15467.82</v>
          </cell>
          <cell r="K30">
            <v>1284.3600000000001</v>
          </cell>
          <cell r="L30">
            <v>57.252000000000002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2436</v>
          </cell>
          <cell r="V30">
            <v>347.83</v>
          </cell>
          <cell r="W30">
            <v>262.88</v>
          </cell>
          <cell r="X30">
            <v>1557.4200000000003</v>
          </cell>
          <cell r="Y30">
            <v>411.8949229894626</v>
          </cell>
          <cell r="Z30">
            <v>25375.486922989468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18.717523450294014</v>
          </cell>
          <cell r="AK30">
            <v>2.807628517544102</v>
          </cell>
          <cell r="AL30">
            <v>0.15</v>
          </cell>
          <cell r="AM30">
            <v>21.525151967838116</v>
          </cell>
          <cell r="AN30">
            <v>2.807628517544102</v>
          </cell>
          <cell r="AO30">
            <v>0.15</v>
          </cell>
          <cell r="AP30">
            <v>24.332780485382219</v>
          </cell>
          <cell r="AQ30">
            <v>0</v>
          </cell>
          <cell r="AR30">
            <v>0</v>
          </cell>
          <cell r="AS30">
            <v>1636.5</v>
          </cell>
          <cell r="AT30">
            <v>1636.5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</row>
        <row r="33">
          <cell r="B33" t="str">
            <v>Total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9</v>
          </cell>
          <cell r="J33">
            <v>1163532.4100000001</v>
          </cell>
          <cell r="K33">
            <v>96621.13</v>
          </cell>
          <cell r="L33">
            <v>3010.7483999999995</v>
          </cell>
          <cell r="M33">
            <v>370929.4</v>
          </cell>
          <cell r="N33">
            <v>11200.199999999999</v>
          </cell>
          <cell r="O33">
            <v>2999.920000000001</v>
          </cell>
          <cell r="P33">
            <v>0</v>
          </cell>
          <cell r="Q33">
            <v>89712.439999999988</v>
          </cell>
          <cell r="R33">
            <v>0</v>
          </cell>
          <cell r="S33">
            <v>361.39999999999992</v>
          </cell>
          <cell r="T33">
            <v>5733.0199999999995</v>
          </cell>
          <cell r="U33">
            <v>217657.09</v>
          </cell>
          <cell r="V33">
            <v>29967.960000000003</v>
          </cell>
          <cell r="W33">
            <v>22546.44</v>
          </cell>
          <cell r="X33">
            <v>134170.66000000003</v>
          </cell>
          <cell r="Y33">
            <v>42349.684180404809</v>
          </cell>
          <cell r="Z33">
            <v>2190792.5025804052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3189.8999999999996</v>
          </cell>
          <cell r="AH33">
            <v>0</v>
          </cell>
          <cell r="AI33">
            <v>2711.4149999999995</v>
          </cell>
          <cell r="AJ33">
            <v>23.747079971563178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3292.9000000000005</v>
          </cell>
          <cell r="AT33">
            <v>3292.9000000000005</v>
          </cell>
          <cell r="AU33">
            <v>0</v>
          </cell>
          <cell r="AV33">
            <v>0</v>
          </cell>
          <cell r="AX33">
            <v>0</v>
          </cell>
        </row>
        <row r="34">
          <cell r="B34" t="str">
            <v>Total (Chargeable)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64388.188841095965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Overtime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0.88288051432998327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str">
            <v>Payroll (including APC's)</v>
          </cell>
          <cell r="X35">
            <v>0</v>
          </cell>
          <cell r="Y35">
            <v>2190792.5025804052</v>
          </cell>
          <cell r="Z35" t="str">
            <v>Proof</v>
          </cell>
          <cell r="AE35" t="str">
            <v>Productive Hrs for the year</v>
          </cell>
          <cell r="AF35">
            <v>0</v>
          </cell>
          <cell r="AG35">
            <v>0</v>
          </cell>
          <cell r="AH35">
            <v>0</v>
          </cell>
          <cell r="AI35">
            <v>2711.4149999999995</v>
          </cell>
          <cell r="AJ35">
            <v>23.747079971563178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 xml:space="preserve">Overtime Hours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 xml:space="preserve">Estimated  Monthly Productive Hrs </v>
          </cell>
          <cell r="AF36">
            <v>0</v>
          </cell>
          <cell r="AG36">
            <v>0</v>
          </cell>
          <cell r="AH36">
            <v>0</v>
          </cell>
          <cell r="AI36">
            <v>225.95124999999996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Base Rate</v>
          </cell>
          <cell r="E37">
            <v>0</v>
          </cell>
          <cell r="F37">
            <v>23.747079971563178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Overtime Hrs for the year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 t="str">
            <v xml:space="preserve">Cost Centre Overhead </v>
          </cell>
          <cell r="AL37">
            <v>0</v>
          </cell>
          <cell r="AM37">
            <v>0</v>
          </cell>
          <cell r="AN37">
            <v>0</v>
          </cell>
          <cell r="AO37">
            <v>249075.07575557093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2190792.5025804052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Total Hrs for the year</v>
          </cell>
          <cell r="AF38">
            <v>0</v>
          </cell>
          <cell r="AG38">
            <v>0</v>
          </cell>
          <cell r="AH38">
            <v>0</v>
          </cell>
          <cell r="AI38">
            <v>2711.4149999999995</v>
          </cell>
          <cell r="AJ38">
            <v>0</v>
          </cell>
          <cell r="AK38" t="str">
            <v xml:space="preserve">Corporate Overheads 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Multiplier for O/T recovery penalty</v>
          </cell>
          <cell r="E39">
            <v>0</v>
          </cell>
          <cell r="F39">
            <v>1.4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 t="str">
            <v>Proofs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Total Allocated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Staff Numbers - FTE</v>
          </cell>
          <cell r="AJ40">
            <v>0</v>
          </cell>
          <cell r="AK40">
            <v>9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Budget Overtime</v>
          </cell>
          <cell r="E42">
            <v>0</v>
          </cell>
          <cell r="F42">
            <v>0</v>
          </cell>
          <cell r="G42">
            <v>0</v>
          </cell>
          <cell r="H42" t="str">
            <v xml:space="preserve"> 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APCS</v>
          </cell>
          <cell r="E43">
            <v>0</v>
          </cell>
          <cell r="F43">
            <v>0.104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Total Budget Overtime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 t="str">
            <v>Cost Centre Overheads as a % of Chargeable Payroll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0.11369176928540703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Corporate Overheads as a % of Chargeable Payroll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0.15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Staff Training and Development</v>
          </cell>
          <cell r="E48">
            <v>0</v>
          </cell>
          <cell r="F48">
            <v>71671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 t="str">
            <v>Average OPA Rate</v>
          </cell>
          <cell r="AM48">
            <v>0</v>
          </cell>
          <cell r="AN48">
            <v>0</v>
          </cell>
          <cell r="AO48">
            <v>23.747079971563178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Other Employment Costs</v>
          </cell>
          <cell r="E49">
            <v>0</v>
          </cell>
          <cell r="F49">
            <v>104138.9717680295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Project Related Expenses</v>
          </cell>
          <cell r="E50">
            <v>0</v>
          </cell>
          <cell r="F50">
            <v>6999.9999999999973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Average Fully Burdened Charge-Out-Rate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Selling Expenses</v>
          </cell>
          <cell r="E52">
            <v>0</v>
          </cell>
          <cell r="F52">
            <v>22348.310064871752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Average Rate settings for OPA System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Leases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Hourly Rate OPA Rate per hour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23.747079971563178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General and Admin Expenses</v>
          </cell>
          <cell r="E54">
            <v>0</v>
          </cell>
          <cell r="F54">
            <v>15421.476666666667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Cost Centre Overhead Rate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0.15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non-contestable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0.15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Inter Divisional Charges</v>
          </cell>
          <cell r="E56">
            <v>0</v>
          </cell>
          <cell r="F56">
            <v>30995.31725600304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Corporate Overhead Rate for contestable works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0.05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Less</v>
          </cell>
          <cell r="E57">
            <v>0</v>
          </cell>
          <cell r="F57">
            <v>251575.07575557093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Overtime Penalty Rate to be applied to base OT hours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0.4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68293 - Reimbursement of FBT Expenses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74312 - Budget Cap Adjustment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70840 - Professional Member Fees</v>
          </cell>
          <cell r="E60">
            <v>0</v>
          </cell>
          <cell r="F60">
            <v>2500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71100 - Contractors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71000 - Consultants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72505 - Plant Leasing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Total Overheads to be Recovered</v>
          </cell>
          <cell r="E64">
            <v>0</v>
          </cell>
          <cell r="F64">
            <v>249075.07575557093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Fixed Price Service Contract Charges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</sheetData>
      <sheetData sheetId="25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3121 - Network Distribution Strategy &amp; Compliance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6327</v>
          </cell>
          <cell r="C24">
            <v>0</v>
          </cell>
          <cell r="D24" t="str">
            <v>Customer Liaison Officer</v>
          </cell>
          <cell r="E24" t="str">
            <v>9718</v>
          </cell>
          <cell r="F24" t="str">
            <v>BELLINGHAM, Elyse C</v>
          </cell>
          <cell r="G24" t="str">
            <v>Salaried Staff</v>
          </cell>
          <cell r="H24">
            <v>0</v>
          </cell>
          <cell r="I24">
            <v>1</v>
          </cell>
          <cell r="J24">
            <v>47201.01</v>
          </cell>
          <cell r="K24">
            <v>3919.619999999999</v>
          </cell>
          <cell r="L24">
            <v>194.8176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6560.15</v>
          </cell>
          <cell r="V24">
            <v>936.75</v>
          </cell>
          <cell r="W24">
            <v>707.93999999999994</v>
          </cell>
          <cell r="X24">
            <v>4194.1499999999996</v>
          </cell>
          <cell r="Y24">
            <v>1880.083372983428</v>
          </cell>
          <cell r="Z24">
            <v>69144.550972983445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51.002558422803929</v>
          </cell>
          <cell r="AK24">
            <v>12.750639605700982</v>
          </cell>
          <cell r="AL24">
            <v>0.25</v>
          </cell>
          <cell r="AM24">
            <v>63.753198028504912</v>
          </cell>
          <cell r="AN24">
            <v>7.6503837634205887</v>
          </cell>
          <cell r="AO24">
            <v>0.15</v>
          </cell>
          <cell r="AP24">
            <v>71.403581791925504</v>
          </cell>
          <cell r="AQ24">
            <v>0</v>
          </cell>
          <cell r="AR24">
            <v>0</v>
          </cell>
          <cell r="AS24">
            <v>1448.74</v>
          </cell>
          <cell r="AT24">
            <v>1448.74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994</v>
          </cell>
          <cell r="C25">
            <v>0</v>
          </cell>
          <cell r="D25" t="str">
            <v>Customer Liaison Officer</v>
          </cell>
          <cell r="E25" t="str">
            <v>2506</v>
          </cell>
          <cell r="F25" t="str">
            <v>BUSTAMANTE, Christian A</v>
          </cell>
          <cell r="G25" t="str">
            <v>Salaried Staff</v>
          </cell>
          <cell r="H25">
            <v>0</v>
          </cell>
          <cell r="I25">
            <v>1</v>
          </cell>
          <cell r="J25">
            <v>81691.320000000007</v>
          </cell>
          <cell r="K25">
            <v>6783.6999999999971</v>
          </cell>
          <cell r="L25">
            <v>312.1472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11042.480000000001</v>
          </cell>
          <cell r="V25">
            <v>1576.87</v>
          </cell>
          <cell r="W25">
            <v>1191.67</v>
          </cell>
          <cell r="X25">
            <v>7059.8099999999995</v>
          </cell>
          <cell r="Y25">
            <v>3259.9603928809993</v>
          </cell>
          <cell r="Z25">
            <v>116467.98759288099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85.909377644426257</v>
          </cell>
          <cell r="AK25">
            <v>21.477344411106564</v>
          </cell>
          <cell r="AL25">
            <v>0.25</v>
          </cell>
          <cell r="AM25">
            <v>107.38672205553283</v>
          </cell>
          <cell r="AN25">
            <v>12.886406646663938</v>
          </cell>
          <cell r="AO25">
            <v>0.15</v>
          </cell>
          <cell r="AP25">
            <v>120.27312870219677</v>
          </cell>
          <cell r="AQ25">
            <v>0</v>
          </cell>
          <cell r="AR25">
            <v>0</v>
          </cell>
          <cell r="AS25">
            <v>1514.4599999999998</v>
          </cell>
          <cell r="AT25">
            <v>1514.4599999999998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2573</v>
          </cell>
          <cell r="C26">
            <v>0</v>
          </cell>
          <cell r="D26" t="str">
            <v>Standards Tech Off/Engineer</v>
          </cell>
          <cell r="E26" t="str">
            <v>10628</v>
          </cell>
          <cell r="F26" t="str">
            <v>BUTSON, Mark</v>
          </cell>
          <cell r="G26" t="str">
            <v>Salaried Staff</v>
          </cell>
          <cell r="H26">
            <v>0</v>
          </cell>
          <cell r="I26">
            <v>1</v>
          </cell>
          <cell r="J26">
            <v>117512.76000000001</v>
          </cell>
          <cell r="K26">
            <v>9758.31</v>
          </cell>
          <cell r="L26">
            <v>203.386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16385.73</v>
          </cell>
          <cell r="V26">
            <v>2339.8999999999996</v>
          </cell>
          <cell r="W26">
            <v>1768.3099999999997</v>
          </cell>
          <cell r="X26">
            <v>10475.94</v>
          </cell>
          <cell r="Y26">
            <v>2163.3196083069824</v>
          </cell>
          <cell r="Z26">
            <v>169890.70560830698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125.31516245820504</v>
          </cell>
          <cell r="AK26">
            <v>31.328790614551259</v>
          </cell>
          <cell r="AL26">
            <v>0.25</v>
          </cell>
          <cell r="AM26">
            <v>156.64395307275629</v>
          </cell>
          <cell r="AN26">
            <v>18.797274368730754</v>
          </cell>
          <cell r="AO26">
            <v>0.15</v>
          </cell>
          <cell r="AP26">
            <v>175.44122744148706</v>
          </cell>
          <cell r="AQ26">
            <v>1143.1500000000001</v>
          </cell>
          <cell r="AR26">
            <v>0</v>
          </cell>
          <cell r="AS26">
            <v>218.45000000000005</v>
          </cell>
          <cell r="AT26">
            <v>1361.6000000000001</v>
          </cell>
          <cell r="AU26">
            <v>199687.70869755477</v>
          </cell>
          <cell r="AV26">
            <v>0.8395637485311398</v>
          </cell>
          <cell r="AW26">
            <v>1138.2028706117801</v>
          </cell>
          <cell r="AX26">
            <v>0</v>
          </cell>
        </row>
        <row r="27">
          <cell r="B27" t="str">
            <v>6523</v>
          </cell>
          <cell r="C27">
            <v>0</v>
          </cell>
          <cell r="D27" t="str">
            <v>Standards Mgr</v>
          </cell>
          <cell r="E27" t="str">
            <v>3113</v>
          </cell>
          <cell r="F27" t="str">
            <v>CLELAND, Wayne J</v>
          </cell>
          <cell r="G27" t="str">
            <v>Salaried Staff</v>
          </cell>
          <cell r="H27">
            <v>0</v>
          </cell>
          <cell r="I27">
            <v>1</v>
          </cell>
          <cell r="J27">
            <v>153722.08000000002</v>
          </cell>
          <cell r="K27">
            <v>12765.15</v>
          </cell>
          <cell r="L27">
            <v>502.15680000000003</v>
          </cell>
          <cell r="M27">
            <v>26228.49</v>
          </cell>
          <cell r="N27">
            <v>0</v>
          </cell>
          <cell r="O27">
            <v>0</v>
          </cell>
          <cell r="P27">
            <v>0</v>
          </cell>
          <cell r="Q27">
            <v>14952.09</v>
          </cell>
          <cell r="R27">
            <v>0</v>
          </cell>
          <cell r="S27">
            <v>0</v>
          </cell>
          <cell r="T27">
            <v>0</v>
          </cell>
          <cell r="U27">
            <v>24919.170000000006</v>
          </cell>
          <cell r="V27">
            <v>3558.4599999999991</v>
          </cell>
          <cell r="W27">
            <v>2689.2099999999996</v>
          </cell>
          <cell r="X27">
            <v>15931.68</v>
          </cell>
          <cell r="Y27">
            <v>5956.4255473150188</v>
          </cell>
          <cell r="Z27">
            <v>261224.912347315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192.68530442393734</v>
          </cell>
          <cell r="AK27">
            <v>48.171326105984335</v>
          </cell>
          <cell r="AL27">
            <v>0.25</v>
          </cell>
          <cell r="AM27">
            <v>240.85663052992169</v>
          </cell>
          <cell r="AN27">
            <v>28.902795663590599</v>
          </cell>
          <cell r="AO27">
            <v>0.15</v>
          </cell>
          <cell r="AP27">
            <v>269.7594261935123</v>
          </cell>
          <cell r="AQ27">
            <v>811.2</v>
          </cell>
          <cell r="AR27">
            <v>0</v>
          </cell>
          <cell r="AS27">
            <v>680.07999999999993</v>
          </cell>
          <cell r="AT27">
            <v>1491.28</v>
          </cell>
          <cell r="AU27">
            <v>198935.08157730187</v>
          </cell>
          <cell r="AV27">
            <v>0.54396223378574116</v>
          </cell>
          <cell r="AW27">
            <v>737.45368006008255</v>
          </cell>
          <cell r="AX27">
            <v>0</v>
          </cell>
        </row>
        <row r="28">
          <cell r="B28" t="str">
            <v>6348</v>
          </cell>
          <cell r="C28">
            <v>0</v>
          </cell>
          <cell r="D28" t="str">
            <v>Regulatory Compliance Mgr</v>
          </cell>
          <cell r="E28" t="str">
            <v>10588</v>
          </cell>
          <cell r="F28" t="str">
            <v>CUNNINGHAM, Peter J</v>
          </cell>
          <cell r="G28" t="str">
            <v>Salaried Staff</v>
          </cell>
          <cell r="H28">
            <v>0</v>
          </cell>
          <cell r="I28">
            <v>1</v>
          </cell>
          <cell r="J28">
            <v>131830.85</v>
          </cell>
          <cell r="K28">
            <v>10947.32</v>
          </cell>
          <cell r="L28">
            <v>313.20999999999998</v>
          </cell>
          <cell r="M28">
            <v>16152.02</v>
          </cell>
          <cell r="N28">
            <v>0</v>
          </cell>
          <cell r="O28">
            <v>0</v>
          </cell>
          <cell r="P28">
            <v>0</v>
          </cell>
          <cell r="Q28">
            <v>14952.09</v>
          </cell>
          <cell r="R28">
            <v>0</v>
          </cell>
          <cell r="S28">
            <v>0</v>
          </cell>
          <cell r="T28">
            <v>0</v>
          </cell>
          <cell r="U28">
            <v>20865.050000000003</v>
          </cell>
          <cell r="V28">
            <v>2979.52</v>
          </cell>
          <cell r="W28">
            <v>2251.6800000000003</v>
          </cell>
          <cell r="X28">
            <v>13339.71</v>
          </cell>
          <cell r="Y28">
            <v>2474.0274934110785</v>
          </cell>
          <cell r="Z28">
            <v>216105.47749341105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159.40420591714002</v>
          </cell>
          <cell r="AK28">
            <v>39.851051479285005</v>
          </cell>
          <cell r="AL28">
            <v>0.25</v>
          </cell>
          <cell r="AM28">
            <v>199.25525739642501</v>
          </cell>
          <cell r="AN28">
            <v>23.910630887571003</v>
          </cell>
          <cell r="AO28">
            <v>0.15</v>
          </cell>
          <cell r="AP28">
            <v>223.16588828399603</v>
          </cell>
          <cell r="AQ28">
            <v>0</v>
          </cell>
          <cell r="AR28">
            <v>0</v>
          </cell>
          <cell r="AS28">
            <v>1260.5999999999999</v>
          </cell>
          <cell r="AT28">
            <v>1260.5999999999999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22</v>
          </cell>
          <cell r="C29">
            <v>0</v>
          </cell>
          <cell r="D29" t="str">
            <v>Standards Engineer</v>
          </cell>
          <cell r="E29" t="str">
            <v>10609</v>
          </cell>
          <cell r="F29" t="str">
            <v>DESAI, Chiragkumar</v>
          </cell>
          <cell r="G29" t="str">
            <v>Salaried Staff</v>
          </cell>
          <cell r="H29">
            <v>0</v>
          </cell>
          <cell r="I29">
            <v>1</v>
          </cell>
          <cell r="J29">
            <v>99602.019999999975</v>
          </cell>
          <cell r="K29">
            <v>8270.9699999999993</v>
          </cell>
          <cell r="L29">
            <v>362.25080000000003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14058.09</v>
          </cell>
          <cell r="V29">
            <v>2007.48</v>
          </cell>
          <cell r="W29">
            <v>1517.1199999999997</v>
          </cell>
          <cell r="X29">
            <v>8987.81</v>
          </cell>
          <cell r="Y29">
            <v>1858.8798854832428</v>
          </cell>
          <cell r="Z29">
            <v>145947.67068548323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107.65424745786481</v>
          </cell>
          <cell r="AK29">
            <v>26.913561864466203</v>
          </cell>
          <cell r="AL29">
            <v>0.25</v>
          </cell>
          <cell r="AM29">
            <v>134.56780932233102</v>
          </cell>
          <cell r="AN29">
            <v>16.14813711867972</v>
          </cell>
          <cell r="AO29">
            <v>0.15</v>
          </cell>
          <cell r="AP29">
            <v>150.71594644101074</v>
          </cell>
          <cell r="AQ29">
            <v>0</v>
          </cell>
          <cell r="AR29">
            <v>0</v>
          </cell>
          <cell r="AS29">
            <v>1576.6</v>
          </cell>
          <cell r="AT29">
            <v>1576.6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6304</v>
          </cell>
          <cell r="C30">
            <v>0</v>
          </cell>
          <cell r="D30" t="str">
            <v>Regulatory Compliance Officer</v>
          </cell>
          <cell r="E30" t="str">
            <v>10536</v>
          </cell>
          <cell r="F30" t="str">
            <v>FITZGERALD, Marianne</v>
          </cell>
          <cell r="G30" t="str">
            <v>Salaried Staff</v>
          </cell>
          <cell r="H30">
            <v>0</v>
          </cell>
          <cell r="I30">
            <v>1</v>
          </cell>
          <cell r="J30">
            <v>109859.04999999999</v>
          </cell>
          <cell r="K30">
            <v>9122.7800000000007</v>
          </cell>
          <cell r="L30">
            <v>168.83400000000003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14703.12</v>
          </cell>
          <cell r="V30">
            <v>2099.59</v>
          </cell>
          <cell r="W30">
            <v>1586.7600000000002</v>
          </cell>
          <cell r="X30">
            <v>9400.19</v>
          </cell>
          <cell r="Y30">
            <v>2140.8108609145488</v>
          </cell>
          <cell r="Z30">
            <v>152631.16486091455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112.58414138810517</v>
          </cell>
          <cell r="AK30">
            <v>28.146035347026292</v>
          </cell>
          <cell r="AL30">
            <v>0.25</v>
          </cell>
          <cell r="AM30">
            <v>140.73017673513147</v>
          </cell>
          <cell r="AN30">
            <v>16.887621208215773</v>
          </cell>
          <cell r="AO30">
            <v>0.15</v>
          </cell>
          <cell r="AP30">
            <v>157.61779794334723</v>
          </cell>
          <cell r="AQ30">
            <v>0</v>
          </cell>
          <cell r="AR30">
            <v>0</v>
          </cell>
          <cell r="AS30">
            <v>127.25</v>
          </cell>
          <cell r="AT30">
            <v>127.25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6427</v>
          </cell>
          <cell r="C31">
            <v>0</v>
          </cell>
          <cell r="D31" t="str">
            <v>Senior Standards Engineer</v>
          </cell>
          <cell r="E31" t="str">
            <v>3726</v>
          </cell>
          <cell r="F31" t="str">
            <v>SUTHAR, Bhavin D</v>
          </cell>
          <cell r="G31" t="str">
            <v>Salaried Staff</v>
          </cell>
          <cell r="H31">
            <v>0</v>
          </cell>
          <cell r="I31">
            <v>1</v>
          </cell>
          <cell r="J31">
            <v>121657.40000000002</v>
          </cell>
          <cell r="K31">
            <v>10102.48</v>
          </cell>
          <cell r="L31">
            <v>414.48760000000004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5733.0199999999995</v>
          </cell>
          <cell r="U31">
            <v>16924.39</v>
          </cell>
          <cell r="V31">
            <v>2416.83</v>
          </cell>
          <cell r="W31">
            <v>1826.4100000000003</v>
          </cell>
          <cell r="X31">
            <v>10820.340000000002</v>
          </cell>
          <cell r="Y31">
            <v>5736.7998394767892</v>
          </cell>
          <cell r="Z31">
            <v>179182.18743947678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132.16876607931786</v>
          </cell>
          <cell r="AK31">
            <v>33.042191519829466</v>
          </cell>
          <cell r="AL31">
            <v>0.25</v>
          </cell>
          <cell r="AM31">
            <v>165.21095759914732</v>
          </cell>
          <cell r="AN31">
            <v>19.825314911897678</v>
          </cell>
          <cell r="AO31">
            <v>0.15</v>
          </cell>
          <cell r="AP31">
            <v>185.03627251104501</v>
          </cell>
          <cell r="AQ31">
            <v>210.45</v>
          </cell>
          <cell r="AR31">
            <v>0</v>
          </cell>
          <cell r="AS31">
            <v>1394.4</v>
          </cell>
          <cell r="AT31">
            <v>1604.8500000000001</v>
          </cell>
          <cell r="AU31">
            <v>32895.565246155747</v>
          </cell>
          <cell r="AV31">
            <v>0.13113375081783343</v>
          </cell>
          <cell r="AW31">
            <v>177.77900948686789</v>
          </cell>
          <cell r="AX31">
            <v>0</v>
          </cell>
        </row>
        <row r="32">
          <cell r="B32" t="str">
            <v>1342</v>
          </cell>
          <cell r="C32">
            <v>0</v>
          </cell>
          <cell r="D32" t="str">
            <v>Snr Regulatory Compliance &amp; Report Officer</v>
          </cell>
          <cell r="E32" t="str">
            <v>10606</v>
          </cell>
          <cell r="F32" t="str">
            <v>WALKER, Robert</v>
          </cell>
          <cell r="G32" t="str">
            <v>Salaried Staff</v>
          </cell>
          <cell r="H32">
            <v>0</v>
          </cell>
          <cell r="I32">
            <v>1</v>
          </cell>
          <cell r="J32">
            <v>124839.82999999999</v>
          </cell>
          <cell r="K32">
            <v>10366.800000000001</v>
          </cell>
          <cell r="L32">
            <v>370.37760000000003</v>
          </cell>
          <cell r="M32">
            <v>13875.000000000004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17889.009999999998</v>
          </cell>
          <cell r="V32">
            <v>2554.56</v>
          </cell>
          <cell r="W32">
            <v>1930.53</v>
          </cell>
          <cell r="X32">
            <v>11437.019999999999</v>
          </cell>
          <cell r="Y32">
            <v>2297.7183764286601</v>
          </cell>
          <cell r="Z32">
            <v>185560.84597642865</v>
          </cell>
          <cell r="AA32">
            <v>0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136.87380646373106</v>
          </cell>
          <cell r="AK32">
            <v>34.218451615932764</v>
          </cell>
          <cell r="AL32">
            <v>0.25</v>
          </cell>
          <cell r="AM32">
            <v>171.09225807966382</v>
          </cell>
          <cell r="AN32">
            <v>20.531070969559657</v>
          </cell>
          <cell r="AO32">
            <v>0.15</v>
          </cell>
          <cell r="AP32">
            <v>191.62332904922349</v>
          </cell>
          <cell r="AQ32">
            <v>0</v>
          </cell>
          <cell r="AR32">
            <v>0</v>
          </cell>
          <cell r="AS32">
            <v>1463</v>
          </cell>
          <cell r="AT32">
            <v>1463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6525</v>
          </cell>
          <cell r="C33">
            <v>0</v>
          </cell>
          <cell r="D33" t="str">
            <v>Distribution Strategy Mgr</v>
          </cell>
          <cell r="E33" t="str">
            <v>10016</v>
          </cell>
          <cell r="F33" t="str">
            <v>SEDDON, Scott M</v>
          </cell>
          <cell r="G33" t="str">
            <v>Salaried Staff</v>
          </cell>
          <cell r="H33">
            <v>0</v>
          </cell>
          <cell r="I33">
            <v>1</v>
          </cell>
          <cell r="J33">
            <v>124640.09000000001</v>
          </cell>
          <cell r="K33">
            <v>10350.19</v>
          </cell>
          <cell r="L33">
            <v>672.90639999999996</v>
          </cell>
          <cell r="M33">
            <v>7268.369999999999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17070.23</v>
          </cell>
          <cell r="V33">
            <v>2437.62</v>
          </cell>
          <cell r="W33">
            <v>1842.18</v>
          </cell>
          <cell r="X33">
            <v>10913.56</v>
          </cell>
          <cell r="Y33">
            <v>3484.0442278935971</v>
          </cell>
          <cell r="Z33">
            <v>178679.19062789361</v>
          </cell>
          <cell r="AA33">
            <v>0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131.79774444553388</v>
          </cell>
          <cell r="AK33">
            <v>32.94943611138347</v>
          </cell>
          <cell r="AL33">
            <v>0.25</v>
          </cell>
          <cell r="AM33">
            <v>164.74718055691736</v>
          </cell>
          <cell r="AN33">
            <v>19.769661666830082</v>
          </cell>
          <cell r="AO33">
            <v>0.15</v>
          </cell>
          <cell r="AP33">
            <v>184.51684222374743</v>
          </cell>
          <cell r="AQ33">
            <v>240.53333333333336</v>
          </cell>
          <cell r="AR33">
            <v>0</v>
          </cell>
          <cell r="AS33">
            <v>1075.9533333333334</v>
          </cell>
          <cell r="AT33">
            <v>1316.4866666666667</v>
          </cell>
          <cell r="AU33">
            <v>45704.695208945843</v>
          </cell>
          <cell r="AV33">
            <v>0.18270852217771547</v>
          </cell>
          <cell r="AW33">
            <v>247.69931383024513</v>
          </cell>
          <cell r="AX33">
            <v>0</v>
          </cell>
        </row>
        <row r="34">
          <cell r="B34" t="str">
            <v>6670</v>
          </cell>
          <cell r="C34">
            <v>0</v>
          </cell>
          <cell r="D34" t="str">
            <v>Regulatory Compliance &amp; Reporting Officer</v>
          </cell>
          <cell r="E34" t="str">
            <v>1859</v>
          </cell>
          <cell r="F34" t="str">
            <v>CHAMBERS, David M</v>
          </cell>
          <cell r="G34" t="str">
            <v>Salaried Staff</v>
          </cell>
          <cell r="H34">
            <v>0</v>
          </cell>
          <cell r="I34">
            <v>1</v>
          </cell>
          <cell r="J34">
            <v>117510.76999999999</v>
          </cell>
          <cell r="K34">
            <v>9758.16</v>
          </cell>
          <cell r="L34">
            <v>699.05439999999999</v>
          </cell>
          <cell r="M34">
            <v>0</v>
          </cell>
          <cell r="N34">
            <v>2091.9499999999998</v>
          </cell>
          <cell r="O34">
            <v>560.32000000000005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15589.77</v>
          </cell>
          <cell r="V34">
            <v>2226.21</v>
          </cell>
          <cell r="W34">
            <v>1682.42</v>
          </cell>
          <cell r="X34">
            <v>9967.08</v>
          </cell>
          <cell r="Y34">
            <v>5048.7695282829955</v>
          </cell>
          <cell r="Z34">
            <v>165134.503928283</v>
          </cell>
          <cell r="AA34">
            <v>0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121.80688233139009</v>
          </cell>
          <cell r="AK34">
            <v>30.451720582847521</v>
          </cell>
          <cell r="AL34">
            <v>0.25</v>
          </cell>
          <cell r="AM34">
            <v>152.2586029142376</v>
          </cell>
          <cell r="AN34">
            <v>18.271032349708513</v>
          </cell>
          <cell r="AO34">
            <v>0.15</v>
          </cell>
          <cell r="AP34">
            <v>170.52963526394612</v>
          </cell>
          <cell r="AQ34">
            <v>240.53333333333336</v>
          </cell>
          <cell r="AR34">
            <v>0</v>
          </cell>
          <cell r="AS34">
            <v>1075.9533333333334</v>
          </cell>
          <cell r="AT34">
            <v>1316.4866666666667</v>
          </cell>
          <cell r="AU34">
            <v>42240.073642601426</v>
          </cell>
          <cell r="AV34">
            <v>0.18270852217771547</v>
          </cell>
          <cell r="AW34">
            <v>247.69931383024513</v>
          </cell>
          <cell r="AX34">
            <v>0</v>
          </cell>
        </row>
        <row r="35">
          <cell r="B35" t="str">
            <v>N3121-1415-01</v>
          </cell>
          <cell r="C35">
            <v>0</v>
          </cell>
          <cell r="D35" t="str">
            <v>Specifications &amp; Standards Officer</v>
          </cell>
          <cell r="E35" t="str">
            <v>N3121-1415-01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89150.120000000024</v>
          </cell>
          <cell r="K35">
            <v>7403.07</v>
          </cell>
          <cell r="L35">
            <v>0</v>
          </cell>
          <cell r="M35">
            <v>180.20999999999998</v>
          </cell>
          <cell r="N35">
            <v>2698.86</v>
          </cell>
          <cell r="O35">
            <v>722.8499999999998</v>
          </cell>
          <cell r="P35">
            <v>0</v>
          </cell>
          <cell r="Q35">
            <v>0</v>
          </cell>
          <cell r="R35">
            <v>1224.92</v>
          </cell>
          <cell r="S35">
            <v>0</v>
          </cell>
          <cell r="T35">
            <v>3346.85</v>
          </cell>
          <cell r="U35">
            <v>12566.670000000002</v>
          </cell>
          <cell r="V35">
            <v>1794.5299999999997</v>
          </cell>
          <cell r="W35">
            <v>1356.1699999999996</v>
          </cell>
          <cell r="X35">
            <v>8034.2900000000009</v>
          </cell>
          <cell r="Y35">
            <v>1030.498114513088</v>
          </cell>
          <cell r="Z35">
            <v>129509.03811451313</v>
          </cell>
          <cell r="AA35">
            <v>0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95.528746513914797</v>
          </cell>
          <cell r="AK35">
            <v>23.882186628478699</v>
          </cell>
          <cell r="AL35">
            <v>0.25</v>
          </cell>
          <cell r="AM35">
            <v>119.4109331423935</v>
          </cell>
          <cell r="AN35">
            <v>14.329311977087219</v>
          </cell>
          <cell r="AO35">
            <v>0.15</v>
          </cell>
          <cell r="AP35">
            <v>133.74024511948073</v>
          </cell>
          <cell r="AQ35">
            <v>240.53333333333336</v>
          </cell>
          <cell r="AR35">
            <v>0</v>
          </cell>
          <cell r="AS35">
            <v>1075.9533333333334</v>
          </cell>
          <cell r="AT35">
            <v>1316.4866666666667</v>
          </cell>
          <cell r="AU35">
            <v>33127.366947584167</v>
          </cell>
          <cell r="AV35">
            <v>0.18270852217771547</v>
          </cell>
          <cell r="AW35">
            <v>247.69931383024513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12</v>
          </cell>
          <cell r="J37">
            <v>1319217.3000000003</v>
          </cell>
          <cell r="K37">
            <v>109548.55000000002</v>
          </cell>
          <cell r="L37">
            <v>4213.6283999999996</v>
          </cell>
          <cell r="M37">
            <v>63704.090000000004</v>
          </cell>
          <cell r="N37">
            <v>21591.11</v>
          </cell>
          <cell r="O37">
            <v>5783.0500000000011</v>
          </cell>
          <cell r="P37">
            <v>0</v>
          </cell>
          <cell r="Q37">
            <v>29904.18</v>
          </cell>
          <cell r="R37">
            <v>1224.92</v>
          </cell>
          <cell r="S37">
            <v>0</v>
          </cell>
          <cell r="T37">
            <v>20545.909999999996</v>
          </cell>
          <cell r="U37">
            <v>188573.86000000002</v>
          </cell>
          <cell r="V37">
            <v>26928.32</v>
          </cell>
          <cell r="W37">
            <v>20350.399999999994</v>
          </cell>
          <cell r="X37">
            <v>120561.57999999999</v>
          </cell>
          <cell r="Y37">
            <v>37331.337247890428</v>
          </cell>
          <cell r="Z37">
            <v>1969478.2356478903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19139.400000000001</v>
          </cell>
          <cell r="AH37">
            <v>0</v>
          </cell>
          <cell r="AI37">
            <v>16268.49</v>
          </cell>
          <cell r="AJ37">
            <v>121.06091196219749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2886.4</v>
          </cell>
          <cell r="AR37">
            <v>0</v>
          </cell>
          <cell r="AS37">
            <v>12911.439999999999</v>
          </cell>
          <cell r="AT37">
            <v>15797.840000000004</v>
          </cell>
          <cell r="AU37">
            <v>552590.4913201438</v>
          </cell>
          <cell r="AV37">
            <v>0</v>
          </cell>
          <cell r="AX37">
            <v>0</v>
          </cell>
        </row>
        <row r="38">
          <cell r="B38" t="str">
            <v>Total (Chargeable)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1969478.2356478903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str">
            <v>Payroll (including APC's)</v>
          </cell>
          <cell r="X39">
            <v>0</v>
          </cell>
          <cell r="Y39">
            <v>1969478.2356478907</v>
          </cell>
          <cell r="Z39" t="str">
            <v>Proof</v>
          </cell>
          <cell r="AE39" t="str">
            <v>Productive Hrs for the year</v>
          </cell>
          <cell r="AF39">
            <v>0</v>
          </cell>
          <cell r="AG39">
            <v>0</v>
          </cell>
          <cell r="AH39">
            <v>0</v>
          </cell>
          <cell r="AI39">
            <v>16268.49</v>
          </cell>
          <cell r="AJ39">
            <v>121.06091196219749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 xml:space="preserve">Overtime Hours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 xml:space="preserve">Estimated  Monthly Productive Hrs </v>
          </cell>
          <cell r="AF40">
            <v>0</v>
          </cell>
          <cell r="AG40">
            <v>0</v>
          </cell>
          <cell r="AH40">
            <v>0</v>
          </cell>
          <cell r="AI40">
            <v>1355.7075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Base Rate</v>
          </cell>
          <cell r="E41">
            <v>0</v>
          </cell>
          <cell r="F41">
            <v>121.06091196219749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Overtime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 t="str">
            <v xml:space="preserve">Cost Centre Overhead </v>
          </cell>
          <cell r="AL41">
            <v>0</v>
          </cell>
          <cell r="AM41">
            <v>0</v>
          </cell>
          <cell r="AN41">
            <v>0</v>
          </cell>
          <cell r="AO41">
            <v>471330.46162103384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1969478.2356478907</v>
          </cell>
          <cell r="Z42">
            <v>4.6566128730773926E-10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Total Hrs for the year</v>
          </cell>
          <cell r="AF42">
            <v>0</v>
          </cell>
          <cell r="AG42">
            <v>0</v>
          </cell>
          <cell r="AH42">
            <v>0</v>
          </cell>
          <cell r="AI42">
            <v>16268.49</v>
          </cell>
          <cell r="AJ42">
            <v>0</v>
          </cell>
          <cell r="AK42" t="str">
            <v xml:space="preserve">Corporate Overheads 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Multiplier for O/T recovery penalty</v>
          </cell>
          <cell r="E43">
            <v>0</v>
          </cell>
          <cell r="F43">
            <v>1.4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 t="str">
            <v>Proofs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Total Allocated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Staff Numbers - FTE</v>
          </cell>
          <cell r="AJ44">
            <v>0</v>
          </cell>
          <cell r="AK44">
            <v>12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Budget Overtime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APCS</v>
          </cell>
          <cell r="E47">
            <v>0</v>
          </cell>
          <cell r="F47">
            <v>0.104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Total 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Cost Centre Overheads as a % of Chargeable Payroll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0.23931742584907642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Overheads as a % of Chargeable Payroll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0.15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Staff Training and Development</v>
          </cell>
          <cell r="E52">
            <v>0</v>
          </cell>
          <cell r="F52">
            <v>49918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 t="str">
            <v>Average OPA Rate</v>
          </cell>
          <cell r="AM52">
            <v>0</v>
          </cell>
          <cell r="AN52">
            <v>0</v>
          </cell>
          <cell r="AO52">
            <v>121.06091196219749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Other Employment Costs</v>
          </cell>
          <cell r="E53">
            <v>0</v>
          </cell>
          <cell r="F53">
            <v>5854.2664906941036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Project Related Expenses</v>
          </cell>
          <cell r="E54">
            <v>0</v>
          </cell>
          <cell r="F54">
            <v>457.50201247832473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Average Fully Burdened Charge-Out-Rate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Selling Expenses</v>
          </cell>
          <cell r="E56">
            <v>0</v>
          </cell>
          <cell r="F56">
            <v>10000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Rate settings for OPA System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Leases</v>
          </cell>
          <cell r="E57">
            <v>0</v>
          </cell>
          <cell r="F57">
            <v>17391.988707948389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Hourly Rate OPA Rate per hour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121.06091196219749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General and Admin Expenses</v>
          </cell>
          <cell r="E58">
            <v>0</v>
          </cell>
          <cell r="F58">
            <v>22108.298050413548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Cost Centre Overhead Rate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0.25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non-contestable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0.15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Inter Divisional Charges</v>
          </cell>
          <cell r="E60">
            <v>0</v>
          </cell>
          <cell r="F60">
            <v>365600.4063594995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Corporate Overhead Rate for contestable works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0.05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Less</v>
          </cell>
          <cell r="E61">
            <v>0</v>
          </cell>
          <cell r="F61">
            <v>471330.46162103384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Overtime Penalty Rate to be applied to base OT hours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0.4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68293 - Reimbursement of FBT Expenses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74312 - Budget Cap Adjustment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70840 - Professional Member Fees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71100 - Contractors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71000 - Consultants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72505 - Plant Leasing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Total Overheads to be Recovered</v>
          </cell>
          <cell r="E68">
            <v>0</v>
          </cell>
          <cell r="F68">
            <v>471330.46162103384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Fixed Price Service Contract Charges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</sheetData>
      <sheetData sheetId="26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3131 - Network Asset Strategy &amp; Planning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6531</v>
          </cell>
          <cell r="C24">
            <v>0</v>
          </cell>
          <cell r="D24" t="str">
            <v>Network Plan &amp; Asset Mment Systems Mgr</v>
          </cell>
          <cell r="E24" t="str">
            <v>3082</v>
          </cell>
          <cell r="F24" t="str">
            <v>ANDERSON, Tim</v>
          </cell>
          <cell r="G24" t="str">
            <v>Salaried Staff</v>
          </cell>
          <cell r="H24" t="str">
            <v xml:space="preserve">Management Group </v>
          </cell>
          <cell r="I24">
            <v>1</v>
          </cell>
          <cell r="J24">
            <v>142297.24999999997</v>
          </cell>
          <cell r="K24">
            <v>11816.45</v>
          </cell>
          <cell r="L24">
            <v>226.36320000000001</v>
          </cell>
          <cell r="M24">
            <v>18096.04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22458.54</v>
          </cell>
          <cell r="V24">
            <v>3234.06</v>
          </cell>
          <cell r="W24">
            <v>2446.5199999999995</v>
          </cell>
          <cell r="X24">
            <v>14479.410000000002</v>
          </cell>
          <cell r="Y24">
            <v>5521.8463847850035</v>
          </cell>
          <cell r="Z24">
            <v>235528.56958478497</v>
          </cell>
          <cell r="AA24">
            <v>1765.03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173.73111057125894</v>
          </cell>
          <cell r="AK24">
            <v>43.432777642814735</v>
          </cell>
          <cell r="AL24">
            <v>0.25</v>
          </cell>
          <cell r="AM24">
            <v>217.16388821407367</v>
          </cell>
          <cell r="AN24">
            <v>26.059666585688841</v>
          </cell>
          <cell r="AO24">
            <v>0.15</v>
          </cell>
          <cell r="AP24">
            <v>243.2235547997625</v>
          </cell>
          <cell r="AQ24">
            <v>0</v>
          </cell>
          <cell r="AR24">
            <v>0</v>
          </cell>
          <cell r="AS24">
            <v>1242.05</v>
          </cell>
          <cell r="AT24">
            <v>1242.05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121</v>
          </cell>
          <cell r="C25">
            <v>0</v>
          </cell>
          <cell r="D25" t="str">
            <v>Senior Protection Engineer</v>
          </cell>
          <cell r="E25" t="str">
            <v>10634</v>
          </cell>
          <cell r="F25" t="str">
            <v>ANEGONDY, Ravi</v>
          </cell>
          <cell r="G25" t="str">
            <v>Salaried Staff</v>
          </cell>
          <cell r="H25" t="str">
            <v xml:space="preserve">Management Group </v>
          </cell>
          <cell r="I25">
            <v>1</v>
          </cell>
          <cell r="J25">
            <v>128834.75000000003</v>
          </cell>
          <cell r="K25">
            <v>10698.509999999998</v>
          </cell>
          <cell r="L25">
            <v>321.72040000000004</v>
          </cell>
          <cell r="M25">
            <v>15007.980000000003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18544.170000000002</v>
          </cell>
          <cell r="V25">
            <v>2672.52</v>
          </cell>
          <cell r="W25">
            <v>2021.9200000000005</v>
          </cell>
          <cell r="X25">
            <v>11965.35</v>
          </cell>
          <cell r="Y25">
            <v>2340.3239644311006</v>
          </cell>
          <cell r="Z25">
            <v>192407.24436443116</v>
          </cell>
          <cell r="AA25">
            <v>1598.04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141.92386216380095</v>
          </cell>
          <cell r="AK25">
            <v>35.480965540950237</v>
          </cell>
          <cell r="AL25">
            <v>0.25</v>
          </cell>
          <cell r="AM25">
            <v>177.4048277047512</v>
          </cell>
          <cell r="AN25">
            <v>21.28857932457014</v>
          </cell>
          <cell r="AO25">
            <v>0.15</v>
          </cell>
          <cell r="AP25">
            <v>198.69340702932135</v>
          </cell>
          <cell r="AQ25">
            <v>1450</v>
          </cell>
          <cell r="AR25">
            <v>0</v>
          </cell>
          <cell r="AS25">
            <v>74</v>
          </cell>
          <cell r="AT25">
            <v>1524</v>
          </cell>
          <cell r="AU25">
            <v>256290.48954054809</v>
          </cell>
          <cell r="AV25">
            <v>0.95144356955380582</v>
          </cell>
          <cell r="AW25">
            <v>1289.879183070866</v>
          </cell>
          <cell r="AX25">
            <v>0</v>
          </cell>
        </row>
        <row r="26">
          <cell r="B26" t="str">
            <v>6452</v>
          </cell>
          <cell r="C26">
            <v>0</v>
          </cell>
          <cell r="D26" t="str">
            <v>Graduate Engineer</v>
          </cell>
          <cell r="E26" t="str">
            <v>10680</v>
          </cell>
          <cell r="F26" t="str">
            <v>CATANIA, Benjamin J</v>
          </cell>
          <cell r="G26" t="str">
            <v>Salaried Staff</v>
          </cell>
          <cell r="H26" t="str">
            <v xml:space="preserve">Management Group </v>
          </cell>
          <cell r="I26">
            <v>1</v>
          </cell>
          <cell r="J26">
            <v>69499.8</v>
          </cell>
          <cell r="K26">
            <v>5770.3399999999992</v>
          </cell>
          <cell r="L26">
            <v>103.97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10144.61</v>
          </cell>
          <cell r="V26">
            <v>1461.87</v>
          </cell>
          <cell r="W26">
            <v>1105.92</v>
          </cell>
          <cell r="X26">
            <v>6544.83</v>
          </cell>
          <cell r="Y26">
            <v>1239.8833828759862</v>
          </cell>
          <cell r="Z26">
            <v>105154.27338287598</v>
          </cell>
          <cell r="AA26">
            <v>861.94999999999993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77.564130450614158</v>
          </cell>
          <cell r="AK26">
            <v>19.39103261265354</v>
          </cell>
          <cell r="AL26">
            <v>0.25</v>
          </cell>
          <cell r="AM26">
            <v>96.95516306326769</v>
          </cell>
          <cell r="AN26">
            <v>11.634619567592123</v>
          </cell>
          <cell r="AO26">
            <v>0.15</v>
          </cell>
          <cell r="AP26">
            <v>108.58978263085982</v>
          </cell>
          <cell r="AQ26">
            <v>0</v>
          </cell>
          <cell r="AR26">
            <v>0</v>
          </cell>
          <cell r="AS26">
            <v>1736.3500000000001</v>
          </cell>
          <cell r="AT26">
            <v>1736.3500000000001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6530</v>
          </cell>
          <cell r="C27">
            <v>0</v>
          </cell>
          <cell r="D27" t="str">
            <v>Secondary Systems  Strategy Mgr</v>
          </cell>
          <cell r="E27" t="str">
            <v>10771</v>
          </cell>
          <cell r="F27" t="str">
            <v>COLE, James</v>
          </cell>
          <cell r="G27" t="str">
            <v>Salaried Staff</v>
          </cell>
          <cell r="H27" t="str">
            <v xml:space="preserve">Management Group </v>
          </cell>
          <cell r="I27">
            <v>1</v>
          </cell>
          <cell r="J27">
            <v>144045.99</v>
          </cell>
          <cell r="K27">
            <v>11961.630000000001</v>
          </cell>
          <cell r="L27">
            <v>265.86680000000001</v>
          </cell>
          <cell r="M27">
            <v>27450</v>
          </cell>
          <cell r="N27">
            <v>0</v>
          </cell>
          <cell r="O27">
            <v>0</v>
          </cell>
          <cell r="P27">
            <v>0</v>
          </cell>
          <cell r="Q27">
            <v>14952.09</v>
          </cell>
          <cell r="R27">
            <v>0</v>
          </cell>
          <cell r="S27">
            <v>0</v>
          </cell>
          <cell r="T27">
            <v>0</v>
          </cell>
          <cell r="U27">
            <v>23808.300000000003</v>
          </cell>
          <cell r="V27">
            <v>3427.1700000000005</v>
          </cell>
          <cell r="W27">
            <v>2592.44</v>
          </cell>
          <cell r="X27">
            <v>15343.83</v>
          </cell>
          <cell r="Y27">
            <v>2872.6631388630854</v>
          </cell>
          <cell r="Z27">
            <v>246719.97993886305</v>
          </cell>
          <cell r="AA27">
            <v>1786.6999999999998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181.98614372116631</v>
          </cell>
          <cell r="AK27">
            <v>45.496535930291579</v>
          </cell>
          <cell r="AL27">
            <v>0.25</v>
          </cell>
          <cell r="AM27">
            <v>227.48267965145789</v>
          </cell>
          <cell r="AN27">
            <v>27.297921558174945</v>
          </cell>
          <cell r="AO27">
            <v>0.15</v>
          </cell>
          <cell r="AP27">
            <v>254.78060120963283</v>
          </cell>
          <cell r="AQ27">
            <v>295.5</v>
          </cell>
          <cell r="AR27">
            <v>0</v>
          </cell>
          <cell r="AS27">
            <v>569</v>
          </cell>
          <cell r="AT27">
            <v>864.5</v>
          </cell>
          <cell r="AU27">
            <v>118065.99849705915</v>
          </cell>
          <cell r="AV27">
            <v>0.34181607865818392</v>
          </cell>
          <cell r="AW27">
            <v>463.40262145748977</v>
          </cell>
          <cell r="AX27">
            <v>0</v>
          </cell>
        </row>
        <row r="28">
          <cell r="B28" t="str">
            <v>480</v>
          </cell>
          <cell r="C28">
            <v>0</v>
          </cell>
          <cell r="D28" t="str">
            <v>Protect SCADA Snr Tech Officer</v>
          </cell>
          <cell r="E28" t="str">
            <v>326-74579</v>
          </cell>
          <cell r="F28" t="str">
            <v>GUBLER, Dominic J</v>
          </cell>
          <cell r="G28" t="str">
            <v>Salaried Staff</v>
          </cell>
          <cell r="H28" t="str">
            <v xml:space="preserve">Management Group </v>
          </cell>
          <cell r="I28">
            <v>1</v>
          </cell>
          <cell r="J28">
            <v>114408.09</v>
          </cell>
          <cell r="K28">
            <v>10928.19</v>
          </cell>
          <cell r="L28">
            <v>897.9824000000001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3777.0299999999997</v>
          </cell>
          <cell r="S28">
            <v>0</v>
          </cell>
          <cell r="T28">
            <v>5733.0199999999995</v>
          </cell>
          <cell r="U28">
            <v>16435.530000000002</v>
          </cell>
          <cell r="V28">
            <v>2368.73</v>
          </cell>
          <cell r="W28">
            <v>1792.04</v>
          </cell>
          <cell r="X28">
            <v>10604.98</v>
          </cell>
          <cell r="Y28">
            <v>7610.6387850110186</v>
          </cell>
          <cell r="Z28">
            <v>178106.26118501104</v>
          </cell>
          <cell r="AA28">
            <v>1419.09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131.37513894775316</v>
          </cell>
          <cell r="AK28">
            <v>32.843784736938289</v>
          </cell>
          <cell r="AL28">
            <v>0.25</v>
          </cell>
          <cell r="AM28">
            <v>164.21892368469145</v>
          </cell>
          <cell r="AN28">
            <v>19.706270842162972</v>
          </cell>
          <cell r="AO28">
            <v>0.15</v>
          </cell>
          <cell r="AP28">
            <v>183.92519452685443</v>
          </cell>
          <cell r="AQ28">
            <v>648</v>
          </cell>
          <cell r="AR28">
            <v>0</v>
          </cell>
          <cell r="AS28">
            <v>701</v>
          </cell>
          <cell r="AT28">
            <v>1349</v>
          </cell>
          <cell r="AU28">
            <v>119776.13057601334</v>
          </cell>
          <cell r="AV28">
            <v>0.48035581912527797</v>
          </cell>
          <cell r="AW28">
            <v>651.22198665678263</v>
          </cell>
          <cell r="AX28">
            <v>5.4545454545454541</v>
          </cell>
        </row>
        <row r="29">
          <cell r="B29" t="str">
            <v>6374</v>
          </cell>
          <cell r="C29">
            <v>0</v>
          </cell>
          <cell r="D29" t="str">
            <v>Asset Acceptance Mgr</v>
          </cell>
          <cell r="E29" t="str">
            <v>10706</v>
          </cell>
          <cell r="F29" t="str">
            <v>IBRAHIM, Wahid</v>
          </cell>
          <cell r="G29" t="str">
            <v>Salaried Staff</v>
          </cell>
          <cell r="H29" t="str">
            <v xml:space="preserve">Management Group </v>
          </cell>
          <cell r="I29">
            <v>1</v>
          </cell>
          <cell r="J29">
            <v>128681.04</v>
          </cell>
          <cell r="K29">
            <v>10685.73</v>
          </cell>
          <cell r="L29">
            <v>246.59439999999998</v>
          </cell>
          <cell r="M29">
            <v>16508.009999999998</v>
          </cell>
          <cell r="N29">
            <v>0</v>
          </cell>
          <cell r="O29">
            <v>0</v>
          </cell>
          <cell r="P29">
            <v>0</v>
          </cell>
          <cell r="Q29">
            <v>14952.09</v>
          </cell>
          <cell r="R29">
            <v>0</v>
          </cell>
          <cell r="S29">
            <v>0</v>
          </cell>
          <cell r="T29">
            <v>0</v>
          </cell>
          <cell r="U29">
            <v>20498.429999999997</v>
          </cell>
          <cell r="V29">
            <v>2951.56</v>
          </cell>
          <cell r="W29">
            <v>2232.7800000000002</v>
          </cell>
          <cell r="X29">
            <v>13214.670000000002</v>
          </cell>
          <cell r="Y29">
            <v>2174.7767791582933</v>
          </cell>
          <cell r="Z29">
            <v>212145.6811791583</v>
          </cell>
          <cell r="AA29">
            <v>1596.1299999999999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156.48337209844922</v>
          </cell>
          <cell r="AK29">
            <v>39.120843024612306</v>
          </cell>
          <cell r="AL29">
            <v>0.25</v>
          </cell>
          <cell r="AM29">
            <v>195.60421512306152</v>
          </cell>
          <cell r="AN29">
            <v>23.472505814767384</v>
          </cell>
          <cell r="AO29">
            <v>0.15</v>
          </cell>
          <cell r="AP29">
            <v>219.0767209378289</v>
          </cell>
          <cell r="AQ29">
            <v>970.7</v>
          </cell>
          <cell r="AR29">
            <v>0</v>
          </cell>
          <cell r="AS29">
            <v>597</v>
          </cell>
          <cell r="AT29">
            <v>1567.7</v>
          </cell>
          <cell r="AU29">
            <v>183901.08937223483</v>
          </cell>
          <cell r="AV29">
            <v>0.61918734451744595</v>
          </cell>
          <cell r="AW29">
            <v>839.43692686738518</v>
          </cell>
          <cell r="AX29">
            <v>0</v>
          </cell>
        </row>
        <row r="30">
          <cell r="B30" t="str">
            <v>3749</v>
          </cell>
          <cell r="C30">
            <v>0</v>
          </cell>
          <cell r="D30" t="str">
            <v>SCADA Engineer</v>
          </cell>
          <cell r="E30" t="str">
            <v>10142</v>
          </cell>
          <cell r="F30" t="str">
            <v>LIU, Fei</v>
          </cell>
          <cell r="G30" t="str">
            <v>Salaried Staff</v>
          </cell>
          <cell r="H30" t="str">
            <v xml:space="preserve">Management Group </v>
          </cell>
          <cell r="I30">
            <v>1</v>
          </cell>
          <cell r="J30">
            <v>133987.68000000002</v>
          </cell>
          <cell r="K30">
            <v>11126.43</v>
          </cell>
          <cell r="L30">
            <v>304.36080000000004</v>
          </cell>
          <cell r="M30">
            <v>15626.979999999998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19288.09</v>
          </cell>
          <cell r="V30">
            <v>2779.7699999999995</v>
          </cell>
          <cell r="W30">
            <v>2103.0300000000002</v>
          </cell>
          <cell r="X30">
            <v>12445.350000000002</v>
          </cell>
          <cell r="Y30">
            <v>3388.2848790198227</v>
          </cell>
          <cell r="Z30">
            <v>201049.97567901984</v>
          </cell>
          <cell r="AA30">
            <v>1661.97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148.29893297707645</v>
          </cell>
          <cell r="AK30">
            <v>37.074733244269112</v>
          </cell>
          <cell r="AL30">
            <v>0.25</v>
          </cell>
          <cell r="AM30">
            <v>185.37366622134556</v>
          </cell>
          <cell r="AN30">
            <v>22.244839946561466</v>
          </cell>
          <cell r="AO30">
            <v>0.15</v>
          </cell>
          <cell r="AP30">
            <v>207.61850616790701</v>
          </cell>
          <cell r="AQ30">
            <v>1471.6499999999999</v>
          </cell>
          <cell r="AR30">
            <v>0</v>
          </cell>
          <cell r="AS30">
            <v>0</v>
          </cell>
          <cell r="AT30">
            <v>1471.6499999999999</v>
          </cell>
          <cell r="AU30">
            <v>281469.96595062775</v>
          </cell>
          <cell r="AV30">
            <v>1</v>
          </cell>
          <cell r="AW30">
            <v>1355.7074999999998</v>
          </cell>
          <cell r="AX30">
            <v>0</v>
          </cell>
        </row>
        <row r="31">
          <cell r="B31" t="str">
            <v>6344</v>
          </cell>
          <cell r="C31">
            <v>0</v>
          </cell>
          <cell r="D31" t="str">
            <v>ENMAC/ ADMS Officer</v>
          </cell>
          <cell r="E31" t="str">
            <v>9755</v>
          </cell>
          <cell r="F31" t="str">
            <v>LU, Yinglei</v>
          </cell>
          <cell r="G31" t="str">
            <v>Salaried Staff</v>
          </cell>
          <cell r="H31" t="str">
            <v xml:space="preserve">Management Group </v>
          </cell>
          <cell r="I31">
            <v>1</v>
          </cell>
          <cell r="J31">
            <v>88578.64</v>
          </cell>
          <cell r="K31">
            <v>7355.61</v>
          </cell>
          <cell r="L31">
            <v>744.32320000000004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5962.34</v>
          </cell>
          <cell r="U31">
            <v>12653.039999999999</v>
          </cell>
          <cell r="V31">
            <v>1823.67</v>
          </cell>
          <cell r="W31">
            <v>1379.7</v>
          </cell>
          <cell r="X31">
            <v>8164.7500000000009</v>
          </cell>
          <cell r="Y31">
            <v>3578.8602207400672</v>
          </cell>
          <cell r="Z31">
            <v>133790.96342074004</v>
          </cell>
          <cell r="AA31">
            <v>1098.69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98.687189840537187</v>
          </cell>
          <cell r="AK31">
            <v>24.671797460134297</v>
          </cell>
          <cell r="AL31">
            <v>0.25</v>
          </cell>
          <cell r="AM31">
            <v>123.35898730067149</v>
          </cell>
          <cell r="AN31">
            <v>14.803078476080577</v>
          </cell>
          <cell r="AO31">
            <v>0.15</v>
          </cell>
          <cell r="AP31">
            <v>138.16206577675206</v>
          </cell>
          <cell r="AQ31">
            <v>0</v>
          </cell>
          <cell r="AR31">
            <v>0</v>
          </cell>
          <cell r="AS31">
            <v>1721.5</v>
          </cell>
          <cell r="AT31">
            <v>1721.5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2675</v>
          </cell>
          <cell r="C32">
            <v>0</v>
          </cell>
          <cell r="D32" t="str">
            <v>Snr Protection Engineer</v>
          </cell>
          <cell r="E32" t="str">
            <v>505-73325</v>
          </cell>
          <cell r="F32" t="str">
            <v>MORRISS, Rodney N</v>
          </cell>
          <cell r="G32" t="str">
            <v>Salaried Staff</v>
          </cell>
          <cell r="H32" t="str">
            <v xml:space="preserve">Management Group </v>
          </cell>
          <cell r="I32">
            <v>1</v>
          </cell>
          <cell r="J32">
            <v>137584.04</v>
          </cell>
          <cell r="K32">
            <v>11425.070000000002</v>
          </cell>
          <cell r="L32">
            <v>945.79399999999998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5733.0199999999995</v>
          </cell>
          <cell r="U32">
            <v>28625.93</v>
          </cell>
          <cell r="V32">
            <v>2885.83</v>
          </cell>
          <cell r="W32">
            <v>2071.87</v>
          </cell>
          <cell r="X32">
            <v>12920.289999999997</v>
          </cell>
          <cell r="Y32">
            <v>4510.5179316229951</v>
          </cell>
          <cell r="Z32">
            <v>210252.39193162299</v>
          </cell>
          <cell r="AA32">
            <v>1706.5799999999997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155.08683984681284</v>
          </cell>
          <cell r="AK32">
            <v>38.771709961703209</v>
          </cell>
          <cell r="AL32">
            <v>0.25</v>
          </cell>
          <cell r="AM32">
            <v>193.85854980851605</v>
          </cell>
          <cell r="AN32">
            <v>23.263025977021925</v>
          </cell>
          <cell r="AO32">
            <v>0.15</v>
          </cell>
          <cell r="AP32">
            <v>217.12157578553797</v>
          </cell>
          <cell r="AQ32">
            <v>64.8</v>
          </cell>
          <cell r="AR32">
            <v>0</v>
          </cell>
          <cell r="AS32">
            <v>1.9999999999999574</v>
          </cell>
          <cell r="AT32">
            <v>66.799999999999955</v>
          </cell>
          <cell r="AU32">
            <v>285540.37419216841</v>
          </cell>
          <cell r="AV32">
            <v>0.97005988023952161</v>
          </cell>
          <cell r="AW32">
            <v>1315.1174550898211</v>
          </cell>
          <cell r="AX32">
            <v>0</v>
          </cell>
        </row>
        <row r="33">
          <cell r="B33" t="str">
            <v>6105</v>
          </cell>
          <cell r="C33">
            <v>0</v>
          </cell>
          <cell r="D33" t="str">
            <v>SCADA Technician</v>
          </cell>
          <cell r="E33" t="str">
            <v>9862</v>
          </cell>
          <cell r="F33" t="str">
            <v>OVIEDO, Carlos A</v>
          </cell>
          <cell r="G33" t="str">
            <v>Salaried Staff</v>
          </cell>
          <cell r="H33" t="str">
            <v xml:space="preserve">Management Group </v>
          </cell>
          <cell r="I33">
            <v>1</v>
          </cell>
          <cell r="J33">
            <v>81691.320000000007</v>
          </cell>
          <cell r="K33">
            <v>7803.1100000000006</v>
          </cell>
          <cell r="L33">
            <v>386.21360000000004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11330.01</v>
          </cell>
          <cell r="S33">
            <v>0</v>
          </cell>
          <cell r="T33">
            <v>5733.0199999999995</v>
          </cell>
          <cell r="U33">
            <v>13090.06</v>
          </cell>
          <cell r="V33">
            <v>1884.7800000000002</v>
          </cell>
          <cell r="W33">
            <v>1425.77</v>
          </cell>
          <cell r="X33">
            <v>8438.32</v>
          </cell>
          <cell r="Y33">
            <v>3130.3511969799201</v>
          </cell>
          <cell r="Z33">
            <v>138462.98479697993</v>
          </cell>
          <cell r="AA33">
            <v>1013.2799999999999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102.13337670329327</v>
          </cell>
          <cell r="AK33">
            <v>25.533344175823316</v>
          </cell>
          <cell r="AL33">
            <v>0.25</v>
          </cell>
          <cell r="AM33">
            <v>127.66672087911658</v>
          </cell>
          <cell r="AN33">
            <v>15.320006505493989</v>
          </cell>
          <cell r="AO33">
            <v>0.15</v>
          </cell>
          <cell r="AP33">
            <v>142.98672738461056</v>
          </cell>
          <cell r="AQ33">
            <v>1127.5</v>
          </cell>
          <cell r="AR33">
            <v>0</v>
          </cell>
          <cell r="AS33">
            <v>195</v>
          </cell>
          <cell r="AT33">
            <v>1322.5</v>
          </cell>
          <cell r="AU33">
            <v>165265.64952894731</v>
          </cell>
          <cell r="AV33">
            <v>0.85255198487712669</v>
          </cell>
          <cell r="AW33">
            <v>1155.8111200378071</v>
          </cell>
          <cell r="AX33">
            <v>20.727272727272727</v>
          </cell>
        </row>
        <row r="34">
          <cell r="B34" t="str">
            <v>5294</v>
          </cell>
          <cell r="C34">
            <v>0</v>
          </cell>
          <cell r="D34" t="str">
            <v>SCADA Technical Officer</v>
          </cell>
          <cell r="E34" t="str">
            <v>6330</v>
          </cell>
          <cell r="F34" t="str">
            <v>POTTER, David T</v>
          </cell>
          <cell r="G34" t="str">
            <v>Salaried Staff</v>
          </cell>
          <cell r="H34" t="str">
            <v xml:space="preserve">Management Group </v>
          </cell>
          <cell r="I34">
            <v>1</v>
          </cell>
          <cell r="J34">
            <v>96722.03</v>
          </cell>
          <cell r="K34">
            <v>9238.81</v>
          </cell>
          <cell r="L34">
            <v>417.37919999999997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11330.01</v>
          </cell>
          <cell r="S34">
            <v>0</v>
          </cell>
          <cell r="T34">
            <v>5733.0199999999995</v>
          </cell>
          <cell r="U34">
            <v>15043.44</v>
          </cell>
          <cell r="V34">
            <v>2166.54</v>
          </cell>
          <cell r="W34">
            <v>1638.96</v>
          </cell>
          <cell r="X34">
            <v>9699.91</v>
          </cell>
          <cell r="Y34">
            <v>3717.0996157810114</v>
          </cell>
          <cell r="Z34">
            <v>159257.22881578101</v>
          </cell>
          <cell r="AA34">
            <v>1199.73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117.47167351053309</v>
          </cell>
          <cell r="AK34">
            <v>29.367918377633274</v>
          </cell>
          <cell r="AL34">
            <v>0.25</v>
          </cell>
          <cell r="AM34">
            <v>146.83959188816635</v>
          </cell>
          <cell r="AN34">
            <v>17.620751026579963</v>
          </cell>
          <cell r="AO34">
            <v>0.15</v>
          </cell>
          <cell r="AP34">
            <v>164.46034291474632</v>
          </cell>
          <cell r="AQ34">
            <v>392.32</v>
          </cell>
          <cell r="AR34">
            <v>0</v>
          </cell>
          <cell r="AS34">
            <v>943.51000000000022</v>
          </cell>
          <cell r="AT34">
            <v>1335.8300000000002</v>
          </cell>
          <cell r="AU34">
            <v>65481.172314299023</v>
          </cell>
          <cell r="AV34">
            <v>0.29369006535262715</v>
          </cell>
          <cell r="AW34">
            <v>398.15782427404667</v>
          </cell>
          <cell r="AX34">
            <v>18.076363636363634</v>
          </cell>
        </row>
        <row r="35">
          <cell r="B35" t="str">
            <v>1032</v>
          </cell>
          <cell r="C35">
            <v>0</v>
          </cell>
          <cell r="D35" t="str">
            <v>Principal AMS Engineer</v>
          </cell>
          <cell r="E35" t="str">
            <v>10502</v>
          </cell>
          <cell r="F35" t="str">
            <v>SCHULZER, Michael</v>
          </cell>
          <cell r="G35" t="str">
            <v>Salaried Staff</v>
          </cell>
          <cell r="H35" t="str">
            <v xml:space="preserve">Management Group </v>
          </cell>
          <cell r="I35">
            <v>1</v>
          </cell>
          <cell r="J35">
            <v>140057.83000000002</v>
          </cell>
          <cell r="K35">
            <v>11630.52</v>
          </cell>
          <cell r="L35">
            <v>342.34160000000003</v>
          </cell>
          <cell r="M35">
            <v>16334.84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20161.89</v>
          </cell>
          <cell r="V35">
            <v>2905.6800000000003</v>
          </cell>
          <cell r="W35">
            <v>2198.29</v>
          </cell>
          <cell r="X35">
            <v>13009.149999999998</v>
          </cell>
          <cell r="Y35">
            <v>3495.2657016061762</v>
          </cell>
          <cell r="Z35">
            <v>210135.80730160617</v>
          </cell>
          <cell r="AA35">
            <v>1737.23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155.00084443112266</v>
          </cell>
          <cell r="AK35">
            <v>38.750211107780665</v>
          </cell>
          <cell r="AL35">
            <v>0.25</v>
          </cell>
          <cell r="AM35">
            <v>193.75105553890333</v>
          </cell>
          <cell r="AN35">
            <v>23.250126664668397</v>
          </cell>
          <cell r="AO35">
            <v>0.15</v>
          </cell>
          <cell r="AP35">
            <v>217.00118220357172</v>
          </cell>
          <cell r="AQ35">
            <v>0</v>
          </cell>
          <cell r="AR35">
            <v>0</v>
          </cell>
          <cell r="AS35">
            <v>1526.8</v>
          </cell>
          <cell r="AT35">
            <v>1526.8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B36" t="str">
            <v>2837</v>
          </cell>
          <cell r="C36">
            <v>0</v>
          </cell>
          <cell r="D36" t="str">
            <v>Asset Engineer</v>
          </cell>
          <cell r="E36" t="str">
            <v>2671</v>
          </cell>
          <cell r="F36" t="str">
            <v>TOKAJI, Zoltan A</v>
          </cell>
          <cell r="G36" t="str">
            <v>Salaried Staff</v>
          </cell>
          <cell r="H36" t="str">
            <v xml:space="preserve">Management Group </v>
          </cell>
          <cell r="I36">
            <v>1</v>
          </cell>
          <cell r="J36">
            <v>88286.76</v>
          </cell>
          <cell r="K36">
            <v>8433.14</v>
          </cell>
          <cell r="L36">
            <v>685.75440000000003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3777.0299999999997</v>
          </cell>
          <cell r="S36">
            <v>0</v>
          </cell>
          <cell r="T36">
            <v>5733.0199999999995</v>
          </cell>
          <cell r="U36">
            <v>13040.83</v>
          </cell>
          <cell r="V36">
            <v>1878.9600000000003</v>
          </cell>
          <cell r="W36">
            <v>1421.4999999999995</v>
          </cell>
          <cell r="X36">
            <v>8412.4600000000009</v>
          </cell>
          <cell r="Y36">
            <v>3528.1268909499995</v>
          </cell>
          <cell r="Z36">
            <v>138747.61129095001</v>
          </cell>
          <cell r="AA36">
            <v>1095.0999999999999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102.34332353472267</v>
          </cell>
          <cell r="AK36">
            <v>25.585830883680668</v>
          </cell>
          <cell r="AL36">
            <v>0.25</v>
          </cell>
          <cell r="AM36">
            <v>127.92915441840334</v>
          </cell>
          <cell r="AN36">
            <v>15.351498530208399</v>
          </cell>
          <cell r="AO36">
            <v>0.15</v>
          </cell>
          <cell r="AP36">
            <v>143.28065294861173</v>
          </cell>
          <cell r="AQ36">
            <v>323</v>
          </cell>
          <cell r="AR36">
            <v>0</v>
          </cell>
          <cell r="AS36">
            <v>188.75</v>
          </cell>
          <cell r="AT36">
            <v>511.75</v>
          </cell>
          <cell r="AU36">
            <v>122602.18822817311</v>
          </cell>
          <cell r="AV36">
            <v>0.63116756228627258</v>
          </cell>
          <cell r="AW36">
            <v>855.67859794821675</v>
          </cell>
          <cell r="AX36">
            <v>0</v>
          </cell>
        </row>
        <row r="37">
          <cell r="B37" t="str">
            <v>1341</v>
          </cell>
          <cell r="C37">
            <v>0</v>
          </cell>
          <cell r="D37" t="str">
            <v>Principal Engineer Substations</v>
          </cell>
          <cell r="E37" t="str">
            <v>10645</v>
          </cell>
          <cell r="F37" t="str">
            <v>TURKI, Surinder</v>
          </cell>
          <cell r="G37" t="str">
            <v>Salaried Staff</v>
          </cell>
          <cell r="H37" t="str">
            <v xml:space="preserve">Management Group </v>
          </cell>
          <cell r="I37">
            <v>1</v>
          </cell>
          <cell r="J37">
            <v>128834.75000000003</v>
          </cell>
          <cell r="K37">
            <v>10698.509999999998</v>
          </cell>
          <cell r="L37">
            <v>360.30279999999999</v>
          </cell>
          <cell r="M37">
            <v>15025.889999999998</v>
          </cell>
          <cell r="N37">
            <v>0</v>
          </cell>
          <cell r="O37">
            <v>0</v>
          </cell>
          <cell r="P37">
            <v>0</v>
          </cell>
          <cell r="Q37">
            <v>14952.09</v>
          </cell>
          <cell r="R37">
            <v>0</v>
          </cell>
          <cell r="S37">
            <v>0</v>
          </cell>
          <cell r="T37">
            <v>0</v>
          </cell>
          <cell r="U37">
            <v>20340.519999999997</v>
          </cell>
          <cell r="V37">
            <v>2929.09</v>
          </cell>
          <cell r="W37">
            <v>2215.77</v>
          </cell>
          <cell r="X37">
            <v>13113.86</v>
          </cell>
          <cell r="Y37">
            <v>2309.0604100572227</v>
          </cell>
          <cell r="Z37">
            <v>210779.84321005721</v>
          </cell>
          <cell r="AA37">
            <v>1598.04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0.85</v>
          </cell>
          <cell r="AI37">
            <v>1355.7074999999998</v>
          </cell>
          <cell r="AJ37">
            <v>155.47589963916056</v>
          </cell>
          <cell r="AK37">
            <v>38.86897490979014</v>
          </cell>
          <cell r="AL37">
            <v>0.25</v>
          </cell>
          <cell r="AM37">
            <v>194.34487454895071</v>
          </cell>
          <cell r="AN37">
            <v>23.321384945874083</v>
          </cell>
          <cell r="AO37">
            <v>0.15</v>
          </cell>
          <cell r="AP37">
            <v>217.6662594948248</v>
          </cell>
          <cell r="AQ37">
            <v>110.9</v>
          </cell>
          <cell r="AR37">
            <v>0</v>
          </cell>
          <cell r="AS37">
            <v>967.6</v>
          </cell>
          <cell r="AT37">
            <v>1078.5</v>
          </cell>
          <cell r="AU37">
            <v>30343.698151871573</v>
          </cell>
          <cell r="AV37">
            <v>0.10282800185442745</v>
          </cell>
          <cell r="AW37">
            <v>139.40469332406118</v>
          </cell>
          <cell r="AX37">
            <v>0</v>
          </cell>
        </row>
        <row r="38">
          <cell r="B38" t="str">
            <v>6528</v>
          </cell>
          <cell r="C38">
            <v>0</v>
          </cell>
          <cell r="D38" t="str">
            <v>Principal Engineer Mains</v>
          </cell>
          <cell r="E38" t="str">
            <v>030-41414</v>
          </cell>
          <cell r="F38" t="str">
            <v>WALISUNDARA, Upul</v>
          </cell>
          <cell r="G38" t="str">
            <v>Salaried Staff</v>
          </cell>
          <cell r="H38" t="str">
            <v xml:space="preserve">Management Group </v>
          </cell>
          <cell r="I38">
            <v>1</v>
          </cell>
          <cell r="J38">
            <v>138921.79999999999</v>
          </cell>
          <cell r="K38">
            <v>11536.2</v>
          </cell>
          <cell r="L38">
            <v>437.00720000000001</v>
          </cell>
          <cell r="M38">
            <v>17702.36</v>
          </cell>
          <cell r="N38">
            <v>0</v>
          </cell>
          <cell r="O38">
            <v>0</v>
          </cell>
          <cell r="P38">
            <v>0</v>
          </cell>
          <cell r="Q38">
            <v>14952.09</v>
          </cell>
          <cell r="R38">
            <v>0</v>
          </cell>
          <cell r="S38">
            <v>0</v>
          </cell>
          <cell r="T38">
            <v>0</v>
          </cell>
          <cell r="U38">
            <v>21972.6</v>
          </cell>
          <cell r="V38">
            <v>3164.0399999999995</v>
          </cell>
          <cell r="W38">
            <v>2393.4899999999998</v>
          </cell>
          <cell r="X38">
            <v>14165.86</v>
          </cell>
          <cell r="Y38">
            <v>6788.9881027749652</v>
          </cell>
          <cell r="Z38">
            <v>232034.43530277495</v>
          </cell>
          <cell r="AA38">
            <v>1723.1900000000003</v>
          </cell>
          <cell r="AB38">
            <v>261</v>
          </cell>
          <cell r="AC38">
            <v>20</v>
          </cell>
          <cell r="AD38">
            <v>12</v>
          </cell>
          <cell r="AE38">
            <v>0</v>
          </cell>
          <cell r="AF38">
            <v>12</v>
          </cell>
          <cell r="AG38">
            <v>1594.9499999999998</v>
          </cell>
          <cell r="AH38">
            <v>0.85</v>
          </cell>
          <cell r="AI38">
            <v>1355.7074999999998</v>
          </cell>
          <cell r="AJ38">
            <v>171.1537594228659</v>
          </cell>
          <cell r="AK38">
            <v>42.788439855716476</v>
          </cell>
          <cell r="AL38">
            <v>0.25</v>
          </cell>
          <cell r="AM38">
            <v>213.94219927858239</v>
          </cell>
          <cell r="AN38">
            <v>25.673063913429885</v>
          </cell>
          <cell r="AO38">
            <v>0.15</v>
          </cell>
          <cell r="AP38">
            <v>239.61526319201226</v>
          </cell>
          <cell r="AQ38">
            <v>609.5</v>
          </cell>
          <cell r="AR38">
            <v>3.5</v>
          </cell>
          <cell r="AS38">
            <v>414</v>
          </cell>
          <cell r="AT38">
            <v>1027</v>
          </cell>
          <cell r="AU38">
            <v>192789.66274961815</v>
          </cell>
          <cell r="AV38">
            <v>0.59347614410905547</v>
          </cell>
          <cell r="AW38">
            <v>804.58005963972721</v>
          </cell>
          <cell r="AX38">
            <v>0</v>
          </cell>
        </row>
        <row r="39">
          <cell r="B39" t="str">
            <v>N3131-1415-01</v>
          </cell>
          <cell r="C39">
            <v>0</v>
          </cell>
          <cell r="D39" t="str">
            <v>Asset Strategy Analyst</v>
          </cell>
          <cell r="E39" t="str">
            <v>N3131-1415-01</v>
          </cell>
          <cell r="F39" t="str">
            <v>Vacant</v>
          </cell>
          <cell r="G39" t="str">
            <v>Salaried Staff</v>
          </cell>
          <cell r="H39" t="str">
            <v xml:space="preserve">Management Group </v>
          </cell>
          <cell r="I39">
            <v>1</v>
          </cell>
          <cell r="J39">
            <v>106401.74000000003</v>
          </cell>
          <cell r="K39">
            <v>8835.68</v>
          </cell>
          <cell r="L39">
            <v>0</v>
          </cell>
          <cell r="M39">
            <v>0</v>
          </cell>
          <cell r="N39">
            <v>2799.62</v>
          </cell>
          <cell r="O39">
            <v>749.86</v>
          </cell>
          <cell r="P39">
            <v>0</v>
          </cell>
          <cell r="Q39">
            <v>0</v>
          </cell>
          <cell r="R39">
            <v>364.06</v>
          </cell>
          <cell r="S39">
            <v>17.399999999999999</v>
          </cell>
          <cell r="T39">
            <v>3039.19</v>
          </cell>
          <cell r="U39">
            <v>14664.25</v>
          </cell>
          <cell r="V39">
            <v>2114.2200000000003</v>
          </cell>
          <cell r="W39">
            <v>1599.5800000000002</v>
          </cell>
          <cell r="X39">
            <v>9465.7200000000012</v>
          </cell>
          <cell r="Y39">
            <v>1229.9086773328279</v>
          </cell>
          <cell r="Z39">
            <v>151281.22867733287</v>
          </cell>
          <cell r="AA39">
            <v>1319.79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0.85</v>
          </cell>
          <cell r="AI39">
            <v>1355.7074999999998</v>
          </cell>
          <cell r="AJ39">
            <v>111.5883984394369</v>
          </cell>
          <cell r="AK39">
            <v>27.897099609859225</v>
          </cell>
          <cell r="AL39">
            <v>0.25</v>
          </cell>
          <cell r="AM39">
            <v>139.48549804929613</v>
          </cell>
          <cell r="AN39">
            <v>16.738259765915533</v>
          </cell>
          <cell r="AO39">
            <v>0.15</v>
          </cell>
          <cell r="AP39">
            <v>156.22375781521166</v>
          </cell>
          <cell r="AQ39">
            <v>497.59133333333324</v>
          </cell>
          <cell r="AR39">
            <v>0.23333333333333334</v>
          </cell>
          <cell r="AS39">
            <v>725.23733333333348</v>
          </cell>
          <cell r="AT39">
            <v>1223.0620000000001</v>
          </cell>
          <cell r="AU39">
            <v>86166.293777586514</v>
          </cell>
          <cell r="AV39">
            <v>0.406840645309341</v>
          </cell>
          <cell r="AW39">
            <v>551.55691415071328</v>
          </cell>
          <cell r="AX39">
            <v>2.9505454545454541</v>
          </cell>
        </row>
        <row r="40">
          <cell r="B40" t="str">
            <v>N3131-1415-02</v>
          </cell>
          <cell r="C40">
            <v>0</v>
          </cell>
          <cell r="D40" t="str">
            <v>RIVA Admin &amp; Gov Controller</v>
          </cell>
          <cell r="E40" t="str">
            <v>N3131-1415-02</v>
          </cell>
          <cell r="F40" t="str">
            <v>Vacant</v>
          </cell>
          <cell r="G40" t="str">
            <v>Salaried Staff</v>
          </cell>
          <cell r="H40" t="str">
            <v xml:space="preserve">Management Group </v>
          </cell>
          <cell r="I40">
            <v>1</v>
          </cell>
          <cell r="J40">
            <v>106401.74000000003</v>
          </cell>
          <cell r="K40">
            <v>8835.68</v>
          </cell>
          <cell r="L40">
            <v>0</v>
          </cell>
          <cell r="M40">
            <v>0</v>
          </cell>
          <cell r="N40">
            <v>2799.62</v>
          </cell>
          <cell r="O40">
            <v>749.86</v>
          </cell>
          <cell r="P40">
            <v>0</v>
          </cell>
          <cell r="Q40">
            <v>0</v>
          </cell>
          <cell r="R40">
            <v>364.06</v>
          </cell>
          <cell r="S40">
            <v>17.399999999999999</v>
          </cell>
          <cell r="T40">
            <v>3039.19</v>
          </cell>
          <cell r="U40">
            <v>14664.25</v>
          </cell>
          <cell r="V40">
            <v>2114.2200000000003</v>
          </cell>
          <cell r="W40">
            <v>1599.5800000000002</v>
          </cell>
          <cell r="X40">
            <v>9465.7200000000012</v>
          </cell>
          <cell r="Y40">
            <v>1229.9086773328279</v>
          </cell>
          <cell r="Z40">
            <v>151281.22867733287</v>
          </cell>
          <cell r="AA40">
            <v>1319.79</v>
          </cell>
          <cell r="AB40">
            <v>261</v>
          </cell>
          <cell r="AC40">
            <v>20</v>
          </cell>
          <cell r="AD40">
            <v>12</v>
          </cell>
          <cell r="AE40">
            <v>0</v>
          </cell>
          <cell r="AF40">
            <v>12</v>
          </cell>
          <cell r="AG40">
            <v>1594.9499999999998</v>
          </cell>
          <cell r="AH40">
            <v>0.85</v>
          </cell>
          <cell r="AI40">
            <v>1355.7074999999998</v>
          </cell>
          <cell r="AJ40">
            <v>111.5883984394369</v>
          </cell>
          <cell r="AK40">
            <v>27.897099609859225</v>
          </cell>
          <cell r="AL40">
            <v>0.25</v>
          </cell>
          <cell r="AM40">
            <v>139.48549804929613</v>
          </cell>
          <cell r="AN40">
            <v>16.738259765915533</v>
          </cell>
          <cell r="AO40">
            <v>0.15</v>
          </cell>
          <cell r="AP40">
            <v>156.22375781521166</v>
          </cell>
          <cell r="AQ40">
            <v>497.59133333333324</v>
          </cell>
          <cell r="AR40">
            <v>0.23333333333333334</v>
          </cell>
          <cell r="AS40">
            <v>725.23733333333348</v>
          </cell>
          <cell r="AT40">
            <v>1223.0620000000001</v>
          </cell>
          <cell r="AU40">
            <v>86166.293777586514</v>
          </cell>
          <cell r="AV40">
            <v>0.406840645309341</v>
          </cell>
          <cell r="AW40">
            <v>551.55691415071328</v>
          </cell>
          <cell r="AX40">
            <v>2.9505454545454541</v>
          </cell>
        </row>
        <row r="41">
          <cell r="B41" t="str">
            <v>N3131-1415-03</v>
          </cell>
          <cell r="C41">
            <v>0</v>
          </cell>
          <cell r="D41" t="str">
            <v>Primary Systems Strategy Mgr</v>
          </cell>
          <cell r="E41" t="str">
            <v>N3131-1415-03</v>
          </cell>
          <cell r="F41" t="str">
            <v>Vacant</v>
          </cell>
          <cell r="G41" t="str">
            <v>Salaried Staff</v>
          </cell>
          <cell r="H41" t="str">
            <v xml:space="preserve">Management Group </v>
          </cell>
          <cell r="I41">
            <v>1</v>
          </cell>
          <cell r="J41">
            <v>141978.26</v>
          </cell>
          <cell r="K41">
            <v>11789.970000000003</v>
          </cell>
          <cell r="L41">
            <v>0</v>
          </cell>
          <cell r="M41">
            <v>20524.570000000003</v>
          </cell>
          <cell r="N41">
            <v>78.299999999999983</v>
          </cell>
          <cell r="O41">
            <v>21</v>
          </cell>
          <cell r="P41">
            <v>0</v>
          </cell>
          <cell r="Q41">
            <v>9933.7800000000007</v>
          </cell>
          <cell r="R41">
            <v>48.76</v>
          </cell>
          <cell r="S41">
            <v>0</v>
          </cell>
          <cell r="T41">
            <v>0</v>
          </cell>
          <cell r="U41">
            <v>22124.06</v>
          </cell>
          <cell r="V41">
            <v>3186.2599999999998</v>
          </cell>
          <cell r="W41">
            <v>2410.3700000000003</v>
          </cell>
          <cell r="X41">
            <v>14265.280000000002</v>
          </cell>
          <cell r="Y41">
            <v>1641.1421972315406</v>
          </cell>
          <cell r="Z41">
            <v>228001.75219723154</v>
          </cell>
          <cell r="AA41">
            <v>1761.0800000000004</v>
          </cell>
          <cell r="AB41">
            <v>261</v>
          </cell>
          <cell r="AC41">
            <v>20</v>
          </cell>
          <cell r="AD41">
            <v>12</v>
          </cell>
          <cell r="AE41">
            <v>0</v>
          </cell>
          <cell r="AF41">
            <v>12</v>
          </cell>
          <cell r="AG41">
            <v>1594.9499999999998</v>
          </cell>
          <cell r="AH41">
            <v>0.85</v>
          </cell>
          <cell r="AI41">
            <v>1355.7074999999998</v>
          </cell>
          <cell r="AJ41">
            <v>168.17916268607468</v>
          </cell>
          <cell r="AK41">
            <v>42.044790671518669</v>
          </cell>
          <cell r="AL41">
            <v>0.25</v>
          </cell>
          <cell r="AM41">
            <v>210.22395335759336</v>
          </cell>
          <cell r="AN41">
            <v>25.2268744029112</v>
          </cell>
          <cell r="AO41">
            <v>0.15</v>
          </cell>
          <cell r="AP41">
            <v>235.45082776050455</v>
          </cell>
          <cell r="AQ41">
            <v>497.59133333333324</v>
          </cell>
          <cell r="AR41">
            <v>0.23333333333333334</v>
          </cell>
          <cell r="AS41">
            <v>725.23733333333348</v>
          </cell>
          <cell r="AT41">
            <v>1223.0620000000001</v>
          </cell>
          <cell r="AU41">
            <v>129864.53199381499</v>
          </cell>
          <cell r="AV41">
            <v>0.406840645309341</v>
          </cell>
          <cell r="AW41">
            <v>551.55691415071328</v>
          </cell>
          <cell r="AX41">
            <v>2.9505454545454541</v>
          </cell>
        </row>
        <row r="42">
          <cell r="B42" t="str">
            <v>N3131-1415-04</v>
          </cell>
          <cell r="C42">
            <v>0</v>
          </cell>
          <cell r="D42" t="str">
            <v>Principal Comms &amp; Meter Engineer</v>
          </cell>
          <cell r="E42" t="str">
            <v>N3131-1415-04</v>
          </cell>
          <cell r="F42" t="str">
            <v>Vacant</v>
          </cell>
          <cell r="G42" t="str">
            <v>Salaried Staff</v>
          </cell>
          <cell r="H42" t="str">
            <v xml:space="preserve">Management Group </v>
          </cell>
          <cell r="I42">
            <v>1</v>
          </cell>
          <cell r="J42">
            <v>106401.74000000003</v>
          </cell>
          <cell r="K42">
            <v>8835.68</v>
          </cell>
          <cell r="L42">
            <v>0</v>
          </cell>
          <cell r="M42">
            <v>0</v>
          </cell>
          <cell r="N42">
            <v>2799.62</v>
          </cell>
          <cell r="O42">
            <v>749.86</v>
          </cell>
          <cell r="P42">
            <v>0</v>
          </cell>
          <cell r="Q42">
            <v>0</v>
          </cell>
          <cell r="R42">
            <v>364.06</v>
          </cell>
          <cell r="S42">
            <v>17.399999999999999</v>
          </cell>
          <cell r="T42">
            <v>3039.19</v>
          </cell>
          <cell r="U42">
            <v>14664.25</v>
          </cell>
          <cell r="V42">
            <v>2114.2200000000003</v>
          </cell>
          <cell r="W42">
            <v>1599.5800000000002</v>
          </cell>
          <cell r="X42">
            <v>9465.7200000000012</v>
          </cell>
          <cell r="Y42">
            <v>1229.9086773328279</v>
          </cell>
          <cell r="Z42">
            <v>151281.22867733287</v>
          </cell>
          <cell r="AA42">
            <v>1319.79</v>
          </cell>
          <cell r="AB42">
            <v>261</v>
          </cell>
          <cell r="AC42">
            <v>20</v>
          </cell>
          <cell r="AD42">
            <v>12</v>
          </cell>
          <cell r="AE42">
            <v>0</v>
          </cell>
          <cell r="AF42">
            <v>12</v>
          </cell>
          <cell r="AG42">
            <v>1594.9499999999998</v>
          </cell>
          <cell r="AH42">
            <v>0.85</v>
          </cell>
          <cell r="AI42">
            <v>1355.7074999999998</v>
          </cell>
          <cell r="AJ42">
            <v>111.5883984394369</v>
          </cell>
          <cell r="AK42">
            <v>27.897099609859225</v>
          </cell>
          <cell r="AL42">
            <v>0.25</v>
          </cell>
          <cell r="AM42">
            <v>139.48549804929613</v>
          </cell>
          <cell r="AN42">
            <v>16.738259765915533</v>
          </cell>
          <cell r="AO42">
            <v>0.15</v>
          </cell>
          <cell r="AP42">
            <v>156.22375781521166</v>
          </cell>
          <cell r="AQ42">
            <v>497.59133333333324</v>
          </cell>
          <cell r="AR42">
            <v>0.23333333333333334</v>
          </cell>
          <cell r="AS42">
            <v>725.23733333333348</v>
          </cell>
          <cell r="AT42">
            <v>1223.0620000000001</v>
          </cell>
          <cell r="AU42">
            <v>86166.293777586514</v>
          </cell>
          <cell r="AV42">
            <v>0.406840645309341</v>
          </cell>
          <cell r="AW42">
            <v>551.55691415071328</v>
          </cell>
          <cell r="AX42">
            <v>2.9505454545454541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</row>
        <row r="45">
          <cell r="B45" t="str">
            <v>Total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19</v>
          </cell>
          <cell r="J45">
            <v>2223615.2500000005</v>
          </cell>
          <cell r="K45">
            <v>189405.26</v>
          </cell>
          <cell r="L45">
            <v>6685.9740000000002</v>
          </cell>
          <cell r="M45">
            <v>162276.66999999998</v>
          </cell>
          <cell r="N45">
            <v>28077.509999999995</v>
          </cell>
          <cell r="O45">
            <v>7520.4400000000014</v>
          </cell>
          <cell r="P45">
            <v>0</v>
          </cell>
          <cell r="Q45">
            <v>84694.23</v>
          </cell>
          <cell r="R45">
            <v>31355.020000000004</v>
          </cell>
          <cell r="S45">
            <v>52.199999999999996</v>
          </cell>
          <cell r="T45">
            <v>49478.03</v>
          </cell>
          <cell r="U45">
            <v>342222.79</v>
          </cell>
          <cell r="V45">
            <v>48063.19</v>
          </cell>
          <cell r="W45">
            <v>36249.110000000008</v>
          </cell>
          <cell r="X45">
            <v>215185.45999999996</v>
          </cell>
          <cell r="Y45">
            <v>61537.55561388671</v>
          </cell>
          <cell r="Z45">
            <v>3486418.6896138871</v>
          </cell>
          <cell r="AA45">
            <v>27581.200000000001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30304.050000000007</v>
          </cell>
          <cell r="AH45">
            <v>0</v>
          </cell>
          <cell r="AI45">
            <v>25758.442500000001</v>
          </cell>
          <cell r="AJ45">
            <v>135.35052399281855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9454.2353333333322</v>
          </cell>
          <cell r="AR45">
            <v>4.4333333333333336</v>
          </cell>
          <cell r="AS45">
            <v>0</v>
          </cell>
          <cell r="AT45">
            <v>23238.178000000007</v>
          </cell>
          <cell r="AU45">
            <v>2209889.8324281354</v>
          </cell>
          <cell r="AV45">
            <v>0</v>
          </cell>
          <cell r="AX45">
            <v>56.060363636363633</v>
          </cell>
        </row>
        <row r="46">
          <cell r="B46" t="str">
            <v>Total (Chargeable)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3486418.6896138871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str">
            <v>Payroll (including APC's)</v>
          </cell>
          <cell r="X47">
            <v>0</v>
          </cell>
          <cell r="Y47">
            <v>3513999.8896138864</v>
          </cell>
          <cell r="Z47" t="str">
            <v>Proof</v>
          </cell>
          <cell r="AE47" t="str">
            <v>Productive Hrs for the year</v>
          </cell>
          <cell r="AF47">
            <v>0</v>
          </cell>
          <cell r="AG47">
            <v>0</v>
          </cell>
          <cell r="AH47">
            <v>0</v>
          </cell>
          <cell r="AI47">
            <v>25758.442500000001</v>
          </cell>
          <cell r="AJ47">
            <v>135.35052399281855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 xml:space="preserve">Overtime Hours </v>
          </cell>
          <cell r="E48">
            <v>0</v>
          </cell>
          <cell r="F48">
            <v>160.69199914488908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 xml:space="preserve">Estimated  Monthly Productive Hrs </v>
          </cell>
          <cell r="AF48">
            <v>0</v>
          </cell>
          <cell r="AG48">
            <v>0</v>
          </cell>
          <cell r="AH48">
            <v>0</v>
          </cell>
          <cell r="AI48">
            <v>2146.5368750000002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Base Rate</v>
          </cell>
          <cell r="E49">
            <v>0</v>
          </cell>
          <cell r="F49">
            <v>135.35052399281855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Overtime Hrs for the year</v>
          </cell>
          <cell r="AF49">
            <v>0</v>
          </cell>
          <cell r="AG49">
            <v>0</v>
          </cell>
          <cell r="AH49">
            <v>0</v>
          </cell>
          <cell r="AI49">
            <v>160.69199914488908</v>
          </cell>
          <cell r="AJ49">
            <v>0</v>
          </cell>
          <cell r="AK49" t="str">
            <v xml:space="preserve">Cost Centre Overhead </v>
          </cell>
          <cell r="AL49">
            <v>0</v>
          </cell>
          <cell r="AM49">
            <v>0</v>
          </cell>
          <cell r="AN49">
            <v>0</v>
          </cell>
          <cell r="AO49">
            <v>797843.86857550428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21749.746285714289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3513999.8896138864</v>
          </cell>
          <cell r="Z50">
            <v>-7.4578565545380116E-10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Total Hrs for the year</v>
          </cell>
          <cell r="AF50">
            <v>0</v>
          </cell>
          <cell r="AG50">
            <v>0</v>
          </cell>
          <cell r="AH50">
            <v>0</v>
          </cell>
          <cell r="AI50">
            <v>25919.13449914489</v>
          </cell>
          <cell r="AJ50">
            <v>0</v>
          </cell>
          <cell r="AK50" t="str">
            <v xml:space="preserve">Corporate Overheads 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Multiplier for O/T recovery penalty</v>
          </cell>
          <cell r="E51">
            <v>0</v>
          </cell>
          <cell r="F51">
            <v>1.4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 t="str">
            <v>.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 t="str">
            <v>Proofs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Total Allocated</v>
          </cell>
          <cell r="E52">
            <v>0</v>
          </cell>
          <cell r="F52">
            <v>30449.644800000002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Staff Numbers - FTE</v>
          </cell>
          <cell r="AJ52">
            <v>0</v>
          </cell>
          <cell r="AK52">
            <v>19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Budget Overtime</v>
          </cell>
          <cell r="E54">
            <v>0</v>
          </cell>
          <cell r="F54">
            <v>27581.200000000001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APCS</v>
          </cell>
          <cell r="E55">
            <v>0</v>
          </cell>
          <cell r="F55">
            <v>0.104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Total Budget Overtime</v>
          </cell>
          <cell r="E56">
            <v>0</v>
          </cell>
          <cell r="F56">
            <v>30449.644800000002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Cost Centre Overheads as a % of Chargeable Payroll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0.22686202402526709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Overheads as a % of Chargeable Payroll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0.15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Staff Training and Development</v>
          </cell>
          <cell r="E60">
            <v>0</v>
          </cell>
          <cell r="F60">
            <v>67350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 t="str">
            <v>Average OPA Rate</v>
          </cell>
          <cell r="AM60">
            <v>0</v>
          </cell>
          <cell r="AN60">
            <v>0</v>
          </cell>
          <cell r="AO60">
            <v>135.35052399281855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Other Employment Costs</v>
          </cell>
          <cell r="E61">
            <v>0</v>
          </cell>
          <cell r="F61">
            <v>9269.2552769323302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Project Related Expenses</v>
          </cell>
          <cell r="E62">
            <v>0</v>
          </cell>
          <cell r="F62">
            <v>2068.1613135192752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Average Fully Burdened Charge-Out-Rate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Selling Expenses</v>
          </cell>
          <cell r="E64">
            <v>0</v>
          </cell>
          <cell r="F64">
            <v>10000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Average Rate settings for OPA System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Leases</v>
          </cell>
          <cell r="E65">
            <v>0</v>
          </cell>
          <cell r="F65">
            <v>29336.975717409518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Hourly Rate OPA Rate per hour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135.35052399281855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General and Admin Expenses</v>
          </cell>
          <cell r="E66">
            <v>0</v>
          </cell>
          <cell r="F66">
            <v>35729.909497776462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Cost Centre Overhead Rate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0.25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Corporate Overhead Rate for non-contestable works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0.15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Inter Divisional Charges</v>
          </cell>
          <cell r="E68">
            <v>0</v>
          </cell>
          <cell r="F68">
            <v>644089.56676986674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Corporate Overhead Rate for contestable works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0.05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Less</v>
          </cell>
          <cell r="E69">
            <v>0</v>
          </cell>
          <cell r="F69">
            <v>797843.86857550428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Overtime Penalty Rate to be applied to base OT hours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0.4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68293 - Reimbursement of FBT Expenses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74312 - Budget Cap Adjustment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70840 - Professional Member Fees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71100 - Contractors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71000 - Consultants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72505 - Plant Leasing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Total Overheads to be Recovered</v>
          </cell>
          <cell r="E76">
            <v>0</v>
          </cell>
          <cell r="F76">
            <v>797843.86857550428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Fixed Price Service Contract Charges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4">
          <cell r="D84" t="str">
            <v>Administration</v>
          </cell>
        </row>
        <row r="85">
          <cell r="D85" t="str">
            <v xml:space="preserve">Planner/TO/Engineer </v>
          </cell>
        </row>
        <row r="86">
          <cell r="D86" t="str">
            <v xml:space="preserve">Snr Planner/TO/Engineer </v>
          </cell>
        </row>
        <row r="87">
          <cell r="D87" t="str">
            <v xml:space="preserve">Management Group </v>
          </cell>
        </row>
      </sheetData>
      <sheetData sheetId="27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3141 - Network Operational Technology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3969</v>
          </cell>
          <cell r="C24">
            <v>0</v>
          </cell>
          <cell r="D24" t="str">
            <v>Works &amp; Asset Mngmnt Team Leader</v>
          </cell>
          <cell r="E24" t="str">
            <v>9666</v>
          </cell>
          <cell r="F24" t="str">
            <v>BAJWA, Harpal</v>
          </cell>
          <cell r="G24" t="str">
            <v>Salaried Staff</v>
          </cell>
          <cell r="H24">
            <v>0</v>
          </cell>
          <cell r="I24">
            <v>1</v>
          </cell>
          <cell r="J24">
            <v>99602.019999999975</v>
          </cell>
          <cell r="K24">
            <v>8270.9699999999993</v>
          </cell>
          <cell r="L24">
            <v>160.21200000000002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13370.119999999999</v>
          </cell>
          <cell r="V24">
            <v>1983.29</v>
          </cell>
          <cell r="W24">
            <v>1505.5</v>
          </cell>
          <cell r="X24">
            <v>8879.4600000000009</v>
          </cell>
          <cell r="Y24">
            <v>4601.5557068259714</v>
          </cell>
          <cell r="Z24">
            <v>141923.15770682594</v>
          </cell>
          <cell r="AA24">
            <v>4839.6099999999997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104.68567718835071</v>
          </cell>
          <cell r="AK24">
            <v>26.171419297087677</v>
          </cell>
          <cell r="AL24">
            <v>0.25</v>
          </cell>
          <cell r="AM24">
            <v>130.85709648543838</v>
          </cell>
          <cell r="AN24">
            <v>15.702851578252606</v>
          </cell>
          <cell r="AO24">
            <v>0.15</v>
          </cell>
          <cell r="AP24">
            <v>146.55994806369097</v>
          </cell>
          <cell r="AQ24">
            <v>0</v>
          </cell>
          <cell r="AR24">
            <v>0</v>
          </cell>
          <cell r="AS24">
            <v>1499.4</v>
          </cell>
          <cell r="AT24">
            <v>1499.4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3542</v>
          </cell>
          <cell r="C25">
            <v>0</v>
          </cell>
          <cell r="D25" t="str">
            <v>Graduate Engineer</v>
          </cell>
          <cell r="E25" t="str">
            <v>2658</v>
          </cell>
          <cell r="F25" t="str">
            <v>CREEK, Thomas A</v>
          </cell>
          <cell r="G25" t="str">
            <v>Salaried Staff</v>
          </cell>
          <cell r="H25">
            <v>0</v>
          </cell>
          <cell r="I25">
            <v>1</v>
          </cell>
          <cell r="J25">
            <v>25402.029999999995</v>
          </cell>
          <cell r="K25">
            <v>2109.39</v>
          </cell>
          <cell r="L25">
            <v>185.45080000000002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3727.2</v>
          </cell>
          <cell r="V25">
            <v>551.14</v>
          </cell>
          <cell r="W25">
            <v>418.19999999999993</v>
          </cell>
          <cell r="X25">
            <v>2467.48</v>
          </cell>
          <cell r="Y25">
            <v>1001.0152581350012</v>
          </cell>
          <cell r="Z25">
            <v>39411.93605813499</v>
          </cell>
          <cell r="AA25">
            <v>1234.29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29.071120472620382</v>
          </cell>
          <cell r="AK25">
            <v>7.2677801181550956</v>
          </cell>
          <cell r="AL25">
            <v>0.25</v>
          </cell>
          <cell r="AM25">
            <v>36.338900590775481</v>
          </cell>
          <cell r="AN25">
            <v>4.3606680708930572</v>
          </cell>
          <cell r="AO25">
            <v>0.15</v>
          </cell>
          <cell r="AP25">
            <v>40.699568661668536</v>
          </cell>
          <cell r="AQ25">
            <v>0</v>
          </cell>
          <cell r="AR25">
            <v>0</v>
          </cell>
          <cell r="AS25">
            <v>1626.7</v>
          </cell>
          <cell r="AT25">
            <v>1626.7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9820</v>
          </cell>
          <cell r="C26">
            <v>0</v>
          </cell>
          <cell r="D26" t="str">
            <v>Network Performance ADMS Engineer</v>
          </cell>
          <cell r="E26" t="str">
            <v>9941</v>
          </cell>
          <cell r="F26" t="str">
            <v>DIDIMIOTIS, Kosta D</v>
          </cell>
          <cell r="G26" t="str">
            <v>Salaried Staff</v>
          </cell>
          <cell r="H26">
            <v>0</v>
          </cell>
          <cell r="I26">
            <v>1</v>
          </cell>
          <cell r="J26">
            <v>74877</v>
          </cell>
          <cell r="K26">
            <v>6220.2699999999986</v>
          </cell>
          <cell r="L26">
            <v>424.82920000000001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10848.699999999997</v>
          </cell>
          <cell r="V26">
            <v>1604.9099999999999</v>
          </cell>
          <cell r="W26">
            <v>1217.8900000000001</v>
          </cell>
          <cell r="X26">
            <v>7185.2400000000016</v>
          </cell>
          <cell r="Y26">
            <v>2571.3640632174606</v>
          </cell>
          <cell r="Z26">
            <v>114233.25326321747</v>
          </cell>
          <cell r="AA26">
            <v>3639.6600000000003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84.260987907212652</v>
          </cell>
          <cell r="AK26">
            <v>21.065246976803163</v>
          </cell>
          <cell r="AL26">
            <v>0.25</v>
          </cell>
          <cell r="AM26">
            <v>105.32623488401582</v>
          </cell>
          <cell r="AN26">
            <v>12.639148186081897</v>
          </cell>
          <cell r="AO26">
            <v>0.15</v>
          </cell>
          <cell r="AP26">
            <v>117.96538307009772</v>
          </cell>
          <cell r="AQ26">
            <v>137.6</v>
          </cell>
          <cell r="AR26">
            <v>0</v>
          </cell>
          <cell r="AS26">
            <v>896.6</v>
          </cell>
          <cell r="AT26">
            <v>1034.2</v>
          </cell>
          <cell r="AU26">
            <v>21278.180147579009</v>
          </cell>
          <cell r="AV26">
            <v>0.13304970025140203</v>
          </cell>
          <cell r="AW26">
            <v>180.37647650357758</v>
          </cell>
          <cell r="AX26">
            <v>0</v>
          </cell>
        </row>
        <row r="27">
          <cell r="B27" t="str">
            <v>6176</v>
          </cell>
          <cell r="C27">
            <v>0</v>
          </cell>
          <cell r="D27" t="str">
            <v>Asset Information Officer</v>
          </cell>
          <cell r="E27" t="str">
            <v>10555</v>
          </cell>
          <cell r="F27" t="str">
            <v>KONKISA, Sabitha</v>
          </cell>
          <cell r="G27" t="str">
            <v>Salaried Staff</v>
          </cell>
          <cell r="H27">
            <v>0</v>
          </cell>
          <cell r="I27">
            <v>1</v>
          </cell>
          <cell r="J27">
            <v>76267.569999999992</v>
          </cell>
          <cell r="K27">
            <v>6333.3200000000006</v>
          </cell>
          <cell r="L27">
            <v>268.7484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10337.61</v>
          </cell>
          <cell r="V27">
            <v>1532.9</v>
          </cell>
          <cell r="W27">
            <v>1163.58</v>
          </cell>
          <cell r="X27">
            <v>6863.0299999999988</v>
          </cell>
          <cell r="Y27">
            <v>1486.263078718368</v>
          </cell>
          <cell r="Z27">
            <v>107803.05147871836</v>
          </cell>
          <cell r="AA27">
            <v>3705.8100000000004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79.517928077198349</v>
          </cell>
          <cell r="AK27">
            <v>19.879482019299587</v>
          </cell>
          <cell r="AL27">
            <v>0.25</v>
          </cell>
          <cell r="AM27">
            <v>99.397410096497936</v>
          </cell>
          <cell r="AN27">
            <v>11.927689211579752</v>
          </cell>
          <cell r="AO27">
            <v>0.15</v>
          </cell>
          <cell r="AP27">
            <v>111.32509930807768</v>
          </cell>
          <cell r="AQ27">
            <v>348.30000000000007</v>
          </cell>
          <cell r="AR27">
            <v>15.149999999999999</v>
          </cell>
          <cell r="AS27">
            <v>619.83000000000004</v>
          </cell>
          <cell r="AT27">
            <v>983.28000000000009</v>
          </cell>
          <cell r="AU27">
            <v>53460.788343150118</v>
          </cell>
          <cell r="AV27">
            <v>0.35422260190383209</v>
          </cell>
          <cell r="AW27">
            <v>480.22223807053933</v>
          </cell>
          <cell r="AX27">
            <v>0</v>
          </cell>
        </row>
        <row r="28">
          <cell r="B28" t="str">
            <v>6026</v>
          </cell>
          <cell r="C28">
            <v>0</v>
          </cell>
          <cell r="D28" t="str">
            <v>Snr GIS Officer</v>
          </cell>
          <cell r="E28" t="str">
            <v>9133</v>
          </cell>
          <cell r="F28" t="str">
            <v>MCLACHLAN, Nicole</v>
          </cell>
          <cell r="G28" t="str">
            <v>Salaried Staff</v>
          </cell>
          <cell r="H28">
            <v>0</v>
          </cell>
          <cell r="I28">
            <v>1</v>
          </cell>
          <cell r="J28">
            <v>92078.000000000015</v>
          </cell>
          <cell r="K28">
            <v>7646.2000000000007</v>
          </cell>
          <cell r="L28">
            <v>284.2824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12392.279999999997</v>
          </cell>
          <cell r="V28">
            <v>1838.0699999999997</v>
          </cell>
          <cell r="W28">
            <v>1395.2799999999997</v>
          </cell>
          <cell r="X28">
            <v>8229.33</v>
          </cell>
          <cell r="Y28">
            <v>4716.3894187500191</v>
          </cell>
          <cell r="Z28">
            <v>132129.86181875004</v>
          </cell>
          <cell r="AA28">
            <v>4474.0200000000004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97.461924359605646</v>
          </cell>
          <cell r="AK28">
            <v>24.365481089901412</v>
          </cell>
          <cell r="AL28">
            <v>0.25</v>
          </cell>
          <cell r="AM28">
            <v>121.82740544950705</v>
          </cell>
          <cell r="AN28">
            <v>14.619288653940846</v>
          </cell>
          <cell r="AO28">
            <v>0.15</v>
          </cell>
          <cell r="AP28">
            <v>136.4466941034479</v>
          </cell>
          <cell r="AQ28">
            <v>63.75</v>
          </cell>
          <cell r="AR28">
            <v>88.5</v>
          </cell>
          <cell r="AS28">
            <v>1109.5</v>
          </cell>
          <cell r="AT28">
            <v>1261.75</v>
          </cell>
          <cell r="AU28">
            <v>9346.2176875953573</v>
          </cell>
          <cell r="AV28">
            <v>5.0525064394689914E-2</v>
          </cell>
          <cell r="AW28">
            <v>68.497208737864071</v>
          </cell>
          <cell r="AX28">
            <v>0</v>
          </cell>
        </row>
        <row r="29">
          <cell r="B29" t="str">
            <v>181</v>
          </cell>
          <cell r="C29">
            <v>0</v>
          </cell>
          <cell r="D29" t="str">
            <v>CAD Coordinator &amp; GIS Officer</v>
          </cell>
          <cell r="E29" t="str">
            <v>326-71116</v>
          </cell>
          <cell r="F29" t="str">
            <v>PELLE, Joseph</v>
          </cell>
          <cell r="G29" t="str">
            <v>Salaried Staff</v>
          </cell>
          <cell r="H29">
            <v>0</v>
          </cell>
          <cell r="I29">
            <v>1</v>
          </cell>
          <cell r="J29">
            <v>94037.039999999979</v>
          </cell>
          <cell r="K29">
            <v>7808.8800000000019</v>
          </cell>
          <cell r="L29">
            <v>681.82280000000003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19901.170000000002</v>
          </cell>
          <cell r="V29">
            <v>2074.59</v>
          </cell>
          <cell r="W29">
            <v>1498.2599999999998</v>
          </cell>
          <cell r="X29">
            <v>9288.1999999999989</v>
          </cell>
          <cell r="Y29">
            <v>6267.2305134450435</v>
          </cell>
          <cell r="Z29">
            <v>150840.24331344504</v>
          </cell>
          <cell r="AA29">
            <v>4569.2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111.26311782847337</v>
          </cell>
          <cell r="AK29">
            <v>27.815779457118342</v>
          </cell>
          <cell r="AL29">
            <v>0.25</v>
          </cell>
          <cell r="AM29">
            <v>139.07889728559172</v>
          </cell>
          <cell r="AN29">
            <v>16.689467674271004</v>
          </cell>
          <cell r="AO29">
            <v>0.15</v>
          </cell>
          <cell r="AP29">
            <v>155.76836495986274</v>
          </cell>
          <cell r="AQ29">
            <v>0</v>
          </cell>
          <cell r="AR29">
            <v>0</v>
          </cell>
          <cell r="AS29">
            <v>1675.8999999999999</v>
          </cell>
          <cell r="AT29">
            <v>1675.8999999999999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3161</v>
          </cell>
          <cell r="C30">
            <v>0</v>
          </cell>
          <cell r="D30" t="str">
            <v>GIS Officer Electricity</v>
          </cell>
          <cell r="E30" t="str">
            <v>3583</v>
          </cell>
          <cell r="F30" t="str">
            <v>RASKER, Anjo</v>
          </cell>
          <cell r="G30" t="str">
            <v>Salaried Staff</v>
          </cell>
          <cell r="H30">
            <v>0</v>
          </cell>
          <cell r="I30">
            <v>1</v>
          </cell>
          <cell r="J30">
            <v>79922.489999999991</v>
          </cell>
          <cell r="K30">
            <v>6636.8</v>
          </cell>
          <cell r="L30">
            <v>335.024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10812.63</v>
          </cell>
          <cell r="V30">
            <v>1603.4500000000003</v>
          </cell>
          <cell r="W30">
            <v>1217.17</v>
          </cell>
          <cell r="X30">
            <v>7178.8899999999985</v>
          </cell>
          <cell r="Y30">
            <v>3774.889593382728</v>
          </cell>
          <cell r="Z30">
            <v>115031.37359338273</v>
          </cell>
          <cell r="AA30">
            <v>3883.4100000000003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84.849699211210933</v>
          </cell>
          <cell r="AK30">
            <v>21.212424802802733</v>
          </cell>
          <cell r="AL30">
            <v>0.25</v>
          </cell>
          <cell r="AM30">
            <v>106.06212401401366</v>
          </cell>
          <cell r="AN30">
            <v>12.72745488168164</v>
          </cell>
          <cell r="AO30">
            <v>0.15</v>
          </cell>
          <cell r="AP30">
            <v>118.7895788956953</v>
          </cell>
          <cell r="AQ30">
            <v>401.74999999999994</v>
          </cell>
          <cell r="AR30">
            <v>160.1</v>
          </cell>
          <cell r="AS30">
            <v>701.84999999999991</v>
          </cell>
          <cell r="AT30">
            <v>1263.6999999999998</v>
          </cell>
          <cell r="AU30">
            <v>51198.382588904096</v>
          </cell>
          <cell r="AV30">
            <v>0.31791564453588667</v>
          </cell>
          <cell r="AW30">
            <v>431.0006236646355</v>
          </cell>
          <cell r="AX30">
            <v>0</v>
          </cell>
        </row>
        <row r="31">
          <cell r="B31" t="str">
            <v>6004</v>
          </cell>
          <cell r="C31">
            <v>0</v>
          </cell>
          <cell r="D31" t="str">
            <v>Graduate Engineer</v>
          </cell>
          <cell r="E31" t="str">
            <v>9343</v>
          </cell>
          <cell r="F31" t="str">
            <v>ROESLER, Benjamin</v>
          </cell>
          <cell r="G31" t="str">
            <v>Salaried Staff</v>
          </cell>
          <cell r="H31">
            <v>0</v>
          </cell>
          <cell r="I31">
            <v>1</v>
          </cell>
          <cell r="J31">
            <v>70596.069999999992</v>
          </cell>
          <cell r="K31">
            <v>5864.0499999999993</v>
          </cell>
          <cell r="L31">
            <v>423.77839999999998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5733.0199999999995</v>
          </cell>
          <cell r="U31">
            <v>10291.219999999999</v>
          </cell>
          <cell r="V31">
            <v>1522.1</v>
          </cell>
          <cell r="W31">
            <v>1155.04</v>
          </cell>
          <cell r="X31">
            <v>6814.5499999999993</v>
          </cell>
          <cell r="Y31">
            <v>3638.7882195136681</v>
          </cell>
          <cell r="Z31">
            <v>109588.64661951366</v>
          </cell>
          <cell r="AA31">
            <v>3431.2500000000005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80.835022760819484</v>
          </cell>
          <cell r="AK31">
            <v>20.208755690204871</v>
          </cell>
          <cell r="AL31">
            <v>0.25</v>
          </cell>
          <cell r="AM31">
            <v>101.04377845102435</v>
          </cell>
          <cell r="AN31">
            <v>12.125253414122922</v>
          </cell>
          <cell r="AO31">
            <v>0.15</v>
          </cell>
          <cell r="AP31">
            <v>113.16903186514728</v>
          </cell>
          <cell r="AQ31">
            <v>597.70000000000005</v>
          </cell>
          <cell r="AR31">
            <v>0</v>
          </cell>
          <cell r="AS31">
            <v>930.89999999999986</v>
          </cell>
          <cell r="AT31">
            <v>1528.6</v>
          </cell>
          <cell r="AU31">
            <v>59990.571580712181</v>
          </cell>
          <cell r="AV31">
            <v>0.39101138296480442</v>
          </cell>
          <cell r="AW31">
            <v>530.09706447075746</v>
          </cell>
          <cell r="AX31">
            <v>0</v>
          </cell>
        </row>
        <row r="32">
          <cell r="B32" t="str">
            <v>3428</v>
          </cell>
          <cell r="C32">
            <v>0</v>
          </cell>
          <cell r="D32" t="str">
            <v>GIS Officer Gas</v>
          </cell>
          <cell r="E32" t="str">
            <v>10508</v>
          </cell>
          <cell r="F32" t="str">
            <v>SKOUSEN, Jack R</v>
          </cell>
          <cell r="G32" t="str">
            <v>Salaried Staff</v>
          </cell>
          <cell r="H32">
            <v>0</v>
          </cell>
          <cell r="I32">
            <v>1</v>
          </cell>
          <cell r="J32">
            <v>59993.259999999995</v>
          </cell>
          <cell r="K32">
            <v>4981.8900000000003</v>
          </cell>
          <cell r="L32">
            <v>192.11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8222.6500000000015</v>
          </cell>
          <cell r="V32">
            <v>1218.75</v>
          </cell>
          <cell r="W32">
            <v>925.09000000000015</v>
          </cell>
          <cell r="X32">
            <v>5456.6799999999994</v>
          </cell>
          <cell r="Y32">
            <v>1198.0006920245696</v>
          </cell>
          <cell r="Z32">
            <v>85738.460692024557</v>
          </cell>
          <cell r="AA32">
            <v>2915.0099999999998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63.242595244198746</v>
          </cell>
          <cell r="AK32">
            <v>15.810648811049687</v>
          </cell>
          <cell r="AL32">
            <v>0.25</v>
          </cell>
          <cell r="AM32">
            <v>79.053244055248427</v>
          </cell>
          <cell r="AN32">
            <v>9.4863892866298123</v>
          </cell>
          <cell r="AO32">
            <v>0.15</v>
          </cell>
          <cell r="AP32">
            <v>88.539633341878243</v>
          </cell>
          <cell r="AQ32">
            <v>0</v>
          </cell>
          <cell r="AR32">
            <v>0</v>
          </cell>
          <cell r="AS32">
            <v>1430.95</v>
          </cell>
          <cell r="AT32">
            <v>1430.95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1479</v>
          </cell>
          <cell r="C33">
            <v>0</v>
          </cell>
          <cell r="D33" t="str">
            <v>ArcFM/GIS Team Leader</v>
          </cell>
          <cell r="E33" t="str">
            <v>033-50380</v>
          </cell>
          <cell r="F33" t="str">
            <v>SMITH, Gary C</v>
          </cell>
          <cell r="G33" t="str">
            <v>Salaried Staff</v>
          </cell>
          <cell r="H33">
            <v>0</v>
          </cell>
          <cell r="I33">
            <v>1</v>
          </cell>
          <cell r="J33">
            <v>114711.52000000002</v>
          </cell>
          <cell r="K33">
            <v>9525.7100000000028</v>
          </cell>
          <cell r="L33">
            <v>626.96080000000006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5733.0199999999995</v>
          </cell>
          <cell r="U33">
            <v>25602.949999999997</v>
          </cell>
          <cell r="V33">
            <v>2519.7600000000002</v>
          </cell>
          <cell r="W33">
            <v>1801.1699999999998</v>
          </cell>
          <cell r="X33">
            <v>11281.330000000002</v>
          </cell>
          <cell r="Y33">
            <v>7055.7954079109768</v>
          </cell>
          <cell r="Z33">
            <v>182408.24620791103</v>
          </cell>
          <cell r="AA33">
            <v>5573.74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134.54837876747828</v>
          </cell>
          <cell r="AK33">
            <v>33.637094691869571</v>
          </cell>
          <cell r="AL33">
            <v>0.25</v>
          </cell>
          <cell r="AM33">
            <v>168.18547345934786</v>
          </cell>
          <cell r="AN33">
            <v>20.182256815121743</v>
          </cell>
          <cell r="AO33">
            <v>0.15</v>
          </cell>
          <cell r="AP33">
            <v>188.36773027446961</v>
          </cell>
          <cell r="AQ33">
            <v>0</v>
          </cell>
          <cell r="AR33">
            <v>0</v>
          </cell>
          <cell r="AS33">
            <v>1317.1000000000001</v>
          </cell>
          <cell r="AT33">
            <v>1317.1000000000001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514</v>
          </cell>
          <cell r="C34">
            <v>0</v>
          </cell>
          <cell r="D34" t="str">
            <v>GIS Officer Electricity</v>
          </cell>
          <cell r="E34" t="str">
            <v>9645</v>
          </cell>
          <cell r="F34" t="str">
            <v>WESTON, Robert</v>
          </cell>
          <cell r="G34" t="str">
            <v>Salaried Staff</v>
          </cell>
          <cell r="H34">
            <v>0</v>
          </cell>
          <cell r="I34">
            <v>1</v>
          </cell>
          <cell r="J34">
            <v>78858.48</v>
          </cell>
          <cell r="K34">
            <v>6548.4900000000007</v>
          </cell>
          <cell r="L34">
            <v>154.5164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10674.31</v>
          </cell>
          <cell r="V34">
            <v>1582.9299999999998</v>
          </cell>
          <cell r="W34">
            <v>1201.5500000000002</v>
          </cell>
          <cell r="X34">
            <v>7086.9399999999987</v>
          </cell>
          <cell r="Y34">
            <v>3554.4187183064978</v>
          </cell>
          <cell r="Z34">
            <v>113211.66511830648</v>
          </cell>
          <cell r="AA34">
            <v>3831.7200000000003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83.507441773617472</v>
          </cell>
          <cell r="AK34">
            <v>20.876860443404368</v>
          </cell>
          <cell r="AL34">
            <v>0.25</v>
          </cell>
          <cell r="AM34">
            <v>104.38430221702184</v>
          </cell>
          <cell r="AN34">
            <v>12.526116266042621</v>
          </cell>
          <cell r="AO34">
            <v>0.15</v>
          </cell>
          <cell r="AP34">
            <v>116.91041848306446</v>
          </cell>
          <cell r="AQ34">
            <v>287.15000000000003</v>
          </cell>
          <cell r="AR34">
            <v>97.4</v>
          </cell>
          <cell r="AS34">
            <v>1027.7899999999995</v>
          </cell>
          <cell r="AT34">
            <v>1412.3399999999997</v>
          </cell>
          <cell r="AU34">
            <v>32224.691996410504</v>
          </cell>
          <cell r="AV34">
            <v>0.20331506577736247</v>
          </cell>
          <cell r="AW34">
            <v>275.63575953736358</v>
          </cell>
          <cell r="AX34">
            <v>0</v>
          </cell>
        </row>
        <row r="35">
          <cell r="B35" t="str">
            <v>N3141-1415-01</v>
          </cell>
          <cell r="C35">
            <v>0</v>
          </cell>
          <cell r="D35" t="str">
            <v>Operational Technology Mgr</v>
          </cell>
          <cell r="E35" t="str">
            <v>N3141-1415-01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141978.26</v>
          </cell>
          <cell r="K35">
            <v>11789.970000000003</v>
          </cell>
          <cell r="L35">
            <v>0</v>
          </cell>
          <cell r="M35">
            <v>20524.570000000003</v>
          </cell>
          <cell r="N35">
            <v>78.299999999999983</v>
          </cell>
          <cell r="O35">
            <v>21</v>
          </cell>
          <cell r="P35">
            <v>0</v>
          </cell>
          <cell r="Q35">
            <v>9933.7800000000007</v>
          </cell>
          <cell r="R35">
            <v>48.76</v>
          </cell>
          <cell r="S35">
            <v>0</v>
          </cell>
          <cell r="T35">
            <v>0</v>
          </cell>
          <cell r="U35">
            <v>22124.06</v>
          </cell>
          <cell r="V35">
            <v>3264.87</v>
          </cell>
          <cell r="W35">
            <v>2476.8900000000003</v>
          </cell>
          <cell r="X35">
            <v>14617.220000000003</v>
          </cell>
          <cell r="Y35">
            <v>1641.1421972315406</v>
          </cell>
          <cell r="Z35">
            <v>228498.82219723155</v>
          </cell>
          <cell r="AA35">
            <v>6898.619999999999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0.85</v>
          </cell>
          <cell r="AI35">
            <v>1355.7074999999998</v>
          </cell>
          <cell r="AJ35">
            <v>168.54581257183543</v>
          </cell>
          <cell r="AK35">
            <v>42.136453142958857</v>
          </cell>
          <cell r="AL35">
            <v>0.25</v>
          </cell>
          <cell r="AM35">
            <v>210.68226571479428</v>
          </cell>
          <cell r="AN35">
            <v>25.281871885775313</v>
          </cell>
          <cell r="AO35">
            <v>0.15</v>
          </cell>
          <cell r="AP35">
            <v>235.96413760056959</v>
          </cell>
          <cell r="AQ35">
            <v>166.93181818181822</v>
          </cell>
          <cell r="AR35">
            <v>32.831818181818178</v>
          </cell>
          <cell r="AS35">
            <v>1166.9563636363639</v>
          </cell>
          <cell r="AT35">
            <v>1366.7200000000003</v>
          </cell>
          <cell r="AU35">
            <v>39072.533787829983</v>
          </cell>
          <cell r="AV35">
            <v>0.12214046635874078</v>
          </cell>
          <cell r="AW35">
            <v>165.58674629604252</v>
          </cell>
          <cell r="AX35">
            <v>0</v>
          </cell>
        </row>
        <row r="36">
          <cell r="B36" t="str">
            <v>N3141-1415-02</v>
          </cell>
          <cell r="C36">
            <v>0</v>
          </cell>
          <cell r="D36" t="str">
            <v>ADMS/SCADA Team Leader</v>
          </cell>
          <cell r="E36" t="str">
            <v>N3141-1415-02</v>
          </cell>
          <cell r="F36" t="str">
            <v>Vacant</v>
          </cell>
          <cell r="G36" t="str">
            <v>Salaried Staff</v>
          </cell>
          <cell r="H36">
            <v>0</v>
          </cell>
          <cell r="I36">
            <v>1</v>
          </cell>
          <cell r="J36">
            <v>89150.120000000024</v>
          </cell>
          <cell r="K36">
            <v>7403.07</v>
          </cell>
          <cell r="L36">
            <v>0</v>
          </cell>
          <cell r="M36">
            <v>180.20999999999998</v>
          </cell>
          <cell r="N36">
            <v>2698.86</v>
          </cell>
          <cell r="O36">
            <v>722.8499999999998</v>
          </cell>
          <cell r="P36">
            <v>0</v>
          </cell>
          <cell r="Q36">
            <v>0</v>
          </cell>
          <cell r="R36">
            <v>1224.92</v>
          </cell>
          <cell r="S36">
            <v>0</v>
          </cell>
          <cell r="T36">
            <v>3346.85</v>
          </cell>
          <cell r="U36">
            <v>12566.670000000002</v>
          </cell>
          <cell r="V36">
            <v>1860.8099999999997</v>
          </cell>
          <cell r="W36">
            <v>1412.25</v>
          </cell>
          <cell r="X36">
            <v>8330.9999999999982</v>
          </cell>
          <cell r="Y36">
            <v>1030.498114513088</v>
          </cell>
          <cell r="Z36">
            <v>129928.10811451313</v>
          </cell>
          <cell r="AA36">
            <v>4331.7699999999995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95.83786186512441</v>
          </cell>
          <cell r="AK36">
            <v>23.959465466281102</v>
          </cell>
          <cell r="AL36">
            <v>0.25</v>
          </cell>
          <cell r="AM36">
            <v>119.79732733140551</v>
          </cell>
          <cell r="AN36">
            <v>14.375679279768661</v>
          </cell>
          <cell r="AO36">
            <v>0.15</v>
          </cell>
          <cell r="AP36">
            <v>134.17300661117417</v>
          </cell>
          <cell r="AQ36">
            <v>166.93181818181822</v>
          </cell>
          <cell r="AR36">
            <v>32.831818181818178</v>
          </cell>
          <cell r="AS36">
            <v>1166.9563636363639</v>
          </cell>
          <cell r="AT36">
            <v>1366.7200000000003</v>
          </cell>
          <cell r="AU36">
            <v>22217.271605501734</v>
          </cell>
          <cell r="AV36">
            <v>0.12214046635874078</v>
          </cell>
          <cell r="AW36">
            <v>165.58674629604252</v>
          </cell>
          <cell r="AX36">
            <v>0</v>
          </cell>
        </row>
        <row r="37">
          <cell r="B37" t="str">
            <v>N3141-1415-03</v>
          </cell>
          <cell r="C37">
            <v>0</v>
          </cell>
          <cell r="D37" t="str">
            <v>ENMAC/ ADMS Officer</v>
          </cell>
          <cell r="E37" t="str">
            <v>N3141-1415-03</v>
          </cell>
          <cell r="F37" t="str">
            <v>Vacant</v>
          </cell>
          <cell r="G37" t="str">
            <v>Salaried Staff</v>
          </cell>
          <cell r="H37">
            <v>0</v>
          </cell>
          <cell r="I37">
            <v>1</v>
          </cell>
          <cell r="J37">
            <v>89150.120000000024</v>
          </cell>
          <cell r="K37">
            <v>7403.07</v>
          </cell>
          <cell r="L37">
            <v>0</v>
          </cell>
          <cell r="M37">
            <v>180.20999999999998</v>
          </cell>
          <cell r="N37">
            <v>2698.86</v>
          </cell>
          <cell r="O37">
            <v>722.8499999999998</v>
          </cell>
          <cell r="P37">
            <v>0</v>
          </cell>
          <cell r="Q37">
            <v>0</v>
          </cell>
          <cell r="R37">
            <v>1224.92</v>
          </cell>
          <cell r="S37">
            <v>0</v>
          </cell>
          <cell r="T37">
            <v>3346.85</v>
          </cell>
          <cell r="U37">
            <v>12566.670000000002</v>
          </cell>
          <cell r="V37">
            <v>1860.8099999999997</v>
          </cell>
          <cell r="W37">
            <v>1412.25</v>
          </cell>
          <cell r="X37">
            <v>8330.9999999999982</v>
          </cell>
          <cell r="Y37">
            <v>1030.498114513088</v>
          </cell>
          <cell r="Z37">
            <v>129928.10811451313</v>
          </cell>
          <cell r="AA37">
            <v>4331.7699999999995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0.85</v>
          </cell>
          <cell r="AI37">
            <v>1355.7074999999998</v>
          </cell>
          <cell r="AJ37">
            <v>95.83786186512441</v>
          </cell>
          <cell r="AK37">
            <v>23.959465466281102</v>
          </cell>
          <cell r="AL37">
            <v>0.25</v>
          </cell>
          <cell r="AM37">
            <v>119.79732733140551</v>
          </cell>
          <cell r="AN37">
            <v>14.375679279768661</v>
          </cell>
          <cell r="AO37">
            <v>0.15</v>
          </cell>
          <cell r="AP37">
            <v>134.17300661117417</v>
          </cell>
          <cell r="AQ37">
            <v>166.93181818181822</v>
          </cell>
          <cell r="AR37">
            <v>32.831818181818178</v>
          </cell>
          <cell r="AS37">
            <v>1166.9563636363639</v>
          </cell>
          <cell r="AT37">
            <v>1366.7200000000003</v>
          </cell>
          <cell r="AU37">
            <v>22217.271605501734</v>
          </cell>
          <cell r="AV37">
            <v>0.12214046635874078</v>
          </cell>
          <cell r="AW37">
            <v>165.58674629604252</v>
          </cell>
          <cell r="AX37">
            <v>0</v>
          </cell>
        </row>
        <row r="38">
          <cell r="B38" t="str">
            <v>N3141-1415-04</v>
          </cell>
          <cell r="C38">
            <v>0</v>
          </cell>
          <cell r="D38" t="str">
            <v>ADMS Tech Officer/Engineer</v>
          </cell>
          <cell r="E38" t="str">
            <v>N3141-1415-04</v>
          </cell>
          <cell r="F38" t="str">
            <v>Vacant</v>
          </cell>
          <cell r="G38" t="str">
            <v>Salaried Staff</v>
          </cell>
          <cell r="H38">
            <v>0</v>
          </cell>
          <cell r="I38">
            <v>1</v>
          </cell>
          <cell r="J38">
            <v>89150.120000000024</v>
          </cell>
          <cell r="K38">
            <v>7403.07</v>
          </cell>
          <cell r="L38">
            <v>0</v>
          </cell>
          <cell r="M38">
            <v>180.20999999999998</v>
          </cell>
          <cell r="N38">
            <v>2698.86</v>
          </cell>
          <cell r="O38">
            <v>722.8499999999998</v>
          </cell>
          <cell r="P38">
            <v>0</v>
          </cell>
          <cell r="Q38">
            <v>0</v>
          </cell>
          <cell r="R38">
            <v>1224.92</v>
          </cell>
          <cell r="S38">
            <v>0</v>
          </cell>
          <cell r="T38">
            <v>3346.85</v>
          </cell>
          <cell r="U38">
            <v>12566.670000000002</v>
          </cell>
          <cell r="V38">
            <v>1860.8099999999997</v>
          </cell>
          <cell r="W38">
            <v>1412.25</v>
          </cell>
          <cell r="X38">
            <v>8330.9999999999982</v>
          </cell>
          <cell r="Y38">
            <v>1030.498114513088</v>
          </cell>
          <cell r="Z38">
            <v>129928.10811451313</v>
          </cell>
          <cell r="AA38">
            <v>4331.7699999999995</v>
          </cell>
          <cell r="AB38">
            <v>261</v>
          </cell>
          <cell r="AC38">
            <v>20</v>
          </cell>
          <cell r="AD38">
            <v>12</v>
          </cell>
          <cell r="AE38">
            <v>0</v>
          </cell>
          <cell r="AF38">
            <v>12</v>
          </cell>
          <cell r="AG38">
            <v>1594.9499999999998</v>
          </cell>
          <cell r="AH38">
            <v>0.85</v>
          </cell>
          <cell r="AI38">
            <v>1355.7074999999998</v>
          </cell>
          <cell r="AJ38">
            <v>95.83786186512441</v>
          </cell>
          <cell r="AK38">
            <v>23.959465466281102</v>
          </cell>
          <cell r="AL38">
            <v>0.25</v>
          </cell>
          <cell r="AM38">
            <v>119.79732733140551</v>
          </cell>
          <cell r="AN38">
            <v>14.375679279768661</v>
          </cell>
          <cell r="AO38">
            <v>0.15</v>
          </cell>
          <cell r="AP38">
            <v>134.17300661117417</v>
          </cell>
          <cell r="AQ38">
            <v>166.93181818181822</v>
          </cell>
          <cell r="AR38">
            <v>32.831818181818178</v>
          </cell>
          <cell r="AS38">
            <v>1166.9563636363639</v>
          </cell>
          <cell r="AT38">
            <v>1366.7200000000003</v>
          </cell>
          <cell r="AU38">
            <v>22217.271605501734</v>
          </cell>
          <cell r="AV38">
            <v>0.12214046635874078</v>
          </cell>
          <cell r="AW38">
            <v>165.58674629604252</v>
          </cell>
          <cell r="AX38">
            <v>0</v>
          </cell>
        </row>
        <row r="39">
          <cell r="B39" t="str">
            <v>N3141-1415-05</v>
          </cell>
          <cell r="C39">
            <v>0</v>
          </cell>
          <cell r="D39" t="str">
            <v>ADMS Tech Officer/Engineer</v>
          </cell>
          <cell r="E39" t="str">
            <v>N3141-1415-05</v>
          </cell>
          <cell r="F39" t="str">
            <v>Vacant</v>
          </cell>
          <cell r="G39" t="str">
            <v>Salaried Staff</v>
          </cell>
          <cell r="H39">
            <v>0</v>
          </cell>
          <cell r="I39">
            <v>1</v>
          </cell>
          <cell r="J39">
            <v>89150.120000000024</v>
          </cell>
          <cell r="K39">
            <v>7403.07</v>
          </cell>
          <cell r="L39">
            <v>0</v>
          </cell>
          <cell r="M39">
            <v>180.20999999999998</v>
          </cell>
          <cell r="N39">
            <v>2698.86</v>
          </cell>
          <cell r="O39">
            <v>722.8499999999998</v>
          </cell>
          <cell r="P39">
            <v>0</v>
          </cell>
          <cell r="Q39">
            <v>0</v>
          </cell>
          <cell r="R39">
            <v>1224.92</v>
          </cell>
          <cell r="S39">
            <v>0</v>
          </cell>
          <cell r="T39">
            <v>3346.85</v>
          </cell>
          <cell r="U39">
            <v>12566.670000000002</v>
          </cell>
          <cell r="V39">
            <v>1860.8099999999997</v>
          </cell>
          <cell r="W39">
            <v>1412.25</v>
          </cell>
          <cell r="X39">
            <v>8330.9999999999982</v>
          </cell>
          <cell r="Y39">
            <v>1030.498114513088</v>
          </cell>
          <cell r="Z39">
            <v>129928.10811451313</v>
          </cell>
          <cell r="AA39">
            <v>4331.7699999999995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0.85</v>
          </cell>
          <cell r="AI39">
            <v>1355.7074999999998</v>
          </cell>
          <cell r="AJ39">
            <v>95.83786186512441</v>
          </cell>
          <cell r="AK39">
            <v>23.959465466281102</v>
          </cell>
          <cell r="AL39">
            <v>0.25</v>
          </cell>
          <cell r="AM39">
            <v>119.79732733140551</v>
          </cell>
          <cell r="AN39">
            <v>14.375679279768661</v>
          </cell>
          <cell r="AO39">
            <v>0.15</v>
          </cell>
          <cell r="AP39">
            <v>134.17300661117417</v>
          </cell>
          <cell r="AQ39">
            <v>166.93181818181822</v>
          </cell>
          <cell r="AR39">
            <v>32.831818181818178</v>
          </cell>
          <cell r="AS39">
            <v>1166.9563636363639</v>
          </cell>
          <cell r="AT39">
            <v>1366.7200000000003</v>
          </cell>
          <cell r="AU39">
            <v>22217.271605501734</v>
          </cell>
          <cell r="AV39">
            <v>0.12214046635874078</v>
          </cell>
          <cell r="AW39">
            <v>165.58674629604252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</row>
        <row r="42">
          <cell r="B42" t="str">
            <v>Total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16</v>
          </cell>
          <cell r="J42">
            <v>1364924.2200000002</v>
          </cell>
          <cell r="K42">
            <v>113348.22000000003</v>
          </cell>
          <cell r="L42">
            <v>3737.7352000000005</v>
          </cell>
          <cell r="M42">
            <v>21245.41</v>
          </cell>
          <cell r="N42">
            <v>41674.289999999994</v>
          </cell>
          <cell r="O42">
            <v>11162.180000000006</v>
          </cell>
          <cell r="P42">
            <v>0</v>
          </cell>
          <cell r="Q42">
            <v>9933.7800000000007</v>
          </cell>
          <cell r="R42">
            <v>4948.4400000000005</v>
          </cell>
          <cell r="S42">
            <v>0</v>
          </cell>
          <cell r="T42">
            <v>36319.479999999996</v>
          </cell>
          <cell r="U42">
            <v>208571.58000000007</v>
          </cell>
          <cell r="V42">
            <v>28740.000000000004</v>
          </cell>
          <cell r="W42">
            <v>21624.62</v>
          </cell>
          <cell r="X42">
            <v>128672.35</v>
          </cell>
          <cell r="Y42">
            <v>45628.845325514201</v>
          </cell>
          <cell r="Z42">
            <v>2040531.150525514</v>
          </cell>
          <cell r="AA42">
            <v>66323.419999999984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25519.200000000004</v>
          </cell>
          <cell r="AH42">
            <v>0</v>
          </cell>
          <cell r="AI42">
            <v>21691.32</v>
          </cell>
          <cell r="AJ42">
            <v>94.071322101444906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2670.9090909090905</v>
          </cell>
          <cell r="AR42">
            <v>525.30909090909086</v>
          </cell>
          <cell r="AS42">
            <v>18671.301818181819</v>
          </cell>
          <cell r="AT42">
            <v>21867.520000000008</v>
          </cell>
          <cell r="AU42">
            <v>355440.45255418809</v>
          </cell>
          <cell r="AV42">
            <v>0</v>
          </cell>
          <cell r="AX42">
            <v>0</v>
          </cell>
        </row>
        <row r="43">
          <cell r="B43" t="str">
            <v>Total (Chargeable)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16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2040531.150525514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Overtime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str">
            <v>Payroll (including APC's)</v>
          </cell>
          <cell r="X44">
            <v>0</v>
          </cell>
          <cell r="Y44">
            <v>2107982.0686655142</v>
          </cell>
          <cell r="Z44" t="str">
            <v>Proof</v>
          </cell>
          <cell r="AE44" t="str">
            <v>Productive Hrs for the year</v>
          </cell>
          <cell r="AF44">
            <v>0</v>
          </cell>
          <cell r="AG44">
            <v>0</v>
          </cell>
          <cell r="AH44">
            <v>0</v>
          </cell>
          <cell r="AI44">
            <v>21691.32</v>
          </cell>
          <cell r="AJ44">
            <v>94.071322101444906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 xml:space="preserve">Overtime Hours </v>
          </cell>
          <cell r="E45">
            <v>0</v>
          </cell>
          <cell r="F45">
            <v>555.96916136399796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 xml:space="preserve">Estimated  Monthly Productive Hrs </v>
          </cell>
          <cell r="AF45">
            <v>0</v>
          </cell>
          <cell r="AG45">
            <v>0</v>
          </cell>
          <cell r="AH45">
            <v>0</v>
          </cell>
          <cell r="AI45">
            <v>1807.61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Base Rate</v>
          </cell>
          <cell r="E46">
            <v>0</v>
          </cell>
          <cell r="F46">
            <v>94.071322101444906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Overtime Hrs for the year</v>
          </cell>
          <cell r="AF46">
            <v>0</v>
          </cell>
          <cell r="AG46">
            <v>0</v>
          </cell>
          <cell r="AH46">
            <v>0</v>
          </cell>
          <cell r="AI46">
            <v>555.96916136399796</v>
          </cell>
          <cell r="AJ46">
            <v>0</v>
          </cell>
          <cell r="AK46" t="str">
            <v xml:space="preserve">Cost Centre Overhead </v>
          </cell>
          <cell r="AL46">
            <v>0</v>
          </cell>
          <cell r="AM46">
            <v>0</v>
          </cell>
          <cell r="AN46">
            <v>0</v>
          </cell>
          <cell r="AO46">
            <v>503742.38111482537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52300.754057142847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2107982.0686655142</v>
          </cell>
          <cell r="Z47">
            <v>1127.4981400002143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 t="str">
            <v>Total Hrs for the year</v>
          </cell>
          <cell r="AF47">
            <v>0</v>
          </cell>
          <cell r="AG47">
            <v>0</v>
          </cell>
          <cell r="AH47">
            <v>0</v>
          </cell>
          <cell r="AI47">
            <v>22247.289161363999</v>
          </cell>
          <cell r="AJ47">
            <v>0</v>
          </cell>
          <cell r="AK47" t="str">
            <v xml:space="preserve">Corporate Overheads 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Multiplier for O/T recovery penalty</v>
          </cell>
          <cell r="E48">
            <v>0</v>
          </cell>
          <cell r="F48">
            <v>1.4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 t="str">
            <v>Proofs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Total Allocated</v>
          </cell>
          <cell r="E49">
            <v>0</v>
          </cell>
          <cell r="F49">
            <v>73221.055679999976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Staff Numbers - FTE</v>
          </cell>
          <cell r="AJ49">
            <v>0</v>
          </cell>
          <cell r="AK49">
            <v>16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Budget Overtime</v>
          </cell>
          <cell r="E51">
            <v>0</v>
          </cell>
          <cell r="F51">
            <v>66323.419999999984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APCS</v>
          </cell>
          <cell r="E52">
            <v>0</v>
          </cell>
          <cell r="F52">
            <v>0.104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Total Budget Overtime</v>
          </cell>
          <cell r="E53">
            <v>0</v>
          </cell>
          <cell r="F53">
            <v>73221.05567999999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 t="str">
            <v>Cost Centre Overheads as a % of Chargeable Payroll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0.23831666722142164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Overheads as a % of Chargeable Payroll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0.15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Staff Training and Development</v>
          </cell>
          <cell r="E57">
            <v>0</v>
          </cell>
          <cell r="F57">
            <v>45457.971014492752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 t="str">
            <v>Average OPA Rate</v>
          </cell>
          <cell r="AM57">
            <v>0</v>
          </cell>
          <cell r="AN57">
            <v>0</v>
          </cell>
          <cell r="AO57">
            <v>94.071322101444906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Other Employment Costs</v>
          </cell>
          <cell r="E58">
            <v>0</v>
          </cell>
          <cell r="F58">
            <v>7805.6886542588036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Project Related Expenses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Average Fully Burdened Charge-Out-Rate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Selling Expenses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Average Rate settings for OPA System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Leases</v>
          </cell>
          <cell r="E62">
            <v>0</v>
          </cell>
          <cell r="F62">
            <v>14149.478277264518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Hourly Rate OPA Rate per hour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94.071322101444906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General and Admin Expenses</v>
          </cell>
          <cell r="E63">
            <v>0</v>
          </cell>
          <cell r="F63">
            <v>34148.573796248922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Cost Centre Overhead Rate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0.25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Corporate Overhead Rate for non-contestable works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0.15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Inter Divisional Charges</v>
          </cell>
          <cell r="E65">
            <v>0</v>
          </cell>
          <cell r="F65">
            <v>402180.6693725604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Corporate Overhead Rate for contestable works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0.05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Less</v>
          </cell>
          <cell r="E66">
            <v>0</v>
          </cell>
          <cell r="F66">
            <v>503742.38111482537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Overtime Penalty Rate to be applied to base OT hours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0.4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68293 - Reimbursement of FBT Expenses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74312 - Budget Cap Adjustment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70840 - Professional Member Fees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71100 - Contractors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71000 - Consultants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72505 - Plant Leasing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Total Overheads to be Recovered</v>
          </cell>
          <cell r="E73">
            <v>0</v>
          </cell>
          <cell r="F73">
            <v>503742.38111482537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Fixed Price Service Contract Charges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</sheetData>
      <sheetData sheetId="28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3142 - Network Distribution Performance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3191</v>
          </cell>
          <cell r="C24">
            <v>0</v>
          </cell>
          <cell r="D24" t="str">
            <v>Perf Engineer Overhead</v>
          </cell>
          <cell r="E24" t="str">
            <v>326-77219</v>
          </cell>
          <cell r="F24" t="str">
            <v>ARGUE, Fraser W</v>
          </cell>
          <cell r="G24" t="str">
            <v>Salaried Staff</v>
          </cell>
          <cell r="H24">
            <v>1</v>
          </cell>
          <cell r="I24">
            <v>0.59999999999999987</v>
          </cell>
          <cell r="J24">
            <v>82550.48</v>
          </cell>
          <cell r="K24">
            <v>6855.01</v>
          </cell>
          <cell r="L24">
            <v>0</v>
          </cell>
          <cell r="M24">
            <v>0</v>
          </cell>
          <cell r="N24">
            <v>1008.0100000000002</v>
          </cell>
          <cell r="O24">
            <v>270.02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10881.519999999999</v>
          </cell>
          <cell r="V24">
            <v>1553.86</v>
          </cell>
          <cell r="W24">
            <v>1174.26</v>
          </cell>
          <cell r="X24">
            <v>6956.92</v>
          </cell>
          <cell r="Y24">
            <v>954.21148225229717</v>
          </cell>
          <cell r="Z24">
            <v>112204.29148225229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956.96999999999969</v>
          </cell>
          <cell r="AH24">
            <v>0.85</v>
          </cell>
          <cell r="AI24">
            <v>813.42449999999974</v>
          </cell>
          <cell r="AJ24">
            <v>137.94063429642495</v>
          </cell>
          <cell r="AK24">
            <v>34.485158574106237</v>
          </cell>
          <cell r="AL24">
            <v>0.25</v>
          </cell>
          <cell r="AM24">
            <v>172.42579287053118</v>
          </cell>
          <cell r="AN24">
            <v>20.691095144463741</v>
          </cell>
          <cell r="AO24">
            <v>0.15</v>
          </cell>
          <cell r="AP24">
            <v>193.11688801499491</v>
          </cell>
          <cell r="AQ24">
            <v>0</v>
          </cell>
          <cell r="AR24">
            <v>0</v>
          </cell>
          <cell r="AS24">
            <v>537</v>
          </cell>
          <cell r="AT24">
            <v>537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6532</v>
          </cell>
          <cell r="C25">
            <v>0</v>
          </cell>
          <cell r="D25" t="str">
            <v>Distribution Performance Mgr</v>
          </cell>
          <cell r="E25" t="str">
            <v>10046</v>
          </cell>
          <cell r="F25" t="str">
            <v>CHAUDHURI, Santanu</v>
          </cell>
          <cell r="G25" t="str">
            <v>Salaried Staff</v>
          </cell>
          <cell r="H25">
            <v>1</v>
          </cell>
          <cell r="I25">
            <v>1</v>
          </cell>
          <cell r="J25">
            <v>139989.66999999998</v>
          </cell>
          <cell r="K25">
            <v>11624.820000000002</v>
          </cell>
          <cell r="L25">
            <v>159.32680000000002</v>
          </cell>
          <cell r="M25">
            <v>17826.899999999998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22126.309999999998</v>
          </cell>
          <cell r="V25">
            <v>3159.6399999999994</v>
          </cell>
          <cell r="W25">
            <v>2387.79</v>
          </cell>
          <cell r="X25">
            <v>14146.08</v>
          </cell>
          <cell r="Y25">
            <v>3841.3375810920643</v>
          </cell>
          <cell r="Z25">
            <v>230213.96438109202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169.8109395877002</v>
          </cell>
          <cell r="AK25">
            <v>42.452734896925051</v>
          </cell>
          <cell r="AL25">
            <v>0.25</v>
          </cell>
          <cell r="AM25">
            <v>212.26367448462526</v>
          </cell>
          <cell r="AN25">
            <v>25.47164093815503</v>
          </cell>
          <cell r="AO25">
            <v>0.15</v>
          </cell>
          <cell r="AP25">
            <v>237.73531542278027</v>
          </cell>
          <cell r="AQ25">
            <v>0</v>
          </cell>
          <cell r="AR25">
            <v>0</v>
          </cell>
          <cell r="AS25">
            <v>1064</v>
          </cell>
          <cell r="AT25">
            <v>1064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2836</v>
          </cell>
          <cell r="C26">
            <v>0</v>
          </cell>
          <cell r="D26" t="str">
            <v>Graduate Engineer</v>
          </cell>
          <cell r="E26" t="str">
            <v>9661</v>
          </cell>
          <cell r="F26" t="str">
            <v>CLEAR, Robert J</v>
          </cell>
          <cell r="G26" t="str">
            <v>Salaried Staff</v>
          </cell>
          <cell r="H26">
            <v>1</v>
          </cell>
          <cell r="I26">
            <v>1</v>
          </cell>
          <cell r="J26">
            <v>25846.29</v>
          </cell>
          <cell r="K26">
            <v>2146.9900000000002</v>
          </cell>
          <cell r="L26">
            <v>161.52879999999999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3786.0599999999995</v>
          </cell>
          <cell r="V26">
            <v>540.66000000000008</v>
          </cell>
          <cell r="W26">
            <v>408.57999999999993</v>
          </cell>
          <cell r="X26">
            <v>2420.5499999999997</v>
          </cell>
          <cell r="Y26">
            <v>1207.1304906115738</v>
          </cell>
          <cell r="Z26">
            <v>40067.819290611587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29.554914530318371</v>
          </cell>
          <cell r="AK26">
            <v>7.3887286325795927</v>
          </cell>
          <cell r="AL26">
            <v>0.25</v>
          </cell>
          <cell r="AM26">
            <v>36.943643162897963</v>
          </cell>
          <cell r="AN26">
            <v>4.4332371795477554</v>
          </cell>
          <cell r="AO26">
            <v>0.15</v>
          </cell>
          <cell r="AP26">
            <v>41.376880342445716</v>
          </cell>
          <cell r="AQ26">
            <v>0</v>
          </cell>
          <cell r="AR26">
            <v>0</v>
          </cell>
          <cell r="AS26">
            <v>1558.2500000000002</v>
          </cell>
          <cell r="AT26">
            <v>1558.2500000000002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3191</v>
          </cell>
          <cell r="C27">
            <v>0</v>
          </cell>
          <cell r="D27" t="str">
            <v>Perf Engineer T&amp;D Overhead/Underground</v>
          </cell>
          <cell r="E27" t="str">
            <v>10593</v>
          </cell>
          <cell r="F27" t="str">
            <v>LEE, Nicholas S K</v>
          </cell>
          <cell r="G27" t="str">
            <v>Salaried Staff</v>
          </cell>
          <cell r="H27">
            <v>1</v>
          </cell>
          <cell r="I27">
            <v>1</v>
          </cell>
          <cell r="J27">
            <v>128785.77</v>
          </cell>
          <cell r="K27">
            <v>10694.44</v>
          </cell>
          <cell r="L27">
            <v>0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17162.77</v>
          </cell>
          <cell r="V27">
            <v>2450.86</v>
          </cell>
          <cell r="W27">
            <v>1852.15</v>
          </cell>
          <cell r="X27">
            <v>10972.75</v>
          </cell>
          <cell r="Y27">
            <v>1488.650566345337</v>
          </cell>
          <cell r="Z27">
            <v>176957.4205663453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130.52772855969693</v>
          </cell>
          <cell r="AK27">
            <v>32.631932139924231</v>
          </cell>
          <cell r="AL27">
            <v>0.25</v>
          </cell>
          <cell r="AM27">
            <v>163.15966069962116</v>
          </cell>
          <cell r="AN27">
            <v>19.579159283954539</v>
          </cell>
          <cell r="AO27">
            <v>0.15</v>
          </cell>
          <cell r="AP27">
            <v>182.7388199835757</v>
          </cell>
          <cell r="AQ27">
            <v>0</v>
          </cell>
          <cell r="AR27">
            <v>0</v>
          </cell>
          <cell r="AS27">
            <v>1599</v>
          </cell>
          <cell r="AT27">
            <v>1599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6247</v>
          </cell>
          <cell r="C28">
            <v>0</v>
          </cell>
          <cell r="D28" t="str">
            <v>Project Engineer</v>
          </cell>
          <cell r="E28" t="str">
            <v>3665</v>
          </cell>
          <cell r="F28" t="str">
            <v>MAY, Brendon F</v>
          </cell>
          <cell r="G28" t="str">
            <v>Salaried Staff</v>
          </cell>
          <cell r="H28">
            <v>1</v>
          </cell>
          <cell r="I28">
            <v>1</v>
          </cell>
          <cell r="J28">
            <v>94110.039999999979</v>
          </cell>
          <cell r="K28">
            <v>8989.32</v>
          </cell>
          <cell r="L28">
            <v>449.97480000000002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3777.0299999999997</v>
          </cell>
          <cell r="S28">
            <v>0</v>
          </cell>
          <cell r="T28">
            <v>5733.0199999999995</v>
          </cell>
          <cell r="U28">
            <v>13797.61</v>
          </cell>
          <cell r="V28">
            <v>1970.31</v>
          </cell>
          <cell r="W28">
            <v>1488.97</v>
          </cell>
          <cell r="X28">
            <v>8821.2900000000009</v>
          </cell>
          <cell r="Y28">
            <v>4488.0160172108699</v>
          </cell>
          <cell r="Z28">
            <v>147175.61081721087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108.56000340575743</v>
          </cell>
          <cell r="AK28">
            <v>27.140000851439357</v>
          </cell>
          <cell r="AL28">
            <v>0.25</v>
          </cell>
          <cell r="AM28">
            <v>135.70000425719678</v>
          </cell>
          <cell r="AN28">
            <v>16.284000510863613</v>
          </cell>
          <cell r="AO28">
            <v>0.15</v>
          </cell>
          <cell r="AP28">
            <v>151.9840047680604</v>
          </cell>
          <cell r="AQ28">
            <v>1222.3</v>
          </cell>
          <cell r="AR28">
            <v>0</v>
          </cell>
          <cell r="AS28">
            <v>8.9999999999997726</v>
          </cell>
          <cell r="AT28">
            <v>1231.2999999999997</v>
          </cell>
          <cell r="AU28">
            <v>204539.79431708573</v>
          </cell>
          <cell r="AV28">
            <v>0.99269065215625785</v>
          </cell>
          <cell r="AW28">
            <v>1345.7981623081298</v>
          </cell>
          <cell r="AX28">
            <v>0</v>
          </cell>
        </row>
        <row r="29">
          <cell r="B29" t="str">
            <v>724</v>
          </cell>
          <cell r="C29">
            <v>0</v>
          </cell>
          <cell r="D29" t="str">
            <v>Perf Engineer Subs &amp; Switchgear</v>
          </cell>
          <cell r="E29" t="str">
            <v>9866</v>
          </cell>
          <cell r="F29" t="str">
            <v>PIYATILAKE, Stanley A</v>
          </cell>
          <cell r="G29" t="str">
            <v>Salaried Staff</v>
          </cell>
          <cell r="H29">
            <v>1</v>
          </cell>
          <cell r="I29">
            <v>1</v>
          </cell>
          <cell r="J29">
            <v>103426.93</v>
          </cell>
          <cell r="K29">
            <v>8588.64</v>
          </cell>
          <cell r="L29">
            <v>169.60679999999999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5733.0199999999995</v>
          </cell>
          <cell r="U29">
            <v>14555.18</v>
          </cell>
          <cell r="V29">
            <v>2078.4700000000003</v>
          </cell>
          <cell r="W29">
            <v>1570.7400000000002</v>
          </cell>
          <cell r="X29">
            <v>9305.5999999999985</v>
          </cell>
          <cell r="Y29">
            <v>3928.0084114065576</v>
          </cell>
          <cell r="Z29">
            <v>152906.22521140656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112.78703201937482</v>
          </cell>
          <cell r="AK29">
            <v>28.196758004843705</v>
          </cell>
          <cell r="AL29">
            <v>0.25</v>
          </cell>
          <cell r="AM29">
            <v>140.98379002421854</v>
          </cell>
          <cell r="AN29">
            <v>16.918054802906223</v>
          </cell>
          <cell r="AO29">
            <v>0.15</v>
          </cell>
          <cell r="AP29">
            <v>157.90184482712476</v>
          </cell>
          <cell r="AQ29">
            <v>0</v>
          </cell>
          <cell r="AR29">
            <v>1</v>
          </cell>
          <cell r="AS29">
            <v>1398.25</v>
          </cell>
          <cell r="AT29">
            <v>1399.25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B32" t="str">
            <v>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5.6</v>
          </cell>
          <cell r="J32">
            <v>574709.17999999993</v>
          </cell>
          <cell r="K32">
            <v>48899.22</v>
          </cell>
          <cell r="L32">
            <v>940.43720000000008</v>
          </cell>
          <cell r="M32">
            <v>17826.899999999998</v>
          </cell>
          <cell r="N32">
            <v>12208.21</v>
          </cell>
          <cell r="O32">
            <v>3269.9400000000014</v>
          </cell>
          <cell r="P32">
            <v>0</v>
          </cell>
          <cell r="Q32">
            <v>14952.09</v>
          </cell>
          <cell r="R32">
            <v>3777.0299999999997</v>
          </cell>
          <cell r="S32">
            <v>0</v>
          </cell>
          <cell r="T32">
            <v>11466.039999999999</v>
          </cell>
          <cell r="U32">
            <v>82309.449999999983</v>
          </cell>
          <cell r="V32">
            <v>11753.8</v>
          </cell>
          <cell r="W32">
            <v>8882.4900000000016</v>
          </cell>
          <cell r="X32">
            <v>52623.19</v>
          </cell>
          <cell r="Y32">
            <v>15907.3545489187</v>
          </cell>
          <cell r="Z32">
            <v>859525.33174891863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8931.7199999999975</v>
          </cell>
          <cell r="AH32">
            <v>0</v>
          </cell>
          <cell r="AI32">
            <v>7591.9619999999977</v>
          </cell>
          <cell r="AJ32">
            <v>113.21517833583978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1222.3</v>
          </cell>
          <cell r="AR32">
            <v>1</v>
          </cell>
          <cell r="AS32">
            <v>6165.5</v>
          </cell>
          <cell r="AT32">
            <v>7388.7999999999993</v>
          </cell>
          <cell r="AU32">
            <v>204539.79431708573</v>
          </cell>
          <cell r="AV32">
            <v>0</v>
          </cell>
          <cell r="AX32">
            <v>0</v>
          </cell>
        </row>
        <row r="33">
          <cell r="B33" t="str">
            <v>Total (Chargeable)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5.6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859525.33174891863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Overtime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str">
            <v>Payroll (including APC's)</v>
          </cell>
          <cell r="X34">
            <v>0</v>
          </cell>
          <cell r="Y34">
            <v>859525.33174891863</v>
          </cell>
          <cell r="Z34" t="str">
            <v>Proof</v>
          </cell>
          <cell r="AE34" t="str">
            <v>Productive Hrs for the year</v>
          </cell>
          <cell r="AF34">
            <v>0</v>
          </cell>
          <cell r="AG34">
            <v>0</v>
          </cell>
          <cell r="AH34">
            <v>0</v>
          </cell>
          <cell r="AI34">
            <v>7591.9619999999977</v>
          </cell>
          <cell r="AJ34">
            <v>113.21517833583978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 xml:space="preserve">Overtime Hours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 xml:space="preserve">Estimated  Monthly Productive Hrs </v>
          </cell>
          <cell r="AF35">
            <v>0</v>
          </cell>
          <cell r="AG35">
            <v>0</v>
          </cell>
          <cell r="AH35">
            <v>0</v>
          </cell>
          <cell r="AI35">
            <v>632.66349999999977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Base Rate</v>
          </cell>
          <cell r="E36">
            <v>0</v>
          </cell>
          <cell r="F36">
            <v>113.21517833583978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Overtime Hrs for the year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Cost Centre Overhead </v>
          </cell>
          <cell r="AL36">
            <v>0</v>
          </cell>
          <cell r="AM36">
            <v>0</v>
          </cell>
          <cell r="AN36">
            <v>0</v>
          </cell>
          <cell r="AO36">
            <v>199291.08489510152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859525.33174891863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Total Hrs for the year</v>
          </cell>
          <cell r="AF37">
            <v>0</v>
          </cell>
          <cell r="AG37">
            <v>0</v>
          </cell>
          <cell r="AH37">
            <v>0</v>
          </cell>
          <cell r="AI37">
            <v>7591.9619999999977</v>
          </cell>
          <cell r="AJ37">
            <v>0</v>
          </cell>
          <cell r="AK37" t="str">
            <v xml:space="preserve">Corporate Overheads 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Multiplier for O/T recovery penalty</v>
          </cell>
          <cell r="E38">
            <v>0</v>
          </cell>
          <cell r="F38">
            <v>1.4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Proofs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Allocated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str">
            <v>Staff Numbers - FTE</v>
          </cell>
          <cell r="AJ39">
            <v>0</v>
          </cell>
          <cell r="AK39">
            <v>5.6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APCS</v>
          </cell>
          <cell r="E42">
            <v>0</v>
          </cell>
          <cell r="F42">
            <v>0.104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Budget 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 t="str">
            <v>Cost Centre Overheads as a % of Chargeable Payroll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0.23186179340356858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Corporate Overheads as a % of Chargeable Payroll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0.15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Staff Training and Development</v>
          </cell>
          <cell r="E47">
            <v>0</v>
          </cell>
          <cell r="F47">
            <v>15910.289855072468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 t="str">
            <v>Average OPA Rate</v>
          </cell>
          <cell r="AM47">
            <v>0</v>
          </cell>
          <cell r="AN47">
            <v>0</v>
          </cell>
          <cell r="AO47">
            <v>113.21517833583978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Other Employment Costs</v>
          </cell>
          <cell r="E48">
            <v>0</v>
          </cell>
          <cell r="F48">
            <v>2731.991028990582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Project Related Expenses</v>
          </cell>
          <cell r="E49">
            <v>0</v>
          </cell>
          <cell r="F49">
            <v>720.46095885142813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Fully Burdened Charge-Out-Rate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Selling Expenses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Rate settings for OPA System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Leases</v>
          </cell>
          <cell r="E52">
            <v>0</v>
          </cell>
          <cell r="F52">
            <v>8531.3173970425833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Hourly Rate OPA Rate per hour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113.21517833583978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General and Admin Expenses</v>
          </cell>
          <cell r="E53">
            <v>0</v>
          </cell>
          <cell r="F53">
            <v>10590.760959408293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Cost Centre Overhead 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0.25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non-contestable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0.15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Inter Divisional Charges</v>
          </cell>
          <cell r="E55">
            <v>0</v>
          </cell>
          <cell r="F55">
            <v>160806.26469573617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0.05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Less</v>
          </cell>
          <cell r="E56">
            <v>0</v>
          </cell>
          <cell r="F56">
            <v>199291.08489510152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Overtime Penalty Rate to be applied to base OT hours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68293 - Reimbursement of FBT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74312 - Budget Cap Adjustment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70840 - Professional Member Fees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71100 - Contractors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71000 - Consultants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72505 - Plant Leasing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Overheads to be Recovered</v>
          </cell>
          <cell r="E63">
            <v>0</v>
          </cell>
          <cell r="F63">
            <v>199291.08489510152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Fixed Price Service Contract Charges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</sheetData>
      <sheetData sheetId="29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3143 - Network Transmission Performance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6401</v>
          </cell>
          <cell r="C24">
            <v>0</v>
          </cell>
          <cell r="D24" t="str">
            <v>Graduate Engineer</v>
          </cell>
          <cell r="E24" t="str">
            <v>10631</v>
          </cell>
          <cell r="F24" t="str">
            <v>BEASLEY, Rebecca J</v>
          </cell>
          <cell r="G24" t="str">
            <v>Salaried Staff</v>
          </cell>
          <cell r="H24">
            <v>1</v>
          </cell>
          <cell r="I24">
            <v>1</v>
          </cell>
          <cell r="J24">
            <v>71064.27</v>
          </cell>
          <cell r="K24">
            <v>5902.579999999999</v>
          </cell>
          <cell r="L24">
            <v>213.74520000000001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5733.0199999999995</v>
          </cell>
          <cell r="U24">
            <v>10351.51</v>
          </cell>
          <cell r="V24">
            <v>1478.19</v>
          </cell>
          <cell r="W24">
            <v>1117.1099999999999</v>
          </cell>
          <cell r="X24">
            <v>6618.079999999999</v>
          </cell>
          <cell r="Y24">
            <v>1317.605534254069</v>
          </cell>
          <cell r="Z24">
            <v>107346.14073425408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79.180900551375643</v>
          </cell>
          <cell r="AK24">
            <v>19.795225137843911</v>
          </cell>
          <cell r="AL24">
            <v>0.25</v>
          </cell>
          <cell r="AM24">
            <v>98.976125689219558</v>
          </cell>
          <cell r="AN24">
            <v>11.877135082706346</v>
          </cell>
          <cell r="AO24">
            <v>0.15</v>
          </cell>
          <cell r="AP24">
            <v>110.8532607719259</v>
          </cell>
          <cell r="AQ24">
            <v>106.73</v>
          </cell>
          <cell r="AR24">
            <v>0</v>
          </cell>
          <cell r="AS24">
            <v>1236.0500000000002</v>
          </cell>
          <cell r="AT24">
            <v>1342.7800000000002</v>
          </cell>
          <cell r="AU24">
            <v>11945.274014204644</v>
          </cell>
          <cell r="AV24">
            <v>7.9484353356469403E-2</v>
          </cell>
          <cell r="AW24">
            <v>107.75753397801573</v>
          </cell>
          <cell r="AX24">
            <v>0</v>
          </cell>
        </row>
        <row r="25">
          <cell r="B25" t="str">
            <v>2853</v>
          </cell>
          <cell r="C25">
            <v>0</v>
          </cell>
          <cell r="D25" t="str">
            <v>Asset Engineer Transmission</v>
          </cell>
          <cell r="E25" t="str">
            <v>9342</v>
          </cell>
          <cell r="F25" t="str">
            <v>GOGGIN, Ross</v>
          </cell>
          <cell r="G25" t="str">
            <v>Salaried Staff</v>
          </cell>
          <cell r="H25">
            <v>1</v>
          </cell>
          <cell r="I25">
            <v>1</v>
          </cell>
          <cell r="J25">
            <v>88286.76</v>
          </cell>
          <cell r="K25">
            <v>8433.14</v>
          </cell>
          <cell r="L25">
            <v>368.64359999999999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3777.0299999999997</v>
          </cell>
          <cell r="S25">
            <v>0</v>
          </cell>
          <cell r="T25">
            <v>5733.0199999999995</v>
          </cell>
          <cell r="U25">
            <v>13040.83</v>
          </cell>
          <cell r="V25">
            <v>1862.2</v>
          </cell>
          <cell r="W25">
            <v>1407.2999999999997</v>
          </cell>
          <cell r="X25">
            <v>8337.44</v>
          </cell>
          <cell r="Y25">
            <v>4483.4506715329881</v>
          </cell>
          <cell r="Z25">
            <v>139279.84427153296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102.73591041690997</v>
          </cell>
          <cell r="AK25">
            <v>25.683977604227493</v>
          </cell>
          <cell r="AL25">
            <v>0.25</v>
          </cell>
          <cell r="AM25">
            <v>128.41988802113747</v>
          </cell>
          <cell r="AN25">
            <v>15.410386562536495</v>
          </cell>
          <cell r="AO25">
            <v>0.15</v>
          </cell>
          <cell r="AP25">
            <v>143.83027458367397</v>
          </cell>
          <cell r="AQ25">
            <v>106</v>
          </cell>
          <cell r="AR25">
            <v>0</v>
          </cell>
          <cell r="AS25">
            <v>1093.75</v>
          </cell>
          <cell r="AT25">
            <v>1199.75</v>
          </cell>
          <cell r="AU25">
            <v>17227.863213082299</v>
          </cell>
          <cell r="AV25">
            <v>8.8351739945822044E-2</v>
          </cell>
          <cell r="AW25">
            <v>119.77911648260051</v>
          </cell>
          <cell r="AX25">
            <v>0</v>
          </cell>
        </row>
        <row r="26">
          <cell r="B26" t="str">
            <v>2712</v>
          </cell>
          <cell r="C26">
            <v>0</v>
          </cell>
          <cell r="D26" t="str">
            <v>Asset Engineer Transmission</v>
          </cell>
          <cell r="E26" t="str">
            <v>9805</v>
          </cell>
          <cell r="F26" t="str">
            <v>SIVASANE, Manojkumar K</v>
          </cell>
          <cell r="G26" t="str">
            <v>Salaried Staff</v>
          </cell>
          <cell r="H26">
            <v>1</v>
          </cell>
          <cell r="I26">
            <v>1</v>
          </cell>
          <cell r="J26">
            <v>99602.019999999975</v>
          </cell>
          <cell r="K26">
            <v>8270.9699999999993</v>
          </cell>
          <cell r="L26">
            <v>391.71519999999998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14058.09</v>
          </cell>
          <cell r="V26">
            <v>2007.48</v>
          </cell>
          <cell r="W26">
            <v>1517.1199999999997</v>
          </cell>
          <cell r="X26">
            <v>8987.81</v>
          </cell>
          <cell r="Y26">
            <v>3910.3151423831514</v>
          </cell>
          <cell r="Z26">
            <v>148028.57034238314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109.18916531949787</v>
          </cell>
          <cell r="AK26">
            <v>27.297291329874469</v>
          </cell>
          <cell r="AL26">
            <v>0.25</v>
          </cell>
          <cell r="AM26">
            <v>136.48645664937234</v>
          </cell>
          <cell r="AN26">
            <v>16.378374797924682</v>
          </cell>
          <cell r="AO26">
            <v>0.15</v>
          </cell>
          <cell r="AP26">
            <v>152.86483144729704</v>
          </cell>
          <cell r="AQ26">
            <v>123.44999999999999</v>
          </cell>
          <cell r="AR26">
            <v>0</v>
          </cell>
          <cell r="AS26">
            <v>1406.0499999999995</v>
          </cell>
          <cell r="AT26">
            <v>1529.4999999999995</v>
          </cell>
          <cell r="AU26">
            <v>16726.889710542062</v>
          </cell>
          <cell r="AV26">
            <v>8.071265119320041E-2</v>
          </cell>
          <cell r="AW26">
            <v>109.42274656750573</v>
          </cell>
          <cell r="AX26">
            <v>0</v>
          </cell>
        </row>
        <row r="27">
          <cell r="B27" t="str">
            <v>N3143-1415-01</v>
          </cell>
          <cell r="C27">
            <v>0</v>
          </cell>
          <cell r="D27" t="str">
            <v>Transmission Performance Mgr</v>
          </cell>
          <cell r="E27" t="str">
            <v>N3143-1415-01</v>
          </cell>
          <cell r="F27" t="str">
            <v>Vacant</v>
          </cell>
          <cell r="G27" t="str">
            <v>Salaried Staff</v>
          </cell>
          <cell r="H27">
            <v>1</v>
          </cell>
          <cell r="I27">
            <v>1</v>
          </cell>
          <cell r="J27">
            <v>141978.26</v>
          </cell>
          <cell r="K27">
            <v>11789.970000000003</v>
          </cell>
          <cell r="L27">
            <v>0</v>
          </cell>
          <cell r="M27">
            <v>20524.570000000003</v>
          </cell>
          <cell r="N27">
            <v>78.299999999999983</v>
          </cell>
          <cell r="O27">
            <v>21</v>
          </cell>
          <cell r="P27">
            <v>0</v>
          </cell>
          <cell r="Q27">
            <v>9933.7800000000007</v>
          </cell>
          <cell r="R27">
            <v>48.76</v>
          </cell>
          <cell r="S27">
            <v>0</v>
          </cell>
          <cell r="T27">
            <v>0</v>
          </cell>
          <cell r="U27">
            <v>22124.06</v>
          </cell>
          <cell r="V27">
            <v>3159.32</v>
          </cell>
          <cell r="W27">
            <v>2387.5499999999997</v>
          </cell>
          <cell r="X27">
            <v>14144.620000000003</v>
          </cell>
          <cell r="Y27">
            <v>1641.1421972315406</v>
          </cell>
          <cell r="Z27">
            <v>227831.33219723153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168.05345710430279</v>
          </cell>
          <cell r="AK27">
            <v>42.013364276075698</v>
          </cell>
          <cell r="AL27">
            <v>0.25</v>
          </cell>
          <cell r="AM27">
            <v>210.06682138037849</v>
          </cell>
          <cell r="AN27">
            <v>25.208018565645418</v>
          </cell>
          <cell r="AO27">
            <v>0.15</v>
          </cell>
          <cell r="AP27">
            <v>235.27483994602392</v>
          </cell>
          <cell r="AQ27">
            <v>112.06</v>
          </cell>
          <cell r="AR27">
            <v>0</v>
          </cell>
          <cell r="AS27">
            <v>1245.2833333333333</v>
          </cell>
          <cell r="AT27">
            <v>1357.3433333333332</v>
          </cell>
          <cell r="AU27">
            <v>26333.124304411172</v>
          </cell>
          <cell r="AV27">
            <v>8.2558330857090939E-2</v>
          </cell>
          <cell r="AW27">
            <v>111.92494833043959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Total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</v>
          </cell>
          <cell r="J30">
            <v>400931.31</v>
          </cell>
          <cell r="K30">
            <v>34396.659999999996</v>
          </cell>
          <cell r="L30">
            <v>974.10399999999993</v>
          </cell>
          <cell r="M30">
            <v>20524.570000000003</v>
          </cell>
          <cell r="N30">
            <v>8478.4499999999989</v>
          </cell>
          <cell r="O30">
            <v>2270.9400000000005</v>
          </cell>
          <cell r="P30">
            <v>0</v>
          </cell>
          <cell r="Q30">
            <v>9933.7800000000007</v>
          </cell>
          <cell r="R30">
            <v>3825.79</v>
          </cell>
          <cell r="S30">
            <v>0</v>
          </cell>
          <cell r="T30">
            <v>17199.059999999998</v>
          </cell>
          <cell r="U30">
            <v>59574.490000000005</v>
          </cell>
          <cell r="V30">
            <v>8507.19</v>
          </cell>
          <cell r="W30">
            <v>6429.08</v>
          </cell>
          <cell r="X30">
            <v>38087.950000000004</v>
          </cell>
          <cell r="Y30">
            <v>11352.513545401749</v>
          </cell>
          <cell r="Z30">
            <v>622485.8875454017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6379.7999999999993</v>
          </cell>
          <cell r="AH30">
            <v>0</v>
          </cell>
          <cell r="AI30">
            <v>5422.829999999999</v>
          </cell>
          <cell r="AJ30">
            <v>114.78985834802157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448.24</v>
          </cell>
          <cell r="AR30">
            <v>0</v>
          </cell>
          <cell r="AS30">
            <v>4981.1333333333332</v>
          </cell>
          <cell r="AT30">
            <v>5429.373333333333</v>
          </cell>
          <cell r="AU30">
            <v>72233.151242240172</v>
          </cell>
          <cell r="AV30">
            <v>0</v>
          </cell>
          <cell r="AX30">
            <v>0</v>
          </cell>
        </row>
        <row r="31">
          <cell r="B31" t="str">
            <v>Total (Chargeable)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622485.8875454017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>Overtime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str">
            <v>Payroll (including APC's)</v>
          </cell>
          <cell r="X32">
            <v>0</v>
          </cell>
          <cell r="Y32">
            <v>622485.8875454017</v>
          </cell>
          <cell r="Z32" t="str">
            <v>Proof</v>
          </cell>
          <cell r="AE32" t="str">
            <v>Productive Hrs for the year</v>
          </cell>
          <cell r="AF32">
            <v>0</v>
          </cell>
          <cell r="AG32">
            <v>0</v>
          </cell>
          <cell r="AH32">
            <v>0</v>
          </cell>
          <cell r="AI32">
            <v>5422.829999999999</v>
          </cell>
          <cell r="AJ32">
            <v>114.78985834802157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 xml:space="preserve">Overtime Hours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 xml:space="preserve">Estimated  Monthly Productive Hrs </v>
          </cell>
          <cell r="AF33">
            <v>0</v>
          </cell>
          <cell r="AG33">
            <v>0</v>
          </cell>
          <cell r="AH33">
            <v>0</v>
          </cell>
          <cell r="AI33">
            <v>451.90249999999992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Base Rate</v>
          </cell>
          <cell r="E34">
            <v>0</v>
          </cell>
          <cell r="F34">
            <v>114.78985834802157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Overtime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 t="str">
            <v xml:space="preserve">Cost Centre Overhead </v>
          </cell>
          <cell r="AL34">
            <v>0</v>
          </cell>
          <cell r="AM34">
            <v>0</v>
          </cell>
          <cell r="AN34">
            <v>0</v>
          </cell>
          <cell r="AO34">
            <v>147450.38458348706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622485.8875454017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>Total Hrs for the year</v>
          </cell>
          <cell r="AF35">
            <v>0</v>
          </cell>
          <cell r="AG35">
            <v>0</v>
          </cell>
          <cell r="AH35">
            <v>0</v>
          </cell>
          <cell r="AI35">
            <v>5422.829999999999</v>
          </cell>
          <cell r="AJ35">
            <v>0</v>
          </cell>
          <cell r="AK35" t="str">
            <v xml:space="preserve">Corporate Overheads 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Multiplier for O/T recovery penalty</v>
          </cell>
          <cell r="E36">
            <v>0</v>
          </cell>
          <cell r="F36">
            <v>1.4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 t="str">
            <v>Proofs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Total Allocated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Staff Numbers - FTE</v>
          </cell>
          <cell r="AJ37">
            <v>0</v>
          </cell>
          <cell r="AK37">
            <v>4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Budget 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APCS</v>
          </cell>
          <cell r="E40">
            <v>0</v>
          </cell>
          <cell r="F40">
            <v>0.104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Total 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 t="str">
            <v>Cost Centre Overheads as a % of Chargeable Payroll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0.23687345775004837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str">
            <v>Corporate Overheads as a % of Chargeable Payroll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0.15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Staff Training and Development</v>
          </cell>
          <cell r="E45">
            <v>0</v>
          </cell>
          <cell r="F45">
            <v>11364.492753623188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 t="str">
            <v>Average OPA Rate</v>
          </cell>
          <cell r="AM45">
            <v>0</v>
          </cell>
          <cell r="AN45">
            <v>0</v>
          </cell>
          <cell r="AO45">
            <v>114.78985834802157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Other Employment Costs</v>
          </cell>
          <cell r="E46">
            <v>0</v>
          </cell>
          <cell r="F46">
            <v>1951.4221635647009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Project Related Expenses</v>
          </cell>
          <cell r="E47">
            <v>0</v>
          </cell>
          <cell r="F47">
            <v>897.8711239818648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Average Fully Burdened Charge-Out-Rate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Selling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Rate settings for OPA System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Leases</v>
          </cell>
          <cell r="E50">
            <v>0</v>
          </cell>
          <cell r="F50">
            <v>9197.3695693161299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Hourly Rate OPA Rate per hour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114.78985834802157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General and Admin Expenses</v>
          </cell>
          <cell r="E51">
            <v>0</v>
          </cell>
          <cell r="F51">
            <v>7771.6339564818454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Cost Centre Overhead Rate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0.25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 Rate for non-contestable works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0.15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Inter Divisional Charges</v>
          </cell>
          <cell r="E53">
            <v>0</v>
          </cell>
          <cell r="F53">
            <v>116267.59501651932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Corporate Overhead Rate for contestable works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0.05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Less</v>
          </cell>
          <cell r="E54">
            <v>0</v>
          </cell>
          <cell r="F54">
            <v>147450.38458348706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Overtime Penalty Rate to be applied to base OT hours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68293 - Reimbursement of FBT Expenses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74312 - Budget Cap Adjustment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70840 - Professional Member Fees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71100 - Contractors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71000 - Consultants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72505 - Plant Leasing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Total Overheads to be Recovered</v>
          </cell>
          <cell r="E61">
            <v>0</v>
          </cell>
          <cell r="F61">
            <v>147450.38458348706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Fixed Price Service Contract Charges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</sheetData>
      <sheetData sheetId="3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3144 - Network Program of Work Optimisation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6524</v>
          </cell>
          <cell r="C21">
            <v>0</v>
          </cell>
          <cell r="D21" t="str">
            <v>PoW Optimisation Mgr</v>
          </cell>
          <cell r="E21" t="str">
            <v>10004</v>
          </cell>
          <cell r="F21" t="str">
            <v>BALLANTYNE, Adam M</v>
          </cell>
          <cell r="G21" t="str">
            <v>Salaried Staff</v>
          </cell>
          <cell r="H21">
            <v>0</v>
          </cell>
          <cell r="I21">
            <v>1</v>
          </cell>
          <cell r="J21">
            <v>124640.09000000001</v>
          </cell>
          <cell r="K21">
            <v>10350.19</v>
          </cell>
          <cell r="L21">
            <v>91.306399999999996</v>
          </cell>
          <cell r="M21">
            <v>7268.369999999999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17070.23</v>
          </cell>
          <cell r="V21">
            <v>2437.62</v>
          </cell>
          <cell r="W21">
            <v>1842.18</v>
          </cell>
          <cell r="X21">
            <v>10913.56</v>
          </cell>
          <cell r="Y21">
            <v>3502.8320847241193</v>
          </cell>
          <cell r="Z21">
            <v>178116.37848472412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131.38260169300838</v>
          </cell>
          <cell r="AK21">
            <v>32.845650423252096</v>
          </cell>
          <cell r="AL21">
            <v>0.25</v>
          </cell>
          <cell r="AM21">
            <v>164.22825211626048</v>
          </cell>
          <cell r="AN21">
            <v>19.707390253951257</v>
          </cell>
          <cell r="AO21">
            <v>0.15</v>
          </cell>
          <cell r="AP21">
            <v>183.93564237021172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N3143-1415-01</v>
          </cell>
          <cell r="C22">
            <v>0</v>
          </cell>
          <cell r="D22" t="str">
            <v>PoW Optimisation Officer</v>
          </cell>
          <cell r="E22" t="str">
            <v>N3143-1415-01</v>
          </cell>
          <cell r="F22" t="str">
            <v>Vacant</v>
          </cell>
          <cell r="G22" t="str">
            <v>Salaried Staff</v>
          </cell>
          <cell r="H22">
            <v>0</v>
          </cell>
          <cell r="I22">
            <v>1</v>
          </cell>
          <cell r="J22">
            <v>89150.120000000024</v>
          </cell>
          <cell r="K22">
            <v>7403.07</v>
          </cell>
          <cell r="L22">
            <v>0</v>
          </cell>
          <cell r="M22">
            <v>180.20999999999998</v>
          </cell>
          <cell r="N22">
            <v>2698.86</v>
          </cell>
          <cell r="O22">
            <v>722.8499999999998</v>
          </cell>
          <cell r="P22">
            <v>0</v>
          </cell>
          <cell r="Q22">
            <v>0</v>
          </cell>
          <cell r="R22">
            <v>1224.92</v>
          </cell>
          <cell r="S22">
            <v>0</v>
          </cell>
          <cell r="T22">
            <v>3346.85</v>
          </cell>
          <cell r="U22">
            <v>12566.670000000002</v>
          </cell>
          <cell r="V22">
            <v>1794.5299999999997</v>
          </cell>
          <cell r="W22">
            <v>1356.1699999999996</v>
          </cell>
          <cell r="X22">
            <v>8034.2900000000009</v>
          </cell>
          <cell r="Y22">
            <v>1030.498114513088</v>
          </cell>
          <cell r="Z22">
            <v>129509.03811451313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95.528746513914797</v>
          </cell>
          <cell r="AK22">
            <v>23.882186628478699</v>
          </cell>
          <cell r="AL22">
            <v>0.25</v>
          </cell>
          <cell r="AM22">
            <v>119.4109331423935</v>
          </cell>
          <cell r="AN22">
            <v>14.329311977087219</v>
          </cell>
          <cell r="AO22">
            <v>0.15</v>
          </cell>
          <cell r="AP22">
            <v>133.74024511948073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B32" t="str">
            <v>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2</v>
          </cell>
          <cell r="J32">
            <v>213790.21000000002</v>
          </cell>
          <cell r="K32">
            <v>17753.260000000002</v>
          </cell>
          <cell r="L32">
            <v>91.306399999999996</v>
          </cell>
          <cell r="M32">
            <v>7448.579999999999</v>
          </cell>
          <cell r="N32">
            <v>2698.86</v>
          </cell>
          <cell r="O32">
            <v>722.8499999999998</v>
          </cell>
          <cell r="P32">
            <v>0</v>
          </cell>
          <cell r="Q32">
            <v>0</v>
          </cell>
          <cell r="R32">
            <v>1224.92</v>
          </cell>
          <cell r="S32">
            <v>0</v>
          </cell>
          <cell r="T32">
            <v>3346.85</v>
          </cell>
          <cell r="U32">
            <v>29636.9</v>
          </cell>
          <cell r="V32">
            <v>4232.1499999999996</v>
          </cell>
          <cell r="W32">
            <v>3198.3499999999995</v>
          </cell>
          <cell r="X32">
            <v>18947.849999999999</v>
          </cell>
          <cell r="Y32">
            <v>4533.3301992372071</v>
          </cell>
          <cell r="Z32">
            <v>307625.41659923724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3189.8999999999996</v>
          </cell>
          <cell r="AH32">
            <v>0</v>
          </cell>
          <cell r="AI32">
            <v>0</v>
          </cell>
          <cell r="AJ32" t="e">
            <v>#DIV/0!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</row>
        <row r="33">
          <cell r="B33" t="str">
            <v>Total (Chargeable)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307625.41659923724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Overtime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str">
            <v>Payroll (including APC's)</v>
          </cell>
          <cell r="X34">
            <v>0</v>
          </cell>
          <cell r="Y34">
            <v>307625.41659923719</v>
          </cell>
          <cell r="Z34" t="str">
            <v>Proof</v>
          </cell>
          <cell r="AE34" t="str">
            <v>Productive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 t="e">
            <v>#DIV/0!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 xml:space="preserve">Overtime Hours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 xml:space="preserve">Estimated  Monthly Productive Hrs 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Base Rate</v>
          </cell>
          <cell r="E36">
            <v>0</v>
          </cell>
          <cell r="F36">
            <v>113.45567410346159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Overtime Hrs for the year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Cost Centre Overhead </v>
          </cell>
          <cell r="AL36">
            <v>0</v>
          </cell>
          <cell r="AM36">
            <v>0</v>
          </cell>
          <cell r="AN36">
            <v>0</v>
          </cell>
          <cell r="AO36">
            <v>61331.737439265562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307625.41659923719</v>
          </cell>
          <cell r="Z37">
            <v>-5.8207660913467407E-11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Total Hrs for the year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 t="str">
            <v xml:space="preserve">Corporate Overheads 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Multiplier for O/T recovery penalty</v>
          </cell>
          <cell r="E38">
            <v>0</v>
          </cell>
          <cell r="F38">
            <v>1.4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Proofs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Allocated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str">
            <v>Staff Numbers - FTE</v>
          </cell>
          <cell r="AJ39">
            <v>0</v>
          </cell>
          <cell r="AK39">
            <v>2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APCS</v>
          </cell>
          <cell r="E42">
            <v>0</v>
          </cell>
          <cell r="F42">
            <v>0.104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Budget 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 t="str">
            <v>Cost Centre Overheads as a % of Chargeable Payroll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0.1993714892523534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Corporate Overheads as a % of Chargeable Payroll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0.15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Staff Training and Development</v>
          </cell>
          <cell r="E47">
            <v>0</v>
          </cell>
          <cell r="F47">
            <v>5682.246376811594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 t="str">
            <v>Average OPA Rate</v>
          </cell>
          <cell r="AM47">
            <v>0</v>
          </cell>
          <cell r="AN47">
            <v>0</v>
          </cell>
          <cell r="AO47" t="e">
            <v>#DIV/0!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Other Employment Costs</v>
          </cell>
          <cell r="E48">
            <v>0</v>
          </cell>
          <cell r="F48">
            <v>975.71108178235045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Project Related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Fully Burdened Charge-Out-Rate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Selling Expenses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Rate settings for OPA System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Leases</v>
          </cell>
          <cell r="E52">
            <v>0</v>
          </cell>
          <cell r="F52">
            <v>1768.6847846580647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Hourly Rate OPA Rate per hour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113.45567410346159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General and Admin Expenses</v>
          </cell>
          <cell r="E53">
            <v>0</v>
          </cell>
          <cell r="F53">
            <v>3643.5717245311148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Cost Centre Overhead 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0.25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non-contestable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0.15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Inter Divisional Charges</v>
          </cell>
          <cell r="E55">
            <v>0</v>
          </cell>
          <cell r="F55">
            <v>49261.52347148244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0.05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Less</v>
          </cell>
          <cell r="E56">
            <v>0</v>
          </cell>
          <cell r="F56">
            <v>61331.737439265562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Overtime Penalty Rate to be applied to base OT hours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68293 - Reimbursement of FBT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74312 - Budget Cap Adjustment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70840 - Professional Member Fees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71100 - Contractors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71000 - Consultants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72505 - Plant Leasing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Overheads to be Recovered</v>
          </cell>
          <cell r="E63">
            <v>0</v>
          </cell>
          <cell r="F63">
            <v>61331.737439265562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Fixed Price Service Contract Charges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</sheetData>
      <sheetData sheetId="31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3151 - Network Supply Connection Services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6534</v>
          </cell>
          <cell r="C21">
            <v>0</v>
          </cell>
          <cell r="D21" t="str">
            <v>Supply Connection Services Mgr</v>
          </cell>
          <cell r="E21" t="str">
            <v>9851</v>
          </cell>
          <cell r="F21" t="str">
            <v>WASS, Mathew S M</v>
          </cell>
          <cell r="G21" t="str">
            <v>Salaried Staff</v>
          </cell>
          <cell r="H21">
            <v>1</v>
          </cell>
          <cell r="I21">
            <v>1</v>
          </cell>
          <cell r="J21">
            <v>124640.09000000001</v>
          </cell>
          <cell r="K21">
            <v>10350.19</v>
          </cell>
          <cell r="L21">
            <v>512.13839999999993</v>
          </cell>
          <cell r="M21">
            <v>14536.71</v>
          </cell>
          <cell r="N21">
            <v>0</v>
          </cell>
          <cell r="O21">
            <v>0</v>
          </cell>
          <cell r="P21">
            <v>0</v>
          </cell>
          <cell r="Q21">
            <v>14952.09</v>
          </cell>
          <cell r="R21">
            <v>0</v>
          </cell>
          <cell r="S21">
            <v>0</v>
          </cell>
          <cell r="T21">
            <v>0</v>
          </cell>
          <cell r="U21">
            <v>19736.699999999997</v>
          </cell>
          <cell r="V21">
            <v>2921.66</v>
          </cell>
          <cell r="W21">
            <v>2217.3500000000004</v>
          </cell>
          <cell r="X21">
            <v>13080.649999999998</v>
          </cell>
          <cell r="Y21">
            <v>4640.8861960348231</v>
          </cell>
          <cell r="Z21">
            <v>207588.46459603478</v>
          </cell>
          <cell r="AA21">
            <v>6749.2199999999993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153.12186780410585</v>
          </cell>
          <cell r="AK21">
            <v>53.592653731437046</v>
          </cell>
          <cell r="AL21">
            <v>0.35</v>
          </cell>
          <cell r="AM21">
            <v>206.7145215355429</v>
          </cell>
          <cell r="AN21">
            <v>22.968280170615877</v>
          </cell>
          <cell r="AO21">
            <v>0.15</v>
          </cell>
          <cell r="AP21">
            <v>229.68280170615878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2658</v>
          </cell>
          <cell r="C24">
            <v>0</v>
          </cell>
          <cell r="D24" t="str">
            <v>Snr Customer Service Officer</v>
          </cell>
          <cell r="E24" t="str">
            <v>2468</v>
          </cell>
          <cell r="F24" t="str">
            <v>DRUMMOND, Peter</v>
          </cell>
          <cell r="G24" t="str">
            <v>Salaried Staff</v>
          </cell>
          <cell r="H24">
            <v>1</v>
          </cell>
          <cell r="I24">
            <v>1</v>
          </cell>
          <cell r="J24">
            <v>60850.8</v>
          </cell>
          <cell r="K24">
            <v>5053.08</v>
          </cell>
          <cell r="L24">
            <v>223.12720000000002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8334.0899999999983</v>
          </cell>
          <cell r="V24">
            <v>1240.4999999999995</v>
          </cell>
          <cell r="W24">
            <v>942.08999999999992</v>
          </cell>
          <cell r="X24">
            <v>5553.9599999999991</v>
          </cell>
          <cell r="Y24">
            <v>2448.6207446709996</v>
          </cell>
          <cell r="Z24">
            <v>88196.297944671009</v>
          </cell>
          <cell r="AA24">
            <v>3295.0399999999991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65.05555065873061</v>
          </cell>
          <cell r="AK24">
            <v>22.769442730555713</v>
          </cell>
          <cell r="AL24">
            <v>0.35</v>
          </cell>
          <cell r="AM24">
            <v>87.82499338928632</v>
          </cell>
          <cell r="AN24">
            <v>9.7583325988095915</v>
          </cell>
          <cell r="AO24">
            <v>0.15</v>
          </cell>
          <cell r="AP24">
            <v>97.583325988095908</v>
          </cell>
          <cell r="AQ24">
            <v>0</v>
          </cell>
          <cell r="AR24">
            <v>0</v>
          </cell>
          <cell r="AS24">
            <v>1445.3999999999999</v>
          </cell>
          <cell r="AT24">
            <v>1445.3999999999999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570</v>
          </cell>
          <cell r="C25">
            <v>0</v>
          </cell>
          <cell r="D25" t="str">
            <v>Customer Project Officer</v>
          </cell>
          <cell r="E25" t="str">
            <v>3167</v>
          </cell>
          <cell r="F25" t="str">
            <v>SINGH, Darshan</v>
          </cell>
          <cell r="G25" t="str">
            <v>Salaried Staff</v>
          </cell>
          <cell r="H25">
            <v>1</v>
          </cell>
          <cell r="I25">
            <v>1</v>
          </cell>
          <cell r="J25">
            <v>91297.279999999999</v>
          </cell>
          <cell r="K25">
            <v>7581.38</v>
          </cell>
          <cell r="L25">
            <v>506.06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5733.0199999999995</v>
          </cell>
          <cell r="U25">
            <v>12978.82</v>
          </cell>
          <cell r="V25">
            <v>1929.03</v>
          </cell>
          <cell r="W25">
            <v>1464.6799999999998</v>
          </cell>
          <cell r="X25">
            <v>8636.49</v>
          </cell>
          <cell r="Y25">
            <v>3570.1574842180016</v>
          </cell>
          <cell r="Z25">
            <v>137246.94748421799</v>
          </cell>
          <cell r="AA25">
            <v>4943.6999999999989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101.23640053936266</v>
          </cell>
          <cell r="AK25">
            <v>35.432740188776933</v>
          </cell>
          <cell r="AL25">
            <v>0.35</v>
          </cell>
          <cell r="AM25">
            <v>136.66914072813961</v>
          </cell>
          <cell r="AN25">
            <v>15.185460080904399</v>
          </cell>
          <cell r="AO25">
            <v>0.15</v>
          </cell>
          <cell r="AP25">
            <v>151.854600809044</v>
          </cell>
          <cell r="AQ25">
            <v>57</v>
          </cell>
          <cell r="AR25">
            <v>0</v>
          </cell>
          <cell r="AS25">
            <v>1459</v>
          </cell>
          <cell r="AT25">
            <v>1516</v>
          </cell>
          <cell r="AU25">
            <v>7740.5105606204734</v>
          </cell>
          <cell r="AV25">
            <v>3.7598944591029027E-2</v>
          </cell>
          <cell r="AW25">
            <v>50.973171174142472</v>
          </cell>
          <cell r="AX25">
            <v>0</v>
          </cell>
        </row>
        <row r="26">
          <cell r="B26" t="str">
            <v>6142</v>
          </cell>
          <cell r="C26">
            <v>0</v>
          </cell>
          <cell r="D26" t="str">
            <v>Customer Services &amp; Records Officer</v>
          </cell>
          <cell r="E26" t="str">
            <v>3475</v>
          </cell>
          <cell r="F26" t="str">
            <v>PARKER, Carla L</v>
          </cell>
          <cell r="G26" t="str">
            <v>Salaried Staff</v>
          </cell>
          <cell r="H26">
            <v>1</v>
          </cell>
          <cell r="I26">
            <v>1</v>
          </cell>
          <cell r="J26">
            <v>57795.119999999988</v>
          </cell>
          <cell r="K26">
            <v>4799.32</v>
          </cell>
          <cell r="L26">
            <v>154.07599999999999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7937.0099999999993</v>
          </cell>
          <cell r="V26">
            <v>1181.2999999999997</v>
          </cell>
          <cell r="W26">
            <v>897.05000000000018</v>
          </cell>
          <cell r="X26">
            <v>5288.7699999999995</v>
          </cell>
          <cell r="Y26">
            <v>2762.8906737525031</v>
          </cell>
          <cell r="Z26">
            <v>84365.566673752503</v>
          </cell>
          <cell r="AA26">
            <v>3129.5800000000008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62.229918086130318</v>
          </cell>
          <cell r="AK26">
            <v>21.780471330145609</v>
          </cell>
          <cell r="AL26">
            <v>0.35</v>
          </cell>
          <cell r="AM26">
            <v>84.010389416275927</v>
          </cell>
          <cell r="AN26">
            <v>9.3344877129195467</v>
          </cell>
          <cell r="AO26">
            <v>0.15</v>
          </cell>
          <cell r="AP26">
            <v>93.344877129195481</v>
          </cell>
          <cell r="AQ26">
            <v>0</v>
          </cell>
          <cell r="AR26">
            <v>0</v>
          </cell>
          <cell r="AS26">
            <v>1455.5</v>
          </cell>
          <cell r="AT26">
            <v>1455.5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3276</v>
          </cell>
          <cell r="C27">
            <v>0</v>
          </cell>
          <cell r="D27" t="str">
            <v>Technical Team Leader</v>
          </cell>
          <cell r="E27" t="str">
            <v>7003</v>
          </cell>
          <cell r="F27" t="str">
            <v>HOGG, Michael A</v>
          </cell>
          <cell r="G27" t="str">
            <v>Salaried Staff</v>
          </cell>
          <cell r="H27">
            <v>1</v>
          </cell>
          <cell r="I27">
            <v>1</v>
          </cell>
          <cell r="J27">
            <v>118407.67</v>
          </cell>
          <cell r="K27">
            <v>9832.659999999998</v>
          </cell>
          <cell r="L27">
            <v>581.38679999999999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361.39999999999992</v>
          </cell>
          <cell r="T27">
            <v>5733.0199999999995</v>
          </cell>
          <cell r="U27">
            <v>26462.670000000002</v>
          </cell>
          <cell r="V27">
            <v>2612.4899999999998</v>
          </cell>
          <cell r="W27">
            <v>1868.52</v>
          </cell>
          <cell r="X27">
            <v>11696.56</v>
          </cell>
          <cell r="Y27">
            <v>6616.9217201169813</v>
          </cell>
          <cell r="Z27">
            <v>187723.32852011695</v>
          </cell>
          <cell r="AA27">
            <v>6411.7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138.46890167688605</v>
          </cell>
          <cell r="AK27">
            <v>48.464115586910111</v>
          </cell>
          <cell r="AL27">
            <v>0.35</v>
          </cell>
          <cell r="AM27">
            <v>186.93301726379616</v>
          </cell>
          <cell r="AN27">
            <v>20.770335251532906</v>
          </cell>
          <cell r="AO27">
            <v>0.15</v>
          </cell>
          <cell r="AP27">
            <v>207.70335251532907</v>
          </cell>
          <cell r="AQ27">
            <v>0</v>
          </cell>
          <cell r="AR27">
            <v>0</v>
          </cell>
          <cell r="AS27">
            <v>1308.9000000000001</v>
          </cell>
          <cell r="AT27">
            <v>1308.9000000000001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535</v>
          </cell>
          <cell r="C28">
            <v>0</v>
          </cell>
          <cell r="D28" t="str">
            <v>Snr Customer Project Officer</v>
          </cell>
          <cell r="E28" t="str">
            <v>9441</v>
          </cell>
          <cell r="F28" t="str">
            <v>AZIZI, Nadeem</v>
          </cell>
          <cell r="G28" t="str">
            <v>Salaried Staff</v>
          </cell>
          <cell r="H28">
            <v>1</v>
          </cell>
          <cell r="I28">
            <v>1</v>
          </cell>
          <cell r="J28">
            <v>100750.58000000002</v>
          </cell>
          <cell r="K28">
            <v>8366.39</v>
          </cell>
          <cell r="L28">
            <v>264.0736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5733.0199999999995</v>
          </cell>
          <cell r="U28">
            <v>14207.379999999997</v>
          </cell>
          <cell r="V28">
            <v>2112.2800000000002</v>
          </cell>
          <cell r="W28">
            <v>1603.88</v>
          </cell>
          <cell r="X28">
            <v>9456.9399999999987</v>
          </cell>
          <cell r="Y28">
            <v>4975.337555736136</v>
          </cell>
          <cell r="Z28">
            <v>151019.91115573616</v>
          </cell>
          <cell r="AA28">
            <v>5455.5699999999988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111.39564482437117</v>
          </cell>
          <cell r="AK28">
            <v>38.98847568852991</v>
          </cell>
          <cell r="AL28">
            <v>0.35</v>
          </cell>
          <cell r="AM28">
            <v>150.38412051290109</v>
          </cell>
          <cell r="AN28">
            <v>16.709346723655674</v>
          </cell>
          <cell r="AO28">
            <v>0.15</v>
          </cell>
          <cell r="AP28">
            <v>167.09346723655676</v>
          </cell>
          <cell r="AQ28">
            <v>0</v>
          </cell>
          <cell r="AR28">
            <v>0</v>
          </cell>
          <cell r="AS28">
            <v>1443.9499999999998</v>
          </cell>
          <cell r="AT28">
            <v>1443.9499999999998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6330</v>
          </cell>
          <cell r="C29">
            <v>0</v>
          </cell>
          <cell r="D29" t="str">
            <v>Customer Service Officer</v>
          </cell>
          <cell r="E29" t="str">
            <v>9520</v>
          </cell>
          <cell r="F29" t="str">
            <v>GILBERT, Katie</v>
          </cell>
          <cell r="G29" t="str">
            <v>Salaried Staff</v>
          </cell>
          <cell r="H29">
            <v>1</v>
          </cell>
          <cell r="I29">
            <v>1</v>
          </cell>
          <cell r="J29">
            <v>57795.119999999988</v>
          </cell>
          <cell r="K29">
            <v>4799.32</v>
          </cell>
          <cell r="L29">
            <v>150.68559999999999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7937.0099999999993</v>
          </cell>
          <cell r="V29">
            <v>1181.2999999999997</v>
          </cell>
          <cell r="W29">
            <v>897.05000000000018</v>
          </cell>
          <cell r="X29">
            <v>5288.7699999999995</v>
          </cell>
          <cell r="Y29">
            <v>2716.2766329576598</v>
          </cell>
          <cell r="Z29">
            <v>84315.562232957644</v>
          </cell>
          <cell r="AA29">
            <v>3129.5800000000008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62.193033698609511</v>
          </cell>
          <cell r="AK29">
            <v>21.767561794513327</v>
          </cell>
          <cell r="AL29">
            <v>0.35</v>
          </cell>
          <cell r="AM29">
            <v>83.960595493122838</v>
          </cell>
          <cell r="AN29">
            <v>9.3289550547914271</v>
          </cell>
          <cell r="AO29">
            <v>0.15</v>
          </cell>
          <cell r="AP29">
            <v>93.28955054791426</v>
          </cell>
          <cell r="AQ29">
            <v>0</v>
          </cell>
          <cell r="AR29">
            <v>0</v>
          </cell>
          <cell r="AS29">
            <v>1287.55</v>
          </cell>
          <cell r="AT29">
            <v>1287.55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6143</v>
          </cell>
          <cell r="C30">
            <v>0</v>
          </cell>
          <cell r="D30" t="str">
            <v>Customer Service Officer</v>
          </cell>
          <cell r="E30" t="str">
            <v>9904</v>
          </cell>
          <cell r="F30" t="str">
            <v>BRIGGS, Michelle</v>
          </cell>
          <cell r="G30" t="str">
            <v>Salaried Staff</v>
          </cell>
          <cell r="H30">
            <v>1</v>
          </cell>
          <cell r="I30">
            <v>1</v>
          </cell>
          <cell r="J30">
            <v>57795.119999999988</v>
          </cell>
          <cell r="K30">
            <v>4799.32</v>
          </cell>
          <cell r="L30">
            <v>146.6044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7937.0099999999993</v>
          </cell>
          <cell r="V30">
            <v>1181.2999999999997</v>
          </cell>
          <cell r="W30">
            <v>897.05000000000018</v>
          </cell>
          <cell r="X30">
            <v>5288.7699999999995</v>
          </cell>
          <cell r="Y30">
            <v>2094.0151825008597</v>
          </cell>
          <cell r="Z30">
            <v>83689.219582500853</v>
          </cell>
          <cell r="AA30">
            <v>3129.5800000000008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61.731029431127929</v>
          </cell>
          <cell r="AK30">
            <v>21.605860300894776</v>
          </cell>
          <cell r="AL30">
            <v>0.35</v>
          </cell>
          <cell r="AM30">
            <v>83.336889732022712</v>
          </cell>
          <cell r="AN30">
            <v>9.259654414669189</v>
          </cell>
          <cell r="AO30">
            <v>0.15</v>
          </cell>
          <cell r="AP30">
            <v>92.596544146691897</v>
          </cell>
          <cell r="AQ30">
            <v>0</v>
          </cell>
          <cell r="AR30">
            <v>0</v>
          </cell>
          <cell r="AS30">
            <v>1403</v>
          </cell>
          <cell r="AT30">
            <v>1403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6545</v>
          </cell>
          <cell r="C31">
            <v>0</v>
          </cell>
          <cell r="D31" t="str">
            <v>Account Manager Estate Develop</v>
          </cell>
          <cell r="E31" t="str">
            <v>10045</v>
          </cell>
          <cell r="F31" t="str">
            <v>BRAMANATHAN, Brama</v>
          </cell>
          <cell r="G31" t="str">
            <v>Salaried Staff</v>
          </cell>
          <cell r="H31">
            <v>1</v>
          </cell>
          <cell r="I31">
            <v>1</v>
          </cell>
          <cell r="J31">
            <v>150606.81000000003</v>
          </cell>
          <cell r="K31">
            <v>12506.490000000003</v>
          </cell>
          <cell r="L31">
            <v>236.47319999999999</v>
          </cell>
          <cell r="M31">
            <v>19065.18</v>
          </cell>
          <cell r="N31">
            <v>0</v>
          </cell>
          <cell r="O31">
            <v>0</v>
          </cell>
          <cell r="P31">
            <v>0</v>
          </cell>
          <cell r="Q31">
            <v>14952.09</v>
          </cell>
          <cell r="R31">
            <v>0</v>
          </cell>
          <cell r="S31">
            <v>0</v>
          </cell>
          <cell r="T31">
            <v>0</v>
          </cell>
          <cell r="U31">
            <v>23654.670000000006</v>
          </cell>
          <cell r="V31">
            <v>3502.6200000000003</v>
          </cell>
          <cell r="W31">
            <v>2658.3599999999997</v>
          </cell>
          <cell r="X31">
            <v>15681.87</v>
          </cell>
          <cell r="Y31">
            <v>4082.635638446478</v>
          </cell>
          <cell r="Z31">
            <v>246947.19883844649</v>
          </cell>
          <cell r="AA31">
            <v>8155.26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182.15374543435553</v>
          </cell>
          <cell r="AK31">
            <v>63.753810902024433</v>
          </cell>
          <cell r="AL31">
            <v>0.35</v>
          </cell>
          <cell r="AM31">
            <v>245.90755633637997</v>
          </cell>
          <cell r="AN31">
            <v>27.323061815153327</v>
          </cell>
          <cell r="AO31">
            <v>0.15</v>
          </cell>
          <cell r="AP31">
            <v>273.23061815153329</v>
          </cell>
          <cell r="AQ31">
            <v>204.5</v>
          </cell>
          <cell r="AR31">
            <v>0</v>
          </cell>
          <cell r="AS31">
            <v>724.50000000000034</v>
          </cell>
          <cell r="AT31">
            <v>929.00000000000034</v>
          </cell>
          <cell r="AU31">
            <v>81540.423297840083</v>
          </cell>
          <cell r="AV31">
            <v>0.22012917115177602</v>
          </cell>
          <cell r="AW31">
            <v>298.43076829924632</v>
          </cell>
          <cell r="AX31">
            <v>0</v>
          </cell>
        </row>
        <row r="32">
          <cell r="B32" t="str">
            <v>1936</v>
          </cell>
          <cell r="C32">
            <v>0</v>
          </cell>
          <cell r="D32" t="str">
            <v>Customer Service Officer</v>
          </cell>
          <cell r="E32" t="str">
            <v>10055</v>
          </cell>
          <cell r="F32" t="str">
            <v>GUM, Asal</v>
          </cell>
          <cell r="G32" t="str">
            <v>Salaried Staff</v>
          </cell>
          <cell r="H32">
            <v>1</v>
          </cell>
          <cell r="I32">
            <v>1</v>
          </cell>
          <cell r="J32">
            <v>56795.37999999999</v>
          </cell>
          <cell r="K32">
            <v>4716.2700000000004</v>
          </cell>
          <cell r="L32">
            <v>59.190400000000004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7807.0599999999995</v>
          </cell>
          <cell r="V32">
            <v>1161.92</v>
          </cell>
          <cell r="W32">
            <v>882.30000000000007</v>
          </cell>
          <cell r="X32">
            <v>5201.97</v>
          </cell>
          <cell r="Y32">
            <v>1519.9443711496447</v>
          </cell>
          <cell r="Z32">
            <v>81694.064771149642</v>
          </cell>
          <cell r="AA32">
            <v>3075.45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60.259358874351328</v>
          </cell>
          <cell r="AK32">
            <v>21.090775606022962</v>
          </cell>
          <cell r="AL32">
            <v>0.35</v>
          </cell>
          <cell r="AM32">
            <v>81.350134480374294</v>
          </cell>
          <cell r="AN32">
            <v>9.0389038311526981</v>
          </cell>
          <cell r="AO32">
            <v>0.15</v>
          </cell>
          <cell r="AP32">
            <v>90.389038311526988</v>
          </cell>
          <cell r="AQ32">
            <v>0</v>
          </cell>
          <cell r="AR32">
            <v>0</v>
          </cell>
          <cell r="AS32">
            <v>1308.75</v>
          </cell>
          <cell r="AT32">
            <v>1308.75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6632</v>
          </cell>
          <cell r="C33">
            <v>0</v>
          </cell>
          <cell r="D33" t="str">
            <v>Services &amp; Installations Officer</v>
          </cell>
          <cell r="E33" t="str">
            <v>10728</v>
          </cell>
          <cell r="F33" t="str">
            <v>MARTIN, Kelvin J</v>
          </cell>
          <cell r="G33" t="str">
            <v>Salaried Staff</v>
          </cell>
          <cell r="H33">
            <v>1</v>
          </cell>
          <cell r="I33">
            <v>1</v>
          </cell>
          <cell r="J33">
            <v>81691.320000000007</v>
          </cell>
          <cell r="K33">
            <v>6783.6999999999971</v>
          </cell>
          <cell r="L33">
            <v>188.1628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1499.4100000000003</v>
          </cell>
          <cell r="T33">
            <v>5962.34</v>
          </cell>
          <cell r="U33">
            <v>11937.900000000001</v>
          </cell>
          <cell r="V33">
            <v>1772.4300000000003</v>
          </cell>
          <cell r="W33">
            <v>1345.6100000000001</v>
          </cell>
          <cell r="X33">
            <v>7935.31</v>
          </cell>
          <cell r="Y33">
            <v>1736.36783290004</v>
          </cell>
          <cell r="Z33">
            <v>124402.58063290003</v>
          </cell>
          <cell r="AA33">
            <v>4423.5600000000004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91.76210991891692</v>
          </cell>
          <cell r="AK33">
            <v>32.11673847162092</v>
          </cell>
          <cell r="AL33">
            <v>0.35</v>
          </cell>
          <cell r="AM33">
            <v>123.87884839053784</v>
          </cell>
          <cell r="AN33">
            <v>13.764316487837538</v>
          </cell>
          <cell r="AO33">
            <v>0.15</v>
          </cell>
          <cell r="AP33">
            <v>137.64316487837539</v>
          </cell>
          <cell r="AQ33">
            <v>38</v>
          </cell>
          <cell r="AR33">
            <v>0</v>
          </cell>
          <cell r="AS33">
            <v>136</v>
          </cell>
          <cell r="AT33">
            <v>174</v>
          </cell>
          <cell r="AU33">
            <v>40752.569517674157</v>
          </cell>
          <cell r="AV33">
            <v>0.21839080459770116</v>
          </cell>
          <cell r="AW33">
            <v>296.07405172413792</v>
          </cell>
          <cell r="AX33">
            <v>0</v>
          </cell>
        </row>
        <row r="34">
          <cell r="B34" t="str">
            <v>3228</v>
          </cell>
          <cell r="C34">
            <v>0</v>
          </cell>
          <cell r="D34" t="str">
            <v>Services &amp; Installations Officer</v>
          </cell>
          <cell r="E34" t="str">
            <v>326-70914</v>
          </cell>
          <cell r="F34" t="str">
            <v>INGRAM, Graeme E</v>
          </cell>
          <cell r="G34" t="str">
            <v>Wages Staff</v>
          </cell>
          <cell r="H34">
            <v>1</v>
          </cell>
          <cell r="I34">
            <v>0.67</v>
          </cell>
          <cell r="J34">
            <v>61169.22</v>
          </cell>
          <cell r="K34">
            <v>5079.5399999999991</v>
          </cell>
          <cell r="L34">
            <v>352.37639999999999</v>
          </cell>
          <cell r="M34">
            <v>0</v>
          </cell>
          <cell r="N34">
            <v>1256.92</v>
          </cell>
          <cell r="O34">
            <v>336.69</v>
          </cell>
          <cell r="P34">
            <v>0</v>
          </cell>
          <cell r="Q34">
            <v>0</v>
          </cell>
          <cell r="R34">
            <v>0</v>
          </cell>
          <cell r="S34">
            <v>448.68</v>
          </cell>
          <cell r="T34">
            <v>1784.33</v>
          </cell>
          <cell r="U34">
            <v>8408.6699999999983</v>
          </cell>
          <cell r="V34">
            <v>1251.42</v>
          </cell>
          <cell r="W34">
            <v>950.31000000000017</v>
          </cell>
          <cell r="X34">
            <v>5602.8</v>
          </cell>
          <cell r="Y34">
            <v>2723.1967806559878</v>
          </cell>
          <cell r="Z34">
            <v>89364.153180655965</v>
          </cell>
          <cell r="AA34">
            <v>3312.3199999999997</v>
          </cell>
          <cell r="AB34">
            <v>261</v>
          </cell>
          <cell r="AC34">
            <v>20</v>
          </cell>
          <cell r="AD34">
            <v>12</v>
          </cell>
          <cell r="AE34">
            <v>26</v>
          </cell>
          <cell r="AF34">
            <v>12</v>
          </cell>
          <cell r="AG34">
            <v>1023.7600000000001</v>
          </cell>
          <cell r="AH34">
            <v>0.85</v>
          </cell>
          <cell r="AI34">
            <v>870.19600000000003</v>
          </cell>
          <cell r="AJ34">
            <v>102.69428172579047</v>
          </cell>
          <cell r="AK34">
            <v>35.942998604026663</v>
          </cell>
          <cell r="AL34">
            <v>0.35</v>
          </cell>
          <cell r="AM34">
            <v>138.63728032981714</v>
          </cell>
          <cell r="AN34">
            <v>15.404142258868571</v>
          </cell>
          <cell r="AO34">
            <v>0.15</v>
          </cell>
          <cell r="AP34">
            <v>154.04142258868572</v>
          </cell>
          <cell r="AQ34">
            <v>173</v>
          </cell>
          <cell r="AR34">
            <v>0</v>
          </cell>
          <cell r="AS34">
            <v>573</v>
          </cell>
          <cell r="AT34">
            <v>746</v>
          </cell>
          <cell r="AU34">
            <v>31085.787869142394</v>
          </cell>
          <cell r="AV34">
            <v>0.23190348525469168</v>
          </cell>
          <cell r="AW34">
            <v>201.8014852546917</v>
          </cell>
          <cell r="AX34">
            <v>0</v>
          </cell>
        </row>
        <row r="35">
          <cell r="B35" t="str">
            <v>1398</v>
          </cell>
          <cell r="C35">
            <v>0</v>
          </cell>
          <cell r="D35" t="str">
            <v>Services &amp; Installation Officer</v>
          </cell>
          <cell r="E35" t="str">
            <v>326-76056</v>
          </cell>
          <cell r="F35" t="str">
            <v>MCINTOSH, David A</v>
          </cell>
          <cell r="G35" t="str">
            <v>Wages Staff</v>
          </cell>
          <cell r="H35">
            <v>1</v>
          </cell>
          <cell r="I35">
            <v>1</v>
          </cell>
          <cell r="J35">
            <v>91297.279999999999</v>
          </cell>
          <cell r="K35">
            <v>7581.38</v>
          </cell>
          <cell r="L35">
            <v>346.91559999999998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1499.4100000000003</v>
          </cell>
          <cell r="T35">
            <v>5962.34</v>
          </cell>
          <cell r="U35">
            <v>13186.27</v>
          </cell>
          <cell r="V35">
            <v>1958.6499999999996</v>
          </cell>
          <cell r="W35">
            <v>1487.03</v>
          </cell>
          <cell r="X35">
            <v>8769.0899999999983</v>
          </cell>
          <cell r="Y35">
            <v>7130.8748433500441</v>
          </cell>
          <cell r="Z35">
            <v>142769.27044335002</v>
          </cell>
          <cell r="AA35">
            <v>4943.6999999999989</v>
          </cell>
          <cell r="AB35">
            <v>261</v>
          </cell>
          <cell r="AC35">
            <v>20</v>
          </cell>
          <cell r="AD35">
            <v>12</v>
          </cell>
          <cell r="AE35">
            <v>26</v>
          </cell>
          <cell r="AF35">
            <v>12</v>
          </cell>
          <cell r="AG35">
            <v>1528</v>
          </cell>
          <cell r="AH35">
            <v>0.85</v>
          </cell>
          <cell r="AI35">
            <v>1298.8</v>
          </cell>
          <cell r="AJ35">
            <v>109.92398401859411</v>
          </cell>
          <cell r="AK35">
            <v>38.473394406507936</v>
          </cell>
          <cell r="AL35">
            <v>0.35</v>
          </cell>
          <cell r="AM35">
            <v>148.39737842510203</v>
          </cell>
          <cell r="AN35">
            <v>16.488597602789117</v>
          </cell>
          <cell r="AO35">
            <v>0.15</v>
          </cell>
          <cell r="AP35">
            <v>164.88597602789116</v>
          </cell>
          <cell r="AQ35">
            <v>366</v>
          </cell>
          <cell r="AR35">
            <v>0</v>
          </cell>
          <cell r="AS35">
            <v>950</v>
          </cell>
          <cell r="AT35">
            <v>1316</v>
          </cell>
          <cell r="AU35">
            <v>59559.52087644313</v>
          </cell>
          <cell r="AV35">
            <v>0.27811550151975684</v>
          </cell>
          <cell r="AW35">
            <v>361.21641337386018</v>
          </cell>
          <cell r="AX35">
            <v>0</v>
          </cell>
        </row>
        <row r="36">
          <cell r="B36" t="str">
            <v>N3151-1415-01</v>
          </cell>
          <cell r="C36">
            <v>0</v>
          </cell>
          <cell r="D36" t="str">
            <v>Account Mgr Commercial &amp; Industrial</v>
          </cell>
          <cell r="E36" t="str">
            <v>N3151-1415-01</v>
          </cell>
          <cell r="F36" t="str">
            <v>Vacant</v>
          </cell>
          <cell r="G36" t="str">
            <v>Salaried Staff</v>
          </cell>
          <cell r="H36">
            <v>1</v>
          </cell>
          <cell r="I36">
            <v>1</v>
          </cell>
          <cell r="J36">
            <v>106401.74000000003</v>
          </cell>
          <cell r="K36">
            <v>8835.68</v>
          </cell>
          <cell r="L36">
            <v>0</v>
          </cell>
          <cell r="M36">
            <v>0</v>
          </cell>
          <cell r="N36">
            <v>2799.62</v>
          </cell>
          <cell r="O36">
            <v>749.86</v>
          </cell>
          <cell r="P36">
            <v>0</v>
          </cell>
          <cell r="Q36">
            <v>0</v>
          </cell>
          <cell r="R36">
            <v>364.06</v>
          </cell>
          <cell r="S36">
            <v>17.399999999999999</v>
          </cell>
          <cell r="T36">
            <v>3039.19</v>
          </cell>
          <cell r="U36">
            <v>14664.25</v>
          </cell>
          <cell r="V36">
            <v>2182.2000000000003</v>
          </cell>
          <cell r="W36">
            <v>1657.1100000000001</v>
          </cell>
          <cell r="X36">
            <v>9770.02</v>
          </cell>
          <cell r="Y36">
            <v>1229.9086773328279</v>
          </cell>
          <cell r="Z36">
            <v>151711.03867733286</v>
          </cell>
          <cell r="AA36">
            <v>5761.61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0.85</v>
          </cell>
          <cell r="AI36">
            <v>1355.7074999999998</v>
          </cell>
          <cell r="AJ36">
            <v>111.90543585348085</v>
          </cell>
          <cell r="AK36">
            <v>39.166902548718298</v>
          </cell>
          <cell r="AL36">
            <v>0.35</v>
          </cell>
          <cell r="AM36">
            <v>151.07233840219914</v>
          </cell>
          <cell r="AN36">
            <v>16.785815378022129</v>
          </cell>
          <cell r="AO36">
            <v>0.15</v>
          </cell>
          <cell r="AP36">
            <v>167.85815378022127</v>
          </cell>
          <cell r="AQ36">
            <v>69.875</v>
          </cell>
          <cell r="AR36">
            <v>0</v>
          </cell>
          <cell r="AS36">
            <v>1124.6291666666666</v>
          </cell>
          <cell r="AT36">
            <v>1194.5041666666666</v>
          </cell>
          <cell r="AU36">
            <v>13311.978045033709</v>
          </cell>
          <cell r="AV36">
            <v>5.8497075146242694E-2</v>
          </cell>
          <cell r="AW36">
            <v>79.30492350382481</v>
          </cell>
          <cell r="AX36">
            <v>0</v>
          </cell>
        </row>
        <row r="37">
          <cell r="B37" t="str">
            <v>N3151-1415-02</v>
          </cell>
          <cell r="C37">
            <v>0</v>
          </cell>
          <cell r="D37" t="str">
            <v>Customer Initiated Support Officer</v>
          </cell>
          <cell r="E37" t="str">
            <v>N3151-1415-02</v>
          </cell>
          <cell r="F37" t="str">
            <v>Vacant</v>
          </cell>
          <cell r="G37" t="str">
            <v>Salaried Staff</v>
          </cell>
          <cell r="H37">
            <v>1</v>
          </cell>
          <cell r="I37">
            <v>1</v>
          </cell>
          <cell r="J37">
            <v>64285.710000000006</v>
          </cell>
          <cell r="K37">
            <v>5338.32</v>
          </cell>
          <cell r="L37">
            <v>0</v>
          </cell>
          <cell r="M37">
            <v>0</v>
          </cell>
          <cell r="N37">
            <v>2800.02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8780.4700000000012</v>
          </cell>
          <cell r="V37">
            <v>1307.1300000000001</v>
          </cell>
          <cell r="W37">
            <v>992.62999999999988</v>
          </cell>
          <cell r="X37">
            <v>5852.0999999999995</v>
          </cell>
          <cell r="Y37">
            <v>743.0864927558066</v>
          </cell>
          <cell r="Z37">
            <v>90849.446492755815</v>
          </cell>
          <cell r="AA37">
            <v>3481.0299999999997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0.85</v>
          </cell>
          <cell r="AI37">
            <v>1355.7074999999998</v>
          </cell>
          <cell r="AJ37">
            <v>67.01257202807821</v>
          </cell>
          <cell r="AK37">
            <v>23.454400209827373</v>
          </cell>
          <cell r="AL37">
            <v>0.35</v>
          </cell>
          <cell r="AM37">
            <v>90.46697223790558</v>
          </cell>
          <cell r="AN37">
            <v>10.051885804211731</v>
          </cell>
          <cell r="AO37">
            <v>0.15</v>
          </cell>
          <cell r="AP37">
            <v>100.51885804211732</v>
          </cell>
          <cell r="AQ37">
            <v>69.875</v>
          </cell>
          <cell r="AR37">
            <v>0</v>
          </cell>
          <cell r="AS37">
            <v>1124.6291666666666</v>
          </cell>
          <cell r="AT37">
            <v>1194.5041666666666</v>
          </cell>
          <cell r="AU37">
            <v>7971.6403477219392</v>
          </cell>
          <cell r="AV37">
            <v>5.8497075146242694E-2</v>
          </cell>
          <cell r="AW37">
            <v>79.30492350382481</v>
          </cell>
          <cell r="AX37">
            <v>0</v>
          </cell>
        </row>
        <row r="38">
          <cell r="B38" t="str">
            <v>N3151-1415-03</v>
          </cell>
          <cell r="C38">
            <v>0</v>
          </cell>
          <cell r="D38" t="str">
            <v>Customer Project Off/Engineer</v>
          </cell>
          <cell r="E38" t="str">
            <v>N3151-1415-03</v>
          </cell>
          <cell r="F38" t="str">
            <v>Vacant</v>
          </cell>
          <cell r="G38" t="str">
            <v>Salaried Staff</v>
          </cell>
          <cell r="H38">
            <v>1</v>
          </cell>
          <cell r="I38">
            <v>1</v>
          </cell>
          <cell r="J38">
            <v>89150.120000000024</v>
          </cell>
          <cell r="K38">
            <v>7403.07</v>
          </cell>
          <cell r="L38">
            <v>0</v>
          </cell>
          <cell r="M38">
            <v>180.20999999999998</v>
          </cell>
          <cell r="N38">
            <v>2698.86</v>
          </cell>
          <cell r="O38">
            <v>722.8499999999998</v>
          </cell>
          <cell r="P38">
            <v>0</v>
          </cell>
          <cell r="Q38">
            <v>0</v>
          </cell>
          <cell r="R38">
            <v>1224.92</v>
          </cell>
          <cell r="S38">
            <v>0</v>
          </cell>
          <cell r="T38">
            <v>3346.85</v>
          </cell>
          <cell r="U38">
            <v>12566.670000000002</v>
          </cell>
          <cell r="V38">
            <v>1868.4</v>
          </cell>
          <cell r="W38">
            <v>1418.69</v>
          </cell>
          <cell r="X38">
            <v>8364.93</v>
          </cell>
          <cell r="Y38">
            <v>1030.498114513088</v>
          </cell>
          <cell r="Z38">
            <v>129976.06811451312</v>
          </cell>
          <cell r="AA38">
            <v>4827.4299999999994</v>
          </cell>
          <cell r="AB38">
            <v>261</v>
          </cell>
          <cell r="AC38">
            <v>20</v>
          </cell>
          <cell r="AD38">
            <v>12</v>
          </cell>
          <cell r="AE38">
            <v>0</v>
          </cell>
          <cell r="AF38">
            <v>12</v>
          </cell>
          <cell r="AG38">
            <v>1594.9499999999998</v>
          </cell>
          <cell r="AH38">
            <v>0.85</v>
          </cell>
          <cell r="AI38">
            <v>1355.7074999999998</v>
          </cell>
          <cell r="AJ38">
            <v>95.873238227650987</v>
          </cell>
          <cell r="AK38">
            <v>33.555633379677843</v>
          </cell>
          <cell r="AL38">
            <v>0.35</v>
          </cell>
          <cell r="AM38">
            <v>129.42887160732883</v>
          </cell>
          <cell r="AN38">
            <v>14.380985734147648</v>
          </cell>
          <cell r="AO38">
            <v>0.15</v>
          </cell>
          <cell r="AP38">
            <v>143.80985734147649</v>
          </cell>
          <cell r="AQ38">
            <v>69.875</v>
          </cell>
          <cell r="AR38">
            <v>0</v>
          </cell>
          <cell r="AS38">
            <v>1124.6291666666666</v>
          </cell>
          <cell r="AT38">
            <v>1194.5041666666666</v>
          </cell>
          <cell r="AU38">
            <v>11404.829735561752</v>
          </cell>
          <cell r="AV38">
            <v>5.8497075146242694E-2</v>
          </cell>
          <cell r="AW38">
            <v>79.30492350382481</v>
          </cell>
          <cell r="AX38">
            <v>0</v>
          </cell>
        </row>
        <row r="39">
          <cell r="B39" t="str">
            <v>N3151-1415-04</v>
          </cell>
          <cell r="C39">
            <v>0</v>
          </cell>
          <cell r="D39" t="str">
            <v>Customer Project Off/Engineer</v>
          </cell>
          <cell r="E39" t="str">
            <v>N3151-1415-04</v>
          </cell>
          <cell r="F39" t="str">
            <v>Vacant</v>
          </cell>
          <cell r="G39" t="str">
            <v>Salaried Staff</v>
          </cell>
          <cell r="H39">
            <v>1</v>
          </cell>
          <cell r="I39">
            <v>1</v>
          </cell>
          <cell r="J39">
            <v>89150.120000000024</v>
          </cell>
          <cell r="K39">
            <v>7403.07</v>
          </cell>
          <cell r="L39">
            <v>0</v>
          </cell>
          <cell r="M39">
            <v>180.20999999999998</v>
          </cell>
          <cell r="N39">
            <v>2698.86</v>
          </cell>
          <cell r="O39">
            <v>722.8499999999998</v>
          </cell>
          <cell r="P39">
            <v>0</v>
          </cell>
          <cell r="Q39">
            <v>0</v>
          </cell>
          <cell r="R39">
            <v>1224.92</v>
          </cell>
          <cell r="S39">
            <v>0</v>
          </cell>
          <cell r="T39">
            <v>3346.85</v>
          </cell>
          <cell r="U39">
            <v>12566.670000000002</v>
          </cell>
          <cell r="V39">
            <v>1868.4</v>
          </cell>
          <cell r="W39">
            <v>1418.69</v>
          </cell>
          <cell r="X39">
            <v>8364.93</v>
          </cell>
          <cell r="Y39">
            <v>1030.498114513088</v>
          </cell>
          <cell r="Z39">
            <v>129976.06811451312</v>
          </cell>
          <cell r="AA39">
            <v>4827.4299999999994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0.85</v>
          </cell>
          <cell r="AI39">
            <v>1355.7074999999998</v>
          </cell>
          <cell r="AJ39">
            <v>95.873238227650987</v>
          </cell>
          <cell r="AK39">
            <v>33.555633379677843</v>
          </cell>
          <cell r="AL39">
            <v>0.35</v>
          </cell>
          <cell r="AM39">
            <v>129.42887160732883</v>
          </cell>
          <cell r="AN39">
            <v>14.380985734147648</v>
          </cell>
          <cell r="AO39">
            <v>0.15</v>
          </cell>
          <cell r="AP39">
            <v>143.80985734147649</v>
          </cell>
          <cell r="AQ39">
            <v>69.875</v>
          </cell>
          <cell r="AR39">
            <v>0</v>
          </cell>
          <cell r="AS39">
            <v>1124.6291666666666</v>
          </cell>
          <cell r="AT39">
            <v>1194.5041666666666</v>
          </cell>
          <cell r="AU39">
            <v>11404.829735561752</v>
          </cell>
          <cell r="AV39">
            <v>5.8497075146242694E-2</v>
          </cell>
          <cell r="AW39">
            <v>79.30492350382481</v>
          </cell>
          <cell r="AX39">
            <v>0</v>
          </cell>
        </row>
        <row r="40">
          <cell r="B40" t="str">
            <v>N3151-1415-05</v>
          </cell>
          <cell r="C40">
            <v>0</v>
          </cell>
          <cell r="D40" t="str">
            <v>Customer Project Off/Engineer</v>
          </cell>
          <cell r="E40" t="str">
            <v>N3151-1415-05</v>
          </cell>
          <cell r="F40" t="str">
            <v>Vacant</v>
          </cell>
          <cell r="G40" t="str">
            <v>Salaried Staff</v>
          </cell>
          <cell r="H40">
            <v>1</v>
          </cell>
          <cell r="I40">
            <v>1</v>
          </cell>
          <cell r="J40">
            <v>89150.120000000024</v>
          </cell>
          <cell r="K40">
            <v>7403.07</v>
          </cell>
          <cell r="L40">
            <v>0</v>
          </cell>
          <cell r="M40">
            <v>180.20999999999998</v>
          </cell>
          <cell r="N40">
            <v>2698.86</v>
          </cell>
          <cell r="O40">
            <v>722.8499999999998</v>
          </cell>
          <cell r="P40">
            <v>0</v>
          </cell>
          <cell r="Q40">
            <v>0</v>
          </cell>
          <cell r="R40">
            <v>1224.92</v>
          </cell>
          <cell r="S40">
            <v>0</v>
          </cell>
          <cell r="T40">
            <v>3346.85</v>
          </cell>
          <cell r="U40">
            <v>12566.670000000002</v>
          </cell>
          <cell r="V40">
            <v>1868.4</v>
          </cell>
          <cell r="W40">
            <v>1418.69</v>
          </cell>
          <cell r="X40">
            <v>8364.93</v>
          </cell>
          <cell r="Y40">
            <v>1030.498114513088</v>
          </cell>
          <cell r="Z40">
            <v>129976.06811451312</v>
          </cell>
          <cell r="AA40">
            <v>4827.4299999999994</v>
          </cell>
          <cell r="AB40">
            <v>261</v>
          </cell>
          <cell r="AC40">
            <v>20</v>
          </cell>
          <cell r="AD40">
            <v>12</v>
          </cell>
          <cell r="AE40">
            <v>0</v>
          </cell>
          <cell r="AF40">
            <v>12</v>
          </cell>
          <cell r="AG40">
            <v>1594.9499999999998</v>
          </cell>
          <cell r="AH40">
            <v>0.85</v>
          </cell>
          <cell r="AI40">
            <v>1355.7074999999998</v>
          </cell>
          <cell r="AJ40">
            <v>95.873238227650987</v>
          </cell>
          <cell r="AK40">
            <v>33.555633379677843</v>
          </cell>
          <cell r="AL40">
            <v>0.35</v>
          </cell>
          <cell r="AM40">
            <v>129.42887160732883</v>
          </cell>
          <cell r="AN40">
            <v>14.380985734147648</v>
          </cell>
          <cell r="AO40">
            <v>0.15</v>
          </cell>
          <cell r="AP40">
            <v>143.80985734147649</v>
          </cell>
          <cell r="AQ40">
            <v>69.875</v>
          </cell>
          <cell r="AR40">
            <v>0</v>
          </cell>
          <cell r="AS40">
            <v>1124.6291666666666</v>
          </cell>
          <cell r="AT40">
            <v>1194.5041666666666</v>
          </cell>
          <cell r="AU40">
            <v>11404.829735561752</v>
          </cell>
          <cell r="AV40">
            <v>5.8497075146242694E-2</v>
          </cell>
          <cell r="AW40">
            <v>79.30492350382481</v>
          </cell>
          <cell r="AX40">
            <v>0</v>
          </cell>
        </row>
        <row r="41">
          <cell r="B41" t="str">
            <v>N3151-1415-06</v>
          </cell>
          <cell r="C41">
            <v>0</v>
          </cell>
          <cell r="D41" t="str">
            <v>Snr Customer Project Off/Engineer</v>
          </cell>
          <cell r="E41" t="str">
            <v>N3151-1415-06</v>
          </cell>
          <cell r="F41" t="str">
            <v>Vacant</v>
          </cell>
          <cell r="G41" t="str">
            <v>Salaried Staff</v>
          </cell>
          <cell r="H41">
            <v>1</v>
          </cell>
          <cell r="I41">
            <v>1</v>
          </cell>
          <cell r="J41">
            <v>106401.74000000003</v>
          </cell>
          <cell r="K41">
            <v>8835.68</v>
          </cell>
          <cell r="L41">
            <v>0</v>
          </cell>
          <cell r="M41">
            <v>0</v>
          </cell>
          <cell r="N41">
            <v>2799.62</v>
          </cell>
          <cell r="O41">
            <v>749.86</v>
          </cell>
          <cell r="P41">
            <v>0</v>
          </cell>
          <cell r="Q41">
            <v>0</v>
          </cell>
          <cell r="R41">
            <v>364.06</v>
          </cell>
          <cell r="S41">
            <v>17.399999999999999</v>
          </cell>
          <cell r="T41">
            <v>3039.19</v>
          </cell>
          <cell r="U41">
            <v>14664.25</v>
          </cell>
          <cell r="V41">
            <v>2182.2000000000003</v>
          </cell>
          <cell r="W41">
            <v>1657.1100000000001</v>
          </cell>
          <cell r="X41">
            <v>9770.02</v>
          </cell>
          <cell r="Y41">
            <v>1229.9086773328279</v>
          </cell>
          <cell r="Z41">
            <v>151711.03867733286</v>
          </cell>
          <cell r="AA41">
            <v>5761.61</v>
          </cell>
          <cell r="AB41">
            <v>261</v>
          </cell>
          <cell r="AC41">
            <v>20</v>
          </cell>
          <cell r="AD41">
            <v>12</v>
          </cell>
          <cell r="AE41">
            <v>0</v>
          </cell>
          <cell r="AF41">
            <v>12</v>
          </cell>
          <cell r="AG41">
            <v>1594.9499999999998</v>
          </cell>
          <cell r="AH41">
            <v>0.85</v>
          </cell>
          <cell r="AI41">
            <v>1355.7074999999998</v>
          </cell>
          <cell r="AJ41">
            <v>111.90543585348085</v>
          </cell>
          <cell r="AK41">
            <v>39.166902548718298</v>
          </cell>
          <cell r="AL41">
            <v>0.35</v>
          </cell>
          <cell r="AM41">
            <v>151.07233840219914</v>
          </cell>
          <cell r="AN41">
            <v>16.785815378022129</v>
          </cell>
          <cell r="AO41">
            <v>0.15</v>
          </cell>
          <cell r="AP41">
            <v>167.85815378022127</v>
          </cell>
          <cell r="AQ41">
            <v>69.875</v>
          </cell>
          <cell r="AR41">
            <v>0</v>
          </cell>
          <cell r="AS41">
            <v>1124.6291666666666</v>
          </cell>
          <cell r="AT41">
            <v>1194.5041666666666</v>
          </cell>
          <cell r="AU41">
            <v>13311.978045033709</v>
          </cell>
          <cell r="AV41">
            <v>5.8497075146242694E-2</v>
          </cell>
          <cell r="AW41">
            <v>79.30492350382481</v>
          </cell>
          <cell r="AX41">
            <v>0</v>
          </cell>
        </row>
        <row r="42">
          <cell r="B42" t="str">
            <v>N3151-1415-07</v>
          </cell>
          <cell r="C42">
            <v>0</v>
          </cell>
          <cell r="D42" t="str">
            <v>Snr Customer Project Off/Engineer</v>
          </cell>
          <cell r="E42" t="str">
            <v>N3151-1415-07</v>
          </cell>
          <cell r="F42" t="str">
            <v>Vacant</v>
          </cell>
          <cell r="G42" t="str">
            <v>Salaried Staff</v>
          </cell>
          <cell r="H42">
            <v>1</v>
          </cell>
          <cell r="I42">
            <v>1</v>
          </cell>
          <cell r="J42">
            <v>106401.74000000003</v>
          </cell>
          <cell r="K42">
            <v>8835.68</v>
          </cell>
          <cell r="L42">
            <v>0</v>
          </cell>
          <cell r="M42">
            <v>0</v>
          </cell>
          <cell r="N42">
            <v>2799.62</v>
          </cell>
          <cell r="O42">
            <v>749.86</v>
          </cell>
          <cell r="P42">
            <v>0</v>
          </cell>
          <cell r="Q42">
            <v>0</v>
          </cell>
          <cell r="R42">
            <v>364.06</v>
          </cell>
          <cell r="S42">
            <v>17.399999999999999</v>
          </cell>
          <cell r="T42">
            <v>3039.19</v>
          </cell>
          <cell r="U42">
            <v>14664.25</v>
          </cell>
          <cell r="V42">
            <v>2182.2000000000003</v>
          </cell>
          <cell r="W42">
            <v>1657.1100000000001</v>
          </cell>
          <cell r="X42">
            <v>9770.02</v>
          </cell>
          <cell r="Y42">
            <v>1229.9086773328279</v>
          </cell>
          <cell r="Z42">
            <v>151711.03867733286</v>
          </cell>
          <cell r="AA42">
            <v>5761.61</v>
          </cell>
          <cell r="AB42">
            <v>261</v>
          </cell>
          <cell r="AC42">
            <v>20</v>
          </cell>
          <cell r="AD42">
            <v>12</v>
          </cell>
          <cell r="AE42">
            <v>0</v>
          </cell>
          <cell r="AF42">
            <v>12</v>
          </cell>
          <cell r="AG42">
            <v>1594.9499999999998</v>
          </cell>
          <cell r="AH42">
            <v>0.85</v>
          </cell>
          <cell r="AI42">
            <v>1355.7074999999998</v>
          </cell>
          <cell r="AJ42">
            <v>111.90543585348085</v>
          </cell>
          <cell r="AK42">
            <v>39.166902548718298</v>
          </cell>
          <cell r="AL42">
            <v>0.35</v>
          </cell>
          <cell r="AM42">
            <v>151.07233840219914</v>
          </cell>
          <cell r="AN42">
            <v>16.785815378022129</v>
          </cell>
          <cell r="AO42">
            <v>0.15</v>
          </cell>
          <cell r="AP42">
            <v>167.85815378022127</v>
          </cell>
          <cell r="AQ42">
            <v>69.875</v>
          </cell>
          <cell r="AR42">
            <v>0</v>
          </cell>
          <cell r="AS42">
            <v>1124.6291666666666</v>
          </cell>
          <cell r="AT42">
            <v>1194.5041666666666</v>
          </cell>
          <cell r="AU42">
            <v>13311.978045033709</v>
          </cell>
          <cell r="AV42">
            <v>5.8497075146242694E-2</v>
          </cell>
          <cell r="AW42">
            <v>79.30492350382481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</row>
        <row r="45">
          <cell r="B45" t="str">
            <v>Total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19.670000000000002</v>
          </cell>
          <cell r="J45">
            <v>1761833.0800000003</v>
          </cell>
          <cell r="K45">
            <v>146303.61000000002</v>
          </cell>
          <cell r="L45">
            <v>3721.2703999999999</v>
          </cell>
          <cell r="M45">
            <v>34142.519999999997</v>
          </cell>
          <cell r="N45">
            <v>48552.88</v>
          </cell>
          <cell r="O45">
            <v>13004.600000000006</v>
          </cell>
          <cell r="P45">
            <v>0</v>
          </cell>
          <cell r="Q45">
            <v>29904.18</v>
          </cell>
          <cell r="R45">
            <v>4766.9400000000005</v>
          </cell>
          <cell r="S45">
            <v>3861.1000000000008</v>
          </cell>
          <cell r="T45">
            <v>50066.189999999995</v>
          </cell>
          <cell r="U45">
            <v>260998.49000000002</v>
          </cell>
          <cell r="V45">
            <v>37465.83</v>
          </cell>
          <cell r="W45">
            <v>28331.309999999998</v>
          </cell>
          <cell r="X45">
            <v>167738.89999999997</v>
          </cell>
          <cell r="Y45">
            <v>54542.432524783719</v>
          </cell>
          <cell r="Z45">
            <v>2645233.3329247842</v>
          </cell>
          <cell r="AA45">
            <v>95402.409999999974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29665.910000000003</v>
          </cell>
          <cell r="AH45">
            <v>0</v>
          </cell>
          <cell r="AI45">
            <v>25216.023499999999</v>
          </cell>
          <cell r="AJ45">
            <v>96.670470993523196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1327.625</v>
          </cell>
          <cell r="AR45">
            <v>0</v>
          </cell>
          <cell r="AS45">
            <v>21367.954166666659</v>
          </cell>
          <cell r="AT45">
            <v>22695.579166666659</v>
          </cell>
          <cell r="AU45">
            <v>302800.87581122847</v>
          </cell>
          <cell r="AV45">
            <v>0</v>
          </cell>
          <cell r="AX45">
            <v>0</v>
          </cell>
        </row>
        <row r="46">
          <cell r="B46" t="str">
            <v>Total (Chargeable)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18.670000000000002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2437644.8683287492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str">
            <v>Payroll (including APC's)</v>
          </cell>
          <cell r="X47">
            <v>0</v>
          </cell>
          <cell r="Y47">
            <v>2740635.7429247838</v>
          </cell>
          <cell r="Z47" t="str">
            <v>Proof</v>
          </cell>
          <cell r="AE47" t="str">
            <v>Productive Hrs for the year</v>
          </cell>
          <cell r="AF47">
            <v>0</v>
          </cell>
          <cell r="AG47">
            <v>0</v>
          </cell>
          <cell r="AH47">
            <v>0</v>
          </cell>
          <cell r="AI47">
            <v>25216.023499999999</v>
          </cell>
          <cell r="AJ47">
            <v>96.670470993523196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 xml:space="preserve">Overtime Hours </v>
          </cell>
          <cell r="E48">
            <v>0</v>
          </cell>
          <cell r="F48">
            <v>778.22745632321949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 xml:space="preserve">Estimated  Monthly Productive Hrs </v>
          </cell>
          <cell r="AF48">
            <v>0</v>
          </cell>
          <cell r="AG48">
            <v>0</v>
          </cell>
          <cell r="AH48">
            <v>0</v>
          </cell>
          <cell r="AI48">
            <v>2101.3352916666668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Base Rate</v>
          </cell>
          <cell r="E49">
            <v>0</v>
          </cell>
          <cell r="F49">
            <v>96.670470993523196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Overtime Hrs for the year</v>
          </cell>
          <cell r="AF49">
            <v>0</v>
          </cell>
          <cell r="AG49">
            <v>0</v>
          </cell>
          <cell r="AH49">
            <v>0</v>
          </cell>
          <cell r="AI49">
            <v>778.22745632321949</v>
          </cell>
          <cell r="AJ49">
            <v>0</v>
          </cell>
          <cell r="AK49" t="str">
            <v xml:space="preserve">Cost Centre Overhead </v>
          </cell>
          <cell r="AL49">
            <v>0</v>
          </cell>
          <cell r="AM49">
            <v>0</v>
          </cell>
          <cell r="AN49">
            <v>0</v>
          </cell>
          <cell r="AO49">
            <v>891867.81468063407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75231.614742857128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2740635.7429247838</v>
          </cell>
          <cell r="Z50">
            <v>-2.9103830456733704E-10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Total Hrs for the year</v>
          </cell>
          <cell r="AF50">
            <v>0</v>
          </cell>
          <cell r="AG50">
            <v>0</v>
          </cell>
          <cell r="AH50">
            <v>0</v>
          </cell>
          <cell r="AI50">
            <v>25994.25095632322</v>
          </cell>
          <cell r="AJ50">
            <v>0</v>
          </cell>
          <cell r="AK50" t="str">
            <v xml:space="preserve">Corporate Overheads 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Multiplier for O/T recovery penalty</v>
          </cell>
          <cell r="E51">
            <v>0</v>
          </cell>
          <cell r="F51">
            <v>1.4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 t="str">
            <v>Proofs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Total Allocated</v>
          </cell>
          <cell r="E52">
            <v>0</v>
          </cell>
          <cell r="F52">
            <v>105324.26063999998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Staff Numbers - FTE</v>
          </cell>
          <cell r="AJ52">
            <v>0</v>
          </cell>
          <cell r="AK52">
            <v>19.670000000000002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Budget Overtime</v>
          </cell>
          <cell r="E54">
            <v>0</v>
          </cell>
          <cell r="F54">
            <v>95402.409999999974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APCS</v>
          </cell>
          <cell r="E55">
            <v>0</v>
          </cell>
          <cell r="F55">
            <v>0.104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Total Budget Overtime</v>
          </cell>
          <cell r="E56">
            <v>0</v>
          </cell>
          <cell r="F56">
            <v>105324.26063999998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Cost Centre Overheads as a % of Chargeable Payroll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0.35071908837615873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Overheads as a % of Chargeable Payroll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0.15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Staff Training and Development</v>
          </cell>
          <cell r="E60">
            <v>0</v>
          </cell>
          <cell r="F60">
            <v>49928.272217549755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 t="str">
            <v>Average OPA Rate</v>
          </cell>
          <cell r="AM60">
            <v>0</v>
          </cell>
          <cell r="AN60">
            <v>0</v>
          </cell>
          <cell r="AO60">
            <v>96.670470993523196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Other Employment Costs</v>
          </cell>
          <cell r="E61">
            <v>0</v>
          </cell>
          <cell r="F61">
            <v>19431.118489329419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Project Related Expenses</v>
          </cell>
          <cell r="E62">
            <v>0</v>
          </cell>
          <cell r="F62">
            <v>3234.7332591721697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Average Fully Burdened Charge-Out-Rate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Selling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Average Rate settings for OPA System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Leases</v>
          </cell>
          <cell r="E65">
            <v>0</v>
          </cell>
          <cell r="F65">
            <v>54852.314857112069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 t="str">
            <v>Hourly Rate OPA Rate per hour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96.670470993523196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General and Admin Expenses</v>
          </cell>
          <cell r="E66">
            <v>0</v>
          </cell>
          <cell r="F66">
            <v>37579.987271515922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Cost Centre Overhead Rate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0.35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Corporate Overhead Rate for non-contestable works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0.15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Inter Divisional Charges</v>
          </cell>
          <cell r="E68">
            <v>0</v>
          </cell>
          <cell r="F68">
            <v>519252.92398992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Corporate Overhead Rate for contestable works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0.05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Less</v>
          </cell>
          <cell r="E69">
            <v>0</v>
          </cell>
          <cell r="F69">
            <v>684279.35008459934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Overtime Penalty Rate to be applied to base OT hours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0.4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68293 - Reimbursement of FBT Expenses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74312 - Budget Cap Adjustment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70840 - Professional Member Fees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 t="str">
            <v>71100 - Contractors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71000 - Consultants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72505 - Plant Leasing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Total Overheads to be Recovered</v>
          </cell>
          <cell r="E76">
            <v>0</v>
          </cell>
          <cell r="F76">
            <v>684279.35008459934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Fixed Price Service Contract Charges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</sheetData>
      <sheetData sheetId="32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3152 - Network Demand Response &amp; Generation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6248</v>
          </cell>
          <cell r="C24">
            <v>0</v>
          </cell>
          <cell r="D24" t="str">
            <v>Demand Response Embedded Gen Services</v>
          </cell>
          <cell r="E24" t="str">
            <v>10675</v>
          </cell>
          <cell r="F24" t="str">
            <v>JAYATHILAKA, Yanaka</v>
          </cell>
          <cell r="G24" t="str">
            <v>Salaried Staff</v>
          </cell>
          <cell r="H24">
            <v>1</v>
          </cell>
          <cell r="I24">
            <v>1</v>
          </cell>
          <cell r="J24">
            <v>120038.33</v>
          </cell>
          <cell r="K24">
            <v>9968.07</v>
          </cell>
          <cell r="L24">
            <v>353.61120000000005</v>
          </cell>
          <cell r="M24">
            <v>14000.039999999999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17280.019999999997</v>
          </cell>
          <cell r="V24">
            <v>2467.6</v>
          </cell>
          <cell r="W24">
            <v>1864.81</v>
          </cell>
          <cell r="X24">
            <v>11047.659999999998</v>
          </cell>
          <cell r="Y24">
            <v>2093.6130632649238</v>
          </cell>
          <cell r="Z24">
            <v>179113.75426326491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132.11828824673827</v>
          </cell>
          <cell r="AK24">
            <v>33.029572061684568</v>
          </cell>
          <cell r="AL24">
            <v>0.25</v>
          </cell>
          <cell r="AM24">
            <v>165.14786030842285</v>
          </cell>
          <cell r="AN24">
            <v>19.817743237010742</v>
          </cell>
          <cell r="AO24">
            <v>0.15</v>
          </cell>
          <cell r="AP24">
            <v>184.96560354543359</v>
          </cell>
          <cell r="AQ24">
            <v>87</v>
          </cell>
          <cell r="AR24">
            <v>0</v>
          </cell>
          <cell r="AS24">
            <v>1342.5</v>
          </cell>
          <cell r="AT24">
            <v>1429.5</v>
          </cell>
          <cell r="AU24">
            <v>15261.318831245657</v>
          </cell>
          <cell r="AV24">
            <v>6.0860440713536204E-2</v>
          </cell>
          <cell r="AW24">
            <v>82.508955928646373</v>
          </cell>
          <cell r="AX24">
            <v>0</v>
          </cell>
        </row>
        <row r="25">
          <cell r="B25" t="str">
            <v>6099</v>
          </cell>
          <cell r="C25">
            <v>0</v>
          </cell>
          <cell r="D25" t="str">
            <v>Account Mgr Embedded Generation</v>
          </cell>
          <cell r="E25" t="str">
            <v>542-02652</v>
          </cell>
          <cell r="F25" t="str">
            <v>SINGH, Anant K</v>
          </cell>
          <cell r="G25" t="str">
            <v>Salaried Staff</v>
          </cell>
          <cell r="H25">
            <v>1</v>
          </cell>
          <cell r="I25">
            <v>1</v>
          </cell>
          <cell r="J25">
            <v>137584.04</v>
          </cell>
          <cell r="K25">
            <v>11425.070000000002</v>
          </cell>
          <cell r="L25">
            <v>335.85519999999997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5733.0199999999995</v>
          </cell>
          <cell r="U25">
            <v>30482.78</v>
          </cell>
          <cell r="V25">
            <v>3116.9300000000003</v>
          </cell>
          <cell r="W25">
            <v>2243.41</v>
          </cell>
          <cell r="X25">
            <v>13954.8</v>
          </cell>
          <cell r="Y25">
            <v>7302.2172657890187</v>
          </cell>
          <cell r="Z25">
            <v>230680.24246578899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170.15487667198789</v>
          </cell>
          <cell r="AK25">
            <v>42.538719167996973</v>
          </cell>
          <cell r="AL25">
            <v>0.25</v>
          </cell>
          <cell r="AM25">
            <v>212.69359583998488</v>
          </cell>
          <cell r="AN25">
            <v>25.523231500798182</v>
          </cell>
          <cell r="AO25">
            <v>0.15</v>
          </cell>
          <cell r="AP25">
            <v>238.21682734078306</v>
          </cell>
          <cell r="AQ25">
            <v>56</v>
          </cell>
          <cell r="AR25">
            <v>0</v>
          </cell>
          <cell r="AS25">
            <v>1322</v>
          </cell>
          <cell r="AT25">
            <v>1378</v>
          </cell>
          <cell r="AU25">
            <v>13124.333098198735</v>
          </cell>
          <cell r="AV25">
            <v>4.0638606676342524E-2</v>
          </cell>
          <cell r="AW25">
            <v>55.094063860667625</v>
          </cell>
          <cell r="AX25">
            <v>0</v>
          </cell>
        </row>
        <row r="26">
          <cell r="B26" t="str">
            <v>6525</v>
          </cell>
          <cell r="C26">
            <v>0</v>
          </cell>
          <cell r="D26" t="str">
            <v>Demand side Engineer</v>
          </cell>
          <cell r="E26" t="str">
            <v>9652</v>
          </cell>
          <cell r="F26" t="str">
            <v>REID, Alan H</v>
          </cell>
          <cell r="G26" t="str">
            <v>Salaried Staff</v>
          </cell>
          <cell r="H26">
            <v>1</v>
          </cell>
          <cell r="I26">
            <v>1</v>
          </cell>
          <cell r="J26">
            <v>79922.489999999991</v>
          </cell>
          <cell r="K26">
            <v>6636.8</v>
          </cell>
          <cell r="L26">
            <v>390.2928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5733.0199999999995</v>
          </cell>
          <cell r="U26">
            <v>11500.57</v>
          </cell>
          <cell r="V26">
            <v>1642.29</v>
          </cell>
          <cell r="W26">
            <v>1241.0899999999999</v>
          </cell>
          <cell r="X26">
            <v>7352.7200000000012</v>
          </cell>
          <cell r="Y26">
            <v>3840.0489109438522</v>
          </cell>
          <cell r="Z26">
            <v>121809.35171094384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89.849286598284564</v>
          </cell>
          <cell r="AK26">
            <v>22.462321649571141</v>
          </cell>
          <cell r="AL26">
            <v>0.25</v>
          </cell>
          <cell r="AM26">
            <v>112.3116082478557</v>
          </cell>
          <cell r="AN26">
            <v>13.477392989742684</v>
          </cell>
          <cell r="AO26">
            <v>0.15</v>
          </cell>
          <cell r="AP26">
            <v>125.78900123759838</v>
          </cell>
          <cell r="AQ26">
            <v>71.5</v>
          </cell>
          <cell r="AR26">
            <v>0</v>
          </cell>
          <cell r="AS26">
            <v>1332.25</v>
          </cell>
          <cell r="AT26">
            <v>1403.75</v>
          </cell>
          <cell r="AU26">
            <v>8686.1023018810192</v>
          </cell>
          <cell r="AV26">
            <v>5.0934995547640249E-2</v>
          </cell>
          <cell r="AW26">
            <v>69.052955476402488</v>
          </cell>
          <cell r="AX26">
            <v>0</v>
          </cell>
        </row>
        <row r="27">
          <cell r="B27" t="str">
            <v>N3152-1415-01</v>
          </cell>
          <cell r="C27">
            <v>0</v>
          </cell>
          <cell r="D27" t="str">
            <v>Demand Management Specialist</v>
          </cell>
          <cell r="E27" t="str">
            <v>N3152-1415-01</v>
          </cell>
          <cell r="F27" t="str">
            <v>Vacant</v>
          </cell>
          <cell r="G27" t="str">
            <v>Salaried Staff</v>
          </cell>
          <cell r="H27">
            <v>1</v>
          </cell>
          <cell r="I27">
            <v>1</v>
          </cell>
          <cell r="J27">
            <v>106401.74000000003</v>
          </cell>
          <cell r="K27">
            <v>8835.68</v>
          </cell>
          <cell r="L27">
            <v>0</v>
          </cell>
          <cell r="M27">
            <v>0</v>
          </cell>
          <cell r="N27">
            <v>2799.62</v>
          </cell>
          <cell r="O27">
            <v>749.86</v>
          </cell>
          <cell r="P27">
            <v>0</v>
          </cell>
          <cell r="Q27">
            <v>0</v>
          </cell>
          <cell r="R27">
            <v>364.06</v>
          </cell>
          <cell r="S27">
            <v>17.399999999999999</v>
          </cell>
          <cell r="T27">
            <v>3039.19</v>
          </cell>
          <cell r="U27">
            <v>14664.25</v>
          </cell>
          <cell r="V27">
            <v>2094.0500000000002</v>
          </cell>
          <cell r="W27">
            <v>1582.5299999999997</v>
          </cell>
          <cell r="X27">
            <v>9375.36</v>
          </cell>
          <cell r="Y27">
            <v>1229.9086773328279</v>
          </cell>
          <cell r="Z27">
            <v>151153.64867733288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111.49429259433388</v>
          </cell>
          <cell r="AK27">
            <v>27.873573148583471</v>
          </cell>
          <cell r="AL27">
            <v>0.25</v>
          </cell>
          <cell r="AM27">
            <v>139.36786574291736</v>
          </cell>
          <cell r="AN27">
            <v>16.724143889150081</v>
          </cell>
          <cell r="AO27">
            <v>0.15</v>
          </cell>
          <cell r="AP27">
            <v>156.09200963206743</v>
          </cell>
          <cell r="AQ27">
            <v>71.5</v>
          </cell>
          <cell r="AR27">
            <v>0</v>
          </cell>
          <cell r="AS27">
            <v>1332.25</v>
          </cell>
          <cell r="AT27">
            <v>1403.75</v>
          </cell>
          <cell r="AU27">
            <v>10778.61459134534</v>
          </cell>
          <cell r="AV27">
            <v>5.0934995547640249E-2</v>
          </cell>
          <cell r="AW27">
            <v>69.052955476402488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Total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4</v>
          </cell>
          <cell r="J30">
            <v>443946.60000000003</v>
          </cell>
          <cell r="K30">
            <v>36865.619999999995</v>
          </cell>
          <cell r="L30">
            <v>1079.7592</v>
          </cell>
          <cell r="M30">
            <v>14000.039999999999</v>
          </cell>
          <cell r="N30">
            <v>8399.7199999999993</v>
          </cell>
          <cell r="O30">
            <v>2249.8200000000006</v>
          </cell>
          <cell r="P30">
            <v>0</v>
          </cell>
          <cell r="Q30">
            <v>14952.09</v>
          </cell>
          <cell r="R30">
            <v>364.06</v>
          </cell>
          <cell r="S30">
            <v>17.399999999999999</v>
          </cell>
          <cell r="T30">
            <v>14505.23</v>
          </cell>
          <cell r="U30">
            <v>73927.62</v>
          </cell>
          <cell r="V30">
            <v>9320.8700000000008</v>
          </cell>
          <cell r="W30">
            <v>6931.8399999999992</v>
          </cell>
          <cell r="X30">
            <v>41730.54</v>
          </cell>
          <cell r="Y30">
            <v>14465.787917330621</v>
          </cell>
          <cell r="Z30">
            <v>682756.99711733067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6379.7999999999993</v>
          </cell>
          <cell r="AH30">
            <v>0</v>
          </cell>
          <cell r="AI30">
            <v>5422.829999999999</v>
          </cell>
          <cell r="AJ30">
            <v>125.90418602783616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286</v>
          </cell>
          <cell r="AR30">
            <v>0</v>
          </cell>
          <cell r="AS30">
            <v>5329</v>
          </cell>
          <cell r="AT30">
            <v>5615</v>
          </cell>
          <cell r="AU30">
            <v>47850.368822670745</v>
          </cell>
          <cell r="AV30">
            <v>0</v>
          </cell>
          <cell r="AX30">
            <v>0</v>
          </cell>
        </row>
        <row r="31">
          <cell r="B31" t="str">
            <v>Total (Chargeable)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682756.99711733067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>Overtime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str">
            <v>Payroll (including APC's)</v>
          </cell>
          <cell r="X32">
            <v>0</v>
          </cell>
          <cell r="Y32">
            <v>682756.99711733055</v>
          </cell>
          <cell r="Z32" t="str">
            <v>Proof</v>
          </cell>
          <cell r="AE32" t="str">
            <v>Productive Hrs for the year</v>
          </cell>
          <cell r="AF32">
            <v>0</v>
          </cell>
          <cell r="AG32">
            <v>0</v>
          </cell>
          <cell r="AH32">
            <v>0</v>
          </cell>
          <cell r="AI32">
            <v>5422.829999999999</v>
          </cell>
          <cell r="AJ32">
            <v>125.90418602783616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 xml:space="preserve">Overtime Hours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 xml:space="preserve">Estimated  Monthly Productive Hrs </v>
          </cell>
          <cell r="AF33">
            <v>0</v>
          </cell>
          <cell r="AG33">
            <v>0</v>
          </cell>
          <cell r="AH33">
            <v>0</v>
          </cell>
          <cell r="AI33">
            <v>451.90249999999992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Base Rate</v>
          </cell>
          <cell r="E34">
            <v>0</v>
          </cell>
          <cell r="F34">
            <v>125.90418602783616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Overtime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 t="str">
            <v xml:space="preserve">Cost Centre Overhead </v>
          </cell>
          <cell r="AL34">
            <v>0</v>
          </cell>
          <cell r="AM34">
            <v>0</v>
          </cell>
          <cell r="AN34">
            <v>0</v>
          </cell>
          <cell r="AO34">
            <v>149120.31132248105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682756.99711733055</v>
          </cell>
          <cell r="Z35">
            <v>-1.1641532182693481E-10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>Total Hrs for the year</v>
          </cell>
          <cell r="AF35">
            <v>0</v>
          </cell>
          <cell r="AG35">
            <v>0</v>
          </cell>
          <cell r="AH35">
            <v>0</v>
          </cell>
          <cell r="AI35">
            <v>5422.829999999999</v>
          </cell>
          <cell r="AJ35">
            <v>0</v>
          </cell>
          <cell r="AK35" t="str">
            <v xml:space="preserve">Corporate Overheads 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Multiplier for O/T recovery penalty</v>
          </cell>
          <cell r="E36">
            <v>0</v>
          </cell>
          <cell r="F36">
            <v>1.4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 t="str">
            <v>Proofs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Total Allocated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Staff Numbers - FTE</v>
          </cell>
          <cell r="AJ37">
            <v>0</v>
          </cell>
          <cell r="AK37">
            <v>4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Budget 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APCS</v>
          </cell>
          <cell r="E40">
            <v>0</v>
          </cell>
          <cell r="F40">
            <v>0.104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Total 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 t="str">
            <v>Cost Centre Overheads as a % of Chargeable Payroll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0.21840905615333442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 t="str">
            <v>Corporate Overheads as a % of Chargeable Payroll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0.15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Staff Training and Development</v>
          </cell>
          <cell r="E45">
            <v>0</v>
          </cell>
          <cell r="F45">
            <v>10153.181945612561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 t="str">
            <v>Average OPA Rate</v>
          </cell>
          <cell r="AM45">
            <v>0</v>
          </cell>
          <cell r="AN45">
            <v>0</v>
          </cell>
          <cell r="AO45">
            <v>125.90418602783616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Other Employment Costs</v>
          </cell>
          <cell r="E46">
            <v>0</v>
          </cell>
          <cell r="F46">
            <v>1951.4221635647009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Project Related Expenses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Average Fully Burdened Charge-Out-Rate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Selling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Rate settings for OPA System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Leases</v>
          </cell>
          <cell r="E50">
            <v>0</v>
          </cell>
          <cell r="F50">
            <v>3537.3695693161294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Hourly Rate OPA Rate per hour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125.90418602783616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General and Admin Expenses</v>
          </cell>
          <cell r="E51">
            <v>0</v>
          </cell>
          <cell r="F51">
            <v>7287.1434490622296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Cost Centre Overhead Rate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0.25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 Rate for non-contestable works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0.15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Inter Divisional Charges</v>
          </cell>
          <cell r="E53">
            <v>0</v>
          </cell>
          <cell r="F53">
            <v>126191.19419492544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Corporate Overhead Rate for contestable works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0.05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Less</v>
          </cell>
          <cell r="E54">
            <v>0</v>
          </cell>
          <cell r="F54">
            <v>149120.31132248105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Overtime Penalty Rate to be applied to base OT hours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0.4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68293 - Reimbursement of FBT Expenses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74312 - Budget Cap Adjustment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70840 - Professional Member Fees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71100 - Contractors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71000 - Consultants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72505 - Plant Leasing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Total Overheads to be Recovered</v>
          </cell>
          <cell r="E61">
            <v>0</v>
          </cell>
          <cell r="F61">
            <v>149120.31132248105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Fixed Price Service Contract Charges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</sheetData>
      <sheetData sheetId="33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3153 - Network Metering &amp; Billing Systems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N3153-1415-01</v>
          </cell>
          <cell r="C21">
            <v>0</v>
          </cell>
          <cell r="D21" t="str">
            <v>Metering &amp; Billing Systems Mgr</v>
          </cell>
          <cell r="E21" t="str">
            <v>N3153-1415-01</v>
          </cell>
          <cell r="F21" t="str">
            <v>Vacant</v>
          </cell>
          <cell r="G21" t="str">
            <v>Salaried Staff</v>
          </cell>
          <cell r="H21">
            <v>1</v>
          </cell>
          <cell r="I21">
            <v>1</v>
          </cell>
          <cell r="J21">
            <v>141978.26</v>
          </cell>
          <cell r="K21">
            <v>11789.970000000003</v>
          </cell>
          <cell r="L21">
            <v>0</v>
          </cell>
          <cell r="M21">
            <v>20524.570000000003</v>
          </cell>
          <cell r="N21">
            <v>78.299999999999983</v>
          </cell>
          <cell r="O21">
            <v>21</v>
          </cell>
          <cell r="P21">
            <v>0</v>
          </cell>
          <cell r="Q21">
            <v>9933.7800000000007</v>
          </cell>
          <cell r="R21">
            <v>48.76</v>
          </cell>
          <cell r="S21">
            <v>0</v>
          </cell>
          <cell r="T21">
            <v>0</v>
          </cell>
          <cell r="U21">
            <v>22124.06</v>
          </cell>
          <cell r="V21">
            <v>3159.32</v>
          </cell>
          <cell r="W21">
            <v>2387.5499999999997</v>
          </cell>
          <cell r="X21">
            <v>14144.620000000003</v>
          </cell>
          <cell r="Y21">
            <v>1641.1421972315406</v>
          </cell>
          <cell r="Z21">
            <v>227831.33219723153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168.05345710430279</v>
          </cell>
          <cell r="AK21">
            <v>84.026728552151397</v>
          </cell>
          <cell r="AL21">
            <v>0.5</v>
          </cell>
          <cell r="AM21">
            <v>252.0801856564542</v>
          </cell>
          <cell r="AN21">
            <v>25.208018565645418</v>
          </cell>
          <cell r="AO21">
            <v>0.15</v>
          </cell>
          <cell r="AP21">
            <v>277.28820422209964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1941</v>
          </cell>
          <cell r="C24">
            <v>0</v>
          </cell>
          <cell r="D24" t="str">
            <v>Meter Data Mgment Officer</v>
          </cell>
          <cell r="E24" t="str">
            <v>3052</v>
          </cell>
          <cell r="F24" t="str">
            <v>WRIGHT, Candice L</v>
          </cell>
          <cell r="G24" t="str">
            <v>Salaried Staff</v>
          </cell>
          <cell r="H24">
            <v>1</v>
          </cell>
          <cell r="I24">
            <v>1</v>
          </cell>
          <cell r="J24">
            <v>73637.259999999995</v>
          </cell>
          <cell r="K24">
            <v>6114.8700000000008</v>
          </cell>
          <cell r="L24">
            <v>108.87440000000001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9995.82</v>
          </cell>
          <cell r="V24">
            <v>1427.4299999999998</v>
          </cell>
          <cell r="W24">
            <v>1078.72</v>
          </cell>
          <cell r="X24">
            <v>6390.6600000000017</v>
          </cell>
          <cell r="Y24">
            <v>2750.0924720469993</v>
          </cell>
          <cell r="Z24">
            <v>105053.75687204697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77.489987236957077</v>
          </cell>
          <cell r="AK24">
            <v>38.744993618478539</v>
          </cell>
          <cell r="AL24">
            <v>0.5</v>
          </cell>
          <cell r="AM24">
            <v>116.23498085543562</v>
          </cell>
          <cell r="AN24">
            <v>11.623498085543561</v>
          </cell>
          <cell r="AO24">
            <v>0.15</v>
          </cell>
          <cell r="AP24">
            <v>127.85847894097918</v>
          </cell>
          <cell r="AQ24">
            <v>0</v>
          </cell>
          <cell r="AR24">
            <v>0</v>
          </cell>
          <cell r="AS24">
            <v>83</v>
          </cell>
          <cell r="AT24">
            <v>83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 t="str">
            <v>1831</v>
          </cell>
          <cell r="C25">
            <v>0</v>
          </cell>
          <cell r="D25" t="str">
            <v>Meter Data Mgment Officer</v>
          </cell>
          <cell r="E25" t="str">
            <v>9310</v>
          </cell>
          <cell r="F25" t="str">
            <v>FALLACE, Melissa J</v>
          </cell>
          <cell r="G25" t="str">
            <v>Salaried Staff</v>
          </cell>
          <cell r="H25">
            <v>1</v>
          </cell>
          <cell r="I25">
            <v>1</v>
          </cell>
          <cell r="J25">
            <v>59993.259999999995</v>
          </cell>
          <cell r="K25">
            <v>4981.8900000000003</v>
          </cell>
          <cell r="L25">
            <v>265.6696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8222.6500000000015</v>
          </cell>
          <cell r="V25">
            <v>1174.19</v>
          </cell>
          <cell r="W25">
            <v>887.39999999999986</v>
          </cell>
          <cell r="X25">
            <v>5257.02</v>
          </cell>
          <cell r="Y25">
            <v>3007.4121110291762</v>
          </cell>
          <cell r="Z25">
            <v>87339.521711029156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64.423573455947661</v>
          </cell>
          <cell r="AK25">
            <v>32.211786727973831</v>
          </cell>
          <cell r="AL25">
            <v>0.5</v>
          </cell>
          <cell r="AM25">
            <v>96.635360183921492</v>
          </cell>
          <cell r="AN25">
            <v>9.6635360183921488</v>
          </cell>
          <cell r="AO25">
            <v>0.15</v>
          </cell>
          <cell r="AP25">
            <v>106.29889620231364</v>
          </cell>
          <cell r="AQ25">
            <v>0</v>
          </cell>
          <cell r="AR25">
            <v>0</v>
          </cell>
          <cell r="AS25">
            <v>1526.8000000000002</v>
          </cell>
          <cell r="AT25">
            <v>1526.8000000000002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 t="str">
            <v>1066</v>
          </cell>
          <cell r="C26">
            <v>0</v>
          </cell>
          <cell r="D26" t="str">
            <v>Billing Officer</v>
          </cell>
          <cell r="E26" t="str">
            <v>702-88046</v>
          </cell>
          <cell r="F26" t="str">
            <v>HARVEY, Barry J</v>
          </cell>
          <cell r="G26" t="str">
            <v>Salaried Staff</v>
          </cell>
          <cell r="H26">
            <v>1</v>
          </cell>
          <cell r="I26">
            <v>1</v>
          </cell>
          <cell r="J26">
            <v>86023.329999999987</v>
          </cell>
          <cell r="K26">
            <v>7143.4500000000016</v>
          </cell>
          <cell r="L26">
            <v>328.10800000000006</v>
          </cell>
          <cell r="M26">
            <v>0</v>
          </cell>
          <cell r="N26">
            <v>2091.9499999999998</v>
          </cell>
          <cell r="O26">
            <v>560.32000000000005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18352.93</v>
          </cell>
          <cell r="V26">
            <v>1746.76</v>
          </cell>
          <cell r="W26">
            <v>1240.78</v>
          </cell>
          <cell r="X26">
            <v>7820.4699999999993</v>
          </cell>
          <cell r="Y26">
            <v>3917.2362324040078</v>
          </cell>
          <cell r="Z26">
            <v>129225.33423240398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95.319480221510915</v>
          </cell>
          <cell r="AK26">
            <v>47.659740110755457</v>
          </cell>
          <cell r="AL26">
            <v>0.5</v>
          </cell>
          <cell r="AM26">
            <v>142.97922033226638</v>
          </cell>
          <cell r="AN26">
            <v>14.297922033226637</v>
          </cell>
          <cell r="AO26">
            <v>0.15</v>
          </cell>
          <cell r="AP26">
            <v>157.27714236549301</v>
          </cell>
          <cell r="AQ26">
            <v>0</v>
          </cell>
          <cell r="AR26">
            <v>0</v>
          </cell>
          <cell r="AS26">
            <v>237</v>
          </cell>
          <cell r="AT26">
            <v>237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 t="str">
            <v>N3153-1415-02</v>
          </cell>
          <cell r="C27">
            <v>0</v>
          </cell>
          <cell r="D27" t="str">
            <v>Gentrack Velocity Systems Admin</v>
          </cell>
          <cell r="E27" t="str">
            <v>N3153-1415-02</v>
          </cell>
          <cell r="F27" t="str">
            <v>Vacant</v>
          </cell>
          <cell r="G27" t="str">
            <v>Salaried Staff</v>
          </cell>
          <cell r="H27">
            <v>1</v>
          </cell>
          <cell r="I27">
            <v>1</v>
          </cell>
          <cell r="J27">
            <v>77257.490000000005</v>
          </cell>
          <cell r="K27">
            <v>6415.5000000000018</v>
          </cell>
          <cell r="L27">
            <v>0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1259.01</v>
          </cell>
          <cell r="S27">
            <v>103.37</v>
          </cell>
          <cell r="T27">
            <v>318.54000000000002</v>
          </cell>
          <cell r="U27">
            <v>10667.98</v>
          </cell>
          <cell r="V27">
            <v>1523.3700000000001</v>
          </cell>
          <cell r="W27">
            <v>1151.25</v>
          </cell>
          <cell r="X27">
            <v>6820.41</v>
          </cell>
          <cell r="Y27">
            <v>893.0270725364461</v>
          </cell>
          <cell r="Z27">
            <v>109959.97707253642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81.108924360554497</v>
          </cell>
          <cell r="AK27">
            <v>40.554462180277248</v>
          </cell>
          <cell r="AL27">
            <v>0.5</v>
          </cell>
          <cell r="AM27">
            <v>121.66338654083174</v>
          </cell>
          <cell r="AN27">
            <v>12.166338654083175</v>
          </cell>
          <cell r="AO27">
            <v>0.15</v>
          </cell>
          <cell r="AP27">
            <v>133.82972519491491</v>
          </cell>
          <cell r="AQ27">
            <v>0</v>
          </cell>
          <cell r="AR27">
            <v>0</v>
          </cell>
          <cell r="AS27">
            <v>615.6</v>
          </cell>
          <cell r="AT27">
            <v>615.6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N3153-1415-03</v>
          </cell>
          <cell r="C28">
            <v>0</v>
          </cell>
          <cell r="D28" t="str">
            <v>Billing Team Leader</v>
          </cell>
          <cell r="E28" t="str">
            <v>N3153-1415-03</v>
          </cell>
          <cell r="F28" t="str">
            <v>Vacant</v>
          </cell>
          <cell r="G28" t="str">
            <v>Salaried Staff</v>
          </cell>
          <cell r="H28">
            <v>1</v>
          </cell>
          <cell r="I28">
            <v>1</v>
          </cell>
          <cell r="J28">
            <v>89150.120000000024</v>
          </cell>
          <cell r="K28">
            <v>7403.07</v>
          </cell>
          <cell r="L28">
            <v>0</v>
          </cell>
          <cell r="M28">
            <v>180.20999999999998</v>
          </cell>
          <cell r="N28">
            <v>2698.86</v>
          </cell>
          <cell r="O28">
            <v>722.8499999999998</v>
          </cell>
          <cell r="P28">
            <v>0</v>
          </cell>
          <cell r="Q28">
            <v>0</v>
          </cell>
          <cell r="R28">
            <v>1224.92</v>
          </cell>
          <cell r="S28">
            <v>0</v>
          </cell>
          <cell r="T28">
            <v>3346.85</v>
          </cell>
          <cell r="U28">
            <v>12566.670000000002</v>
          </cell>
          <cell r="V28">
            <v>1794.5299999999997</v>
          </cell>
          <cell r="W28">
            <v>1356.1699999999996</v>
          </cell>
          <cell r="X28">
            <v>8034.2900000000009</v>
          </cell>
          <cell r="Y28">
            <v>1030.498114513088</v>
          </cell>
          <cell r="Z28">
            <v>129509.03811451313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95.528746513914797</v>
          </cell>
          <cell r="AK28">
            <v>47.764373256957398</v>
          </cell>
          <cell r="AL28">
            <v>0.5</v>
          </cell>
          <cell r="AM28">
            <v>143.29311977087218</v>
          </cell>
          <cell r="AN28">
            <v>14.329311977087219</v>
          </cell>
          <cell r="AO28">
            <v>0.15</v>
          </cell>
          <cell r="AP28">
            <v>157.62243174795941</v>
          </cell>
          <cell r="AQ28">
            <v>0</v>
          </cell>
          <cell r="AR28">
            <v>0</v>
          </cell>
          <cell r="AS28">
            <v>615.6</v>
          </cell>
          <cell r="AT28">
            <v>615.6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N3153-1415-04</v>
          </cell>
          <cell r="C29">
            <v>0</v>
          </cell>
          <cell r="D29" t="str">
            <v>Meter Data Mgment Team Leader</v>
          </cell>
          <cell r="E29" t="str">
            <v>N3153-1415-04</v>
          </cell>
          <cell r="F29" t="str">
            <v>Vacant</v>
          </cell>
          <cell r="G29" t="str">
            <v>Salaried Staff</v>
          </cell>
          <cell r="H29">
            <v>1</v>
          </cell>
          <cell r="I29">
            <v>1</v>
          </cell>
          <cell r="J29">
            <v>89150.120000000024</v>
          </cell>
          <cell r="K29">
            <v>7403.07</v>
          </cell>
          <cell r="L29">
            <v>0</v>
          </cell>
          <cell r="M29">
            <v>180.20999999999998</v>
          </cell>
          <cell r="N29">
            <v>2698.86</v>
          </cell>
          <cell r="O29">
            <v>722.8499999999998</v>
          </cell>
          <cell r="P29">
            <v>0</v>
          </cell>
          <cell r="Q29">
            <v>0</v>
          </cell>
          <cell r="R29">
            <v>1224.92</v>
          </cell>
          <cell r="S29">
            <v>0</v>
          </cell>
          <cell r="T29">
            <v>3346.85</v>
          </cell>
          <cell r="U29">
            <v>12566.670000000002</v>
          </cell>
          <cell r="V29">
            <v>1794.5299999999997</v>
          </cell>
          <cell r="W29">
            <v>1356.1699999999996</v>
          </cell>
          <cell r="X29">
            <v>8034.2900000000009</v>
          </cell>
          <cell r="Y29">
            <v>1030.498114513088</v>
          </cell>
          <cell r="Z29">
            <v>129509.03811451313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95.528746513914797</v>
          </cell>
          <cell r="AK29">
            <v>47.764373256957398</v>
          </cell>
          <cell r="AL29">
            <v>0.5</v>
          </cell>
          <cell r="AM29">
            <v>143.29311977087218</v>
          </cell>
          <cell r="AN29">
            <v>14.329311977087219</v>
          </cell>
          <cell r="AO29">
            <v>0.15</v>
          </cell>
          <cell r="AP29">
            <v>157.62243174795941</v>
          </cell>
          <cell r="AQ29">
            <v>0</v>
          </cell>
          <cell r="AR29">
            <v>0</v>
          </cell>
          <cell r="AS29">
            <v>615.6</v>
          </cell>
          <cell r="AT29">
            <v>615.6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N3153-1415-05</v>
          </cell>
          <cell r="C30">
            <v>0</v>
          </cell>
          <cell r="D30" t="str">
            <v>Meter Data Mgment Officer</v>
          </cell>
          <cell r="E30" t="str">
            <v>N3153-1415-05</v>
          </cell>
          <cell r="F30" t="str">
            <v>Vacant</v>
          </cell>
          <cell r="G30" t="str">
            <v>Salaried Staff</v>
          </cell>
          <cell r="H30">
            <v>1</v>
          </cell>
          <cell r="I30">
            <v>1</v>
          </cell>
          <cell r="J30">
            <v>64285.710000000006</v>
          </cell>
          <cell r="K30">
            <v>5338.32</v>
          </cell>
          <cell r="L30">
            <v>0</v>
          </cell>
          <cell r="M30">
            <v>0</v>
          </cell>
          <cell r="N30">
            <v>2800.02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8780.4700000000012</v>
          </cell>
          <cell r="V30">
            <v>1253.8300000000004</v>
          </cell>
          <cell r="W30">
            <v>947.55000000000007</v>
          </cell>
          <cell r="X30">
            <v>5613.63</v>
          </cell>
          <cell r="Y30">
            <v>743.0864927558066</v>
          </cell>
          <cell r="Z30">
            <v>90512.596492755809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66.764103977263403</v>
          </cell>
          <cell r="AK30">
            <v>33.382051988631702</v>
          </cell>
          <cell r="AL30">
            <v>0.5</v>
          </cell>
          <cell r="AM30">
            <v>100.1461559658951</v>
          </cell>
          <cell r="AN30">
            <v>10.014615596589509</v>
          </cell>
          <cell r="AO30">
            <v>0.15</v>
          </cell>
          <cell r="AP30">
            <v>110.16077156248461</v>
          </cell>
          <cell r="AQ30">
            <v>0</v>
          </cell>
          <cell r="AR30">
            <v>0</v>
          </cell>
          <cell r="AS30">
            <v>615.6</v>
          </cell>
          <cell r="AT30">
            <v>615.6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N3153-1415-06</v>
          </cell>
          <cell r="C31">
            <v>0</v>
          </cell>
          <cell r="D31" t="str">
            <v>Meter Data Mgment Officer</v>
          </cell>
          <cell r="E31" t="str">
            <v>N3153-1415-06</v>
          </cell>
          <cell r="F31" t="str">
            <v>Vacant</v>
          </cell>
          <cell r="G31" t="str">
            <v>Salaried Staff</v>
          </cell>
          <cell r="H31">
            <v>1</v>
          </cell>
          <cell r="I31">
            <v>1</v>
          </cell>
          <cell r="J31">
            <v>64285.710000000006</v>
          </cell>
          <cell r="K31">
            <v>5338.32</v>
          </cell>
          <cell r="L31">
            <v>0</v>
          </cell>
          <cell r="M31">
            <v>0</v>
          </cell>
          <cell r="N31">
            <v>2800.02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8780.4700000000012</v>
          </cell>
          <cell r="V31">
            <v>1253.8300000000004</v>
          </cell>
          <cell r="W31">
            <v>947.55000000000007</v>
          </cell>
          <cell r="X31">
            <v>5613.63</v>
          </cell>
          <cell r="Y31">
            <v>743.0864927558066</v>
          </cell>
          <cell r="Z31">
            <v>90512.596492755809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66.764103977263403</v>
          </cell>
          <cell r="AK31">
            <v>33.382051988631702</v>
          </cell>
          <cell r="AL31">
            <v>0.5</v>
          </cell>
          <cell r="AM31">
            <v>100.1461559658951</v>
          </cell>
          <cell r="AN31">
            <v>10.014615596589509</v>
          </cell>
          <cell r="AO31">
            <v>0.15</v>
          </cell>
          <cell r="AP31">
            <v>110.16077156248461</v>
          </cell>
          <cell r="AQ31">
            <v>0</v>
          </cell>
          <cell r="AR31">
            <v>0</v>
          </cell>
          <cell r="AS31">
            <v>615.6</v>
          </cell>
          <cell r="AT31">
            <v>615.6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N3153-1415-07</v>
          </cell>
          <cell r="C32">
            <v>0</v>
          </cell>
          <cell r="D32" t="str">
            <v>Meter Data Mgment Officer</v>
          </cell>
          <cell r="E32" t="str">
            <v>N3153-1415-07</v>
          </cell>
          <cell r="F32" t="str">
            <v>Vacant</v>
          </cell>
          <cell r="G32" t="str">
            <v>Salaried Staff</v>
          </cell>
          <cell r="H32">
            <v>1</v>
          </cell>
          <cell r="I32">
            <v>1</v>
          </cell>
          <cell r="J32">
            <v>64285.710000000006</v>
          </cell>
          <cell r="K32">
            <v>5338.32</v>
          </cell>
          <cell r="L32">
            <v>0</v>
          </cell>
          <cell r="M32">
            <v>0</v>
          </cell>
          <cell r="N32">
            <v>2800.02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8780.4700000000012</v>
          </cell>
          <cell r="V32">
            <v>1253.8300000000004</v>
          </cell>
          <cell r="W32">
            <v>947.55000000000007</v>
          </cell>
          <cell r="X32">
            <v>5613.63</v>
          </cell>
          <cell r="Y32">
            <v>743.0864927558066</v>
          </cell>
          <cell r="Z32">
            <v>90512.596492755809</v>
          </cell>
          <cell r="AA32">
            <v>0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0.85</v>
          </cell>
          <cell r="AI32">
            <v>1355.7074999999998</v>
          </cell>
          <cell r="AJ32">
            <v>66.764103977263403</v>
          </cell>
          <cell r="AK32">
            <v>33.382051988631702</v>
          </cell>
          <cell r="AL32">
            <v>0.5</v>
          </cell>
          <cell r="AM32">
            <v>100.1461559658951</v>
          </cell>
          <cell r="AN32">
            <v>10.014615596589509</v>
          </cell>
          <cell r="AO32">
            <v>0.15</v>
          </cell>
          <cell r="AP32">
            <v>110.16077156248461</v>
          </cell>
          <cell r="AQ32">
            <v>0</v>
          </cell>
          <cell r="AR32">
            <v>0</v>
          </cell>
          <cell r="AS32">
            <v>615.6</v>
          </cell>
          <cell r="AT32">
            <v>615.6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N3153-1415-08</v>
          </cell>
          <cell r="C33">
            <v>0</v>
          </cell>
          <cell r="D33" t="str">
            <v>B2B/MSATS Officer</v>
          </cell>
          <cell r="E33" t="str">
            <v>N3153-1415-08</v>
          </cell>
          <cell r="F33" t="str">
            <v>Vacant</v>
          </cell>
          <cell r="G33" t="str">
            <v>Salaried Staff</v>
          </cell>
          <cell r="H33">
            <v>1</v>
          </cell>
          <cell r="I33">
            <v>1</v>
          </cell>
          <cell r="J33">
            <v>64285.710000000006</v>
          </cell>
          <cell r="K33">
            <v>5338.32</v>
          </cell>
          <cell r="L33">
            <v>0</v>
          </cell>
          <cell r="M33">
            <v>0</v>
          </cell>
          <cell r="N33">
            <v>2800.02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8780.4700000000012</v>
          </cell>
          <cell r="V33">
            <v>1253.8300000000004</v>
          </cell>
          <cell r="W33">
            <v>947.55000000000007</v>
          </cell>
          <cell r="X33">
            <v>5613.63</v>
          </cell>
          <cell r="Y33">
            <v>743.0864927558066</v>
          </cell>
          <cell r="Z33">
            <v>90512.596492755809</v>
          </cell>
          <cell r="AA33">
            <v>0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0.85</v>
          </cell>
          <cell r="AI33">
            <v>1355.7074999999998</v>
          </cell>
          <cell r="AJ33">
            <v>66.764103977263403</v>
          </cell>
          <cell r="AK33">
            <v>33.382051988631702</v>
          </cell>
          <cell r="AL33">
            <v>0.5</v>
          </cell>
          <cell r="AM33">
            <v>100.1461559658951</v>
          </cell>
          <cell r="AN33">
            <v>10.014615596589509</v>
          </cell>
          <cell r="AO33">
            <v>0.15</v>
          </cell>
          <cell r="AP33">
            <v>110.16077156248461</v>
          </cell>
          <cell r="AQ33">
            <v>0</v>
          </cell>
          <cell r="AR33">
            <v>0</v>
          </cell>
          <cell r="AS33">
            <v>615.6</v>
          </cell>
          <cell r="AT33">
            <v>615.6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N3153-1415-09</v>
          </cell>
          <cell r="C34">
            <v>0</v>
          </cell>
          <cell r="D34" t="str">
            <v>B2B/MSATS Officer</v>
          </cell>
          <cell r="E34" t="str">
            <v>N3153-1415-09</v>
          </cell>
          <cell r="F34" t="str">
            <v>Vacant</v>
          </cell>
          <cell r="G34" t="str">
            <v>Salaried Staff</v>
          </cell>
          <cell r="H34">
            <v>1</v>
          </cell>
          <cell r="I34">
            <v>1</v>
          </cell>
          <cell r="J34">
            <v>77257.490000000005</v>
          </cell>
          <cell r="K34">
            <v>6415.5000000000018</v>
          </cell>
          <cell r="L34">
            <v>0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1259.01</v>
          </cell>
          <cell r="S34">
            <v>103.37</v>
          </cell>
          <cell r="T34">
            <v>318.54000000000002</v>
          </cell>
          <cell r="U34">
            <v>10667.98</v>
          </cell>
          <cell r="V34">
            <v>1523.3700000000001</v>
          </cell>
          <cell r="W34">
            <v>1151.25</v>
          </cell>
          <cell r="X34">
            <v>6820.41</v>
          </cell>
          <cell r="Y34">
            <v>893.0270725364461</v>
          </cell>
          <cell r="Z34">
            <v>109959.97707253642</v>
          </cell>
          <cell r="AA34">
            <v>0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0.85</v>
          </cell>
          <cell r="AI34">
            <v>1355.7074999999998</v>
          </cell>
          <cell r="AJ34">
            <v>81.108924360554497</v>
          </cell>
          <cell r="AK34">
            <v>40.554462180277248</v>
          </cell>
          <cell r="AL34">
            <v>0.5</v>
          </cell>
          <cell r="AM34">
            <v>121.66338654083174</v>
          </cell>
          <cell r="AN34">
            <v>12.166338654083175</v>
          </cell>
          <cell r="AO34">
            <v>0.15</v>
          </cell>
          <cell r="AP34">
            <v>133.82972519491491</v>
          </cell>
          <cell r="AQ34">
            <v>0</v>
          </cell>
          <cell r="AR34">
            <v>0</v>
          </cell>
          <cell r="AS34">
            <v>615.6</v>
          </cell>
          <cell r="AT34">
            <v>615.6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12</v>
          </cell>
          <cell r="J37">
            <v>951590.16999999981</v>
          </cell>
          <cell r="K37">
            <v>79020.600000000006</v>
          </cell>
          <cell r="L37">
            <v>702.65200000000004</v>
          </cell>
          <cell r="M37">
            <v>20884.990000000002</v>
          </cell>
          <cell r="N37">
            <v>29968.25</v>
          </cell>
          <cell r="O37">
            <v>8026.8600000000033</v>
          </cell>
          <cell r="P37">
            <v>0</v>
          </cell>
          <cell r="Q37">
            <v>9933.7800000000007</v>
          </cell>
          <cell r="R37">
            <v>5016.62</v>
          </cell>
          <cell r="S37">
            <v>206.74</v>
          </cell>
          <cell r="T37">
            <v>7330.78</v>
          </cell>
          <cell r="U37">
            <v>140286.64000000001</v>
          </cell>
          <cell r="V37">
            <v>19158.82</v>
          </cell>
          <cell r="W37">
            <v>14399.489999999996</v>
          </cell>
          <cell r="X37">
            <v>85776.690000000017</v>
          </cell>
          <cell r="Y37">
            <v>18135.279357834017</v>
          </cell>
          <cell r="Z37">
            <v>1390438.3613578342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17544.45</v>
          </cell>
          <cell r="AH37">
            <v>0</v>
          </cell>
          <cell r="AI37">
            <v>14912.782499999999</v>
          </cell>
          <cell r="AJ37">
            <v>77.960436233855248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6771.6000000000013</v>
          </cell>
          <cell r="AT37">
            <v>6771.6000000000013</v>
          </cell>
          <cell r="AU37">
            <v>0</v>
          </cell>
          <cell r="AV37">
            <v>0</v>
          </cell>
          <cell r="AX37">
            <v>0</v>
          </cell>
        </row>
        <row r="38">
          <cell r="B38" t="str">
            <v>Total (Chargeable)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1162607.0291606025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str">
            <v>Payroll (including APC's)</v>
          </cell>
          <cell r="X39">
            <v>0</v>
          </cell>
          <cell r="Y39">
            <v>1390438.3613578342</v>
          </cell>
          <cell r="Z39" t="str">
            <v>Proof</v>
          </cell>
          <cell r="AE39" t="str">
            <v>Productive Hrs for the year</v>
          </cell>
          <cell r="AF39">
            <v>0</v>
          </cell>
          <cell r="AG39">
            <v>0</v>
          </cell>
          <cell r="AH39">
            <v>0</v>
          </cell>
          <cell r="AI39">
            <v>14912.782499999999</v>
          </cell>
          <cell r="AJ39">
            <v>77.960436233855248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 xml:space="preserve">Overtime Hours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 xml:space="preserve">Estimated  Monthly Productive Hrs </v>
          </cell>
          <cell r="AF40">
            <v>0</v>
          </cell>
          <cell r="AG40">
            <v>0</v>
          </cell>
          <cell r="AH40">
            <v>0</v>
          </cell>
          <cell r="AI40">
            <v>1242.7318749999999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Base Rate</v>
          </cell>
          <cell r="E41">
            <v>0</v>
          </cell>
          <cell r="F41">
            <v>77.960436233855248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Overtime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 t="str">
            <v xml:space="preserve">Cost Centre Overhead </v>
          </cell>
          <cell r="AL41">
            <v>0</v>
          </cell>
          <cell r="AM41">
            <v>0</v>
          </cell>
          <cell r="AN41">
            <v>0</v>
          </cell>
          <cell r="AO41">
            <v>566880.54944162269</v>
          </cell>
          <cell r="AP41">
            <v>0</v>
          </cell>
          <cell r="AQ41">
            <v>25036.308590909088</v>
          </cell>
          <cell r="AR41">
            <v>530.74242424242414</v>
          </cell>
          <cell r="AS41">
            <v>79490.829318181801</v>
          </cell>
          <cell r="AT41">
            <v>118837.38966666667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1390438.3613578342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Total Hrs for the year</v>
          </cell>
          <cell r="AF42">
            <v>0</v>
          </cell>
          <cell r="AG42">
            <v>0</v>
          </cell>
          <cell r="AH42">
            <v>0</v>
          </cell>
          <cell r="AI42">
            <v>14912.782499999999</v>
          </cell>
          <cell r="AJ42">
            <v>0</v>
          </cell>
          <cell r="AK42" t="str">
            <v xml:space="preserve">Corporate Overheads 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0.21067703238126287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Multiplier for O/T recovery penalty</v>
          </cell>
          <cell r="E43">
            <v>0</v>
          </cell>
          <cell r="F43">
            <v>1.4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 t="str">
            <v>Proofs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Total Allocated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Staff Numbers - FTE</v>
          </cell>
          <cell r="AJ44">
            <v>0</v>
          </cell>
          <cell r="AK44">
            <v>12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Budget Overtime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APCS</v>
          </cell>
          <cell r="E47">
            <v>0</v>
          </cell>
          <cell r="F47">
            <v>0.104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Total 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Cost Centre Overheads as a % of Chargeable Payroll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0.48759429043785169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Overheads as a % of Chargeable Payroll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0.15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Staff Training and Development</v>
          </cell>
          <cell r="E52">
            <v>0</v>
          </cell>
          <cell r="F52">
            <v>30459.545836837679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 t="str">
            <v>Average OPA Rate</v>
          </cell>
          <cell r="AM52">
            <v>0</v>
          </cell>
          <cell r="AN52">
            <v>0</v>
          </cell>
          <cell r="AO52">
            <v>77.960436233855248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Other Employment Costs</v>
          </cell>
          <cell r="E53">
            <v>0</v>
          </cell>
          <cell r="F53">
            <v>5854.2664906941036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Project Related Expenses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Average Fully Burdened Charge-Out-Rate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Selling Expenses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Rate settings for OPA System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Leases</v>
          </cell>
          <cell r="E57">
            <v>0</v>
          </cell>
          <cell r="F57">
            <v>10612.108707948391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Hourly Rate OPA Rate per hour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77.960436233855248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General and Admin Expenses</v>
          </cell>
          <cell r="E58">
            <v>0</v>
          </cell>
          <cell r="F58">
            <v>21861.430347186692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Cost Centre Overhead Rate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non-contestable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0.15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Inter Divisional Charges</v>
          </cell>
          <cell r="E60">
            <v>0</v>
          </cell>
          <cell r="F60">
            <v>270261.86586172431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Corporate Overhead Rate for contestable works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0.05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Less</v>
          </cell>
          <cell r="E61">
            <v>0</v>
          </cell>
          <cell r="F61">
            <v>339049.21724439115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Overtime Penalty Rate to be applied to base OT hours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0.4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68293 - Reimbursement of FBT Expenses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74312 - Budget Cap Adjustment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70840 - Professional Member Fees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71100 - Contractors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71000 - Consultants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72505 - Plant Leasing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Total Overheads to be Recovered</v>
          </cell>
          <cell r="E68">
            <v>0</v>
          </cell>
          <cell r="F68">
            <v>339049.21724439115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Fixed Price Service Contract Charges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</sheetData>
      <sheetData sheetId="34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  <cell r="AX1">
            <v>0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  <cell r="AX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  <cell r="AX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  <cell r="AX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  <cell r="AX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  <cell r="AX6">
            <v>0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  <cell r="AX7">
            <v>0</v>
          </cell>
        </row>
        <row r="8">
          <cell r="AX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</row>
        <row r="14">
          <cell r="B14" t="str">
            <v>2110 - Network Innovation (OSR)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0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 t="str">
            <v>Capital Project Expenses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6312</v>
          </cell>
          <cell r="C24">
            <v>0</v>
          </cell>
          <cell r="D24" t="str">
            <v>Business Process Change Manage</v>
          </cell>
          <cell r="E24" t="str">
            <v>1980</v>
          </cell>
          <cell r="F24" t="str">
            <v>LOME, Martin</v>
          </cell>
          <cell r="G24" t="str">
            <v>Salaried Staff</v>
          </cell>
          <cell r="H24">
            <v>0</v>
          </cell>
          <cell r="I24">
            <v>1</v>
          </cell>
          <cell r="J24">
            <v>166731.29</v>
          </cell>
          <cell r="K24">
            <v>13845.449999999999</v>
          </cell>
          <cell r="L24">
            <v>319.4504</v>
          </cell>
          <cell r="M24">
            <v>21126.010000000006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25997.5</v>
          </cell>
          <cell r="V24">
            <v>3712.4499999999994</v>
          </cell>
          <cell r="W24">
            <v>2805.5600000000004</v>
          </cell>
          <cell r="X24">
            <v>16621.080000000002</v>
          </cell>
          <cell r="Y24">
            <v>7022.8161568400101</v>
          </cell>
          <cell r="Z24">
            <v>273133.69655684003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201.46948848246402</v>
          </cell>
          <cell r="AK24">
            <v>30.220423272369601</v>
          </cell>
          <cell r="AL24">
            <v>0.15</v>
          </cell>
          <cell r="AM24">
            <v>231.68991175483362</v>
          </cell>
          <cell r="AN24">
            <v>0</v>
          </cell>
          <cell r="AO24">
            <v>0</v>
          </cell>
          <cell r="AP24">
            <v>231.68991175483362</v>
          </cell>
          <cell r="AQ24">
            <v>78</v>
          </cell>
          <cell r="AR24">
            <v>0</v>
          </cell>
          <cell r="AS24">
            <v>22</v>
          </cell>
          <cell r="AT24">
            <v>100</v>
          </cell>
          <cell r="AU24">
            <v>245000.92581148553</v>
          </cell>
          <cell r="AV24">
            <v>0.78</v>
          </cell>
          <cell r="AW24">
            <v>1057.4518499999999</v>
          </cell>
          <cell r="AX24">
            <v>0</v>
          </cell>
        </row>
        <row r="25">
          <cell r="B25" t="str">
            <v>6602</v>
          </cell>
          <cell r="C25">
            <v>0</v>
          </cell>
          <cell r="D25" t="str">
            <v>Telvent Project Manager</v>
          </cell>
          <cell r="E25" t="str">
            <v>10563</v>
          </cell>
          <cell r="F25" t="str">
            <v>LENDECZKI, Gavril</v>
          </cell>
          <cell r="G25" t="str">
            <v>Salaried Staff</v>
          </cell>
          <cell r="H25">
            <v>0</v>
          </cell>
          <cell r="I25">
            <v>1</v>
          </cell>
          <cell r="J25">
            <v>149807.76999999999</v>
          </cell>
          <cell r="K25">
            <v>12440.130000000001</v>
          </cell>
          <cell r="L25">
            <v>322.44959999999998</v>
          </cell>
          <cell r="M25">
            <v>15599.970000000003</v>
          </cell>
          <cell r="N25">
            <v>0</v>
          </cell>
          <cell r="O25">
            <v>0</v>
          </cell>
          <cell r="P25">
            <v>0</v>
          </cell>
          <cell r="Q25">
            <v>14952.09</v>
          </cell>
          <cell r="R25">
            <v>0</v>
          </cell>
          <cell r="S25">
            <v>0</v>
          </cell>
          <cell r="T25">
            <v>0</v>
          </cell>
          <cell r="U25">
            <v>23135.039999999997</v>
          </cell>
          <cell r="V25">
            <v>3303.6699999999996</v>
          </cell>
          <cell r="W25">
            <v>2496.66</v>
          </cell>
          <cell r="X25">
            <v>14790.99</v>
          </cell>
          <cell r="Y25">
            <v>2896.0761465738015</v>
          </cell>
          <cell r="Z25">
            <v>239744.84574657379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176.84112962904891</v>
          </cell>
          <cell r="AK25">
            <v>26.526169444357336</v>
          </cell>
          <cell r="AL25">
            <v>0.15</v>
          </cell>
          <cell r="AM25">
            <v>203.36729907340623</v>
          </cell>
          <cell r="AN25">
            <v>0</v>
          </cell>
          <cell r="AO25">
            <v>0</v>
          </cell>
          <cell r="AP25">
            <v>203.36729907340623</v>
          </cell>
          <cell r="AQ25">
            <v>78</v>
          </cell>
          <cell r="AR25">
            <v>0</v>
          </cell>
          <cell r="AS25">
            <v>22</v>
          </cell>
          <cell r="AT25">
            <v>100</v>
          </cell>
          <cell r="AU25">
            <v>215051.12663467668</v>
          </cell>
          <cell r="AV25">
            <v>0.78</v>
          </cell>
          <cell r="AW25">
            <v>1057.4518499999999</v>
          </cell>
          <cell r="AX25">
            <v>0</v>
          </cell>
        </row>
        <row r="26">
          <cell r="B26" t="str">
            <v>585</v>
          </cell>
          <cell r="C26">
            <v>0</v>
          </cell>
          <cell r="D26" t="str">
            <v>Project Manger - GIS/ArcFM</v>
          </cell>
          <cell r="E26" t="str">
            <v>3733</v>
          </cell>
          <cell r="F26" t="str">
            <v>WRIGHT, Dalle E</v>
          </cell>
          <cell r="G26" t="str">
            <v>Salaried Staff</v>
          </cell>
          <cell r="H26">
            <v>0</v>
          </cell>
          <cell r="I26">
            <v>0.66666666666666663</v>
          </cell>
          <cell r="J26">
            <v>96142.22</v>
          </cell>
          <cell r="K26">
            <v>8063.04</v>
          </cell>
          <cell r="L26">
            <v>646.47559999999999</v>
          </cell>
          <cell r="M26">
            <v>11324.41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13977.57</v>
          </cell>
          <cell r="V26">
            <v>1996</v>
          </cell>
          <cell r="W26">
            <v>1508.42</v>
          </cell>
          <cell r="X26">
            <v>8936.3499999999985</v>
          </cell>
          <cell r="Y26">
            <v>4866.8415325985334</v>
          </cell>
          <cell r="Z26">
            <v>147461.32713259856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1063.2999999999997</v>
          </cell>
          <cell r="AH26">
            <v>0.85</v>
          </cell>
          <cell r="AI26">
            <v>903.80499999999972</v>
          </cell>
          <cell r="AJ26">
            <v>163.15613117054963</v>
          </cell>
          <cell r="AK26">
            <v>24.473419675582445</v>
          </cell>
          <cell r="AL26">
            <v>0.15</v>
          </cell>
          <cell r="AM26">
            <v>187.62955084613208</v>
          </cell>
          <cell r="AN26">
            <v>0</v>
          </cell>
          <cell r="AO26">
            <v>0</v>
          </cell>
          <cell r="AP26">
            <v>187.62955084613208</v>
          </cell>
          <cell r="AQ26">
            <v>78</v>
          </cell>
          <cell r="AR26">
            <v>0</v>
          </cell>
          <cell r="AS26">
            <v>22</v>
          </cell>
          <cell r="AT26">
            <v>100</v>
          </cell>
          <cell r="AU26">
            <v>132272.81043794091</v>
          </cell>
          <cell r="AV26">
            <v>0.78</v>
          </cell>
          <cell r="AW26">
            <v>704.96789999999976</v>
          </cell>
          <cell r="AX26">
            <v>0</v>
          </cell>
        </row>
        <row r="27">
          <cell r="B27" t="str">
            <v>1252</v>
          </cell>
          <cell r="C27">
            <v>0</v>
          </cell>
          <cell r="D27" t="str">
            <v>Geospatial Specialist</v>
          </cell>
          <cell r="E27" t="str">
            <v>2375</v>
          </cell>
          <cell r="F27" t="str">
            <v>REARDON, Phillip</v>
          </cell>
          <cell r="G27" t="str">
            <v>Salaried Staff</v>
          </cell>
          <cell r="H27">
            <v>0</v>
          </cell>
          <cell r="I27">
            <v>0.66666666666666663</v>
          </cell>
          <cell r="J27">
            <v>60241.25</v>
          </cell>
          <cell r="K27">
            <v>5052.170000000001</v>
          </cell>
          <cell r="L27">
            <v>502.29839999999996</v>
          </cell>
          <cell r="M27">
            <v>0</v>
          </cell>
          <cell r="N27">
            <v>1877.4299999999998</v>
          </cell>
          <cell r="O27">
            <v>502.86000000000013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8192.2999999999993</v>
          </cell>
          <cell r="V27">
            <v>1169.8500000000001</v>
          </cell>
          <cell r="W27">
            <v>884.06999999999994</v>
          </cell>
          <cell r="X27">
            <v>5237.59</v>
          </cell>
          <cell r="Y27">
            <v>2792.9869366070052</v>
          </cell>
          <cell r="Z27">
            <v>86452.805336607009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1063.2999999999997</v>
          </cell>
          <cell r="AH27">
            <v>0.85</v>
          </cell>
          <cell r="AI27">
            <v>903.80499999999972</v>
          </cell>
          <cell r="AJ27">
            <v>95.654267609281902</v>
          </cell>
          <cell r="AK27">
            <v>14.348140141392285</v>
          </cell>
          <cell r="AL27">
            <v>0.15</v>
          </cell>
          <cell r="AM27">
            <v>110.00240775067419</v>
          </cell>
          <cell r="AN27">
            <v>0</v>
          </cell>
          <cell r="AO27">
            <v>0</v>
          </cell>
          <cell r="AP27">
            <v>110.00240775067419</v>
          </cell>
          <cell r="AQ27">
            <v>78</v>
          </cell>
          <cell r="AR27">
            <v>0</v>
          </cell>
          <cell r="AS27">
            <v>22</v>
          </cell>
          <cell r="AT27">
            <v>100</v>
          </cell>
          <cell r="AU27">
            <v>77548.166386936486</v>
          </cell>
          <cell r="AV27">
            <v>0.78</v>
          </cell>
          <cell r="AW27">
            <v>704.96789999999976</v>
          </cell>
          <cell r="AX27">
            <v>0</v>
          </cell>
        </row>
        <row r="28">
          <cell r="B28" t="str">
            <v>6716</v>
          </cell>
          <cell r="C28">
            <v>0</v>
          </cell>
          <cell r="D28" t="str">
            <v>Underground Specialist - UA</v>
          </cell>
          <cell r="E28" t="str">
            <v>6294</v>
          </cell>
          <cell r="F28" t="str">
            <v>PAWLICKI, Alex</v>
          </cell>
          <cell r="G28" t="str">
            <v>Wages Staff</v>
          </cell>
          <cell r="H28">
            <v>0</v>
          </cell>
          <cell r="I28">
            <v>0.66666666666666663</v>
          </cell>
          <cell r="J28">
            <v>55832.24</v>
          </cell>
          <cell r="K28">
            <v>5387.3399999999992</v>
          </cell>
          <cell r="L28">
            <v>733.21839999999997</v>
          </cell>
          <cell r="M28">
            <v>0</v>
          </cell>
          <cell r="N28">
            <v>1877.4299999999998</v>
          </cell>
          <cell r="O28">
            <v>502.86000000000013</v>
          </cell>
          <cell r="P28">
            <v>0</v>
          </cell>
          <cell r="Q28">
            <v>0</v>
          </cell>
          <cell r="R28">
            <v>0</v>
          </cell>
          <cell r="S28">
            <v>4183.93</v>
          </cell>
          <cell r="T28">
            <v>3997.7400000000002</v>
          </cell>
          <cell r="U28">
            <v>13644.710000000003</v>
          </cell>
          <cell r="V28">
            <v>1304.8999999999999</v>
          </cell>
          <cell r="W28">
            <v>927.78</v>
          </cell>
          <cell r="X28">
            <v>5842.22</v>
          </cell>
          <cell r="Y28">
            <v>2650.2063416529927</v>
          </cell>
          <cell r="Z28">
            <v>96884.574741652992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26</v>
          </cell>
          <cell r="AF28">
            <v>12</v>
          </cell>
          <cell r="AG28">
            <v>1018.6666666666666</v>
          </cell>
          <cell r="AH28">
            <v>0.85</v>
          </cell>
          <cell r="AI28">
            <v>865.86666666666656</v>
          </cell>
          <cell r="AJ28">
            <v>111.89317994493341</v>
          </cell>
          <cell r="AK28">
            <v>16.783976991740012</v>
          </cell>
          <cell r="AL28">
            <v>0.15</v>
          </cell>
          <cell r="AM28">
            <v>128.67715693667341</v>
          </cell>
          <cell r="AN28">
            <v>0</v>
          </cell>
          <cell r="AO28">
            <v>0</v>
          </cell>
          <cell r="AP28">
            <v>128.67715693667341</v>
          </cell>
          <cell r="AQ28">
            <v>78</v>
          </cell>
          <cell r="AR28">
            <v>0</v>
          </cell>
          <cell r="AS28">
            <v>22</v>
          </cell>
          <cell r="AT28">
            <v>100</v>
          </cell>
          <cell r="AU28">
            <v>86905.46354326274</v>
          </cell>
          <cell r="AV28">
            <v>0.78</v>
          </cell>
          <cell r="AW28">
            <v>675.37599999999998</v>
          </cell>
          <cell r="AX28">
            <v>0</v>
          </cell>
        </row>
        <row r="29">
          <cell r="B29" t="str">
            <v>6188</v>
          </cell>
          <cell r="C29">
            <v>0</v>
          </cell>
          <cell r="D29" t="str">
            <v>OSR Program Coordinator</v>
          </cell>
          <cell r="E29" t="str">
            <v>10543</v>
          </cell>
          <cell r="F29" t="str">
            <v>BEH, Angela</v>
          </cell>
          <cell r="G29" t="str">
            <v>Salaried Staff</v>
          </cell>
          <cell r="H29">
            <v>0</v>
          </cell>
          <cell r="I29">
            <v>1</v>
          </cell>
          <cell r="J29">
            <v>74903.960000000006</v>
          </cell>
          <cell r="K29">
            <v>6220.1000000000013</v>
          </cell>
          <cell r="L29">
            <v>245.36320000000001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10160.369999999999</v>
          </cell>
          <cell r="V29">
            <v>1450.9199999999998</v>
          </cell>
          <cell r="W29">
            <v>1096.4399999999998</v>
          </cell>
          <cell r="X29">
            <v>6495.9</v>
          </cell>
          <cell r="Y29">
            <v>1468.7419365724929</v>
          </cell>
          <cell r="Z29">
            <v>105591.8251365725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77.886878354344518</v>
          </cell>
          <cell r="AK29">
            <v>11.683031753151678</v>
          </cell>
          <cell r="AL29">
            <v>0.15</v>
          </cell>
          <cell r="AM29">
            <v>89.569910107496199</v>
          </cell>
          <cell r="AN29">
            <v>0</v>
          </cell>
          <cell r="AO29">
            <v>0</v>
          </cell>
          <cell r="AP29">
            <v>89.569910107496199</v>
          </cell>
          <cell r="AQ29">
            <v>78</v>
          </cell>
          <cell r="AR29">
            <v>0</v>
          </cell>
          <cell r="AS29">
            <v>22</v>
          </cell>
          <cell r="AT29">
            <v>100</v>
          </cell>
          <cell r="AU29">
            <v>94715.867147505545</v>
          </cell>
          <cell r="AV29">
            <v>0.78</v>
          </cell>
          <cell r="AW29">
            <v>1057.4518499999999</v>
          </cell>
          <cell r="AX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</row>
        <row r="32">
          <cell r="B32" t="str">
            <v>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</v>
          </cell>
          <cell r="J32">
            <v>603658.73</v>
          </cell>
          <cell r="K32">
            <v>51008.229999999996</v>
          </cell>
          <cell r="L32">
            <v>2769.2555999999995</v>
          </cell>
          <cell r="M32">
            <v>48050.390000000014</v>
          </cell>
          <cell r="N32">
            <v>6554.91</v>
          </cell>
          <cell r="O32">
            <v>1755.7000000000005</v>
          </cell>
          <cell r="P32">
            <v>0</v>
          </cell>
          <cell r="Q32">
            <v>29904.18</v>
          </cell>
          <cell r="R32">
            <v>0</v>
          </cell>
          <cell r="S32">
            <v>4183.93</v>
          </cell>
          <cell r="T32">
            <v>3997.7400000000002</v>
          </cell>
          <cell r="U32">
            <v>95107.489999999991</v>
          </cell>
          <cell r="V32">
            <v>12937.789999999999</v>
          </cell>
          <cell r="W32">
            <v>9718.93</v>
          </cell>
          <cell r="X32">
            <v>57924.13</v>
          </cell>
          <cell r="Y32">
            <v>21697.669050844837</v>
          </cell>
          <cell r="Z32">
            <v>949269.07465084491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7930.116666666665</v>
          </cell>
          <cell r="AH32">
            <v>0</v>
          </cell>
          <cell r="AI32">
            <v>6740.599166666665</v>
          </cell>
          <cell r="AJ32">
            <v>140.82858974097309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851494.35996180773</v>
          </cell>
          <cell r="AV32">
            <v>0</v>
          </cell>
          <cell r="AX32">
            <v>0</v>
          </cell>
        </row>
        <row r="33">
          <cell r="B33" t="str">
            <v>Total (Chargeable)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949269.07465084491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Overtime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str">
            <v>Payroll (including APC's)</v>
          </cell>
          <cell r="X34">
            <v>0</v>
          </cell>
          <cell r="Y34">
            <v>952337.96121832519</v>
          </cell>
          <cell r="Z34" t="str">
            <v>Proof</v>
          </cell>
          <cell r="AE34" t="str">
            <v>Productive Hrs for the year</v>
          </cell>
          <cell r="AF34">
            <v>0</v>
          </cell>
          <cell r="AG34">
            <v>0</v>
          </cell>
          <cell r="AH34">
            <v>0</v>
          </cell>
          <cell r="AI34">
            <v>6740.599166666665</v>
          </cell>
          <cell r="AJ34">
            <v>140.82858974097309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 xml:space="preserve">Overtime Hours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 t="str">
            <v xml:space="preserve">Estimated  Monthly Productive Hrs </v>
          </cell>
          <cell r="AF35">
            <v>0</v>
          </cell>
          <cell r="AG35">
            <v>0</v>
          </cell>
          <cell r="AH35">
            <v>0</v>
          </cell>
          <cell r="AI35">
            <v>561.71659722222205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Base Rate</v>
          </cell>
          <cell r="E36">
            <v>0</v>
          </cell>
          <cell r="F36">
            <v>140.82858974097309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Overtime Hrs for the year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 t="str">
            <v xml:space="preserve">Cost Centre Overhead </v>
          </cell>
          <cell r="AL36">
            <v>0</v>
          </cell>
          <cell r="AM36">
            <v>0</v>
          </cell>
          <cell r="AN36">
            <v>0</v>
          </cell>
          <cell r="AO36">
            <v>174021.44957787625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952337.96121832519</v>
          </cell>
          <cell r="Z37">
            <v>3068.8865674802801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Total Hrs for the year</v>
          </cell>
          <cell r="AF37">
            <v>0</v>
          </cell>
          <cell r="AG37">
            <v>0</v>
          </cell>
          <cell r="AH37">
            <v>0</v>
          </cell>
          <cell r="AI37">
            <v>6740.599166666665</v>
          </cell>
          <cell r="AJ37">
            <v>0</v>
          </cell>
          <cell r="AK37" t="str">
            <v xml:space="preserve">Corporate Overheads 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Multiplier for O/T recovery penalty</v>
          </cell>
          <cell r="E38">
            <v>0</v>
          </cell>
          <cell r="F38">
            <v>1.4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Proofs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Allocated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 t="str">
            <v>Staff Numbers - FTE</v>
          </cell>
          <cell r="AJ39">
            <v>0</v>
          </cell>
          <cell r="AK39">
            <v>5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Budget 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APCS</v>
          </cell>
          <cell r="E42">
            <v>0</v>
          </cell>
          <cell r="F42">
            <v>0.104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Budget Overtime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 t="str">
            <v>Cost Centre Overheads as a % of Chargeable Payroll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0.1833215199198224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Corporate Overheads as a % of Chargeable Payroll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Staff Training and Development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 t="str">
            <v>Average OPA Rate</v>
          </cell>
          <cell r="AM47">
            <v>0</v>
          </cell>
          <cell r="AN47">
            <v>0</v>
          </cell>
          <cell r="AO47">
            <v>140.82858974097309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Other Employment Costs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Project Related Expenses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Average Fully Burdened Charge-Out-Rate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Selling Expenses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Average Rate settings for OPA System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Leases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Hourly Rate OPA Rate per hour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140.82858974097309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General and Admin Expenses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Cost Centre Overhead 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0.15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 t="str">
            <v>Corporate Overhead Rate for non-contestable works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Inter Divisional Charges</v>
          </cell>
          <cell r="E55">
            <v>0</v>
          </cell>
          <cell r="F55">
            <v>174021.44957787625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Corporate Overhead Rate for contestable works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Less</v>
          </cell>
          <cell r="E56">
            <v>0</v>
          </cell>
          <cell r="F56">
            <v>174021.44957787625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Overtime Penalty Rate to be applied to base OT hours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0.4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68293 - Reimbursement of FBT Expenses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74312 - Budget Cap Adjustment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70840 - Professional Member Fees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71100 - Contractors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71000 - Consultants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72505 - Plant Leasing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Total Overheads to be Recovered</v>
          </cell>
          <cell r="E63">
            <v>0</v>
          </cell>
          <cell r="F63">
            <v>174021.44957787625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Fixed Price Service Contract Charges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</sheetData>
      <sheetData sheetId="35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3211 - Network Services General Manager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0.9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6448</v>
          </cell>
          <cell r="C21">
            <v>0</v>
          </cell>
          <cell r="D21" t="str">
            <v>General Manager Network Services</v>
          </cell>
          <cell r="E21" t="str">
            <v>9682</v>
          </cell>
          <cell r="F21" t="str">
            <v>ATKIN, Robert C</v>
          </cell>
          <cell r="G21" t="str">
            <v>Salaried Staff</v>
          </cell>
          <cell r="H21">
            <v>0</v>
          </cell>
          <cell r="I21">
            <v>1</v>
          </cell>
          <cell r="J21">
            <v>265799.42999999993</v>
          </cell>
          <cell r="K21">
            <v>22072.14</v>
          </cell>
          <cell r="L21">
            <v>916.88</v>
          </cell>
          <cell r="M21">
            <v>144050.16999999998</v>
          </cell>
          <cell r="N21">
            <v>0</v>
          </cell>
          <cell r="O21">
            <v>0</v>
          </cell>
          <cell r="P21">
            <v>0</v>
          </cell>
          <cell r="Q21">
            <v>24920.159999999996</v>
          </cell>
          <cell r="R21">
            <v>0</v>
          </cell>
          <cell r="S21">
            <v>0</v>
          </cell>
          <cell r="T21">
            <v>0</v>
          </cell>
          <cell r="U21">
            <v>54819.340000000004</v>
          </cell>
          <cell r="V21">
            <v>7828.22</v>
          </cell>
          <cell r="W21">
            <v>5915.9199999999992</v>
          </cell>
          <cell r="X21">
            <v>35047.83</v>
          </cell>
          <cell r="Y21">
            <v>12149.96092211267</v>
          </cell>
          <cell r="Z21">
            <v>573520.05092211254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0.9</v>
          </cell>
          <cell r="AI21">
            <v>1435.4549999999999</v>
          </cell>
          <cell r="AJ21">
            <v>399.53885765984484</v>
          </cell>
          <cell r="AK21">
            <v>39.953885765984488</v>
          </cell>
          <cell r="AL21">
            <v>0.1</v>
          </cell>
          <cell r="AM21">
            <v>439.4927434258293</v>
          </cell>
          <cell r="AN21">
            <v>59.930828648976721</v>
          </cell>
          <cell r="AO21">
            <v>0.15</v>
          </cell>
          <cell r="AP21">
            <v>499.42357207480603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6465</v>
          </cell>
          <cell r="C22">
            <v>0</v>
          </cell>
          <cell r="D22" t="str">
            <v>Branch Manager Service Delivery</v>
          </cell>
          <cell r="E22" t="str">
            <v>9942</v>
          </cell>
          <cell r="F22" t="str">
            <v>IACUMIN, Lynette A</v>
          </cell>
          <cell r="G22" t="str">
            <v>Salaried Staff</v>
          </cell>
          <cell r="H22">
            <v>0</v>
          </cell>
          <cell r="I22">
            <v>1</v>
          </cell>
          <cell r="J22">
            <v>199311.58</v>
          </cell>
          <cell r="K22">
            <v>16550.960000000003</v>
          </cell>
          <cell r="L22">
            <v>772.47880000000009</v>
          </cell>
          <cell r="M22">
            <v>49491.18</v>
          </cell>
          <cell r="N22">
            <v>0</v>
          </cell>
          <cell r="O22">
            <v>0</v>
          </cell>
          <cell r="P22">
            <v>0</v>
          </cell>
          <cell r="Q22">
            <v>14952.09</v>
          </cell>
          <cell r="R22">
            <v>0</v>
          </cell>
          <cell r="S22">
            <v>0</v>
          </cell>
          <cell r="T22">
            <v>0</v>
          </cell>
          <cell r="U22">
            <v>33635.43</v>
          </cell>
          <cell r="V22">
            <v>4803.1499999999996</v>
          </cell>
          <cell r="W22">
            <v>3629.8000000000006</v>
          </cell>
          <cell r="X22">
            <v>21504.27</v>
          </cell>
          <cell r="Y22">
            <v>7028.6904828932202</v>
          </cell>
          <cell r="Z22">
            <v>351679.62928289326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0.9</v>
          </cell>
          <cell r="AI22">
            <v>1435.4549999999999</v>
          </cell>
          <cell r="AJ22">
            <v>244.99523097755991</v>
          </cell>
          <cell r="AK22">
            <v>24.499523097755993</v>
          </cell>
          <cell r="AL22">
            <v>0.1</v>
          </cell>
          <cell r="AM22">
            <v>269.49475407531588</v>
          </cell>
          <cell r="AN22">
            <v>36.749284646633988</v>
          </cell>
          <cell r="AO22">
            <v>0.15</v>
          </cell>
          <cell r="AP22">
            <v>306.24403872194989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6471</v>
          </cell>
          <cell r="C23">
            <v>0</v>
          </cell>
          <cell r="D23" t="str">
            <v>Branch Manager Network Operations and Call Centre</v>
          </cell>
          <cell r="E23" t="str">
            <v>9973</v>
          </cell>
          <cell r="F23" t="str">
            <v>FEICKERT, Maxim G</v>
          </cell>
          <cell r="G23" t="str">
            <v>Salaried Staff</v>
          </cell>
          <cell r="H23">
            <v>0</v>
          </cell>
          <cell r="I23">
            <v>1</v>
          </cell>
          <cell r="J23">
            <v>171414.75</v>
          </cell>
          <cell r="K23">
            <v>14234.349999999999</v>
          </cell>
          <cell r="L23">
            <v>320.97480000000002</v>
          </cell>
          <cell r="M23">
            <v>32238.000000000007</v>
          </cell>
          <cell r="N23">
            <v>0</v>
          </cell>
          <cell r="O23">
            <v>0</v>
          </cell>
          <cell r="P23">
            <v>0</v>
          </cell>
          <cell r="Q23">
            <v>14952.09</v>
          </cell>
          <cell r="R23">
            <v>0</v>
          </cell>
          <cell r="S23">
            <v>0</v>
          </cell>
          <cell r="T23">
            <v>0</v>
          </cell>
          <cell r="U23">
            <v>27939.580000000009</v>
          </cell>
          <cell r="V23">
            <v>3989.78</v>
          </cell>
          <cell r="W23">
            <v>3015.15</v>
          </cell>
          <cell r="X23">
            <v>17862.72</v>
          </cell>
          <cell r="Y23">
            <v>4907.7914309250018</v>
          </cell>
          <cell r="Z23">
            <v>290875.18623092503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0.9</v>
          </cell>
          <cell r="AI23">
            <v>1435.4549999999999</v>
          </cell>
          <cell r="AJ23">
            <v>202.6362276984824</v>
          </cell>
          <cell r="AK23">
            <v>20.26362276984824</v>
          </cell>
          <cell r="AL23">
            <v>0.1</v>
          </cell>
          <cell r="AM23">
            <v>222.89985046833064</v>
          </cell>
          <cell r="AN23">
            <v>30.39543415477236</v>
          </cell>
          <cell r="AO23">
            <v>0.15</v>
          </cell>
          <cell r="AP23">
            <v>253.29528462310299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6460</v>
          </cell>
          <cell r="C24">
            <v>0</v>
          </cell>
          <cell r="D24" t="str">
            <v>Branch Manager Works Enablement</v>
          </cell>
          <cell r="E24" t="str">
            <v>9991</v>
          </cell>
          <cell r="F24" t="str">
            <v>MCALISTER, Clinton J</v>
          </cell>
          <cell r="G24" t="str">
            <v>Salaried Staff</v>
          </cell>
          <cell r="H24">
            <v>0</v>
          </cell>
          <cell r="I24">
            <v>1</v>
          </cell>
          <cell r="J24">
            <v>174295.60999999996</v>
          </cell>
          <cell r="K24">
            <v>14473.600000000002</v>
          </cell>
          <cell r="L24">
            <v>706.95479999999998</v>
          </cell>
          <cell r="M24">
            <v>43656.010000000009</v>
          </cell>
          <cell r="N24">
            <v>0</v>
          </cell>
          <cell r="O24">
            <v>0</v>
          </cell>
          <cell r="P24">
            <v>0</v>
          </cell>
          <cell r="Q24">
            <v>14952.09</v>
          </cell>
          <cell r="R24">
            <v>0</v>
          </cell>
          <cell r="S24">
            <v>0</v>
          </cell>
          <cell r="T24">
            <v>0</v>
          </cell>
          <cell r="U24">
            <v>29684.160000000003</v>
          </cell>
          <cell r="V24">
            <v>4238.880000000001</v>
          </cell>
          <cell r="W24">
            <v>3203.4199999999996</v>
          </cell>
          <cell r="X24">
            <v>18978.060000000001</v>
          </cell>
          <cell r="Y24">
            <v>4940.3153195433433</v>
          </cell>
          <cell r="Z24">
            <v>309129.10011954332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0.9</v>
          </cell>
          <cell r="AI24">
            <v>1435.4549999999999</v>
          </cell>
          <cell r="AJ24">
            <v>215.35269313182465</v>
          </cell>
          <cell r="AK24">
            <v>21.535269313182468</v>
          </cell>
          <cell r="AL24">
            <v>0.1</v>
          </cell>
          <cell r="AM24">
            <v>236.88796244500713</v>
          </cell>
          <cell r="AN24">
            <v>32.302903969773695</v>
          </cell>
          <cell r="AO24">
            <v>0.15</v>
          </cell>
          <cell r="AP24">
            <v>269.19086641478083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6153</v>
          </cell>
          <cell r="C25">
            <v>0</v>
          </cell>
          <cell r="D25" t="str">
            <v>Executive Assistant</v>
          </cell>
          <cell r="E25" t="str">
            <v>10579</v>
          </cell>
          <cell r="F25" t="str">
            <v>BRUNDLE, Janine B</v>
          </cell>
          <cell r="G25" t="str">
            <v>Salaried Staff</v>
          </cell>
          <cell r="H25">
            <v>0</v>
          </cell>
          <cell r="I25">
            <v>0.59999999999999987</v>
          </cell>
          <cell r="J25">
            <v>41946.17</v>
          </cell>
          <cell r="K25">
            <v>3483.24</v>
          </cell>
          <cell r="L25">
            <v>124.9584</v>
          </cell>
          <cell r="M25">
            <v>0</v>
          </cell>
          <cell r="N25">
            <v>1008.0100000000002</v>
          </cell>
          <cell r="O25">
            <v>270.02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5604.62</v>
          </cell>
          <cell r="V25">
            <v>800.36000000000013</v>
          </cell>
          <cell r="W25">
            <v>604.81000000000006</v>
          </cell>
          <cell r="X25">
            <v>3583.22</v>
          </cell>
          <cell r="Y25">
            <v>799.20034164833839</v>
          </cell>
          <cell r="Z25">
            <v>58224.608741648335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956.96999999999969</v>
          </cell>
          <cell r="AH25">
            <v>0.9</v>
          </cell>
          <cell r="AI25">
            <v>861.27299999999968</v>
          </cell>
          <cell r="AJ25">
            <v>67.60296531024234</v>
          </cell>
          <cell r="AK25">
            <v>6.7602965310242347</v>
          </cell>
          <cell r="AL25">
            <v>0.1</v>
          </cell>
          <cell r="AM25">
            <v>74.363261841266578</v>
          </cell>
          <cell r="AN25">
            <v>10.14044479653635</v>
          </cell>
          <cell r="AO25">
            <v>0.15</v>
          </cell>
          <cell r="AP25">
            <v>84.503706637802935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6466</v>
          </cell>
          <cell r="C26">
            <v>0</v>
          </cell>
          <cell r="D26" t="str">
            <v>Branch Manager Capability Development and Support</v>
          </cell>
          <cell r="E26" t="str">
            <v>538-99574</v>
          </cell>
          <cell r="F26" t="str">
            <v>BAKER, Robert J</v>
          </cell>
          <cell r="G26" t="str">
            <v>Salaried Staff</v>
          </cell>
          <cell r="H26">
            <v>0</v>
          </cell>
          <cell r="I26">
            <v>1</v>
          </cell>
          <cell r="J26">
            <v>178235.77000000002</v>
          </cell>
          <cell r="K26">
            <v>14800.8</v>
          </cell>
          <cell r="L26">
            <v>940.31440000000009</v>
          </cell>
          <cell r="M26">
            <v>34181.310000000005</v>
          </cell>
          <cell r="N26">
            <v>0</v>
          </cell>
          <cell r="O26">
            <v>0</v>
          </cell>
          <cell r="P26">
            <v>0</v>
          </cell>
          <cell r="Q26">
            <v>19936.009999999998</v>
          </cell>
          <cell r="R26">
            <v>0</v>
          </cell>
          <cell r="S26">
            <v>0</v>
          </cell>
          <cell r="T26">
            <v>0</v>
          </cell>
          <cell r="U26">
            <v>29657.309999999998</v>
          </cell>
          <cell r="V26">
            <v>4235.08</v>
          </cell>
          <cell r="W26">
            <v>3200.5299999999997</v>
          </cell>
          <cell r="X26">
            <v>18960.93</v>
          </cell>
          <cell r="Y26">
            <v>10699.747956807987</v>
          </cell>
          <cell r="Z26">
            <v>314847.80235680798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0.9</v>
          </cell>
          <cell r="AI26">
            <v>1435.4549999999999</v>
          </cell>
          <cell r="AJ26">
            <v>219.33658829904664</v>
          </cell>
          <cell r="AK26">
            <v>21.933658829904665</v>
          </cell>
          <cell r="AL26">
            <v>0.1</v>
          </cell>
          <cell r="AM26">
            <v>241.2702471289513</v>
          </cell>
          <cell r="AN26">
            <v>32.900488244856994</v>
          </cell>
          <cell r="AO26">
            <v>0.15</v>
          </cell>
          <cell r="AP26">
            <v>274.17073537380827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N3233-1415-05</v>
          </cell>
          <cell r="C27">
            <v>0</v>
          </cell>
          <cell r="D27" t="str">
            <v>Admin Support Officer</v>
          </cell>
          <cell r="E27" t="str">
            <v>N3233-1415-05</v>
          </cell>
          <cell r="F27" t="str">
            <v>Vacant</v>
          </cell>
          <cell r="G27" t="str">
            <v>Salaried Staff</v>
          </cell>
          <cell r="H27">
            <v>0</v>
          </cell>
          <cell r="I27">
            <v>1</v>
          </cell>
          <cell r="J27">
            <v>50313.329999999987</v>
          </cell>
          <cell r="K27">
            <v>4178.0199999999995</v>
          </cell>
          <cell r="L27">
            <v>0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6964.63</v>
          </cell>
          <cell r="V27">
            <v>994.53000000000009</v>
          </cell>
          <cell r="W27">
            <v>751.56000000000017</v>
          </cell>
          <cell r="X27">
            <v>4452.78</v>
          </cell>
          <cell r="Y27">
            <v>581.57842684209675</v>
          </cell>
          <cell r="Z27">
            <v>71786.458426842088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0.9</v>
          </cell>
          <cell r="AI27">
            <v>1435.4549999999999</v>
          </cell>
          <cell r="AJ27">
            <v>50.009549882679771</v>
          </cell>
          <cell r="AK27">
            <v>5.0009549882679778</v>
          </cell>
          <cell r="AL27">
            <v>0.1</v>
          </cell>
          <cell r="AM27">
            <v>55.010504870947749</v>
          </cell>
          <cell r="AN27">
            <v>7.5014324824019649</v>
          </cell>
          <cell r="AO27">
            <v>0.15</v>
          </cell>
          <cell r="AP27">
            <v>62.511937353349715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 t="str">
            <v>3483</v>
          </cell>
          <cell r="C28">
            <v>0</v>
          </cell>
          <cell r="D28" t="str">
            <v>Office Manager - Service Delivery</v>
          </cell>
          <cell r="E28" t="str">
            <v>9500</v>
          </cell>
          <cell r="F28" t="str">
            <v>ROUSELL, Vicki J</v>
          </cell>
          <cell r="G28" t="str">
            <v>Salaried Staff</v>
          </cell>
          <cell r="H28">
            <v>0</v>
          </cell>
          <cell r="I28">
            <v>1</v>
          </cell>
          <cell r="J28">
            <v>86209.579999999987</v>
          </cell>
          <cell r="K28">
            <v>7158.87</v>
          </cell>
          <cell r="L28">
            <v>161.14680000000001</v>
          </cell>
          <cell r="M28">
            <v>0</v>
          </cell>
          <cell r="N28">
            <v>2800.0499999999997</v>
          </cell>
          <cell r="O28">
            <v>749.98000000000025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11629.68</v>
          </cell>
          <cell r="V28">
            <v>1660.71</v>
          </cell>
          <cell r="W28">
            <v>1255.05</v>
          </cell>
          <cell r="X28">
            <v>7435.2599999999984</v>
          </cell>
          <cell r="Y28">
            <v>4217.2766192544896</v>
          </cell>
          <cell r="Z28">
            <v>123277.60341925449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0.9</v>
          </cell>
          <cell r="AI28">
            <v>1435.4549999999999</v>
          </cell>
          <cell r="AJ28">
            <v>85.880507169681039</v>
          </cell>
          <cell r="AK28">
            <v>8.5880507169681035</v>
          </cell>
          <cell r="AL28">
            <v>0.1</v>
          </cell>
          <cell r="AM28">
            <v>94.468557886649137</v>
          </cell>
          <cell r="AN28">
            <v>12.882076075452156</v>
          </cell>
          <cell r="AO28">
            <v>0.15</v>
          </cell>
          <cell r="AP28">
            <v>107.3506339621013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6559</v>
          </cell>
          <cell r="C29">
            <v>0</v>
          </cell>
          <cell r="D29" t="str">
            <v>Trainee Administration Officer</v>
          </cell>
          <cell r="E29" t="str">
            <v>10787</v>
          </cell>
          <cell r="F29" t="str">
            <v>DIBDIN, Clare F</v>
          </cell>
          <cell r="G29" t="str">
            <v>Salaried Staff</v>
          </cell>
          <cell r="H29">
            <v>0</v>
          </cell>
          <cell r="I29">
            <v>1</v>
          </cell>
          <cell r="J29">
            <v>42960.25</v>
          </cell>
          <cell r="K29">
            <v>3567.4399999999996</v>
          </cell>
          <cell r="L29">
            <v>0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6009.05</v>
          </cell>
          <cell r="V29">
            <v>858.09</v>
          </cell>
          <cell r="W29">
            <v>648.49999999999989</v>
          </cell>
          <cell r="X29">
            <v>3841.8</v>
          </cell>
          <cell r="Y29">
            <v>754.88255306793508</v>
          </cell>
          <cell r="Z29">
            <v>62190.042553067949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0.9</v>
          </cell>
          <cell r="AI29">
            <v>1435.4549999999999</v>
          </cell>
          <cell r="AJ29">
            <v>43.324271783558487</v>
          </cell>
          <cell r="AK29">
            <v>4.3324271783558492</v>
          </cell>
          <cell r="AL29">
            <v>0.1</v>
          </cell>
          <cell r="AM29">
            <v>47.656698961914337</v>
          </cell>
          <cell r="AN29">
            <v>6.4986407675337725</v>
          </cell>
          <cell r="AO29">
            <v>0.15</v>
          </cell>
          <cell r="AP29">
            <v>54.155339729448109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1214</v>
          </cell>
          <cell r="C30">
            <v>0</v>
          </cell>
          <cell r="D30" t="str">
            <v>Customer Services Officer</v>
          </cell>
          <cell r="E30" t="str">
            <v>2529</v>
          </cell>
          <cell r="F30" t="str">
            <v>ALLEN, Tracee</v>
          </cell>
          <cell r="G30" t="str">
            <v>Salaried Staff</v>
          </cell>
          <cell r="H30">
            <v>0</v>
          </cell>
          <cell r="I30">
            <v>1</v>
          </cell>
          <cell r="J30">
            <v>65674.38</v>
          </cell>
          <cell r="K30">
            <v>5453.63</v>
          </cell>
          <cell r="L30">
            <v>246.45080000000002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8960.9599999999991</v>
          </cell>
          <cell r="V30">
            <v>1279.6199999999999</v>
          </cell>
          <cell r="W30">
            <v>967.04</v>
          </cell>
          <cell r="X30">
            <v>5729.07</v>
          </cell>
          <cell r="Y30">
            <v>2629.7574883069974</v>
          </cell>
          <cell r="Z30">
            <v>94490.938288306992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0.9</v>
          </cell>
          <cell r="AI30">
            <v>1435.4549999999999</v>
          </cell>
          <cell r="AJ30">
            <v>65.826471946739531</v>
          </cell>
          <cell r="AK30">
            <v>6.5826471946739531</v>
          </cell>
          <cell r="AL30">
            <v>0.1</v>
          </cell>
          <cell r="AM30">
            <v>72.409119141413484</v>
          </cell>
          <cell r="AN30">
            <v>9.8739707920109296</v>
          </cell>
          <cell r="AO30">
            <v>0.15</v>
          </cell>
          <cell r="AP30">
            <v>82.283089933424407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</row>
        <row r="39">
          <cell r="B39" t="str">
            <v>Total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9.6</v>
          </cell>
          <cell r="J39">
            <v>1276160.8500000001</v>
          </cell>
          <cell r="K39">
            <v>105973.05000000002</v>
          </cell>
          <cell r="L39">
            <v>4190.1588000000002</v>
          </cell>
          <cell r="M39">
            <v>303616.67</v>
          </cell>
          <cell r="N39">
            <v>12208.21</v>
          </cell>
          <cell r="O39">
            <v>3269.9400000000014</v>
          </cell>
          <cell r="P39">
            <v>0</v>
          </cell>
          <cell r="Q39">
            <v>89712.439999999988</v>
          </cell>
          <cell r="R39">
            <v>0</v>
          </cell>
          <cell r="S39">
            <v>0</v>
          </cell>
          <cell r="T39">
            <v>0</v>
          </cell>
          <cell r="U39">
            <v>214904.75999999998</v>
          </cell>
          <cell r="V39">
            <v>30688.42</v>
          </cell>
          <cell r="W39">
            <v>23191.78</v>
          </cell>
          <cell r="X39">
            <v>137395.94</v>
          </cell>
          <cell r="Y39">
            <v>48709.201541402079</v>
          </cell>
          <cell r="Z39">
            <v>2250021.4203414018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 t="e">
            <v>#DIV/0!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>
            <v>0</v>
          </cell>
        </row>
        <row r="40">
          <cell r="B40" t="str">
            <v>Total (Chargeable)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2155530.482053095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 t="str">
            <v>Overtime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Payroll (including APC's)</v>
          </cell>
          <cell r="X41">
            <v>0</v>
          </cell>
          <cell r="Y41">
            <v>2330012.086583877</v>
          </cell>
          <cell r="Z41" t="str">
            <v>Proof</v>
          </cell>
          <cell r="AE41" t="str">
            <v>Productive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159.45033638596595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 xml:space="preserve">Overtime Hours 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 xml:space="preserve">Estimated  Monthly Productive Hrs 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Base Rate</v>
          </cell>
          <cell r="E43">
            <v>0</v>
          </cell>
          <cell r="F43">
            <v>159.45033638596595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 t="str">
            <v>Overtime Hrs for the year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 t="str">
            <v xml:space="preserve">Cost Centre Overhead </v>
          </cell>
          <cell r="AL43">
            <v>0</v>
          </cell>
          <cell r="AM43">
            <v>0</v>
          </cell>
          <cell r="AN43">
            <v>0</v>
          </cell>
          <cell r="AO43">
            <v>253194.10554989634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2330012.086583877</v>
          </cell>
          <cell r="Z44">
            <v>79990.666242475156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Total Hrs for the year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 t="str">
            <v xml:space="preserve">Corporate Overheads 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Multiplier for O/T recovery penalty</v>
          </cell>
          <cell r="E45">
            <v>0</v>
          </cell>
          <cell r="F45">
            <v>1.4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 t="str">
            <v>Proofs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Total Allocated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Staff Numbers - FTE</v>
          </cell>
          <cell r="AJ46">
            <v>0</v>
          </cell>
          <cell r="AK46">
            <v>9.6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Budget Overtime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APCS</v>
          </cell>
          <cell r="E49">
            <v>0</v>
          </cell>
          <cell r="F49">
            <v>0.104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Total Budget Overtime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Cost Centre Overheads as a % of Chargeable Payroll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0.11746254931581138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Overheads as a % of Chargeable Payroll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Staff Training and Development</v>
          </cell>
          <cell r="E54">
            <v>0</v>
          </cell>
          <cell r="F54">
            <v>41600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 t="str">
            <v>Average OPA Rate</v>
          </cell>
          <cell r="AM54">
            <v>0</v>
          </cell>
          <cell r="AN54">
            <v>0</v>
          </cell>
          <cell r="AO54">
            <v>159.45033638596595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Other Employment Costs</v>
          </cell>
          <cell r="E55">
            <v>0</v>
          </cell>
          <cell r="F55">
            <v>137059.28816743701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Project Related Expenses</v>
          </cell>
          <cell r="E56">
            <v>0</v>
          </cell>
          <cell r="F56">
            <v>740.61997728291169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Average Fully Burdened Charge-Out-Rate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Selling Expenses</v>
          </cell>
          <cell r="E58">
            <v>0</v>
          </cell>
          <cell r="F58">
            <v>23559.730061423288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Average Rate settings for OPA System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Leases</v>
          </cell>
          <cell r="E59">
            <v>0</v>
          </cell>
          <cell r="F59">
            <v>7323.8789473684219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Hourly Rate OPA Rate per hour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159.45033638596595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General and Admin Expenses</v>
          </cell>
          <cell r="E60">
            <v>0</v>
          </cell>
          <cell r="F60">
            <v>8126.9545868701789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Cost Centre Overhead Rate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0.1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 t="str">
            <v>Corporate Overhead Rate for non-contestable works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0.15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Inter Divisional Charges</v>
          </cell>
          <cell r="E62">
            <v>0</v>
          </cell>
          <cell r="F62">
            <v>34783.633809514526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Corporate Overhead Rate for contestable works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0.05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Less</v>
          </cell>
          <cell r="E63">
            <v>0</v>
          </cell>
          <cell r="F63">
            <v>253194.10554989634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Overtime Penalty Rate to be applied to base OT hours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0.4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68293 - Reimbursement of FBT Expenses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74312 - Budget Cap Adjustment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70840 - Professional Member Fees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71100 - Contractors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 t="str">
            <v>71000 - Consultants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72505 - Plant Leasing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Total Overheads to be Recovered</v>
          </cell>
          <cell r="E70">
            <v>0</v>
          </cell>
          <cell r="F70">
            <v>253194.10554989634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Fixed Price Service Contract Charges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AX75">
            <v>0</v>
          </cell>
        </row>
      </sheetData>
      <sheetData sheetId="36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3221 - Network Operations &amp; Call Centre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0.95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6467</v>
          </cell>
          <cell r="C21">
            <v>0</v>
          </cell>
          <cell r="D21" t="str">
            <v>Manager Control</v>
          </cell>
          <cell r="E21" t="str">
            <v>10516</v>
          </cell>
          <cell r="F21" t="str">
            <v>HINCH, Leylann J</v>
          </cell>
          <cell r="G21" t="str">
            <v>Salaried Staff</v>
          </cell>
          <cell r="H21">
            <v>0</v>
          </cell>
          <cell r="I21">
            <v>1</v>
          </cell>
          <cell r="J21">
            <v>164788.57</v>
          </cell>
          <cell r="K21">
            <v>13684.110000000002</v>
          </cell>
          <cell r="L21">
            <v>540.99239999999998</v>
          </cell>
          <cell r="M21">
            <v>17160.000000000004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23474.89</v>
          </cell>
          <cell r="V21">
            <v>3734.48</v>
          </cell>
          <cell r="W21">
            <v>2856.88</v>
          </cell>
          <cell r="X21">
            <v>16719.78</v>
          </cell>
          <cell r="Y21">
            <v>3161.8422098485298</v>
          </cell>
          <cell r="Z21">
            <v>246121.54460984853</v>
          </cell>
          <cell r="AA21">
            <v>24984.940000000002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0.95</v>
          </cell>
          <cell r="AI21">
            <v>1515.2024999999996</v>
          </cell>
          <cell r="AJ21">
            <v>162.43475351304434</v>
          </cell>
          <cell r="AK21">
            <v>32.486950702608873</v>
          </cell>
          <cell r="AL21">
            <v>0.2</v>
          </cell>
          <cell r="AM21">
            <v>194.92170421565322</v>
          </cell>
          <cell r="AN21">
            <v>24.365213026956649</v>
          </cell>
          <cell r="AO21">
            <v>0.15</v>
          </cell>
          <cell r="AP21">
            <v>219.28691724260986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85</v>
          </cell>
          <cell r="C22">
            <v>0</v>
          </cell>
          <cell r="D22" t="str">
            <v>Mananger Call Centre</v>
          </cell>
          <cell r="E22" t="str">
            <v>10704</v>
          </cell>
          <cell r="F22" t="str">
            <v>DAVIS, Alison J</v>
          </cell>
          <cell r="G22" t="str">
            <v>Salaried Staff</v>
          </cell>
          <cell r="H22">
            <v>0</v>
          </cell>
          <cell r="I22">
            <v>1</v>
          </cell>
          <cell r="J22">
            <v>70843.73000000001</v>
          </cell>
          <cell r="K22">
            <v>5882.9400000000005</v>
          </cell>
          <cell r="L22">
            <v>115.724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9632.7599999999984</v>
          </cell>
          <cell r="V22">
            <v>1539.9</v>
          </cell>
          <cell r="W22">
            <v>1178.6199999999999</v>
          </cell>
          <cell r="X22">
            <v>6894.3200000000015</v>
          </cell>
          <cell r="Y22">
            <v>1197.3183139684033</v>
          </cell>
          <cell r="Z22">
            <v>100835.3423139684</v>
          </cell>
          <cell r="AA22">
            <v>10741.22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0.95</v>
          </cell>
          <cell r="AI22">
            <v>1515.2024999999996</v>
          </cell>
          <cell r="AJ22">
            <v>66.549086550456735</v>
          </cell>
          <cell r="AK22">
            <v>13.309817310091347</v>
          </cell>
          <cell r="AL22">
            <v>0.2</v>
          </cell>
          <cell r="AM22">
            <v>79.858903860548082</v>
          </cell>
          <cell r="AN22">
            <v>9.9823629825685103</v>
          </cell>
          <cell r="AO22">
            <v>0.15</v>
          </cell>
          <cell r="AP22">
            <v>89.841266843116586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N3221-1415-05</v>
          </cell>
          <cell r="C25">
            <v>0</v>
          </cell>
          <cell r="D25" t="str">
            <v>Operational Information Controller</v>
          </cell>
          <cell r="E25" t="str">
            <v>N3221-1415-05</v>
          </cell>
          <cell r="F25" t="str">
            <v>Vacant</v>
          </cell>
          <cell r="G25" t="str">
            <v>Salaried Staff</v>
          </cell>
          <cell r="H25">
            <v>0</v>
          </cell>
          <cell r="I25">
            <v>1</v>
          </cell>
          <cell r="J25">
            <v>106401.74000000003</v>
          </cell>
          <cell r="K25">
            <v>8835.68</v>
          </cell>
          <cell r="L25">
            <v>0</v>
          </cell>
          <cell r="M25">
            <v>0</v>
          </cell>
          <cell r="N25">
            <v>2799.62</v>
          </cell>
          <cell r="O25">
            <v>749.86</v>
          </cell>
          <cell r="P25">
            <v>0</v>
          </cell>
          <cell r="Q25">
            <v>0</v>
          </cell>
          <cell r="R25">
            <v>364.06</v>
          </cell>
          <cell r="S25">
            <v>17.399999999999999</v>
          </cell>
          <cell r="T25">
            <v>3039.19</v>
          </cell>
          <cell r="U25">
            <v>14664.25</v>
          </cell>
          <cell r="V25">
            <v>2340.8999999999996</v>
          </cell>
          <cell r="W25">
            <v>1791.4399999999996</v>
          </cell>
          <cell r="X25">
            <v>10480.42</v>
          </cell>
          <cell r="Y25">
            <v>1229.9086773328279</v>
          </cell>
          <cell r="Z25">
            <v>152714.46867733289</v>
          </cell>
          <cell r="AA25">
            <v>16132.41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0.95</v>
          </cell>
          <cell r="AI25">
            <v>1515.2024999999996</v>
          </cell>
          <cell r="AJ25">
            <v>100.78815780552958</v>
          </cell>
          <cell r="AK25">
            <v>20.157631561105916</v>
          </cell>
          <cell r="AL25">
            <v>0.2</v>
          </cell>
          <cell r="AM25">
            <v>120.94578936663549</v>
          </cell>
          <cell r="AN25">
            <v>15.118223670829437</v>
          </cell>
          <cell r="AO25">
            <v>0.15</v>
          </cell>
          <cell r="AP25">
            <v>136.06401303746492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3637</v>
          </cell>
          <cell r="C27">
            <v>0</v>
          </cell>
          <cell r="D27" t="str">
            <v>Emergency Services Officer</v>
          </cell>
          <cell r="E27" t="str">
            <v>10134</v>
          </cell>
          <cell r="F27" t="str">
            <v>CROMBIE, Richard B</v>
          </cell>
          <cell r="G27" t="str">
            <v>Salaried Staff</v>
          </cell>
          <cell r="H27">
            <v>0</v>
          </cell>
          <cell r="I27">
            <v>0.65000000000000013</v>
          </cell>
          <cell r="J27">
            <v>43829.42</v>
          </cell>
          <cell r="K27">
            <v>3639.61</v>
          </cell>
          <cell r="L27">
            <v>209.7216</v>
          </cell>
          <cell r="M27">
            <v>0</v>
          </cell>
          <cell r="N27">
            <v>1183</v>
          </cell>
          <cell r="O27">
            <v>316.84000000000003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5875.98</v>
          </cell>
          <cell r="V27">
            <v>940.75</v>
          </cell>
          <cell r="W27">
            <v>720.13000000000011</v>
          </cell>
          <cell r="X27">
            <v>4211.9400000000005</v>
          </cell>
          <cell r="Y27">
            <v>1040.0364126286859</v>
          </cell>
          <cell r="Z27">
            <v>61967.428012628683</v>
          </cell>
          <cell r="AA27">
            <v>6645.3000000000011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1036.7175000000002</v>
          </cell>
          <cell r="AH27">
            <v>0.95</v>
          </cell>
          <cell r="AI27">
            <v>984.8816250000001</v>
          </cell>
          <cell r="AJ27">
            <v>62.918655846207585</v>
          </cell>
          <cell r="AK27">
            <v>12.583731169241517</v>
          </cell>
          <cell r="AL27">
            <v>0.2</v>
          </cell>
          <cell r="AM27">
            <v>75.502387015449102</v>
          </cell>
          <cell r="AN27">
            <v>9.4377983769311378</v>
          </cell>
          <cell r="AO27">
            <v>0.15</v>
          </cell>
          <cell r="AP27">
            <v>84.940185392380243</v>
          </cell>
          <cell r="AQ27">
            <v>0</v>
          </cell>
          <cell r="AR27">
            <v>0</v>
          </cell>
          <cell r="AS27">
            <v>619</v>
          </cell>
          <cell r="AT27">
            <v>619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B28" t="str">
            <v>3636</v>
          </cell>
          <cell r="C28">
            <v>0</v>
          </cell>
          <cell r="D28" t="str">
            <v>Emergency Services Officer</v>
          </cell>
          <cell r="E28" t="str">
            <v>10130</v>
          </cell>
          <cell r="F28" t="str">
            <v>NIMAGA, S.Oumar</v>
          </cell>
          <cell r="G28" t="str">
            <v>Salaried Staff</v>
          </cell>
          <cell r="H28">
            <v>0</v>
          </cell>
          <cell r="I28">
            <v>0.65000000000000013</v>
          </cell>
          <cell r="J28">
            <v>43829.42</v>
          </cell>
          <cell r="K28">
            <v>3639.61</v>
          </cell>
          <cell r="L28">
            <v>97.181600000000003</v>
          </cell>
          <cell r="M28">
            <v>0</v>
          </cell>
          <cell r="N28">
            <v>1183</v>
          </cell>
          <cell r="O28">
            <v>316.84000000000003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5875.98</v>
          </cell>
          <cell r="V28">
            <v>940.75</v>
          </cell>
          <cell r="W28">
            <v>720.13000000000011</v>
          </cell>
          <cell r="X28">
            <v>4211.9400000000005</v>
          </cell>
          <cell r="Y28">
            <v>1045.7879825130658</v>
          </cell>
          <cell r="Z28">
            <v>61860.639582513068</v>
          </cell>
          <cell r="AA28">
            <v>6645.3000000000011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1036.7175000000002</v>
          </cell>
          <cell r="AH28">
            <v>0.95</v>
          </cell>
          <cell r="AI28">
            <v>984.8816250000001</v>
          </cell>
          <cell r="AJ28">
            <v>62.810228165758559</v>
          </cell>
          <cell r="AK28">
            <v>12.562045633151712</v>
          </cell>
          <cell r="AL28">
            <v>0.2</v>
          </cell>
          <cell r="AM28">
            <v>75.372273798910271</v>
          </cell>
          <cell r="AN28">
            <v>9.4215342248637839</v>
          </cell>
          <cell r="AO28">
            <v>0.15</v>
          </cell>
          <cell r="AP28">
            <v>84.793808023774062</v>
          </cell>
          <cell r="AQ28">
            <v>0</v>
          </cell>
          <cell r="AR28">
            <v>0</v>
          </cell>
          <cell r="AS28">
            <v>794</v>
          </cell>
          <cell r="AT28">
            <v>794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B29" t="str">
            <v>8101</v>
          </cell>
          <cell r="C29">
            <v>0</v>
          </cell>
          <cell r="D29" t="str">
            <v>Emergency Services Officer</v>
          </cell>
          <cell r="E29" t="str">
            <v>2248</v>
          </cell>
          <cell r="F29" t="str">
            <v>NOONAN, Daniel F</v>
          </cell>
          <cell r="G29" t="str">
            <v>Salaried Staff</v>
          </cell>
          <cell r="H29">
            <v>0</v>
          </cell>
          <cell r="I29">
            <v>1</v>
          </cell>
          <cell r="J29">
            <v>85160</v>
          </cell>
          <cell r="K29">
            <v>7071.7199999999993</v>
          </cell>
          <cell r="L29">
            <v>736.71600000000012</v>
          </cell>
          <cell r="M29">
            <v>0</v>
          </cell>
          <cell r="N29">
            <v>2800.0499999999997</v>
          </cell>
          <cell r="O29">
            <v>749.98000000000025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11493.29</v>
          </cell>
          <cell r="V29">
            <v>1838.7800000000002</v>
          </cell>
          <cell r="W29">
            <v>1407.5100000000002</v>
          </cell>
          <cell r="X29">
            <v>8232.4900000000016</v>
          </cell>
          <cell r="Y29">
            <v>3501.5157844499845</v>
          </cell>
          <cell r="Z29">
            <v>122992.05178444998</v>
          </cell>
          <cell r="AA29">
            <v>12911.79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0.95</v>
          </cell>
          <cell r="AI29">
            <v>1515.2024999999996</v>
          </cell>
          <cell r="AJ29">
            <v>81.172022739171837</v>
          </cell>
          <cell r="AK29">
            <v>16.234404547834369</v>
          </cell>
          <cell r="AL29">
            <v>0.2</v>
          </cell>
          <cell r="AM29">
            <v>97.40642728700621</v>
          </cell>
          <cell r="AN29">
            <v>12.175803410875774</v>
          </cell>
          <cell r="AO29">
            <v>0.15</v>
          </cell>
          <cell r="AP29">
            <v>109.58223069788198</v>
          </cell>
          <cell r="AQ29">
            <v>0</v>
          </cell>
          <cell r="AR29">
            <v>0</v>
          </cell>
          <cell r="AS29">
            <v>1271</v>
          </cell>
          <cell r="AT29">
            <v>1271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</row>
        <row r="30">
          <cell r="B30" t="str">
            <v>334</v>
          </cell>
          <cell r="C30">
            <v>0</v>
          </cell>
          <cell r="D30" t="str">
            <v>Emergency Services Officer</v>
          </cell>
          <cell r="E30" t="str">
            <v>544-83650</v>
          </cell>
          <cell r="F30" t="str">
            <v>SMITH, Dennis M</v>
          </cell>
          <cell r="G30" t="str">
            <v>Salaried Staff</v>
          </cell>
          <cell r="H30">
            <v>0</v>
          </cell>
          <cell r="I30">
            <v>1</v>
          </cell>
          <cell r="J30">
            <v>87468.540000000008</v>
          </cell>
          <cell r="K30">
            <v>7263.3999999999987</v>
          </cell>
          <cell r="L30">
            <v>812.52840000000003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17524.57</v>
          </cell>
          <cell r="V30">
            <v>1974.67</v>
          </cell>
          <cell r="W30">
            <v>1444.43</v>
          </cell>
          <cell r="X30">
            <v>8840.86</v>
          </cell>
          <cell r="Y30">
            <v>5128.8688759110155</v>
          </cell>
          <cell r="Z30">
            <v>134007.897275911</v>
          </cell>
          <cell r="AA30">
            <v>13261.84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0.95</v>
          </cell>
          <cell r="AI30">
            <v>1515.2024999999996</v>
          </cell>
          <cell r="AJ30">
            <v>88.44223612085581</v>
          </cell>
          <cell r="AK30">
            <v>17.688447224171163</v>
          </cell>
          <cell r="AL30">
            <v>0.2</v>
          </cell>
          <cell r="AM30">
            <v>106.13068334502697</v>
          </cell>
          <cell r="AN30">
            <v>13.266335418128371</v>
          </cell>
          <cell r="AO30">
            <v>0.15</v>
          </cell>
          <cell r="AP30">
            <v>119.39701876315533</v>
          </cell>
          <cell r="AQ30">
            <v>0</v>
          </cell>
          <cell r="AR30">
            <v>0</v>
          </cell>
          <cell r="AS30">
            <v>1520</v>
          </cell>
          <cell r="AT30">
            <v>1520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B31" t="str">
            <v>563</v>
          </cell>
          <cell r="C31">
            <v>0</v>
          </cell>
          <cell r="D31" t="str">
            <v>Emergency Services Officer</v>
          </cell>
          <cell r="E31" t="str">
            <v>541-98980</v>
          </cell>
          <cell r="F31" t="str">
            <v>STRAMANDINOLI, Frank</v>
          </cell>
          <cell r="G31" t="str">
            <v>Salaried Staff</v>
          </cell>
          <cell r="H31">
            <v>0</v>
          </cell>
          <cell r="I31">
            <v>1</v>
          </cell>
          <cell r="J31">
            <v>90094.069999999992</v>
          </cell>
          <cell r="K31">
            <v>7481.48</v>
          </cell>
          <cell r="L31">
            <v>554.55200000000002</v>
          </cell>
          <cell r="M31">
            <v>0</v>
          </cell>
          <cell r="N31">
            <v>2800.0499999999997</v>
          </cell>
          <cell r="O31">
            <v>749.98000000000025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19221.43</v>
          </cell>
          <cell r="V31">
            <v>2050.2400000000002</v>
          </cell>
          <cell r="W31">
            <v>1486.4299999999998</v>
          </cell>
          <cell r="X31">
            <v>9179.1299999999992</v>
          </cell>
          <cell r="Y31">
            <v>5828.2202935599635</v>
          </cell>
          <cell r="Z31">
            <v>139445.58229355991</v>
          </cell>
          <cell r="AA31">
            <v>13659.909999999998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0.95</v>
          </cell>
          <cell r="AI31">
            <v>1515.2024999999996</v>
          </cell>
          <cell r="AJ31">
            <v>92.030987471021163</v>
          </cell>
          <cell r="AK31">
            <v>18.406197494204232</v>
          </cell>
          <cell r="AL31">
            <v>0.2</v>
          </cell>
          <cell r="AM31">
            <v>110.4371849652254</v>
          </cell>
          <cell r="AN31">
            <v>13.804648120653175</v>
          </cell>
          <cell r="AO31">
            <v>0.15</v>
          </cell>
          <cell r="AP31">
            <v>124.24183308587857</v>
          </cell>
          <cell r="AQ31">
            <v>0</v>
          </cell>
          <cell r="AR31">
            <v>0</v>
          </cell>
          <cell r="AS31">
            <v>1000</v>
          </cell>
          <cell r="AT31">
            <v>1000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</row>
        <row r="32">
          <cell r="B32" t="str">
            <v>4238</v>
          </cell>
          <cell r="C32">
            <v>0</v>
          </cell>
          <cell r="D32" t="str">
            <v>Emergency Services Officer</v>
          </cell>
          <cell r="E32" t="str">
            <v>2031</v>
          </cell>
          <cell r="F32" t="str">
            <v>WILKE, Lillian</v>
          </cell>
          <cell r="G32" t="str">
            <v>Salaried Staff</v>
          </cell>
          <cell r="H32">
            <v>0</v>
          </cell>
          <cell r="I32">
            <v>1</v>
          </cell>
          <cell r="J32">
            <v>90094.069999999992</v>
          </cell>
          <cell r="K32">
            <v>7481.48</v>
          </cell>
          <cell r="L32">
            <v>837.57</v>
          </cell>
          <cell r="M32">
            <v>0</v>
          </cell>
          <cell r="N32">
            <v>2800.0499999999997</v>
          </cell>
          <cell r="O32">
            <v>749.98000000000025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12134.49</v>
          </cell>
          <cell r="V32">
            <v>1941.8400000000004</v>
          </cell>
          <cell r="W32">
            <v>1486.4299999999998</v>
          </cell>
          <cell r="X32">
            <v>8693.67</v>
          </cell>
          <cell r="Y32">
            <v>3756.972730083995</v>
          </cell>
          <cell r="Z32">
            <v>129976.55273008399</v>
          </cell>
          <cell r="AA32">
            <v>13659.909999999998</v>
          </cell>
          <cell r="AB32">
            <v>261</v>
          </cell>
          <cell r="AC32">
            <v>20</v>
          </cell>
          <cell r="AD32">
            <v>12</v>
          </cell>
          <cell r="AE32">
            <v>0</v>
          </cell>
          <cell r="AF32">
            <v>12</v>
          </cell>
          <cell r="AG32">
            <v>1594.9499999999998</v>
          </cell>
          <cell r="AH32">
            <v>0.95</v>
          </cell>
          <cell r="AI32">
            <v>1515.2024999999996</v>
          </cell>
          <cell r="AJ32">
            <v>85.781638249728346</v>
          </cell>
          <cell r="AK32">
            <v>17.15632764994567</v>
          </cell>
          <cell r="AL32">
            <v>0.2</v>
          </cell>
          <cell r="AM32">
            <v>102.93796589967401</v>
          </cell>
          <cell r="AN32">
            <v>12.867245737459251</v>
          </cell>
          <cell r="AO32">
            <v>0.15</v>
          </cell>
          <cell r="AP32">
            <v>115.80521163713327</v>
          </cell>
          <cell r="AQ32">
            <v>0</v>
          </cell>
          <cell r="AR32">
            <v>0</v>
          </cell>
          <cell r="AS32">
            <v>1409</v>
          </cell>
          <cell r="AT32">
            <v>1409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B33" t="str">
            <v>N3221-1415-02</v>
          </cell>
          <cell r="C33">
            <v>0</v>
          </cell>
          <cell r="D33" t="str">
            <v>Call Centre Officer</v>
          </cell>
          <cell r="E33" t="str">
            <v>N3221-1415-02</v>
          </cell>
          <cell r="F33" t="str">
            <v>Vacant</v>
          </cell>
          <cell r="G33" t="str">
            <v>Salaried Staff</v>
          </cell>
          <cell r="H33">
            <v>0</v>
          </cell>
          <cell r="I33">
            <v>1</v>
          </cell>
          <cell r="J33">
            <v>56755.839999999989</v>
          </cell>
          <cell r="K33">
            <v>4713.03</v>
          </cell>
          <cell r="L33">
            <v>0</v>
          </cell>
          <cell r="M33">
            <v>0</v>
          </cell>
          <cell r="N33">
            <v>2800.0499999999997</v>
          </cell>
          <cell r="O33">
            <v>749.98000000000025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7801.8899999999994</v>
          </cell>
          <cell r="V33">
            <v>1245.7600000000002</v>
          </cell>
          <cell r="W33">
            <v>953.40000000000009</v>
          </cell>
          <cell r="X33">
            <v>5577.45</v>
          </cell>
          <cell r="Y33">
            <v>656.04871071572597</v>
          </cell>
          <cell r="Z33">
            <v>81253.448710715704</v>
          </cell>
          <cell r="AA33">
            <v>8605.17</v>
          </cell>
          <cell r="AB33">
            <v>261</v>
          </cell>
          <cell r="AC33">
            <v>20</v>
          </cell>
          <cell r="AD33">
            <v>12</v>
          </cell>
          <cell r="AE33">
            <v>0</v>
          </cell>
          <cell r="AF33">
            <v>12</v>
          </cell>
          <cell r="AG33">
            <v>1594.9499999999998</v>
          </cell>
          <cell r="AH33">
            <v>0.95</v>
          </cell>
          <cell r="AI33">
            <v>1515.2024999999996</v>
          </cell>
          <cell r="AJ33">
            <v>53.625471651951287</v>
          </cell>
          <cell r="AK33">
            <v>10.725094330390258</v>
          </cell>
          <cell r="AL33">
            <v>0.2</v>
          </cell>
          <cell r="AM33">
            <v>64.35056598234155</v>
          </cell>
          <cell r="AN33">
            <v>8.043820747792692</v>
          </cell>
          <cell r="AO33">
            <v>0.15</v>
          </cell>
          <cell r="AP33">
            <v>72.394386730134244</v>
          </cell>
          <cell r="AQ33">
            <v>0</v>
          </cell>
          <cell r="AR33">
            <v>0</v>
          </cell>
          <cell r="AS33">
            <v>1102.1666666666667</v>
          </cell>
          <cell r="AT33">
            <v>1102.1666666666667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B34" t="str">
            <v>N3221-1415-03</v>
          </cell>
          <cell r="C34">
            <v>0</v>
          </cell>
          <cell r="D34" t="str">
            <v>Call Centre Officer</v>
          </cell>
          <cell r="E34" t="str">
            <v>N3221-1415-03</v>
          </cell>
          <cell r="F34" t="str">
            <v>Vacant</v>
          </cell>
          <cell r="G34" t="str">
            <v>Salaried Staff</v>
          </cell>
          <cell r="H34">
            <v>0</v>
          </cell>
          <cell r="I34">
            <v>1</v>
          </cell>
          <cell r="J34">
            <v>56755.839999999989</v>
          </cell>
          <cell r="K34">
            <v>4713.03</v>
          </cell>
          <cell r="L34">
            <v>0</v>
          </cell>
          <cell r="M34">
            <v>0</v>
          </cell>
          <cell r="N34">
            <v>2800.0499999999997</v>
          </cell>
          <cell r="O34">
            <v>749.98000000000025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7801.8899999999994</v>
          </cell>
          <cell r="V34">
            <v>1245.7600000000002</v>
          </cell>
          <cell r="W34">
            <v>953.40000000000009</v>
          </cell>
          <cell r="X34">
            <v>5577.45</v>
          </cell>
          <cell r="Y34">
            <v>656.04871071572597</v>
          </cell>
          <cell r="Z34">
            <v>81253.448710715704</v>
          </cell>
          <cell r="AA34">
            <v>8605.17</v>
          </cell>
          <cell r="AB34">
            <v>261</v>
          </cell>
          <cell r="AC34">
            <v>20</v>
          </cell>
          <cell r="AD34">
            <v>12</v>
          </cell>
          <cell r="AE34">
            <v>0</v>
          </cell>
          <cell r="AF34">
            <v>12</v>
          </cell>
          <cell r="AG34">
            <v>1594.9499999999998</v>
          </cell>
          <cell r="AH34">
            <v>0.95</v>
          </cell>
          <cell r="AI34">
            <v>1515.2024999999996</v>
          </cell>
          <cell r="AJ34">
            <v>53.625471651951287</v>
          </cell>
          <cell r="AK34">
            <v>10.725094330390258</v>
          </cell>
          <cell r="AL34">
            <v>0.2</v>
          </cell>
          <cell r="AM34">
            <v>64.35056598234155</v>
          </cell>
          <cell r="AN34">
            <v>8.043820747792692</v>
          </cell>
          <cell r="AO34">
            <v>0.15</v>
          </cell>
          <cell r="AP34">
            <v>72.394386730134244</v>
          </cell>
          <cell r="AQ34">
            <v>0</v>
          </cell>
          <cell r="AR34">
            <v>0</v>
          </cell>
          <cell r="AS34">
            <v>1102.1666666666667</v>
          </cell>
          <cell r="AT34">
            <v>1102.1666666666667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B35" t="str">
            <v>N3221-1415-04</v>
          </cell>
          <cell r="C35">
            <v>0</v>
          </cell>
          <cell r="D35" t="str">
            <v>Call Centre Officer</v>
          </cell>
          <cell r="E35" t="str">
            <v>N3221-1415-04</v>
          </cell>
          <cell r="F35" t="str">
            <v>Vacant</v>
          </cell>
          <cell r="G35" t="str">
            <v>Salaried Staff</v>
          </cell>
          <cell r="H35">
            <v>0</v>
          </cell>
          <cell r="I35">
            <v>1</v>
          </cell>
          <cell r="J35">
            <v>56755.839999999989</v>
          </cell>
          <cell r="K35">
            <v>4713.03</v>
          </cell>
          <cell r="L35">
            <v>0</v>
          </cell>
          <cell r="M35">
            <v>0</v>
          </cell>
          <cell r="N35">
            <v>2800.0499999999997</v>
          </cell>
          <cell r="O35">
            <v>749.98000000000025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7801.8899999999994</v>
          </cell>
          <cell r="V35">
            <v>1245.7600000000002</v>
          </cell>
          <cell r="W35">
            <v>953.40000000000009</v>
          </cell>
          <cell r="X35">
            <v>5577.45</v>
          </cell>
          <cell r="Y35">
            <v>656.04871071572597</v>
          </cell>
          <cell r="Z35">
            <v>81253.448710715704</v>
          </cell>
          <cell r="AA35">
            <v>8605.17</v>
          </cell>
          <cell r="AB35">
            <v>261</v>
          </cell>
          <cell r="AC35">
            <v>20</v>
          </cell>
          <cell r="AD35">
            <v>12</v>
          </cell>
          <cell r="AE35">
            <v>0</v>
          </cell>
          <cell r="AF35">
            <v>12</v>
          </cell>
          <cell r="AG35">
            <v>1594.9499999999998</v>
          </cell>
          <cell r="AH35">
            <v>0.95</v>
          </cell>
          <cell r="AI35">
            <v>1515.2024999999996</v>
          </cell>
          <cell r="AJ35">
            <v>53.625471651951287</v>
          </cell>
          <cell r="AK35">
            <v>10.725094330390258</v>
          </cell>
          <cell r="AL35">
            <v>0.2</v>
          </cell>
          <cell r="AM35">
            <v>64.35056598234155</v>
          </cell>
          <cell r="AN35">
            <v>8.043820747792692</v>
          </cell>
          <cell r="AO35">
            <v>0.15</v>
          </cell>
          <cell r="AP35">
            <v>72.394386730134244</v>
          </cell>
          <cell r="AQ35">
            <v>0</v>
          </cell>
          <cell r="AR35">
            <v>0</v>
          </cell>
          <cell r="AS35">
            <v>1102.1666666666667</v>
          </cell>
          <cell r="AT35">
            <v>1102.1666666666667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B36" t="str">
            <v>N3221-1415-01</v>
          </cell>
          <cell r="C36">
            <v>0</v>
          </cell>
          <cell r="D36" t="str">
            <v>Casual Emergency Services Officer</v>
          </cell>
          <cell r="E36" t="str">
            <v>N3221-1415-01</v>
          </cell>
          <cell r="F36" t="str">
            <v>Vacant</v>
          </cell>
          <cell r="G36" t="str">
            <v>Salaried Staff</v>
          </cell>
          <cell r="H36">
            <v>0</v>
          </cell>
          <cell r="I36">
            <v>1</v>
          </cell>
          <cell r="J36">
            <v>50313.329999999987</v>
          </cell>
          <cell r="K36">
            <v>4178.0199999999995</v>
          </cell>
          <cell r="L36">
            <v>0</v>
          </cell>
          <cell r="M36">
            <v>0</v>
          </cell>
          <cell r="N36">
            <v>2800.0499999999997</v>
          </cell>
          <cell r="O36">
            <v>749.98000000000025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6964.63</v>
          </cell>
          <cell r="V36">
            <v>1111.26</v>
          </cell>
          <cell r="W36">
            <v>850.38</v>
          </cell>
          <cell r="X36">
            <v>4975.26</v>
          </cell>
          <cell r="Y36">
            <v>581.57842684209675</v>
          </cell>
          <cell r="Z36">
            <v>72524.488426842086</v>
          </cell>
          <cell r="AA36">
            <v>7628.43</v>
          </cell>
          <cell r="AB36">
            <v>261</v>
          </cell>
          <cell r="AC36">
            <v>20</v>
          </cell>
          <cell r="AD36">
            <v>12</v>
          </cell>
          <cell r="AE36">
            <v>0</v>
          </cell>
          <cell r="AF36">
            <v>12</v>
          </cell>
          <cell r="AG36">
            <v>1594.9499999999998</v>
          </cell>
          <cell r="AH36">
            <v>0.95</v>
          </cell>
          <cell r="AI36">
            <v>1515.2024999999996</v>
          </cell>
          <cell r="AJ36">
            <v>47.864551719550427</v>
          </cell>
          <cell r="AK36">
            <v>9.5729103439100864</v>
          </cell>
          <cell r="AL36">
            <v>0.2</v>
          </cell>
          <cell r="AM36">
            <v>57.437462063460515</v>
          </cell>
          <cell r="AN36">
            <v>7.1796827579325635</v>
          </cell>
          <cell r="AO36">
            <v>0.15</v>
          </cell>
          <cell r="AP36">
            <v>64.617144821393083</v>
          </cell>
          <cell r="AQ36">
            <v>0</v>
          </cell>
          <cell r="AR36">
            <v>0</v>
          </cell>
          <cell r="AS36">
            <v>1102.1666666666667</v>
          </cell>
          <cell r="AT36">
            <v>1102.1666666666667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</row>
        <row r="37">
          <cell r="B37" t="str">
            <v>N3221-1415-06</v>
          </cell>
          <cell r="C37">
            <v>0</v>
          </cell>
          <cell r="D37" t="str">
            <v>Emergency Services Officer</v>
          </cell>
          <cell r="E37" t="str">
            <v>N3221-1415-06</v>
          </cell>
          <cell r="F37" t="str">
            <v>Vacant</v>
          </cell>
          <cell r="G37" t="str">
            <v>Salaried Staff</v>
          </cell>
          <cell r="H37">
            <v>0</v>
          </cell>
          <cell r="I37">
            <v>1</v>
          </cell>
          <cell r="J37">
            <v>64285.710000000006</v>
          </cell>
          <cell r="K37">
            <v>5338.32</v>
          </cell>
          <cell r="L37">
            <v>0</v>
          </cell>
          <cell r="M37">
            <v>0</v>
          </cell>
          <cell r="N37">
            <v>2800.02</v>
          </cell>
          <cell r="O37">
            <v>749.98000000000025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8780.4700000000012</v>
          </cell>
          <cell r="V37">
            <v>1402.96</v>
          </cell>
          <cell r="W37">
            <v>1073.78</v>
          </cell>
          <cell r="X37">
            <v>6281.3200000000006</v>
          </cell>
          <cell r="Y37">
            <v>743.0864927558066</v>
          </cell>
          <cell r="Z37">
            <v>91455.646492755812</v>
          </cell>
          <cell r="AA37">
            <v>9746.89</v>
          </cell>
          <cell r="AB37">
            <v>261</v>
          </cell>
          <cell r="AC37">
            <v>20</v>
          </cell>
          <cell r="AD37">
            <v>12</v>
          </cell>
          <cell r="AE37">
            <v>0</v>
          </cell>
          <cell r="AF37">
            <v>12</v>
          </cell>
          <cell r="AG37">
            <v>1594.9499999999998</v>
          </cell>
          <cell r="AH37">
            <v>0.95</v>
          </cell>
          <cell r="AI37">
            <v>1515.2024999999996</v>
          </cell>
          <cell r="AJ37">
            <v>60.358695615111401</v>
          </cell>
          <cell r="AK37">
            <v>12.071739123022281</v>
          </cell>
          <cell r="AL37">
            <v>0.2</v>
          </cell>
          <cell r="AM37">
            <v>72.430434738133684</v>
          </cell>
          <cell r="AN37">
            <v>9.0538043422667105</v>
          </cell>
          <cell r="AO37">
            <v>0.15</v>
          </cell>
          <cell r="AP37">
            <v>81.4842390804004</v>
          </cell>
          <cell r="AQ37">
            <v>0</v>
          </cell>
          <cell r="AR37">
            <v>0</v>
          </cell>
          <cell r="AS37">
            <v>1102.1666666666667</v>
          </cell>
          <cell r="AT37">
            <v>1102.1666666666667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 t="str">
            <v>1399</v>
          </cell>
          <cell r="C39">
            <v>0</v>
          </cell>
          <cell r="D39" t="str">
            <v>Dispatcher</v>
          </cell>
          <cell r="E39" t="str">
            <v>5077</v>
          </cell>
          <cell r="F39" t="str">
            <v>BELL, Darren R</v>
          </cell>
          <cell r="G39" t="str">
            <v>Salaried Staff</v>
          </cell>
          <cell r="H39">
            <v>0</v>
          </cell>
          <cell r="I39">
            <v>1</v>
          </cell>
          <cell r="J39">
            <v>104079.91999999997</v>
          </cell>
          <cell r="K39">
            <v>9941.64</v>
          </cell>
          <cell r="L39">
            <v>986.21</v>
          </cell>
          <cell r="M39">
            <v>0</v>
          </cell>
          <cell r="N39">
            <v>2800.0499999999997</v>
          </cell>
          <cell r="O39">
            <v>749.98000000000025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22205.289999999997</v>
          </cell>
          <cell r="V39">
            <v>2360.0699999999997</v>
          </cell>
          <cell r="W39">
            <v>1710.0299999999995</v>
          </cell>
          <cell r="X39">
            <v>10566.31</v>
          </cell>
          <cell r="Y39">
            <v>6064.6231376299838</v>
          </cell>
          <cell r="Z39">
            <v>161464.12313762994</v>
          </cell>
          <cell r="AA39">
            <v>15780.42</v>
          </cell>
          <cell r="AB39">
            <v>261</v>
          </cell>
          <cell r="AC39">
            <v>20</v>
          </cell>
          <cell r="AD39">
            <v>12</v>
          </cell>
          <cell r="AE39">
            <v>0</v>
          </cell>
          <cell r="AF39">
            <v>12</v>
          </cell>
          <cell r="AG39">
            <v>1594.9499999999998</v>
          </cell>
          <cell r="AH39">
            <v>0.95</v>
          </cell>
          <cell r="AI39">
            <v>1515.2024999999996</v>
          </cell>
          <cell r="AJ39">
            <v>106.56273543478841</v>
          </cell>
          <cell r="AK39">
            <v>21.312547086957682</v>
          </cell>
          <cell r="AL39">
            <v>0.2</v>
          </cell>
          <cell r="AM39">
            <v>127.87528252174609</v>
          </cell>
          <cell r="AN39">
            <v>15.984410315218261</v>
          </cell>
          <cell r="AO39">
            <v>0.15</v>
          </cell>
          <cell r="AP39">
            <v>143.85969283696434</v>
          </cell>
          <cell r="AQ39">
            <v>53</v>
          </cell>
          <cell r="AR39">
            <v>9</v>
          </cell>
          <cell r="AS39">
            <v>1216.5</v>
          </cell>
          <cell r="AT39">
            <v>1278.5</v>
          </cell>
          <cell r="AU39">
            <v>9036.1814708622769</v>
          </cell>
          <cell r="AV39">
            <v>4.1454829878764178E-2</v>
          </cell>
          <cell r="AW39">
            <v>62.812461869378161</v>
          </cell>
          <cell r="AX39">
            <v>68.749090909090896</v>
          </cell>
        </row>
        <row r="40">
          <cell r="B40" t="str">
            <v>20</v>
          </cell>
          <cell r="C40">
            <v>0</v>
          </cell>
          <cell r="D40" t="str">
            <v>Dispatcher</v>
          </cell>
          <cell r="E40" t="str">
            <v>5085</v>
          </cell>
          <cell r="F40" t="str">
            <v>BIRCHALL, Michael B</v>
          </cell>
          <cell r="G40" t="str">
            <v>Salaried Staff</v>
          </cell>
          <cell r="H40">
            <v>0</v>
          </cell>
          <cell r="I40">
            <v>1</v>
          </cell>
          <cell r="J40">
            <v>131134.65000000002</v>
          </cell>
          <cell r="K40">
            <v>10889.509999999998</v>
          </cell>
          <cell r="L40">
            <v>634.6508</v>
          </cell>
          <cell r="M40">
            <v>0</v>
          </cell>
          <cell r="N40">
            <v>2800.0499999999997</v>
          </cell>
          <cell r="O40">
            <v>749.98000000000025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17468.059999999998</v>
          </cell>
          <cell r="V40">
            <v>2798.64</v>
          </cell>
          <cell r="W40">
            <v>2142.5699999999997</v>
          </cell>
          <cell r="X40">
            <v>12529.859999999999</v>
          </cell>
          <cell r="Y40">
            <v>7150.9303807380056</v>
          </cell>
          <cell r="Z40">
            <v>188298.90118073806</v>
          </cell>
          <cell r="AA40">
            <v>19882.39</v>
          </cell>
          <cell r="AB40">
            <v>261</v>
          </cell>
          <cell r="AC40">
            <v>20</v>
          </cell>
          <cell r="AD40">
            <v>12</v>
          </cell>
          <cell r="AE40">
            <v>0</v>
          </cell>
          <cell r="AF40">
            <v>12</v>
          </cell>
          <cell r="AG40">
            <v>1594.9499999999998</v>
          </cell>
          <cell r="AH40">
            <v>0.95</v>
          </cell>
          <cell r="AI40">
            <v>1515.2024999999996</v>
          </cell>
          <cell r="AJ40">
            <v>124.27309298970805</v>
          </cell>
          <cell r="AK40">
            <v>24.854618597941609</v>
          </cell>
          <cell r="AL40">
            <v>0.2</v>
          </cell>
          <cell r="AM40">
            <v>149.12771158764966</v>
          </cell>
          <cell r="AN40">
            <v>18.640963948456207</v>
          </cell>
          <cell r="AO40">
            <v>0.15</v>
          </cell>
          <cell r="AP40">
            <v>167.76867553610586</v>
          </cell>
          <cell r="AQ40">
            <v>0</v>
          </cell>
          <cell r="AR40">
            <v>0</v>
          </cell>
          <cell r="AS40">
            <v>1634.5</v>
          </cell>
          <cell r="AT40">
            <v>1634.5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</row>
        <row r="41">
          <cell r="B41" t="str">
            <v>1401</v>
          </cell>
          <cell r="C41">
            <v>0</v>
          </cell>
          <cell r="D41" t="str">
            <v>Dispatcher</v>
          </cell>
          <cell r="E41" t="str">
            <v>326-71589</v>
          </cell>
          <cell r="F41" t="str">
            <v>GRIGG, Kenneth J</v>
          </cell>
          <cell r="G41" t="str">
            <v>Salaried Staff</v>
          </cell>
          <cell r="H41">
            <v>0</v>
          </cell>
          <cell r="I41">
            <v>1</v>
          </cell>
          <cell r="J41">
            <v>131134.65000000002</v>
          </cell>
          <cell r="K41">
            <v>10889.509999999998</v>
          </cell>
          <cell r="L41">
            <v>1315.5532000000001</v>
          </cell>
          <cell r="M41">
            <v>0</v>
          </cell>
          <cell r="N41">
            <v>2800.0499999999997</v>
          </cell>
          <cell r="O41">
            <v>749.98000000000025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17468.059999999998</v>
          </cell>
          <cell r="V41">
            <v>2798.64</v>
          </cell>
          <cell r="W41">
            <v>2142.5699999999997</v>
          </cell>
          <cell r="X41">
            <v>12529.859999999999</v>
          </cell>
          <cell r="Y41">
            <v>10264.072240748996</v>
          </cell>
          <cell r="Z41">
            <v>192092.94544074903</v>
          </cell>
          <cell r="AA41">
            <v>19882.39</v>
          </cell>
          <cell r="AB41">
            <v>261</v>
          </cell>
          <cell r="AC41">
            <v>20</v>
          </cell>
          <cell r="AD41">
            <v>12</v>
          </cell>
          <cell r="AE41">
            <v>0</v>
          </cell>
          <cell r="AF41">
            <v>12</v>
          </cell>
          <cell r="AG41">
            <v>1594.9499999999998</v>
          </cell>
          <cell r="AH41">
            <v>0.95</v>
          </cell>
          <cell r="AI41">
            <v>1515.2024999999996</v>
          </cell>
          <cell r="AJ41">
            <v>126.77707794222164</v>
          </cell>
          <cell r="AK41">
            <v>25.35541558844433</v>
          </cell>
          <cell r="AL41">
            <v>0.2</v>
          </cell>
          <cell r="AM41">
            <v>152.13249353066595</v>
          </cell>
          <cell r="AN41">
            <v>19.016561691333244</v>
          </cell>
          <cell r="AO41">
            <v>0.15</v>
          </cell>
          <cell r="AP41">
            <v>171.14905522199919</v>
          </cell>
          <cell r="AQ41">
            <v>0</v>
          </cell>
          <cell r="AR41">
            <v>0</v>
          </cell>
          <cell r="AS41">
            <v>1241</v>
          </cell>
          <cell r="AT41">
            <v>1241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B42" t="str">
            <v>1516</v>
          </cell>
          <cell r="C42">
            <v>0</v>
          </cell>
          <cell r="D42" t="str">
            <v>Dispatcher</v>
          </cell>
          <cell r="E42" t="str">
            <v>719-50775</v>
          </cell>
          <cell r="F42" t="str">
            <v>NEGRI, Graeme</v>
          </cell>
          <cell r="G42" t="str">
            <v>Salaried Staff</v>
          </cell>
          <cell r="H42">
            <v>0</v>
          </cell>
          <cell r="I42">
            <v>1</v>
          </cell>
          <cell r="J42">
            <v>131134.65000000002</v>
          </cell>
          <cell r="K42">
            <v>10889.509999999998</v>
          </cell>
          <cell r="L42">
            <v>619.12279999999998</v>
          </cell>
          <cell r="M42">
            <v>0</v>
          </cell>
          <cell r="N42">
            <v>2800.0499999999997</v>
          </cell>
          <cell r="O42">
            <v>749.98000000000025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27977.379999999997</v>
          </cell>
          <cell r="V42">
            <v>2959.4299999999994</v>
          </cell>
          <cell r="W42">
            <v>2142.5699999999997</v>
          </cell>
          <cell r="X42">
            <v>13249.749999999998</v>
          </cell>
          <cell r="Y42">
            <v>6807.5244421300013</v>
          </cell>
          <cell r="Z42">
            <v>199329.96724213005</v>
          </cell>
          <cell r="AA42">
            <v>19882.39</v>
          </cell>
          <cell r="AB42">
            <v>261</v>
          </cell>
          <cell r="AC42">
            <v>20</v>
          </cell>
          <cell r="AD42">
            <v>12</v>
          </cell>
          <cell r="AE42">
            <v>0</v>
          </cell>
          <cell r="AF42">
            <v>12</v>
          </cell>
          <cell r="AG42">
            <v>1594.9499999999998</v>
          </cell>
          <cell r="AH42">
            <v>0.95</v>
          </cell>
          <cell r="AI42">
            <v>1515.2024999999996</v>
          </cell>
          <cell r="AJ42">
            <v>131.55335160952421</v>
          </cell>
          <cell r="AK42">
            <v>26.310670321904844</v>
          </cell>
          <cell r="AL42">
            <v>0.2</v>
          </cell>
          <cell r="AM42">
            <v>157.86402193142905</v>
          </cell>
          <cell r="AN42">
            <v>19.733002741428631</v>
          </cell>
          <cell r="AO42">
            <v>0.15</v>
          </cell>
          <cell r="AP42">
            <v>177.59702467285769</v>
          </cell>
          <cell r="AQ42">
            <v>0</v>
          </cell>
          <cell r="AR42">
            <v>0</v>
          </cell>
          <cell r="AS42">
            <v>1720</v>
          </cell>
          <cell r="AT42">
            <v>1720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B43" t="str">
            <v>1394</v>
          </cell>
          <cell r="C43">
            <v>0</v>
          </cell>
          <cell r="D43" t="str">
            <v>Dispatcher</v>
          </cell>
          <cell r="E43" t="str">
            <v>6424</v>
          </cell>
          <cell r="F43" t="str">
            <v>REES, Ross E</v>
          </cell>
          <cell r="G43" t="str">
            <v>Salaried Staff</v>
          </cell>
          <cell r="H43">
            <v>0</v>
          </cell>
          <cell r="I43">
            <v>1</v>
          </cell>
          <cell r="J43">
            <v>123777.71999999999</v>
          </cell>
          <cell r="K43">
            <v>10278.540000000001</v>
          </cell>
          <cell r="L43">
            <v>615.98839999999996</v>
          </cell>
          <cell r="M43">
            <v>0</v>
          </cell>
          <cell r="N43">
            <v>2800.0499999999997</v>
          </cell>
          <cell r="O43">
            <v>749.98000000000025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26407.79</v>
          </cell>
          <cell r="V43">
            <v>2796.4599999999996</v>
          </cell>
          <cell r="W43">
            <v>2024.9700000000005</v>
          </cell>
          <cell r="X43">
            <v>12520.050000000001</v>
          </cell>
          <cell r="Y43">
            <v>6597.8977338130062</v>
          </cell>
          <cell r="Z43">
            <v>188569.44613381298</v>
          </cell>
          <cell r="AA43">
            <v>18766.97</v>
          </cell>
          <cell r="AB43">
            <v>261</v>
          </cell>
          <cell r="AC43">
            <v>20</v>
          </cell>
          <cell r="AD43">
            <v>12</v>
          </cell>
          <cell r="AE43">
            <v>0</v>
          </cell>
          <cell r="AF43">
            <v>12</v>
          </cell>
          <cell r="AG43">
            <v>1594.9499999999998</v>
          </cell>
          <cell r="AH43">
            <v>0.95</v>
          </cell>
          <cell r="AI43">
            <v>1515.2024999999996</v>
          </cell>
          <cell r="AJ43">
            <v>124.4516466504068</v>
          </cell>
          <cell r="AK43">
            <v>24.890329330081361</v>
          </cell>
          <cell r="AL43">
            <v>0.2</v>
          </cell>
          <cell r="AM43">
            <v>149.34197598048817</v>
          </cell>
          <cell r="AN43">
            <v>18.667746997561018</v>
          </cell>
          <cell r="AO43">
            <v>0.15</v>
          </cell>
          <cell r="AP43">
            <v>168.00972297804918</v>
          </cell>
          <cell r="AQ43">
            <v>0</v>
          </cell>
          <cell r="AR43">
            <v>0</v>
          </cell>
          <cell r="AS43">
            <v>1786</v>
          </cell>
          <cell r="AT43">
            <v>1786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B44" t="str">
            <v>1400</v>
          </cell>
          <cell r="C44">
            <v>0</v>
          </cell>
          <cell r="D44" t="str">
            <v>Dispatcher</v>
          </cell>
          <cell r="E44" t="str">
            <v>6876</v>
          </cell>
          <cell r="F44" t="str">
            <v>WALKER, Noel G</v>
          </cell>
          <cell r="G44" t="str">
            <v>Salaried Staff</v>
          </cell>
          <cell r="H44">
            <v>0</v>
          </cell>
          <cell r="I44">
            <v>1</v>
          </cell>
          <cell r="J44">
            <v>120341.80999999998</v>
          </cell>
          <cell r="K44">
            <v>9993.2199999999993</v>
          </cell>
          <cell r="L44">
            <v>979.84559999999999</v>
          </cell>
          <cell r="M44">
            <v>0</v>
          </cell>
          <cell r="N44">
            <v>2800.0499999999997</v>
          </cell>
          <cell r="O44">
            <v>749.98000000000025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25674.760000000002</v>
          </cell>
          <cell r="V44">
            <v>2720.3300000000004</v>
          </cell>
          <cell r="W44">
            <v>1970.0399999999997</v>
          </cell>
          <cell r="X44">
            <v>12179.29</v>
          </cell>
          <cell r="Y44">
            <v>7491.0570198519999</v>
          </cell>
          <cell r="Z44">
            <v>184900.38261985197</v>
          </cell>
          <cell r="AA44">
            <v>18246.03</v>
          </cell>
          <cell r="AB44">
            <v>261</v>
          </cell>
          <cell r="AC44">
            <v>20</v>
          </cell>
          <cell r="AD44">
            <v>12</v>
          </cell>
          <cell r="AE44">
            <v>0</v>
          </cell>
          <cell r="AF44">
            <v>12</v>
          </cell>
          <cell r="AG44">
            <v>1594.9499999999998</v>
          </cell>
          <cell r="AH44">
            <v>0.95</v>
          </cell>
          <cell r="AI44">
            <v>1515.2024999999996</v>
          </cell>
          <cell r="AJ44">
            <v>122.0301462146822</v>
          </cell>
          <cell r="AK44">
            <v>24.406029242936441</v>
          </cell>
          <cell r="AL44">
            <v>0.2</v>
          </cell>
          <cell r="AM44">
            <v>146.43617545761865</v>
          </cell>
          <cell r="AN44">
            <v>18.304521932202331</v>
          </cell>
          <cell r="AO44">
            <v>0.15</v>
          </cell>
          <cell r="AP44">
            <v>164.74069738982098</v>
          </cell>
          <cell r="AQ44">
            <v>0</v>
          </cell>
          <cell r="AR44">
            <v>0</v>
          </cell>
          <cell r="AS44">
            <v>1226</v>
          </cell>
          <cell r="AT44">
            <v>1226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B45" t="str">
            <v>5021</v>
          </cell>
          <cell r="C45">
            <v>0</v>
          </cell>
          <cell r="D45" t="str">
            <v>Network Operator</v>
          </cell>
          <cell r="E45" t="str">
            <v>1234</v>
          </cell>
          <cell r="F45" t="str">
            <v>BALLARD, David</v>
          </cell>
          <cell r="G45" t="str">
            <v>Salaried Staff</v>
          </cell>
          <cell r="H45">
            <v>0</v>
          </cell>
          <cell r="I45">
            <v>1</v>
          </cell>
          <cell r="J45">
            <v>134308.43</v>
          </cell>
          <cell r="K45">
            <v>11153.040000000003</v>
          </cell>
          <cell r="L45">
            <v>533.57600000000002</v>
          </cell>
          <cell r="M45">
            <v>0</v>
          </cell>
          <cell r="N45">
            <v>2800.0499999999997</v>
          </cell>
          <cell r="O45">
            <v>749.98000000000025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5962.34</v>
          </cell>
          <cell r="U45">
            <v>29829.090000000004</v>
          </cell>
          <cell r="V45">
            <v>3138.92</v>
          </cell>
          <cell r="W45">
            <v>2270.5500000000002</v>
          </cell>
          <cell r="X45">
            <v>14053.389999999998</v>
          </cell>
          <cell r="Y45">
            <v>5737.6894345620094</v>
          </cell>
          <cell r="Z45">
            <v>210537.05543456197</v>
          </cell>
          <cell r="AA45">
            <v>20363.580000000002</v>
          </cell>
          <cell r="AB45">
            <v>261</v>
          </cell>
          <cell r="AC45">
            <v>20</v>
          </cell>
          <cell r="AD45">
            <v>12</v>
          </cell>
          <cell r="AE45">
            <v>0</v>
          </cell>
          <cell r="AF45">
            <v>12</v>
          </cell>
          <cell r="AG45">
            <v>1594.9499999999998</v>
          </cell>
          <cell r="AH45">
            <v>0.95</v>
          </cell>
          <cell r="AI45">
            <v>1515.2024999999996</v>
          </cell>
          <cell r="AJ45">
            <v>138.94978092668276</v>
          </cell>
          <cell r="AK45">
            <v>27.789956185336553</v>
          </cell>
          <cell r="AL45">
            <v>0.2</v>
          </cell>
          <cell r="AM45">
            <v>166.73973711201933</v>
          </cell>
          <cell r="AN45">
            <v>20.842467139002412</v>
          </cell>
          <cell r="AO45">
            <v>0.15</v>
          </cell>
          <cell r="AP45">
            <v>187.58220425102175</v>
          </cell>
          <cell r="AQ45">
            <v>0</v>
          </cell>
          <cell r="AR45">
            <v>0</v>
          </cell>
          <cell r="AS45">
            <v>1824</v>
          </cell>
          <cell r="AT45">
            <v>1824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</row>
        <row r="46">
          <cell r="B46" t="str">
            <v>5315</v>
          </cell>
          <cell r="C46">
            <v>0</v>
          </cell>
          <cell r="D46" t="str">
            <v>Network Operator</v>
          </cell>
          <cell r="E46" t="str">
            <v>5410</v>
          </cell>
          <cell r="F46" t="str">
            <v>DENNIS, Mark A</v>
          </cell>
          <cell r="G46" t="str">
            <v>Salaried Staff</v>
          </cell>
          <cell r="H46">
            <v>0</v>
          </cell>
          <cell r="I46">
            <v>1</v>
          </cell>
          <cell r="J46">
            <v>134308.43</v>
          </cell>
          <cell r="K46">
            <v>11153.040000000003</v>
          </cell>
          <cell r="L46">
            <v>962.22199999999998</v>
          </cell>
          <cell r="M46">
            <v>0</v>
          </cell>
          <cell r="N46">
            <v>2800.0499999999997</v>
          </cell>
          <cell r="O46">
            <v>749.98000000000025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5962.34</v>
          </cell>
          <cell r="U46">
            <v>29829.090000000004</v>
          </cell>
          <cell r="V46">
            <v>3138.92</v>
          </cell>
          <cell r="W46">
            <v>2270.5500000000002</v>
          </cell>
          <cell r="X46">
            <v>14053.389999999998</v>
          </cell>
          <cell r="Y46">
            <v>5932.4719527400157</v>
          </cell>
          <cell r="Z46">
            <v>211160.48395274</v>
          </cell>
          <cell r="AA46">
            <v>20363.580000000002</v>
          </cell>
          <cell r="AB46">
            <v>261</v>
          </cell>
          <cell r="AC46">
            <v>20</v>
          </cell>
          <cell r="AD46">
            <v>12</v>
          </cell>
          <cell r="AE46">
            <v>0</v>
          </cell>
          <cell r="AF46">
            <v>12</v>
          </cell>
          <cell r="AG46">
            <v>1594.9499999999998</v>
          </cell>
          <cell r="AH46">
            <v>0.95</v>
          </cell>
          <cell r="AI46">
            <v>1515.2024999999996</v>
          </cell>
          <cell r="AJ46">
            <v>139.36122990342218</v>
          </cell>
          <cell r="AK46">
            <v>27.87224598068444</v>
          </cell>
          <cell r="AL46">
            <v>0.2</v>
          </cell>
          <cell r="AM46">
            <v>167.23347588410661</v>
          </cell>
          <cell r="AN46">
            <v>20.904184485513326</v>
          </cell>
          <cell r="AO46">
            <v>0.15</v>
          </cell>
          <cell r="AP46">
            <v>188.13766036961994</v>
          </cell>
          <cell r="AQ46">
            <v>0</v>
          </cell>
          <cell r="AR46">
            <v>0</v>
          </cell>
          <cell r="AS46">
            <v>1947.5</v>
          </cell>
          <cell r="AT46">
            <v>1947.5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B47" t="str">
            <v>1241</v>
          </cell>
          <cell r="C47">
            <v>0</v>
          </cell>
          <cell r="D47" t="str">
            <v>Network Operator</v>
          </cell>
          <cell r="E47" t="str">
            <v>4056</v>
          </cell>
          <cell r="F47" t="str">
            <v>GORTON, Andrew D</v>
          </cell>
          <cell r="G47" t="str">
            <v>Salaried Staff</v>
          </cell>
          <cell r="H47">
            <v>0</v>
          </cell>
          <cell r="I47">
            <v>1</v>
          </cell>
          <cell r="J47">
            <v>146355.53</v>
          </cell>
          <cell r="K47">
            <v>12153.430000000002</v>
          </cell>
          <cell r="L47">
            <v>622.54399999999998</v>
          </cell>
          <cell r="M47">
            <v>0</v>
          </cell>
          <cell r="N47">
            <v>2800.0499999999997</v>
          </cell>
          <cell r="O47">
            <v>749.98000000000025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5962.34</v>
          </cell>
          <cell r="U47">
            <v>32399.32</v>
          </cell>
          <cell r="V47">
            <v>3405.8099999999995</v>
          </cell>
          <cell r="W47">
            <v>2463.13</v>
          </cell>
          <cell r="X47">
            <v>15248.330000000002</v>
          </cell>
          <cell r="Y47">
            <v>7402.514520909026</v>
          </cell>
          <cell r="Z47">
            <v>229562.978520909</v>
          </cell>
          <cell r="AA47">
            <v>22190.22</v>
          </cell>
          <cell r="AB47">
            <v>261</v>
          </cell>
          <cell r="AC47">
            <v>20</v>
          </cell>
          <cell r="AD47">
            <v>12</v>
          </cell>
          <cell r="AE47">
            <v>0</v>
          </cell>
          <cell r="AF47">
            <v>12</v>
          </cell>
          <cell r="AG47">
            <v>1594.9499999999998</v>
          </cell>
          <cell r="AH47">
            <v>0.95</v>
          </cell>
          <cell r="AI47">
            <v>1515.2024999999996</v>
          </cell>
          <cell r="AJ47">
            <v>151.50646763116418</v>
          </cell>
          <cell r="AK47">
            <v>30.30129352623284</v>
          </cell>
          <cell r="AL47">
            <v>0.2</v>
          </cell>
          <cell r="AM47">
            <v>181.80776115739701</v>
          </cell>
          <cell r="AN47">
            <v>22.725970144674626</v>
          </cell>
          <cell r="AO47">
            <v>0.15</v>
          </cell>
          <cell r="AP47">
            <v>204.53373130207163</v>
          </cell>
          <cell r="AQ47">
            <v>0</v>
          </cell>
          <cell r="AR47">
            <v>0</v>
          </cell>
          <cell r="AS47">
            <v>1394.5</v>
          </cell>
          <cell r="AT47">
            <v>1394.5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8">
          <cell r="B48" t="str">
            <v>5023</v>
          </cell>
          <cell r="C48">
            <v>0</v>
          </cell>
          <cell r="D48" t="str">
            <v>Network Operator</v>
          </cell>
          <cell r="E48" t="str">
            <v>5638</v>
          </cell>
          <cell r="F48" t="str">
            <v>HENNOCK, Adrian S</v>
          </cell>
          <cell r="G48" t="str">
            <v>Salaried Staff</v>
          </cell>
          <cell r="H48">
            <v>0</v>
          </cell>
          <cell r="I48">
            <v>1</v>
          </cell>
          <cell r="J48">
            <v>134308.43</v>
          </cell>
          <cell r="K48">
            <v>11153.040000000003</v>
          </cell>
          <cell r="L48">
            <v>696.67640000000006</v>
          </cell>
          <cell r="M48">
            <v>0</v>
          </cell>
          <cell r="N48">
            <v>2800.0499999999997</v>
          </cell>
          <cell r="O48">
            <v>749.98000000000025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5962.34</v>
          </cell>
          <cell r="U48">
            <v>29829.090000000004</v>
          </cell>
          <cell r="V48">
            <v>3138.92</v>
          </cell>
          <cell r="W48">
            <v>2270.5500000000002</v>
          </cell>
          <cell r="X48">
            <v>14053.389999999998</v>
          </cell>
          <cell r="Y48">
            <v>7459.6962747869693</v>
          </cell>
          <cell r="Z48">
            <v>212422.16267478693</v>
          </cell>
          <cell r="AA48">
            <v>20363.580000000002</v>
          </cell>
          <cell r="AB48">
            <v>261</v>
          </cell>
          <cell r="AC48">
            <v>20</v>
          </cell>
          <cell r="AD48">
            <v>12</v>
          </cell>
          <cell r="AE48">
            <v>0</v>
          </cell>
          <cell r="AF48">
            <v>12</v>
          </cell>
          <cell r="AG48">
            <v>1594.9499999999998</v>
          </cell>
          <cell r="AH48">
            <v>0.95</v>
          </cell>
          <cell r="AI48">
            <v>1515.2024999999996</v>
          </cell>
          <cell r="AJ48">
            <v>140.19390984029329</v>
          </cell>
          <cell r="AK48">
            <v>28.038781968058657</v>
          </cell>
          <cell r="AL48">
            <v>0.2</v>
          </cell>
          <cell r="AM48">
            <v>168.23269180835194</v>
          </cell>
          <cell r="AN48">
            <v>21.029086476043993</v>
          </cell>
          <cell r="AO48">
            <v>0.15</v>
          </cell>
          <cell r="AP48">
            <v>189.26177828439594</v>
          </cell>
          <cell r="AQ48">
            <v>0</v>
          </cell>
          <cell r="AR48">
            <v>0</v>
          </cell>
          <cell r="AS48">
            <v>1746</v>
          </cell>
          <cell r="AT48">
            <v>1746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B49" t="str">
            <v>6611</v>
          </cell>
          <cell r="C49">
            <v>0</v>
          </cell>
          <cell r="D49" t="str">
            <v>Network Operator</v>
          </cell>
          <cell r="E49" t="str">
            <v>10608</v>
          </cell>
          <cell r="F49" t="str">
            <v>MCELROY, Scott A</v>
          </cell>
          <cell r="G49" t="str">
            <v>Salaried Staff</v>
          </cell>
          <cell r="H49">
            <v>0</v>
          </cell>
          <cell r="I49">
            <v>1</v>
          </cell>
          <cell r="J49">
            <v>126085.8</v>
          </cell>
          <cell r="K49">
            <v>10470.25</v>
          </cell>
          <cell r="L49">
            <v>652.33640000000003</v>
          </cell>
          <cell r="M49">
            <v>0</v>
          </cell>
          <cell r="N49">
            <v>2800.0499999999997</v>
          </cell>
          <cell r="O49">
            <v>749.98000000000025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5962.34</v>
          </cell>
          <cell r="U49">
            <v>17527.419999999998</v>
          </cell>
          <cell r="V49">
            <v>2795.4300000000003</v>
          </cell>
          <cell r="W49">
            <v>2139.0500000000002</v>
          </cell>
          <cell r="X49">
            <v>12515.380000000001</v>
          </cell>
          <cell r="Y49">
            <v>2347.3538070513023</v>
          </cell>
          <cell r="Z49">
            <v>184045.3902070513</v>
          </cell>
          <cell r="AA49">
            <v>19116.91</v>
          </cell>
          <cell r="AB49">
            <v>261</v>
          </cell>
          <cell r="AC49">
            <v>20</v>
          </cell>
          <cell r="AD49">
            <v>12</v>
          </cell>
          <cell r="AE49">
            <v>0</v>
          </cell>
          <cell r="AF49">
            <v>12</v>
          </cell>
          <cell r="AG49">
            <v>1594.9499999999998</v>
          </cell>
          <cell r="AH49">
            <v>0.95</v>
          </cell>
          <cell r="AI49">
            <v>1515.2024999999996</v>
          </cell>
          <cell r="AJ49">
            <v>121.46587021012131</v>
          </cell>
          <cell r="AK49">
            <v>24.293174042024262</v>
          </cell>
          <cell r="AL49">
            <v>0.2</v>
          </cell>
          <cell r="AM49">
            <v>145.75904425214557</v>
          </cell>
          <cell r="AN49">
            <v>18.219880531518196</v>
          </cell>
          <cell r="AO49">
            <v>0.15</v>
          </cell>
          <cell r="AP49">
            <v>163.97892478366376</v>
          </cell>
          <cell r="AQ49">
            <v>0</v>
          </cell>
          <cell r="AR49">
            <v>0</v>
          </cell>
          <cell r="AS49">
            <v>1591.5</v>
          </cell>
          <cell r="AT49">
            <v>1591.5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B50" t="str">
            <v>5428</v>
          </cell>
          <cell r="C50">
            <v>0</v>
          </cell>
          <cell r="D50" t="str">
            <v>Network Operator</v>
          </cell>
          <cell r="E50" t="str">
            <v>3938</v>
          </cell>
          <cell r="F50" t="str">
            <v>REID, Mark S</v>
          </cell>
          <cell r="G50" t="str">
            <v>Salaried Staff</v>
          </cell>
          <cell r="H50">
            <v>0</v>
          </cell>
          <cell r="I50">
            <v>1</v>
          </cell>
          <cell r="J50">
            <v>134308.43</v>
          </cell>
          <cell r="K50">
            <v>11153.040000000003</v>
          </cell>
          <cell r="L50">
            <v>565.7296</v>
          </cell>
          <cell r="M50">
            <v>0</v>
          </cell>
          <cell r="N50">
            <v>2800.0499999999997</v>
          </cell>
          <cell r="O50">
            <v>749.98000000000025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5840.63</v>
          </cell>
          <cell r="U50">
            <v>18581.420000000002</v>
          </cell>
          <cell r="V50">
            <v>2964.96</v>
          </cell>
          <cell r="W50">
            <v>2268.96</v>
          </cell>
          <cell r="X50">
            <v>13274.58</v>
          </cell>
          <cell r="Y50">
            <v>6208.2704640264237</v>
          </cell>
          <cell r="Z50">
            <v>198716.05006402641</v>
          </cell>
          <cell r="AA50">
            <v>20363.580000000002</v>
          </cell>
          <cell r="AB50">
            <v>261</v>
          </cell>
          <cell r="AC50">
            <v>20</v>
          </cell>
          <cell r="AD50">
            <v>12</v>
          </cell>
          <cell r="AE50">
            <v>0</v>
          </cell>
          <cell r="AF50">
            <v>12</v>
          </cell>
          <cell r="AG50">
            <v>1594.9499999999998</v>
          </cell>
          <cell r="AH50">
            <v>0.95</v>
          </cell>
          <cell r="AI50">
            <v>1515.2024999999996</v>
          </cell>
          <cell r="AJ50">
            <v>131.14817990600363</v>
          </cell>
          <cell r="AK50">
            <v>26.22963598120073</v>
          </cell>
          <cell r="AL50">
            <v>0.2</v>
          </cell>
          <cell r="AM50">
            <v>157.37781588720435</v>
          </cell>
          <cell r="AN50">
            <v>19.672226985900544</v>
          </cell>
          <cell r="AO50">
            <v>0.15</v>
          </cell>
          <cell r="AP50">
            <v>177.0500428731049</v>
          </cell>
          <cell r="AQ50">
            <v>0</v>
          </cell>
          <cell r="AR50">
            <v>0</v>
          </cell>
          <cell r="AS50">
            <v>1078.7900000000002</v>
          </cell>
          <cell r="AT50">
            <v>1078.7900000000002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B51" t="str">
            <v>5273</v>
          </cell>
          <cell r="C51">
            <v>0</v>
          </cell>
          <cell r="D51" t="str">
            <v>Network Operator</v>
          </cell>
          <cell r="E51" t="str">
            <v>6734</v>
          </cell>
          <cell r="F51" t="str">
            <v>SZELL, Robert J</v>
          </cell>
          <cell r="G51" t="str">
            <v>Salaried Staff</v>
          </cell>
          <cell r="H51">
            <v>0</v>
          </cell>
          <cell r="I51">
            <v>1</v>
          </cell>
          <cell r="J51">
            <v>142289.60000000001</v>
          </cell>
          <cell r="K51">
            <v>11815.83</v>
          </cell>
          <cell r="L51">
            <v>931.17960000000005</v>
          </cell>
          <cell r="M51">
            <v>0</v>
          </cell>
          <cell r="N51">
            <v>2800.0499999999997</v>
          </cell>
          <cell r="O51">
            <v>749.98000000000025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5962.34</v>
          </cell>
          <cell r="U51">
            <v>31531.88</v>
          </cell>
          <cell r="V51">
            <v>3315.7299999999996</v>
          </cell>
          <cell r="W51">
            <v>2398.1099999999997</v>
          </cell>
          <cell r="X51">
            <v>14845.05</v>
          </cell>
          <cell r="Y51">
            <v>8038.9861197489954</v>
          </cell>
          <cell r="Z51">
            <v>224678.73571974898</v>
          </cell>
          <cell r="AA51">
            <v>21573.710000000003</v>
          </cell>
          <cell r="AB51">
            <v>261</v>
          </cell>
          <cell r="AC51">
            <v>20</v>
          </cell>
          <cell r="AD51">
            <v>12</v>
          </cell>
          <cell r="AE51">
            <v>0</v>
          </cell>
          <cell r="AF51">
            <v>12</v>
          </cell>
          <cell r="AG51">
            <v>1594.9499999999998</v>
          </cell>
          <cell r="AH51">
            <v>0.95</v>
          </cell>
          <cell r="AI51">
            <v>1515.2024999999996</v>
          </cell>
          <cell r="AJ51">
            <v>148.2829758528969</v>
          </cell>
          <cell r="AK51">
            <v>29.656595170579379</v>
          </cell>
          <cell r="AL51">
            <v>0.2</v>
          </cell>
          <cell r="AM51">
            <v>177.93957102347628</v>
          </cell>
          <cell r="AN51">
            <v>22.242446377934534</v>
          </cell>
          <cell r="AO51">
            <v>0.15</v>
          </cell>
          <cell r="AP51">
            <v>200.1820174014108</v>
          </cell>
          <cell r="AQ51">
            <v>0</v>
          </cell>
          <cell r="AR51">
            <v>0</v>
          </cell>
          <cell r="AS51">
            <v>1582.5</v>
          </cell>
          <cell r="AT51">
            <v>1582.5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B52" t="str">
            <v>5091</v>
          </cell>
          <cell r="C52">
            <v>0</v>
          </cell>
          <cell r="D52" t="str">
            <v>Network Operator</v>
          </cell>
          <cell r="E52" t="str">
            <v>3445</v>
          </cell>
          <cell r="F52" t="str">
            <v>ZIERHOLZ, Hannes</v>
          </cell>
          <cell r="G52" t="str">
            <v>Salaried Staff</v>
          </cell>
          <cell r="H52">
            <v>0</v>
          </cell>
          <cell r="I52">
            <v>1</v>
          </cell>
          <cell r="J52">
            <v>146355.53</v>
          </cell>
          <cell r="K52">
            <v>12153.430000000002</v>
          </cell>
          <cell r="L52">
            <v>933.5680000000001</v>
          </cell>
          <cell r="M52">
            <v>0</v>
          </cell>
          <cell r="N52">
            <v>2800.0499999999997</v>
          </cell>
          <cell r="O52">
            <v>749.98000000000025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5962.34</v>
          </cell>
          <cell r="U52">
            <v>20161.650000000005</v>
          </cell>
          <cell r="V52">
            <v>3218.6100000000006</v>
          </cell>
          <cell r="W52">
            <v>2463.13</v>
          </cell>
          <cell r="X52">
            <v>14410.05</v>
          </cell>
          <cell r="Y52">
            <v>6604.0479502480157</v>
          </cell>
          <cell r="Z52">
            <v>215812.38595024799</v>
          </cell>
          <cell r="AA52">
            <v>22190.22</v>
          </cell>
          <cell r="AB52">
            <v>261</v>
          </cell>
          <cell r="AC52">
            <v>20</v>
          </cell>
          <cell r="AD52">
            <v>12</v>
          </cell>
          <cell r="AE52">
            <v>0</v>
          </cell>
          <cell r="AF52">
            <v>12</v>
          </cell>
          <cell r="AG52">
            <v>1594.9499999999998</v>
          </cell>
          <cell r="AH52">
            <v>0.95</v>
          </cell>
          <cell r="AI52">
            <v>1515.2024999999996</v>
          </cell>
          <cell r="AJ52">
            <v>142.43138191116239</v>
          </cell>
          <cell r="AK52">
            <v>28.486276382232479</v>
          </cell>
          <cell r="AL52">
            <v>0.2</v>
          </cell>
          <cell r="AM52">
            <v>170.91765829339488</v>
          </cell>
          <cell r="AN52">
            <v>21.364707286674356</v>
          </cell>
          <cell r="AO52">
            <v>0.15</v>
          </cell>
          <cell r="AP52">
            <v>192.28236558006924</v>
          </cell>
          <cell r="AQ52">
            <v>0</v>
          </cell>
          <cell r="AR52">
            <v>0</v>
          </cell>
          <cell r="AS52">
            <v>1472</v>
          </cell>
          <cell r="AT52">
            <v>1472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0</v>
          </cell>
        </row>
        <row r="55">
          <cell r="B55" t="str">
            <v>Total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27.3</v>
          </cell>
          <cell r="J55">
            <v>2907299.6999999997</v>
          </cell>
          <cell r="K55">
            <v>242722.49</v>
          </cell>
          <cell r="L55">
            <v>14954.188800000002</v>
          </cell>
          <cell r="M55">
            <v>17160.000000000004</v>
          </cell>
          <cell r="N55">
            <v>72366.790000000037</v>
          </cell>
          <cell r="O55">
            <v>19383.059999999998</v>
          </cell>
          <cell r="P55">
            <v>0</v>
          </cell>
          <cell r="Q55">
            <v>0</v>
          </cell>
          <cell r="R55">
            <v>364.06</v>
          </cell>
          <cell r="S55">
            <v>17.399999999999999</v>
          </cell>
          <cell r="T55">
            <v>50616.2</v>
          </cell>
          <cell r="U55">
            <v>505938.71000000008</v>
          </cell>
          <cell r="V55">
            <v>65104.679999999993</v>
          </cell>
          <cell r="W55">
            <v>48553.14</v>
          </cell>
          <cell r="X55">
            <v>291482.15999999992</v>
          </cell>
          <cell r="Y55">
            <v>123290.4178110263</v>
          </cell>
          <cell r="Z55">
            <v>4359252.9966110261</v>
          </cell>
          <cell r="AA55">
            <v>440799.42000000004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38757.285000000003</v>
          </cell>
          <cell r="AH55">
            <v>0</v>
          </cell>
          <cell r="AI55">
            <v>36819.42074999999</v>
          </cell>
          <cell r="AJ55">
            <v>104.82461598774273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9</v>
          </cell>
          <cell r="AS55">
            <v>0</v>
          </cell>
          <cell r="AT55">
            <v>0</v>
          </cell>
          <cell r="AU55">
            <v>9036.1814708622769</v>
          </cell>
          <cell r="AV55">
            <v>2.1387065533197032E-3</v>
          </cell>
          <cell r="AX55">
            <v>68.749090909090896</v>
          </cell>
        </row>
        <row r="56">
          <cell r="B56" t="str">
            <v>Total (Chargeable)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24.3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3859581.6410098756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Overtime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str">
            <v>Payroll (including APC's)</v>
          </cell>
          <cell r="X57">
            <v>0</v>
          </cell>
          <cell r="Y57">
            <v>4800052.416611026</v>
          </cell>
          <cell r="Z57" t="str">
            <v>Proof</v>
          </cell>
          <cell r="AE57" t="str">
            <v>Productive Hrs for the year</v>
          </cell>
          <cell r="AF57">
            <v>0</v>
          </cell>
          <cell r="AG57">
            <v>0</v>
          </cell>
          <cell r="AH57">
            <v>0</v>
          </cell>
          <cell r="AI57">
            <v>36819.42074999999</v>
          </cell>
          <cell r="AJ57">
            <v>104.82461598774273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 xml:space="preserve">Overtime Hours </v>
          </cell>
          <cell r="E58">
            <v>0</v>
          </cell>
          <cell r="F58">
            <v>3316.0324516094834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 xml:space="preserve">Estimated  Monthly Productive Hrs </v>
          </cell>
          <cell r="AF58">
            <v>0</v>
          </cell>
          <cell r="AG58">
            <v>0</v>
          </cell>
          <cell r="AH58">
            <v>0</v>
          </cell>
          <cell r="AI58">
            <v>3068.2850624999992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Base Rate</v>
          </cell>
          <cell r="E59">
            <v>0</v>
          </cell>
          <cell r="F59">
            <v>104.82461598774273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Overtime Hrs for the year</v>
          </cell>
          <cell r="AF59">
            <v>0</v>
          </cell>
          <cell r="AG59">
            <v>0</v>
          </cell>
          <cell r="AH59">
            <v>0</v>
          </cell>
          <cell r="AI59">
            <v>3316.0324516094834</v>
          </cell>
          <cell r="AJ59">
            <v>0</v>
          </cell>
          <cell r="AK59" t="str">
            <v xml:space="preserve">Cost Centre Overhead </v>
          </cell>
          <cell r="AL59">
            <v>0</v>
          </cell>
          <cell r="AM59">
            <v>0</v>
          </cell>
          <cell r="AN59">
            <v>0</v>
          </cell>
          <cell r="AO59">
            <v>827192.37768239458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347601.82834285719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4800052.416611026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Total Hrs for the year</v>
          </cell>
          <cell r="AF60">
            <v>0</v>
          </cell>
          <cell r="AG60">
            <v>0</v>
          </cell>
          <cell r="AH60">
            <v>0</v>
          </cell>
          <cell r="AI60">
            <v>40135.453201609474</v>
          </cell>
          <cell r="AJ60">
            <v>0</v>
          </cell>
          <cell r="AK60" t="str">
            <v xml:space="preserve">Corporate Overheads 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Multiplier for O/T recovery penalty</v>
          </cell>
          <cell r="E61">
            <v>0</v>
          </cell>
          <cell r="F61">
            <v>1.4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 t="str">
            <v>Proofs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Total Allocated</v>
          </cell>
          <cell r="E62">
            <v>0</v>
          </cell>
          <cell r="F62">
            <v>486642.55968000001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Staff Numbers - FTE</v>
          </cell>
          <cell r="AJ62">
            <v>0</v>
          </cell>
          <cell r="AK62">
            <v>27.3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Budget Overtime</v>
          </cell>
          <cell r="E64">
            <v>0</v>
          </cell>
          <cell r="F64">
            <v>440799.42000000004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APCS</v>
          </cell>
          <cell r="E65">
            <v>0</v>
          </cell>
          <cell r="F65">
            <v>0.104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Total Budget Overtime</v>
          </cell>
          <cell r="E66">
            <v>0</v>
          </cell>
          <cell r="F66">
            <v>486642.55968000006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 t="str">
            <v>Cost Centre Overheads as a % of Chargeable Payroll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0.19032436880524811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Corporate Overheads as a % of Chargeable Payroll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0.15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 t="str">
            <v>Staff Training and Development</v>
          </cell>
          <cell r="E70">
            <v>0</v>
          </cell>
          <cell r="F70">
            <v>59740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 t="str">
            <v>Average OPA Rate</v>
          </cell>
          <cell r="AM70">
            <v>0</v>
          </cell>
          <cell r="AN70">
            <v>0</v>
          </cell>
          <cell r="AO70">
            <v>104.82461598774273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 t="str">
            <v>Other Employment Costs</v>
          </cell>
          <cell r="E71">
            <v>0</v>
          </cell>
          <cell r="F71">
            <v>3239.486666666664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  <row r="72">
          <cell r="B72">
            <v>0</v>
          </cell>
          <cell r="C72">
            <v>0</v>
          </cell>
          <cell r="D72" t="str">
            <v>Project Related Expenses</v>
          </cell>
          <cell r="E72">
            <v>0</v>
          </cell>
          <cell r="F72">
            <v>7638.4233862259616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 t="str">
            <v>Average Fully Burdened Charge-Out-Rate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W72">
            <v>0</v>
          </cell>
          <cell r="AX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W73">
            <v>0</v>
          </cell>
          <cell r="AX73">
            <v>0</v>
          </cell>
        </row>
        <row r="74">
          <cell r="B74">
            <v>0</v>
          </cell>
          <cell r="C74">
            <v>0</v>
          </cell>
          <cell r="D74" t="str">
            <v>Selling Expenses</v>
          </cell>
          <cell r="E74">
            <v>0</v>
          </cell>
          <cell r="F74">
            <v>3625.0000000000005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Average Rate settings for OPA System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0</v>
          </cell>
          <cell r="AX74">
            <v>0</v>
          </cell>
        </row>
        <row r="75">
          <cell r="B75">
            <v>0</v>
          </cell>
          <cell r="C75">
            <v>0</v>
          </cell>
          <cell r="D75" t="str">
            <v>Leases</v>
          </cell>
          <cell r="E75">
            <v>0</v>
          </cell>
          <cell r="F75">
            <v>7286.0000000000009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Hourly Rate OPA Rate per hour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104.82461598774273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0</v>
          </cell>
          <cell r="AX75">
            <v>0</v>
          </cell>
        </row>
        <row r="76">
          <cell r="B76">
            <v>0</v>
          </cell>
          <cell r="C76">
            <v>0</v>
          </cell>
          <cell r="D76" t="str">
            <v>General and Admin Expenses</v>
          </cell>
          <cell r="E76">
            <v>0</v>
          </cell>
          <cell r="F76">
            <v>54101.288555311505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Cost Centre Overhead Rate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0.2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W76">
            <v>0</v>
          </cell>
          <cell r="AX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Corporate Overhead Rate for non-contestable works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0.15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W77">
            <v>0</v>
          </cell>
          <cell r="AX77">
            <v>0</v>
          </cell>
        </row>
        <row r="78">
          <cell r="B78">
            <v>0</v>
          </cell>
          <cell r="C78">
            <v>0</v>
          </cell>
          <cell r="D78" t="str">
            <v>Inter Divisional Charges</v>
          </cell>
          <cell r="E78">
            <v>0</v>
          </cell>
          <cell r="F78">
            <v>407521.95881704026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str">
            <v>Corporate Overhead Rate for contestable works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0.05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W78">
            <v>0</v>
          </cell>
          <cell r="AX78">
            <v>0</v>
          </cell>
        </row>
        <row r="79">
          <cell r="B79">
            <v>0</v>
          </cell>
          <cell r="C79">
            <v>0</v>
          </cell>
          <cell r="D79" t="str">
            <v>Less</v>
          </cell>
          <cell r="E79">
            <v>0</v>
          </cell>
          <cell r="F79">
            <v>543152.15742524434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Overtime Penalty Rate to be applied to base OT hours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0.4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W79">
            <v>0</v>
          </cell>
          <cell r="AX79">
            <v>0</v>
          </cell>
        </row>
        <row r="80">
          <cell r="B80">
            <v>0</v>
          </cell>
          <cell r="C80">
            <v>0</v>
          </cell>
          <cell r="D80" t="str">
            <v>68293 - Reimbursement of FBT Expenses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W80">
            <v>0</v>
          </cell>
          <cell r="AX80">
            <v>0</v>
          </cell>
        </row>
        <row r="81">
          <cell r="B81">
            <v>0</v>
          </cell>
          <cell r="C81">
            <v>0</v>
          </cell>
          <cell r="D81" t="str">
            <v>74312 - Budget Cap Adjustment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W81">
            <v>0</v>
          </cell>
          <cell r="AX81">
            <v>0</v>
          </cell>
        </row>
        <row r="82">
          <cell r="B82">
            <v>0</v>
          </cell>
          <cell r="C82">
            <v>0</v>
          </cell>
          <cell r="D82" t="str">
            <v>70840 - Professional Member Fees</v>
          </cell>
          <cell r="E82">
            <v>0</v>
          </cell>
          <cell r="F82">
            <v>416.66666666666657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W82">
            <v>0</v>
          </cell>
          <cell r="AX82">
            <v>0</v>
          </cell>
        </row>
        <row r="83">
          <cell r="B83">
            <v>0</v>
          </cell>
          <cell r="C83">
            <v>0</v>
          </cell>
          <cell r="D83" t="str">
            <v>71100 - Contractors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0</v>
          </cell>
          <cell r="AX83">
            <v>0</v>
          </cell>
        </row>
        <row r="84">
          <cell r="B84">
            <v>0</v>
          </cell>
          <cell r="C84">
            <v>0</v>
          </cell>
          <cell r="D84" t="str">
            <v>71000 - Consultants</v>
          </cell>
          <cell r="E84">
            <v>0</v>
          </cell>
          <cell r="F84">
            <v>62500.000000000007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W84">
            <v>0</v>
          </cell>
          <cell r="AX84">
            <v>0</v>
          </cell>
        </row>
        <row r="85">
          <cell r="B85">
            <v>0</v>
          </cell>
          <cell r="C85">
            <v>0</v>
          </cell>
          <cell r="D85" t="str">
            <v>72505 - Plant Leasing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W85">
            <v>0</v>
          </cell>
          <cell r="AX85">
            <v>0</v>
          </cell>
        </row>
        <row r="86">
          <cell r="B86">
            <v>0</v>
          </cell>
          <cell r="C86">
            <v>0</v>
          </cell>
          <cell r="D86" t="str">
            <v>Total Overheads to be Recovered</v>
          </cell>
          <cell r="E86">
            <v>0</v>
          </cell>
          <cell r="F86">
            <v>480235.49075857765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W86">
            <v>0</v>
          </cell>
          <cell r="AX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W87">
            <v>0</v>
          </cell>
          <cell r="AX87">
            <v>0</v>
          </cell>
        </row>
        <row r="88">
          <cell r="B88">
            <v>0</v>
          </cell>
          <cell r="C88">
            <v>0</v>
          </cell>
          <cell r="D88" t="str">
            <v>Fixed Price Service Contract Charges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W89">
            <v>0</v>
          </cell>
          <cell r="AX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</row>
      </sheetData>
      <sheetData sheetId="37">
        <row r="1">
          <cell r="B1" t="str">
            <v>CUBE: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D2" t="str">
            <v>2014/15</v>
          </cell>
          <cell r="E2" t="str">
            <v>ActewAGL Group</v>
          </cell>
        </row>
        <row r="3">
          <cell r="B3" t="str">
            <v>ID_No</v>
          </cell>
          <cell r="D3" t="str">
            <v>All ID Numbers</v>
          </cell>
          <cell r="E3" t="str">
            <v>Total Organisational Projects</v>
          </cell>
        </row>
        <row r="4">
          <cell r="B4" t="str">
            <v>Pay Number</v>
          </cell>
          <cell r="D4" t="str">
            <v>All Pay Numbers</v>
          </cell>
          <cell r="E4" t="str">
            <v>Overhead</v>
          </cell>
        </row>
        <row r="5">
          <cell r="B5" t="str">
            <v>scenario</v>
          </cell>
          <cell r="D5" t="str">
            <v>Revised Budget</v>
          </cell>
          <cell r="E5" t="str">
            <v>Total Tasks</v>
          </cell>
        </row>
        <row r="6"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3241 - Network Learning &amp; Development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1.0909090909090908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4234</v>
          </cell>
          <cell r="C22">
            <v>0</v>
          </cell>
          <cell r="D22" t="str">
            <v>Learning and Development Coordinator</v>
          </cell>
          <cell r="E22" t="str">
            <v>9221</v>
          </cell>
          <cell r="F22" t="str">
            <v>WIGGINS, Tara-Anne</v>
          </cell>
          <cell r="G22" t="str">
            <v>Salaried Staff</v>
          </cell>
          <cell r="H22">
            <v>0</v>
          </cell>
          <cell r="I22">
            <v>1</v>
          </cell>
          <cell r="J22">
            <v>81691.320000000007</v>
          </cell>
          <cell r="K22">
            <v>6783.6999999999971</v>
          </cell>
          <cell r="L22">
            <v>289.60560000000004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11042.480000000001</v>
          </cell>
          <cell r="V22">
            <v>1576.87</v>
          </cell>
          <cell r="W22">
            <v>1191.67</v>
          </cell>
          <cell r="X22">
            <v>7059.8099999999995</v>
          </cell>
          <cell r="Y22">
            <v>4036.5143333703891</v>
          </cell>
          <cell r="Z22">
            <v>117221.99993337037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86.465553914373416</v>
          </cell>
          <cell r="AK22">
            <v>8.6465553914373423</v>
          </cell>
          <cell r="AL22">
            <v>0.1</v>
          </cell>
          <cell r="AM22">
            <v>95.112109305810762</v>
          </cell>
          <cell r="AN22">
            <v>12.969833087156012</v>
          </cell>
          <cell r="AO22">
            <v>0.15</v>
          </cell>
          <cell r="AP22">
            <v>108.08194239296677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5123</v>
          </cell>
          <cell r="C23">
            <v>0</v>
          </cell>
          <cell r="D23" t="str">
            <v>Vocational Educator</v>
          </cell>
          <cell r="E23" t="str">
            <v>9565</v>
          </cell>
          <cell r="F23" t="str">
            <v>HANNAFORD, Graham R</v>
          </cell>
          <cell r="G23" t="str">
            <v>Salaried Staff</v>
          </cell>
          <cell r="H23">
            <v>0</v>
          </cell>
          <cell r="I23">
            <v>1</v>
          </cell>
          <cell r="J23">
            <v>100870.55</v>
          </cell>
          <cell r="K23">
            <v>8376.36</v>
          </cell>
          <cell r="L23">
            <v>190.01320000000001</v>
          </cell>
          <cell r="M23">
            <v>0</v>
          </cell>
          <cell r="N23">
            <v>2800.0499999999997</v>
          </cell>
          <cell r="O23">
            <v>749.98000000000025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13534.980000000003</v>
          </cell>
          <cell r="V23">
            <v>1932.79</v>
          </cell>
          <cell r="W23">
            <v>1460.65</v>
          </cell>
          <cell r="X23">
            <v>8653.369999999999</v>
          </cell>
          <cell r="Y23">
            <v>4801.9874271728786</v>
          </cell>
          <cell r="Z23">
            <v>143370.73062717289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105.75343916528669</v>
          </cell>
          <cell r="AK23">
            <v>10.57534391652867</v>
          </cell>
          <cell r="AL23">
            <v>0.1</v>
          </cell>
          <cell r="AM23">
            <v>116.32878308181536</v>
          </cell>
          <cell r="AN23">
            <v>15.863015874793003</v>
          </cell>
          <cell r="AO23">
            <v>0.15</v>
          </cell>
          <cell r="AP23">
            <v>132.19179895660835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4234</v>
          </cell>
          <cell r="C24">
            <v>0</v>
          </cell>
          <cell r="D24" t="str">
            <v>Learning and Development Coordinator</v>
          </cell>
          <cell r="E24" t="str">
            <v>9883</v>
          </cell>
          <cell r="F24" t="str">
            <v>ROGERS, Isabel</v>
          </cell>
          <cell r="G24" t="str">
            <v>Salaried Staff</v>
          </cell>
          <cell r="H24">
            <v>0</v>
          </cell>
          <cell r="I24">
            <v>1</v>
          </cell>
          <cell r="J24">
            <v>67813.94</v>
          </cell>
          <cell r="K24">
            <v>5631.31</v>
          </cell>
          <cell r="L24">
            <v>190.8536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9239.0400000000009</v>
          </cell>
          <cell r="V24">
            <v>1319.3200000000002</v>
          </cell>
          <cell r="W24">
            <v>997.02</v>
          </cell>
          <cell r="X24">
            <v>5906.7900000000009</v>
          </cell>
          <cell r="Y24">
            <v>2491.0557153227351</v>
          </cell>
          <cell r="Z24">
            <v>97139.359315322756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0</v>
          </cell>
          <cell r="AF24">
            <v>12</v>
          </cell>
          <cell r="AG24">
            <v>1594.9499999999998</v>
          </cell>
          <cell r="AH24">
            <v>0.85</v>
          </cell>
          <cell r="AI24">
            <v>1355.7074999999998</v>
          </cell>
          <cell r="AJ24">
            <v>71.652151600048512</v>
          </cell>
          <cell r="AK24">
            <v>7.1652151600048519</v>
          </cell>
          <cell r="AL24">
            <v>0.1</v>
          </cell>
          <cell r="AM24">
            <v>78.817366760053361</v>
          </cell>
          <cell r="AN24">
            <v>10.747822740007276</v>
          </cell>
          <cell r="AO24">
            <v>0.15</v>
          </cell>
          <cell r="AP24">
            <v>89.56518950006064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 t="str">
            <v>693</v>
          </cell>
          <cell r="C25">
            <v>0</v>
          </cell>
          <cell r="D25" t="str">
            <v>Manager Learning and Development</v>
          </cell>
          <cell r="E25" t="str">
            <v>10286</v>
          </cell>
          <cell r="F25" t="str">
            <v>BODLE, Leanne</v>
          </cell>
          <cell r="G25" t="str">
            <v>Salaried Staff</v>
          </cell>
          <cell r="H25">
            <v>0</v>
          </cell>
          <cell r="I25">
            <v>1</v>
          </cell>
          <cell r="J25">
            <v>129833.44</v>
          </cell>
          <cell r="K25">
            <v>10781.43</v>
          </cell>
          <cell r="L25">
            <v>442.40960000000001</v>
          </cell>
          <cell r="M25">
            <v>0</v>
          </cell>
          <cell r="N25">
            <v>2800.0499999999997</v>
          </cell>
          <cell r="O25">
            <v>749.98000000000025</v>
          </cell>
          <cell r="P25">
            <v>0</v>
          </cell>
          <cell r="Q25">
            <v>9968.1400000000012</v>
          </cell>
          <cell r="R25">
            <v>0</v>
          </cell>
          <cell r="S25">
            <v>0</v>
          </cell>
          <cell r="T25">
            <v>0</v>
          </cell>
          <cell r="U25">
            <v>18495.13</v>
          </cell>
          <cell r="V25">
            <v>2641.0799999999995</v>
          </cell>
          <cell r="W25">
            <v>1995.9399999999998</v>
          </cell>
          <cell r="X25">
            <v>11824.569999999998</v>
          </cell>
          <cell r="Y25">
            <v>4966.0230623640055</v>
          </cell>
          <cell r="Z25">
            <v>194498.19266236402</v>
          </cell>
          <cell r="AA25">
            <v>0</v>
          </cell>
          <cell r="AB25">
            <v>261</v>
          </cell>
          <cell r="AC25">
            <v>20</v>
          </cell>
          <cell r="AD25">
            <v>12</v>
          </cell>
          <cell r="AE25">
            <v>0</v>
          </cell>
          <cell r="AF25">
            <v>12</v>
          </cell>
          <cell r="AG25">
            <v>1594.9499999999998</v>
          </cell>
          <cell r="AH25">
            <v>0.85</v>
          </cell>
          <cell r="AI25">
            <v>1355.7074999999998</v>
          </cell>
          <cell r="AJ25">
            <v>143.46619212651996</v>
          </cell>
          <cell r="AK25">
            <v>14.346619212651996</v>
          </cell>
          <cell r="AL25">
            <v>0.1</v>
          </cell>
          <cell r="AM25">
            <v>157.81281133917196</v>
          </cell>
          <cell r="AN25">
            <v>21.519928818977991</v>
          </cell>
          <cell r="AO25">
            <v>0.15</v>
          </cell>
          <cell r="AP25">
            <v>179.33274015814996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 t="str">
            <v>924</v>
          </cell>
          <cell r="C26">
            <v>0</v>
          </cell>
          <cell r="D26" t="str">
            <v>Vocational Educator</v>
          </cell>
          <cell r="E26" t="str">
            <v>10632</v>
          </cell>
          <cell r="F26" t="str">
            <v>HINCKSMAN, Paul J</v>
          </cell>
          <cell r="G26" t="str">
            <v>Salaried Staff</v>
          </cell>
          <cell r="H26">
            <v>0</v>
          </cell>
          <cell r="I26">
            <v>1</v>
          </cell>
          <cell r="J26">
            <v>99871.84</v>
          </cell>
          <cell r="K26">
            <v>8293.43</v>
          </cell>
          <cell r="L26">
            <v>255.90560000000002</v>
          </cell>
          <cell r="M26">
            <v>0</v>
          </cell>
          <cell r="N26">
            <v>2800.0499999999997</v>
          </cell>
          <cell r="O26">
            <v>749.98000000000025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13405.2</v>
          </cell>
          <cell r="V26">
            <v>1914.2800000000002</v>
          </cell>
          <cell r="W26">
            <v>1446.6500000000003</v>
          </cell>
          <cell r="X26">
            <v>8570.4</v>
          </cell>
          <cell r="Y26">
            <v>1814.1766512255015</v>
          </cell>
          <cell r="Z26">
            <v>139121.9122512255</v>
          </cell>
          <cell r="AA26">
            <v>0</v>
          </cell>
          <cell r="AB26">
            <v>261</v>
          </cell>
          <cell r="AC26">
            <v>20</v>
          </cell>
          <cell r="AD26">
            <v>12</v>
          </cell>
          <cell r="AE26">
            <v>0</v>
          </cell>
          <cell r="AF26">
            <v>12</v>
          </cell>
          <cell r="AG26">
            <v>1594.9499999999998</v>
          </cell>
          <cell r="AH26">
            <v>0.85</v>
          </cell>
          <cell r="AI26">
            <v>1355.7074999999998</v>
          </cell>
          <cell r="AJ26">
            <v>102.61941624666495</v>
          </cell>
          <cell r="AK26">
            <v>10.261941624666497</v>
          </cell>
          <cell r="AL26">
            <v>0.1</v>
          </cell>
          <cell r="AM26">
            <v>112.88135787133145</v>
          </cell>
          <cell r="AN26">
            <v>15.392912436999742</v>
          </cell>
          <cell r="AO26">
            <v>0.15</v>
          </cell>
          <cell r="AP26">
            <v>128.27427030833118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 t="str">
            <v>8089</v>
          </cell>
          <cell r="C27">
            <v>0</v>
          </cell>
          <cell r="D27" t="str">
            <v>Vocational Educator</v>
          </cell>
          <cell r="E27" t="str">
            <v>326-74878</v>
          </cell>
          <cell r="F27" t="str">
            <v>MAHER, Michael W</v>
          </cell>
          <cell r="G27" t="str">
            <v>Salaried Staff</v>
          </cell>
          <cell r="H27">
            <v>0</v>
          </cell>
          <cell r="I27">
            <v>1</v>
          </cell>
          <cell r="J27">
            <v>121529.67</v>
          </cell>
          <cell r="K27">
            <v>10091.89</v>
          </cell>
          <cell r="L27">
            <v>394.57480000000004</v>
          </cell>
          <cell r="M27">
            <v>0</v>
          </cell>
          <cell r="N27">
            <v>2800.0499999999997</v>
          </cell>
          <cell r="O27">
            <v>749.98000000000025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24348.809999999998</v>
          </cell>
          <cell r="V27">
            <v>2440.5899999999997</v>
          </cell>
          <cell r="W27">
            <v>1750.3999999999996</v>
          </cell>
          <cell r="X27">
            <v>10926.69</v>
          </cell>
          <cell r="Y27">
            <v>6889.4953136900585</v>
          </cell>
          <cell r="Z27">
            <v>181922.15011369006</v>
          </cell>
          <cell r="AA27">
            <v>0</v>
          </cell>
          <cell r="AB27">
            <v>261</v>
          </cell>
          <cell r="AC27">
            <v>20</v>
          </cell>
          <cell r="AD27">
            <v>12</v>
          </cell>
          <cell r="AE27">
            <v>0</v>
          </cell>
          <cell r="AF27">
            <v>12</v>
          </cell>
          <cell r="AG27">
            <v>1594.9499999999998</v>
          </cell>
          <cell r="AH27">
            <v>0.85</v>
          </cell>
          <cell r="AI27">
            <v>1355.7074999999998</v>
          </cell>
          <cell r="AJ27">
            <v>134.18982347865605</v>
          </cell>
          <cell r="AK27">
            <v>13.418982347865606</v>
          </cell>
          <cell r="AL27">
            <v>0.1</v>
          </cell>
          <cell r="AM27">
            <v>147.60880582652166</v>
          </cell>
          <cell r="AN27">
            <v>20.128473521798409</v>
          </cell>
          <cell r="AO27">
            <v>0.15</v>
          </cell>
          <cell r="AP27">
            <v>167.73727934832007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 t="str">
            <v>N3241-1415-01</v>
          </cell>
          <cell r="C28">
            <v>0</v>
          </cell>
          <cell r="D28" t="str">
            <v>Competency Management Officer</v>
          </cell>
          <cell r="E28" t="str">
            <v>N3241-1415-01</v>
          </cell>
          <cell r="F28" t="str">
            <v>Vacant</v>
          </cell>
          <cell r="G28" t="str">
            <v>Salaried Staff</v>
          </cell>
          <cell r="H28">
            <v>0</v>
          </cell>
          <cell r="I28">
            <v>1</v>
          </cell>
          <cell r="J28">
            <v>89150.120000000024</v>
          </cell>
          <cell r="K28">
            <v>7403.07</v>
          </cell>
          <cell r="L28">
            <v>0</v>
          </cell>
          <cell r="M28">
            <v>180.20999999999998</v>
          </cell>
          <cell r="N28">
            <v>2698.86</v>
          </cell>
          <cell r="O28">
            <v>722.8499999999998</v>
          </cell>
          <cell r="P28">
            <v>0</v>
          </cell>
          <cell r="Q28">
            <v>0</v>
          </cell>
          <cell r="R28">
            <v>1224.92</v>
          </cell>
          <cell r="S28">
            <v>0</v>
          </cell>
          <cell r="T28">
            <v>3346.85</v>
          </cell>
          <cell r="U28">
            <v>12566.670000000002</v>
          </cell>
          <cell r="V28">
            <v>1794.5299999999997</v>
          </cell>
          <cell r="W28">
            <v>1356.1699999999996</v>
          </cell>
          <cell r="X28">
            <v>8034.2900000000009</v>
          </cell>
          <cell r="Y28">
            <v>1030.498114513088</v>
          </cell>
          <cell r="Z28">
            <v>129509.03811451313</v>
          </cell>
          <cell r="AA28">
            <v>0</v>
          </cell>
          <cell r="AB28">
            <v>261</v>
          </cell>
          <cell r="AC28">
            <v>20</v>
          </cell>
          <cell r="AD28">
            <v>12</v>
          </cell>
          <cell r="AE28">
            <v>0</v>
          </cell>
          <cell r="AF28">
            <v>12</v>
          </cell>
          <cell r="AG28">
            <v>1594.9499999999998</v>
          </cell>
          <cell r="AH28">
            <v>0.85</v>
          </cell>
          <cell r="AI28">
            <v>1355.7074999999998</v>
          </cell>
          <cell r="AJ28">
            <v>95.528746513914797</v>
          </cell>
          <cell r="AK28">
            <v>9.5528746513914804</v>
          </cell>
          <cell r="AL28">
            <v>0.1</v>
          </cell>
          <cell r="AM28">
            <v>105.08162116530627</v>
          </cell>
          <cell r="AN28">
            <v>14.329311977087219</v>
          </cell>
          <cell r="AO28">
            <v>0.15</v>
          </cell>
          <cell r="AP28">
            <v>119.41093314239349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W28">
            <v>0</v>
          </cell>
          <cell r="AX28">
            <v>0</v>
          </cell>
        </row>
        <row r="29">
          <cell r="B29" t="str">
            <v>N3241-1415-02</v>
          </cell>
          <cell r="C29">
            <v>0</v>
          </cell>
          <cell r="D29" t="str">
            <v>Compliance Management Officer</v>
          </cell>
          <cell r="E29" t="str">
            <v>N3241-1415-02</v>
          </cell>
          <cell r="F29" t="str">
            <v>Vacant</v>
          </cell>
          <cell r="G29" t="str">
            <v>Salaried Staff</v>
          </cell>
          <cell r="H29">
            <v>0</v>
          </cell>
          <cell r="I29">
            <v>1</v>
          </cell>
          <cell r="J29">
            <v>89150.120000000024</v>
          </cell>
          <cell r="K29">
            <v>7403.07</v>
          </cell>
          <cell r="L29">
            <v>0</v>
          </cell>
          <cell r="M29">
            <v>180.20999999999998</v>
          </cell>
          <cell r="N29">
            <v>2698.86</v>
          </cell>
          <cell r="O29">
            <v>722.8499999999998</v>
          </cell>
          <cell r="P29">
            <v>0</v>
          </cell>
          <cell r="Q29">
            <v>0</v>
          </cell>
          <cell r="R29">
            <v>1224.92</v>
          </cell>
          <cell r="S29">
            <v>0</v>
          </cell>
          <cell r="T29">
            <v>3346.85</v>
          </cell>
          <cell r="U29">
            <v>12566.670000000002</v>
          </cell>
          <cell r="V29">
            <v>1794.5299999999997</v>
          </cell>
          <cell r="W29">
            <v>1356.1699999999996</v>
          </cell>
          <cell r="X29">
            <v>8034.2900000000009</v>
          </cell>
          <cell r="Y29">
            <v>1030.498114513088</v>
          </cell>
          <cell r="Z29">
            <v>129509.03811451313</v>
          </cell>
          <cell r="AA29">
            <v>0</v>
          </cell>
          <cell r="AB29">
            <v>261</v>
          </cell>
          <cell r="AC29">
            <v>20</v>
          </cell>
          <cell r="AD29">
            <v>12</v>
          </cell>
          <cell r="AE29">
            <v>0</v>
          </cell>
          <cell r="AF29">
            <v>12</v>
          </cell>
          <cell r="AG29">
            <v>1594.9499999999998</v>
          </cell>
          <cell r="AH29">
            <v>0.85</v>
          </cell>
          <cell r="AI29">
            <v>1355.7074999999998</v>
          </cell>
          <cell r="AJ29">
            <v>95.528746513914797</v>
          </cell>
          <cell r="AK29">
            <v>9.5528746513914804</v>
          </cell>
          <cell r="AL29">
            <v>0.1</v>
          </cell>
          <cell r="AM29">
            <v>105.08162116530627</v>
          </cell>
          <cell r="AN29">
            <v>14.329311977087219</v>
          </cell>
          <cell r="AO29">
            <v>0.15</v>
          </cell>
          <cell r="AP29">
            <v>119.41093314239349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B30" t="str">
            <v>N3241-1415-03</v>
          </cell>
          <cell r="C30">
            <v>0</v>
          </cell>
          <cell r="D30" t="str">
            <v>Learning and Development Coordinator</v>
          </cell>
          <cell r="E30" t="str">
            <v>N3241-1415-03</v>
          </cell>
          <cell r="F30" t="str">
            <v>Vacant</v>
          </cell>
          <cell r="G30" t="str">
            <v>Salaried Staff</v>
          </cell>
          <cell r="H30">
            <v>0</v>
          </cell>
          <cell r="I30">
            <v>1</v>
          </cell>
          <cell r="J30">
            <v>77257.490000000005</v>
          </cell>
          <cell r="K30">
            <v>6415.5000000000018</v>
          </cell>
          <cell r="L30">
            <v>0</v>
          </cell>
          <cell r="M30">
            <v>0</v>
          </cell>
          <cell r="N30">
            <v>2800.0499999999997</v>
          </cell>
          <cell r="O30">
            <v>749.98000000000025</v>
          </cell>
          <cell r="P30">
            <v>0</v>
          </cell>
          <cell r="Q30">
            <v>0</v>
          </cell>
          <cell r="R30">
            <v>1259.01</v>
          </cell>
          <cell r="S30">
            <v>103.37</v>
          </cell>
          <cell r="T30">
            <v>318.54000000000002</v>
          </cell>
          <cell r="U30">
            <v>10667.98</v>
          </cell>
          <cell r="V30">
            <v>1523.3700000000001</v>
          </cell>
          <cell r="W30">
            <v>1151.25</v>
          </cell>
          <cell r="X30">
            <v>6820.41</v>
          </cell>
          <cell r="Y30">
            <v>893.0270725364461</v>
          </cell>
          <cell r="Z30">
            <v>109959.97707253642</v>
          </cell>
          <cell r="AA30">
            <v>0</v>
          </cell>
          <cell r="AB30">
            <v>261</v>
          </cell>
          <cell r="AC30">
            <v>20</v>
          </cell>
          <cell r="AD30">
            <v>12</v>
          </cell>
          <cell r="AE30">
            <v>0</v>
          </cell>
          <cell r="AF30">
            <v>12</v>
          </cell>
          <cell r="AG30">
            <v>1594.9499999999998</v>
          </cell>
          <cell r="AH30">
            <v>0.85</v>
          </cell>
          <cell r="AI30">
            <v>1355.7074999999998</v>
          </cell>
          <cell r="AJ30">
            <v>81.108924360554497</v>
          </cell>
          <cell r="AK30">
            <v>8.1108924360554493</v>
          </cell>
          <cell r="AL30">
            <v>0.1</v>
          </cell>
          <cell r="AM30">
            <v>89.219816796609948</v>
          </cell>
          <cell r="AN30">
            <v>12.166338654083175</v>
          </cell>
          <cell r="AO30">
            <v>0.15</v>
          </cell>
          <cell r="AP30">
            <v>101.38615545069312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 t="str">
            <v>N3241-1415-04</v>
          </cell>
          <cell r="C31">
            <v>0</v>
          </cell>
          <cell r="D31" t="str">
            <v>Vocational Educator</v>
          </cell>
          <cell r="E31" t="str">
            <v>N3241-1415-04</v>
          </cell>
          <cell r="F31" t="str">
            <v>Vacant</v>
          </cell>
          <cell r="G31" t="str">
            <v>Salaried Staff</v>
          </cell>
          <cell r="H31">
            <v>0</v>
          </cell>
          <cell r="I31">
            <v>1</v>
          </cell>
          <cell r="J31">
            <v>89150.120000000024</v>
          </cell>
          <cell r="K31">
            <v>7403.07</v>
          </cell>
          <cell r="L31">
            <v>0</v>
          </cell>
          <cell r="M31">
            <v>180.20999999999998</v>
          </cell>
          <cell r="N31">
            <v>2698.86</v>
          </cell>
          <cell r="O31">
            <v>722.8499999999998</v>
          </cell>
          <cell r="P31">
            <v>0</v>
          </cell>
          <cell r="Q31">
            <v>0</v>
          </cell>
          <cell r="R31">
            <v>1224.92</v>
          </cell>
          <cell r="S31">
            <v>0</v>
          </cell>
          <cell r="T31">
            <v>3346.85</v>
          </cell>
          <cell r="U31">
            <v>12566.670000000002</v>
          </cell>
          <cell r="V31">
            <v>1794.5299999999997</v>
          </cell>
          <cell r="W31">
            <v>1356.1699999999996</v>
          </cell>
          <cell r="X31">
            <v>8034.2900000000009</v>
          </cell>
          <cell r="Y31">
            <v>1030.498114513088</v>
          </cell>
          <cell r="Z31">
            <v>129509.03811451313</v>
          </cell>
          <cell r="AA31">
            <v>0</v>
          </cell>
          <cell r="AB31">
            <v>261</v>
          </cell>
          <cell r="AC31">
            <v>20</v>
          </cell>
          <cell r="AD31">
            <v>12</v>
          </cell>
          <cell r="AE31">
            <v>0</v>
          </cell>
          <cell r="AF31">
            <v>12</v>
          </cell>
          <cell r="AG31">
            <v>1594.9499999999998</v>
          </cell>
          <cell r="AH31">
            <v>0.85</v>
          </cell>
          <cell r="AI31">
            <v>1355.7074999999998</v>
          </cell>
          <cell r="AJ31">
            <v>95.528746513914797</v>
          </cell>
          <cell r="AK31">
            <v>9.5528746513914804</v>
          </cell>
          <cell r="AL31">
            <v>0.1</v>
          </cell>
          <cell r="AM31">
            <v>105.08162116530627</v>
          </cell>
          <cell r="AN31">
            <v>14.329311977087219</v>
          </cell>
          <cell r="AO31">
            <v>0.15</v>
          </cell>
          <cell r="AP31">
            <v>119.41093314239349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</row>
        <row r="36">
          <cell r="B36" t="str">
            <v>Total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10</v>
          </cell>
          <cell r="J36">
            <v>946318.61</v>
          </cell>
          <cell r="K36">
            <v>78582.829999999987</v>
          </cell>
          <cell r="L36">
            <v>1763.3624000000002</v>
          </cell>
          <cell r="M36">
            <v>540.62999999999988</v>
          </cell>
          <cell r="N36">
            <v>27696.93</v>
          </cell>
          <cell r="O36">
            <v>7418.4100000000008</v>
          </cell>
          <cell r="P36">
            <v>0</v>
          </cell>
          <cell r="Q36">
            <v>9968.1400000000012</v>
          </cell>
          <cell r="R36">
            <v>4933.7700000000004</v>
          </cell>
          <cell r="S36">
            <v>103.37</v>
          </cell>
          <cell r="T36">
            <v>10359.09</v>
          </cell>
          <cell r="U36">
            <v>138433.63</v>
          </cell>
          <cell r="V36">
            <v>18731.889999999996</v>
          </cell>
          <cell r="W36">
            <v>14062.09</v>
          </cell>
          <cell r="X36">
            <v>83864.91</v>
          </cell>
          <cell r="Y36">
            <v>28983.773919221276</v>
          </cell>
          <cell r="Z36">
            <v>1371761.4363192213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 t="e">
            <v>#DIV/0!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</row>
        <row r="37">
          <cell r="B37" t="str">
            <v>Total (Chargeable)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Payroll (including APC's)</v>
          </cell>
          <cell r="X38">
            <v>0</v>
          </cell>
          <cell r="Y38">
            <v>1371761.4363192215</v>
          </cell>
          <cell r="Z38" t="str">
            <v>Proof</v>
          </cell>
          <cell r="AE38" t="str">
            <v>Productive Hrs for the year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101.18417404338486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 xml:space="preserve">Overtime Hours 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 t="str">
            <v xml:space="preserve">Estimated  Monthly Productive Hrs 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Base Rate</v>
          </cell>
          <cell r="E40">
            <v>0</v>
          </cell>
          <cell r="F40">
            <v>101.18417404338486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Overtime Hrs for the year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 t="str">
            <v xml:space="preserve">Cost Centre Overhead </v>
          </cell>
          <cell r="AL40">
            <v>0</v>
          </cell>
          <cell r="AM40">
            <v>0</v>
          </cell>
          <cell r="AN40">
            <v>0</v>
          </cell>
          <cell r="AO40">
            <v>165327.82292887993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1371761.4363192215</v>
          </cell>
          <cell r="Z41">
            <v>2.3283064365386963E-10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Total Hrs for the year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 t="str">
            <v xml:space="preserve">Corporate Overheads 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Multiplier for O/T recovery penalty</v>
          </cell>
          <cell r="E42">
            <v>0</v>
          </cell>
          <cell r="F42">
            <v>1.4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 t="str">
            <v>Proofs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Total Allocated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>Staff Numbers - FTE</v>
          </cell>
          <cell r="AJ43">
            <v>0</v>
          </cell>
          <cell r="AK43">
            <v>10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Budget Overtime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205764.21544788318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APCS</v>
          </cell>
          <cell r="E46">
            <v>0</v>
          </cell>
          <cell r="F46">
            <v>0.104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Total Budget Overtime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 t="str">
            <v>Cost Centre Overheads as a % of Chargeable Payroll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0.12052228510847761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Corporate Overheads as a % of Chargeable Payroll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0.15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Staff Training and Development</v>
          </cell>
          <cell r="E51">
            <v>0</v>
          </cell>
          <cell r="F51">
            <v>41799.999999999993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 t="str">
            <v>Average OPA Rate</v>
          </cell>
          <cell r="AM51">
            <v>0</v>
          </cell>
          <cell r="AN51">
            <v>0</v>
          </cell>
          <cell r="AO51">
            <v>101.18417404338486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Other Employment Costs</v>
          </cell>
          <cell r="E52">
            <v>0</v>
          </cell>
          <cell r="F52">
            <v>5104.1266666666661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Project Related Expenses</v>
          </cell>
          <cell r="E53">
            <v>0</v>
          </cell>
          <cell r="F53">
            <v>2047.1327208594823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Average Fully Burdened Charge-Out-Rate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Selling Expenses</v>
          </cell>
          <cell r="E55">
            <v>0</v>
          </cell>
          <cell r="F55">
            <v>9104.1666666666661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 t="str">
            <v>Average Rate settings for OPA System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Leases</v>
          </cell>
          <cell r="E56">
            <v>0</v>
          </cell>
          <cell r="F56">
            <v>22827.86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 t="str">
            <v>Hourly Rate OPA Rate per hour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101.18417404338486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General and Admin Expenses</v>
          </cell>
          <cell r="E57">
            <v>0</v>
          </cell>
          <cell r="F57">
            <v>40199.514437055688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 t="str">
            <v>Cost Centre Overhead Rate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0.1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 t="str">
            <v>Corporate Overhead Rate for non-contestable works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0.15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Inter Divisional Charges</v>
          </cell>
          <cell r="E59">
            <v>0</v>
          </cell>
          <cell r="F59">
            <v>89453.349276848428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 t="str">
            <v>Corporate Overhead Rate for contestable works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0.05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Less</v>
          </cell>
          <cell r="E60">
            <v>0</v>
          </cell>
          <cell r="F60">
            <v>210536.14976809692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 t="str">
            <v>Overtime Penalty Rate to be applied to base OT hours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0.4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68293 - Reimbursement of FBT Expenses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74312 - Budget Cap Adjustment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 t="str">
            <v>70840 - Professional Member Fees</v>
          </cell>
          <cell r="E63">
            <v>0</v>
          </cell>
          <cell r="F63">
            <v>208.33333333333346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 t="str">
            <v>71100 - Contractors</v>
          </cell>
          <cell r="E64">
            <v>0</v>
          </cell>
          <cell r="F64">
            <v>9999.9968000010085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  <row r="65">
          <cell r="B65">
            <v>0</v>
          </cell>
          <cell r="C65">
            <v>0</v>
          </cell>
          <cell r="D65" t="str">
            <v>71000 - Consultants</v>
          </cell>
          <cell r="E65">
            <v>0</v>
          </cell>
          <cell r="F65">
            <v>34999.996705882644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</row>
        <row r="66">
          <cell r="B66">
            <v>0</v>
          </cell>
          <cell r="C66">
            <v>0</v>
          </cell>
          <cell r="D66" t="str">
            <v>72505 - Plant Leasing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  <row r="67">
          <cell r="B67">
            <v>0</v>
          </cell>
          <cell r="C67">
            <v>0</v>
          </cell>
          <cell r="D67" t="str">
            <v>Total Overheads to be Recovered</v>
          </cell>
          <cell r="E67">
            <v>0</v>
          </cell>
          <cell r="F67">
            <v>165327.82292887993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</row>
        <row r="69">
          <cell r="B69">
            <v>0</v>
          </cell>
          <cell r="C69">
            <v>0</v>
          </cell>
          <cell r="D69" t="str">
            <v>Fixed Price Service Contract Charges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</row>
      </sheetData>
      <sheetData sheetId="38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3242 - Network Work Practices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6817</v>
          </cell>
          <cell r="C21">
            <v>0</v>
          </cell>
          <cell r="D21" t="str">
            <v>Manager Work Practices</v>
          </cell>
          <cell r="E21" t="str">
            <v>10852</v>
          </cell>
          <cell r="F21" t="str">
            <v>HANDS, Paul</v>
          </cell>
          <cell r="G21" t="str">
            <v>Salaried Staff</v>
          </cell>
          <cell r="H21">
            <v>0</v>
          </cell>
          <cell r="I21">
            <v>1</v>
          </cell>
          <cell r="J21">
            <v>129833.44</v>
          </cell>
          <cell r="K21">
            <v>10781.43</v>
          </cell>
          <cell r="L21">
            <v>0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9968.1400000000012</v>
          </cell>
          <cell r="R21">
            <v>0</v>
          </cell>
          <cell r="S21">
            <v>0</v>
          </cell>
          <cell r="T21">
            <v>0</v>
          </cell>
          <cell r="U21">
            <v>18495.13</v>
          </cell>
          <cell r="V21">
            <v>2641.0799999999995</v>
          </cell>
          <cell r="W21">
            <v>1995.9399999999998</v>
          </cell>
          <cell r="X21">
            <v>11824.569999999998</v>
          </cell>
          <cell r="Y21">
            <v>1500.7609161536714</v>
          </cell>
          <cell r="Z21">
            <v>190590.52091615368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140.5838065483548</v>
          </cell>
          <cell r="AK21">
            <v>21.087570982253219</v>
          </cell>
          <cell r="AL21">
            <v>0.15</v>
          </cell>
          <cell r="AM21">
            <v>161.67137753060803</v>
          </cell>
          <cell r="AN21">
            <v>21.087570982253219</v>
          </cell>
          <cell r="AO21">
            <v>0.15</v>
          </cell>
          <cell r="AP21">
            <v>182.75894851286125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6784</v>
          </cell>
          <cell r="C22">
            <v>0</v>
          </cell>
          <cell r="D22" t="str">
            <v>Work Practices Officer</v>
          </cell>
          <cell r="E22" t="str">
            <v>10703</v>
          </cell>
          <cell r="F22" t="str">
            <v>MORIARTY, Michael</v>
          </cell>
          <cell r="G22" t="str">
            <v>Salaried Staff</v>
          </cell>
          <cell r="H22">
            <v>0</v>
          </cell>
          <cell r="I22">
            <v>1</v>
          </cell>
          <cell r="J22">
            <v>106540.25</v>
          </cell>
          <cell r="K22">
            <v>8846.2999999999993</v>
          </cell>
          <cell r="L22">
            <v>184.02240000000003</v>
          </cell>
          <cell r="M22">
            <v>13879.980000000001</v>
          </cell>
          <cell r="N22">
            <v>0</v>
          </cell>
          <cell r="O22">
            <v>0</v>
          </cell>
          <cell r="P22">
            <v>0</v>
          </cell>
          <cell r="Q22">
            <v>10000.01</v>
          </cell>
          <cell r="R22">
            <v>0</v>
          </cell>
          <cell r="S22">
            <v>0</v>
          </cell>
          <cell r="T22">
            <v>0</v>
          </cell>
          <cell r="U22">
            <v>16710.010000000002</v>
          </cell>
          <cell r="V22">
            <v>2386.1799999999998</v>
          </cell>
          <cell r="W22">
            <v>1803.32</v>
          </cell>
          <cell r="X22">
            <v>10683.28</v>
          </cell>
          <cell r="Y22">
            <v>1714.9287797470408</v>
          </cell>
          <cell r="Z22">
            <v>172748.28117974705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127.42297374599394</v>
          </cell>
          <cell r="AK22">
            <v>19.11344606189909</v>
          </cell>
          <cell r="AL22">
            <v>0.15</v>
          </cell>
          <cell r="AM22">
            <v>146.53641980789303</v>
          </cell>
          <cell r="AN22">
            <v>19.11344606189909</v>
          </cell>
          <cell r="AO22">
            <v>0.15</v>
          </cell>
          <cell r="AP22">
            <v>165.64986586979211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</row>
        <row r="23">
          <cell r="B23" t="str">
            <v>6783</v>
          </cell>
          <cell r="C23">
            <v>0</v>
          </cell>
          <cell r="D23" t="str">
            <v>Work Practices Officer</v>
          </cell>
          <cell r="E23" t="str">
            <v>9326</v>
          </cell>
          <cell r="F23" t="str">
            <v>TIFAN, Michelle Z</v>
          </cell>
          <cell r="G23" t="str">
            <v>Salaried Staff</v>
          </cell>
          <cell r="H23">
            <v>0</v>
          </cell>
          <cell r="I23">
            <v>1</v>
          </cell>
          <cell r="J23">
            <v>108285.06</v>
          </cell>
          <cell r="K23">
            <v>8992.2500000000018</v>
          </cell>
          <cell r="L23">
            <v>142.81399999999999</v>
          </cell>
          <cell r="M23">
            <v>13879.980000000001</v>
          </cell>
          <cell r="N23">
            <v>0</v>
          </cell>
          <cell r="O23">
            <v>0</v>
          </cell>
          <cell r="P23">
            <v>0</v>
          </cell>
          <cell r="Q23">
            <v>10000.01</v>
          </cell>
          <cell r="R23">
            <v>0</v>
          </cell>
          <cell r="S23">
            <v>0</v>
          </cell>
          <cell r="T23">
            <v>0</v>
          </cell>
          <cell r="U23">
            <v>16938.420000000002</v>
          </cell>
          <cell r="V23">
            <v>2418.7800000000002</v>
          </cell>
          <cell r="W23">
            <v>1827.96</v>
          </cell>
          <cell r="X23">
            <v>10829.300000000001</v>
          </cell>
          <cell r="Y23">
            <v>4587.2919249132774</v>
          </cell>
          <cell r="Z23">
            <v>177901.86592491326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131.22437245859692</v>
          </cell>
          <cell r="AK23">
            <v>19.683655868789536</v>
          </cell>
          <cell r="AL23">
            <v>0.15</v>
          </cell>
          <cell r="AM23">
            <v>150.90802832738646</v>
          </cell>
          <cell r="AN23">
            <v>19.683655868789536</v>
          </cell>
          <cell r="AO23">
            <v>0.15</v>
          </cell>
          <cell r="AP23">
            <v>170.591684196176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 t="str">
            <v>5400</v>
          </cell>
          <cell r="C24">
            <v>0</v>
          </cell>
          <cell r="D24" t="str">
            <v>Contractor Accreditation</v>
          </cell>
          <cell r="E24" t="str">
            <v>6889</v>
          </cell>
          <cell r="F24" t="str">
            <v>WILKINSON, Alan G</v>
          </cell>
          <cell r="G24" t="str">
            <v>Wages Staff</v>
          </cell>
          <cell r="H24">
            <v>0</v>
          </cell>
          <cell r="I24">
            <v>1</v>
          </cell>
          <cell r="J24">
            <v>96491.53</v>
          </cell>
          <cell r="K24">
            <v>9217.94</v>
          </cell>
          <cell r="L24">
            <v>444.95600000000002</v>
          </cell>
          <cell r="M24">
            <v>0</v>
          </cell>
          <cell r="N24">
            <v>2800.0499999999997</v>
          </cell>
          <cell r="O24">
            <v>749.98000000000025</v>
          </cell>
          <cell r="P24">
            <v>0</v>
          </cell>
          <cell r="Q24">
            <v>0</v>
          </cell>
          <cell r="R24">
            <v>1743</v>
          </cell>
          <cell r="S24">
            <v>6240.0299999999988</v>
          </cell>
          <cell r="T24">
            <v>5962.34</v>
          </cell>
          <cell r="U24">
            <v>23336.100000000002</v>
          </cell>
          <cell r="V24">
            <v>2223.77</v>
          </cell>
          <cell r="W24">
            <v>1580.0199999999998</v>
          </cell>
          <cell r="X24">
            <v>9956.0099999999984</v>
          </cell>
          <cell r="Y24">
            <v>5294.8479530780241</v>
          </cell>
          <cell r="Z24">
            <v>166040.57395307801</v>
          </cell>
          <cell r="AA24">
            <v>0</v>
          </cell>
          <cell r="AB24">
            <v>261</v>
          </cell>
          <cell r="AC24">
            <v>20</v>
          </cell>
          <cell r="AD24">
            <v>12</v>
          </cell>
          <cell r="AE24">
            <v>26</v>
          </cell>
          <cell r="AF24">
            <v>12</v>
          </cell>
          <cell r="AG24">
            <v>1528</v>
          </cell>
          <cell r="AH24">
            <v>0.85</v>
          </cell>
          <cell r="AI24">
            <v>1298.8</v>
          </cell>
          <cell r="AJ24">
            <v>127.841525987895</v>
          </cell>
          <cell r="AK24">
            <v>19.176228898184249</v>
          </cell>
          <cell r="AL24">
            <v>0.15</v>
          </cell>
          <cell r="AM24">
            <v>147.01775488607925</v>
          </cell>
          <cell r="AN24">
            <v>19.176228898184249</v>
          </cell>
          <cell r="AO24">
            <v>0.15</v>
          </cell>
          <cell r="AP24">
            <v>166.19398378426348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0</v>
          </cell>
          <cell r="AX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B29" t="str">
            <v>Total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4</v>
          </cell>
          <cell r="J29">
            <v>441150.28</v>
          </cell>
          <cell r="K29">
            <v>37837.920000000006</v>
          </cell>
          <cell r="L29">
            <v>771.79240000000004</v>
          </cell>
          <cell r="M29">
            <v>27759.960000000003</v>
          </cell>
          <cell r="N29">
            <v>5600.0999999999995</v>
          </cell>
          <cell r="O29">
            <v>1499.9600000000005</v>
          </cell>
          <cell r="P29">
            <v>0</v>
          </cell>
          <cell r="Q29">
            <v>29968.160000000003</v>
          </cell>
          <cell r="R29">
            <v>1743</v>
          </cell>
          <cell r="S29">
            <v>6240.0299999999988</v>
          </cell>
          <cell r="T29">
            <v>5962.34</v>
          </cell>
          <cell r="U29">
            <v>75479.66</v>
          </cell>
          <cell r="V29">
            <v>9669.81</v>
          </cell>
          <cell r="W29">
            <v>7207.2399999999989</v>
          </cell>
          <cell r="X29">
            <v>43293.16</v>
          </cell>
          <cell r="Y29">
            <v>13097.829573892013</v>
          </cell>
          <cell r="Z29">
            <v>707281.24197389197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6312.8499999999995</v>
          </cell>
          <cell r="AH29">
            <v>0</v>
          </cell>
          <cell r="AI29">
            <v>0</v>
          </cell>
          <cell r="AJ29" t="e">
            <v>#DIV/0!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</row>
        <row r="30">
          <cell r="B30" t="str">
            <v>Total (Chargeable)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707281.24197389197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 t="str">
            <v>Overtime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Payroll (including APC's)</v>
          </cell>
          <cell r="X31">
            <v>0</v>
          </cell>
          <cell r="Y31">
            <v>707281.2419738922</v>
          </cell>
          <cell r="Z31" t="str">
            <v>Proof</v>
          </cell>
          <cell r="AE31" t="str">
            <v>Productive Hrs for the year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131.76816968521015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 xml:space="preserve">Overtime Hours 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 xml:space="preserve">Estimated  Monthly Productive Hrs 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>Base Rate</v>
          </cell>
          <cell r="E33">
            <v>0</v>
          </cell>
          <cell r="F33">
            <v>131.76816968521015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Overtime Hrs for the year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 t="str">
            <v xml:space="preserve">Cost Centre Overhead </v>
          </cell>
          <cell r="AL33">
            <v>0</v>
          </cell>
          <cell r="AM33">
            <v>0</v>
          </cell>
          <cell r="AN33">
            <v>0</v>
          </cell>
          <cell r="AO33">
            <v>-58606.153588167173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707281.2419738922</v>
          </cell>
          <cell r="Z34">
            <v>2.3283064365386963E-10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Total Hrs for the year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 t="str">
            <v xml:space="preserve">Corporate Overheads 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Multiplier for O/T recovery penalty</v>
          </cell>
          <cell r="E35">
            <v>0</v>
          </cell>
          <cell r="F35">
            <v>1.4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 t="str">
            <v>Proofs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Total Allocated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Staff Numbers - FTE</v>
          </cell>
          <cell r="AJ36">
            <v>0</v>
          </cell>
          <cell r="AK36">
            <v>4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Budget 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APCS</v>
          </cell>
          <cell r="E39">
            <v>0</v>
          </cell>
          <cell r="F39">
            <v>0.104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 t="str">
            <v>Total Budget Overtime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 t="str">
            <v>Cost Centre Overheads as a % of Chargeable Payroll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-8.2861173335529392E-2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 t="str">
            <v>Corporate Overheads as a % of Chargeable Payroll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0.15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Staff Training and Development</v>
          </cell>
          <cell r="E44">
            <v>0</v>
          </cell>
          <cell r="F44">
            <v>16720.000000000004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 t="str">
            <v>Average OPA Rate</v>
          </cell>
          <cell r="AM44">
            <v>0</v>
          </cell>
          <cell r="AN44">
            <v>0</v>
          </cell>
          <cell r="AO44">
            <v>131.76816968521015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Other Employment Costs</v>
          </cell>
          <cell r="E45">
            <v>0</v>
          </cell>
          <cell r="F45">
            <v>3951.4221635647009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Project Related Expenses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Average Fully Burdened Charge-Out-Rate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Selling Expenses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Average Rate settings for OPA System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Leases</v>
          </cell>
          <cell r="E49">
            <v>0</v>
          </cell>
          <cell r="F49">
            <v>3537.3695693161294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Hourly Rate OPA Rate per hour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131.76816968521015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General and Admin Expenses</v>
          </cell>
          <cell r="E50">
            <v>0</v>
          </cell>
          <cell r="F50">
            <v>7287.1434490622296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Cost Centre Overhead Rate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0.15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Corporate Overhead Rate for non-contestable works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0.15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Inter Divisional Charges</v>
          </cell>
          <cell r="E52">
            <v>0</v>
          </cell>
          <cell r="F52">
            <v>59897.911617001788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Corporate Overhead Rate for contestable works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0.05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Less</v>
          </cell>
          <cell r="E53">
            <v>0</v>
          </cell>
          <cell r="F53">
            <v>91393.846798944855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 t="str">
            <v>Overtime Penalty Rate to be applied to base OT hours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0.4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68293 - Reimbursement of FBT Expenses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74312 - Budget Cap Adjustment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70840 - Professional Member Fees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71100 - Contractors</v>
          </cell>
          <cell r="E57">
            <v>0</v>
          </cell>
          <cell r="F57">
            <v>150000.00038711203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71000 - Consultants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72505 - Plant Leasing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Total Overheads to be Recovered</v>
          </cell>
          <cell r="E60">
            <v>0</v>
          </cell>
          <cell r="F60">
            <v>-58606.153588167173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 t="str">
            <v>Fixed Price Service Contract Charges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</row>
      </sheetData>
      <sheetData sheetId="39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3243 - Network Fleet Management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2603</v>
          </cell>
          <cell r="C21">
            <v>0</v>
          </cell>
          <cell r="D21" t="str">
            <v>Fleet Manager</v>
          </cell>
          <cell r="E21" t="str">
            <v>2149</v>
          </cell>
          <cell r="F21" t="str">
            <v>SHEIL, John</v>
          </cell>
          <cell r="G21" t="str">
            <v>Salaried Staff</v>
          </cell>
          <cell r="H21">
            <v>0</v>
          </cell>
          <cell r="I21">
            <v>1</v>
          </cell>
          <cell r="J21">
            <v>114711.52000000002</v>
          </cell>
          <cell r="K21">
            <v>9525.7100000000028</v>
          </cell>
          <cell r="L21">
            <v>472.09000000000003</v>
          </cell>
          <cell r="M21">
            <v>0</v>
          </cell>
          <cell r="N21">
            <v>2800.0499999999997</v>
          </cell>
          <cell r="O21">
            <v>749.98000000000025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15333.75</v>
          </cell>
          <cell r="V21">
            <v>2189.67</v>
          </cell>
          <cell r="W21">
            <v>1654.7399999999998</v>
          </cell>
          <cell r="X21">
            <v>9803.4</v>
          </cell>
          <cell r="Y21">
            <v>4423.8373822079993</v>
          </cell>
          <cell r="Z21">
            <v>161664.74738220804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119.24751274313086</v>
          </cell>
          <cell r="AK21">
            <v>29.811878185782714</v>
          </cell>
          <cell r="AL21">
            <v>0.25</v>
          </cell>
          <cell r="AM21">
            <v>149.05939092891356</v>
          </cell>
          <cell r="AN21">
            <v>17.887126911469629</v>
          </cell>
          <cell r="AO21">
            <v>0.15</v>
          </cell>
          <cell r="AP21">
            <v>166.94651784038319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1299</v>
          </cell>
          <cell r="C22">
            <v>0</v>
          </cell>
          <cell r="D22" t="str">
            <v>Fleet Support Officer</v>
          </cell>
          <cell r="E22" t="str">
            <v>3069</v>
          </cell>
          <cell r="F22" t="str">
            <v>WEBB, Erin L</v>
          </cell>
          <cell r="G22" t="str">
            <v>Salaried Staff</v>
          </cell>
          <cell r="H22">
            <v>0</v>
          </cell>
          <cell r="I22">
            <v>1</v>
          </cell>
          <cell r="J22">
            <v>65674.38</v>
          </cell>
          <cell r="K22">
            <v>5453.63</v>
          </cell>
          <cell r="L22">
            <v>208.3048</v>
          </cell>
          <cell r="M22">
            <v>0</v>
          </cell>
          <cell r="N22">
            <v>2800.0499999999997</v>
          </cell>
          <cell r="O22">
            <v>749.98000000000025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8960.9599999999991</v>
          </cell>
          <cell r="V22">
            <v>1279.6199999999999</v>
          </cell>
          <cell r="W22">
            <v>967.04</v>
          </cell>
          <cell r="X22">
            <v>5729.07</v>
          </cell>
          <cell r="Y22">
            <v>2550.2386637019972</v>
          </cell>
          <cell r="Z22">
            <v>94373.273463701989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69.611825164131645</v>
          </cell>
          <cell r="AK22">
            <v>17.402956291032911</v>
          </cell>
          <cell r="AL22">
            <v>0.25</v>
          </cell>
          <cell r="AM22">
            <v>87.014781455164552</v>
          </cell>
          <cell r="AN22">
            <v>10.441773774619746</v>
          </cell>
          <cell r="AO22">
            <v>0.15</v>
          </cell>
          <cell r="AP22">
            <v>97.4565552297843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</v>
          </cell>
          <cell r="J27">
            <v>180385.90000000002</v>
          </cell>
          <cell r="K27">
            <v>14979.340000000004</v>
          </cell>
          <cell r="L27">
            <v>680.39480000000003</v>
          </cell>
          <cell r="M27">
            <v>0</v>
          </cell>
          <cell r="N27">
            <v>5600.0999999999995</v>
          </cell>
          <cell r="O27">
            <v>1499.9600000000005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24294.71</v>
          </cell>
          <cell r="V27">
            <v>3469.29</v>
          </cell>
          <cell r="W27">
            <v>2621.7799999999997</v>
          </cell>
          <cell r="X27">
            <v>15532.47</v>
          </cell>
          <cell r="Y27">
            <v>6974.0760459099965</v>
          </cell>
          <cell r="Z27">
            <v>256038.02084591001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 t="e">
            <v>#DIV/0!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</row>
        <row r="28">
          <cell r="B28" t="str">
            <v>Total (Chargeable)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X28">
            <v>0</v>
          </cell>
        </row>
        <row r="29">
          <cell r="B29">
            <v>0</v>
          </cell>
          <cell r="C29">
            <v>0</v>
          </cell>
          <cell r="D29" t="str">
            <v>Overtime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str">
            <v>Payroll (including APC's)</v>
          </cell>
          <cell r="X29">
            <v>0</v>
          </cell>
          <cell r="Y29">
            <v>256038.02084591001</v>
          </cell>
          <cell r="Z29" t="str">
            <v>Proof</v>
          </cell>
          <cell r="AE29" t="str">
            <v>Productive Hrs for the year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94.42966895363125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 t="str">
            <v xml:space="preserve">Overtime Hours 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 xml:space="preserve">Estimated  Monthly Productive Hrs 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 t="str">
            <v>Base Rate</v>
          </cell>
          <cell r="E31">
            <v>0</v>
          </cell>
          <cell r="F31">
            <v>94.42966895363125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 t="str">
            <v>Overtime Hrs for the year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 t="str">
            <v xml:space="preserve">Cost Centre Overhead </v>
          </cell>
          <cell r="AL31">
            <v>0</v>
          </cell>
          <cell r="AM31">
            <v>0</v>
          </cell>
          <cell r="AN31">
            <v>0</v>
          </cell>
          <cell r="AO31">
            <v>43344.101361576904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256038.02084591001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Total Hrs for the year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 t="str">
            <v xml:space="preserve">Corporate Overheads 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 t="str">
            <v>Multiplier for O/T recovery penalty</v>
          </cell>
          <cell r="E33">
            <v>0</v>
          </cell>
          <cell r="F33">
            <v>1.4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 t="str">
            <v>Proofs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Total Allocated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Staff Numbers - FTE</v>
          </cell>
          <cell r="AJ34">
            <v>0</v>
          </cell>
          <cell r="AK34">
            <v>2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 t="str">
            <v>Budget Overtime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APCS</v>
          </cell>
          <cell r="E37">
            <v>0</v>
          </cell>
          <cell r="F37">
            <v>0.104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Total Budget Overtime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 t="str">
            <v>Cost Centre Overheads as a % of Chargeable Payroll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 t="e">
            <v>#DIV/0!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 t="str">
            <v>Corporate Overheads as a % of Chargeable Payroll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0.15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 t="str">
            <v>Staff Training and Development</v>
          </cell>
          <cell r="E42">
            <v>0</v>
          </cell>
          <cell r="F42">
            <v>8360.0000000000018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 t="str">
            <v>Average OPA Rate</v>
          </cell>
          <cell r="AM42">
            <v>0</v>
          </cell>
          <cell r="AN42">
            <v>0</v>
          </cell>
          <cell r="AO42">
            <v>94.42966895363125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Other Employment Costs</v>
          </cell>
          <cell r="E43">
            <v>0</v>
          </cell>
          <cell r="F43">
            <v>975.71108178235045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Project Related Expenses</v>
          </cell>
          <cell r="E44">
            <v>0</v>
          </cell>
          <cell r="F44">
            <v>467.65382855687079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 t="str">
            <v>Average Fully Burdened Charge-Out-Rate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 t="str">
            <v>Selling Expenses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 t="str">
            <v>Average Rate settings for OPA System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Leases</v>
          </cell>
          <cell r="E47">
            <v>0</v>
          </cell>
          <cell r="F47">
            <v>6060.5847846580646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Hourly Rate OPA Rate per hour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94.42966895363125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General and Admin Expenses</v>
          </cell>
          <cell r="E48">
            <v>0</v>
          </cell>
          <cell r="F48">
            <v>3895.9173392218277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Cost Centre Overhead Rate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0.25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Corporate Overhead Rate for non-contestable works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0.15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 t="str">
            <v>Inter Divisional Charges</v>
          </cell>
          <cell r="E50">
            <v>0</v>
          </cell>
          <cell r="F50">
            <v>23584.234327357786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 Rate for contestable works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0.05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Less</v>
          </cell>
          <cell r="E51">
            <v>0</v>
          </cell>
          <cell r="F51">
            <v>43344.101361576904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Overtime Penalty Rate to be applied to base OT hours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0.4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68293 - Reimbursement of FBT Expenses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74312 - Budget Cap Adjustment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70840 - Professional Member Fees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71100 - Contractors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71000 - Consultants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72505 - Plant Leasing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Total Overheads to be Recovered</v>
          </cell>
          <cell r="E58">
            <v>0</v>
          </cell>
          <cell r="F58">
            <v>43344.101361576904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 t="str">
            <v>Fixed Price Service Contract Charges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</sheetData>
      <sheetData sheetId="40">
        <row r="1">
          <cell r="B1" t="str">
            <v>CUBE:</v>
          </cell>
          <cell r="C1">
            <v>0</v>
          </cell>
          <cell r="D1" t="str">
            <v>actewagl_tm1:bud_Salary</v>
          </cell>
          <cell r="E1" t="str">
            <v>actewagl_tm1:EN_Budget</v>
          </cell>
          <cell r="F1" t="str">
            <v>actewagl_tm1:Labour Productivity</v>
          </cell>
        </row>
        <row r="2">
          <cell r="B2" t="str">
            <v>year</v>
          </cell>
          <cell r="C2">
            <v>0</v>
          </cell>
          <cell r="D2" t="str">
            <v>2014/15</v>
          </cell>
          <cell r="E2" t="str">
            <v>ActewAGL Group</v>
          </cell>
          <cell r="F2">
            <v>0</v>
          </cell>
        </row>
        <row r="3">
          <cell r="B3" t="str">
            <v>ID_No</v>
          </cell>
          <cell r="C3">
            <v>0</v>
          </cell>
          <cell r="D3" t="str">
            <v>All ID Numbers</v>
          </cell>
          <cell r="E3" t="str">
            <v>Total Organisational Projects</v>
          </cell>
          <cell r="F3">
            <v>0</v>
          </cell>
        </row>
        <row r="4">
          <cell r="B4" t="str">
            <v>Pay Number</v>
          </cell>
          <cell r="C4">
            <v>0</v>
          </cell>
          <cell r="D4" t="str">
            <v>All Pay Numbers</v>
          </cell>
          <cell r="E4" t="str">
            <v>Overhead</v>
          </cell>
          <cell r="F4">
            <v>0</v>
          </cell>
        </row>
        <row r="5">
          <cell r="B5" t="str">
            <v>scenario</v>
          </cell>
          <cell r="C5">
            <v>0</v>
          </cell>
          <cell r="D5" t="str">
            <v>Revised Budget</v>
          </cell>
          <cell r="E5" t="str">
            <v>Total Tasks</v>
          </cell>
          <cell r="F5">
            <v>0</v>
          </cell>
        </row>
        <row r="6">
          <cell r="B6">
            <v>0</v>
          </cell>
          <cell r="C6">
            <v>0</v>
          </cell>
          <cell r="D6" t="str">
            <v>Year</v>
          </cell>
          <cell r="E6" t="str">
            <v>Labour</v>
          </cell>
          <cell r="F6" t="str">
            <v>May YTD</v>
          </cell>
        </row>
        <row r="7">
          <cell r="B7">
            <v>0</v>
          </cell>
          <cell r="C7">
            <v>0</v>
          </cell>
          <cell r="D7" t="str">
            <v>June</v>
          </cell>
          <cell r="E7" t="str">
            <v>2013/14</v>
          </cell>
          <cell r="F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X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X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X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X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 t="str">
            <v>Capital Project Expenses</v>
          </cell>
        </row>
        <row r="14">
          <cell r="B14" t="str">
            <v>3244 - Network Business Improvement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X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X15">
            <v>1.0909090909090908</v>
          </cell>
        </row>
        <row r="16">
          <cell r="B16" t="str">
            <v>Position Number</v>
          </cell>
          <cell r="C16">
            <v>0</v>
          </cell>
          <cell r="D16" t="str">
            <v>Position Description</v>
          </cell>
          <cell r="E16" t="str">
            <v>Employee Number</v>
          </cell>
          <cell r="F16" t="str">
            <v>Employee Name</v>
          </cell>
          <cell r="G16" t="str">
            <v>Category</v>
          </cell>
          <cell r="H16" t="str">
            <v>FS - Class</v>
          </cell>
          <cell r="I16" t="str">
            <v>FTE</v>
          </cell>
          <cell r="J16" t="str">
            <v>Salary</v>
          </cell>
          <cell r="K16" t="str">
            <v>Recreation Leave</v>
          </cell>
          <cell r="L16" t="str">
            <v>Recreation Leave Revaluation</v>
          </cell>
          <cell r="M16" t="str">
            <v>Performance Based Pay</v>
          </cell>
          <cell r="N16" t="str">
            <v>Profit Share</v>
          </cell>
          <cell r="O16" t="str">
            <v>EBA Bonus</v>
          </cell>
          <cell r="P16" t="str">
            <v>Meal Allowance</v>
          </cell>
          <cell r="Q16" t="str">
            <v>Car Allowance</v>
          </cell>
          <cell r="R16" t="str">
            <v>On-Call Allowance</v>
          </cell>
          <cell r="S16" t="str">
            <v>Other Allowances</v>
          </cell>
          <cell r="T16" t="str">
            <v>Retention Allowance</v>
          </cell>
          <cell r="U16" t="str">
            <v>Superannuation</v>
          </cell>
          <cell r="V16" t="str">
            <v>Workers Compensation</v>
          </cell>
          <cell r="W16" t="str">
            <v>Income Protection Insurance</v>
          </cell>
          <cell r="X16" t="str">
            <v>Payroll Tax</v>
          </cell>
          <cell r="Y16" t="str">
            <v>Long Service Leave</v>
          </cell>
          <cell r="Z16" t="str">
            <v>Gross Salary</v>
          </cell>
          <cell r="AA16" t="str">
            <v>Overtime</v>
          </cell>
          <cell r="AB16" t="str">
            <v>Working Days in Year</v>
          </cell>
          <cell r="AC16" t="str">
            <v>Less Annual Leave</v>
          </cell>
          <cell r="AD16" t="str">
            <v>Less paid Public Holidays</v>
          </cell>
          <cell r="AE16" t="str">
            <v>RDO's</v>
          </cell>
          <cell r="AF16" t="str">
            <v>Less Sick/ Other Leave</v>
          </cell>
          <cell r="AG16" t="str">
            <v>Total Work Hours</v>
          </cell>
          <cell r="AH16" t="str">
            <v>Time spent on Productive jobs</v>
          </cell>
          <cell r="AI16" t="str">
            <v>Total Productive Hours</v>
          </cell>
          <cell r="AJ16" t="str">
            <v>OPA Base Salary Hourly Rate</v>
          </cell>
          <cell r="AK16" t="str">
            <v xml:space="preserve">Cost Centre Overhead </v>
          </cell>
          <cell r="AL16" t="str">
            <v>%'s</v>
          </cell>
          <cell r="AM16" t="str">
            <v>Hourly Rate Including C/Centre O/Heads</v>
          </cell>
          <cell r="AN16" t="str">
            <v>Corporate Charges</v>
          </cell>
          <cell r="AO16" t="str">
            <v>%'s</v>
          </cell>
          <cell r="AP16" t="str">
            <v>Fully Burdened Rate</v>
          </cell>
          <cell r="AQ16" t="str">
            <v>Capital Project Expenses</v>
          </cell>
          <cell r="AR16" t="str">
            <v>Ancillary - Business Electricity</v>
          </cell>
          <cell r="AS16" t="str">
            <v>Regulated Business</v>
          </cell>
          <cell r="AT16" t="str">
            <v>Total Activities</v>
          </cell>
          <cell r="AU16" t="str">
            <v>$ Capital</v>
          </cell>
          <cell r="AV16">
            <v>0</v>
          </cell>
          <cell r="AX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X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261</v>
          </cell>
          <cell r="AC18">
            <v>20</v>
          </cell>
          <cell r="AD18">
            <v>12</v>
          </cell>
          <cell r="AE18">
            <v>26</v>
          </cell>
          <cell r="AF18">
            <v>12</v>
          </cell>
          <cell r="AG18">
            <v>8</v>
          </cell>
          <cell r="AH18">
            <v>0.85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X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7.35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X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</row>
        <row r="21">
          <cell r="B21" t="str">
            <v>1282</v>
          </cell>
          <cell r="C21">
            <v>0</v>
          </cell>
          <cell r="D21" t="str">
            <v>Manager Business Improvement</v>
          </cell>
          <cell r="E21" t="str">
            <v>9077</v>
          </cell>
          <cell r="F21" t="str">
            <v>VAN VEENENDAAL, Debbie A</v>
          </cell>
          <cell r="G21" t="str">
            <v>Salaried Staff</v>
          </cell>
          <cell r="H21">
            <v>0</v>
          </cell>
          <cell r="I21">
            <v>1</v>
          </cell>
          <cell r="J21">
            <v>125029.06000000001</v>
          </cell>
          <cell r="K21">
            <v>10382.460000000001</v>
          </cell>
          <cell r="L21">
            <v>479.916</v>
          </cell>
          <cell r="M21">
            <v>13019.71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17810.989999999998</v>
          </cell>
          <cell r="V21">
            <v>2543.4099999999994</v>
          </cell>
          <cell r="W21">
            <v>1922.1100000000001</v>
          </cell>
          <cell r="X21">
            <v>11387.16</v>
          </cell>
          <cell r="Y21">
            <v>5660.2873801702008</v>
          </cell>
          <cell r="Z21">
            <v>188235.10338017019</v>
          </cell>
          <cell r="AA21">
            <v>0</v>
          </cell>
          <cell r="AB21">
            <v>261</v>
          </cell>
          <cell r="AC21">
            <v>20</v>
          </cell>
          <cell r="AD21">
            <v>12</v>
          </cell>
          <cell r="AE21">
            <v>0</v>
          </cell>
          <cell r="AF21">
            <v>12</v>
          </cell>
          <cell r="AG21">
            <v>1594.9499999999998</v>
          </cell>
          <cell r="AH21">
            <v>0.85</v>
          </cell>
          <cell r="AI21">
            <v>1355.7074999999998</v>
          </cell>
          <cell r="AJ21">
            <v>138.84639819442631</v>
          </cell>
          <cell r="AK21">
            <v>34.711599548606578</v>
          </cell>
          <cell r="AL21">
            <v>0.25</v>
          </cell>
          <cell r="AM21">
            <v>173.5579977430329</v>
          </cell>
          <cell r="AN21">
            <v>20.826959729163946</v>
          </cell>
          <cell r="AO21">
            <v>0.15</v>
          </cell>
          <cell r="AP21">
            <v>194.38495747219685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0</v>
          </cell>
          <cell r="AX21">
            <v>0</v>
          </cell>
        </row>
        <row r="22">
          <cell r="B22" t="str">
            <v>N3244-1415-01</v>
          </cell>
          <cell r="C22">
            <v>0</v>
          </cell>
          <cell r="D22" t="str">
            <v>Analyst</v>
          </cell>
          <cell r="E22" t="str">
            <v>N3244-1415-01</v>
          </cell>
          <cell r="F22" t="str">
            <v>Vacant</v>
          </cell>
          <cell r="G22" t="str">
            <v>Salaried Staff</v>
          </cell>
          <cell r="H22">
            <v>0</v>
          </cell>
          <cell r="I22">
            <v>1</v>
          </cell>
          <cell r="J22">
            <v>89150.120000000024</v>
          </cell>
          <cell r="K22">
            <v>7403.07</v>
          </cell>
          <cell r="L22">
            <v>0</v>
          </cell>
          <cell r="M22">
            <v>180.20999999999998</v>
          </cell>
          <cell r="N22">
            <v>2698.86</v>
          </cell>
          <cell r="O22">
            <v>722.8499999999998</v>
          </cell>
          <cell r="P22">
            <v>0</v>
          </cell>
          <cell r="Q22">
            <v>0</v>
          </cell>
          <cell r="R22">
            <v>1224.92</v>
          </cell>
          <cell r="S22">
            <v>0</v>
          </cell>
          <cell r="T22">
            <v>3346.85</v>
          </cell>
          <cell r="U22">
            <v>12566.670000000002</v>
          </cell>
          <cell r="V22">
            <v>1794.5299999999997</v>
          </cell>
          <cell r="W22">
            <v>1356.1699999999996</v>
          </cell>
          <cell r="X22">
            <v>8034.2900000000009</v>
          </cell>
          <cell r="Y22">
            <v>1030.498114513088</v>
          </cell>
          <cell r="Z22">
            <v>129509.03811451313</v>
          </cell>
          <cell r="AA22">
            <v>0</v>
          </cell>
          <cell r="AB22">
            <v>261</v>
          </cell>
          <cell r="AC22">
            <v>20</v>
          </cell>
          <cell r="AD22">
            <v>12</v>
          </cell>
          <cell r="AE22">
            <v>0</v>
          </cell>
          <cell r="AF22">
            <v>12</v>
          </cell>
          <cell r="AG22">
            <v>1594.9499999999998</v>
          </cell>
          <cell r="AH22">
            <v>0.85</v>
          </cell>
          <cell r="AI22">
            <v>1355.7074999999998</v>
          </cell>
          <cell r="AJ22">
            <v>95.528746513914797</v>
          </cell>
          <cell r="AK22">
            <v>23.882186628478699</v>
          </cell>
          <cell r="AL22">
            <v>0.25</v>
          </cell>
          <cell r="AM22">
            <v>119.4109331423935</v>
          </cell>
          <cell r="AN22">
            <v>14.329311977087219</v>
          </cell>
          <cell r="AO22">
            <v>0.15</v>
          </cell>
          <cell r="AP22">
            <v>133.74024511948073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</row>
        <row r="23">
          <cell r="B23" t="str">
            <v>N3244-1415-02</v>
          </cell>
          <cell r="C23">
            <v>0</v>
          </cell>
          <cell r="D23" t="str">
            <v>Analyst</v>
          </cell>
          <cell r="E23" t="str">
            <v>N3244-1415-02</v>
          </cell>
          <cell r="F23" t="str">
            <v>Vacant</v>
          </cell>
          <cell r="G23" t="str">
            <v>Salaried Staff</v>
          </cell>
          <cell r="H23">
            <v>0</v>
          </cell>
          <cell r="I23">
            <v>1</v>
          </cell>
          <cell r="J23">
            <v>89150.120000000024</v>
          </cell>
          <cell r="K23">
            <v>7403.07</v>
          </cell>
          <cell r="L23">
            <v>0</v>
          </cell>
          <cell r="M23">
            <v>180.20999999999998</v>
          </cell>
          <cell r="N23">
            <v>2698.86</v>
          </cell>
          <cell r="O23">
            <v>722.8499999999998</v>
          </cell>
          <cell r="P23">
            <v>0</v>
          </cell>
          <cell r="Q23">
            <v>0</v>
          </cell>
          <cell r="R23">
            <v>1224.92</v>
          </cell>
          <cell r="S23">
            <v>0</v>
          </cell>
          <cell r="T23">
            <v>3346.85</v>
          </cell>
          <cell r="U23">
            <v>12566.670000000002</v>
          </cell>
          <cell r="V23">
            <v>1794.5299999999997</v>
          </cell>
          <cell r="W23">
            <v>1356.1699999999996</v>
          </cell>
          <cell r="X23">
            <v>8034.2900000000009</v>
          </cell>
          <cell r="Y23">
            <v>1030.498114513088</v>
          </cell>
          <cell r="Z23">
            <v>129509.03811451313</v>
          </cell>
          <cell r="AA23">
            <v>0</v>
          </cell>
          <cell r="AB23">
            <v>261</v>
          </cell>
          <cell r="AC23">
            <v>20</v>
          </cell>
          <cell r="AD23">
            <v>12</v>
          </cell>
          <cell r="AE23">
            <v>0</v>
          </cell>
          <cell r="AF23">
            <v>12</v>
          </cell>
          <cell r="AG23">
            <v>1594.9499999999998</v>
          </cell>
          <cell r="AH23">
            <v>0.85</v>
          </cell>
          <cell r="AI23">
            <v>1355.7074999999998</v>
          </cell>
          <cell r="AJ23">
            <v>95.528746513914797</v>
          </cell>
          <cell r="AK23">
            <v>23.882186628478699</v>
          </cell>
          <cell r="AL23">
            <v>0.25</v>
          </cell>
          <cell r="AM23">
            <v>119.4109331423935</v>
          </cell>
          <cell r="AN23">
            <v>14.329311977087219</v>
          </cell>
          <cell r="AO23">
            <v>0.15</v>
          </cell>
          <cell r="AP23">
            <v>133.74024511948073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0</v>
          </cell>
          <cell r="AX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</row>
        <row r="28">
          <cell r="B28" t="str">
            <v>Total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</v>
          </cell>
          <cell r="J28">
            <v>303329.30000000005</v>
          </cell>
          <cell r="K28">
            <v>25188.6</v>
          </cell>
          <cell r="L28">
            <v>479.916</v>
          </cell>
          <cell r="M28">
            <v>13380.129999999997</v>
          </cell>
          <cell r="N28">
            <v>5397.72</v>
          </cell>
          <cell r="O28">
            <v>1445.6999999999996</v>
          </cell>
          <cell r="P28">
            <v>0</v>
          </cell>
          <cell r="Q28">
            <v>0</v>
          </cell>
          <cell r="R28">
            <v>2449.84</v>
          </cell>
          <cell r="S28">
            <v>0</v>
          </cell>
          <cell r="T28">
            <v>6693.7</v>
          </cell>
          <cell r="U28">
            <v>42944.33</v>
          </cell>
          <cell r="V28">
            <v>6132.4699999999984</v>
          </cell>
          <cell r="W28">
            <v>4634.4499999999989</v>
          </cell>
          <cell r="X28">
            <v>27455.74</v>
          </cell>
          <cell r="Y28">
            <v>7721.2836091963763</v>
          </cell>
          <cell r="Z28">
            <v>447253.17960919649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</row>
        <row r="29">
          <cell r="B29" t="str">
            <v>Total (Chargeable)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X29">
            <v>0</v>
          </cell>
        </row>
        <row r="30">
          <cell r="B30">
            <v>0</v>
          </cell>
          <cell r="C30">
            <v>0</v>
          </cell>
          <cell r="D30" t="str">
            <v>Overtime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Payroll (including APC's)</v>
          </cell>
          <cell r="X30">
            <v>0</v>
          </cell>
          <cell r="Y30">
            <v>447253.17960919638</v>
          </cell>
          <cell r="Z30" t="str">
            <v>Proof</v>
          </cell>
          <cell r="AE30" t="str">
            <v>Productive Hrs for the year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109.96796374075196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X30">
            <v>0</v>
          </cell>
        </row>
        <row r="31">
          <cell r="B31">
            <v>0</v>
          </cell>
          <cell r="C31">
            <v>0</v>
          </cell>
          <cell r="D31" t="str">
            <v xml:space="preserve">Overtime Hours 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 t="str">
            <v xml:space="preserve">Estimated  Monthly Productive Hrs 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B32">
            <v>0</v>
          </cell>
          <cell r="C32">
            <v>0</v>
          </cell>
          <cell r="D32" t="str">
            <v>Base Rate</v>
          </cell>
          <cell r="E32">
            <v>0</v>
          </cell>
          <cell r="F32">
            <v>109.96796374075196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Overtime Hrs for the year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 t="str">
            <v xml:space="preserve">Cost Centre Overhead </v>
          </cell>
          <cell r="AL32">
            <v>0</v>
          </cell>
          <cell r="AM32">
            <v>0</v>
          </cell>
          <cell r="AN32">
            <v>0</v>
          </cell>
          <cell r="AO32">
            <v>56697.983129671738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0</v>
          </cell>
          <cell r="AX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447253.17960919638</v>
          </cell>
          <cell r="Z33">
            <v>-1.1641532182693481E-10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Total Hrs for the year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 t="str">
            <v xml:space="preserve">Corporate Overheads 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B34">
            <v>0</v>
          </cell>
          <cell r="C34">
            <v>0</v>
          </cell>
          <cell r="D34" t="str">
            <v>Multiplier for O/T recovery penalty</v>
          </cell>
          <cell r="E34">
            <v>0</v>
          </cell>
          <cell r="F34">
            <v>1.4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 t="str">
            <v>Proofs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W34">
            <v>0</v>
          </cell>
          <cell r="AX34">
            <v>0</v>
          </cell>
        </row>
        <row r="35">
          <cell r="B35">
            <v>0</v>
          </cell>
          <cell r="C35">
            <v>0</v>
          </cell>
          <cell r="D35" t="str">
            <v>Total Allocated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 t="str">
            <v>Staff Numbers - FTE</v>
          </cell>
          <cell r="AJ35">
            <v>0</v>
          </cell>
          <cell r="AK35">
            <v>3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</row>
        <row r="37">
          <cell r="B37">
            <v>0</v>
          </cell>
          <cell r="C37">
            <v>0</v>
          </cell>
          <cell r="D37" t="str">
            <v>Budget Overtime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B38">
            <v>0</v>
          </cell>
          <cell r="C38">
            <v>0</v>
          </cell>
          <cell r="D38" t="str">
            <v>APCS</v>
          </cell>
          <cell r="E38">
            <v>0</v>
          </cell>
          <cell r="F38">
            <v>0.104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</row>
        <row r="39">
          <cell r="B39">
            <v>0</v>
          </cell>
          <cell r="C39">
            <v>0</v>
          </cell>
          <cell r="D39" t="str">
            <v>Total Budget Overtime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Cost Centre Overheads as a % of Chargeable Payroll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 t="e">
            <v>#DIV/0!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X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 t="str">
            <v>Corporate Overheads as a % of Chargeable Payroll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0.15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W41">
            <v>0</v>
          </cell>
          <cell r="AX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0</v>
          </cell>
          <cell r="AX42">
            <v>0</v>
          </cell>
        </row>
        <row r="43">
          <cell r="B43">
            <v>0</v>
          </cell>
          <cell r="C43">
            <v>0</v>
          </cell>
          <cell r="D43" t="str">
            <v>Staff Training and Development</v>
          </cell>
          <cell r="E43">
            <v>0</v>
          </cell>
          <cell r="F43">
            <v>12539.999999999996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 t="str">
            <v>Average OPA Rate</v>
          </cell>
          <cell r="AM43">
            <v>0</v>
          </cell>
          <cell r="AN43">
            <v>0</v>
          </cell>
          <cell r="AO43">
            <v>109.96796374075196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0</v>
          </cell>
          <cell r="AX43">
            <v>0</v>
          </cell>
        </row>
        <row r="44">
          <cell r="B44">
            <v>0</v>
          </cell>
          <cell r="C44">
            <v>0</v>
          </cell>
          <cell r="D44" t="str">
            <v>Other Employment Costs</v>
          </cell>
          <cell r="E44">
            <v>0</v>
          </cell>
          <cell r="F44">
            <v>1463.5666226735259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</row>
        <row r="45">
          <cell r="B45">
            <v>0</v>
          </cell>
          <cell r="C45">
            <v>0</v>
          </cell>
          <cell r="D45" t="str">
            <v>Project Related Expenses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 t="str">
            <v>Average Fully Burdened Charge-Out-Rate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W45">
            <v>0</v>
          </cell>
          <cell r="AX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W46">
            <v>0</v>
          </cell>
          <cell r="AX46">
            <v>0</v>
          </cell>
        </row>
        <row r="47">
          <cell r="B47">
            <v>0</v>
          </cell>
          <cell r="C47">
            <v>0</v>
          </cell>
          <cell r="D47" t="str">
            <v>Selling Expenses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 t="str">
            <v>Average Rate settings for OPA System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</row>
        <row r="48">
          <cell r="B48">
            <v>0</v>
          </cell>
          <cell r="C48">
            <v>0</v>
          </cell>
          <cell r="D48" t="str">
            <v>Leases</v>
          </cell>
          <cell r="E48">
            <v>0</v>
          </cell>
          <cell r="F48">
            <v>2653.0271769870978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 t="str">
            <v>Hourly Rate OPA Rate per hour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109.96796374075196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W48">
            <v>0</v>
          </cell>
          <cell r="AX48">
            <v>0</v>
          </cell>
        </row>
        <row r="49">
          <cell r="B49">
            <v>0</v>
          </cell>
          <cell r="C49">
            <v>0</v>
          </cell>
          <cell r="D49" t="str">
            <v>General and Admin Expenses</v>
          </cell>
          <cell r="E49">
            <v>0</v>
          </cell>
          <cell r="F49">
            <v>5465.3575867966729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 t="str">
            <v>Cost Centre Overhead Rate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0.25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W49">
            <v>0</v>
          </cell>
          <cell r="AX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 t="str">
            <v>Corporate Overhead Rate for non-contestable works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0.15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</row>
        <row r="51">
          <cell r="B51">
            <v>0</v>
          </cell>
          <cell r="C51">
            <v>0</v>
          </cell>
          <cell r="D51" t="str">
            <v>Inter Divisional Charges</v>
          </cell>
          <cell r="E51">
            <v>0</v>
          </cell>
          <cell r="F51">
            <v>34576.031743214444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 t="str">
            <v>Corporate Overhead Rate for contestable works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0.05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</row>
        <row r="52">
          <cell r="B52">
            <v>0</v>
          </cell>
          <cell r="C52">
            <v>0</v>
          </cell>
          <cell r="D52" t="str">
            <v>Less</v>
          </cell>
          <cell r="E52">
            <v>0</v>
          </cell>
          <cell r="F52">
            <v>56697.983129671738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 t="str">
            <v>Overtime Penalty Rate to be applied to base OT hours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0.4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B53">
            <v>0</v>
          </cell>
          <cell r="C53">
            <v>0</v>
          </cell>
          <cell r="D53" t="str">
            <v>68293 - Reimbursement of FBT Expenses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</row>
        <row r="54">
          <cell r="B54">
            <v>0</v>
          </cell>
          <cell r="C54">
            <v>0</v>
          </cell>
          <cell r="D54" t="str">
            <v>74312 - Budget Cap Adjustment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</row>
        <row r="55">
          <cell r="B55">
            <v>0</v>
          </cell>
          <cell r="C55">
            <v>0</v>
          </cell>
          <cell r="D55" t="str">
            <v>70840 - Professional Member Fees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</row>
        <row r="56">
          <cell r="B56">
            <v>0</v>
          </cell>
          <cell r="C56">
            <v>0</v>
          </cell>
          <cell r="D56" t="str">
            <v>71100 - Contractors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7">
          <cell r="B57">
            <v>0</v>
          </cell>
          <cell r="C57">
            <v>0</v>
          </cell>
          <cell r="D57" t="str">
            <v>71000 - Consultants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</row>
        <row r="58">
          <cell r="B58">
            <v>0</v>
          </cell>
          <cell r="C58">
            <v>0</v>
          </cell>
          <cell r="D58" t="str">
            <v>72505 - Plant Leasing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B59">
            <v>0</v>
          </cell>
          <cell r="C59">
            <v>0</v>
          </cell>
          <cell r="D59" t="str">
            <v>Total Overheads to be Recovered</v>
          </cell>
          <cell r="E59">
            <v>0</v>
          </cell>
          <cell r="F59">
            <v>56697.983129671738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</row>
        <row r="61">
          <cell r="B61">
            <v>0</v>
          </cell>
          <cell r="C61">
            <v>0</v>
          </cell>
          <cell r="D61" t="str">
            <v>Fixed Price Service Contract Charges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</row>
      </sheetData>
      <sheetData sheetId="41"/>
      <sheetData sheetId="4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EmpNew"/>
      <sheetName val="EmpMovement"/>
      <sheetName val="EmpTermination"/>
      <sheetName val="Job Title"/>
      <sheetName val="Unit Rates"/>
      <sheetName val="Costing Rates"/>
      <sheetName val="Rates Detail"/>
      <sheetName val="Rates Summary"/>
      <sheetName val="Data"/>
      <sheetName val="3231"/>
      <sheetName val="3232"/>
      <sheetName val="3233"/>
      <sheetName val="3234"/>
      <sheetName val="Summary_Field_Workers"/>
      <sheetName val="3251"/>
      <sheetName val="3252"/>
      <sheetName val="3253"/>
      <sheetName val="3254"/>
      <sheetName val="3255"/>
      <sheetName val="3256"/>
      <sheetName val="3411"/>
      <sheetName val="3421"/>
      <sheetName val="AAT"/>
      <sheetName val="3111"/>
      <sheetName val="3121"/>
      <sheetName val="3131"/>
      <sheetName val="3141"/>
      <sheetName val="3142"/>
      <sheetName val="3143"/>
      <sheetName val="3144"/>
      <sheetName val="3151"/>
      <sheetName val="3152"/>
      <sheetName val="3153"/>
      <sheetName val="2110"/>
      <sheetName val="3211"/>
      <sheetName val="3221"/>
      <sheetName val="3241"/>
      <sheetName val="3242"/>
      <sheetName val="3243"/>
      <sheetName val="3244"/>
      <sheetName val="AAT Plant"/>
      <sheetName val="S-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Inputs"/>
      <sheetName val="Actual Performance"/>
      <sheetName val="S-factor"/>
      <sheetName val="Customer numbers"/>
      <sheetName val="2011 - STPIS Exclusions"/>
      <sheetName val="2012 - STPIS Exclusions"/>
      <sheetName val="2011 - Major Event Days"/>
      <sheetName val="2012 - Major Event Days"/>
      <sheetName val="2011 - Daily Performance Data"/>
      <sheetName val="2012 - Telephone Answering"/>
      <sheetName val="2012 - Daily Performance Data"/>
      <sheetName val="2011 - Telephone Answering"/>
      <sheetName val="STPIS Performance Calculations"/>
    </sheetNames>
    <sheetDataSet>
      <sheetData sheetId="0">
        <row r="6">
          <cell r="D6">
            <v>0.05</v>
          </cell>
        </row>
        <row r="7">
          <cell r="D7">
            <v>-0.05</v>
          </cell>
        </row>
        <row r="10">
          <cell r="D10">
            <v>-0.01</v>
          </cell>
        </row>
        <row r="12">
          <cell r="D12">
            <v>5.0000000000000001E-3</v>
          </cell>
        </row>
        <row r="13">
          <cell r="D13">
            <v>-5.0000000000000001E-3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flation"/>
      <sheetName val="General"/>
      <sheetName val="Forecast_Capex_Input"/>
      <sheetName val="Overheads"/>
      <sheetName val="Contin_Proj_Input"/>
      <sheetName val="Current_Period_Capex_Input"/>
      <sheetName val="Capex_Forecast"/>
      <sheetName val="Capex_Outputs"/>
      <sheetName val="RIN_Outputs"/>
      <sheetName val="Project_Outputs"/>
      <sheetName val="PTRM_Outputs"/>
      <sheetName val="LookupTab"/>
      <sheetName val="Che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H11" t="str">
            <v>Nominal</v>
          </cell>
        </row>
        <row r="43">
          <cell r="H43" t="str">
            <v>Mid Period</v>
          </cell>
          <cell r="I43">
            <v>0.5</v>
          </cell>
        </row>
        <row r="44">
          <cell r="H44" t="str">
            <v>End Period</v>
          </cell>
          <cell r="I44">
            <v>1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ily"/>
      <sheetName val="Network Sales Data"/>
      <sheetName val="Throughput Projection"/>
      <sheetName val="Gas Throughput Projection "/>
      <sheetName val="Network Charts"/>
      <sheetName val="Network Sales Budget Comp"/>
      <sheetName val="Network Sales Year Comp"/>
      <sheetName val="Temperature Analysis"/>
      <sheetName val="Seasonal"/>
      <sheetName val="Data Temperature"/>
      <sheetName val="Degree Days"/>
      <sheetName val="Carbon Neutral"/>
      <sheetName val="Greenhouse"/>
      <sheetName val="Electricity Data Table Daily"/>
      <sheetName val="Gas Data Table Daily"/>
      <sheetName val="Data Table Dai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Inputs -&gt;"/>
      <sheetName val="Parameters"/>
      <sheetName val="Volume"/>
      <sheetName val="DUOS Hist. prices"/>
      <sheetName val="DUOS Hist. rev"/>
      <sheetName val="DUOS -&gt;"/>
      <sheetName val="Residual costs"/>
      <sheetName val="LRMC-prices"/>
      <sheetName val="Prices Res"/>
      <sheetName val="Prices Com"/>
      <sheetName val="DUOS Prices"/>
      <sheetName val="TUOS -&gt;"/>
      <sheetName val="TUOS Hist. prices"/>
      <sheetName val="TUOS Prices"/>
      <sheetName val="JS -&gt;"/>
      <sheetName val="JS Hist. prices"/>
      <sheetName val="JS Prices"/>
      <sheetName val="NUOS Hist. prices"/>
      <sheetName val="NUOS Prices"/>
      <sheetName val="TSS_IndPSchedule"/>
      <sheetName val="Old sheets -&gt;"/>
      <sheetName val="CoverPage"/>
      <sheetName val="Contents"/>
      <sheetName val="1.1 DistPrice"/>
      <sheetName val="1.2 TUOS Price"/>
      <sheetName val="1.3 NetPrice"/>
      <sheetName val="1.41 AncillaryPrices"/>
      <sheetName val="1.5 MeterPrices"/>
      <sheetName val="1.6 SumPrices"/>
      <sheetName val="2.0 PriceDirection"/>
      <sheetName val="2.1 RevCap"/>
      <sheetName val="2.11 DUOS under overs"/>
      <sheetName val="2.2 DUOS Cmply"/>
      <sheetName val="2.23 TariffClasses"/>
      <sheetName val="2.3 TUOS JS Cmply"/>
      <sheetName val="2.61 MeteringIndicative"/>
      <sheetName val="2.84 JurisSchOverUnder"/>
      <sheetName val="3.1 EcoAssum"/>
      <sheetName val="3.2 Purchases (2)"/>
      <sheetName val="3.2 Purchases"/>
      <sheetName val="3.3 EnergySalesIn"/>
      <sheetName val="3.32 EnergySalesIn16"/>
      <sheetName val="3.4 EnergyForecast"/>
      <sheetName val="3.41 EnergyCY"/>
      <sheetName val="3.42 Energy FY"/>
      <sheetName val="3.43 Energy FY Forecast"/>
      <sheetName val="3.44 Energy CY Forecast"/>
      <sheetName val="3.7 MeterNo"/>
      <sheetName val="3.71 MeterMonthly"/>
      <sheetName val="4.1 NetRevForecast"/>
      <sheetName val="4.2 NetRevCY"/>
      <sheetName val="4.3 NetRevFY"/>
      <sheetName val="5.1 Costs"/>
      <sheetName val="5.11 Avoidablecosts"/>
      <sheetName val="5.12 Asset breakup"/>
      <sheetName val="5.14LRMC_Allocation"/>
      <sheetName val="5.2 AppliedData"/>
      <sheetName val="5.3 CustCost"/>
      <sheetName val="5.4 EnergyCost"/>
      <sheetName val="5.5 TUOS&amp;JS Cost"/>
      <sheetName val="5.528 TUOSUnderOver"/>
      <sheetName val="6.1 Intercepts"/>
      <sheetName val="6.2 PeakSOpIntercept"/>
      <sheetName val="6.3 ResIntercept"/>
      <sheetName val="6.4 ComLoadIntercept"/>
      <sheetName val="8.0_T3.3_Rev cap"/>
      <sheetName val="8.1_T3.4_DUOS"/>
      <sheetName val="8.2_T3.7_TUOS"/>
      <sheetName val="8.3_T3.10_JS"/>
      <sheetName val="8.4_T3.11_NUOS"/>
      <sheetName val="8.5_T3.12_NUOS total"/>
      <sheetName val="8.6_T4.1_ACS"/>
      <sheetName val="8.7_T5.1_NUOS+M"/>
      <sheetName val="8.9_T4.1_Ind DUOS $"/>
      <sheetName val="8.10 Metering"/>
      <sheetName val="FiT"/>
      <sheetName val="TPRICE"/>
      <sheetName val="X factors"/>
      <sheetName val="historical prices_year"/>
      <sheetName val="historical prices_charge"/>
      <sheetName val="historical revenue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>
        <row r="28">
          <cell r="D28">
            <v>17171.818073167502</v>
          </cell>
        </row>
        <row r="29">
          <cell r="D29">
            <v>10323.466962930834</v>
          </cell>
        </row>
        <row r="30">
          <cell r="D30">
            <v>2595.0178488523557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3">
          <cell r="H63">
            <v>0.15999547602525105</v>
          </cell>
        </row>
      </sheetData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 P&amp;L_GIS adj"/>
      <sheetName val="Cover Page"/>
      <sheetName val="EBT"/>
      <sheetName val="Group P&amp;L"/>
      <sheetName val="Group Bal Sheet"/>
      <sheetName val="Labs P&amp;L"/>
      <sheetName val="MATS P&amp;L"/>
      <sheetName val="Consulting P&amp;L"/>
      <sheetName val="GIS P&amp;L"/>
      <sheetName val="Commercial P&amp;L"/>
      <sheetName val="R&amp;D P&amp;L"/>
      <sheetName val="PTD Variance Summary"/>
      <sheetName val="YTD Variance Summary"/>
      <sheetName val="Charts Source Data"/>
      <sheetName val="WIP &amp; UER"/>
      <sheetName val="Trend BS"/>
      <sheetName val="Trend P&amp;L - Group"/>
      <sheetName val="Trend P&amp;L - Analytical"/>
      <sheetName val="Trend P&amp;L - MATS"/>
      <sheetName val="Trend P&amp;L -GIS"/>
      <sheetName val="Trend P&amp;L - Consulting"/>
      <sheetName val="Trend P&amp;L - Commercial"/>
      <sheetName val="Trend P&amp;L - R&amp;D"/>
      <sheetName val="Revenue &amp; Costs Analysis"/>
      <sheetName val="KPI Table"/>
    </sheetNames>
    <sheetDataSet>
      <sheetData sheetId="0" refreshError="1"/>
      <sheetData sheetId="1" refreshError="1">
        <row r="17">
          <cell r="Y17" t="str">
            <v>2009/10</v>
          </cell>
        </row>
        <row r="19">
          <cell r="Y19" t="str">
            <v>Feb</v>
          </cell>
        </row>
        <row r="24">
          <cell r="Y24" t="str">
            <v>Actual</v>
          </cell>
        </row>
        <row r="25">
          <cell r="Y25" t="str">
            <v>Revised Budget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Evoenergy FD TX PTRM - 2022-23 "/>
    </sheetNames>
    <sheetDataSet>
      <sheetData sheetId="0">
        <row r="6">
          <cell r="C6" t="str">
            <v>-- select --</v>
          </cell>
          <cell r="D6" t="str">
            <v>-- select --</v>
          </cell>
        </row>
        <row r="7">
          <cell r="D7" t="str">
            <v>Public</v>
          </cell>
        </row>
        <row r="8">
          <cell r="D8" t="str">
            <v>Confidential</v>
          </cell>
        </row>
        <row r="14">
          <cell r="D14" t="str">
            <v>Revenue cap</v>
          </cell>
        </row>
        <row r="15">
          <cell r="D15" t="str">
            <v>Revenue yield</v>
          </cell>
        </row>
        <row r="16">
          <cell r="D16" t="str">
            <v>Weighted average price cap</v>
          </cell>
        </row>
      </sheetData>
      <sheetData sheetId="1">
        <row r="13">
          <cell r="B13" t="str">
            <v>AGN (Albury and Victoria)</v>
          </cell>
          <cell r="M13">
            <v>5</v>
          </cell>
          <cell r="AG13" t="str">
            <v>NO</v>
          </cell>
          <cell r="AI13" t="str">
            <v>CBD</v>
          </cell>
          <cell r="AJ13" t="str">
            <v>Urban</v>
          </cell>
          <cell r="AK13" t="str">
            <v>Short rural</v>
          </cell>
          <cell r="AL13" t="str">
            <v>Long rural</v>
          </cell>
          <cell r="AN13" t="str">
            <v>NO</v>
          </cell>
        </row>
        <row r="14">
          <cell r="M14">
            <v>5</v>
          </cell>
          <cell r="AG14" t="str">
            <v>NO</v>
          </cell>
          <cell r="AI14" t="str">
            <v>CBD</v>
          </cell>
          <cell r="AJ14" t="str">
            <v>Urban</v>
          </cell>
          <cell r="AK14" t="str">
            <v>Short rural</v>
          </cell>
          <cell r="AL14" t="str">
            <v>Long rural</v>
          </cell>
          <cell r="AN14" t="str">
            <v>NO</v>
          </cell>
        </row>
        <row r="15">
          <cell r="M15">
            <v>5</v>
          </cell>
          <cell r="AG15" t="str">
            <v>NO</v>
          </cell>
          <cell r="AI15" t="str">
            <v>CBD</v>
          </cell>
          <cell r="AJ15" t="str">
            <v>Urban</v>
          </cell>
          <cell r="AK15" t="str">
            <v>Short rural</v>
          </cell>
          <cell r="AL15" t="str">
            <v>Long rural</v>
          </cell>
          <cell r="AN15" t="str">
            <v>NO</v>
          </cell>
        </row>
        <row r="16">
          <cell r="M16">
            <v>5</v>
          </cell>
          <cell r="AG16" t="str">
            <v>NO</v>
          </cell>
          <cell r="AI16" t="str">
            <v>CBD</v>
          </cell>
          <cell r="AJ16" t="str">
            <v>Urban</v>
          </cell>
          <cell r="AK16" t="str">
            <v>Short rural</v>
          </cell>
          <cell r="AL16" t="str">
            <v>Long rural</v>
          </cell>
          <cell r="AN16" t="str">
            <v>NO</v>
          </cell>
        </row>
        <row r="17">
          <cell r="M17">
            <v>5</v>
          </cell>
          <cell r="AG17" t="str">
            <v>NO</v>
          </cell>
          <cell r="AI17" t="str">
            <v>CBD</v>
          </cell>
          <cell r="AJ17" t="str">
            <v>Urban</v>
          </cell>
          <cell r="AK17" t="str">
            <v>Short rural</v>
          </cell>
          <cell r="AL17" t="str">
            <v>Long rural</v>
          </cell>
          <cell r="AN17" t="str">
            <v>YES</v>
          </cell>
        </row>
        <row r="18">
          <cell r="M18">
            <v>5</v>
          </cell>
          <cell r="AG18" t="str">
            <v>NO</v>
          </cell>
          <cell r="AI18" t="str">
            <v>CBD</v>
          </cell>
          <cell r="AJ18" t="str">
            <v>Urban</v>
          </cell>
          <cell r="AK18" t="str">
            <v>Short rural</v>
          </cell>
          <cell r="AL18" t="str">
            <v>Long rural</v>
          </cell>
          <cell r="AN18" t="str">
            <v>NO</v>
          </cell>
        </row>
        <row r="19">
          <cell r="M19">
            <v>5</v>
          </cell>
          <cell r="AG19" t="str">
            <v>NO</v>
          </cell>
          <cell r="AI19" t="str">
            <v>CBD</v>
          </cell>
          <cell r="AJ19" t="str">
            <v>Urban</v>
          </cell>
          <cell r="AK19" t="str">
            <v>Short rural</v>
          </cell>
          <cell r="AL19" t="str">
            <v>Long rural</v>
          </cell>
          <cell r="AN19" t="str">
            <v>YES</v>
          </cell>
        </row>
        <row r="20">
          <cell r="M20">
            <v>5</v>
          </cell>
          <cell r="AG20" t="str">
            <v>NO</v>
          </cell>
          <cell r="AI20" t="str">
            <v>CBD</v>
          </cell>
          <cell r="AJ20" t="str">
            <v>Urban</v>
          </cell>
          <cell r="AK20" t="str">
            <v>Short rural</v>
          </cell>
          <cell r="AL20" t="str">
            <v>Long rural</v>
          </cell>
          <cell r="AN20" t="str">
            <v>NO</v>
          </cell>
        </row>
        <row r="21">
          <cell r="M21">
            <v>5</v>
          </cell>
          <cell r="AG21" t="str">
            <v>NO</v>
          </cell>
          <cell r="AI21" t="str">
            <v>CBD</v>
          </cell>
          <cell r="AJ21" t="str">
            <v>Urban</v>
          </cell>
          <cell r="AK21" t="str">
            <v>Short rural</v>
          </cell>
          <cell r="AL21" t="str">
            <v>Long rural</v>
          </cell>
          <cell r="AN21" t="str">
            <v>YES</v>
          </cell>
        </row>
        <row r="22">
          <cell r="M22">
            <v>5</v>
          </cell>
          <cell r="AG22" t="str">
            <v>NO</v>
          </cell>
          <cell r="AI22" t="str">
            <v>CBD</v>
          </cell>
          <cell r="AJ22" t="str">
            <v>Urban</v>
          </cell>
          <cell r="AK22" t="str">
            <v>Short rural</v>
          </cell>
          <cell r="AL22" t="str">
            <v>Long rural</v>
          </cell>
          <cell r="AN22" t="str">
            <v>NO</v>
          </cell>
        </row>
        <row r="23">
          <cell r="M23">
            <v>5</v>
          </cell>
          <cell r="AG23" t="str">
            <v>NO</v>
          </cell>
          <cell r="AI23" t="str">
            <v>CBD</v>
          </cell>
          <cell r="AJ23" t="str">
            <v>Urban</v>
          </cell>
          <cell r="AK23" t="str">
            <v>Short rural</v>
          </cell>
          <cell r="AL23" t="str">
            <v>Long rural</v>
          </cell>
          <cell r="AN23" t="str">
            <v>YES</v>
          </cell>
        </row>
        <row r="24">
          <cell r="M24">
            <v>5</v>
          </cell>
          <cell r="AG24" t="str">
            <v>NO</v>
          </cell>
          <cell r="AI24" t="str">
            <v>CBD</v>
          </cell>
          <cell r="AJ24" t="str">
            <v>Urban</v>
          </cell>
          <cell r="AK24" t="str">
            <v>Short rural</v>
          </cell>
          <cell r="AL24" t="str">
            <v>Long rural</v>
          </cell>
          <cell r="AN24" t="str">
            <v>YES</v>
          </cell>
        </row>
        <row r="25">
          <cell r="M25">
            <v>5</v>
          </cell>
          <cell r="AG25" t="str">
            <v>NO</v>
          </cell>
          <cell r="AI25" t="str">
            <v>CBD</v>
          </cell>
          <cell r="AJ25" t="str">
            <v>Urban</v>
          </cell>
          <cell r="AK25" t="str">
            <v>Short rural</v>
          </cell>
          <cell r="AL25" t="str">
            <v>Long rural</v>
          </cell>
          <cell r="AN25" t="str">
            <v>YES</v>
          </cell>
        </row>
        <row r="26">
          <cell r="M26">
            <v>5</v>
          </cell>
          <cell r="AG26" t="str">
            <v>NO</v>
          </cell>
          <cell r="AI26" t="str">
            <v>CBD</v>
          </cell>
          <cell r="AJ26" t="str">
            <v>Urban</v>
          </cell>
          <cell r="AK26" t="str">
            <v>Short rural</v>
          </cell>
          <cell r="AL26" t="str">
            <v>Long rural</v>
          </cell>
          <cell r="AN26" t="str">
            <v>YES</v>
          </cell>
        </row>
        <row r="27">
          <cell r="M27">
            <v>5</v>
          </cell>
          <cell r="AG27" t="str">
            <v>NO</v>
          </cell>
          <cell r="AI27" t="str">
            <v>CBD</v>
          </cell>
          <cell r="AJ27" t="str">
            <v>Urban</v>
          </cell>
          <cell r="AK27" t="str">
            <v>Short rural</v>
          </cell>
          <cell r="AL27" t="str">
            <v>Long rural</v>
          </cell>
          <cell r="AN27" t="str">
            <v>YES</v>
          </cell>
        </row>
        <row r="28">
          <cell r="M28">
            <v>5</v>
          </cell>
          <cell r="AG28" t="str">
            <v>NO</v>
          </cell>
          <cell r="AI28" t="str">
            <v>CBD</v>
          </cell>
          <cell r="AJ28" t="str">
            <v>Urban</v>
          </cell>
          <cell r="AK28" t="str">
            <v>Short rural</v>
          </cell>
          <cell r="AL28" t="str">
            <v>Long rural</v>
          </cell>
          <cell r="AN28" t="str">
            <v>YES</v>
          </cell>
        </row>
        <row r="29">
          <cell r="M29">
            <v>5</v>
          </cell>
          <cell r="AG29" t="str">
            <v>NO</v>
          </cell>
          <cell r="AI29" t="str">
            <v>CBD</v>
          </cell>
          <cell r="AJ29" t="str">
            <v>Urban</v>
          </cell>
          <cell r="AK29" t="str">
            <v>Short rural</v>
          </cell>
          <cell r="AL29" t="str">
            <v>Long rural</v>
          </cell>
          <cell r="AN29" t="str">
            <v>NO</v>
          </cell>
        </row>
        <row r="30">
          <cell r="M30">
            <v>5</v>
          </cell>
          <cell r="AG30" t="str">
            <v>NO</v>
          </cell>
          <cell r="AI30" t="str">
            <v>CBD</v>
          </cell>
          <cell r="AJ30" t="str">
            <v>Urban</v>
          </cell>
          <cell r="AK30" t="str">
            <v>Short rural</v>
          </cell>
          <cell r="AL30" t="str">
            <v>Long rural</v>
          </cell>
          <cell r="AN30" t="str">
            <v>NO</v>
          </cell>
        </row>
        <row r="31">
          <cell r="M31">
            <v>5</v>
          </cell>
          <cell r="AG31" t="str">
            <v>NO</v>
          </cell>
          <cell r="AI31" t="str">
            <v>CBD</v>
          </cell>
          <cell r="AJ31" t="str">
            <v>Urban</v>
          </cell>
          <cell r="AK31" t="str">
            <v>Short rural</v>
          </cell>
          <cell r="AL31" t="str">
            <v>Long rural</v>
          </cell>
          <cell r="AN31" t="str">
            <v>YES</v>
          </cell>
        </row>
        <row r="32">
          <cell r="M32">
            <v>5</v>
          </cell>
          <cell r="AG32" t="str">
            <v>NO</v>
          </cell>
          <cell r="AI32" t="str">
            <v>CBD</v>
          </cell>
          <cell r="AJ32" t="str">
            <v>Urban</v>
          </cell>
          <cell r="AK32" t="str">
            <v>Short rural</v>
          </cell>
          <cell r="AL32" t="str">
            <v>Long rural</v>
          </cell>
          <cell r="AN32" t="str">
            <v>NO</v>
          </cell>
        </row>
        <row r="33">
          <cell r="M33">
            <v>5</v>
          </cell>
          <cell r="AG33" t="str">
            <v>NO</v>
          </cell>
          <cell r="AI33" t="str">
            <v>CBD</v>
          </cell>
          <cell r="AJ33" t="str">
            <v>Urban</v>
          </cell>
          <cell r="AK33" t="str">
            <v>Short rural</v>
          </cell>
          <cell r="AL33" t="str">
            <v>Long rural</v>
          </cell>
          <cell r="AN33" t="str">
            <v>NO</v>
          </cell>
        </row>
        <row r="34">
          <cell r="M34">
            <v>5</v>
          </cell>
          <cell r="AG34" t="str">
            <v>NO</v>
          </cell>
          <cell r="AI34" t="str">
            <v>CBD</v>
          </cell>
          <cell r="AJ34" t="str">
            <v>Urban</v>
          </cell>
          <cell r="AK34" t="str">
            <v>Short rural</v>
          </cell>
          <cell r="AL34" t="str">
            <v>Long rural</v>
          </cell>
          <cell r="AN34" t="str">
            <v>NO</v>
          </cell>
        </row>
        <row r="35">
          <cell r="M35">
            <v>5</v>
          </cell>
          <cell r="AG35" t="str">
            <v>NO</v>
          </cell>
          <cell r="AI35" t="str">
            <v>CBD</v>
          </cell>
          <cell r="AJ35" t="str">
            <v>Urban</v>
          </cell>
          <cell r="AK35" t="str">
            <v>Short rural</v>
          </cell>
          <cell r="AL35" t="str">
            <v>Long rural</v>
          </cell>
          <cell r="AN35" t="str">
            <v>YES</v>
          </cell>
        </row>
        <row r="36">
          <cell r="M36">
            <v>5</v>
          </cell>
          <cell r="AG36" t="str">
            <v>NO</v>
          </cell>
          <cell r="AI36" t="str">
            <v>CBD</v>
          </cell>
          <cell r="AJ36" t="str">
            <v>Urban</v>
          </cell>
          <cell r="AK36" t="str">
            <v>Short rural</v>
          </cell>
          <cell r="AL36" t="str">
            <v>Long rural</v>
          </cell>
          <cell r="AN36" t="str">
            <v>NO</v>
          </cell>
        </row>
        <row r="37">
          <cell r="M37">
            <v>5</v>
          </cell>
          <cell r="AG37" t="str">
            <v>YES</v>
          </cell>
          <cell r="AI37" t="str">
            <v>Critical Infrastructure</v>
          </cell>
          <cell r="AJ37" t="str">
            <v>High density commercial</v>
          </cell>
          <cell r="AK37" t="str">
            <v>Urban</v>
          </cell>
          <cell r="AL37" t="str">
            <v>High density rural</v>
          </cell>
          <cell r="AM37" t="str">
            <v>Low density rural</v>
          </cell>
          <cell r="AN37" t="str">
            <v>YES</v>
          </cell>
        </row>
        <row r="38">
          <cell r="M38">
            <v>5</v>
          </cell>
          <cell r="AG38" t="str">
            <v>NO</v>
          </cell>
          <cell r="AI38" t="str">
            <v>CBD</v>
          </cell>
          <cell r="AJ38" t="str">
            <v>Urban</v>
          </cell>
          <cell r="AK38" t="str">
            <v>Short rural</v>
          </cell>
          <cell r="AL38" t="str">
            <v>Long rural</v>
          </cell>
          <cell r="AN38" t="str">
            <v>YES</v>
          </cell>
        </row>
        <row r="45">
          <cell r="E45">
            <v>1</v>
          </cell>
        </row>
        <row r="46">
          <cell r="E46">
            <v>1</v>
          </cell>
        </row>
        <row r="47">
          <cell r="E47">
            <v>5</v>
          </cell>
        </row>
        <row r="48">
          <cell r="E48">
            <v>5</v>
          </cell>
        </row>
        <row r="49">
          <cell r="E49">
            <v>1</v>
          </cell>
        </row>
        <row r="50">
          <cell r="E50">
            <v>5</v>
          </cell>
        </row>
        <row r="51">
          <cell r="E51">
            <v>5</v>
          </cell>
        </row>
        <row r="52">
          <cell r="E52">
            <v>5</v>
          </cell>
        </row>
        <row r="53">
          <cell r="E53">
            <v>5</v>
          </cell>
        </row>
        <row r="54">
          <cell r="E54">
            <v>1</v>
          </cell>
        </row>
        <row r="64">
          <cell r="E64" t="str">
            <v>2015-16</v>
          </cell>
          <cell r="I64" t="str">
            <v>2025-26</v>
          </cell>
        </row>
        <row r="65">
          <cell r="E65" t="str">
            <v>2016-17</v>
          </cell>
          <cell r="I65" t="str">
            <v>2026-27</v>
          </cell>
        </row>
        <row r="66">
          <cell r="E66" t="str">
            <v>2017-18</v>
          </cell>
        </row>
        <row r="67">
          <cell r="E67" t="str">
            <v>2018-19</v>
          </cell>
        </row>
        <row r="68">
          <cell r="E68" t="str">
            <v>2019-20</v>
          </cell>
          <cell r="G68" t="str">
            <v>2024-25</v>
          </cell>
        </row>
        <row r="69">
          <cell r="E69" t="str">
            <v>2020-21</v>
          </cell>
          <cell r="G69" t="str">
            <v>2025-26</v>
          </cell>
          <cell r="I69" t="str">
            <v>2030-31</v>
          </cell>
        </row>
        <row r="70">
          <cell r="E70" t="str">
            <v>2021-22</v>
          </cell>
          <cell r="G70" t="str">
            <v>2026-27</v>
          </cell>
          <cell r="I70" t="str">
            <v>2031-32</v>
          </cell>
        </row>
        <row r="71">
          <cell r="E71" t="str">
            <v>2022-23</v>
          </cell>
          <cell r="G71" t="str">
            <v>2027-28</v>
          </cell>
          <cell r="I71" t="str">
            <v>2032-33</v>
          </cell>
        </row>
        <row r="72">
          <cell r="E72" t="str">
            <v>2023-24</v>
          </cell>
          <cell r="G72" t="str">
            <v>2028-29</v>
          </cell>
          <cell r="I72" t="str">
            <v>2033-34</v>
          </cell>
        </row>
        <row r="73">
          <cell r="E73" t="str">
            <v>2024-25</v>
          </cell>
          <cell r="G73" t="str">
            <v>2029-30</v>
          </cell>
          <cell r="I73" t="str">
            <v>2034-35</v>
          </cell>
        </row>
      </sheetData>
      <sheetData sheetId="2">
        <row r="10">
          <cell r="C10" t="str">
            <v>PTRM</v>
          </cell>
        </row>
        <row r="13">
          <cell r="C13" t="str">
            <v>Public</v>
          </cell>
        </row>
        <row r="28">
          <cell r="C28" t="str">
            <v>CRY not present</v>
          </cell>
        </row>
        <row r="35">
          <cell r="C35" t="str">
            <v>2020-21</v>
          </cell>
        </row>
        <row r="37">
          <cell r="C37">
            <v>0</v>
          </cell>
        </row>
        <row r="38">
          <cell r="C38">
            <v>34</v>
          </cell>
        </row>
        <row r="39">
          <cell r="C39">
            <v>29</v>
          </cell>
        </row>
        <row r="40">
          <cell r="C40">
            <v>24</v>
          </cell>
        </row>
        <row r="41">
          <cell r="C41">
            <v>38</v>
          </cell>
        </row>
        <row r="45">
          <cell r="C45" t="str">
            <v>2024-25</v>
          </cell>
        </row>
        <row r="46">
          <cell r="C46" t="str">
            <v>2019-20</v>
          </cell>
        </row>
        <row r="47">
          <cell r="C47" t="str">
            <v>2014-15</v>
          </cell>
        </row>
        <row r="48">
          <cell r="C48" t="str">
            <v>2024-25</v>
          </cell>
        </row>
        <row r="50">
          <cell r="C50" t="str">
            <v>2020</v>
          </cell>
        </row>
        <row r="51">
          <cell r="C51" t="str">
            <v>2015</v>
          </cell>
        </row>
        <row r="52">
          <cell r="C52">
            <v>0</v>
          </cell>
        </row>
        <row r="53">
          <cell r="C53" t="str">
            <v>2025</v>
          </cell>
        </row>
        <row r="54">
          <cell r="C54">
            <v>0</v>
          </cell>
        </row>
        <row r="55">
          <cell r="C55">
            <v>5</v>
          </cell>
        </row>
        <row r="56">
          <cell r="C56" t="str">
            <v>2025</v>
          </cell>
        </row>
        <row r="57">
          <cell r="C57" t="str">
            <v>2020-21 to 2024-25</v>
          </cell>
        </row>
        <row r="58">
          <cell r="C58">
            <v>0</v>
          </cell>
        </row>
        <row r="59">
          <cell r="C59" t="str">
            <v>2020-21 to 2024-25</v>
          </cell>
        </row>
        <row r="61">
          <cell r="C61" t="str">
            <v>No</v>
          </cell>
        </row>
        <row r="67">
          <cell r="C67">
            <v>5</v>
          </cell>
        </row>
        <row r="74">
          <cell r="C74" t="str">
            <v>no</v>
          </cell>
        </row>
        <row r="89">
          <cell r="C89" t="str">
            <v>no</v>
          </cell>
        </row>
        <row r="91">
          <cell r="C91" t="str">
            <v>not a CA</v>
          </cell>
        </row>
        <row r="97">
          <cell r="C97" t="str">
            <v>dms_LeapYear not present</v>
          </cell>
        </row>
        <row r="98">
          <cell r="C98">
            <v>1826</v>
          </cell>
        </row>
        <row r="99">
          <cell r="C99">
            <v>365</v>
          </cell>
        </row>
        <row r="105">
          <cell r="C105" t="str">
            <v>1-Jul-2013</v>
          </cell>
        </row>
        <row r="110">
          <cell r="C110">
            <v>12</v>
          </cell>
        </row>
        <row r="111">
          <cell r="C111" t="str">
            <v>0</v>
          </cell>
        </row>
        <row r="124">
          <cell r="C124" t="str">
            <v>NO</v>
          </cell>
        </row>
      </sheetData>
      <sheetData sheetId="3">
        <row r="16">
          <cell r="AL16" t="str">
            <v>Evoenergy (Tx Assets)</v>
          </cell>
        </row>
        <row r="61">
          <cell r="AR61" t="str">
            <v>PTRM update 3</v>
          </cell>
        </row>
        <row r="63">
          <cell r="AR63" t="str">
            <v>Consolidated</v>
          </cell>
        </row>
        <row r="65">
          <cell r="AR65" t="str">
            <v>Public</v>
          </cell>
        </row>
        <row r="67">
          <cell r="AR67" t="str">
            <v>.</v>
          </cell>
        </row>
        <row r="71">
          <cell r="AR71" t="str">
            <v>dd/mm/yy</v>
          </cell>
        </row>
      </sheetData>
      <sheetData sheetId="4">
        <row r="4">
          <cell r="L4">
            <v>4</v>
          </cell>
        </row>
      </sheetData>
      <sheetData sheetId="5">
        <row r="16">
          <cell r="C16" t="str">
            <v>Evoenergy</v>
          </cell>
        </row>
      </sheetData>
      <sheetData sheetId="6">
        <row r="7">
          <cell r="G7" t="str">
            <v>Opening Distribution Assets</v>
          </cell>
        </row>
      </sheetData>
      <sheetData sheetId="7">
        <row r="18">
          <cell r="G18">
            <v>5.5307680210269418E-2</v>
          </cell>
        </row>
      </sheetData>
      <sheetData sheetId="8">
        <row r="7">
          <cell r="G7">
            <v>1.0242487465753967</v>
          </cell>
        </row>
      </sheetData>
      <sheetData sheetId="9">
        <row r="109">
          <cell r="D109">
            <v>0.33888653322130502</v>
          </cell>
        </row>
      </sheetData>
      <sheetData sheetId="10"/>
      <sheetData sheetId="11">
        <row r="21">
          <cell r="F21" t="str">
            <v>2022-23</v>
          </cell>
        </row>
      </sheetData>
      <sheetData sheetId="12"/>
      <sheetData sheetId="13">
        <row r="54">
          <cell r="Q54">
            <v>9.8636867661157562E-2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>
        <row r="6">
          <cell r="C6" t="str">
            <v>-- select --</v>
          </cell>
          <cell r="D6" t="str">
            <v>-- select --</v>
          </cell>
        </row>
        <row r="7">
          <cell r="D7" t="str">
            <v>Public</v>
          </cell>
        </row>
        <row r="8">
          <cell r="D8" t="str">
            <v>Confidential</v>
          </cell>
        </row>
        <row r="14">
          <cell r="D14" t="str">
            <v>Revenue cap</v>
          </cell>
        </row>
        <row r="15">
          <cell r="D15" t="str">
            <v>Revenue yield</v>
          </cell>
        </row>
        <row r="16">
          <cell r="D16" t="str">
            <v>Weighted average price cap</v>
          </cell>
        </row>
      </sheetData>
      <sheetData sheetId="1">
        <row r="13">
          <cell r="B13" t="str">
            <v>AGN (Albury and Victoria)</v>
          </cell>
          <cell r="M13">
            <v>5</v>
          </cell>
          <cell r="AG13" t="str">
            <v>NO</v>
          </cell>
          <cell r="AI13" t="str">
            <v>CBD</v>
          </cell>
          <cell r="AJ13" t="str">
            <v>Urban</v>
          </cell>
          <cell r="AK13" t="str">
            <v>Short rural</v>
          </cell>
          <cell r="AL13" t="str">
            <v>Long rural</v>
          </cell>
          <cell r="AN13" t="str">
            <v>NO</v>
          </cell>
        </row>
        <row r="14">
          <cell r="M14">
            <v>5</v>
          </cell>
          <cell r="AG14" t="str">
            <v>NO</v>
          </cell>
          <cell r="AI14" t="str">
            <v>CBD</v>
          </cell>
          <cell r="AJ14" t="str">
            <v>Urban</v>
          </cell>
          <cell r="AK14" t="str">
            <v>Short rural</v>
          </cell>
          <cell r="AL14" t="str">
            <v>Long rural</v>
          </cell>
          <cell r="AN14" t="str">
            <v>NO</v>
          </cell>
        </row>
        <row r="15">
          <cell r="M15">
            <v>5</v>
          </cell>
          <cell r="AG15" t="str">
            <v>NO</v>
          </cell>
          <cell r="AI15" t="str">
            <v>CBD</v>
          </cell>
          <cell r="AJ15" t="str">
            <v>Urban</v>
          </cell>
          <cell r="AK15" t="str">
            <v>Short rural</v>
          </cell>
          <cell r="AL15" t="str">
            <v>Long rural</v>
          </cell>
          <cell r="AN15" t="str">
            <v>NO</v>
          </cell>
        </row>
        <row r="16">
          <cell r="M16">
            <v>5</v>
          </cell>
          <cell r="AG16" t="str">
            <v>NO</v>
          </cell>
          <cell r="AI16" t="str">
            <v>CBD</v>
          </cell>
          <cell r="AJ16" t="str">
            <v>Urban</v>
          </cell>
          <cell r="AK16" t="str">
            <v>Short rural</v>
          </cell>
          <cell r="AL16" t="str">
            <v>Long rural</v>
          </cell>
          <cell r="AN16" t="str">
            <v>NO</v>
          </cell>
        </row>
        <row r="17">
          <cell r="M17">
            <v>5</v>
          </cell>
          <cell r="AG17" t="str">
            <v>NO</v>
          </cell>
          <cell r="AI17" t="str">
            <v>CBD</v>
          </cell>
          <cell r="AJ17" t="str">
            <v>Urban</v>
          </cell>
          <cell r="AK17" t="str">
            <v>Short rural</v>
          </cell>
          <cell r="AL17" t="str">
            <v>Long rural</v>
          </cell>
          <cell r="AN17" t="str">
            <v>YES</v>
          </cell>
        </row>
        <row r="18">
          <cell r="M18">
            <v>5</v>
          </cell>
          <cell r="AG18" t="str">
            <v>NO</v>
          </cell>
          <cell r="AI18" t="str">
            <v>CBD</v>
          </cell>
          <cell r="AJ18" t="str">
            <v>Urban</v>
          </cell>
          <cell r="AK18" t="str">
            <v>Short rural</v>
          </cell>
          <cell r="AL18" t="str">
            <v>Long rural</v>
          </cell>
          <cell r="AN18" t="str">
            <v>NO</v>
          </cell>
        </row>
        <row r="19">
          <cell r="M19">
            <v>5</v>
          </cell>
          <cell r="AG19" t="str">
            <v>NO</v>
          </cell>
          <cell r="AI19" t="str">
            <v>CBD</v>
          </cell>
          <cell r="AJ19" t="str">
            <v>Urban</v>
          </cell>
          <cell r="AK19" t="str">
            <v>Short rural</v>
          </cell>
          <cell r="AL19" t="str">
            <v>Long rural</v>
          </cell>
          <cell r="AN19" t="str">
            <v>YES</v>
          </cell>
        </row>
        <row r="20">
          <cell r="M20">
            <v>5</v>
          </cell>
          <cell r="AG20" t="str">
            <v>NO</v>
          </cell>
          <cell r="AI20" t="str">
            <v>CBD</v>
          </cell>
          <cell r="AJ20" t="str">
            <v>Urban</v>
          </cell>
          <cell r="AK20" t="str">
            <v>Short rural</v>
          </cell>
          <cell r="AL20" t="str">
            <v>Long rural</v>
          </cell>
          <cell r="AN20" t="str">
            <v>NO</v>
          </cell>
        </row>
        <row r="21">
          <cell r="M21">
            <v>5</v>
          </cell>
          <cell r="AG21" t="str">
            <v>NO</v>
          </cell>
          <cell r="AI21" t="str">
            <v>CBD</v>
          </cell>
          <cell r="AJ21" t="str">
            <v>Urban</v>
          </cell>
          <cell r="AK21" t="str">
            <v>Short rural</v>
          </cell>
          <cell r="AL21" t="str">
            <v>Long rural</v>
          </cell>
          <cell r="AN21" t="str">
            <v>YES</v>
          </cell>
        </row>
        <row r="22">
          <cell r="M22">
            <v>5</v>
          </cell>
          <cell r="AG22" t="str">
            <v>NO</v>
          </cell>
          <cell r="AI22" t="str">
            <v>CBD</v>
          </cell>
          <cell r="AJ22" t="str">
            <v>Urban</v>
          </cell>
          <cell r="AK22" t="str">
            <v>Short rural</v>
          </cell>
          <cell r="AL22" t="str">
            <v>Long rural</v>
          </cell>
          <cell r="AN22" t="str">
            <v>NO</v>
          </cell>
        </row>
        <row r="23">
          <cell r="M23">
            <v>5</v>
          </cell>
          <cell r="AG23" t="str">
            <v>NO</v>
          </cell>
          <cell r="AI23" t="str">
            <v>CBD</v>
          </cell>
          <cell r="AJ23" t="str">
            <v>Urban</v>
          </cell>
          <cell r="AK23" t="str">
            <v>Short rural</v>
          </cell>
          <cell r="AL23" t="str">
            <v>Long rural</v>
          </cell>
          <cell r="AN23" t="str">
            <v>YES</v>
          </cell>
        </row>
        <row r="24">
          <cell r="M24">
            <v>5</v>
          </cell>
          <cell r="AG24" t="str">
            <v>NO</v>
          </cell>
          <cell r="AI24" t="str">
            <v>CBD</v>
          </cell>
          <cell r="AJ24" t="str">
            <v>Urban</v>
          </cell>
          <cell r="AK24" t="str">
            <v>Short rural</v>
          </cell>
          <cell r="AL24" t="str">
            <v>Long rural</v>
          </cell>
          <cell r="AN24" t="str">
            <v>YES</v>
          </cell>
        </row>
        <row r="25">
          <cell r="M25">
            <v>5</v>
          </cell>
          <cell r="AG25" t="str">
            <v>NO</v>
          </cell>
          <cell r="AI25" t="str">
            <v>CBD</v>
          </cell>
          <cell r="AJ25" t="str">
            <v>Urban</v>
          </cell>
          <cell r="AK25" t="str">
            <v>Short rural</v>
          </cell>
          <cell r="AL25" t="str">
            <v>Long rural</v>
          </cell>
          <cell r="AN25" t="str">
            <v>YES</v>
          </cell>
        </row>
        <row r="26">
          <cell r="M26">
            <v>5</v>
          </cell>
          <cell r="AG26" t="str">
            <v>NO</v>
          </cell>
          <cell r="AI26" t="str">
            <v>CBD</v>
          </cell>
          <cell r="AJ26" t="str">
            <v>Urban</v>
          </cell>
          <cell r="AK26" t="str">
            <v>Short rural</v>
          </cell>
          <cell r="AL26" t="str">
            <v>Long rural</v>
          </cell>
          <cell r="AN26" t="str">
            <v>YES</v>
          </cell>
        </row>
        <row r="27">
          <cell r="M27">
            <v>5</v>
          </cell>
          <cell r="AG27" t="str">
            <v>NO</v>
          </cell>
          <cell r="AI27" t="str">
            <v>CBD</v>
          </cell>
          <cell r="AJ27" t="str">
            <v>Urban</v>
          </cell>
          <cell r="AK27" t="str">
            <v>Short rural</v>
          </cell>
          <cell r="AL27" t="str">
            <v>Long rural</v>
          </cell>
          <cell r="AN27" t="str">
            <v>YES</v>
          </cell>
        </row>
        <row r="28">
          <cell r="M28">
            <v>5</v>
          </cell>
          <cell r="AG28" t="str">
            <v>NO</v>
          </cell>
          <cell r="AI28" t="str">
            <v>CBD</v>
          </cell>
          <cell r="AJ28" t="str">
            <v>Urban</v>
          </cell>
          <cell r="AK28" t="str">
            <v>Short rural</v>
          </cell>
          <cell r="AL28" t="str">
            <v>Long rural</v>
          </cell>
          <cell r="AN28" t="str">
            <v>YES</v>
          </cell>
        </row>
        <row r="29">
          <cell r="M29">
            <v>5</v>
          </cell>
          <cell r="AG29" t="str">
            <v>NO</v>
          </cell>
          <cell r="AI29" t="str">
            <v>CBD</v>
          </cell>
          <cell r="AJ29" t="str">
            <v>Urban</v>
          </cell>
          <cell r="AK29" t="str">
            <v>Short rural</v>
          </cell>
          <cell r="AL29" t="str">
            <v>Long rural</v>
          </cell>
          <cell r="AN29" t="str">
            <v>NO</v>
          </cell>
        </row>
        <row r="30">
          <cell r="M30">
            <v>5</v>
          </cell>
          <cell r="AG30" t="str">
            <v>NO</v>
          </cell>
          <cell r="AI30" t="str">
            <v>CBD</v>
          </cell>
          <cell r="AJ30" t="str">
            <v>Urban</v>
          </cell>
          <cell r="AK30" t="str">
            <v>Short rural</v>
          </cell>
          <cell r="AL30" t="str">
            <v>Long rural</v>
          </cell>
          <cell r="AN30" t="str">
            <v>NO</v>
          </cell>
        </row>
        <row r="31">
          <cell r="M31">
            <v>5</v>
          </cell>
          <cell r="AG31" t="str">
            <v>NO</v>
          </cell>
          <cell r="AI31" t="str">
            <v>CBD</v>
          </cell>
          <cell r="AJ31" t="str">
            <v>Urban</v>
          </cell>
          <cell r="AK31" t="str">
            <v>Short rural</v>
          </cell>
          <cell r="AL31" t="str">
            <v>Long rural</v>
          </cell>
          <cell r="AN31" t="str">
            <v>YES</v>
          </cell>
        </row>
        <row r="32">
          <cell r="M32">
            <v>5</v>
          </cell>
          <cell r="AG32" t="str">
            <v>NO</v>
          </cell>
          <cell r="AI32" t="str">
            <v>CBD</v>
          </cell>
          <cell r="AJ32" t="str">
            <v>Urban</v>
          </cell>
          <cell r="AK32" t="str">
            <v>Short rural</v>
          </cell>
          <cell r="AL32" t="str">
            <v>Long rural</v>
          </cell>
          <cell r="AN32" t="str">
            <v>NO</v>
          </cell>
        </row>
        <row r="33">
          <cell r="M33">
            <v>5</v>
          </cell>
          <cell r="AG33" t="str">
            <v>NO</v>
          </cell>
          <cell r="AI33" t="str">
            <v>CBD</v>
          </cell>
          <cell r="AJ33" t="str">
            <v>Urban</v>
          </cell>
          <cell r="AK33" t="str">
            <v>Short rural</v>
          </cell>
          <cell r="AL33" t="str">
            <v>Long rural</v>
          </cell>
          <cell r="AN33" t="str">
            <v>NO</v>
          </cell>
        </row>
        <row r="34">
          <cell r="M34">
            <v>5</v>
          </cell>
          <cell r="AG34" t="str">
            <v>NO</v>
          </cell>
          <cell r="AI34" t="str">
            <v>CBD</v>
          </cell>
          <cell r="AJ34" t="str">
            <v>Urban</v>
          </cell>
          <cell r="AK34" t="str">
            <v>Short rural</v>
          </cell>
          <cell r="AL34" t="str">
            <v>Long rural</v>
          </cell>
          <cell r="AN34" t="str">
            <v>NO</v>
          </cell>
        </row>
        <row r="35">
          <cell r="M35">
            <v>5</v>
          </cell>
          <cell r="AG35" t="str">
            <v>NO</v>
          </cell>
          <cell r="AI35" t="str">
            <v>CBD</v>
          </cell>
          <cell r="AJ35" t="str">
            <v>Urban</v>
          </cell>
          <cell r="AK35" t="str">
            <v>Short rural</v>
          </cell>
          <cell r="AL35" t="str">
            <v>Long rural</v>
          </cell>
          <cell r="AN35" t="str">
            <v>YES</v>
          </cell>
        </row>
        <row r="36">
          <cell r="M36">
            <v>5</v>
          </cell>
          <cell r="AG36" t="str">
            <v>NO</v>
          </cell>
          <cell r="AI36" t="str">
            <v>CBD</v>
          </cell>
          <cell r="AJ36" t="str">
            <v>Urban</v>
          </cell>
          <cell r="AK36" t="str">
            <v>Short rural</v>
          </cell>
          <cell r="AL36" t="str">
            <v>Long rural</v>
          </cell>
          <cell r="AN36" t="str">
            <v>NO</v>
          </cell>
        </row>
        <row r="37">
          <cell r="M37">
            <v>5</v>
          </cell>
          <cell r="AG37" t="str">
            <v>YES</v>
          </cell>
          <cell r="AI37" t="str">
            <v>Critical Infrastructure</v>
          </cell>
          <cell r="AJ37" t="str">
            <v>High density commercial</v>
          </cell>
          <cell r="AK37" t="str">
            <v>Urban</v>
          </cell>
          <cell r="AL37" t="str">
            <v>High density rural</v>
          </cell>
          <cell r="AM37" t="str">
            <v>Low density rural</v>
          </cell>
          <cell r="AN37" t="str">
            <v>YES</v>
          </cell>
        </row>
        <row r="38">
          <cell r="M38">
            <v>5</v>
          </cell>
          <cell r="AG38" t="str">
            <v>NO</v>
          </cell>
          <cell r="AI38" t="str">
            <v>CBD</v>
          </cell>
          <cell r="AJ38" t="str">
            <v>Urban</v>
          </cell>
          <cell r="AK38" t="str">
            <v>Short rural</v>
          </cell>
          <cell r="AL38" t="str">
            <v>Long rural</v>
          </cell>
          <cell r="AN38" t="str">
            <v>YES</v>
          </cell>
        </row>
        <row r="45">
          <cell r="E45">
            <v>1</v>
          </cell>
        </row>
        <row r="46">
          <cell r="E46">
            <v>1</v>
          </cell>
        </row>
        <row r="47">
          <cell r="E47">
            <v>5</v>
          </cell>
        </row>
        <row r="48">
          <cell r="E48">
            <v>5</v>
          </cell>
        </row>
        <row r="49">
          <cell r="E49">
            <v>1</v>
          </cell>
        </row>
        <row r="50">
          <cell r="E50">
            <v>5</v>
          </cell>
        </row>
        <row r="51">
          <cell r="E51">
            <v>5</v>
          </cell>
        </row>
        <row r="52">
          <cell r="E52">
            <v>5</v>
          </cell>
        </row>
        <row r="53">
          <cell r="E53">
            <v>5</v>
          </cell>
        </row>
        <row r="54">
          <cell r="E54">
            <v>1</v>
          </cell>
        </row>
        <row r="64">
          <cell r="E64" t="str">
            <v>2015-16</v>
          </cell>
          <cell r="I64" t="str">
            <v>2025-26</v>
          </cell>
        </row>
        <row r="65">
          <cell r="E65" t="str">
            <v>2016-17</v>
          </cell>
          <cell r="I65" t="str">
            <v>2026-27</v>
          </cell>
        </row>
        <row r="66">
          <cell r="E66" t="str">
            <v>2017-18</v>
          </cell>
        </row>
        <row r="67">
          <cell r="E67" t="str">
            <v>2018-19</v>
          </cell>
        </row>
        <row r="68">
          <cell r="E68" t="str">
            <v>2019-20</v>
          </cell>
          <cell r="G68" t="str">
            <v>2024-25</v>
          </cell>
        </row>
        <row r="69">
          <cell r="E69" t="str">
            <v>2020-21</v>
          </cell>
          <cell r="G69" t="str">
            <v>2025-26</v>
          </cell>
          <cell r="I69" t="str">
            <v>2030-31</v>
          </cell>
        </row>
        <row r="70">
          <cell r="E70" t="str">
            <v>2021-22</v>
          </cell>
          <cell r="G70" t="str">
            <v>2026-27</v>
          </cell>
          <cell r="I70" t="str">
            <v>2031-32</v>
          </cell>
        </row>
        <row r="71">
          <cell r="E71" t="str">
            <v>2022-23</v>
          </cell>
          <cell r="G71" t="str">
            <v>2027-28</v>
          </cell>
          <cell r="I71" t="str">
            <v>2032-33</v>
          </cell>
        </row>
        <row r="72">
          <cell r="E72" t="str">
            <v>2023-24</v>
          </cell>
          <cell r="G72" t="str">
            <v>2028-29</v>
          </cell>
          <cell r="I72" t="str">
            <v>2033-34</v>
          </cell>
        </row>
        <row r="73">
          <cell r="E73" t="str">
            <v>2024-25</v>
          </cell>
          <cell r="G73" t="str">
            <v>2029-30</v>
          </cell>
          <cell r="I73" t="str">
            <v>2034-35</v>
          </cell>
        </row>
      </sheetData>
      <sheetData sheetId="2">
        <row r="10">
          <cell r="C10" t="str">
            <v>PTRM</v>
          </cell>
        </row>
        <row r="13">
          <cell r="C13" t="str">
            <v>Public</v>
          </cell>
        </row>
        <row r="28">
          <cell r="C28" t="str">
            <v>CRY not present</v>
          </cell>
        </row>
        <row r="35">
          <cell r="C35" t="str">
            <v>2020-21</v>
          </cell>
        </row>
        <row r="37">
          <cell r="C37">
            <v>0</v>
          </cell>
        </row>
        <row r="38">
          <cell r="C38">
            <v>34</v>
          </cell>
        </row>
        <row r="39">
          <cell r="C39">
            <v>29</v>
          </cell>
        </row>
        <row r="40">
          <cell r="C40">
            <v>24</v>
          </cell>
        </row>
        <row r="41">
          <cell r="C41">
            <v>38</v>
          </cell>
        </row>
        <row r="45">
          <cell r="C45" t="str">
            <v>2024-25</v>
          </cell>
        </row>
        <row r="46">
          <cell r="C46" t="str">
            <v>2019-20</v>
          </cell>
        </row>
        <row r="47">
          <cell r="C47" t="str">
            <v>2014-15</v>
          </cell>
        </row>
        <row r="48">
          <cell r="C48" t="str">
            <v>2024-25</v>
          </cell>
        </row>
        <row r="50">
          <cell r="C50" t="str">
            <v>2020</v>
          </cell>
        </row>
        <row r="51">
          <cell r="C51" t="str">
            <v>2015</v>
          </cell>
        </row>
        <row r="52">
          <cell r="C52">
            <v>0</v>
          </cell>
        </row>
        <row r="53">
          <cell r="C53" t="str">
            <v>2025</v>
          </cell>
        </row>
        <row r="54">
          <cell r="C54">
            <v>0</v>
          </cell>
        </row>
        <row r="55">
          <cell r="C55">
            <v>5</v>
          </cell>
        </row>
        <row r="56">
          <cell r="C56" t="str">
            <v>2025</v>
          </cell>
        </row>
        <row r="57">
          <cell r="C57" t="str">
            <v>2020-21 to 2024-25</v>
          </cell>
        </row>
        <row r="58">
          <cell r="C58">
            <v>0</v>
          </cell>
        </row>
        <row r="59">
          <cell r="C59" t="str">
            <v>2020-21 to 2024-25</v>
          </cell>
        </row>
        <row r="61">
          <cell r="C61" t="str">
            <v>No</v>
          </cell>
        </row>
        <row r="67">
          <cell r="C67">
            <v>5</v>
          </cell>
        </row>
        <row r="74">
          <cell r="C74" t="str">
            <v>no</v>
          </cell>
        </row>
        <row r="89">
          <cell r="C89" t="str">
            <v>no</v>
          </cell>
        </row>
        <row r="91">
          <cell r="C91" t="str">
            <v>not a CA</v>
          </cell>
        </row>
        <row r="97">
          <cell r="C97" t="str">
            <v>dms_LeapYear not present</v>
          </cell>
        </row>
        <row r="98">
          <cell r="C98">
            <v>1826</v>
          </cell>
        </row>
        <row r="99">
          <cell r="C99">
            <v>365</v>
          </cell>
        </row>
        <row r="105">
          <cell r="C105" t="str">
            <v>1-Jul-2013</v>
          </cell>
        </row>
        <row r="110">
          <cell r="C110">
            <v>12</v>
          </cell>
        </row>
        <row r="111">
          <cell r="C111" t="str">
            <v>0</v>
          </cell>
        </row>
        <row r="124">
          <cell r="C124" t="str">
            <v>NO</v>
          </cell>
        </row>
      </sheetData>
      <sheetData sheetId="3">
        <row r="16">
          <cell r="AL16" t="str">
            <v>Evoenergy</v>
          </cell>
        </row>
        <row r="61">
          <cell r="AR61" t="str">
            <v>PTRM update 3</v>
          </cell>
        </row>
        <row r="63">
          <cell r="AR63" t="str">
            <v>Consolidated</v>
          </cell>
        </row>
        <row r="65">
          <cell r="AR65" t="str">
            <v>Public</v>
          </cell>
        </row>
        <row r="67">
          <cell r="AR67" t="str">
            <v>.</v>
          </cell>
        </row>
        <row r="71">
          <cell r="AR71" t="str">
            <v>dd/mm/yy</v>
          </cell>
        </row>
      </sheetData>
      <sheetData sheetId="4">
        <row r="4">
          <cell r="L4">
            <v>4</v>
          </cell>
        </row>
      </sheetData>
      <sheetData sheetId="5">
        <row r="16">
          <cell r="C16" t="str">
            <v>Evoenergy</v>
          </cell>
        </row>
      </sheetData>
      <sheetData sheetId="6"/>
      <sheetData sheetId="7">
        <row r="18">
          <cell r="G18">
            <v>5.5307680210269418E-2</v>
          </cell>
        </row>
      </sheetData>
      <sheetData sheetId="8">
        <row r="7">
          <cell r="G7">
            <v>1.0242487465753967</v>
          </cell>
        </row>
      </sheetData>
      <sheetData sheetId="9" refreshError="1"/>
      <sheetData sheetId="10" refreshError="1"/>
      <sheetData sheetId="11">
        <row r="21">
          <cell r="F21" t="str">
            <v>2022-23</v>
          </cell>
        </row>
      </sheetData>
      <sheetData sheetId="12" refreshError="1"/>
      <sheetData sheetId="13">
        <row r="54">
          <cell r="Q54">
            <v>0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Instructions"/>
      <sheetName val="Contents"/>
      <sheetName val="Business &amp; other details"/>
      <sheetName val="CPI series"/>
      <sheetName val="2.1 Expenditure summary"/>
      <sheetName val="2.2 Repex"/>
      <sheetName val="2.3 Augex (a)"/>
      <sheetName val="2.3 Augex (b)"/>
      <sheetName val="2.4 Augex model"/>
      <sheetName val="2.5 Connections"/>
      <sheetName val="2.6 Non-network"/>
      <sheetName val="2.10 Overheads"/>
      <sheetName val="2.11 Labour"/>
      <sheetName val="2.14 Forecast price changes"/>
      <sheetName val="2.16 Opex Summary"/>
      <sheetName val="2.17 Step Changes"/>
      <sheetName val="3.1 Revenue"/>
      <sheetName val="3.2 Operating expenditure"/>
      <sheetName val="3.3 Assets (RAB)"/>
      <sheetName val="3.4 Operational data"/>
      <sheetName val="3.5 Physical assets"/>
      <sheetName val="3.6 Quality of service"/>
      <sheetName val="3.7 Operating Environment "/>
      <sheetName val="4.1 Public lighting"/>
      <sheetName val="4.2 Metering"/>
      <sheetName val="4.3 Fee-based services"/>
      <sheetName val="4.4 Quoted services"/>
      <sheetName val="5.4 MD &amp; utilisation-Spatial"/>
      <sheetName val="6.1 Telephone answering"/>
      <sheetName val="6.2 Reliability &amp; Cust serv "/>
      <sheetName val="7.1  Policies and Procedures"/>
      <sheetName val="7.2 Contingent projects"/>
      <sheetName val="7.3 Obligations"/>
      <sheetName val="7.4 Shared Assets"/>
      <sheetName val="7.6 Indicative bill impact"/>
      <sheetName val="7.7 TSS-LRMC"/>
      <sheetName val="Amendments"/>
      <sheetName val="1"/>
    </sheetNames>
    <sheetDataSet>
      <sheetData sheetId="0">
        <row r="9">
          <cell r="B9" t="str">
            <v>ActewAGL Distribution</v>
          </cell>
          <cell r="C9" t="str">
            <v>ActewAGL Distribution</v>
          </cell>
          <cell r="D9">
            <v>76670568688</v>
          </cell>
          <cell r="E9" t="str">
            <v>ACT</v>
          </cell>
          <cell r="F9" t="str">
            <v>Electricity</v>
          </cell>
          <cell r="G9" t="str">
            <v>Distribution</v>
          </cell>
          <cell r="H9" t="str">
            <v>Revenue cap</v>
          </cell>
          <cell r="I9" t="str">
            <v>Financial</v>
          </cell>
          <cell r="J9" t="str">
            <v>June</v>
          </cell>
          <cell r="K9">
            <v>5</v>
          </cell>
          <cell r="L9">
            <v>5</v>
          </cell>
          <cell r="M9">
            <v>5</v>
          </cell>
          <cell r="N9" t="str">
            <v>2014-19 Distribution Determination</v>
          </cell>
          <cell r="O9" t="str">
            <v>40 Bunda Street</v>
          </cell>
          <cell r="Q9" t="str">
            <v>CANBERRA</v>
          </cell>
          <cell r="R9" t="str">
            <v>ACT</v>
          </cell>
          <cell r="S9" t="str">
            <v>2600</v>
          </cell>
          <cell r="T9" t="str">
            <v>GPO BOX 366</v>
          </cell>
          <cell r="V9" t="str">
            <v>CANBERRA</v>
          </cell>
          <cell r="W9" t="str">
            <v>ACT</v>
          </cell>
          <cell r="X9">
            <v>2601</v>
          </cell>
          <cell r="Y9" t="str">
            <v>Robert Walker</v>
          </cell>
          <cell r="Z9" t="str">
            <v>02 6248 3847</v>
          </cell>
          <cell r="AA9" t="str">
            <v>robert.walker@actewagle.com.au</v>
          </cell>
          <cell r="AC9" t="str">
            <v>NO</v>
          </cell>
          <cell r="AD9" t="str">
            <v>YES</v>
          </cell>
          <cell r="AE9" t="str">
            <v>YES</v>
          </cell>
          <cell r="AF9" t="str">
            <v>NO</v>
          </cell>
        </row>
        <row r="10">
          <cell r="B10" t="str">
            <v>ActewAGL Distribution (Tx Assets)</v>
          </cell>
          <cell r="C10" t="str">
            <v>ActewAGL Distribution (Tx Assets)</v>
          </cell>
          <cell r="D10">
            <v>76670568688</v>
          </cell>
          <cell r="E10" t="str">
            <v>ACT</v>
          </cell>
          <cell r="F10" t="str">
            <v>Electricity</v>
          </cell>
          <cell r="G10" t="str">
            <v>Distribution</v>
          </cell>
          <cell r="H10" t="str">
            <v>Revenue cap</v>
          </cell>
          <cell r="I10" t="str">
            <v>Financial</v>
          </cell>
          <cell r="J10" t="str">
            <v>June</v>
          </cell>
          <cell r="K10">
            <v>5</v>
          </cell>
          <cell r="L10">
            <v>5</v>
          </cell>
          <cell r="M10">
            <v>5</v>
          </cell>
          <cell r="N10" t="str">
            <v>distribution determination</v>
          </cell>
          <cell r="O10" t="str">
            <v>40 Bunda Street</v>
          </cell>
          <cell r="Q10" t="str">
            <v>CANBERRA</v>
          </cell>
          <cell r="R10" t="str">
            <v>ACT</v>
          </cell>
          <cell r="S10" t="str">
            <v>2600</v>
          </cell>
          <cell r="T10" t="str">
            <v>GPO BOX 366</v>
          </cell>
          <cell r="V10" t="str">
            <v>CANBERRA</v>
          </cell>
          <cell r="W10" t="str">
            <v>ACT</v>
          </cell>
          <cell r="X10">
            <v>2601</v>
          </cell>
          <cell r="Y10" t="str">
            <v>Robert Walker</v>
          </cell>
          <cell r="Z10" t="str">
            <v>02 6248 3847</v>
          </cell>
          <cell r="AA10" t="str">
            <v>robert.walker@actewagle.com.au</v>
          </cell>
        </row>
        <row r="11">
          <cell r="B11" t="str">
            <v>ActewAGL Gas</v>
          </cell>
          <cell r="C11" t="str">
            <v>ActewAGL Gas</v>
          </cell>
          <cell r="D11">
            <v>76670568688</v>
          </cell>
          <cell r="E11" t="str">
            <v>ACT</v>
          </cell>
          <cell r="F11" t="str">
            <v>Gas</v>
          </cell>
          <cell r="G11" t="str">
            <v>Distribution</v>
          </cell>
          <cell r="H11" t="str">
            <v>Weighted average price cap</v>
          </cell>
          <cell r="I11" t="str">
            <v>Financial</v>
          </cell>
          <cell r="J11" t="str">
            <v>June</v>
          </cell>
          <cell r="K11">
            <v>5</v>
          </cell>
          <cell r="L11">
            <v>5</v>
          </cell>
          <cell r="M11" t="str">
            <v>x</v>
          </cell>
          <cell r="O11" t="str">
            <v>40 Bunda Street</v>
          </cell>
          <cell r="Q11" t="str">
            <v>CANBERRA</v>
          </cell>
          <cell r="R11" t="str">
            <v>ACT</v>
          </cell>
          <cell r="S11" t="str">
            <v>2600</v>
          </cell>
          <cell r="T11" t="str">
            <v>GPO BOX 366</v>
          </cell>
          <cell r="V11" t="str">
            <v>CANBERRA</v>
          </cell>
          <cell r="W11" t="str">
            <v>ACT</v>
          </cell>
          <cell r="X11">
            <v>2601</v>
          </cell>
          <cell r="Y11" t="str">
            <v>Philip Deamer</v>
          </cell>
          <cell r="Z11" t="str">
            <v>02 6248 3438</v>
          </cell>
          <cell r="AA11" t="str">
            <v>GasAAReview@actewagl.com.au</v>
          </cell>
        </row>
        <row r="12">
          <cell r="B12" t="str">
            <v>AEMO</v>
          </cell>
          <cell r="C12" t="str">
            <v>Australian Energy Market Operator Ltd</v>
          </cell>
          <cell r="D12">
            <v>94072010327</v>
          </cell>
          <cell r="E12" t="str">
            <v>Vic</v>
          </cell>
          <cell r="F12" t="str">
            <v>Electricity</v>
          </cell>
          <cell r="G12" t="str">
            <v>Transmission</v>
          </cell>
          <cell r="H12" t="str">
            <v>-</v>
          </cell>
          <cell r="I12" t="str">
            <v>Financial</v>
          </cell>
          <cell r="J12" t="str">
            <v>March</v>
          </cell>
          <cell r="K12">
            <v>5</v>
          </cell>
          <cell r="L12">
            <v>5</v>
          </cell>
          <cell r="M12" t="str">
            <v>x</v>
          </cell>
          <cell r="N12" t="str">
            <v>-</v>
          </cell>
          <cell r="O12" t="str">
            <v>Level 22</v>
          </cell>
          <cell r="P12" t="str">
            <v>530 Collins Street</v>
          </cell>
          <cell r="Q12" t="str">
            <v>MELBOURNE</v>
          </cell>
          <cell r="R12" t="str">
            <v>VIC</v>
          </cell>
          <cell r="S12" t="str">
            <v>3000</v>
          </cell>
          <cell r="T12" t="str">
            <v>GPO Box 2008</v>
          </cell>
          <cell r="V12" t="str">
            <v>MELBOURNE</v>
          </cell>
          <cell r="W12" t="str">
            <v>VIC</v>
          </cell>
          <cell r="X12" t="str">
            <v>3001</v>
          </cell>
        </row>
        <row r="13">
          <cell r="B13" t="str">
            <v>AGN (Albury and Victoria)</v>
          </cell>
          <cell r="C13" t="str">
            <v>Australian Gas Networks Limited (reporting data for Albury and Victoria)</v>
          </cell>
          <cell r="D13">
            <v>19078551685</v>
          </cell>
          <cell r="E13" t="str">
            <v>Vic</v>
          </cell>
          <cell r="F13" t="str">
            <v>Gas</v>
          </cell>
          <cell r="G13" t="str">
            <v>Distribution</v>
          </cell>
          <cell r="H13" t="str">
            <v>Weighted average price cap</v>
          </cell>
          <cell r="I13" t="str">
            <v>Calendar</v>
          </cell>
          <cell r="J13" t="str">
            <v>December</v>
          </cell>
          <cell r="K13">
            <v>5</v>
          </cell>
          <cell r="L13">
            <v>5</v>
          </cell>
          <cell r="M13" t="str">
            <v>x</v>
          </cell>
          <cell r="O13" t="str">
            <v>Level 6</v>
          </cell>
          <cell r="P13" t="str">
            <v>400 King William Street</v>
          </cell>
          <cell r="Q13" t="str">
            <v>ADELAIDE</v>
          </cell>
          <cell r="R13" t="str">
            <v>SA</v>
          </cell>
          <cell r="S13" t="str">
            <v>5000</v>
          </cell>
          <cell r="T13" t="str">
            <v>PO Box 6468</v>
          </cell>
          <cell r="U13" t="str">
            <v>Halifax Street</v>
          </cell>
          <cell r="V13" t="str">
            <v>ADELAIDE</v>
          </cell>
          <cell r="W13" t="str">
            <v>SA</v>
          </cell>
          <cell r="X13" t="str">
            <v>5000</v>
          </cell>
          <cell r="Y13" t="str">
            <v>Craig de Laine</v>
          </cell>
          <cell r="Z13" t="str">
            <v xml:space="preserve">08 8418 1129 </v>
          </cell>
          <cell r="AA13" t="str">
            <v>craig.delaine@agn.com.au</v>
          </cell>
        </row>
        <row r="14">
          <cell r="B14" t="str">
            <v>AGN (Albury)</v>
          </cell>
          <cell r="C14" t="str">
            <v>Australian Gas Networks Limited (reporting data for Albury)</v>
          </cell>
          <cell r="D14">
            <v>19078551685</v>
          </cell>
          <cell r="E14" t="str">
            <v>Vic</v>
          </cell>
          <cell r="F14" t="str">
            <v>Gas</v>
          </cell>
          <cell r="G14" t="str">
            <v>Distribution</v>
          </cell>
          <cell r="H14" t="str">
            <v>Weighted average price cap</v>
          </cell>
          <cell r="I14" t="str">
            <v>Calendar</v>
          </cell>
          <cell r="J14" t="str">
            <v>December</v>
          </cell>
          <cell r="K14">
            <v>5</v>
          </cell>
          <cell r="L14">
            <v>5</v>
          </cell>
          <cell r="M14" t="str">
            <v>x</v>
          </cell>
          <cell r="O14" t="str">
            <v>Level 6</v>
          </cell>
          <cell r="P14" t="str">
            <v>400 King William Street</v>
          </cell>
          <cell r="Q14" t="str">
            <v>ADELAIDE</v>
          </cell>
          <cell r="R14" t="str">
            <v>SA</v>
          </cell>
          <cell r="S14" t="str">
            <v>5000</v>
          </cell>
          <cell r="T14" t="str">
            <v>PO Box 6468</v>
          </cell>
          <cell r="U14" t="str">
            <v>Halifax Street</v>
          </cell>
          <cell r="V14" t="str">
            <v>ADELAIDE</v>
          </cell>
          <cell r="W14" t="str">
            <v>SA</v>
          </cell>
          <cell r="X14" t="str">
            <v>5000</v>
          </cell>
          <cell r="Y14" t="str">
            <v>Craig de Laine</v>
          </cell>
          <cell r="Z14" t="str">
            <v xml:space="preserve">08 8418 1129 </v>
          </cell>
          <cell r="AA14" t="str">
            <v>craig.delaine@agn.com.au</v>
          </cell>
        </row>
        <row r="15">
          <cell r="B15" t="str">
            <v>AGN (SA)</v>
          </cell>
          <cell r="C15" t="str">
            <v>Australian Gas Networks Limited (reporting data for SA)</v>
          </cell>
          <cell r="D15">
            <v>19078551685</v>
          </cell>
          <cell r="E15" t="str">
            <v>SA</v>
          </cell>
          <cell r="F15" t="str">
            <v>Gas</v>
          </cell>
          <cell r="G15" t="str">
            <v>Distribution</v>
          </cell>
          <cell r="H15" t="str">
            <v>Weighted average price cap</v>
          </cell>
          <cell r="I15" t="str">
            <v>Financial</v>
          </cell>
          <cell r="J15" t="str">
            <v>June</v>
          </cell>
          <cell r="K15">
            <v>5</v>
          </cell>
          <cell r="L15">
            <v>5</v>
          </cell>
          <cell r="M15">
            <v>5</v>
          </cell>
          <cell r="N15" t="str">
            <v>distribution determination</v>
          </cell>
          <cell r="O15" t="str">
            <v>Level 6</v>
          </cell>
          <cell r="P15" t="str">
            <v>400 King William Street</v>
          </cell>
          <cell r="Q15" t="str">
            <v>ADELAIDE</v>
          </cell>
          <cell r="R15" t="str">
            <v>SA</v>
          </cell>
          <cell r="S15" t="str">
            <v>5000</v>
          </cell>
          <cell r="T15" t="str">
            <v>PO Box 6468</v>
          </cell>
          <cell r="U15" t="str">
            <v>Halifax Street</v>
          </cell>
          <cell r="V15" t="str">
            <v>ADELAIDE</v>
          </cell>
          <cell r="W15" t="str">
            <v>SA</v>
          </cell>
          <cell r="X15" t="str">
            <v>5000</v>
          </cell>
          <cell r="Y15" t="str">
            <v>Craig de Laine</v>
          </cell>
          <cell r="Z15" t="str">
            <v xml:space="preserve">08 8418 1129 </v>
          </cell>
          <cell r="AA15" t="str">
            <v>craig.delaine@agn.com.au</v>
          </cell>
        </row>
        <row r="16">
          <cell r="B16" t="str">
            <v>AGN (Victoria)</v>
          </cell>
          <cell r="C16" t="str">
            <v>Australian Gas Networks Limited (reporting data for Victoria)</v>
          </cell>
          <cell r="D16">
            <v>19078551685</v>
          </cell>
          <cell r="E16" t="str">
            <v>Vic</v>
          </cell>
          <cell r="F16" t="str">
            <v>Gas</v>
          </cell>
          <cell r="G16" t="str">
            <v>Distribution</v>
          </cell>
          <cell r="H16" t="str">
            <v>Weighted average price cap</v>
          </cell>
          <cell r="I16" t="str">
            <v>Calendar</v>
          </cell>
          <cell r="J16" t="str">
            <v>December</v>
          </cell>
          <cell r="K16">
            <v>5</v>
          </cell>
          <cell r="L16">
            <v>5</v>
          </cell>
          <cell r="M16" t="str">
            <v>x</v>
          </cell>
        </row>
        <row r="17">
          <cell r="B17" t="str">
            <v>Amadeus</v>
          </cell>
          <cell r="C17" t="str">
            <v>APT Pipelines (NT) Pty Ltd</v>
          </cell>
          <cell r="D17">
            <v>39009737393</v>
          </cell>
          <cell r="E17" t="str">
            <v>NT</v>
          </cell>
          <cell r="F17" t="str">
            <v>Gas</v>
          </cell>
          <cell r="G17" t="str">
            <v>Transmission</v>
          </cell>
          <cell r="H17" t="str">
            <v>Weighted average price cap</v>
          </cell>
          <cell r="I17" t="str">
            <v>Financial</v>
          </cell>
          <cell r="J17" t="str">
            <v>June</v>
          </cell>
          <cell r="K17">
            <v>5</v>
          </cell>
          <cell r="L17">
            <v>5</v>
          </cell>
          <cell r="M17" t="str">
            <v>x</v>
          </cell>
          <cell r="N17" t="str">
            <v>n/a</v>
          </cell>
          <cell r="O17" t="str">
            <v>Level 19, HSBC Building</v>
          </cell>
          <cell r="P17" t="str">
            <v>580 George Street</v>
          </cell>
          <cell r="Q17" t="str">
            <v>SYDNEY</v>
          </cell>
          <cell r="R17" t="str">
            <v>NSW</v>
          </cell>
          <cell r="S17" t="str">
            <v>2000</v>
          </cell>
          <cell r="T17" t="str">
            <v>Level 19, HSBC Building</v>
          </cell>
          <cell r="U17" t="str">
            <v>580 George Street</v>
          </cell>
          <cell r="V17" t="str">
            <v>SYDNEY</v>
          </cell>
          <cell r="W17" t="str">
            <v>NSW</v>
          </cell>
          <cell r="X17" t="str">
            <v>2000</v>
          </cell>
          <cell r="Y17" t="str">
            <v>Alexandra Curran</v>
          </cell>
          <cell r="Z17" t="str">
            <v>02 9275 0020</v>
          </cell>
          <cell r="AA17" t="str">
            <v>alexandra.curran@apa.com.au</v>
          </cell>
        </row>
        <row r="18">
          <cell r="B18" t="str">
            <v>APA GasNet</v>
          </cell>
          <cell r="C18" t="str">
            <v>APA GasNet Australia (Operations) Pty Ltd</v>
          </cell>
          <cell r="D18" t="str">
            <v>065083009</v>
          </cell>
          <cell r="E18" t="str">
            <v>Vic</v>
          </cell>
          <cell r="F18" t="str">
            <v>Gas</v>
          </cell>
          <cell r="G18" t="str">
            <v>Transmission</v>
          </cell>
          <cell r="H18" t="str">
            <v>Weighted average price cap</v>
          </cell>
          <cell r="I18" t="str">
            <v>Calendar</v>
          </cell>
          <cell r="J18" t="str">
            <v>December</v>
          </cell>
          <cell r="K18">
            <v>5</v>
          </cell>
          <cell r="L18">
            <v>5</v>
          </cell>
          <cell r="M18" t="str">
            <v>x</v>
          </cell>
          <cell r="O18" t="str">
            <v>Level 19, HSBC Building</v>
          </cell>
          <cell r="P18" t="str">
            <v>580 George Street</v>
          </cell>
          <cell r="Q18" t="str">
            <v>SYDNEY</v>
          </cell>
          <cell r="R18" t="str">
            <v>NSW</v>
          </cell>
          <cell r="S18" t="str">
            <v>2000</v>
          </cell>
          <cell r="T18" t="str">
            <v>PO Box R41</v>
          </cell>
          <cell r="V18" t="str">
            <v>ROYAL EXCHANGE</v>
          </cell>
          <cell r="W18" t="str">
            <v>NSW</v>
          </cell>
          <cell r="X18" t="str">
            <v>1225</v>
          </cell>
          <cell r="Z18" t="str">
            <v>02 9693 0000</v>
          </cell>
        </row>
        <row r="19">
          <cell r="B19" t="str">
            <v>Ausgrid</v>
          </cell>
          <cell r="C19" t="str">
            <v>Ausgrid</v>
          </cell>
          <cell r="D19">
            <v>78508211731</v>
          </cell>
          <cell r="E19" t="str">
            <v>NSW</v>
          </cell>
          <cell r="F19" t="str">
            <v>Electricity</v>
          </cell>
          <cell r="G19" t="str">
            <v>Distribution</v>
          </cell>
          <cell r="H19" t="str">
            <v>Revenue cap</v>
          </cell>
          <cell r="I19" t="str">
            <v>Financial</v>
          </cell>
          <cell r="J19" t="str">
            <v>June</v>
          </cell>
          <cell r="K19">
            <v>5</v>
          </cell>
          <cell r="L19">
            <v>5</v>
          </cell>
          <cell r="M19">
            <v>5</v>
          </cell>
          <cell r="N19" t="str">
            <v>2014-19 Distribution Determination</v>
          </cell>
          <cell r="O19" t="str">
            <v>570 George St</v>
          </cell>
          <cell r="Q19" t="str">
            <v>SYDNEY</v>
          </cell>
          <cell r="R19" t="str">
            <v>NSW</v>
          </cell>
          <cell r="S19">
            <v>2000</v>
          </cell>
          <cell r="T19" t="str">
            <v>GPO Box 4009</v>
          </cell>
          <cell r="V19" t="str">
            <v>SYDNEY</v>
          </cell>
          <cell r="W19" t="str">
            <v>NSW</v>
          </cell>
          <cell r="X19" t="str">
            <v>2001</v>
          </cell>
          <cell r="Y19" t="str">
            <v>John Thomson</v>
          </cell>
          <cell r="Z19" t="str">
            <v>(02) 9269 2312</v>
          </cell>
          <cell r="AA19" t="str">
            <v>john.thomson@ausgrid.com.au</v>
          </cell>
          <cell r="AC19" t="str">
            <v>YES</v>
          </cell>
          <cell r="AD19" t="str">
            <v>YES</v>
          </cell>
          <cell r="AE19" t="str">
            <v>YES</v>
          </cell>
          <cell r="AF19" t="str">
            <v>YES</v>
          </cell>
        </row>
        <row r="20">
          <cell r="B20" t="str">
            <v>Ausgrid (Tx Assets)</v>
          </cell>
          <cell r="C20" t="str">
            <v>Ausgrid (Tx Assets)</v>
          </cell>
          <cell r="D20">
            <v>67505337385</v>
          </cell>
          <cell r="E20" t="str">
            <v>NSW</v>
          </cell>
          <cell r="F20" t="str">
            <v>Electricity</v>
          </cell>
          <cell r="G20" t="str">
            <v>Distribution</v>
          </cell>
          <cell r="H20" t="str">
            <v>Revenue cap</v>
          </cell>
          <cell r="I20" t="str">
            <v>Financial</v>
          </cell>
          <cell r="J20" t="str">
            <v>June</v>
          </cell>
          <cell r="K20">
            <v>5</v>
          </cell>
          <cell r="L20">
            <v>5</v>
          </cell>
          <cell r="M20">
            <v>5</v>
          </cell>
          <cell r="N20" t="str">
            <v>distribution determination</v>
          </cell>
          <cell r="R20" t="str">
            <v>NSW</v>
          </cell>
        </row>
        <row r="21">
          <cell r="B21" t="str">
            <v>AusNet (D)</v>
          </cell>
          <cell r="C21" t="str">
            <v>AusNet Electricity Services Pty Ltd</v>
          </cell>
          <cell r="D21">
            <v>91064651118</v>
          </cell>
          <cell r="E21" t="str">
            <v>Vic</v>
          </cell>
          <cell r="F21" t="str">
            <v>Electricity</v>
          </cell>
          <cell r="G21" t="str">
            <v>Distribution</v>
          </cell>
          <cell r="H21" t="str">
            <v>Revenue cap</v>
          </cell>
          <cell r="I21" t="str">
            <v>Calendar</v>
          </cell>
          <cell r="J21" t="str">
            <v>December</v>
          </cell>
          <cell r="K21">
            <v>5</v>
          </cell>
          <cell r="L21">
            <v>5</v>
          </cell>
          <cell r="M21">
            <v>2</v>
          </cell>
          <cell r="N21" t="str">
            <v>2016-20 Distribution Determination</v>
          </cell>
          <cell r="O21" t="str">
            <v>Level 32</v>
          </cell>
          <cell r="P21" t="str">
            <v>2 Southbank Boulevard</v>
          </cell>
          <cell r="Q21" t="str">
            <v>SOUTHBANK</v>
          </cell>
          <cell r="R21" t="str">
            <v>Vic</v>
          </cell>
          <cell r="S21" t="str">
            <v>3006</v>
          </cell>
          <cell r="T21" t="str">
            <v>Locked Bag 14051</v>
          </cell>
          <cell r="V21" t="str">
            <v>MELBOURNE CITY MAIL CENTRE</v>
          </cell>
          <cell r="W21" t="str">
            <v>VIC</v>
          </cell>
          <cell r="X21">
            <v>8001</v>
          </cell>
          <cell r="AD21" t="str">
            <v>YES</v>
          </cell>
          <cell r="AE21" t="str">
            <v>YES</v>
          </cell>
          <cell r="AF21" t="str">
            <v>YES</v>
          </cell>
        </row>
        <row r="22">
          <cell r="B22" t="str">
            <v>AusNet (Gas)</v>
          </cell>
          <cell r="C22" t="str">
            <v>AusNet Gas Services</v>
          </cell>
          <cell r="D22" t="str">
            <v>086015036</v>
          </cell>
          <cell r="E22" t="str">
            <v>Vic</v>
          </cell>
          <cell r="F22" t="str">
            <v>Gas</v>
          </cell>
          <cell r="G22" t="str">
            <v>Distribution</v>
          </cell>
          <cell r="H22" t="str">
            <v>Weighted average price cap</v>
          </cell>
          <cell r="I22" t="str">
            <v>Calendar</v>
          </cell>
          <cell r="J22" t="str">
            <v>December</v>
          </cell>
          <cell r="K22">
            <v>5</v>
          </cell>
          <cell r="L22">
            <v>5</v>
          </cell>
          <cell r="M22" t="str">
            <v>X</v>
          </cell>
          <cell r="O22" t="str">
            <v>Level 19, HSBC Building</v>
          </cell>
          <cell r="P22" t="str">
            <v>580 George Street</v>
          </cell>
          <cell r="Q22" t="str">
            <v>SYDNEY</v>
          </cell>
          <cell r="R22" t="str">
            <v>NSW</v>
          </cell>
          <cell r="S22" t="str">
            <v>2000</v>
          </cell>
          <cell r="T22" t="str">
            <v>PO Box R41</v>
          </cell>
          <cell r="V22" t="str">
            <v>ROYAL EXCHANGE</v>
          </cell>
          <cell r="W22" t="str">
            <v>NSW</v>
          </cell>
          <cell r="X22" t="str">
            <v>1225</v>
          </cell>
          <cell r="Y22" t="str">
            <v>Alexandra Curran</v>
          </cell>
          <cell r="Z22" t="str">
            <v>02 9275 0020</v>
          </cell>
          <cell r="AA22" t="str">
            <v>alexandra.curran@apa.com.au</v>
          </cell>
        </row>
        <row r="23">
          <cell r="B23" t="str">
            <v>AusNet (T)</v>
          </cell>
          <cell r="C23" t="str">
            <v>Ausnet Services (Transmission) Ltd</v>
          </cell>
          <cell r="D23">
            <v>48116124362</v>
          </cell>
          <cell r="E23" t="str">
            <v>Vic</v>
          </cell>
          <cell r="F23" t="str">
            <v>Electricity</v>
          </cell>
          <cell r="G23" t="str">
            <v>Transmission</v>
          </cell>
          <cell r="H23" t="str">
            <v>Revenue cap</v>
          </cell>
          <cell r="I23" t="str">
            <v>Financial</v>
          </cell>
          <cell r="J23" t="str">
            <v>March</v>
          </cell>
          <cell r="K23">
            <v>5</v>
          </cell>
          <cell r="L23">
            <v>5</v>
          </cell>
          <cell r="M23">
            <v>2</v>
          </cell>
          <cell r="N23" t="str">
            <v>transmission determination</v>
          </cell>
          <cell r="O23" t="str">
            <v>Level 32</v>
          </cell>
          <cell r="P23" t="str">
            <v>2 Southbank Boulevard</v>
          </cell>
          <cell r="Q23" t="str">
            <v>SOUTHBANK</v>
          </cell>
          <cell r="R23" t="str">
            <v>Vic</v>
          </cell>
          <cell r="S23" t="str">
            <v>3006</v>
          </cell>
          <cell r="T23" t="str">
            <v>Locked Bag 14051</v>
          </cell>
          <cell r="V23" t="str">
            <v>MELBOURNE CITY MAIL CENTRE</v>
          </cell>
          <cell r="W23" t="str">
            <v>Vic</v>
          </cell>
          <cell r="X23" t="str">
            <v>8001</v>
          </cell>
          <cell r="Y23" t="str">
            <v>Clare Thompson</v>
          </cell>
          <cell r="Z23" t="str">
            <v>03 9695 6670</v>
          </cell>
          <cell r="AA23" t="str">
            <v>clare.e.thompson@ausnetservices.com.au</v>
          </cell>
        </row>
        <row r="24">
          <cell r="B24" t="str">
            <v>Australian Distribution Co.</v>
          </cell>
          <cell r="C24" t="str">
            <v>Australian Distribution Co.</v>
          </cell>
          <cell r="D24">
            <v>11222333444</v>
          </cell>
          <cell r="E24" t="str">
            <v>-</v>
          </cell>
          <cell r="F24" t="str">
            <v>Electricity</v>
          </cell>
          <cell r="G24" t="str">
            <v>Distribution</v>
          </cell>
          <cell r="H24" t="str">
            <v>Revenue cap</v>
          </cell>
          <cell r="I24" t="str">
            <v>Financial</v>
          </cell>
          <cell r="J24" t="str">
            <v>June</v>
          </cell>
          <cell r="K24">
            <v>5</v>
          </cell>
          <cell r="L24">
            <v>5</v>
          </cell>
          <cell r="M24">
            <v>2</v>
          </cell>
          <cell r="N24" t="str">
            <v>distribution determination</v>
          </cell>
          <cell r="O24" t="str">
            <v>123 Straight Street</v>
          </cell>
          <cell r="Q24" t="str">
            <v>SYDNEY</v>
          </cell>
          <cell r="R24" t="str">
            <v>NSW</v>
          </cell>
          <cell r="S24" t="str">
            <v>2000</v>
          </cell>
          <cell r="T24" t="str">
            <v>PO Box 123</v>
          </cell>
          <cell r="V24" t="str">
            <v>SYDNEY</v>
          </cell>
          <cell r="W24" t="str">
            <v>NSW</v>
          </cell>
          <cell r="X24">
            <v>2000</v>
          </cell>
          <cell r="Y24" t="str">
            <v>Bob Smith</v>
          </cell>
          <cell r="Z24" t="str">
            <v>02 1234 5678</v>
          </cell>
          <cell r="AA24" t="str">
            <v>bob@auselec.net.au</v>
          </cell>
        </row>
        <row r="25">
          <cell r="B25" t="str">
            <v>Australian Distribution Co. (Vic)</v>
          </cell>
          <cell r="C25" t="str">
            <v>Australian Distribution Co. (Victoria)</v>
          </cell>
          <cell r="D25">
            <v>11222333444</v>
          </cell>
          <cell r="E25" t="str">
            <v>Vic</v>
          </cell>
          <cell r="F25" t="str">
            <v>Electricity</v>
          </cell>
          <cell r="G25" t="str">
            <v>Distribution</v>
          </cell>
          <cell r="H25" t="str">
            <v>Revenue cap</v>
          </cell>
          <cell r="I25" t="str">
            <v>Calendar</v>
          </cell>
          <cell r="J25" t="str">
            <v>December</v>
          </cell>
          <cell r="K25">
            <v>5</v>
          </cell>
          <cell r="L25">
            <v>5</v>
          </cell>
          <cell r="M25">
            <v>2</v>
          </cell>
          <cell r="N25" t="str">
            <v>distribution determination</v>
          </cell>
          <cell r="O25" t="str">
            <v>123 Straight Street</v>
          </cell>
          <cell r="Q25" t="str">
            <v>MELBOURNE</v>
          </cell>
          <cell r="R25" t="str">
            <v>Vic</v>
          </cell>
          <cell r="S25" t="str">
            <v>3000</v>
          </cell>
          <cell r="T25" t="str">
            <v>PO Box 123</v>
          </cell>
          <cell r="V25" t="str">
            <v>MELBOURNE</v>
          </cell>
          <cell r="W25" t="str">
            <v>VIC</v>
          </cell>
          <cell r="X25" t="str">
            <v>3000</v>
          </cell>
          <cell r="Y25" t="str">
            <v>Bob Smith</v>
          </cell>
          <cell r="Z25" t="str">
            <v>02 1234 5678</v>
          </cell>
          <cell r="AA25" t="str">
            <v>bob@auselec.net.au</v>
          </cell>
        </row>
        <row r="26">
          <cell r="B26" t="str">
            <v>Australian Transmission Co.</v>
          </cell>
          <cell r="C26" t="str">
            <v>Australian Transmission Co.</v>
          </cell>
          <cell r="D26">
            <v>11222333444</v>
          </cell>
          <cell r="E26" t="str">
            <v>-</v>
          </cell>
          <cell r="F26" t="str">
            <v>Electricity</v>
          </cell>
          <cell r="G26" t="str">
            <v>Transmission</v>
          </cell>
          <cell r="H26" t="str">
            <v>Revenue cap</v>
          </cell>
          <cell r="I26" t="str">
            <v>Financial</v>
          </cell>
          <cell r="J26" t="str">
            <v>June</v>
          </cell>
          <cell r="K26">
            <v>5</v>
          </cell>
          <cell r="L26">
            <v>5</v>
          </cell>
          <cell r="M26">
            <v>5</v>
          </cell>
          <cell r="N26" t="str">
            <v>transmission determination</v>
          </cell>
          <cell r="O26" t="str">
            <v>123 Straight Street</v>
          </cell>
          <cell r="Q26" t="str">
            <v>SYDNEY</v>
          </cell>
          <cell r="R26" t="str">
            <v>NSW</v>
          </cell>
          <cell r="S26" t="str">
            <v>2000</v>
          </cell>
          <cell r="T26" t="str">
            <v>PO Box 123</v>
          </cell>
          <cell r="V26" t="str">
            <v>SYDNEY</v>
          </cell>
          <cell r="W26" t="str">
            <v>NSW</v>
          </cell>
          <cell r="X26">
            <v>2000</v>
          </cell>
          <cell r="Y26" t="str">
            <v>Bob Smith</v>
          </cell>
          <cell r="Z26" t="str">
            <v>02 1234 5678</v>
          </cell>
          <cell r="AA26" t="str">
            <v>bob@auselec.net.au</v>
          </cell>
        </row>
        <row r="27">
          <cell r="B27" t="str">
            <v>CitiPower</v>
          </cell>
          <cell r="C27" t="str">
            <v>CitiPower</v>
          </cell>
          <cell r="D27">
            <v>76064651056</v>
          </cell>
          <cell r="E27" t="str">
            <v>Vic</v>
          </cell>
          <cell r="F27" t="str">
            <v>Electricity</v>
          </cell>
          <cell r="G27" t="str">
            <v>Distribution</v>
          </cell>
          <cell r="H27" t="str">
            <v>Revenue cap</v>
          </cell>
          <cell r="I27" t="str">
            <v>Calendar</v>
          </cell>
          <cell r="J27" t="str">
            <v>December</v>
          </cell>
          <cell r="K27">
            <v>5</v>
          </cell>
          <cell r="L27">
            <v>5</v>
          </cell>
          <cell r="M27">
            <v>2</v>
          </cell>
          <cell r="N27" t="str">
            <v>2016-20 Distribution Determination</v>
          </cell>
          <cell r="O27" t="str">
            <v>40 Market Street</v>
          </cell>
          <cell r="Q27" t="str">
            <v>MELBOURNE</v>
          </cell>
          <cell r="R27" t="str">
            <v>Vic</v>
          </cell>
          <cell r="S27" t="str">
            <v>3000</v>
          </cell>
          <cell r="T27" t="str">
            <v>Locked Bag 14090</v>
          </cell>
          <cell r="V27" t="str">
            <v>MELBOURNE</v>
          </cell>
          <cell r="W27" t="str">
            <v>VIC</v>
          </cell>
          <cell r="X27">
            <v>8001</v>
          </cell>
          <cell r="Y27" t="str">
            <v>Hannah Williams</v>
          </cell>
          <cell r="Z27" t="str">
            <v>03 9683 4088</v>
          </cell>
          <cell r="AA27" t="str">
            <v>hwilliams@powercor.com.au</v>
          </cell>
          <cell r="AC27" t="str">
            <v>YES</v>
          </cell>
          <cell r="AD27" t="str">
            <v>YES</v>
          </cell>
          <cell r="AE27" t="str">
            <v>NO</v>
          </cell>
          <cell r="AF27" t="str">
            <v>NO</v>
          </cell>
        </row>
        <row r="28">
          <cell r="B28" t="str">
            <v>Directlink</v>
          </cell>
          <cell r="C28" t="str">
            <v>Directlink</v>
          </cell>
          <cell r="D28">
            <v>16779340889</v>
          </cell>
          <cell r="E28" t="str">
            <v>Qld</v>
          </cell>
          <cell r="F28" t="str">
            <v>Electricity</v>
          </cell>
          <cell r="G28" t="str">
            <v>Transmission</v>
          </cell>
          <cell r="H28" t="str">
            <v>Revenue cap</v>
          </cell>
          <cell r="I28" t="str">
            <v>Financial</v>
          </cell>
          <cell r="J28" t="str">
            <v>June</v>
          </cell>
          <cell r="K28">
            <v>9</v>
          </cell>
          <cell r="L28">
            <v>5</v>
          </cell>
          <cell r="M28">
            <v>5</v>
          </cell>
          <cell r="N28" t="str">
            <v>transmission determination</v>
          </cell>
          <cell r="O28" t="str">
            <v>Level 19, HSBC Building</v>
          </cell>
          <cell r="P28" t="str">
            <v>580 George Street</v>
          </cell>
          <cell r="Q28" t="str">
            <v>SYDNEY</v>
          </cell>
          <cell r="R28" t="str">
            <v>NSW</v>
          </cell>
          <cell r="S28" t="str">
            <v>2000</v>
          </cell>
          <cell r="T28" t="str">
            <v>PO Box R41</v>
          </cell>
          <cell r="V28" t="str">
            <v>ROYAL EXCHANGE</v>
          </cell>
          <cell r="W28" t="str">
            <v>NSW</v>
          </cell>
          <cell r="X28" t="str">
            <v>1225</v>
          </cell>
          <cell r="Y28" t="str">
            <v>Scott Young</v>
          </cell>
          <cell r="Z28" t="str">
            <v>02 9275 0031</v>
          </cell>
          <cell r="AA28" t="str">
            <v>scott.young@apa.com.au</v>
          </cell>
        </row>
        <row r="29">
          <cell r="B29" t="str">
            <v>ElectraNet</v>
          </cell>
          <cell r="C29" t="str">
            <v>ElectraNet</v>
          </cell>
          <cell r="D29">
            <v>41094482416</v>
          </cell>
          <cell r="E29" t="str">
            <v>SA</v>
          </cell>
          <cell r="F29" t="str">
            <v>Electricity</v>
          </cell>
          <cell r="G29" t="str">
            <v>Transmission</v>
          </cell>
          <cell r="H29" t="str">
            <v>Revenue cap</v>
          </cell>
          <cell r="I29" t="str">
            <v>Financial</v>
          </cell>
          <cell r="J29" t="str">
            <v>June</v>
          </cell>
          <cell r="K29">
            <v>5</v>
          </cell>
          <cell r="L29">
            <v>5</v>
          </cell>
          <cell r="M29">
            <v>5</v>
          </cell>
          <cell r="N29" t="str">
            <v>transmission determination</v>
          </cell>
          <cell r="O29" t="str">
            <v>52-55 East Terrace</v>
          </cell>
          <cell r="P29" t="str">
            <v>Rymill Park</v>
          </cell>
          <cell r="Q29" t="str">
            <v>ADELAIDE</v>
          </cell>
          <cell r="R29" t="str">
            <v>SA</v>
          </cell>
          <cell r="S29" t="str">
            <v>5000</v>
          </cell>
          <cell r="T29" t="str">
            <v>PO Box 7096</v>
          </cell>
          <cell r="U29" t="str">
            <v>Hutt Street Post Office</v>
          </cell>
          <cell r="V29" t="str">
            <v>ADELAIDE</v>
          </cell>
          <cell r="W29" t="str">
            <v>SA</v>
          </cell>
          <cell r="X29">
            <v>5000</v>
          </cell>
          <cell r="Y29" t="str">
            <v>Bill Jackson</v>
          </cell>
          <cell r="Z29" t="str">
            <v>08 8404 7969</v>
          </cell>
          <cell r="AA29" t="str">
            <v>jackson.bill@electranet.com.au</v>
          </cell>
        </row>
        <row r="30">
          <cell r="B30" t="str">
            <v>Endeavour Energy</v>
          </cell>
          <cell r="C30" t="str">
            <v>Endeavour Energy</v>
          </cell>
          <cell r="D30">
            <v>59253130878</v>
          </cell>
          <cell r="E30" t="str">
            <v>NSW</v>
          </cell>
          <cell r="F30" t="str">
            <v>Electricity</v>
          </cell>
          <cell r="G30" t="str">
            <v>Distribution</v>
          </cell>
          <cell r="H30" t="str">
            <v>Revenue cap</v>
          </cell>
          <cell r="I30" t="str">
            <v>Financial</v>
          </cell>
          <cell r="J30" t="str">
            <v>June</v>
          </cell>
          <cell r="K30">
            <v>5</v>
          </cell>
          <cell r="L30">
            <v>5</v>
          </cell>
          <cell r="M30">
            <v>5</v>
          </cell>
          <cell r="N30" t="str">
            <v>2014-19 Distribution Determination</v>
          </cell>
          <cell r="O30" t="str">
            <v>51 Huntingwood Drive</v>
          </cell>
          <cell r="Q30" t="str">
            <v>HUNTINGWOOD</v>
          </cell>
          <cell r="R30" t="str">
            <v>NSW</v>
          </cell>
          <cell r="S30" t="str">
            <v>2148</v>
          </cell>
          <cell r="T30" t="str">
            <v>PO Box 811</v>
          </cell>
          <cell r="V30" t="str">
            <v>SEVEN HILLS</v>
          </cell>
          <cell r="W30" t="str">
            <v>NSW</v>
          </cell>
          <cell r="X30" t="str">
            <v>1730</v>
          </cell>
          <cell r="Y30" t="str">
            <v>Jon Hocking</v>
          </cell>
          <cell r="Z30" t="str">
            <v>02 9853 4386 / 0407 348 156</v>
          </cell>
          <cell r="AA30" t="str">
            <v>Jon.Hocking@Endeavourenergy.com.au</v>
          </cell>
          <cell r="AC30" t="str">
            <v>NO</v>
          </cell>
          <cell r="AD30" t="str">
            <v>YES</v>
          </cell>
          <cell r="AE30" t="str">
            <v>YES</v>
          </cell>
          <cell r="AF30" t="str">
            <v>YES</v>
          </cell>
        </row>
        <row r="31">
          <cell r="B31" t="str">
            <v>Energex</v>
          </cell>
          <cell r="C31" t="str">
            <v>Energex</v>
          </cell>
          <cell r="D31">
            <v>40078849055</v>
          </cell>
          <cell r="E31" t="str">
            <v>Qld</v>
          </cell>
          <cell r="F31" t="str">
            <v>Electricity</v>
          </cell>
          <cell r="G31" t="str">
            <v>Distribution</v>
          </cell>
          <cell r="H31" t="str">
            <v>Revenue cap</v>
          </cell>
          <cell r="I31" t="str">
            <v>Financial</v>
          </cell>
          <cell r="J31" t="str">
            <v>June</v>
          </cell>
          <cell r="K31">
            <v>5</v>
          </cell>
          <cell r="L31">
            <v>5</v>
          </cell>
          <cell r="M31">
            <v>5</v>
          </cell>
          <cell r="N31" t="str">
            <v>2015-20 Distribution Determination</v>
          </cell>
          <cell r="O31" t="str">
            <v>26 Reddacliff Street</v>
          </cell>
          <cell r="Q31" t="str">
            <v>NEWSTEAD</v>
          </cell>
          <cell r="R31" t="str">
            <v>Qld</v>
          </cell>
          <cell r="S31" t="str">
            <v>4006</v>
          </cell>
          <cell r="T31" t="str">
            <v>26 Reddacliff Street</v>
          </cell>
          <cell r="V31" t="str">
            <v>NEWSTEAD</v>
          </cell>
          <cell r="W31" t="str">
            <v>QLD</v>
          </cell>
          <cell r="X31" t="str">
            <v>4006</v>
          </cell>
          <cell r="Y31" t="str">
            <v>Nicola Roscoe</v>
          </cell>
          <cell r="Z31" t="str">
            <v>07 3664 5891</v>
          </cell>
          <cell r="AA31" t="str">
            <v>nicolaroscoe@energex.com.au</v>
          </cell>
          <cell r="AC31" t="str">
            <v>YES</v>
          </cell>
          <cell r="AD31" t="str">
            <v>YES</v>
          </cell>
          <cell r="AE31" t="str">
            <v>YES</v>
          </cell>
          <cell r="AF31" t="str">
            <v>NO</v>
          </cell>
        </row>
        <row r="32">
          <cell r="B32" t="str">
            <v>Ergon Energy</v>
          </cell>
          <cell r="C32" t="str">
            <v>Ergon Energy</v>
          </cell>
          <cell r="D32">
            <v>50087646062</v>
          </cell>
          <cell r="E32" t="str">
            <v>Qld</v>
          </cell>
          <cell r="F32" t="str">
            <v>Electricity</v>
          </cell>
          <cell r="G32" t="str">
            <v>Distribution</v>
          </cell>
          <cell r="H32" t="str">
            <v>Revenue cap</v>
          </cell>
          <cell r="I32" t="str">
            <v>Financial</v>
          </cell>
          <cell r="J32" t="str">
            <v>June</v>
          </cell>
          <cell r="K32">
            <v>5</v>
          </cell>
          <cell r="L32">
            <v>5</v>
          </cell>
          <cell r="M32">
            <v>5</v>
          </cell>
          <cell r="N32" t="str">
            <v>2015-20 Distribution Determination</v>
          </cell>
          <cell r="O32" t="str">
            <v>22 Walker Street</v>
          </cell>
          <cell r="Q32" t="str">
            <v>TOWNSVILLE</v>
          </cell>
          <cell r="R32" t="str">
            <v>Qld</v>
          </cell>
          <cell r="S32" t="str">
            <v>4810</v>
          </cell>
          <cell r="T32" t="str">
            <v>Po Box 264</v>
          </cell>
          <cell r="V32" t="str">
            <v>FORTITUDE VALLEY</v>
          </cell>
          <cell r="W32" t="str">
            <v>QLD</v>
          </cell>
          <cell r="X32">
            <v>4006</v>
          </cell>
          <cell r="Y32" t="str">
            <v>Jenny Doyle, Group Manager Regulatory Affairs</v>
          </cell>
          <cell r="Z32" t="str">
            <v>(07) 3851 6416</v>
          </cell>
          <cell r="AA32" t="str">
            <v>jenny.doyle@ergon.com.au</v>
          </cell>
          <cell r="AC32" t="str">
            <v>NO</v>
          </cell>
          <cell r="AD32" t="str">
            <v>YES</v>
          </cell>
          <cell r="AE32" t="str">
            <v>YES</v>
          </cell>
          <cell r="AF32" t="str">
            <v>YES</v>
          </cell>
        </row>
        <row r="33">
          <cell r="B33" t="str">
            <v>Essential Energy</v>
          </cell>
          <cell r="C33" t="str">
            <v>Essential Energy</v>
          </cell>
          <cell r="D33">
            <v>37428185226</v>
          </cell>
          <cell r="E33" t="str">
            <v>NSW</v>
          </cell>
          <cell r="F33" t="str">
            <v>Electricity</v>
          </cell>
          <cell r="G33" t="str">
            <v>Distribution</v>
          </cell>
          <cell r="H33" t="str">
            <v>Revenue cap</v>
          </cell>
          <cell r="I33" t="str">
            <v>Financial</v>
          </cell>
          <cell r="J33" t="str">
            <v>June</v>
          </cell>
          <cell r="K33">
            <v>5</v>
          </cell>
          <cell r="L33">
            <v>5</v>
          </cell>
          <cell r="M33">
            <v>5</v>
          </cell>
          <cell r="N33" t="str">
            <v>2014-19 Distribution Determination</v>
          </cell>
          <cell r="O33" t="str">
            <v>8 Buller Street</v>
          </cell>
          <cell r="Q33" t="str">
            <v>PORT MACQUARIE</v>
          </cell>
          <cell r="R33" t="str">
            <v>NSW</v>
          </cell>
          <cell r="S33" t="str">
            <v>2444</v>
          </cell>
          <cell r="T33" t="str">
            <v>PO Box 5730</v>
          </cell>
          <cell r="V33" t="str">
            <v>PORT MACQUARIE</v>
          </cell>
          <cell r="W33" t="str">
            <v>NSW</v>
          </cell>
          <cell r="X33" t="str">
            <v>2444</v>
          </cell>
          <cell r="Y33" t="str">
            <v>Catherine Waddell</v>
          </cell>
          <cell r="Z33" t="str">
            <v>02 6338 3553</v>
          </cell>
          <cell r="AA33" t="str">
            <v>catherine.waddell@essentialenergy.com.au</v>
          </cell>
          <cell r="AE33" t="str">
            <v>YES</v>
          </cell>
          <cell r="AF33" t="str">
            <v>YES</v>
          </cell>
        </row>
        <row r="34">
          <cell r="B34" t="str">
            <v>Jemena Electricity</v>
          </cell>
          <cell r="C34" t="str">
            <v>Jemena Electricity</v>
          </cell>
          <cell r="D34">
            <v>82064651083</v>
          </cell>
          <cell r="E34" t="str">
            <v>Vic</v>
          </cell>
          <cell r="F34" t="str">
            <v>Electricity</v>
          </cell>
          <cell r="G34" t="str">
            <v>Distribution</v>
          </cell>
          <cell r="H34" t="str">
            <v>Revenue cap</v>
          </cell>
          <cell r="I34" t="str">
            <v>Calendar</v>
          </cell>
          <cell r="J34" t="str">
            <v>December</v>
          </cell>
          <cell r="K34">
            <v>5</v>
          </cell>
          <cell r="L34">
            <v>5</v>
          </cell>
          <cell r="M34">
            <v>2</v>
          </cell>
          <cell r="N34" t="str">
            <v>2016-20 Distribution Determination</v>
          </cell>
          <cell r="O34" t="str">
            <v>Level 16</v>
          </cell>
          <cell r="P34" t="str">
            <v>567 Collins Street</v>
          </cell>
          <cell r="Q34" t="str">
            <v>MELBOURNE</v>
          </cell>
          <cell r="R34" t="str">
            <v>VIC</v>
          </cell>
          <cell r="S34" t="str">
            <v>3000</v>
          </cell>
          <cell r="T34" t="str">
            <v>PO Box 16182</v>
          </cell>
          <cell r="V34" t="str">
            <v>MELBOURNE</v>
          </cell>
          <cell r="W34" t="str">
            <v>VIC</v>
          </cell>
          <cell r="X34">
            <v>8001</v>
          </cell>
          <cell r="Y34" t="str">
            <v>Matthew Serpell</v>
          </cell>
          <cell r="Z34" t="str">
            <v>03 9173 8231</v>
          </cell>
          <cell r="AA34" t="str">
            <v>matthew.serpell@jemena.com.au</v>
          </cell>
          <cell r="AE34" t="str">
            <v>YES</v>
          </cell>
          <cell r="AF34" t="str">
            <v>NO</v>
          </cell>
        </row>
        <row r="35">
          <cell r="B35" t="str">
            <v>JGN</v>
          </cell>
          <cell r="C35" t="str">
            <v>Jemena Gas Networks (NSW) Ltd</v>
          </cell>
          <cell r="D35" t="str">
            <v>003 004 322</v>
          </cell>
          <cell r="E35" t="str">
            <v>NSW</v>
          </cell>
          <cell r="F35" t="str">
            <v>Gas</v>
          </cell>
          <cell r="G35" t="str">
            <v>Distribution</v>
          </cell>
          <cell r="H35" t="str">
            <v>Weighted average price cap</v>
          </cell>
          <cell r="I35" t="str">
            <v>Financial</v>
          </cell>
          <cell r="J35" t="str">
            <v>June</v>
          </cell>
          <cell r="K35">
            <v>5</v>
          </cell>
          <cell r="L35">
            <v>5</v>
          </cell>
        </row>
        <row r="36">
          <cell r="B36" t="str">
            <v>Multinet Gas</v>
          </cell>
          <cell r="C36" t="str">
            <v>Multinet Gas (DB No.1) Pty Ltd (ACN 086 026 986), Multinet Gas (DB No.2) Pty Ltd (ACN 086 230 122)</v>
          </cell>
          <cell r="D36" t="str">
            <v>086026986</v>
          </cell>
          <cell r="E36" t="str">
            <v>Vic</v>
          </cell>
          <cell r="F36" t="str">
            <v>Gas</v>
          </cell>
          <cell r="G36" t="str">
            <v>Distribution</v>
          </cell>
          <cell r="H36" t="str">
            <v>Weighted average price cap</v>
          </cell>
          <cell r="I36" t="str">
            <v>Calendar</v>
          </cell>
          <cell r="J36" t="str">
            <v>December</v>
          </cell>
          <cell r="K36">
            <v>5</v>
          </cell>
          <cell r="L36">
            <v>5</v>
          </cell>
          <cell r="M36" t="str">
            <v>x</v>
          </cell>
          <cell r="O36" t="str">
            <v>6 Nexus Court</v>
          </cell>
          <cell r="Q36" t="str">
            <v>MULGRAVE</v>
          </cell>
          <cell r="R36" t="str">
            <v>Vic</v>
          </cell>
          <cell r="S36" t="str">
            <v>3149</v>
          </cell>
          <cell r="Y36" t="str">
            <v>Stephanie McDougall</v>
          </cell>
          <cell r="Z36" t="str">
            <v>03 8846 9538</v>
          </cell>
          <cell r="AA36" t="str">
            <v>Stephanie.McDougall@ue.com.au</v>
          </cell>
        </row>
        <row r="37">
          <cell r="B37" t="str">
            <v>Murraylink</v>
          </cell>
          <cell r="C37" t="str">
            <v>Murraylink</v>
          </cell>
          <cell r="D37">
            <v>79181207909</v>
          </cell>
          <cell r="E37" t="str">
            <v>SA</v>
          </cell>
          <cell r="F37" t="str">
            <v>Electricity</v>
          </cell>
          <cell r="G37" t="str">
            <v>Transmission</v>
          </cell>
          <cell r="H37" t="str">
            <v>Revenue cap</v>
          </cell>
          <cell r="I37" t="str">
            <v>Financial</v>
          </cell>
          <cell r="J37" t="str">
            <v>June</v>
          </cell>
          <cell r="K37">
            <v>5</v>
          </cell>
          <cell r="L37">
            <v>5</v>
          </cell>
          <cell r="M37">
            <v>5</v>
          </cell>
          <cell r="N37" t="str">
            <v>transmission determination</v>
          </cell>
          <cell r="O37" t="str">
            <v>Level 19</v>
          </cell>
          <cell r="P37" t="str">
            <v>580 George Street</v>
          </cell>
          <cell r="Q37" t="str">
            <v>SYDNEY</v>
          </cell>
          <cell r="R37" t="str">
            <v>NSW</v>
          </cell>
          <cell r="S37" t="str">
            <v>2000</v>
          </cell>
          <cell r="Y37" t="str">
            <v>Scott Young</v>
          </cell>
          <cell r="Z37" t="str">
            <v>02 9275 0031</v>
          </cell>
          <cell r="AA37" t="str">
            <v>scott.young@apa.com.au</v>
          </cell>
        </row>
        <row r="38">
          <cell r="B38" t="str">
            <v>Power and Water</v>
          </cell>
          <cell r="C38" t="str">
            <v>Power and Water Corporation</v>
          </cell>
          <cell r="D38">
            <v>15947352360</v>
          </cell>
          <cell r="E38" t="str">
            <v>NT</v>
          </cell>
          <cell r="F38" t="str">
            <v>Electricity</v>
          </cell>
          <cell r="G38" t="str">
            <v>Distribution</v>
          </cell>
          <cell r="H38" t="str">
            <v>Revenue cap</v>
          </cell>
          <cell r="I38" t="str">
            <v>Financial</v>
          </cell>
          <cell r="J38" t="str">
            <v>June</v>
          </cell>
          <cell r="K38">
            <v>5</v>
          </cell>
          <cell r="L38">
            <v>5</v>
          </cell>
          <cell r="M38" t="str">
            <v>x</v>
          </cell>
          <cell r="N38" t="str">
            <v>distribution determination</v>
          </cell>
          <cell r="O38" t="str">
            <v>GPO Box 1921</v>
          </cell>
          <cell r="Q38" t="str">
            <v>DARWIN</v>
          </cell>
          <cell r="R38" t="str">
            <v>NT</v>
          </cell>
          <cell r="S38" t="str">
            <v>0801</v>
          </cell>
          <cell r="T38" t="str">
            <v>GPO Box 1921</v>
          </cell>
          <cell r="V38" t="str">
            <v>DARWIN</v>
          </cell>
          <cell r="W38" t="str">
            <v>NT</v>
          </cell>
          <cell r="X38" t="str">
            <v>0801</v>
          </cell>
          <cell r="Y38" t="str">
            <v>Lucy Moon</v>
          </cell>
          <cell r="Z38" t="str">
            <v>08 8924 5822</v>
          </cell>
          <cell r="AA38" t="str">
            <v>Lucy.Moon@powerwater.com.au</v>
          </cell>
          <cell r="AC38" t="str">
            <v>YES</v>
          </cell>
          <cell r="AD38" t="str">
            <v>YES</v>
          </cell>
          <cell r="AE38" t="str">
            <v>YES</v>
          </cell>
          <cell r="AF38" t="str">
            <v>YES</v>
          </cell>
        </row>
        <row r="39">
          <cell r="B39" t="str">
            <v>Powercor Australia</v>
          </cell>
          <cell r="C39" t="str">
            <v>Powercor Australia</v>
          </cell>
          <cell r="D39">
            <v>89064651109</v>
          </cell>
          <cell r="E39" t="str">
            <v>Vic</v>
          </cell>
          <cell r="F39" t="str">
            <v>Electricity</v>
          </cell>
          <cell r="G39" t="str">
            <v>Distribution</v>
          </cell>
          <cell r="H39" t="str">
            <v>Revenue cap</v>
          </cell>
          <cell r="I39" t="str">
            <v>Calendar</v>
          </cell>
          <cell r="J39" t="str">
            <v>December</v>
          </cell>
          <cell r="K39">
            <v>5</v>
          </cell>
          <cell r="L39">
            <v>5</v>
          </cell>
          <cell r="M39">
            <v>2</v>
          </cell>
          <cell r="N39" t="str">
            <v>2016-20 Distribution Determination</v>
          </cell>
          <cell r="O39" t="str">
            <v>40 Market Street</v>
          </cell>
          <cell r="Q39" t="str">
            <v>MELBOURNE</v>
          </cell>
          <cell r="R39" t="str">
            <v>Vic</v>
          </cell>
          <cell r="S39" t="str">
            <v>3000</v>
          </cell>
          <cell r="T39" t="str">
            <v>Locked bag 14090</v>
          </cell>
          <cell r="V39" t="str">
            <v>MELBOURNE</v>
          </cell>
          <cell r="W39" t="str">
            <v>VIC</v>
          </cell>
          <cell r="X39">
            <v>8001</v>
          </cell>
          <cell r="Y39" t="str">
            <v>Hannah Williams</v>
          </cell>
          <cell r="Z39" t="str">
            <v>03 9683 4088</v>
          </cell>
          <cell r="AA39" t="str">
            <v>hwilliams@powercor.com.au</v>
          </cell>
          <cell r="AE39" t="str">
            <v>YES</v>
          </cell>
          <cell r="AF39" t="str">
            <v>YES</v>
          </cell>
        </row>
        <row r="40">
          <cell r="B40" t="str">
            <v>Powerlink</v>
          </cell>
          <cell r="C40" t="str">
            <v>Queensland Electricity Transmission Corporation Limited trading as Powerlink Queensland</v>
          </cell>
          <cell r="D40">
            <v>82078849233</v>
          </cell>
          <cell r="E40" t="str">
            <v>Qld</v>
          </cell>
          <cell r="F40" t="str">
            <v>Electricity</v>
          </cell>
          <cell r="G40" t="str">
            <v>Transmission</v>
          </cell>
          <cell r="H40" t="str">
            <v>Revenue cap</v>
          </cell>
          <cell r="I40" t="str">
            <v>Financial</v>
          </cell>
          <cell r="J40" t="str">
            <v>June</v>
          </cell>
          <cell r="K40">
            <v>5</v>
          </cell>
          <cell r="L40">
            <v>5</v>
          </cell>
          <cell r="M40">
            <v>5</v>
          </cell>
          <cell r="N40" t="str">
            <v>transmission determination</v>
          </cell>
          <cell r="O40" t="str">
            <v>33 Harold St</v>
          </cell>
          <cell r="Q40" t="str">
            <v>VIRGINIA</v>
          </cell>
          <cell r="R40" t="str">
            <v>Qld</v>
          </cell>
          <cell r="S40" t="str">
            <v>4014</v>
          </cell>
          <cell r="T40" t="str">
            <v>PO Box 1193</v>
          </cell>
          <cell r="V40" t="str">
            <v>VIRGINIA</v>
          </cell>
          <cell r="W40" t="str">
            <v>QLD</v>
          </cell>
          <cell r="X40">
            <v>4014</v>
          </cell>
          <cell r="Y40" t="str">
            <v>Jennifer Harris</v>
          </cell>
          <cell r="Z40" t="str">
            <v>07 3860 2667</v>
          </cell>
          <cell r="AA40" t="str">
            <v>jharris@powerlink.com.au</v>
          </cell>
        </row>
        <row r="41">
          <cell r="B41" t="str">
            <v>Roma to Brisbane Pipeline</v>
          </cell>
          <cell r="C41" t="str">
            <v>APT Petroleum Pipelines Limited t/a Roma to Brisbane Pipeline</v>
          </cell>
          <cell r="D41" t="str">
            <v>009 737 393</v>
          </cell>
          <cell r="E41" t="str">
            <v>Qld</v>
          </cell>
          <cell r="F41" t="str">
            <v>Gas</v>
          </cell>
          <cell r="G41" t="str">
            <v>Transmission</v>
          </cell>
          <cell r="H41" t="str">
            <v>Weighted average price cap</v>
          </cell>
          <cell r="I41" t="str">
            <v>Financial</v>
          </cell>
          <cell r="J41" t="str">
            <v>June</v>
          </cell>
          <cell r="K41">
            <v>5</v>
          </cell>
          <cell r="L41">
            <v>5</v>
          </cell>
          <cell r="M41" t="str">
            <v>x</v>
          </cell>
          <cell r="N41" t="str">
            <v>n/a</v>
          </cell>
          <cell r="O41" t="str">
            <v>580 George Street</v>
          </cell>
          <cell r="Q41" t="str">
            <v>SYDNEY</v>
          </cell>
          <cell r="R41" t="str">
            <v>NSW</v>
          </cell>
          <cell r="S41" t="str">
            <v>2000</v>
          </cell>
          <cell r="T41" t="str">
            <v>PO Box R41</v>
          </cell>
          <cell r="V41" t="str">
            <v>ROYAL EXCHANGE</v>
          </cell>
          <cell r="W41" t="str">
            <v>NSW</v>
          </cell>
          <cell r="X41" t="str">
            <v>1225</v>
          </cell>
          <cell r="Y41" t="str">
            <v>Mark Allen</v>
          </cell>
          <cell r="Z41" t="str">
            <v>02 9275 0010</v>
          </cell>
          <cell r="AA41" t="str">
            <v>mark.allen@apa.com.au</v>
          </cell>
        </row>
        <row r="42">
          <cell r="B42" t="str">
            <v>SA Power Networks</v>
          </cell>
          <cell r="C42" t="str">
            <v>SA Power Networks</v>
          </cell>
          <cell r="D42">
            <v>13332330749</v>
          </cell>
          <cell r="E42" t="str">
            <v>SA</v>
          </cell>
          <cell r="F42" t="str">
            <v>Electricity</v>
          </cell>
          <cell r="G42" t="str">
            <v>Distribution</v>
          </cell>
          <cell r="H42" t="str">
            <v>Revenue cap</v>
          </cell>
          <cell r="I42" t="str">
            <v>Financial</v>
          </cell>
          <cell r="J42" t="str">
            <v>June</v>
          </cell>
          <cell r="K42">
            <v>5</v>
          </cell>
          <cell r="L42">
            <v>5</v>
          </cell>
          <cell r="M42">
            <v>5</v>
          </cell>
          <cell r="N42" t="str">
            <v>2015-20 Distribution Determination</v>
          </cell>
          <cell r="O42" t="str">
            <v>1 Anzac Highway</v>
          </cell>
          <cell r="Q42" t="str">
            <v>KESWICK</v>
          </cell>
          <cell r="R42" t="str">
            <v>SA</v>
          </cell>
          <cell r="S42" t="str">
            <v>5035</v>
          </cell>
          <cell r="T42" t="str">
            <v>GPO Box 77</v>
          </cell>
          <cell r="V42" t="str">
            <v>ADELAIDE</v>
          </cell>
          <cell r="W42" t="str">
            <v>SA</v>
          </cell>
          <cell r="X42" t="str">
            <v>5000</v>
          </cell>
          <cell r="Y42" t="str">
            <v>Richard Sibly</v>
          </cell>
          <cell r="Z42" t="str">
            <v>08 8404 5613</v>
          </cell>
          <cell r="AA42" t="str">
            <v>richard.sibly@sapowernetworks.com.au</v>
          </cell>
          <cell r="AE42" t="str">
            <v>YES</v>
          </cell>
          <cell r="AF42" t="str">
            <v>YES</v>
          </cell>
        </row>
        <row r="43">
          <cell r="B43" t="str">
            <v>TasNetworks (D)</v>
          </cell>
          <cell r="C43" t="str">
            <v>TasNetworks (D)</v>
          </cell>
          <cell r="D43">
            <v>24167357299</v>
          </cell>
          <cell r="E43" t="str">
            <v>Tas</v>
          </cell>
          <cell r="F43" t="str">
            <v>Electricity</v>
          </cell>
          <cell r="G43" t="str">
            <v>Distribution</v>
          </cell>
          <cell r="H43" t="str">
            <v>Revenue cap</v>
          </cell>
          <cell r="I43" t="str">
            <v>Financial</v>
          </cell>
          <cell r="J43" t="str">
            <v>June</v>
          </cell>
          <cell r="K43">
            <v>5</v>
          </cell>
          <cell r="L43">
            <v>5</v>
          </cell>
          <cell r="M43">
            <v>5</v>
          </cell>
          <cell r="N43" t="str">
            <v>distribution determination</v>
          </cell>
          <cell r="O43" t="str">
            <v>1-7 Maria Street</v>
          </cell>
          <cell r="Q43" t="str">
            <v>LENAH VALLEY</v>
          </cell>
          <cell r="R43" t="str">
            <v>Tas</v>
          </cell>
          <cell r="S43" t="str">
            <v>7008</v>
          </cell>
          <cell r="T43" t="str">
            <v>PO Box 606</v>
          </cell>
          <cell r="V43" t="str">
            <v>MOONAH</v>
          </cell>
          <cell r="W43" t="str">
            <v>Tas</v>
          </cell>
          <cell r="X43" t="str">
            <v>7009</v>
          </cell>
          <cell r="Y43" t="str">
            <v>John Sayers</v>
          </cell>
          <cell r="Z43" t="str">
            <v>03 6271 6469</v>
          </cell>
          <cell r="AA43" t="str">
            <v>john.sayers@tasnetworks.com.au</v>
          </cell>
          <cell r="AE43" t="str">
            <v>YES</v>
          </cell>
          <cell r="AF43" t="str">
            <v>YES</v>
          </cell>
        </row>
        <row r="44">
          <cell r="B44" t="str">
            <v>TasNetworks (T)</v>
          </cell>
          <cell r="C44" t="str">
            <v>TasNetworks (T)</v>
          </cell>
          <cell r="D44">
            <v>24167357299</v>
          </cell>
          <cell r="E44" t="str">
            <v>Tas</v>
          </cell>
          <cell r="F44" t="str">
            <v>Electricity</v>
          </cell>
          <cell r="G44" t="str">
            <v>Transmission</v>
          </cell>
          <cell r="H44" t="str">
            <v>Revenue cap</v>
          </cell>
          <cell r="I44" t="str">
            <v>Financial</v>
          </cell>
          <cell r="J44" t="str">
            <v>June</v>
          </cell>
          <cell r="K44">
            <v>5</v>
          </cell>
          <cell r="L44">
            <v>5</v>
          </cell>
          <cell r="M44">
            <v>5</v>
          </cell>
          <cell r="N44" t="str">
            <v>transmission determination</v>
          </cell>
          <cell r="O44" t="str">
            <v>1-7 Maria Street</v>
          </cell>
          <cell r="Q44" t="str">
            <v>LENAH VALLEY</v>
          </cell>
          <cell r="R44" t="str">
            <v>Tas</v>
          </cell>
          <cell r="S44" t="str">
            <v>7008</v>
          </cell>
          <cell r="T44" t="str">
            <v>PO Box 606</v>
          </cell>
          <cell r="V44" t="str">
            <v>MOONAH</v>
          </cell>
          <cell r="W44" t="str">
            <v>Tas</v>
          </cell>
          <cell r="X44" t="str">
            <v>7009</v>
          </cell>
          <cell r="Y44" t="str">
            <v>John Sayers</v>
          </cell>
          <cell r="Z44" t="str">
            <v>03 6271 6469</v>
          </cell>
          <cell r="AA44" t="str">
            <v>john.sayers@tasnetworks.com.au</v>
          </cell>
        </row>
        <row r="45">
          <cell r="B45" t="str">
            <v>TransGrid</v>
          </cell>
          <cell r="C45" t="str">
            <v>NSW Electricity Networks Operations Pty Ltd trading as TransGrid</v>
          </cell>
          <cell r="D45">
            <v>609169959</v>
          </cell>
          <cell r="E45" t="str">
            <v>NSW</v>
          </cell>
          <cell r="F45" t="str">
            <v>Electricity</v>
          </cell>
          <cell r="G45" t="str">
            <v>Transmission</v>
          </cell>
          <cell r="H45" t="str">
            <v>Revenue cap</v>
          </cell>
          <cell r="I45" t="str">
            <v>Financial</v>
          </cell>
          <cell r="J45" t="str">
            <v>June</v>
          </cell>
          <cell r="K45">
            <v>5</v>
          </cell>
          <cell r="L45">
            <v>4</v>
          </cell>
          <cell r="M45">
            <v>5</v>
          </cell>
          <cell r="N45" t="str">
            <v>transmission determination</v>
          </cell>
          <cell r="O45" t="str">
            <v>180 Thomas Street</v>
          </cell>
          <cell r="Q45" t="str">
            <v>SYDNEY</v>
          </cell>
          <cell r="R45" t="str">
            <v>NSW</v>
          </cell>
          <cell r="S45" t="str">
            <v>2000</v>
          </cell>
          <cell r="T45" t="str">
            <v>PO Box A1000</v>
          </cell>
          <cell r="V45" t="str">
            <v>SYDNEY SOUTH</v>
          </cell>
          <cell r="W45" t="str">
            <v>NSW</v>
          </cell>
          <cell r="X45" t="str">
            <v>1235</v>
          </cell>
          <cell r="Y45" t="str">
            <v>Garrie Chubb</v>
          </cell>
          <cell r="Z45" t="str">
            <v>0408 210 221</v>
          </cell>
          <cell r="AA45" t="str">
            <v>garrie.chubb@transgrid.com.au</v>
          </cell>
        </row>
        <row r="46">
          <cell r="B46" t="str">
            <v>United Energy</v>
          </cell>
          <cell r="C46" t="str">
            <v>United Energy</v>
          </cell>
          <cell r="D46">
            <v>70064651029</v>
          </cell>
          <cell r="E46" t="str">
            <v>Vic</v>
          </cell>
          <cell r="F46" t="str">
            <v>Electricity</v>
          </cell>
          <cell r="G46" t="str">
            <v>Distribution</v>
          </cell>
          <cell r="H46" t="str">
            <v>Revenue cap</v>
          </cell>
          <cell r="I46" t="str">
            <v>Calendar</v>
          </cell>
          <cell r="J46" t="str">
            <v>December</v>
          </cell>
          <cell r="K46">
            <v>5</v>
          </cell>
          <cell r="L46">
            <v>5</v>
          </cell>
          <cell r="M46">
            <v>2</v>
          </cell>
          <cell r="N46" t="str">
            <v>2016-20 Distribution Determination</v>
          </cell>
          <cell r="O46" t="str">
            <v>Level 3</v>
          </cell>
          <cell r="P46" t="str">
            <v>6 Nexus Court</v>
          </cell>
          <cell r="Q46" t="str">
            <v>MULGRAVE</v>
          </cell>
          <cell r="R46" t="str">
            <v>Vic</v>
          </cell>
          <cell r="S46" t="str">
            <v>3149</v>
          </cell>
          <cell r="T46" t="str">
            <v>PO Box 449</v>
          </cell>
          <cell r="V46" t="str">
            <v>MOUNT WAVERLEY</v>
          </cell>
          <cell r="W46" t="str">
            <v>VIC</v>
          </cell>
          <cell r="X46">
            <v>3170</v>
          </cell>
          <cell r="Y46" t="str">
            <v>Mathew Abraham</v>
          </cell>
          <cell r="Z46" t="str">
            <v>03 8846 9758</v>
          </cell>
          <cell r="AA46" t="str">
            <v>mathew.abraham@ue.com.au</v>
          </cell>
          <cell r="AE46" t="str">
            <v>YES</v>
          </cell>
          <cell r="AF46" t="str">
            <v>NO</v>
          </cell>
        </row>
        <row r="47">
          <cell r="B47" t="str">
            <v>Western Power (D)</v>
          </cell>
          <cell r="C47" t="str">
            <v>Western Power (D)</v>
          </cell>
          <cell r="D47">
            <v>18540492861</v>
          </cell>
          <cell r="E47" t="str">
            <v>WA</v>
          </cell>
          <cell r="F47" t="str">
            <v>Electricity</v>
          </cell>
          <cell r="G47" t="str">
            <v>Distribution</v>
          </cell>
          <cell r="H47" t="str">
            <v>Revenue cap</v>
          </cell>
          <cell r="I47" t="str">
            <v>Financial</v>
          </cell>
          <cell r="J47" t="str">
            <v>June</v>
          </cell>
          <cell r="K47">
            <v>12</v>
          </cell>
          <cell r="L47">
            <v>4</v>
          </cell>
          <cell r="M47" t="str">
            <v>x</v>
          </cell>
          <cell r="N47" t="str">
            <v>distribution determination</v>
          </cell>
          <cell r="O47" t="str">
            <v>363 Wellington Street</v>
          </cell>
          <cell r="Q47" t="str">
            <v>PERTH</v>
          </cell>
          <cell r="R47" t="str">
            <v>WA</v>
          </cell>
          <cell r="S47" t="str">
            <v>6000</v>
          </cell>
          <cell r="T47" t="str">
            <v>GPO Box L921</v>
          </cell>
          <cell r="V47" t="str">
            <v>PERTH</v>
          </cell>
          <cell r="W47" t="str">
            <v>WA</v>
          </cell>
          <cell r="X47">
            <v>6842</v>
          </cell>
          <cell r="Y47" t="str">
            <v>Judy Hunter</v>
          </cell>
          <cell r="Z47" t="str">
            <v>08 9326 6239</v>
          </cell>
          <cell r="AA47" t="str">
            <v>judy.hunter@westernpower.com.au</v>
          </cell>
          <cell r="AE47" t="str">
            <v>YES</v>
          </cell>
          <cell r="AF47" t="str">
            <v>YES</v>
          </cell>
        </row>
        <row r="48">
          <cell r="B48" t="str">
            <v>Western Power (T)</v>
          </cell>
          <cell r="C48" t="str">
            <v>Western Power (T)</v>
          </cell>
          <cell r="D48">
            <v>18540492861</v>
          </cell>
          <cell r="E48" t="str">
            <v>WA</v>
          </cell>
          <cell r="F48" t="str">
            <v>Electricity</v>
          </cell>
          <cell r="G48" t="str">
            <v>Transmission</v>
          </cell>
          <cell r="H48" t="str">
            <v>Revenue cap</v>
          </cell>
          <cell r="I48" t="str">
            <v>Financial</v>
          </cell>
          <cell r="J48" t="str">
            <v>June</v>
          </cell>
          <cell r="K48">
            <v>12</v>
          </cell>
          <cell r="L48">
            <v>4</v>
          </cell>
          <cell r="M48" t="str">
            <v>x</v>
          </cell>
          <cell r="N48" t="str">
            <v>transmission determination</v>
          </cell>
          <cell r="O48" t="str">
            <v>363 Wellington Street</v>
          </cell>
          <cell r="Q48" t="str">
            <v>PERTH</v>
          </cell>
          <cell r="R48" t="str">
            <v>WA</v>
          </cell>
          <cell r="S48" t="str">
            <v>6000</v>
          </cell>
          <cell r="T48" t="str">
            <v>GPO Box L921</v>
          </cell>
          <cell r="V48" t="str">
            <v>PERTH</v>
          </cell>
          <cell r="W48" t="str">
            <v>WA</v>
          </cell>
          <cell r="X48">
            <v>6842</v>
          </cell>
          <cell r="Y48" t="str">
            <v>Judy Hunter</v>
          </cell>
          <cell r="Z48" t="str">
            <v>08 9326 6239</v>
          </cell>
          <cell r="AA48" t="str">
            <v>judy.hunter@westernpower.com.au</v>
          </cell>
          <cell r="AE48" t="str">
            <v>YES</v>
          </cell>
          <cell r="AF48" t="str">
            <v>YES</v>
          </cell>
        </row>
        <row r="54">
          <cell r="B54" t="str">
            <v>ARR</v>
          </cell>
          <cell r="C54" t="str">
            <v>ANNUAL REPORTING STATEMENT</v>
          </cell>
          <cell r="E54" t="str">
            <v>2020</v>
          </cell>
        </row>
        <row r="55">
          <cell r="B55" t="str">
            <v>CA</v>
          </cell>
          <cell r="C55" t="str">
            <v>CATEGORY ANALYSIS</v>
          </cell>
          <cell r="E55" t="str">
            <v>2020</v>
          </cell>
        </row>
        <row r="56">
          <cell r="B56" t="str">
            <v>CPI</v>
          </cell>
          <cell r="C56" t="str">
            <v>CPI</v>
          </cell>
        </row>
        <row r="57">
          <cell r="B57" t="str">
            <v>EB</v>
          </cell>
          <cell r="C57" t="str">
            <v>ECONOMIC BENCHMARKING</v>
          </cell>
          <cell r="E57" t="str">
            <v>2020</v>
          </cell>
        </row>
        <row r="58">
          <cell r="B58" t="str">
            <v>PTRM</v>
          </cell>
          <cell r="C58" t="str">
            <v>POST TAX REVENUE MODEL</v>
          </cell>
          <cell r="E58" t="str">
            <v>2024</v>
          </cell>
        </row>
        <row r="59">
          <cell r="B59" t="str">
            <v>Reset</v>
          </cell>
          <cell r="C59" t="str">
            <v>REGULATORY REPORTING STATEMENT</v>
          </cell>
          <cell r="E59" t="str">
            <v>2024</v>
          </cell>
        </row>
        <row r="60">
          <cell r="B60" t="str">
            <v>RFM</v>
          </cell>
          <cell r="C60" t="str">
            <v>ROLL FORWARD MODEL</v>
          </cell>
          <cell r="E60" t="str">
            <v>2019</v>
          </cell>
        </row>
        <row r="61">
          <cell r="B61" t="str">
            <v>WACC</v>
          </cell>
          <cell r="C61" t="str">
            <v>WEIGHTED AVERAGE COST OF CAPITAL</v>
          </cell>
          <cell r="E61" t="str">
            <v>2024</v>
          </cell>
        </row>
        <row r="64">
          <cell r="B64" t="str">
            <v>Actual</v>
          </cell>
        </row>
        <row r="65">
          <cell r="B65" t="str">
            <v>Estimate</v>
          </cell>
        </row>
        <row r="66">
          <cell r="B66" t="str">
            <v>Consolidated</v>
          </cell>
        </row>
        <row r="67">
          <cell r="B67" t="str">
            <v>Recast</v>
          </cell>
        </row>
        <row r="68">
          <cell r="B68" t="str">
            <v>Public</v>
          </cell>
        </row>
        <row r="72">
          <cell r="B72" t="str">
            <v>After appeal</v>
          </cell>
        </row>
        <row r="73">
          <cell r="B73" t="str">
            <v>Draft decision</v>
          </cell>
        </row>
        <row r="74">
          <cell r="B74" t="str">
            <v>Final decision</v>
          </cell>
        </row>
        <row r="75">
          <cell r="B75" t="str">
            <v>PTRM update 1</v>
          </cell>
        </row>
        <row r="76">
          <cell r="B76" t="str">
            <v>PTRM update 2</v>
          </cell>
        </row>
        <row r="77">
          <cell r="B77" t="str">
            <v>PTRM update 3</v>
          </cell>
        </row>
        <row r="78">
          <cell r="B78" t="str">
            <v>PTRM update 4</v>
          </cell>
        </row>
        <row r="79">
          <cell r="B79" t="str">
            <v>PTRM update 5</v>
          </cell>
        </row>
        <row r="80">
          <cell r="B80" t="str">
            <v>PTRM update 6</v>
          </cell>
        </row>
        <row r="81">
          <cell r="B81" t="str">
            <v>PTRM update 7</v>
          </cell>
        </row>
        <row r="82">
          <cell r="B82" t="str">
            <v>Regulatory proposal</v>
          </cell>
        </row>
        <row r="83">
          <cell r="B83" t="str">
            <v>Reporting</v>
          </cell>
        </row>
        <row r="84">
          <cell r="B84" t="str">
            <v>Revised regulatory proposal</v>
          </cell>
        </row>
        <row r="92">
          <cell r="B92">
            <v>1</v>
          </cell>
          <cell r="C92" t="str">
            <v>dms_FRCP_y1</v>
          </cell>
          <cell r="D92">
            <v>1</v>
          </cell>
          <cell r="E92" t="str">
            <v>CRCP_y1</v>
          </cell>
          <cell r="F92" t="str">
            <v>2019-20</v>
          </cell>
          <cell r="H92" t="str">
            <v>2018-19</v>
          </cell>
          <cell r="J92">
            <v>1</v>
          </cell>
          <cell r="M92" t="str">
            <v>2019-20</v>
          </cell>
          <cell r="O92">
            <v>2020</v>
          </cell>
        </row>
        <row r="93">
          <cell r="B93">
            <v>2</v>
          </cell>
          <cell r="C93" t="str">
            <v>dms_FRCP_y2</v>
          </cell>
          <cell r="D93">
            <v>2</v>
          </cell>
          <cell r="E93" t="str">
            <v>CRCP_y2</v>
          </cell>
          <cell r="F93" t="str">
            <v>2020-21</v>
          </cell>
          <cell r="H93" t="str">
            <v>2017-18</v>
          </cell>
          <cell r="J93">
            <v>2</v>
          </cell>
          <cell r="M93" t="str">
            <v>2020-21</v>
          </cell>
          <cell r="O93">
            <v>2021</v>
          </cell>
        </row>
        <row r="94">
          <cell r="B94">
            <v>3</v>
          </cell>
          <cell r="C94" t="str">
            <v>dms_FRCP_y3</v>
          </cell>
          <cell r="D94">
            <v>3</v>
          </cell>
          <cell r="E94" t="str">
            <v>CRCP_y3</v>
          </cell>
          <cell r="F94" t="str">
            <v>2021-22</v>
          </cell>
          <cell r="H94" t="str">
            <v>2016-17</v>
          </cell>
          <cell r="J94">
            <v>3</v>
          </cell>
          <cell r="M94" t="str">
            <v>2021-22</v>
          </cell>
          <cell r="O94">
            <v>2022</v>
          </cell>
        </row>
        <row r="95">
          <cell r="B95">
            <v>4</v>
          </cell>
          <cell r="C95" t="str">
            <v>dms_FRCP_y4</v>
          </cell>
          <cell r="D95">
            <v>4</v>
          </cell>
          <cell r="E95" t="str">
            <v>CRCP_y4</v>
          </cell>
          <cell r="F95" t="str">
            <v>2022-23</v>
          </cell>
          <cell r="H95" t="str">
            <v>2015-16</v>
          </cell>
          <cell r="J95">
            <v>4</v>
          </cell>
          <cell r="M95" t="str">
            <v>2022-23</v>
          </cell>
          <cell r="O95">
            <v>2023</v>
          </cell>
        </row>
        <row r="96">
          <cell r="B96">
            <v>5</v>
          </cell>
          <cell r="C96" t="str">
            <v>dms_FRCP_y5</v>
          </cell>
          <cell r="D96">
            <v>5</v>
          </cell>
          <cell r="E96" t="str">
            <v>CRCP_y5</v>
          </cell>
          <cell r="F96" t="str">
            <v>2023-24</v>
          </cell>
          <cell r="H96" t="str">
            <v>2014-15</v>
          </cell>
          <cell r="J96">
            <v>5</v>
          </cell>
          <cell r="M96" t="str">
            <v>2023-24</v>
          </cell>
          <cell r="O96">
            <v>2024</v>
          </cell>
        </row>
        <row r="97">
          <cell r="B97">
            <v>6</v>
          </cell>
          <cell r="C97" t="str">
            <v>dms_FRCP_y6</v>
          </cell>
          <cell r="D97">
            <v>6</v>
          </cell>
          <cell r="E97" t="str">
            <v>CRCP_y6</v>
          </cell>
          <cell r="F97" t="str">
            <v>2024-25</v>
          </cell>
          <cell r="H97" t="str">
            <v>2013-14</v>
          </cell>
          <cell r="J97">
            <v>6</v>
          </cell>
          <cell r="M97" t="str">
            <v>2024-25</v>
          </cell>
          <cell r="O97">
            <v>2025</v>
          </cell>
        </row>
        <row r="98">
          <cell r="B98">
            <v>7</v>
          </cell>
          <cell r="C98" t="str">
            <v>dms_FRCP_y7</v>
          </cell>
          <cell r="D98">
            <v>7</v>
          </cell>
          <cell r="E98" t="str">
            <v>CRCP_y7</v>
          </cell>
          <cell r="F98" t="str">
            <v>2025-26</v>
          </cell>
          <cell r="H98" t="str">
            <v>2012-13</v>
          </cell>
          <cell r="J98">
            <v>7</v>
          </cell>
          <cell r="M98" t="str">
            <v>2025-26</v>
          </cell>
          <cell r="O98">
            <v>2026</v>
          </cell>
        </row>
        <row r="99">
          <cell r="B99">
            <v>8</v>
          </cell>
          <cell r="C99" t="str">
            <v>dms_FRCP_y8</v>
          </cell>
          <cell r="D99">
            <v>8</v>
          </cell>
          <cell r="E99" t="str">
            <v>CRCP_y8</v>
          </cell>
          <cell r="F99" t="str">
            <v>2026-27</v>
          </cell>
          <cell r="H99" t="str">
            <v>2011-12</v>
          </cell>
          <cell r="J99">
            <v>8</v>
          </cell>
          <cell r="M99" t="str">
            <v>2026-27</v>
          </cell>
          <cell r="O99">
            <v>2027</v>
          </cell>
        </row>
        <row r="100">
          <cell r="B100">
            <v>9</v>
          </cell>
          <cell r="C100" t="str">
            <v>dms_FRCP_y9</v>
          </cell>
          <cell r="D100">
            <v>9</v>
          </cell>
          <cell r="E100" t="str">
            <v>CRCP_y9</v>
          </cell>
          <cell r="F100" t="str">
            <v>2027-28</v>
          </cell>
          <cell r="H100" t="str">
            <v>2010-11</v>
          </cell>
          <cell r="J100">
            <v>9</v>
          </cell>
          <cell r="M100" t="str">
            <v>2027-28</v>
          </cell>
          <cell r="O100">
            <v>2028</v>
          </cell>
        </row>
        <row r="101">
          <cell r="B101">
            <v>10</v>
          </cell>
          <cell r="C101" t="str">
            <v>dms_FRCP_y10</v>
          </cell>
          <cell r="D101">
            <v>10</v>
          </cell>
          <cell r="E101" t="str">
            <v>CRCP_y10</v>
          </cell>
          <cell r="F101" t="str">
            <v>2028-29</v>
          </cell>
          <cell r="H101" t="str">
            <v>2009-10</v>
          </cell>
          <cell r="J101">
            <v>10</v>
          </cell>
          <cell r="M101" t="str">
            <v>2028-29</v>
          </cell>
          <cell r="O101">
            <v>2029</v>
          </cell>
        </row>
        <row r="102">
          <cell r="B102">
            <v>11</v>
          </cell>
          <cell r="C102" t="str">
            <v>dms_FRCP_y11</v>
          </cell>
          <cell r="D102">
            <v>11</v>
          </cell>
          <cell r="E102" t="str">
            <v>CRCP_y11</v>
          </cell>
          <cell r="F102" t="str">
            <v>2029-30</v>
          </cell>
          <cell r="H102" t="str">
            <v>2008-09</v>
          </cell>
          <cell r="J102">
            <v>11</v>
          </cell>
          <cell r="M102" t="str">
            <v>2029-30</v>
          </cell>
          <cell r="O102">
            <v>2030</v>
          </cell>
        </row>
        <row r="103">
          <cell r="B103">
            <v>12</v>
          </cell>
          <cell r="C103" t="str">
            <v>dms_FRCP_y12</v>
          </cell>
          <cell r="D103">
            <v>12</v>
          </cell>
          <cell r="E103" t="str">
            <v>CRCP_y12</v>
          </cell>
          <cell r="F103" t="str">
            <v>2030-31</v>
          </cell>
          <cell r="H103" t="str">
            <v>2007-08</v>
          </cell>
          <cell r="J103">
            <v>12</v>
          </cell>
          <cell r="M103" t="str">
            <v>2030-31</v>
          </cell>
          <cell r="O103">
            <v>2031</v>
          </cell>
        </row>
        <row r="104">
          <cell r="B104">
            <v>13</v>
          </cell>
          <cell r="C104" t="str">
            <v>dms_FRCP_y13</v>
          </cell>
          <cell r="D104">
            <v>13</v>
          </cell>
          <cell r="E104" t="str">
            <v>CRCP_y13</v>
          </cell>
          <cell r="F104" t="str">
            <v>2031-32</v>
          </cell>
          <cell r="H104" t="str">
            <v>2006-07</v>
          </cell>
          <cell r="J104">
            <v>13</v>
          </cell>
          <cell r="M104" t="str">
            <v>2031-32</v>
          </cell>
          <cell r="O104">
            <v>2032</v>
          </cell>
        </row>
        <row r="105">
          <cell r="B105">
            <v>14</v>
          </cell>
          <cell r="C105" t="str">
            <v>dms_FRCP_y14</v>
          </cell>
          <cell r="D105">
            <v>14</v>
          </cell>
          <cell r="E105" t="str">
            <v>CRCP_y14</v>
          </cell>
          <cell r="F105" t="str">
            <v>2032-33</v>
          </cell>
          <cell r="H105" t="str">
            <v>2005-06</v>
          </cell>
          <cell r="J105">
            <v>14</v>
          </cell>
          <cell r="M105" t="str">
            <v>2032-33</v>
          </cell>
          <cell r="O105">
            <v>2033</v>
          </cell>
        </row>
        <row r="106">
          <cell r="B106">
            <v>15</v>
          </cell>
          <cell r="C106" t="str">
            <v>dms_FRCP_y15</v>
          </cell>
          <cell r="D106">
            <v>15</v>
          </cell>
          <cell r="E106" t="str">
            <v>CRCP_y15</v>
          </cell>
          <cell r="H106" t="str">
            <v>2004-05</v>
          </cell>
          <cell r="J106">
            <v>15</v>
          </cell>
          <cell r="M106" t="str">
            <v>2033-34</v>
          </cell>
          <cell r="O106">
            <v>2034</v>
          </cell>
        </row>
        <row r="107">
          <cell r="M107" t="str">
            <v>2034-35</v>
          </cell>
          <cell r="O107">
            <v>2035</v>
          </cell>
        </row>
        <row r="108">
          <cell r="M108" t="str">
            <v>2035-36</v>
          </cell>
          <cell r="O108">
            <v>2036</v>
          </cell>
        </row>
        <row r="109">
          <cell r="M109" t="str">
            <v>2036-37</v>
          </cell>
          <cell r="O109">
            <v>2037</v>
          </cell>
        </row>
        <row r="110">
          <cell r="C110" t="str">
            <v>2006-07</v>
          </cell>
          <cell r="D110">
            <v>2007</v>
          </cell>
          <cell r="G110" t="str">
            <v>2015-16</v>
          </cell>
          <cell r="H110">
            <v>2016</v>
          </cell>
          <cell r="M110" t="str">
            <v>2037-38</v>
          </cell>
          <cell r="O110">
            <v>2038</v>
          </cell>
        </row>
        <row r="111">
          <cell r="C111" t="str">
            <v>2007-08</v>
          </cell>
          <cell r="D111" t="str">
            <v>2008</v>
          </cell>
          <cell r="G111" t="str">
            <v>2016-17</v>
          </cell>
          <cell r="H111">
            <v>2017</v>
          </cell>
        </row>
        <row r="112">
          <cell r="C112" t="str">
            <v>2008-09</v>
          </cell>
          <cell r="D112" t="str">
            <v>2009</v>
          </cell>
          <cell r="G112" t="str">
            <v>2017-18</v>
          </cell>
          <cell r="H112">
            <v>2018</v>
          </cell>
        </row>
        <row r="113">
          <cell r="C113" t="str">
            <v>2009-10</v>
          </cell>
          <cell r="D113" t="str">
            <v>2010</v>
          </cell>
          <cell r="G113" t="str">
            <v>2018-19</v>
          </cell>
          <cell r="H113">
            <v>2019</v>
          </cell>
        </row>
        <row r="114">
          <cell r="C114" t="str">
            <v>2010-11</v>
          </cell>
          <cell r="D114" t="str">
            <v>2011</v>
          </cell>
          <cell r="G114" t="str">
            <v>2019-20</v>
          </cell>
          <cell r="H114">
            <v>2020</v>
          </cell>
        </row>
        <row r="115">
          <cell r="C115" t="str">
            <v>2011-12</v>
          </cell>
          <cell r="D115" t="str">
            <v>2012</v>
          </cell>
          <cell r="G115" t="str">
            <v>2020-21</v>
          </cell>
          <cell r="H115">
            <v>2021</v>
          </cell>
        </row>
        <row r="116">
          <cell r="C116" t="str">
            <v>2012-13</v>
          </cell>
          <cell r="D116" t="str">
            <v>2013</v>
          </cell>
          <cell r="G116" t="str">
            <v>2021-22</v>
          </cell>
          <cell r="H116">
            <v>2022</v>
          </cell>
        </row>
        <row r="117">
          <cell r="C117" t="str">
            <v>2013-14</v>
          </cell>
          <cell r="D117" t="str">
            <v>2014</v>
          </cell>
          <cell r="G117" t="str">
            <v>2022-23</v>
          </cell>
          <cell r="H117">
            <v>2023</v>
          </cell>
        </row>
        <row r="118">
          <cell r="C118" t="str">
            <v>2014-15</v>
          </cell>
          <cell r="D118" t="str">
            <v>2015</v>
          </cell>
          <cell r="G118" t="str">
            <v>2023-24</v>
          </cell>
          <cell r="H118">
            <v>2024</v>
          </cell>
        </row>
        <row r="119">
          <cell r="C119" t="str">
            <v>2015-16</v>
          </cell>
          <cell r="D119" t="str">
            <v>2016</v>
          </cell>
          <cell r="G119" t="str">
            <v>2024-25</v>
          </cell>
          <cell r="H119">
            <v>2025</v>
          </cell>
        </row>
        <row r="120">
          <cell r="C120" t="str">
            <v>2016-17</v>
          </cell>
          <cell r="D120" t="str">
            <v>2017</v>
          </cell>
          <cell r="G120" t="str">
            <v>2025-26</v>
          </cell>
          <cell r="H120">
            <v>2026</v>
          </cell>
        </row>
        <row r="121">
          <cell r="C121" t="str">
            <v>2017-18</v>
          </cell>
          <cell r="D121" t="str">
            <v>2018</v>
          </cell>
          <cell r="G121" t="str">
            <v>2026-27</v>
          </cell>
          <cell r="H121">
            <v>2027</v>
          </cell>
        </row>
        <row r="122">
          <cell r="C122" t="str">
            <v>2018-19</v>
          </cell>
          <cell r="D122">
            <v>2019</v>
          </cell>
          <cell r="G122" t="str">
            <v>2027-28</v>
          </cell>
          <cell r="H122">
            <v>2028</v>
          </cell>
        </row>
        <row r="123">
          <cell r="C123" t="str">
            <v>2019-20</v>
          </cell>
          <cell r="D123" t="str">
            <v>2020</v>
          </cell>
          <cell r="G123" t="str">
            <v>2028-29</v>
          </cell>
          <cell r="H123">
            <v>2029</v>
          </cell>
        </row>
        <row r="124">
          <cell r="C124" t="str">
            <v>2019-20</v>
          </cell>
          <cell r="D124" t="str">
            <v>2020</v>
          </cell>
          <cell r="G124" t="str">
            <v>2029-30</v>
          </cell>
          <cell r="H124">
            <v>2030</v>
          </cell>
        </row>
        <row r="125">
          <cell r="C125" t="str">
            <v>2020-21</v>
          </cell>
          <cell r="D125" t="str">
            <v>2021</v>
          </cell>
        </row>
        <row r="126">
          <cell r="C126" t="str">
            <v>2021-22</v>
          </cell>
          <cell r="D126" t="str">
            <v>2022</v>
          </cell>
        </row>
        <row r="127">
          <cell r="C127" t="str">
            <v>2022-23</v>
          </cell>
          <cell r="D127" t="str">
            <v>2023</v>
          </cell>
        </row>
        <row r="128">
          <cell r="C128" t="str">
            <v>2023-24</v>
          </cell>
          <cell r="D128" t="str">
            <v>2024</v>
          </cell>
        </row>
        <row r="129">
          <cell r="C129" t="str">
            <v>2024-25</v>
          </cell>
          <cell r="D129" t="str">
            <v>2025</v>
          </cell>
        </row>
      </sheetData>
      <sheetData sheetId="1" refreshError="1"/>
      <sheetData sheetId="2" refreshError="1"/>
      <sheetData sheetId="3">
        <row r="1">
          <cell r="B1" t="str">
            <v>REGULATORY REPORTING STATEMENT</v>
          </cell>
        </row>
        <row r="3">
          <cell r="B3" t="str">
            <v>2019-20 to 2023-24</v>
          </cell>
        </row>
        <row r="14">
          <cell r="C14" t="str">
            <v>ActewAGL Distribution</v>
          </cell>
        </row>
        <row r="35">
          <cell r="C35" t="str">
            <v>2019-20</v>
          </cell>
          <cell r="D35" t="str">
            <v>2020-21</v>
          </cell>
          <cell r="E35" t="str">
            <v>2021-22</v>
          </cell>
          <cell r="F35" t="str">
            <v>2022-23</v>
          </cell>
          <cell r="G35" t="str">
            <v>2023-24</v>
          </cell>
        </row>
        <row r="38">
          <cell r="C38" t="str">
            <v>2014-15</v>
          </cell>
          <cell r="D38" t="str">
            <v>2015-16</v>
          </cell>
          <cell r="E38" t="str">
            <v>2016-17</v>
          </cell>
          <cell r="F38" t="str">
            <v>2017-18</v>
          </cell>
          <cell r="G38" t="str">
            <v>2018-19</v>
          </cell>
          <cell r="H38" t="str">
            <v>2019-20</v>
          </cell>
          <cell r="I38" t="str">
            <v>2020-21</v>
          </cell>
          <cell r="J38" t="str">
            <v>2021-22</v>
          </cell>
          <cell r="K38" t="str">
            <v>2022-23</v>
          </cell>
        </row>
        <row r="41">
          <cell r="C41" t="str">
            <v>2009-10</v>
          </cell>
          <cell r="D41" t="str">
            <v>2010-11</v>
          </cell>
          <cell r="E41" t="str">
            <v>2011-12</v>
          </cell>
          <cell r="F41" t="str">
            <v>2012-13</v>
          </cell>
          <cell r="G41" t="str">
            <v>2013-14</v>
          </cell>
        </row>
        <row r="46">
          <cell r="C46" t="str">
            <v>2023-24</v>
          </cell>
        </row>
        <row r="53">
          <cell r="C53" t="str">
            <v>Consolidated</v>
          </cell>
        </row>
        <row r="58">
          <cell r="C58" t="str">
            <v>Distribution</v>
          </cell>
        </row>
        <row r="60">
          <cell r="C60" t="str">
            <v>Financial</v>
          </cell>
        </row>
        <row r="61">
          <cell r="C61" t="str">
            <v>Reset</v>
          </cell>
        </row>
        <row r="64">
          <cell r="C64" t="str">
            <v>June</v>
          </cell>
        </row>
        <row r="65">
          <cell r="C65" t="str">
            <v>June 2019</v>
          </cell>
        </row>
        <row r="69">
          <cell r="C69">
            <v>0</v>
          </cell>
        </row>
        <row r="70">
          <cell r="C70">
            <v>2013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 t="str">
            <v>CRY</v>
          </cell>
        </row>
        <row r="76">
          <cell r="C76">
            <v>5</v>
          </cell>
        </row>
        <row r="77">
          <cell r="C77" t="str">
            <v>dms_FRCP_y5</v>
          </cell>
        </row>
        <row r="78">
          <cell r="C78" t="str">
            <v>2023-24</v>
          </cell>
        </row>
        <row r="79">
          <cell r="C79">
            <v>5</v>
          </cell>
        </row>
        <row r="81">
          <cell r="C81" t="str">
            <v>2014-15</v>
          </cell>
        </row>
        <row r="82">
          <cell r="C82" t="str">
            <v>2018-19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L9" t="str">
            <v>Yes</v>
          </cell>
        </row>
        <row r="11">
          <cell r="L11" t="str">
            <v>2017-18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>
        <row r="49">
          <cell r="E49">
            <v>741.79722191921917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>
        <row r="104">
          <cell r="C104">
            <v>193508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usiness &amp; other details"/>
      <sheetName val="2.1 Expenditure summary"/>
      <sheetName val="2.2 Repex"/>
      <sheetName val="2.3 Augex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1 Labour"/>
      <sheetName val="2.12 Input tables"/>
      <sheetName val="4.1 Public lighting"/>
      <sheetName val="4.2 Metering"/>
      <sheetName val="4.3 Fee-based services"/>
      <sheetName val="4.4 Quoted services"/>
      <sheetName val="5.2 Asset Age Profile"/>
      <sheetName val="5.3 MD - Network level"/>
      <sheetName val="5.4 MD &amp; utilisation-Spatial"/>
      <sheetName val="6.3 Sustained interruptions"/>
    </sheetNames>
    <sheetDataSet>
      <sheetData sheetId="0"/>
      <sheetData sheetId="1">
        <row r="45">
          <cell r="D45" t="str">
            <v>2014-15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xlsBeach-Project Sequence #"/>
      <sheetName val="Project Sequence #"/>
      <sheetName val="xlsBeach-Project Details"/>
      <sheetName val="Project Details"/>
      <sheetName val="xlsBeach-AMP Summary"/>
      <sheetName val="AMP Activity Summary"/>
      <sheetName val="Budget input sheet"/>
      <sheetName val="AMP Summary"/>
      <sheetName val="Lists"/>
    </sheetNames>
    <sheetDataSet>
      <sheetData sheetId="0">
        <row r="1">
          <cell r="Y1" t="str">
            <v>2005/06</v>
          </cell>
        </row>
        <row r="2">
          <cell r="Y2" t="str">
            <v>2006/07</v>
          </cell>
        </row>
        <row r="3">
          <cell r="Y3" t="str">
            <v>2007/08</v>
          </cell>
        </row>
        <row r="4">
          <cell r="Y4" t="str">
            <v>2008/09</v>
          </cell>
        </row>
        <row r="5">
          <cell r="Y5" t="str">
            <v>2009/10</v>
          </cell>
        </row>
        <row r="6">
          <cell r="Y6" t="str">
            <v>2010/11</v>
          </cell>
        </row>
        <row r="7">
          <cell r="Y7" t="str">
            <v>2011/12</v>
          </cell>
        </row>
        <row r="8">
          <cell r="Y8" t="str">
            <v>2012/13</v>
          </cell>
        </row>
        <row r="9">
          <cell r="Y9" t="str">
            <v>2013/14</v>
          </cell>
        </row>
        <row r="10">
          <cell r="Y10" t="str">
            <v>2014/15</v>
          </cell>
        </row>
        <row r="11">
          <cell r="Y11" t="str">
            <v>2015/16</v>
          </cell>
        </row>
        <row r="12">
          <cell r="Y12" t="str">
            <v>2016/17</v>
          </cell>
        </row>
      </sheetData>
      <sheetData sheetId="1"/>
      <sheetData sheetId="2"/>
      <sheetData sheetId="3"/>
      <sheetData sheetId="4">
        <row r="1">
          <cell r="F1" t="str">
            <v>20 - Water Business</v>
          </cell>
        </row>
        <row r="2">
          <cell r="F2" t="str">
            <v>2200 - Water Business Executive</v>
          </cell>
        </row>
        <row r="3">
          <cell r="F3" t="str">
            <v>2201 - Network Customer Support &amp; Education</v>
          </cell>
        </row>
        <row r="4">
          <cell r="F4" t="str">
            <v>2202 - Water Operations</v>
          </cell>
        </row>
        <row r="5">
          <cell r="F5" t="str">
            <v>2203 - Field Services</v>
          </cell>
        </row>
        <row r="6">
          <cell r="F6" t="str">
            <v>2204 - Treatment</v>
          </cell>
        </row>
        <row r="7">
          <cell r="F7" t="str">
            <v>2205 - Business Improvement</v>
          </cell>
        </row>
        <row r="8">
          <cell r="F8" t="str">
            <v>2206 - Project Delivery</v>
          </cell>
        </row>
        <row r="9">
          <cell r="F9" t="str">
            <v>2207 - Treatment Operations</v>
          </cell>
        </row>
        <row r="10">
          <cell r="F10" t="str">
            <v>2208 - Water Consultancies</v>
          </cell>
        </row>
        <row r="11">
          <cell r="F11" t="str">
            <v>2209 - Water Construction</v>
          </cell>
        </row>
        <row r="12">
          <cell r="F12" t="str">
            <v>2210 - Asset &amp; Project Planning</v>
          </cell>
        </row>
        <row r="13">
          <cell r="F13" t="str">
            <v>2211 - Technical and Consulting Services</v>
          </cell>
        </row>
        <row r="14">
          <cell r="F14" t="str">
            <v>2212 - Major Maintenance and ACTEW Recoverable</v>
          </cell>
        </row>
        <row r="15">
          <cell r="F15" t="str">
            <v>2215 - Water Business Corporate</v>
          </cell>
        </row>
        <row r="16">
          <cell r="F16" t="str">
            <v>3600 - Water Contract Business</v>
          </cell>
        </row>
        <row r="17">
          <cell r="F17" t="str">
            <v>3750 - Sewerage Contract Business</v>
          </cell>
        </row>
        <row r="18">
          <cell r="F18" t="str">
            <v>5600 - Cranos</v>
          </cell>
        </row>
      </sheetData>
      <sheetData sheetId="5"/>
      <sheetData sheetId="6"/>
      <sheetData sheetId="7"/>
      <sheetData sheetId="8">
        <row r="1">
          <cell r="I1" t="str">
            <v>AMP Draft Budget</v>
          </cell>
        </row>
      </sheetData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xlsBeach-Project Sequence #"/>
      <sheetName val="Project Sequence #"/>
      <sheetName val="xlsBeach-Project Details"/>
      <sheetName val="Project Details"/>
      <sheetName val="xlsBeach-AMP Summary"/>
      <sheetName val="AMP Activity Summary"/>
      <sheetName val="Budget input sheet"/>
      <sheetName val="AMP Summary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BPR - Budget"/>
      <sheetName val="BPR - Forecast"/>
      <sheetName val="BPR - CEO"/>
      <sheetName val="Dist Pship"/>
      <sheetName val="Retail Pship"/>
    </sheetNames>
    <sheetDataSet>
      <sheetData sheetId="0">
        <row r="2">
          <cell r="C2" t="str">
            <v>2015/16</v>
          </cell>
        </row>
        <row r="4">
          <cell r="C4" t="str">
            <v>Jul</v>
          </cell>
        </row>
        <row r="6">
          <cell r="C6" t="str">
            <v>Budget</v>
          </cell>
        </row>
        <row r="26">
          <cell r="C26" t="str">
            <v>Jun</v>
          </cell>
          <cell r="G26" t="str">
            <v>2014/15</v>
          </cell>
        </row>
        <row r="28">
          <cell r="C28" t="str">
            <v>Jun YTD</v>
          </cell>
          <cell r="G28" t="str">
            <v>2013/14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BPR - Budget"/>
      <sheetName val="BPR - Forecast"/>
      <sheetName val="BPR - CEO"/>
      <sheetName val="Dist Pship"/>
      <sheetName val="Retail Pship"/>
    </sheetNames>
    <sheetDataSet>
      <sheetData sheetId="0">
        <row r="2">
          <cell r="C2" t="str">
            <v>2015/16</v>
          </cell>
        </row>
        <row r="4">
          <cell r="C4" t="str">
            <v>Jul</v>
          </cell>
        </row>
        <row r="6">
          <cell r="C6" t="str">
            <v>Budget</v>
          </cell>
        </row>
        <row r="26">
          <cell r="C26" t="str">
            <v>Jun</v>
          </cell>
          <cell r="G26" t="str">
            <v>2014/15</v>
          </cell>
        </row>
        <row r="28">
          <cell r="C28" t="str">
            <v>Jun YTD</v>
          </cell>
          <cell r="G28" t="str">
            <v>2013/14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ily"/>
      <sheetName val="Network Sales Data"/>
      <sheetName val="Throughput Projection"/>
      <sheetName val="Gas Throughput Projection "/>
      <sheetName val="Network Charts"/>
      <sheetName val="Network Sales Budget Comp"/>
      <sheetName val="Network Sales Year Comp"/>
      <sheetName val="Temperature Analysis"/>
      <sheetName val="Seasonal"/>
      <sheetName val="Data Temperature"/>
      <sheetName val="Degree Days"/>
      <sheetName val="Carbon Neutral"/>
      <sheetName val="Greenhouse"/>
      <sheetName val="Electricity Data Table Daily"/>
      <sheetName val="Gas Data Table Daily"/>
      <sheetName val="Data Table Dai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"/>
      <sheetName val="NON-SYSTEM"/>
      <sheetName val="Summary"/>
      <sheetName val="Detail"/>
      <sheetName val="{AR}01"/>
      <sheetName val="Sheet3"/>
      <sheetName val="export(1)"/>
      <sheetName val="AEW Project CIP by GL Period #1"/>
    </sheetNames>
    <sheetDataSet>
      <sheetData sheetId="0"/>
      <sheetData sheetId="1"/>
      <sheetData sheetId="2"/>
      <sheetData sheetId="3"/>
      <sheetData sheetId="4">
        <row r="17">
          <cell r="C17" t="str">
            <v>Apr</v>
          </cell>
        </row>
      </sheetData>
      <sheetData sheetId="5"/>
      <sheetData sheetId="6">
        <row r="1">
          <cell r="A1" t="str">
            <v>Jul</v>
          </cell>
          <cell r="B1" t="str">
            <v>Jul YTD</v>
          </cell>
          <cell r="C1">
            <v>41821</v>
          </cell>
        </row>
        <row r="2">
          <cell r="A2" t="str">
            <v>Aug</v>
          </cell>
          <cell r="B2" t="str">
            <v>Aug YTD</v>
          </cell>
          <cell r="C2">
            <v>41852</v>
          </cell>
        </row>
        <row r="3">
          <cell r="A3" t="str">
            <v>Sep</v>
          </cell>
          <cell r="B3" t="str">
            <v>Sep YTD</v>
          </cell>
          <cell r="C3">
            <v>41883</v>
          </cell>
        </row>
        <row r="4">
          <cell r="A4" t="str">
            <v>Oct</v>
          </cell>
          <cell r="B4" t="str">
            <v>Oct YTD</v>
          </cell>
          <cell r="C4">
            <v>41913</v>
          </cell>
        </row>
        <row r="5">
          <cell r="A5" t="str">
            <v>Nov</v>
          </cell>
          <cell r="B5" t="str">
            <v>Nov YTD</v>
          </cell>
          <cell r="C5">
            <v>41944</v>
          </cell>
        </row>
        <row r="6">
          <cell r="A6" t="str">
            <v>Dec</v>
          </cell>
          <cell r="B6" t="str">
            <v>Dec YTD</v>
          </cell>
          <cell r="C6">
            <v>41974</v>
          </cell>
        </row>
        <row r="7">
          <cell r="A7" t="str">
            <v>Jan</v>
          </cell>
          <cell r="B7" t="str">
            <v>Jan YTD</v>
          </cell>
          <cell r="C7">
            <v>42005</v>
          </cell>
        </row>
        <row r="8">
          <cell r="A8" t="str">
            <v>Feb</v>
          </cell>
          <cell r="B8" t="str">
            <v>Feb YTD</v>
          </cell>
          <cell r="C8">
            <v>42036</v>
          </cell>
        </row>
        <row r="9">
          <cell r="A9" t="str">
            <v>Mar</v>
          </cell>
          <cell r="B9" t="str">
            <v>Mar YTD</v>
          </cell>
          <cell r="C9">
            <v>42064</v>
          </cell>
        </row>
        <row r="10">
          <cell r="A10" t="str">
            <v>Apr</v>
          </cell>
          <cell r="B10" t="str">
            <v>Apr YTD</v>
          </cell>
          <cell r="C10">
            <v>42095</v>
          </cell>
        </row>
        <row r="11">
          <cell r="A11" t="str">
            <v>May</v>
          </cell>
          <cell r="B11" t="str">
            <v>May YTD</v>
          </cell>
          <cell r="C11">
            <v>42125</v>
          </cell>
        </row>
        <row r="12">
          <cell r="A12" t="str">
            <v>Jun</v>
          </cell>
          <cell r="B12" t="str">
            <v>Jun YTD</v>
          </cell>
          <cell r="C12">
            <v>42156</v>
          </cell>
        </row>
      </sheetData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 (2)"/>
      <sheetName val="Index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ary"/>
      <sheetName val="Water P&amp;L"/>
      <sheetName val="Sewerage P&amp;L"/>
      <sheetName val="Holding Co. P&amp;L"/>
      <sheetName val="BD"/>
      <sheetName val="Subsidiaries "/>
      <sheetName val="Capex - Charts"/>
      <sheetName val="Major"/>
      <sheetName val="DCC - Secondary Contractors"/>
      <sheetName val="Ops &amp; Admin - Charts 1"/>
      <sheetName val="Ops &amp; Admin - Charts 2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>
            <v>1000</v>
          </cell>
          <cell r="B1">
            <v>60945.45</v>
          </cell>
          <cell r="C1">
            <v>151808.65</v>
          </cell>
          <cell r="E1">
            <v>1000</v>
          </cell>
          <cell r="F1">
            <v>119944.48</v>
          </cell>
        </row>
        <row r="2">
          <cell r="A2">
            <v>1200</v>
          </cell>
          <cell r="B2">
            <v>2330257.64</v>
          </cell>
          <cell r="C2">
            <v>2862471.28</v>
          </cell>
          <cell r="E2">
            <v>1200</v>
          </cell>
          <cell r="F2">
            <v>2438588.0299999998</v>
          </cell>
        </row>
        <row r="3">
          <cell r="A3">
            <v>1400</v>
          </cell>
          <cell r="B3">
            <v>0</v>
          </cell>
          <cell r="C3">
            <v>0</v>
          </cell>
          <cell r="E3">
            <v>1400</v>
          </cell>
          <cell r="F3">
            <v>0</v>
          </cell>
        </row>
        <row r="4">
          <cell r="A4">
            <v>1500</v>
          </cell>
          <cell r="B4">
            <v>1292670.82</v>
          </cell>
          <cell r="C4">
            <v>1422783.52</v>
          </cell>
          <cell r="E4">
            <v>1500</v>
          </cell>
          <cell r="F4">
            <v>1231369.2</v>
          </cell>
        </row>
        <row r="5">
          <cell r="A5">
            <v>1650</v>
          </cell>
          <cell r="B5">
            <v>190945.47</v>
          </cell>
          <cell r="C5">
            <v>123270.49</v>
          </cell>
          <cell r="E5">
            <v>1650</v>
          </cell>
          <cell r="F5">
            <v>92073.01</v>
          </cell>
        </row>
        <row r="6">
          <cell r="A6">
            <v>1750</v>
          </cell>
          <cell r="B6">
            <v>785695.9</v>
          </cell>
          <cell r="C6">
            <v>1164608.6200000001</v>
          </cell>
          <cell r="E6">
            <v>1750</v>
          </cell>
          <cell r="F6">
            <v>1506483.42</v>
          </cell>
        </row>
        <row r="7">
          <cell r="A7">
            <v>1950</v>
          </cell>
          <cell r="B7">
            <v>-241113.2</v>
          </cell>
          <cell r="C7">
            <v>-125000</v>
          </cell>
          <cell r="E7">
            <v>1950</v>
          </cell>
          <cell r="F7">
            <v>-189808.86</v>
          </cell>
        </row>
        <row r="8">
          <cell r="A8">
            <v>1951</v>
          </cell>
          <cell r="B8">
            <v>-289547.71000000002</v>
          </cell>
          <cell r="C8">
            <v>-294836.83</v>
          </cell>
          <cell r="E8">
            <v>1951</v>
          </cell>
          <cell r="F8">
            <v>-284717.21999999997</v>
          </cell>
        </row>
        <row r="9">
          <cell r="A9">
            <v>1952</v>
          </cell>
          <cell r="B9">
            <v>0</v>
          </cell>
          <cell r="C9">
            <v>0</v>
          </cell>
          <cell r="E9">
            <v>1952</v>
          </cell>
          <cell r="F9">
            <v>-495730.42</v>
          </cell>
        </row>
        <row r="10">
          <cell r="A10">
            <v>1953</v>
          </cell>
          <cell r="B10">
            <v>-18827.96</v>
          </cell>
          <cell r="C10">
            <v>-17833.34</v>
          </cell>
          <cell r="E10">
            <v>1953</v>
          </cell>
          <cell r="F10">
            <v>-505495.06</v>
          </cell>
        </row>
        <row r="11">
          <cell r="A11">
            <v>1954</v>
          </cell>
          <cell r="B11">
            <v>74167</v>
          </cell>
          <cell r="C11">
            <v>74166.67</v>
          </cell>
          <cell r="E11">
            <v>1954</v>
          </cell>
          <cell r="F11">
            <v>-579.84</v>
          </cell>
        </row>
        <row r="12">
          <cell r="A12">
            <v>1960</v>
          </cell>
          <cell r="B12">
            <v>0</v>
          </cell>
          <cell r="C12">
            <v>0</v>
          </cell>
          <cell r="E12">
            <v>1960</v>
          </cell>
          <cell r="F12">
            <v>4968.46</v>
          </cell>
        </row>
        <row r="13">
          <cell r="A13">
            <v>1961</v>
          </cell>
          <cell r="B13">
            <v>-4845.68</v>
          </cell>
          <cell r="C13">
            <v>105856.54</v>
          </cell>
          <cell r="E13">
            <v>1961</v>
          </cell>
          <cell r="F13">
            <v>484574.43</v>
          </cell>
        </row>
        <row r="14">
          <cell r="A14">
            <v>1962</v>
          </cell>
          <cell r="B14">
            <v>-324971.8</v>
          </cell>
          <cell r="C14">
            <v>104389.61</v>
          </cell>
          <cell r="E14">
            <v>1962</v>
          </cell>
          <cell r="F14">
            <v>723.87</v>
          </cell>
        </row>
        <row r="15">
          <cell r="A15">
            <v>1963</v>
          </cell>
          <cell r="B15">
            <v>-415148.2</v>
          </cell>
          <cell r="C15">
            <v>-398126.75</v>
          </cell>
          <cell r="E15">
            <v>1963</v>
          </cell>
          <cell r="F15">
            <v>-557565.54</v>
          </cell>
        </row>
        <row r="16">
          <cell r="A16">
            <v>1964</v>
          </cell>
          <cell r="B16">
            <v>346042.32</v>
          </cell>
          <cell r="C16">
            <v>403346.04</v>
          </cell>
          <cell r="E16">
            <v>1964</v>
          </cell>
          <cell r="F16">
            <v>187014.35</v>
          </cell>
        </row>
        <row r="17">
          <cell r="A17">
            <v>1965</v>
          </cell>
          <cell r="B17">
            <v>-633368.81999999995</v>
          </cell>
          <cell r="C17">
            <v>-325079.81</v>
          </cell>
          <cell r="E17">
            <v>1965</v>
          </cell>
          <cell r="F17">
            <v>-524957.84</v>
          </cell>
        </row>
        <row r="18">
          <cell r="A18">
            <v>1966</v>
          </cell>
          <cell r="B18">
            <v>633368.81999999995</v>
          </cell>
          <cell r="C18">
            <v>325079.81</v>
          </cell>
          <cell r="E18">
            <v>1966</v>
          </cell>
          <cell r="F18">
            <v>524957.84</v>
          </cell>
        </row>
        <row r="19">
          <cell r="A19">
            <v>1967</v>
          </cell>
          <cell r="B19">
            <v>-164959.57</v>
          </cell>
          <cell r="C19">
            <v>-157337.82</v>
          </cell>
          <cell r="E19">
            <v>1967</v>
          </cell>
          <cell r="F19">
            <v>-393003.4</v>
          </cell>
        </row>
        <row r="20">
          <cell r="A20">
            <v>1968</v>
          </cell>
          <cell r="B20">
            <v>167818.33</v>
          </cell>
          <cell r="C20">
            <v>157337.84</v>
          </cell>
          <cell r="E20">
            <v>1968</v>
          </cell>
          <cell r="F20">
            <v>392973.4</v>
          </cell>
        </row>
        <row r="21">
          <cell r="A21">
            <v>1969</v>
          </cell>
          <cell r="B21">
            <v>-1257.03</v>
          </cell>
          <cell r="C21">
            <v>0</v>
          </cell>
          <cell r="E21">
            <v>1969</v>
          </cell>
          <cell r="F21">
            <v>-416096.13</v>
          </cell>
        </row>
        <row r="22">
          <cell r="A22">
            <v>1970</v>
          </cell>
          <cell r="B22">
            <v>211833.83</v>
          </cell>
          <cell r="C22">
            <v>262972.15000000002</v>
          </cell>
          <cell r="E22">
            <v>1970</v>
          </cell>
          <cell r="F22">
            <v>12378.83</v>
          </cell>
        </row>
        <row r="23">
          <cell r="A23">
            <v>1971</v>
          </cell>
          <cell r="B23">
            <v>78889.47</v>
          </cell>
          <cell r="C23">
            <v>236101.98</v>
          </cell>
          <cell r="E23">
            <v>1971</v>
          </cell>
          <cell r="F23">
            <v>57800.22</v>
          </cell>
        </row>
        <row r="24">
          <cell r="A24">
            <v>1972</v>
          </cell>
          <cell r="B24">
            <v>225438</v>
          </cell>
          <cell r="C24">
            <v>225436.93</v>
          </cell>
          <cell r="E24">
            <v>1972</v>
          </cell>
          <cell r="F24">
            <v>74680.5</v>
          </cell>
        </row>
        <row r="25">
          <cell r="A25">
            <v>2000</v>
          </cell>
          <cell r="B25">
            <v>263201.5</v>
          </cell>
          <cell r="C25">
            <v>466653.54</v>
          </cell>
          <cell r="E25">
            <v>2000</v>
          </cell>
          <cell r="F25">
            <v>310201.33</v>
          </cell>
        </row>
        <row r="26">
          <cell r="A26">
            <v>2200</v>
          </cell>
          <cell r="B26">
            <v>2257161.6800000002</v>
          </cell>
          <cell r="C26">
            <v>2649090.5099999998</v>
          </cell>
          <cell r="E26">
            <v>2200</v>
          </cell>
          <cell r="F26">
            <v>2569141.4500000002</v>
          </cell>
        </row>
        <row r="27">
          <cell r="A27">
            <v>2300</v>
          </cell>
          <cell r="B27">
            <v>2092619.2</v>
          </cell>
          <cell r="C27">
            <v>2385599.33</v>
          </cell>
          <cell r="E27">
            <v>2300</v>
          </cell>
          <cell r="F27">
            <v>2143867.31</v>
          </cell>
        </row>
        <row r="28">
          <cell r="A28">
            <v>2310</v>
          </cell>
          <cell r="B28">
            <v>195788.12</v>
          </cell>
          <cell r="C28">
            <v>451561.86</v>
          </cell>
          <cell r="E28">
            <v>2310</v>
          </cell>
          <cell r="F28">
            <v>93560.77</v>
          </cell>
        </row>
        <row r="29">
          <cell r="A29">
            <v>3100</v>
          </cell>
          <cell r="B29">
            <v>-14189276.5</v>
          </cell>
          <cell r="C29">
            <v>-15563091.48</v>
          </cell>
          <cell r="E29">
            <v>3100</v>
          </cell>
          <cell r="F29">
            <v>-14963118.119999999</v>
          </cell>
        </row>
        <row r="30">
          <cell r="A30">
            <v>3111</v>
          </cell>
          <cell r="B30">
            <v>175533</v>
          </cell>
          <cell r="C30">
            <v>175533.33</v>
          </cell>
          <cell r="E30">
            <v>3111</v>
          </cell>
          <cell r="F30">
            <v>245148.06</v>
          </cell>
        </row>
        <row r="31">
          <cell r="A31">
            <v>3112</v>
          </cell>
          <cell r="B31">
            <v>160459</v>
          </cell>
          <cell r="C31">
            <v>160458.32999999999</v>
          </cell>
          <cell r="E31">
            <v>3112</v>
          </cell>
          <cell r="F31">
            <v>217400.46</v>
          </cell>
        </row>
        <row r="32">
          <cell r="A32">
            <v>3114</v>
          </cell>
          <cell r="B32">
            <v>0</v>
          </cell>
          <cell r="C32">
            <v>0</v>
          </cell>
          <cell r="E32">
            <v>3114</v>
          </cell>
          <cell r="F32">
            <v>0</v>
          </cell>
        </row>
        <row r="33">
          <cell r="A33">
            <v>3115</v>
          </cell>
          <cell r="B33">
            <v>222293.86</v>
          </cell>
          <cell r="C33">
            <v>232150.33</v>
          </cell>
          <cell r="E33">
            <v>3115</v>
          </cell>
          <cell r="F33">
            <v>34816.42</v>
          </cell>
        </row>
        <row r="34">
          <cell r="A34">
            <v>3116</v>
          </cell>
          <cell r="B34">
            <v>7321765.29</v>
          </cell>
          <cell r="C34">
            <v>7697548</v>
          </cell>
          <cell r="E34">
            <v>3116</v>
          </cell>
          <cell r="F34">
            <v>8592901.6300000008</v>
          </cell>
        </row>
        <row r="35">
          <cell r="A35">
            <v>3117</v>
          </cell>
          <cell r="B35">
            <v>6496422.21</v>
          </cell>
          <cell r="C35">
            <v>6781111.1500000004</v>
          </cell>
          <cell r="E35">
            <v>3117</v>
          </cell>
          <cell r="F35">
            <v>6972995.2699999996</v>
          </cell>
        </row>
        <row r="36">
          <cell r="A36">
            <v>3118</v>
          </cell>
          <cell r="B36">
            <v>21566756.760000002</v>
          </cell>
          <cell r="C36">
            <v>0</v>
          </cell>
          <cell r="E36">
            <v>3118</v>
          </cell>
          <cell r="F36">
            <v>19596632.23</v>
          </cell>
        </row>
        <row r="37">
          <cell r="A37">
            <v>3200</v>
          </cell>
          <cell r="B37">
            <v>-700846.42</v>
          </cell>
          <cell r="C37">
            <v>-686179.65</v>
          </cell>
          <cell r="E37">
            <v>3200</v>
          </cell>
          <cell r="F37">
            <v>-282147.71000000002</v>
          </cell>
        </row>
        <row r="38">
          <cell r="A38">
            <v>3201</v>
          </cell>
          <cell r="B38">
            <v>-3063130.48</v>
          </cell>
          <cell r="C38">
            <v>-3073555.1</v>
          </cell>
          <cell r="E38">
            <v>3201</v>
          </cell>
          <cell r="F38">
            <v>-2699063.05</v>
          </cell>
        </row>
        <row r="39">
          <cell r="A39">
            <v>3202</v>
          </cell>
          <cell r="B39">
            <v>-6496422.21</v>
          </cell>
          <cell r="C39">
            <v>-6781111.1500000004</v>
          </cell>
          <cell r="E39">
            <v>3202</v>
          </cell>
          <cell r="F39">
            <v>-6972995.2699999996</v>
          </cell>
        </row>
        <row r="40">
          <cell r="A40">
            <v>3203</v>
          </cell>
          <cell r="B40">
            <v>-289547.71000000002</v>
          </cell>
          <cell r="C40">
            <v>-294836.83</v>
          </cell>
          <cell r="E40">
            <v>3203</v>
          </cell>
          <cell r="F40">
            <v>-284717.21999999997</v>
          </cell>
        </row>
        <row r="41">
          <cell r="A41">
            <v>3204</v>
          </cell>
          <cell r="B41">
            <v>-186358</v>
          </cell>
          <cell r="C41">
            <v>-343083.33</v>
          </cell>
          <cell r="E41">
            <v>3204</v>
          </cell>
          <cell r="F41">
            <v>-248014.91</v>
          </cell>
        </row>
        <row r="42">
          <cell r="A42">
            <v>3205</v>
          </cell>
          <cell r="B42">
            <v>-55291</v>
          </cell>
          <cell r="C42">
            <v>-49750</v>
          </cell>
          <cell r="E42">
            <v>3205</v>
          </cell>
          <cell r="F42">
            <v>-24201.25</v>
          </cell>
        </row>
        <row r="43">
          <cell r="A43">
            <v>3206</v>
          </cell>
          <cell r="B43">
            <v>1384999.72</v>
          </cell>
          <cell r="C43">
            <v>1468821</v>
          </cell>
          <cell r="E43">
            <v>3206</v>
          </cell>
          <cell r="F43">
            <v>1500573.71</v>
          </cell>
        </row>
        <row r="44">
          <cell r="A44">
            <v>3207</v>
          </cell>
          <cell r="B44">
            <v>1642710.89</v>
          </cell>
          <cell r="C44">
            <v>2429477.1</v>
          </cell>
          <cell r="E44">
            <v>3207</v>
          </cell>
          <cell r="F44">
            <v>1801639.58</v>
          </cell>
        </row>
        <row r="45">
          <cell r="A45">
            <v>3208</v>
          </cell>
          <cell r="B45">
            <v>-284129</v>
          </cell>
          <cell r="C45">
            <v>-357416.66</v>
          </cell>
          <cell r="E45">
            <v>3208</v>
          </cell>
          <cell r="F45">
            <v>-78288</v>
          </cell>
        </row>
        <row r="46">
          <cell r="A46">
            <v>3209</v>
          </cell>
          <cell r="B46">
            <v>566830.78</v>
          </cell>
          <cell r="C46">
            <v>348120.74</v>
          </cell>
          <cell r="E46">
            <v>3209</v>
          </cell>
          <cell r="F46">
            <v>429593.25</v>
          </cell>
        </row>
        <row r="47">
          <cell r="A47">
            <v>3210</v>
          </cell>
          <cell r="B47">
            <v>19599.57</v>
          </cell>
          <cell r="C47">
            <v>40433.35</v>
          </cell>
          <cell r="E47">
            <v>3210</v>
          </cell>
          <cell r="F47">
            <v>0</v>
          </cell>
        </row>
        <row r="48">
          <cell r="A48">
            <v>3211</v>
          </cell>
          <cell r="B48">
            <v>176000</v>
          </cell>
          <cell r="C48">
            <v>176000</v>
          </cell>
          <cell r="E48">
            <v>3211</v>
          </cell>
          <cell r="F48">
            <v>245148.06</v>
          </cell>
        </row>
        <row r="49">
          <cell r="A49">
            <v>3212</v>
          </cell>
          <cell r="B49">
            <v>86334</v>
          </cell>
          <cell r="C49">
            <v>86333.34</v>
          </cell>
          <cell r="E49">
            <v>3212</v>
          </cell>
          <cell r="F49">
            <v>140828.64000000001</v>
          </cell>
        </row>
        <row r="50">
          <cell r="A50">
            <v>3213</v>
          </cell>
          <cell r="B50">
            <v>0</v>
          </cell>
          <cell r="C50">
            <v>0</v>
          </cell>
          <cell r="E50">
            <v>3213</v>
          </cell>
          <cell r="F50">
            <v>269895.71000000002</v>
          </cell>
        </row>
        <row r="51">
          <cell r="A51">
            <v>3214</v>
          </cell>
          <cell r="B51">
            <v>1579629.9</v>
          </cell>
          <cell r="C51">
            <v>1611866.5</v>
          </cell>
          <cell r="E51">
            <v>3214</v>
          </cell>
          <cell r="F51">
            <v>1470639.88</v>
          </cell>
        </row>
        <row r="52">
          <cell r="A52">
            <v>3215</v>
          </cell>
          <cell r="B52">
            <v>74753.69</v>
          </cell>
          <cell r="C52">
            <v>50150</v>
          </cell>
          <cell r="E52">
            <v>3215</v>
          </cell>
          <cell r="F52">
            <v>-506.66</v>
          </cell>
        </row>
        <row r="53">
          <cell r="A53">
            <v>3216</v>
          </cell>
          <cell r="B53">
            <v>886216.33</v>
          </cell>
          <cell r="C53">
            <v>253955.41</v>
          </cell>
          <cell r="E53">
            <v>3216</v>
          </cell>
          <cell r="F53">
            <v>249003.78</v>
          </cell>
        </row>
        <row r="54">
          <cell r="A54">
            <v>3217</v>
          </cell>
          <cell r="B54">
            <v>519135.43</v>
          </cell>
          <cell r="C54">
            <v>200448.22</v>
          </cell>
          <cell r="E54">
            <v>3217</v>
          </cell>
          <cell r="F54">
            <v>357035.01</v>
          </cell>
        </row>
        <row r="55">
          <cell r="A55">
            <v>3218</v>
          </cell>
          <cell r="B55">
            <v>42997.35</v>
          </cell>
          <cell r="C55">
            <v>5438.03</v>
          </cell>
          <cell r="E55">
            <v>3218</v>
          </cell>
          <cell r="F55">
            <v>72558.240000000005</v>
          </cell>
        </row>
        <row r="56">
          <cell r="A56">
            <v>3219</v>
          </cell>
          <cell r="B56">
            <v>0</v>
          </cell>
          <cell r="C56">
            <v>0</v>
          </cell>
          <cell r="E56">
            <v>3219</v>
          </cell>
          <cell r="F56">
            <v>0</v>
          </cell>
        </row>
        <row r="57">
          <cell r="A57">
            <v>3220</v>
          </cell>
          <cell r="B57">
            <v>14</v>
          </cell>
          <cell r="C57">
            <v>16666.669999999998</v>
          </cell>
          <cell r="E57">
            <v>3220</v>
          </cell>
          <cell r="F57">
            <v>0</v>
          </cell>
        </row>
        <row r="58">
          <cell r="A58">
            <v>3221</v>
          </cell>
          <cell r="B58">
            <v>22307.57</v>
          </cell>
          <cell r="C58">
            <v>15433.35</v>
          </cell>
          <cell r="E58">
            <v>3221</v>
          </cell>
          <cell r="F58">
            <v>0</v>
          </cell>
        </row>
        <row r="59">
          <cell r="A59">
            <v>3222</v>
          </cell>
          <cell r="B59">
            <v>-6347</v>
          </cell>
          <cell r="C59">
            <v>-24916.66</v>
          </cell>
          <cell r="E59">
            <v>3222</v>
          </cell>
          <cell r="F59">
            <v>0</v>
          </cell>
        </row>
        <row r="60">
          <cell r="A60">
            <v>3223</v>
          </cell>
          <cell r="B60">
            <v>88954.77</v>
          </cell>
          <cell r="C60">
            <v>82865.91</v>
          </cell>
          <cell r="E60">
            <v>3223</v>
          </cell>
          <cell r="F60">
            <v>0</v>
          </cell>
        </row>
        <row r="61">
          <cell r="A61">
            <v>3224</v>
          </cell>
          <cell r="B61">
            <v>-2722</v>
          </cell>
          <cell r="C61">
            <v>0</v>
          </cell>
          <cell r="E61">
            <v>3224</v>
          </cell>
          <cell r="F61">
            <v>0</v>
          </cell>
        </row>
        <row r="62">
          <cell r="A62">
            <v>3500</v>
          </cell>
          <cell r="B62">
            <v>-3767561.9</v>
          </cell>
          <cell r="C62">
            <v>-2753689.08</v>
          </cell>
          <cell r="E62">
            <v>3500</v>
          </cell>
          <cell r="F62">
            <v>-2684155.38</v>
          </cell>
        </row>
        <row r="63">
          <cell r="A63">
            <v>3501</v>
          </cell>
          <cell r="B63">
            <v>-145755.79999999999</v>
          </cell>
          <cell r="C63">
            <v>-155847.17000000001</v>
          </cell>
          <cell r="E63">
            <v>3501</v>
          </cell>
          <cell r="F63">
            <v>-138834.39000000001</v>
          </cell>
        </row>
        <row r="64">
          <cell r="A64">
            <v>3502</v>
          </cell>
          <cell r="B64">
            <v>-93196.89</v>
          </cell>
          <cell r="C64">
            <v>-92825.72</v>
          </cell>
          <cell r="E64">
            <v>3502</v>
          </cell>
          <cell r="F64">
            <v>-124247.1</v>
          </cell>
        </row>
        <row r="65">
          <cell r="A65">
            <v>3503</v>
          </cell>
          <cell r="B65">
            <v>-96634.68</v>
          </cell>
          <cell r="C65">
            <v>-39689.58</v>
          </cell>
          <cell r="E65">
            <v>3503</v>
          </cell>
          <cell r="F65">
            <v>-27759.4</v>
          </cell>
        </row>
        <row r="66">
          <cell r="A66">
            <v>3504</v>
          </cell>
          <cell r="B66">
            <v>-137551.24</v>
          </cell>
          <cell r="C66">
            <v>-101866.67</v>
          </cell>
          <cell r="E66">
            <v>3504</v>
          </cell>
          <cell r="F66">
            <v>-138732.17000000001</v>
          </cell>
        </row>
        <row r="67">
          <cell r="A67">
            <v>3505</v>
          </cell>
          <cell r="B67">
            <v>1044266.95</v>
          </cell>
          <cell r="C67">
            <v>1124920.46</v>
          </cell>
          <cell r="E67">
            <v>3505</v>
          </cell>
          <cell r="F67">
            <v>1151130.26</v>
          </cell>
        </row>
        <row r="68">
          <cell r="A68">
            <v>3506</v>
          </cell>
          <cell r="B68">
            <v>58213.58</v>
          </cell>
          <cell r="C68">
            <v>23444.92</v>
          </cell>
          <cell r="E68">
            <v>3506</v>
          </cell>
          <cell r="F68">
            <v>202378.42</v>
          </cell>
        </row>
        <row r="69">
          <cell r="A69">
            <v>3507</v>
          </cell>
          <cell r="B69">
            <v>169625</v>
          </cell>
          <cell r="C69">
            <v>169625</v>
          </cell>
          <cell r="E69">
            <v>3507</v>
          </cell>
          <cell r="F69">
            <v>322113.15000000002</v>
          </cell>
        </row>
        <row r="70">
          <cell r="A70">
            <v>3508</v>
          </cell>
          <cell r="B70">
            <v>64837</v>
          </cell>
          <cell r="C70">
            <v>64837.5</v>
          </cell>
          <cell r="E70">
            <v>3508</v>
          </cell>
          <cell r="F70">
            <v>112478.57</v>
          </cell>
        </row>
        <row r="71">
          <cell r="A71">
            <v>3509</v>
          </cell>
          <cell r="B71">
            <v>811540.16</v>
          </cell>
          <cell r="C71">
            <v>803021.61</v>
          </cell>
          <cell r="E71">
            <v>3509</v>
          </cell>
          <cell r="F71">
            <v>790491.36</v>
          </cell>
        </row>
        <row r="72">
          <cell r="A72">
            <v>3510</v>
          </cell>
          <cell r="B72">
            <v>320498.13</v>
          </cell>
          <cell r="C72">
            <v>287208.33</v>
          </cell>
          <cell r="E72">
            <v>3510</v>
          </cell>
          <cell r="F72">
            <v>399759.92</v>
          </cell>
        </row>
        <row r="73">
          <cell r="A73">
            <v>3511</v>
          </cell>
          <cell r="B73">
            <v>52444.59</v>
          </cell>
          <cell r="C73">
            <v>50912.08</v>
          </cell>
          <cell r="E73">
            <v>3511</v>
          </cell>
          <cell r="F73">
            <v>119581.29</v>
          </cell>
        </row>
        <row r="74">
          <cell r="A74">
            <v>3520</v>
          </cell>
          <cell r="B74">
            <v>0</v>
          </cell>
          <cell r="C74">
            <v>0</v>
          </cell>
          <cell r="E74">
            <v>3520</v>
          </cell>
          <cell r="F74">
            <v>0</v>
          </cell>
        </row>
        <row r="75">
          <cell r="A75">
            <v>3600</v>
          </cell>
          <cell r="B75">
            <v>-3930610.03</v>
          </cell>
          <cell r="C75">
            <v>-2880681.47</v>
          </cell>
          <cell r="E75">
            <v>3600</v>
          </cell>
          <cell r="F75">
            <v>-2880692.65</v>
          </cell>
        </row>
        <row r="76">
          <cell r="A76">
            <v>3601</v>
          </cell>
          <cell r="B76">
            <v>25875</v>
          </cell>
          <cell r="C76">
            <v>0</v>
          </cell>
          <cell r="E76">
            <v>3601</v>
          </cell>
          <cell r="F76">
            <v>199689.4</v>
          </cell>
        </row>
        <row r="77">
          <cell r="A77">
            <v>3604</v>
          </cell>
          <cell r="B77">
            <v>0</v>
          </cell>
          <cell r="C77">
            <v>0</v>
          </cell>
          <cell r="E77">
            <v>3604</v>
          </cell>
          <cell r="F77">
            <v>0</v>
          </cell>
        </row>
        <row r="78">
          <cell r="A78">
            <v>3605</v>
          </cell>
          <cell r="B78">
            <v>1443.42</v>
          </cell>
          <cell r="C78">
            <v>3666.67</v>
          </cell>
          <cell r="E78">
            <v>3605</v>
          </cell>
          <cell r="F78">
            <v>11420.45</v>
          </cell>
        </row>
        <row r="79">
          <cell r="A79">
            <v>3606</v>
          </cell>
          <cell r="B79">
            <v>0</v>
          </cell>
          <cell r="C79">
            <v>0</v>
          </cell>
          <cell r="E79">
            <v>3606</v>
          </cell>
          <cell r="F79">
            <v>1313715</v>
          </cell>
        </row>
        <row r="80">
          <cell r="A80">
            <v>3607</v>
          </cell>
          <cell r="B80">
            <v>0</v>
          </cell>
          <cell r="C80">
            <v>0</v>
          </cell>
          <cell r="E80">
            <v>3607</v>
          </cell>
          <cell r="F80">
            <v>3255740</v>
          </cell>
        </row>
        <row r="81">
          <cell r="A81">
            <v>3608</v>
          </cell>
          <cell r="B81">
            <v>7131737.2400000002</v>
          </cell>
          <cell r="C81">
            <v>0</v>
          </cell>
          <cell r="E81">
            <v>3608</v>
          </cell>
          <cell r="F81">
            <v>5916178.2199999997</v>
          </cell>
        </row>
        <row r="82">
          <cell r="A82">
            <v>3650</v>
          </cell>
          <cell r="B82">
            <v>-67700</v>
          </cell>
          <cell r="C82">
            <v>-67700</v>
          </cell>
          <cell r="E82">
            <v>3650</v>
          </cell>
          <cell r="F82">
            <v>-3322182</v>
          </cell>
        </row>
        <row r="83">
          <cell r="A83">
            <v>3652</v>
          </cell>
          <cell r="B83">
            <v>899016.08</v>
          </cell>
          <cell r="C83">
            <v>1068712.46</v>
          </cell>
          <cell r="E83">
            <v>3652</v>
          </cell>
          <cell r="F83">
            <v>978746.04</v>
          </cell>
        </row>
        <row r="84">
          <cell r="A84">
            <v>3654</v>
          </cell>
          <cell r="B84">
            <v>208587</v>
          </cell>
          <cell r="C84">
            <v>234462.5</v>
          </cell>
          <cell r="E84">
            <v>3654</v>
          </cell>
          <cell r="F84">
            <v>200760.33</v>
          </cell>
        </row>
        <row r="85">
          <cell r="A85">
            <v>3655</v>
          </cell>
          <cell r="B85">
            <v>107305.86</v>
          </cell>
          <cell r="C85">
            <v>46383.17</v>
          </cell>
          <cell r="E85">
            <v>3655</v>
          </cell>
          <cell r="F85">
            <v>69333.27</v>
          </cell>
        </row>
        <row r="86">
          <cell r="A86">
            <v>3656</v>
          </cell>
          <cell r="B86">
            <v>600423.52</v>
          </cell>
          <cell r="C86">
            <v>589861.05000000005</v>
          </cell>
          <cell r="E86">
            <v>3656</v>
          </cell>
          <cell r="F86">
            <v>580419.35</v>
          </cell>
        </row>
        <row r="87">
          <cell r="A87">
            <v>3657</v>
          </cell>
          <cell r="B87">
            <v>319515687.70999998</v>
          </cell>
          <cell r="C87">
            <v>0</v>
          </cell>
          <cell r="E87">
            <v>3657</v>
          </cell>
          <cell r="F87">
            <v>323698076.60000002</v>
          </cell>
        </row>
        <row r="88">
          <cell r="A88">
            <v>3658</v>
          </cell>
          <cell r="B88">
            <v>57164.58</v>
          </cell>
          <cell r="C88">
            <v>0</v>
          </cell>
          <cell r="E88">
            <v>3658</v>
          </cell>
          <cell r="F88">
            <v>-506.66</v>
          </cell>
        </row>
        <row r="89">
          <cell r="A89">
            <v>3700</v>
          </cell>
          <cell r="B89">
            <v>-145755.79999999999</v>
          </cell>
          <cell r="C89">
            <v>-155847.17000000001</v>
          </cell>
          <cell r="E89">
            <v>3700</v>
          </cell>
          <cell r="F89">
            <v>-1452549.39</v>
          </cell>
        </row>
        <row r="90">
          <cell r="A90">
            <v>3702</v>
          </cell>
          <cell r="B90">
            <v>0</v>
          </cell>
          <cell r="C90">
            <v>0</v>
          </cell>
          <cell r="E90">
            <v>3702</v>
          </cell>
          <cell r="F90">
            <v>34141.99</v>
          </cell>
        </row>
        <row r="91">
          <cell r="A91">
            <v>3704</v>
          </cell>
          <cell r="B91">
            <v>106829.77</v>
          </cell>
          <cell r="C91">
            <v>39963.33</v>
          </cell>
          <cell r="E91">
            <v>3704</v>
          </cell>
          <cell r="F91">
            <v>347003.24</v>
          </cell>
        </row>
        <row r="92">
          <cell r="A92">
            <v>3705</v>
          </cell>
          <cell r="B92">
            <v>264193.44</v>
          </cell>
          <cell r="C92">
            <v>288070.57</v>
          </cell>
          <cell r="E92">
            <v>3705</v>
          </cell>
          <cell r="F92">
            <v>438587.49</v>
          </cell>
        </row>
        <row r="93">
          <cell r="A93">
            <v>3706</v>
          </cell>
          <cell r="B93">
            <v>211116.64</v>
          </cell>
          <cell r="C93">
            <v>213160.56</v>
          </cell>
          <cell r="E93">
            <v>3706</v>
          </cell>
          <cell r="F93">
            <v>210072.01</v>
          </cell>
        </row>
        <row r="94">
          <cell r="A94">
            <v>3707</v>
          </cell>
          <cell r="B94">
            <v>114205739.08</v>
          </cell>
          <cell r="C94">
            <v>0</v>
          </cell>
          <cell r="E94">
            <v>3707</v>
          </cell>
          <cell r="F94">
            <v>117265912.72</v>
          </cell>
        </row>
        <row r="95">
          <cell r="A95">
            <v>3708</v>
          </cell>
          <cell r="B95">
            <v>263333.55</v>
          </cell>
          <cell r="C95">
            <v>287208.33</v>
          </cell>
          <cell r="E95">
            <v>3708</v>
          </cell>
          <cell r="F95">
            <v>400266.58</v>
          </cell>
        </row>
        <row r="96">
          <cell r="A96">
            <v>3750</v>
          </cell>
          <cell r="B96">
            <v>-4476087.9400000004</v>
          </cell>
          <cell r="C96">
            <v>-4319847.33</v>
          </cell>
          <cell r="E96">
            <v>3750</v>
          </cell>
          <cell r="F96">
            <v>-3669620.55</v>
          </cell>
        </row>
        <row r="97">
          <cell r="A97">
            <v>3751</v>
          </cell>
          <cell r="B97">
            <v>11089</v>
          </cell>
          <cell r="C97">
            <v>0</v>
          </cell>
          <cell r="E97">
            <v>3751</v>
          </cell>
          <cell r="F97">
            <v>87268.82</v>
          </cell>
        </row>
        <row r="98">
          <cell r="A98">
            <v>3752</v>
          </cell>
          <cell r="B98">
            <v>0</v>
          </cell>
          <cell r="C98">
            <v>0</v>
          </cell>
          <cell r="E98">
            <v>3752</v>
          </cell>
          <cell r="F98">
            <v>0</v>
          </cell>
        </row>
        <row r="99">
          <cell r="A99">
            <v>3753</v>
          </cell>
          <cell r="B99">
            <v>0</v>
          </cell>
          <cell r="C99">
            <v>0</v>
          </cell>
          <cell r="E99">
            <v>3753</v>
          </cell>
          <cell r="F99">
            <v>0</v>
          </cell>
        </row>
        <row r="100">
          <cell r="A100">
            <v>3754</v>
          </cell>
          <cell r="B100">
            <v>0</v>
          </cell>
          <cell r="C100">
            <v>0</v>
          </cell>
          <cell r="E100">
            <v>3754</v>
          </cell>
          <cell r="F100">
            <v>0</v>
          </cell>
        </row>
        <row r="101">
          <cell r="A101">
            <v>3755</v>
          </cell>
          <cell r="B101">
            <v>1574.64</v>
          </cell>
          <cell r="C101">
            <v>4000</v>
          </cell>
          <cell r="E101">
            <v>3755</v>
          </cell>
          <cell r="F101">
            <v>5386.56</v>
          </cell>
        </row>
        <row r="102">
          <cell r="A102">
            <v>3756</v>
          </cell>
          <cell r="B102">
            <v>0</v>
          </cell>
          <cell r="C102">
            <v>0</v>
          </cell>
          <cell r="E102">
            <v>3756</v>
          </cell>
          <cell r="F102">
            <v>1653807</v>
          </cell>
        </row>
        <row r="103">
          <cell r="A103">
            <v>3757</v>
          </cell>
          <cell r="B103">
            <v>0</v>
          </cell>
          <cell r="C103">
            <v>0</v>
          </cell>
          <cell r="E103">
            <v>3757</v>
          </cell>
          <cell r="F103">
            <v>2645818</v>
          </cell>
        </row>
        <row r="104">
          <cell r="A104">
            <v>3758</v>
          </cell>
          <cell r="B104">
            <v>4733247.01</v>
          </cell>
          <cell r="C104">
            <v>0</v>
          </cell>
          <cell r="E104">
            <v>3758</v>
          </cell>
          <cell r="F104">
            <v>5950102.5899999999</v>
          </cell>
        </row>
        <row r="105">
          <cell r="A105">
            <v>3800</v>
          </cell>
          <cell r="B105">
            <v>0</v>
          </cell>
          <cell r="C105">
            <v>0</v>
          </cell>
          <cell r="E105">
            <v>3800</v>
          </cell>
          <cell r="F105">
            <v>-2705615.5</v>
          </cell>
        </row>
        <row r="106">
          <cell r="A106">
            <v>3802</v>
          </cell>
          <cell r="B106">
            <v>922088.27</v>
          </cell>
          <cell r="C106">
            <v>581183.03</v>
          </cell>
          <cell r="E106">
            <v>3802</v>
          </cell>
          <cell r="F106">
            <v>696940.38</v>
          </cell>
        </row>
        <row r="107">
          <cell r="A107">
            <v>3804</v>
          </cell>
          <cell r="B107">
            <v>129782</v>
          </cell>
          <cell r="C107">
            <v>140870.82999999999</v>
          </cell>
          <cell r="E107">
            <v>3804</v>
          </cell>
          <cell r="F107">
            <v>92502.39</v>
          </cell>
        </row>
        <row r="108">
          <cell r="A108">
            <v>3805</v>
          </cell>
          <cell r="B108">
            <v>94087.84</v>
          </cell>
          <cell r="C108">
            <v>67867.83</v>
          </cell>
          <cell r="E108">
            <v>3805</v>
          </cell>
          <cell r="F108">
            <v>46457.51</v>
          </cell>
        </row>
        <row r="109">
          <cell r="A109">
            <v>3806</v>
          </cell>
          <cell r="B109">
            <v>568093.96</v>
          </cell>
          <cell r="C109">
            <v>575190.37</v>
          </cell>
          <cell r="E109">
            <v>3806</v>
          </cell>
          <cell r="F109">
            <v>566301.30000000005</v>
          </cell>
        </row>
        <row r="110">
          <cell r="A110">
            <v>3807</v>
          </cell>
          <cell r="B110">
            <v>297719778.13999999</v>
          </cell>
          <cell r="C110">
            <v>0</v>
          </cell>
          <cell r="E110">
            <v>3807</v>
          </cell>
          <cell r="F110">
            <v>304608578.47000003</v>
          </cell>
        </row>
        <row r="111">
          <cell r="A111">
            <v>3808</v>
          </cell>
          <cell r="B111">
            <v>50568.67</v>
          </cell>
          <cell r="C111">
            <v>0</v>
          </cell>
          <cell r="E111">
            <v>3808</v>
          </cell>
          <cell r="F111">
            <v>-506.66</v>
          </cell>
        </row>
        <row r="112">
          <cell r="A112">
            <v>3850</v>
          </cell>
          <cell r="B112">
            <v>-609300</v>
          </cell>
          <cell r="C112">
            <v>-609300</v>
          </cell>
          <cell r="E112">
            <v>3850</v>
          </cell>
          <cell r="F112">
            <v>-2191984.17</v>
          </cell>
        </row>
        <row r="113">
          <cell r="A113">
            <v>3851</v>
          </cell>
          <cell r="B113">
            <v>618817.11</v>
          </cell>
          <cell r="C113">
            <v>1249475.6599999999</v>
          </cell>
          <cell r="E113">
            <v>3851</v>
          </cell>
          <cell r="F113">
            <v>1134903.4099999999</v>
          </cell>
        </row>
        <row r="114">
          <cell r="A114">
            <v>3852</v>
          </cell>
          <cell r="B114">
            <v>0</v>
          </cell>
          <cell r="C114">
            <v>0</v>
          </cell>
          <cell r="E114">
            <v>3852</v>
          </cell>
          <cell r="F114">
            <v>42681.56</v>
          </cell>
        </row>
        <row r="115">
          <cell r="A115">
            <v>3853</v>
          </cell>
          <cell r="B115">
            <v>216853.86</v>
          </cell>
          <cell r="C115">
            <v>239250</v>
          </cell>
          <cell r="E115">
            <v>3853</v>
          </cell>
          <cell r="F115">
            <v>423605.88</v>
          </cell>
        </row>
        <row r="116">
          <cell r="A116">
            <v>3854</v>
          </cell>
          <cell r="B116">
            <v>231789.69</v>
          </cell>
          <cell r="C116">
            <v>238742.43</v>
          </cell>
          <cell r="E116">
            <v>3854</v>
          </cell>
          <cell r="F116">
            <v>245277.61</v>
          </cell>
        </row>
        <row r="117">
          <cell r="A117">
            <v>3855</v>
          </cell>
          <cell r="B117">
            <v>81489762.950000003</v>
          </cell>
          <cell r="C117">
            <v>0</v>
          </cell>
          <cell r="E117">
            <v>3855</v>
          </cell>
          <cell r="F117">
            <v>83446862.230000004</v>
          </cell>
        </row>
        <row r="118">
          <cell r="A118">
            <v>3856</v>
          </cell>
          <cell r="B118">
            <v>216853.86</v>
          </cell>
          <cell r="C118">
            <v>238475</v>
          </cell>
          <cell r="E118">
            <v>3856</v>
          </cell>
          <cell r="F118">
            <v>327490.83</v>
          </cell>
        </row>
        <row r="119">
          <cell r="A119">
            <v>3900</v>
          </cell>
          <cell r="B119">
            <v>-4118213.18</v>
          </cell>
          <cell r="C119">
            <v>-4024975.37</v>
          </cell>
          <cell r="E119">
            <v>3900</v>
          </cell>
          <cell r="F119">
            <v>-3406086.69</v>
          </cell>
        </row>
        <row r="120">
          <cell r="A120">
            <v>3901</v>
          </cell>
          <cell r="B120">
            <v>-129709.45</v>
          </cell>
          <cell r="C120">
            <v>-125000</v>
          </cell>
          <cell r="E120">
            <v>3901</v>
          </cell>
          <cell r="F120">
            <v>-59475</v>
          </cell>
        </row>
        <row r="121">
          <cell r="A121">
            <v>3902</v>
          </cell>
          <cell r="B121">
            <v>-609300</v>
          </cell>
          <cell r="C121">
            <v>-609300</v>
          </cell>
          <cell r="E121">
            <v>3902</v>
          </cell>
          <cell r="F121">
            <v>-597974.67000000004</v>
          </cell>
        </row>
        <row r="122">
          <cell r="A122">
            <v>3903</v>
          </cell>
          <cell r="B122">
            <v>-295294.21999999997</v>
          </cell>
          <cell r="C122">
            <v>-267371.96000000002</v>
          </cell>
          <cell r="E122">
            <v>3903</v>
          </cell>
          <cell r="F122">
            <v>-263533.86</v>
          </cell>
        </row>
        <row r="123">
          <cell r="A123">
            <v>3904</v>
          </cell>
          <cell r="B123">
            <v>-1257.03</v>
          </cell>
          <cell r="C123">
            <v>0</v>
          </cell>
          <cell r="E123">
            <v>3904</v>
          </cell>
          <cell r="F123">
            <v>-416096.13</v>
          </cell>
        </row>
        <row r="124">
          <cell r="A124">
            <v>3905</v>
          </cell>
          <cell r="B124">
            <v>-62580.54</v>
          </cell>
          <cell r="C124">
            <v>-27500</v>
          </cell>
          <cell r="E124">
            <v>3905</v>
          </cell>
          <cell r="F124">
            <v>0</v>
          </cell>
        </row>
        <row r="125">
          <cell r="A125">
            <v>3906</v>
          </cell>
          <cell r="B125">
            <v>1635132.06</v>
          </cell>
          <cell r="C125">
            <v>1828177.05</v>
          </cell>
          <cell r="E125">
            <v>3906</v>
          </cell>
          <cell r="F125">
            <v>1718079.79</v>
          </cell>
        </row>
        <row r="126">
          <cell r="A126">
            <v>3907</v>
          </cell>
          <cell r="B126">
            <v>25534.43</v>
          </cell>
          <cell r="C126">
            <v>94525.24</v>
          </cell>
          <cell r="E126">
            <v>3907</v>
          </cell>
          <cell r="F126">
            <v>126601.91</v>
          </cell>
        </row>
        <row r="127">
          <cell r="A127">
            <v>3908</v>
          </cell>
          <cell r="B127">
            <v>113083</v>
          </cell>
          <cell r="C127">
            <v>113083.33</v>
          </cell>
          <cell r="E127">
            <v>3908</v>
          </cell>
          <cell r="F127">
            <v>137777.01999999999</v>
          </cell>
        </row>
        <row r="128">
          <cell r="A128">
            <v>3909</v>
          </cell>
          <cell r="B128">
            <v>27788</v>
          </cell>
          <cell r="C128">
            <v>27787.5</v>
          </cell>
          <cell r="E128">
            <v>3909</v>
          </cell>
          <cell r="F128">
            <v>84675.75</v>
          </cell>
        </row>
        <row r="129">
          <cell r="A129">
            <v>3910</v>
          </cell>
          <cell r="B129">
            <v>65317.73</v>
          </cell>
          <cell r="C129">
            <v>110078.91</v>
          </cell>
          <cell r="E129">
            <v>3910</v>
          </cell>
          <cell r="F129">
            <v>95364.59</v>
          </cell>
        </row>
        <row r="130">
          <cell r="A130">
            <v>3911</v>
          </cell>
          <cell r="B130">
            <v>799883.65</v>
          </cell>
          <cell r="C130">
            <v>813932.8</v>
          </cell>
          <cell r="E130">
            <v>3911</v>
          </cell>
          <cell r="F130">
            <v>811578.91</v>
          </cell>
        </row>
        <row r="131">
          <cell r="A131">
            <v>3912</v>
          </cell>
          <cell r="B131">
            <v>267422.53000000003</v>
          </cell>
          <cell r="C131">
            <v>238475</v>
          </cell>
          <cell r="E131">
            <v>3912</v>
          </cell>
          <cell r="F131">
            <v>326984.17</v>
          </cell>
        </row>
        <row r="132">
          <cell r="A132">
            <v>3913</v>
          </cell>
          <cell r="B132">
            <v>45093.81</v>
          </cell>
          <cell r="C132">
            <v>72642.83</v>
          </cell>
          <cell r="E132">
            <v>3913</v>
          </cell>
          <cell r="F132">
            <v>148465.78</v>
          </cell>
        </row>
        <row r="133">
          <cell r="A133">
            <v>3914</v>
          </cell>
          <cell r="B133">
            <v>0</v>
          </cell>
          <cell r="C133">
            <v>0</v>
          </cell>
          <cell r="E133">
            <v>3914</v>
          </cell>
          <cell r="F133">
            <v>0</v>
          </cell>
        </row>
        <row r="134">
          <cell r="A134">
            <v>3915</v>
          </cell>
          <cell r="B134">
            <v>-55369.39</v>
          </cell>
          <cell r="C134">
            <v>-77122.5</v>
          </cell>
          <cell r="E134">
            <v>3915</v>
          </cell>
          <cell r="F134">
            <v>-69470.259999999995</v>
          </cell>
        </row>
        <row r="135">
          <cell r="A135">
            <v>4000</v>
          </cell>
          <cell r="B135">
            <v>-142703.22</v>
          </cell>
          <cell r="C135">
            <v>701709.8</v>
          </cell>
          <cell r="E135">
            <v>4000</v>
          </cell>
          <cell r="F135">
            <v>-962876.97</v>
          </cell>
        </row>
        <row r="136">
          <cell r="A136">
            <v>5000</v>
          </cell>
          <cell r="B136">
            <v>0</v>
          </cell>
          <cell r="C136">
            <v>0</v>
          </cell>
          <cell r="E136">
            <v>5000</v>
          </cell>
          <cell r="F136">
            <v>0</v>
          </cell>
        </row>
        <row r="137">
          <cell r="A137">
            <v>5600</v>
          </cell>
          <cell r="B137">
            <v>78889.47</v>
          </cell>
          <cell r="C137">
            <v>236101.98</v>
          </cell>
          <cell r="E137">
            <v>5600</v>
          </cell>
          <cell r="F137">
            <v>57800.22</v>
          </cell>
        </row>
        <row r="138">
          <cell r="A138">
            <v>5650</v>
          </cell>
          <cell r="B138">
            <v>211833.83</v>
          </cell>
          <cell r="C138">
            <v>262972.15000000002</v>
          </cell>
          <cell r="E138">
            <v>5650</v>
          </cell>
          <cell r="F138">
            <v>12378.83</v>
          </cell>
        </row>
        <row r="139">
          <cell r="A139">
            <v>6000</v>
          </cell>
          <cell r="B139">
            <v>-35491.82</v>
          </cell>
          <cell r="C139">
            <v>-41061.629999999997</v>
          </cell>
          <cell r="E139">
            <v>6000</v>
          </cell>
          <cell r="F139">
            <v>-20648.939999999999</v>
          </cell>
        </row>
        <row r="140">
          <cell r="A140">
            <v>6300</v>
          </cell>
          <cell r="B140">
            <v>11296.53</v>
          </cell>
          <cell r="C140">
            <v>0</v>
          </cell>
          <cell r="E140">
            <v>6300</v>
          </cell>
          <cell r="F140">
            <v>-78288</v>
          </cell>
        </row>
        <row r="141">
          <cell r="A141">
            <v>6301</v>
          </cell>
          <cell r="B141">
            <v>21480.35</v>
          </cell>
          <cell r="C141">
            <v>0</v>
          </cell>
          <cell r="E141">
            <v>6301</v>
          </cell>
          <cell r="F141">
            <v>199873.9</v>
          </cell>
        </row>
        <row r="142">
          <cell r="A142">
            <v>6302</v>
          </cell>
          <cell r="B142">
            <v>0</v>
          </cell>
          <cell r="C142">
            <v>0</v>
          </cell>
          <cell r="E142">
            <v>6302</v>
          </cell>
          <cell r="F142">
            <v>228165.1</v>
          </cell>
        </row>
        <row r="143">
          <cell r="A143">
            <v>6400</v>
          </cell>
          <cell r="B143">
            <v>6580.55</v>
          </cell>
          <cell r="C143">
            <v>-78250</v>
          </cell>
          <cell r="E143">
            <v>6400</v>
          </cell>
          <cell r="F143">
            <v>0</v>
          </cell>
        </row>
        <row r="144">
          <cell r="A144">
            <v>6401</v>
          </cell>
          <cell r="B144">
            <v>524924.77</v>
          </cell>
          <cell r="C144">
            <v>209279.49</v>
          </cell>
          <cell r="E144">
            <v>6401</v>
          </cell>
          <cell r="F144">
            <v>357035.01</v>
          </cell>
        </row>
        <row r="145">
          <cell r="A145">
            <v>6402</v>
          </cell>
          <cell r="B145">
            <v>43126.32</v>
          </cell>
          <cell r="C145">
            <v>5721.41</v>
          </cell>
          <cell r="E145">
            <v>6402</v>
          </cell>
          <cell r="F145">
            <v>72558.240000000005</v>
          </cell>
        </row>
        <row r="146">
          <cell r="A146">
            <v>6500</v>
          </cell>
          <cell r="B146">
            <v>-129709.45</v>
          </cell>
          <cell r="C146">
            <v>-125000</v>
          </cell>
          <cell r="E146">
            <v>6500</v>
          </cell>
          <cell r="F146">
            <v>-59475</v>
          </cell>
        </row>
        <row r="147">
          <cell r="A147">
            <v>6501</v>
          </cell>
          <cell r="B147">
            <v>34352.04</v>
          </cell>
          <cell r="C147">
            <v>69583.28</v>
          </cell>
          <cell r="E147">
            <v>6501</v>
          </cell>
          <cell r="F147">
            <v>22319.29</v>
          </cell>
        </row>
        <row r="148">
          <cell r="A148">
            <v>6502</v>
          </cell>
          <cell r="B148">
            <v>30965.69</v>
          </cell>
          <cell r="C148">
            <v>40495.629999999997</v>
          </cell>
          <cell r="E148">
            <v>6502</v>
          </cell>
          <cell r="F148">
            <v>73045.3</v>
          </cell>
        </row>
        <row r="149">
          <cell r="A149">
            <v>6600</v>
          </cell>
          <cell r="B149">
            <v>-245</v>
          </cell>
          <cell r="C149">
            <v>0</v>
          </cell>
          <cell r="E149">
            <v>6600</v>
          </cell>
          <cell r="F149">
            <v>-21124.76</v>
          </cell>
        </row>
        <row r="150">
          <cell r="A150">
            <v>6601</v>
          </cell>
          <cell r="B150">
            <v>0</v>
          </cell>
          <cell r="C150">
            <v>0</v>
          </cell>
          <cell r="E150">
            <v>6601</v>
          </cell>
          <cell r="F150">
            <v>6325</v>
          </cell>
        </row>
        <row r="151">
          <cell r="A151">
            <v>6602</v>
          </cell>
          <cell r="B151">
            <v>0</v>
          </cell>
          <cell r="C151">
            <v>0</v>
          </cell>
          <cell r="E151">
            <v>6602</v>
          </cell>
          <cell r="F151">
            <v>0</v>
          </cell>
        </row>
        <row r="152">
          <cell r="A152">
            <v>6700</v>
          </cell>
          <cell r="B152">
            <v>-122750.46</v>
          </cell>
          <cell r="C152">
            <v>-108437.08</v>
          </cell>
          <cell r="E152">
            <v>6700</v>
          </cell>
          <cell r="F152">
            <v>-76134.899999999994</v>
          </cell>
        </row>
        <row r="153">
          <cell r="A153">
            <v>6701</v>
          </cell>
          <cell r="B153">
            <v>50382.37</v>
          </cell>
          <cell r="C153">
            <v>94176</v>
          </cell>
          <cell r="E153">
            <v>6701</v>
          </cell>
          <cell r="F153">
            <v>204875.86</v>
          </cell>
        </row>
        <row r="154">
          <cell r="A154">
            <v>6702</v>
          </cell>
          <cell r="B154">
            <v>33818.800000000003</v>
          </cell>
          <cell r="C154">
            <v>23794.16</v>
          </cell>
          <cell r="E154">
            <v>6702</v>
          </cell>
          <cell r="F154">
            <v>117779.47</v>
          </cell>
        </row>
        <row r="155">
          <cell r="A155">
            <v>6800</v>
          </cell>
          <cell r="B155">
            <v>-55124.39</v>
          </cell>
          <cell r="C155">
            <v>-77122.5</v>
          </cell>
          <cell r="E155">
            <v>6800</v>
          </cell>
          <cell r="F155">
            <v>-48345.5</v>
          </cell>
        </row>
        <row r="156">
          <cell r="A156">
            <v>6801</v>
          </cell>
          <cell r="B156">
            <v>20992.48</v>
          </cell>
          <cell r="C156">
            <v>82934.16</v>
          </cell>
          <cell r="E156">
            <v>6801</v>
          </cell>
          <cell r="F156">
            <v>71992.84</v>
          </cell>
        </row>
        <row r="157">
          <cell r="A157">
            <v>6802</v>
          </cell>
          <cell r="B157">
            <v>4541.95</v>
          </cell>
          <cell r="C157">
            <v>11591.08</v>
          </cell>
          <cell r="E157">
            <v>6802</v>
          </cell>
          <cell r="F157">
            <v>48284.07</v>
          </cell>
        </row>
        <row r="158">
          <cell r="A158">
            <v>7110</v>
          </cell>
          <cell r="B158">
            <v>480583.43</v>
          </cell>
          <cell r="C158">
            <v>41459.47</v>
          </cell>
          <cell r="E158">
            <v>7110</v>
          </cell>
          <cell r="F158">
            <v>33223.980000000003</v>
          </cell>
        </row>
        <row r="159">
          <cell r="A159">
            <v>7120</v>
          </cell>
          <cell r="B159">
            <v>12371488.32</v>
          </cell>
          <cell r="C159">
            <v>1370232.19</v>
          </cell>
          <cell r="E159">
            <v>7120</v>
          </cell>
          <cell r="F159">
            <v>779149.5</v>
          </cell>
        </row>
        <row r="160">
          <cell r="A160">
            <v>7210</v>
          </cell>
          <cell r="B160">
            <v>124546.64</v>
          </cell>
          <cell r="C160">
            <v>0</v>
          </cell>
          <cell r="E160">
            <v>7210</v>
          </cell>
          <cell r="F160">
            <v>5778.77</v>
          </cell>
        </row>
        <row r="161">
          <cell r="A161">
            <v>7220</v>
          </cell>
          <cell r="B161">
            <v>217721.71</v>
          </cell>
          <cell r="C161">
            <v>0</v>
          </cell>
          <cell r="E161">
            <v>7220</v>
          </cell>
          <cell r="F161">
            <v>84036.93</v>
          </cell>
        </row>
        <row r="162">
          <cell r="A162">
            <v>7230</v>
          </cell>
          <cell r="B162">
            <v>276335.45</v>
          </cell>
          <cell r="C162">
            <v>105275</v>
          </cell>
          <cell r="E162">
            <v>7230</v>
          </cell>
          <cell r="F162">
            <v>-6924.05</v>
          </cell>
        </row>
        <row r="163">
          <cell r="A163">
            <v>7310</v>
          </cell>
          <cell r="B163">
            <v>1425462.77</v>
          </cell>
          <cell r="C163">
            <v>500000</v>
          </cell>
          <cell r="E163">
            <v>7310</v>
          </cell>
          <cell r="F163">
            <v>77109.86</v>
          </cell>
        </row>
        <row r="164">
          <cell r="A164">
            <v>7320</v>
          </cell>
          <cell r="B164">
            <v>1372687.71</v>
          </cell>
          <cell r="C164">
            <v>60000</v>
          </cell>
          <cell r="E164">
            <v>7320</v>
          </cell>
          <cell r="F164">
            <v>22740.43</v>
          </cell>
        </row>
        <row r="165">
          <cell r="A165">
            <v>7330</v>
          </cell>
          <cell r="B165">
            <v>82292.47</v>
          </cell>
          <cell r="C165">
            <v>35000</v>
          </cell>
          <cell r="E165">
            <v>7330</v>
          </cell>
          <cell r="F165">
            <v>-29416.799999999999</v>
          </cell>
        </row>
        <row r="166">
          <cell r="A166">
            <v>7410</v>
          </cell>
          <cell r="B166">
            <v>2949998.47</v>
          </cell>
          <cell r="C166">
            <v>70000</v>
          </cell>
          <cell r="E166">
            <v>7410</v>
          </cell>
          <cell r="F166">
            <v>123870.15</v>
          </cell>
        </row>
        <row r="167">
          <cell r="A167">
            <v>7420</v>
          </cell>
          <cell r="B167">
            <v>250312.35</v>
          </cell>
          <cell r="C167">
            <v>0</v>
          </cell>
          <cell r="E167">
            <v>7420</v>
          </cell>
          <cell r="F167">
            <v>43334.879999999997</v>
          </cell>
        </row>
        <row r="168">
          <cell r="A168">
            <v>7500</v>
          </cell>
          <cell r="B168">
            <v>10483402.630000001</v>
          </cell>
          <cell r="C168">
            <v>815000</v>
          </cell>
          <cell r="E168">
            <v>7500</v>
          </cell>
          <cell r="F168">
            <v>449856.29</v>
          </cell>
        </row>
        <row r="169">
          <cell r="A169">
            <v>8000</v>
          </cell>
          <cell r="B169">
            <v>1332955862.6199999</v>
          </cell>
          <cell r="C169">
            <v>3938804.15</v>
          </cell>
          <cell r="E169">
            <v>8000</v>
          </cell>
          <cell r="F169">
            <v>1347362469.9300001</v>
          </cell>
        </row>
        <row r="170">
          <cell r="A170">
            <v>8001</v>
          </cell>
          <cell r="B170">
            <v>429180.59</v>
          </cell>
          <cell r="C170">
            <v>472916.66</v>
          </cell>
          <cell r="E170">
            <v>8001</v>
          </cell>
          <cell r="F170">
            <v>536734.67000000004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1"/>
      <sheetName val="2014-15"/>
      <sheetName val="COGS"/>
      <sheetName val="2017-18 Forecast"/>
      <sheetName val="2017-18 Forecast Generation"/>
      <sheetName val="Feed in Tariff Administration"/>
      <sheetName val="ACT Gov 3Year"/>
      <sheetName val="ACT Govern"/>
      <sheetName val="Unders_Overs"/>
      <sheetName val="Forecast Template"/>
      <sheetName val="Summary"/>
      <sheetName val="Detail"/>
      <sheetName val="Royalla"/>
      <sheetName val="Mugga"/>
      <sheetName val="One Sun"/>
      <sheetName val="Coonooer"/>
      <sheetName val="Hornsdale Stg1"/>
      <sheetName val="Ararat"/>
      <sheetName val="Sapphire"/>
      <sheetName val="Crookwell"/>
      <sheetName val="Hornsdale Stg2"/>
      <sheetName val="Hornsdale Stg3"/>
      <sheetName val="Pool Prices"/>
      <sheetName val="Micro"/>
      <sheetName val="Medium"/>
      <sheetName val="Transmission"/>
      <sheetName val="JS"/>
      <sheetName val="FiT"/>
      <sheetName val="ACT Gov Summary"/>
      <sheetName val="Sunshine Hour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F2" t="str">
            <v>2017/18</v>
          </cell>
        </row>
      </sheetData>
      <sheetData sheetId="7"/>
      <sheetData sheetId="8"/>
      <sheetData sheetId="9"/>
      <sheetData sheetId="10"/>
      <sheetData sheetId="11">
        <row r="8">
          <cell r="W8" t="str">
            <v>Weighted Average Solar Spot Price (Mwh)</v>
          </cell>
          <cell r="X8">
            <v>88.152988702315852</v>
          </cell>
          <cell r="Y8">
            <v>100.7022585528496</v>
          </cell>
          <cell r="Z8">
            <v>88.061116120277561</v>
          </cell>
          <cell r="AA8">
            <v>87.315235430232789</v>
          </cell>
          <cell r="AB8">
            <v>88.860296084866633</v>
          </cell>
          <cell r="AC8">
            <v>85.285346348579537</v>
          </cell>
          <cell r="AD8">
            <v>84.845956597355226</v>
          </cell>
          <cell r="AE8">
            <v>81.133055615904638</v>
          </cell>
          <cell r="AF8">
            <v>71.636759249668302</v>
          </cell>
          <cell r="AG8">
            <v>81.750867025355234</v>
          </cell>
          <cell r="AH8">
            <v>74.776389788555477</v>
          </cell>
          <cell r="AI8">
            <v>83.855639045474817</v>
          </cell>
          <cell r="AJ8">
            <v>65.333652462283339</v>
          </cell>
          <cell r="AK8">
            <v>76.876683938743454</v>
          </cell>
          <cell r="AL8">
            <v>80.39103719141275</v>
          </cell>
          <cell r="AM8">
            <v>86.599156295468745</v>
          </cell>
          <cell r="AN8">
            <v>83.871856639141029</v>
          </cell>
          <cell r="AO8">
            <v>91.998632041411824</v>
          </cell>
          <cell r="AP8">
            <v>150.3442142438316</v>
          </cell>
          <cell r="AQ8">
            <v>94.248680628407243</v>
          </cell>
          <cell r="AR8">
            <v>89.298302620636434</v>
          </cell>
          <cell r="AS8">
            <v>0</v>
          </cell>
          <cell r="AT8">
            <v>0</v>
          </cell>
          <cell r="AU8">
            <v>0</v>
          </cell>
        </row>
        <row r="9">
          <cell r="W9" t="str">
            <v>Weighted Average Solar Spot Price (Mwh) YTD</v>
          </cell>
          <cell r="X9">
            <v>88.152988702315852</v>
          </cell>
          <cell r="Y9">
            <v>95.305656054342606</v>
          </cell>
          <cell r="Z9">
            <v>92.421533385766082</v>
          </cell>
          <cell r="AA9">
            <v>90.931671683210183</v>
          </cell>
          <cell r="AB9">
            <v>90.490653100756333</v>
          </cell>
          <cell r="AC9">
            <v>89.555300899916361</v>
          </cell>
          <cell r="AD9">
            <v>88.819017112606971</v>
          </cell>
          <cell r="AE9">
            <v>87.861664045164062</v>
          </cell>
          <cell r="AF9">
            <v>85.966457852038275</v>
          </cell>
          <cell r="AG9">
            <v>85.5879823370541</v>
          </cell>
          <cell r="AH9">
            <v>84.827078172358526</v>
          </cell>
          <cell r="AI9">
            <v>84.780715710987494</v>
          </cell>
          <cell r="AJ9">
            <v>65.333652462283339</v>
          </cell>
          <cell r="AK9">
            <v>71.47722788778772</v>
          </cell>
          <cell r="AL9">
            <v>75.021850903056659</v>
          </cell>
          <cell r="AM9">
            <v>78.236510105030206</v>
          </cell>
          <cell r="AN9">
            <v>79.428848476408859</v>
          </cell>
          <cell r="AO9">
            <v>81.844335886763844</v>
          </cell>
          <cell r="AP9">
            <v>92.956202270697389</v>
          </cell>
          <cell r="AQ9">
            <v>93.126341705330674</v>
          </cell>
          <cell r="AR9">
            <v>92.741160314187184</v>
          </cell>
          <cell r="AS9">
            <v>92.741160314187184</v>
          </cell>
          <cell r="AT9">
            <v>92.741160314187184</v>
          </cell>
          <cell r="AU9">
            <v>92.741160314187184</v>
          </cell>
        </row>
        <row r="10">
          <cell r="W10" t="str">
            <v>Weighted Average Wind Spot Price (Mwh)</v>
          </cell>
          <cell r="X10">
            <v>102.92187097016054</v>
          </cell>
          <cell r="Y10">
            <v>87.935041095035771</v>
          </cell>
          <cell r="Z10">
            <v>70.560123435907187</v>
          </cell>
          <cell r="AA10">
            <v>62.949434402278222</v>
          </cell>
          <cell r="AB10">
            <v>82.013823653912254</v>
          </cell>
          <cell r="AC10">
            <v>75.785522578402379</v>
          </cell>
          <cell r="AD10">
            <v>92.104456233190291</v>
          </cell>
          <cell r="AE10">
            <v>80.582625407878766</v>
          </cell>
          <cell r="AF10">
            <v>69.915380154142227</v>
          </cell>
          <cell r="AG10">
            <v>67.8198696768292</v>
          </cell>
          <cell r="AH10">
            <v>72.551007833290754</v>
          </cell>
          <cell r="AI10">
            <v>81.646794217118057</v>
          </cell>
          <cell r="AJ10">
            <v>61.652198697808963</v>
          </cell>
          <cell r="AK10">
            <v>66.936973858795014</v>
          </cell>
          <cell r="AL10">
            <v>78.826097434186067</v>
          </cell>
          <cell r="AM10">
            <v>82.124539967210154</v>
          </cell>
          <cell r="AN10">
            <v>83.783900463719888</v>
          </cell>
          <cell r="AO10">
            <v>76.413290006401127</v>
          </cell>
          <cell r="AP10">
            <v>130.10166271666856</v>
          </cell>
          <cell r="AQ10">
            <v>86.423456587701793</v>
          </cell>
          <cell r="AR10">
            <v>88.875790026541225</v>
          </cell>
          <cell r="AS10">
            <v>0</v>
          </cell>
          <cell r="AT10">
            <v>0</v>
          </cell>
          <cell r="AU10">
            <v>0</v>
          </cell>
        </row>
        <row r="11">
          <cell r="W11" t="str">
            <v>Weighted Average Wind Spot Price (Mwh) YTD</v>
          </cell>
          <cell r="X11">
            <v>102.92187097016054</v>
          </cell>
          <cell r="Y11">
            <v>95.784658397803554</v>
          </cell>
          <cell r="Z11">
            <v>87.059888373567617</v>
          </cell>
          <cell r="AA11">
            <v>81.459362113244936</v>
          </cell>
          <cell r="AB11">
            <v>81.544961590426993</v>
          </cell>
          <cell r="AC11">
            <v>80.654303660108269</v>
          </cell>
          <cell r="AD11">
            <v>82.334626108615311</v>
          </cell>
          <cell r="AE11">
            <v>82.143858695886635</v>
          </cell>
          <cell r="AF11">
            <v>80.695334660004661</v>
          </cell>
          <cell r="AG11">
            <v>79.692917602382479</v>
          </cell>
          <cell r="AH11">
            <v>78.997789799683687</v>
          </cell>
          <cell r="AI11">
            <v>79.185929109567354</v>
          </cell>
          <cell r="AJ11">
            <v>61.652198697808963</v>
          </cell>
          <cell r="AK11">
            <v>64.386905729922688</v>
          </cell>
          <cell r="AL11">
            <v>68.622924638042562</v>
          </cell>
          <cell r="AM11">
            <v>72.195506806198225</v>
          </cell>
          <cell r="AN11">
            <v>74.752562316331463</v>
          </cell>
          <cell r="AO11">
            <v>75.131892782716818</v>
          </cell>
          <cell r="AP11">
            <v>85.145625630708054</v>
          </cell>
          <cell r="AQ11">
            <v>85.332845181204632</v>
          </cell>
          <cell r="AR11">
            <v>85.792807368511646</v>
          </cell>
          <cell r="AS11">
            <v>85.792807368511646</v>
          </cell>
          <cell r="AT11">
            <v>85.792807368511646</v>
          </cell>
          <cell r="AU11">
            <v>85.792807368511646</v>
          </cell>
        </row>
        <row r="12">
          <cell r="W12" t="str">
            <v>Ararat Wind Farm</v>
          </cell>
          <cell r="X12">
            <v>20294976.730861902</v>
          </cell>
          <cell r="Y12">
            <v>17499075.127880301</v>
          </cell>
          <cell r="Z12">
            <v>21921354.939366896</v>
          </cell>
          <cell r="AA12">
            <v>18157971.837522306</v>
          </cell>
          <cell r="AB12">
            <v>15035896.0698836</v>
          </cell>
          <cell r="AC12">
            <v>19176742.608198598</v>
          </cell>
          <cell r="AD12">
            <v>21127194.195436899</v>
          </cell>
          <cell r="AE12">
            <v>17225648.3722433</v>
          </cell>
          <cell r="AF12">
            <v>22211239.987457797</v>
          </cell>
          <cell r="AG12">
            <v>12139129.548989803</v>
          </cell>
          <cell r="AH12">
            <v>21694618.494087204</v>
          </cell>
          <cell r="AI12">
            <v>15085438.505001299</v>
          </cell>
          <cell r="AJ12">
            <v>24204244.211724505</v>
          </cell>
          <cell r="AK12">
            <v>20920096.914646603</v>
          </cell>
          <cell r="AL12">
            <v>16225791.838055799</v>
          </cell>
          <cell r="AM12">
            <v>19616499.320518099</v>
          </cell>
          <cell r="AN12">
            <v>17951616.956183899</v>
          </cell>
          <cell r="AO12">
            <v>16794344.837065399</v>
          </cell>
          <cell r="AP12">
            <v>19105885.242282301</v>
          </cell>
          <cell r="AQ12">
            <v>15282067.562623397</v>
          </cell>
          <cell r="AR12">
            <v>14389941.855709201</v>
          </cell>
          <cell r="AS12">
            <v>0</v>
          </cell>
          <cell r="AT12">
            <v>0</v>
          </cell>
          <cell r="AU12">
            <v>0</v>
          </cell>
        </row>
        <row r="13">
          <cell r="W13" t="str">
            <v>Coonooer Bridge Wind Farm</v>
          </cell>
          <cell r="X13">
            <v>6166068.9110000003</v>
          </cell>
          <cell r="Y13">
            <v>7036061.5009999992</v>
          </cell>
          <cell r="Z13">
            <v>8867068.0800000019</v>
          </cell>
          <cell r="AA13">
            <v>6722785.1959999995</v>
          </cell>
          <cell r="AB13">
            <v>5842902.995000001</v>
          </cell>
          <cell r="AC13">
            <v>6797265.4019999998</v>
          </cell>
          <cell r="AD13">
            <v>6644154.728000002</v>
          </cell>
          <cell r="AE13">
            <v>6502849.1900000004</v>
          </cell>
          <cell r="AF13">
            <v>7547207.0589999994</v>
          </cell>
          <cell r="AG13">
            <v>4648689.858</v>
          </cell>
          <cell r="AH13">
            <v>7263118.7260000017</v>
          </cell>
          <cell r="AI13">
            <v>6175906.0880000014</v>
          </cell>
          <cell r="AJ13">
            <v>8272459.051</v>
          </cell>
          <cell r="AK13">
            <v>8932026.9450000003</v>
          </cell>
          <cell r="AL13">
            <v>7310674.6040000003</v>
          </cell>
          <cell r="AM13">
            <v>7425297.2619999982</v>
          </cell>
          <cell r="AN13">
            <v>7300356.1339999977</v>
          </cell>
          <cell r="AO13">
            <v>6085909.8219999997</v>
          </cell>
          <cell r="AP13">
            <v>6398660.6140000001</v>
          </cell>
          <cell r="AQ13">
            <v>5731863.9569999985</v>
          </cell>
          <cell r="AR13">
            <v>6119886.5650000013</v>
          </cell>
          <cell r="AS13">
            <v>0</v>
          </cell>
          <cell r="AT13">
            <v>0</v>
          </cell>
          <cell r="AU13">
            <v>0</v>
          </cell>
        </row>
        <row r="14">
          <cell r="W14" t="str">
            <v>Crookwell 2 Wind Farm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3356047.4365700996</v>
          </cell>
          <cell r="AM14">
            <v>10937456.249030098</v>
          </cell>
          <cell r="AN14">
            <v>22332288.574844103</v>
          </cell>
          <cell r="AO14">
            <v>18485186.894474398</v>
          </cell>
          <cell r="AP14">
            <v>21366714.735845096</v>
          </cell>
          <cell r="AQ14">
            <v>18595591.3509354</v>
          </cell>
          <cell r="AR14">
            <v>22057278.242945399</v>
          </cell>
          <cell r="AS14">
            <v>0</v>
          </cell>
          <cell r="AT14">
            <v>0</v>
          </cell>
          <cell r="AU14">
            <v>0</v>
          </cell>
        </row>
        <row r="15">
          <cell r="W15" t="str">
            <v>Hornsdale 1 Wind Farm</v>
          </cell>
          <cell r="X15">
            <v>38449566.528244309</v>
          </cell>
          <cell r="Y15">
            <v>34484407.813944601</v>
          </cell>
          <cell r="Z15">
            <v>34743547.866315491</v>
          </cell>
          <cell r="AA15">
            <v>32444567.892728902</v>
          </cell>
          <cell r="AB15">
            <v>24176833.599500503</v>
          </cell>
          <cell r="AC15">
            <v>27413555.279532798</v>
          </cell>
          <cell r="AD15">
            <v>31605201.230149001</v>
          </cell>
          <cell r="AE15">
            <v>25710538.248955</v>
          </cell>
          <cell r="AF15">
            <v>31252653.092319999</v>
          </cell>
          <cell r="AG15">
            <v>26697413.784692999</v>
          </cell>
          <cell r="AH15">
            <v>31267421.596375994</v>
          </cell>
          <cell r="AI15">
            <v>26045000.107910998</v>
          </cell>
          <cell r="AJ15">
            <v>37442826.079411209</v>
          </cell>
          <cell r="AK15">
            <v>41141654.488536008</v>
          </cell>
          <cell r="AL15">
            <v>25596946.2901152</v>
          </cell>
          <cell r="AM15">
            <v>31377473.733984012</v>
          </cell>
          <cell r="AN15">
            <v>26051631.706060804</v>
          </cell>
          <cell r="AO15">
            <v>32373630.820238397</v>
          </cell>
          <cell r="AP15">
            <v>33139402.002134398</v>
          </cell>
          <cell r="AQ15">
            <v>27075192.6171888</v>
          </cell>
          <cell r="AR15">
            <v>27624971.721782405</v>
          </cell>
          <cell r="AS15">
            <v>0</v>
          </cell>
          <cell r="AT15">
            <v>0</v>
          </cell>
          <cell r="AU15">
            <v>0</v>
          </cell>
        </row>
        <row r="16">
          <cell r="W16" t="str">
            <v>Hornsdale 2 Wind Farm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31827504.214094408</v>
          </cell>
          <cell r="AP16">
            <v>31503362.627217602</v>
          </cell>
          <cell r="AQ16">
            <v>26192836.111310408</v>
          </cell>
          <cell r="AR16">
            <v>26447068.139519997</v>
          </cell>
          <cell r="AS16">
            <v>0</v>
          </cell>
          <cell r="AT16">
            <v>0</v>
          </cell>
          <cell r="AU16">
            <v>0</v>
          </cell>
        </row>
        <row r="17">
          <cell r="W17" t="str">
            <v>Hornsdale 3 Wind Farm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W18" t="str">
            <v>OneSun Capital Solar Farm</v>
          </cell>
          <cell r="X18">
            <v>783555.17699999991</v>
          </cell>
          <cell r="Y18">
            <v>1081082.8250000004</v>
          </cell>
          <cell r="Z18">
            <v>1364718.0989999997</v>
          </cell>
          <cell r="AA18">
            <v>1511427.7000000004</v>
          </cell>
          <cell r="AB18">
            <v>1373326.125</v>
          </cell>
          <cell r="AC18">
            <v>1469612.1800000002</v>
          </cell>
          <cell r="AD18">
            <v>1481410.4739999999</v>
          </cell>
          <cell r="AE18">
            <v>1370572.3139999998</v>
          </cell>
          <cell r="AF18">
            <v>1354897.118</v>
          </cell>
          <cell r="AG18">
            <v>984974.87799999991</v>
          </cell>
          <cell r="AH18">
            <v>798089.8139999999</v>
          </cell>
          <cell r="AI18">
            <v>577096.05000000005</v>
          </cell>
          <cell r="AJ18">
            <v>871349.01599999995</v>
          </cell>
          <cell r="AK18">
            <v>992465.28499999968</v>
          </cell>
          <cell r="AL18">
            <v>1291572.8049999997</v>
          </cell>
          <cell r="AM18">
            <v>1314160.2109999997</v>
          </cell>
          <cell r="AN18">
            <v>1322461.5889999995</v>
          </cell>
          <cell r="AO18">
            <v>1513364.689</v>
          </cell>
          <cell r="AP18">
            <v>1453137.331</v>
          </cell>
          <cell r="AQ18">
            <v>1205100.311</v>
          </cell>
          <cell r="AR18">
            <v>995079.48599999992</v>
          </cell>
          <cell r="AS18">
            <v>0</v>
          </cell>
          <cell r="AT18">
            <v>0</v>
          </cell>
          <cell r="AU18">
            <v>0</v>
          </cell>
        </row>
        <row r="19">
          <cell r="W19" t="str">
            <v>Royalla Solar Farm</v>
          </cell>
          <cell r="X19">
            <v>2474310.1279999996</v>
          </cell>
          <cell r="Y19">
            <v>3294636.9390000007</v>
          </cell>
          <cell r="Z19">
            <v>3709565.0259999996</v>
          </cell>
          <cell r="AA19">
            <v>3818337.5820000004</v>
          </cell>
          <cell r="AB19">
            <v>3521322.2479999997</v>
          </cell>
          <cell r="AC19">
            <v>3561940.3280000002</v>
          </cell>
          <cell r="AD19">
            <v>3710391.5699999989</v>
          </cell>
          <cell r="AE19">
            <v>3385782.8800000004</v>
          </cell>
          <cell r="AF19">
            <v>3617539.2879999997</v>
          </cell>
          <cell r="AG19">
            <v>3205533.0210000002</v>
          </cell>
          <cell r="AH19">
            <v>2789538.7980000004</v>
          </cell>
          <cell r="AI19">
            <v>1920456.737</v>
          </cell>
          <cell r="AJ19">
            <v>2402251.3310000002</v>
          </cell>
          <cell r="AK19">
            <v>2970992.0500000003</v>
          </cell>
          <cell r="AL19">
            <v>3697415.2490000008</v>
          </cell>
          <cell r="AM19">
            <v>3524004.88</v>
          </cell>
          <cell r="AN19">
            <v>3294889.0010000002</v>
          </cell>
          <cell r="AO19">
            <v>3618066.8939999999</v>
          </cell>
          <cell r="AP19">
            <v>3690775.1390000004</v>
          </cell>
          <cell r="AQ19">
            <v>3624339.2570000002</v>
          </cell>
          <cell r="AR19">
            <v>3109591.5090000005</v>
          </cell>
          <cell r="AS19">
            <v>0</v>
          </cell>
          <cell r="AT19">
            <v>0</v>
          </cell>
          <cell r="AU19">
            <v>0</v>
          </cell>
        </row>
        <row r="20">
          <cell r="W20" t="str">
            <v>Sapphire Wind Farm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15534942.702765401</v>
          </cell>
          <cell r="AK20">
            <v>20648065.640551005</v>
          </cell>
          <cell r="AL20">
            <v>21035056.005325496</v>
          </cell>
          <cell r="AM20">
            <v>20819577.772876501</v>
          </cell>
          <cell r="AN20">
            <v>22854480.660012394</v>
          </cell>
          <cell r="AO20">
            <v>23883114.940884996</v>
          </cell>
          <cell r="AP20">
            <v>14723857.491707999</v>
          </cell>
          <cell r="AQ20">
            <v>26081853.292798597</v>
          </cell>
          <cell r="AR20">
            <v>24496521.515479401</v>
          </cell>
          <cell r="AS20">
            <v>0</v>
          </cell>
          <cell r="AT20">
            <v>0</v>
          </cell>
          <cell r="AU20">
            <v>0</v>
          </cell>
        </row>
        <row r="21">
          <cell r="W21" t="str">
            <v>Zhenfa Solar Farm</v>
          </cell>
          <cell r="X21">
            <v>1684001.4597119999</v>
          </cell>
          <cell r="Y21">
            <v>2174239.9700736003</v>
          </cell>
          <cell r="Z21">
            <v>2526786.976896001</v>
          </cell>
          <cell r="AA21">
            <v>2535927.1971072</v>
          </cell>
          <cell r="AB21">
            <v>2397765.8804735998</v>
          </cell>
          <cell r="AC21">
            <v>2471279.4223104003</v>
          </cell>
          <cell r="AD21">
            <v>2545978.9046016</v>
          </cell>
          <cell r="AE21">
            <v>2285360.9485824001</v>
          </cell>
          <cell r="AF21">
            <v>2504505.3336575995</v>
          </cell>
          <cell r="AG21">
            <v>2123172.9482495994</v>
          </cell>
          <cell r="AH21">
            <v>1736363.9494655998</v>
          </cell>
          <cell r="AI21">
            <v>1293727.6275456001</v>
          </cell>
          <cell r="AJ21">
            <v>1912668.6199295996</v>
          </cell>
          <cell r="AK21">
            <v>1937550.8914944001</v>
          </cell>
          <cell r="AL21">
            <v>2330597.411251199</v>
          </cell>
          <cell r="AM21">
            <v>2237560.5917183994</v>
          </cell>
          <cell r="AN21">
            <v>2221229.6620799992</v>
          </cell>
          <cell r="AO21">
            <v>2557075.2949247998</v>
          </cell>
          <cell r="AP21">
            <v>2603039.4214655994</v>
          </cell>
          <cell r="AQ21">
            <v>2410161.0663935994</v>
          </cell>
          <cell r="AR21">
            <v>2048218.6952448001</v>
          </cell>
          <cell r="AS21">
            <v>0</v>
          </cell>
          <cell r="AT21">
            <v>0</v>
          </cell>
          <cell r="AU21">
            <v>0</v>
          </cell>
        </row>
        <row r="22">
          <cell r="W22"/>
        </row>
        <row r="32">
          <cell r="W32" t="str">
            <v>Electricity Feed-in Renewable Energy Generation scheme</v>
          </cell>
          <cell r="X32">
            <v>2678193.4573692842</v>
          </cell>
          <cell r="Y32">
            <v>3317543.6998501895</v>
          </cell>
          <cell r="Z32">
            <v>3066901.9469732321</v>
          </cell>
          <cell r="AA32">
            <v>4571705.4946276359</v>
          </cell>
          <cell r="AB32">
            <v>4944691.0756413713</v>
          </cell>
          <cell r="AC32">
            <v>4053868.2495717513</v>
          </cell>
          <cell r="AD32">
            <v>5612899.0980535094</v>
          </cell>
          <cell r="AE32">
            <v>5212910.3919833694</v>
          </cell>
          <cell r="AF32">
            <v>4337662.3747046581</v>
          </cell>
          <cell r="AG32">
            <v>4049116.5246138517</v>
          </cell>
          <cell r="AH32">
            <v>3966701.1754889716</v>
          </cell>
          <cell r="AI32">
            <v>2390721.4903389942</v>
          </cell>
          <cell r="AJ32">
            <v>2898283.5289951749</v>
          </cell>
          <cell r="AK32">
            <v>3082528.9922466534</v>
          </cell>
          <cell r="AL32">
            <v>3285153.0899733691</v>
          </cell>
          <cell r="AM32">
            <v>4058223.7615480162</v>
          </cell>
          <cell r="AN32">
            <v>4379519.6191212088</v>
          </cell>
          <cell r="AO32">
            <v>4251272.2387088584</v>
          </cell>
          <cell r="AP32">
            <v>5394735.6592271188</v>
          </cell>
          <cell r="AQ32">
            <v>4930485.6133334618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W33" t="str">
            <v>Feed-in Tariff Micro Generation</v>
          </cell>
          <cell r="X33">
            <v>2023946.7272863947</v>
          </cell>
          <cell r="Y33">
            <v>2309198.6617624173</v>
          </cell>
          <cell r="Z33">
            <v>1834157.7613536401</v>
          </cell>
          <cell r="AA33">
            <v>3174490.8221527087</v>
          </cell>
          <cell r="AB33">
            <v>3647066.2245276789</v>
          </cell>
          <cell r="AC33">
            <v>2651912.7854318153</v>
          </cell>
          <cell r="AD33">
            <v>4120100.0409914721</v>
          </cell>
          <cell r="AE33">
            <v>3868000.4116463102</v>
          </cell>
          <cell r="AF33">
            <v>2996238.9327486837</v>
          </cell>
          <cell r="AG33">
            <v>3016253.637368965</v>
          </cell>
          <cell r="AH33">
            <v>3184472.4121043421</v>
          </cell>
          <cell r="AI33">
            <v>1844460.0481227064</v>
          </cell>
          <cell r="AJ33">
            <v>2086053.9570127742</v>
          </cell>
          <cell r="AK33">
            <v>2141373.4801734677</v>
          </cell>
          <cell r="AL33">
            <v>2066851.0825986036</v>
          </cell>
          <cell r="AM33">
            <v>2833786.8531503608</v>
          </cell>
          <cell r="AN33">
            <v>3162008.09683538</v>
          </cell>
          <cell r="AO33">
            <v>2799035.6482070307</v>
          </cell>
          <cell r="AP33">
            <v>3953204.6336164828</v>
          </cell>
          <cell r="AQ33">
            <v>3586594.2373110945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W34" t="str">
            <v>201 Feed-in scheme 10 2009-2029</v>
          </cell>
          <cell r="X34">
            <v>410541.93979933084</v>
          </cell>
          <cell r="Y34">
            <v>420343.58974358975</v>
          </cell>
          <cell r="Z34">
            <v>298412.44147157198</v>
          </cell>
          <cell r="AA34">
            <v>656041.38238573039</v>
          </cell>
          <cell r="AB34">
            <v>686471.10367893009</v>
          </cell>
          <cell r="AC34">
            <v>460284.61538461555</v>
          </cell>
          <cell r="AD34">
            <v>849294.83394833992</v>
          </cell>
          <cell r="AE34">
            <v>734908.46248462435</v>
          </cell>
          <cell r="AF34">
            <v>541090.60270602687</v>
          </cell>
          <cell r="AG34">
            <v>638422.87822878244</v>
          </cell>
          <cell r="AH34">
            <v>607764.57564575679</v>
          </cell>
          <cell r="AI34">
            <v>328907.1586715866</v>
          </cell>
          <cell r="AJ34">
            <v>437252.00492004887</v>
          </cell>
          <cell r="AK34">
            <v>394495.00615006121</v>
          </cell>
          <cell r="AL34">
            <v>358791.26691266953</v>
          </cell>
          <cell r="AM34">
            <v>585767.77367773687</v>
          </cell>
          <cell r="AN34">
            <v>592803.32103321014</v>
          </cell>
          <cell r="AO34">
            <v>502420.76260762621</v>
          </cell>
          <cell r="AP34">
            <v>823427.01107011025</v>
          </cell>
          <cell r="AQ34">
            <v>664620.27060270612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</row>
        <row r="35">
          <cell r="W35" t="str">
            <v>302 Feed-in scheme 30 2010-2030</v>
          </cell>
          <cell r="X35">
            <v>1606383.6049382694</v>
          </cell>
          <cell r="Y35">
            <v>1879332.9135802507</v>
          </cell>
          <cell r="Z35">
            <v>1523790.4691357994</v>
          </cell>
          <cell r="AA35">
            <v>2504948.1481481488</v>
          </cell>
          <cell r="AB35">
            <v>2946883.0370370382</v>
          </cell>
          <cell r="AC35">
            <v>2177644.4444444445</v>
          </cell>
          <cell r="AD35">
            <v>3256414.2148760306</v>
          </cell>
          <cell r="AE35">
            <v>3120250.8264462813</v>
          </cell>
          <cell r="AF35">
            <v>2442485.895316809</v>
          </cell>
          <cell r="AG35">
            <v>2367957.162534439</v>
          </cell>
          <cell r="AH35">
            <v>2568911.818181823</v>
          </cell>
          <cell r="AI35">
            <v>1509931.7079889788</v>
          </cell>
          <cell r="AJ35">
            <v>1641015.7575757543</v>
          </cell>
          <cell r="AK35">
            <v>1738240.0275482112</v>
          </cell>
          <cell r="AL35">
            <v>1696550.2203856728</v>
          </cell>
          <cell r="AM35">
            <v>2235655.3719008225</v>
          </cell>
          <cell r="AN35">
            <v>2556425.206611569</v>
          </cell>
          <cell r="AO35">
            <v>2282139.559228648</v>
          </cell>
          <cell r="AP35">
            <v>3115316.7217630832</v>
          </cell>
          <cell r="AQ35">
            <v>2909312.837465568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W36" t="str">
            <v>301 Feed-in scheme 30 2009-2029</v>
          </cell>
          <cell r="X36">
            <v>7021.1825487944898</v>
          </cell>
          <cell r="Y36">
            <v>9522.1584385763508</v>
          </cell>
          <cell r="Z36">
            <v>11954.850746268699</v>
          </cell>
          <cell r="AA36">
            <v>13501.2916188289</v>
          </cell>
          <cell r="AB36">
            <v>13712.0838117107</v>
          </cell>
          <cell r="AC36">
            <v>13983.725602755499</v>
          </cell>
          <cell r="AD36">
            <v>14390.9921671018</v>
          </cell>
          <cell r="AE36">
            <v>12841.122715404699</v>
          </cell>
          <cell r="AF36">
            <v>12662.4347258486</v>
          </cell>
          <cell r="AG36">
            <v>9873.5966057441292</v>
          </cell>
          <cell r="AH36">
            <v>7796.0182767624001</v>
          </cell>
          <cell r="AI36">
            <v>5621.1814621409903</v>
          </cell>
          <cell r="AJ36">
            <v>7786.1945169712799</v>
          </cell>
          <cell r="AK36">
            <v>8638.4464751958203</v>
          </cell>
          <cell r="AL36">
            <v>11509.5953002611</v>
          </cell>
          <cell r="AM36">
            <v>12363.7075718016</v>
          </cell>
          <cell r="AN36">
            <v>12779.569190600499</v>
          </cell>
          <cell r="AO36">
            <v>14475.3263707572</v>
          </cell>
          <cell r="AP36">
            <v>14460.900783289801</v>
          </cell>
          <cell r="AQ36">
            <v>12661.129242819816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</row>
        <row r="37">
          <cell r="W37" t="str">
            <v>Feed-in Tariff Medium Generation</v>
          </cell>
          <cell r="X37">
            <v>654246.73008288979</v>
          </cell>
          <cell r="Y37">
            <v>1008345.0380877724</v>
          </cell>
          <cell r="Z37">
            <v>1232744.185619592</v>
          </cell>
          <cell r="AA37">
            <v>1397214.6724749273</v>
          </cell>
          <cell r="AB37">
            <v>1297624.8511136917</v>
          </cell>
          <cell r="AC37">
            <v>1401955.4641399367</v>
          </cell>
          <cell r="AD37">
            <v>1492799.0570620371</v>
          </cell>
          <cell r="AE37">
            <v>1344909.9803370603</v>
          </cell>
          <cell r="AF37">
            <v>1341423.4419559741</v>
          </cell>
          <cell r="AG37">
            <v>1032862.8872448874</v>
          </cell>
          <cell r="AH37">
            <v>782228.76338462951</v>
          </cell>
          <cell r="AI37">
            <v>546261.44221628772</v>
          </cell>
          <cell r="AJ37">
            <v>812229.57198240072</v>
          </cell>
          <cell r="AK37">
            <v>941155.51207318599</v>
          </cell>
          <cell r="AL37">
            <v>1218302.0073747656</v>
          </cell>
          <cell r="AM37">
            <v>1224436.9083976555</v>
          </cell>
          <cell r="AN37">
            <v>1217511.5222858284</v>
          </cell>
          <cell r="AO37">
            <v>1452236.5905018272</v>
          </cell>
          <cell r="AP37">
            <v>1441531.0256106369</v>
          </cell>
          <cell r="AQ37">
            <v>1343891.376022368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W38" t="str">
            <v>303 Feed-in scheme 30 2011-2031</v>
          </cell>
          <cell r="X38">
            <v>97498.933608531137</v>
          </cell>
          <cell r="Y38">
            <v>158743.5156518752</v>
          </cell>
          <cell r="Z38">
            <v>200427.038183695</v>
          </cell>
          <cell r="AA38">
            <v>232758.58273133831</v>
          </cell>
          <cell r="AB38">
            <v>223223.2886136914</v>
          </cell>
          <cell r="AC38">
            <v>245078.9817681461</v>
          </cell>
          <cell r="AD38">
            <v>256893.08403699251</v>
          </cell>
          <cell r="AE38">
            <v>233557.86087655852</v>
          </cell>
          <cell r="AF38">
            <v>239080.6192199433</v>
          </cell>
          <cell r="AG38">
            <v>178024.92963409721</v>
          </cell>
          <cell r="AH38">
            <v>138460.79613992767</v>
          </cell>
          <cell r="AI38">
            <v>91482.106956172094</v>
          </cell>
          <cell r="AJ38">
            <v>135873.7434660233</v>
          </cell>
          <cell r="AK38">
            <v>160045.63731403332</v>
          </cell>
          <cell r="AL38">
            <v>214038.27905106579</v>
          </cell>
          <cell r="AM38">
            <v>214482.42862887029</v>
          </cell>
          <cell r="AN38">
            <v>195205.79010856443</v>
          </cell>
          <cell r="AO38">
            <v>232198.63289103378</v>
          </cell>
          <cell r="AP38">
            <v>238012.14314435111</v>
          </cell>
          <cell r="AQ38">
            <v>232199.03498190612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W39" t="str">
            <v>304 Feed-in scheme 30 2011-2031</v>
          </cell>
          <cell r="X39">
            <v>556747.79647435865</v>
          </cell>
          <cell r="Y39">
            <v>849601.52243589726</v>
          </cell>
          <cell r="Z39">
            <v>1032317.1474358969</v>
          </cell>
          <cell r="AA39">
            <v>1164456.0897435891</v>
          </cell>
          <cell r="AB39">
            <v>1074401.5625000002</v>
          </cell>
          <cell r="AC39">
            <v>1156876.4823717906</v>
          </cell>
          <cell r="AD39">
            <v>1235905.9730250447</v>
          </cell>
          <cell r="AE39">
            <v>1111352.1194605017</v>
          </cell>
          <cell r="AF39">
            <v>1102342.8227360309</v>
          </cell>
          <cell r="AG39">
            <v>854837.95761079015</v>
          </cell>
          <cell r="AH39">
            <v>643767.96724470181</v>
          </cell>
          <cell r="AI39">
            <v>454779.33526011562</v>
          </cell>
          <cell r="AJ39">
            <v>676355.82851637737</v>
          </cell>
          <cell r="AK39">
            <v>781109.87475915265</v>
          </cell>
          <cell r="AL39">
            <v>1004263.7283236998</v>
          </cell>
          <cell r="AM39">
            <v>1009954.4797687854</v>
          </cell>
          <cell r="AN39">
            <v>1022305.7321772637</v>
          </cell>
          <cell r="AO39">
            <v>1220037.9576107934</v>
          </cell>
          <cell r="AP39">
            <v>1203518.8824662857</v>
          </cell>
          <cell r="AQ39">
            <v>1111692.341040462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A2" t="str">
            <v>NSW OP Pool Prices Solar</v>
          </cell>
          <cell r="B2"/>
          <cell r="C2"/>
          <cell r="D2"/>
          <cell r="E2">
            <v>0</v>
          </cell>
          <cell r="F2">
            <v>0</v>
          </cell>
          <cell r="G2">
            <v>0</v>
          </cell>
          <cell r="H2">
            <v>85.579804244599856</v>
          </cell>
          <cell r="I2">
            <v>71.144656540691443</v>
          </cell>
          <cell r="J2">
            <v>65.989246646438446</v>
          </cell>
          <cell r="K2">
            <v>58.771672794484239</v>
          </cell>
          <cell r="L2">
            <v>68.051410604139647</v>
          </cell>
          <cell r="M2">
            <v>72.175738519542051</v>
          </cell>
          <cell r="N2">
            <v>62.896000709886643</v>
          </cell>
          <cell r="O2">
            <v>61.864918731036042</v>
          </cell>
          <cell r="P2">
            <v>69.082492582990241</v>
          </cell>
          <cell r="Q2">
            <v>68.051410604139647</v>
          </cell>
          <cell r="R2">
            <v>68.051410604139647</v>
          </cell>
          <cell r="S2">
            <v>69.082492582990241</v>
          </cell>
          <cell r="T2">
            <v>89.70413216000226</v>
          </cell>
          <cell r="U2">
            <v>94.859542054255272</v>
          </cell>
          <cell r="V2">
            <v>82.48655830804806</v>
          </cell>
          <cell r="W2">
            <v>73.206820498392645</v>
          </cell>
          <cell r="X2">
            <v>90.735214138852868</v>
          </cell>
          <cell r="Y2">
            <v>86.610886223450464</v>
          </cell>
          <cell r="Z2">
            <v>82.48655830804806</v>
          </cell>
          <cell r="AA2">
            <v>73.206820498392645</v>
          </cell>
          <cell r="AB2">
            <v>86.610886223450464</v>
          </cell>
          <cell r="AC2">
            <v>94.859542054255272</v>
          </cell>
        </row>
        <row r="3">
          <cell r="A3" t="str">
            <v xml:space="preserve">NSW Peak Pool Prices Solar </v>
          </cell>
          <cell r="B3"/>
          <cell r="C3"/>
          <cell r="D3"/>
          <cell r="E3">
            <v>0</v>
          </cell>
          <cell r="F3">
            <v>0</v>
          </cell>
          <cell r="G3">
            <v>0</v>
          </cell>
          <cell r="H3">
            <v>85.579804244599856</v>
          </cell>
          <cell r="I3">
            <v>71.144656540691443</v>
          </cell>
          <cell r="J3">
            <v>65.989246646438446</v>
          </cell>
          <cell r="K3">
            <v>58.771672794484239</v>
          </cell>
          <cell r="L3">
            <v>68.051410604139647</v>
          </cell>
          <cell r="M3">
            <v>72.175738519542051</v>
          </cell>
          <cell r="N3">
            <v>62.896000709886643</v>
          </cell>
          <cell r="O3">
            <v>61.864918731036042</v>
          </cell>
          <cell r="P3">
            <v>69.082492582990241</v>
          </cell>
          <cell r="Q3">
            <v>68.051410604139647</v>
          </cell>
          <cell r="R3">
            <v>68.051410604139647</v>
          </cell>
          <cell r="S3">
            <v>69.082492582990241</v>
          </cell>
          <cell r="T3">
            <v>89.70413216000226</v>
          </cell>
          <cell r="U3">
            <v>94.859542054255272</v>
          </cell>
          <cell r="V3">
            <v>82.48655830804806</v>
          </cell>
          <cell r="W3">
            <v>73.206820498392645</v>
          </cell>
          <cell r="X3">
            <v>90.735214138852868</v>
          </cell>
          <cell r="Y3">
            <v>86.610886223450464</v>
          </cell>
          <cell r="Z3">
            <v>82.48655830804806</v>
          </cell>
          <cell r="AA3">
            <v>73.206820498392645</v>
          </cell>
          <cell r="AB3">
            <v>86.610886223450464</v>
          </cell>
          <cell r="AC3">
            <v>94.859542054255272</v>
          </cell>
        </row>
        <row r="4">
          <cell r="A4" t="str">
            <v>NSW OP Pool Prices Wind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74.90391367332191</v>
          </cell>
          <cell r="I4">
            <v>62.269518595894112</v>
          </cell>
          <cell r="J4">
            <v>57.757234639669903</v>
          </cell>
          <cell r="K4">
            <v>51.440037100956005</v>
          </cell>
          <cell r="L4">
            <v>59.562148222159585</v>
          </cell>
          <cell r="M4">
            <v>63.171975387138957</v>
          </cell>
          <cell r="N4">
            <v>55.049864265935376</v>
          </cell>
          <cell r="O4">
            <v>54.147407474690532</v>
          </cell>
          <cell r="P4">
            <v>60.46460501340443</v>
          </cell>
          <cell r="Q4">
            <v>59.562148222159585</v>
          </cell>
          <cell r="R4">
            <v>59.562148222159585</v>
          </cell>
          <cell r="S4">
            <v>60.46460501340443</v>
          </cell>
          <cell r="T4">
            <v>78.513740838301274</v>
          </cell>
          <cell r="U4">
            <v>83.026024794525483</v>
          </cell>
          <cell r="V4">
            <v>72.196543299587375</v>
          </cell>
          <cell r="W4">
            <v>64.074432178383802</v>
          </cell>
          <cell r="X4">
            <v>79.416197629546119</v>
          </cell>
          <cell r="Y4">
            <v>75.806370464566754</v>
          </cell>
          <cell r="Z4">
            <v>72.196543299587375</v>
          </cell>
          <cell r="AA4">
            <v>64.074432178383802</v>
          </cell>
          <cell r="AB4">
            <v>75.806370464566754</v>
          </cell>
          <cell r="AC4">
            <v>83.026024794525483</v>
          </cell>
        </row>
        <row r="5">
          <cell r="A5" t="str">
            <v>NSW Peak Pool Prices Wind</v>
          </cell>
          <cell r="B5"/>
          <cell r="C5"/>
          <cell r="D5"/>
          <cell r="E5">
            <v>0</v>
          </cell>
          <cell r="F5">
            <v>0</v>
          </cell>
          <cell r="G5">
            <v>0</v>
          </cell>
          <cell r="H5">
            <v>74.90391367332191</v>
          </cell>
          <cell r="I5">
            <v>62.269518595894112</v>
          </cell>
          <cell r="J5">
            <v>57.757234639669903</v>
          </cell>
          <cell r="K5">
            <v>51.440037100956005</v>
          </cell>
          <cell r="L5">
            <v>59.562148222159585</v>
          </cell>
          <cell r="M5">
            <v>63.171975387138957</v>
          </cell>
          <cell r="N5">
            <v>55.049864265935376</v>
          </cell>
          <cell r="O5">
            <v>54.147407474690532</v>
          </cell>
          <cell r="P5">
            <v>60.46460501340443</v>
          </cell>
          <cell r="Q5">
            <v>59.562148222159585</v>
          </cell>
          <cell r="R5">
            <v>59.562148222159585</v>
          </cell>
          <cell r="S5">
            <v>60.46460501340443</v>
          </cell>
          <cell r="T5">
            <v>78.513740838301274</v>
          </cell>
          <cell r="U5">
            <v>83.026024794525483</v>
          </cell>
          <cell r="V5">
            <v>72.196543299587375</v>
          </cell>
          <cell r="W5">
            <v>64.074432178383802</v>
          </cell>
          <cell r="X5">
            <v>79.416197629546119</v>
          </cell>
          <cell r="Y5">
            <v>75.806370464566754</v>
          </cell>
          <cell r="Z5">
            <v>72.196543299587375</v>
          </cell>
          <cell r="AA5">
            <v>64.074432178383802</v>
          </cell>
          <cell r="AB5">
            <v>75.806370464566754</v>
          </cell>
          <cell r="AC5">
            <v>83.026024794525483</v>
          </cell>
        </row>
        <row r="6">
          <cell r="A6" t="str">
            <v>SA OP Pool Prices</v>
          </cell>
          <cell r="B6"/>
          <cell r="C6"/>
          <cell r="D6"/>
          <cell r="E6">
            <v>0</v>
          </cell>
          <cell r="F6">
            <v>0</v>
          </cell>
          <cell r="G6">
            <v>0</v>
          </cell>
          <cell r="H6">
            <v>75.820561168112832</v>
          </cell>
          <cell r="I6">
            <v>71.130629549466676</v>
          </cell>
          <cell r="J6">
            <v>57.060834693528214</v>
          </cell>
          <cell r="K6">
            <v>48.462626726010264</v>
          </cell>
          <cell r="L6">
            <v>59.405800502851292</v>
          </cell>
          <cell r="M6">
            <v>68.785663740143605</v>
          </cell>
          <cell r="N6">
            <v>51.589247805107696</v>
          </cell>
          <cell r="O6">
            <v>49.244281995784618</v>
          </cell>
          <cell r="P6">
            <v>57.060834693528214</v>
          </cell>
          <cell r="Q6">
            <v>65.659042661046158</v>
          </cell>
          <cell r="R6">
            <v>57.842489963302569</v>
          </cell>
          <cell r="S6">
            <v>56.279179423753853</v>
          </cell>
          <cell r="T6">
            <v>71.130629549466676</v>
          </cell>
          <cell r="U6">
            <v>80.510492786758988</v>
          </cell>
          <cell r="V6">
            <v>65.659042661046158</v>
          </cell>
          <cell r="W6">
            <v>57.842489963302569</v>
          </cell>
          <cell r="X6">
            <v>71.130629549466676</v>
          </cell>
          <cell r="Y6">
            <v>77.383871707661541</v>
          </cell>
          <cell r="Z6">
            <v>60.969111042400009</v>
          </cell>
          <cell r="AA6">
            <v>54.715868884205136</v>
          </cell>
          <cell r="AB6">
            <v>70.348974279692314</v>
          </cell>
          <cell r="AC6">
            <v>100.05187453111796</v>
          </cell>
        </row>
        <row r="7">
          <cell r="A7" t="str">
            <v>SA Peak Pool Prices</v>
          </cell>
          <cell r="B7"/>
          <cell r="C7"/>
          <cell r="D7"/>
          <cell r="E7">
            <v>0</v>
          </cell>
          <cell r="F7">
            <v>0</v>
          </cell>
          <cell r="G7">
            <v>0</v>
          </cell>
          <cell r="H7">
            <v>75.820561168112832</v>
          </cell>
          <cell r="I7">
            <v>71.130629549466676</v>
          </cell>
          <cell r="J7">
            <v>57.060834693528214</v>
          </cell>
          <cell r="K7">
            <v>48.462626726010264</v>
          </cell>
          <cell r="L7">
            <v>59.405800502851292</v>
          </cell>
          <cell r="M7">
            <v>68.785663740143605</v>
          </cell>
          <cell r="N7">
            <v>51.589247805107696</v>
          </cell>
          <cell r="O7">
            <v>49.244281995784618</v>
          </cell>
          <cell r="P7">
            <v>57.060834693528214</v>
          </cell>
          <cell r="Q7">
            <v>65.659042661046158</v>
          </cell>
          <cell r="R7">
            <v>57.842489963302569</v>
          </cell>
          <cell r="S7">
            <v>56.279179423753853</v>
          </cell>
          <cell r="T7">
            <v>71.130629549466676</v>
          </cell>
          <cell r="U7">
            <v>80.510492786758988</v>
          </cell>
          <cell r="V7">
            <v>65.659042661046158</v>
          </cell>
          <cell r="W7">
            <v>57.842489963302569</v>
          </cell>
          <cell r="X7">
            <v>71.130629549466676</v>
          </cell>
          <cell r="Y7">
            <v>77.383871707661541</v>
          </cell>
          <cell r="Z7">
            <v>60.969111042400009</v>
          </cell>
          <cell r="AA7">
            <v>54.715868884205136</v>
          </cell>
          <cell r="AB7">
            <v>70.348974279692314</v>
          </cell>
          <cell r="AC7">
            <v>100.05187453111796</v>
          </cell>
        </row>
        <row r="8">
          <cell r="A8" t="str">
            <v>VIC OP Pool Prices</v>
          </cell>
          <cell r="B8"/>
          <cell r="C8"/>
          <cell r="D8"/>
          <cell r="E8">
            <v>0</v>
          </cell>
          <cell r="F8">
            <v>0</v>
          </cell>
          <cell r="G8">
            <v>0</v>
          </cell>
          <cell r="H8">
            <v>84.597265262017601</v>
          </cell>
          <cell r="I8">
            <v>76.582787500352779</v>
          </cell>
          <cell r="J8">
            <v>63.22532456424473</v>
          </cell>
          <cell r="K8">
            <v>53.42985174443217</v>
          </cell>
          <cell r="L8">
            <v>65.006319622392468</v>
          </cell>
          <cell r="M8">
            <v>74.801792442205041</v>
          </cell>
          <cell r="N8">
            <v>56.991841860727646</v>
          </cell>
          <cell r="O8">
            <v>54.320349273506039</v>
          </cell>
          <cell r="P8">
            <v>61.444329506096992</v>
          </cell>
          <cell r="Q8">
            <v>71.239802325909551</v>
          </cell>
          <cell r="R8">
            <v>63.22532456424473</v>
          </cell>
          <cell r="S8">
            <v>62.334827035170861</v>
          </cell>
          <cell r="T8">
            <v>78.363782558500517</v>
          </cell>
          <cell r="U8">
            <v>87.268757849239208</v>
          </cell>
          <cell r="V8">
            <v>73.020797384057303</v>
          </cell>
          <cell r="W8">
            <v>63.22532456424473</v>
          </cell>
          <cell r="X8">
            <v>77.473285029426648</v>
          </cell>
          <cell r="Y8">
            <v>83.706767732943732</v>
          </cell>
          <cell r="Z8">
            <v>67.677812209614075</v>
          </cell>
          <cell r="AA8">
            <v>60.553831977023123</v>
          </cell>
          <cell r="AB8">
            <v>75.69228997127891</v>
          </cell>
          <cell r="AC8">
            <v>108.64069854701208</v>
          </cell>
        </row>
        <row r="9">
          <cell r="A9" t="str">
            <v>VIC Peak Pool Prices</v>
          </cell>
          <cell r="B9"/>
          <cell r="C9"/>
          <cell r="D9"/>
          <cell r="E9">
            <v>0</v>
          </cell>
          <cell r="F9">
            <v>0</v>
          </cell>
          <cell r="G9">
            <v>0</v>
          </cell>
          <cell r="H9">
            <v>84.597265262017601</v>
          </cell>
          <cell r="I9">
            <v>76.582787500352779</v>
          </cell>
          <cell r="J9">
            <v>63.22532456424473</v>
          </cell>
          <cell r="K9">
            <v>53.42985174443217</v>
          </cell>
          <cell r="L9">
            <v>65.006319622392468</v>
          </cell>
          <cell r="M9">
            <v>74.801792442205041</v>
          </cell>
          <cell r="N9">
            <v>56.991841860727646</v>
          </cell>
          <cell r="O9">
            <v>54.320349273506039</v>
          </cell>
          <cell r="P9">
            <v>61.444329506096992</v>
          </cell>
          <cell r="Q9">
            <v>71.239802325909551</v>
          </cell>
          <cell r="R9">
            <v>63.22532456424473</v>
          </cell>
          <cell r="S9">
            <v>62.334827035170861</v>
          </cell>
          <cell r="T9">
            <v>78.363782558500517</v>
          </cell>
          <cell r="U9">
            <v>87.268757849239208</v>
          </cell>
          <cell r="V9">
            <v>73.020797384057303</v>
          </cell>
          <cell r="W9">
            <v>63.22532456424473</v>
          </cell>
          <cell r="X9">
            <v>77.473285029426648</v>
          </cell>
          <cell r="Y9">
            <v>83.706767732943732</v>
          </cell>
          <cell r="Z9">
            <v>67.677812209614075</v>
          </cell>
          <cell r="AA9">
            <v>60.553831977023123</v>
          </cell>
          <cell r="AB9">
            <v>75.69228997127891</v>
          </cell>
          <cell r="AC9">
            <v>108.64069854701208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2"/>
      <sheetName val="Sheet2"/>
      <sheetName val="Sheet3"/>
    </sheetNames>
    <sheetDataSet>
      <sheetData sheetId="0"/>
      <sheetData sheetId="1">
        <row r="1">
          <cell r="A1" t="str">
            <v>Project No</v>
          </cell>
          <cell r="B1" t="str">
            <v>Project Description</v>
          </cell>
          <cell r="C1" t="str">
            <v>Project Type</v>
          </cell>
        </row>
        <row r="2">
          <cell r="A2">
            <v>7002023</v>
          </cell>
          <cell r="B2" t="str">
            <v>Belconnen B1293 &amp; 1335 LV Supply to Auscol Bldg (Parkwood)</v>
          </cell>
          <cell r="C2" t="str">
            <v>CIPEN Rural Devpmnt</v>
          </cell>
        </row>
        <row r="3">
          <cell r="A3">
            <v>7002025</v>
          </cell>
          <cell r="B3" t="str">
            <v>Acton Sec 39 ANU S5151 Relocate HV Metering to site Boundary</v>
          </cell>
          <cell r="C3" t="str">
            <v>CIPEN Relocation</v>
          </cell>
        </row>
        <row r="4">
          <cell r="A4">
            <v>7002026</v>
          </cell>
          <cell r="B4" t="str">
            <v>Kingston  S8 - Dawes St - LV Supply to S/L controller</v>
          </cell>
          <cell r="C4" t="str">
            <v>CIPEN Spec Requests</v>
          </cell>
        </row>
        <row r="5">
          <cell r="A5">
            <v>7002027</v>
          </cell>
          <cell r="B5" t="str">
            <v>Kingston S8 - LV supply to Sewerage Pumping Station</v>
          </cell>
          <cell r="C5" t="str">
            <v>CIPEN Spec Requests</v>
          </cell>
        </row>
        <row r="6">
          <cell r="A6">
            <v>7002029</v>
          </cell>
          <cell r="B6" t="str">
            <v>Deakin B9 S36 Sub 1077 Replace J&amp;P Switchgear</v>
          </cell>
          <cell r="C6" t="str">
            <v>CIPEN Dist S/S Rplc</v>
          </cell>
        </row>
        <row r="7">
          <cell r="A7">
            <v>7002030</v>
          </cell>
          <cell r="B7" t="str">
            <v>Curtin S107 Sub 1074 Replace J&amp;P Switchgear</v>
          </cell>
          <cell r="C7" t="str">
            <v>CIPEN Dist S/S Rplc</v>
          </cell>
        </row>
        <row r="8">
          <cell r="A8">
            <v>7002031</v>
          </cell>
          <cell r="B8" t="str">
            <v>Yarralumla S24 Sub 966 Replace J&amp;P Switchgear</v>
          </cell>
          <cell r="C8" t="str">
            <v>CIPEN Dist S/S Rplc</v>
          </cell>
        </row>
        <row r="9">
          <cell r="A9">
            <v>7002032</v>
          </cell>
          <cell r="B9" t="str">
            <v>Lyneham Sub 874 Replace J&amp;P switchgear</v>
          </cell>
          <cell r="C9" t="str">
            <v>CIPEN Dist S/S Rplc</v>
          </cell>
        </row>
        <row r="10">
          <cell r="A10">
            <v>7002033</v>
          </cell>
          <cell r="B10" t="str">
            <v>Dunlop 4 Central Estate Stage 1 HV &amp; LV Reticulation</v>
          </cell>
          <cell r="C10" t="str">
            <v>CIPEN Urbn Dvlpmnt</v>
          </cell>
        </row>
        <row r="11">
          <cell r="A11">
            <v>7002035</v>
          </cell>
          <cell r="B11" t="str">
            <v>Campbell B12 S26 - Replace O/H with ABC</v>
          </cell>
          <cell r="C11" t="str">
            <v>CIPEN Relocation</v>
          </cell>
        </row>
        <row r="12">
          <cell r="A12">
            <v>7002036</v>
          </cell>
          <cell r="B12" t="str">
            <v>Hume B19 S1 - LV Supply to Comm Bldg</v>
          </cell>
          <cell r="C12" t="str">
            <v>CIPEN Com/Ind Dvlp</v>
          </cell>
        </row>
        <row r="13">
          <cell r="A13">
            <v>7002037</v>
          </cell>
          <cell r="B13" t="str">
            <v>Yarralumla S39 Sub 301 (Albert Hall) Replace J&amp;P Switchgear</v>
          </cell>
          <cell r="C13" t="str">
            <v>CIPEN Dist S/S Rplc</v>
          </cell>
        </row>
        <row r="14">
          <cell r="A14">
            <v>7002038</v>
          </cell>
          <cell r="B14" t="str">
            <v>Barton B2 S1 - LV to Boomgate for DFAT</v>
          </cell>
          <cell r="C14" t="str">
            <v>CIPEN Spec Requests</v>
          </cell>
        </row>
        <row r="15">
          <cell r="A15">
            <v>7002039</v>
          </cell>
          <cell r="B15" t="str">
            <v>Phillip B4 S6 Sub 2788 - Remove Redundant Kiosk Sub</v>
          </cell>
          <cell r="C15" t="str">
            <v>CIPEN Dist S/S Rplc</v>
          </cell>
        </row>
        <row r="16">
          <cell r="A16">
            <v>7002040</v>
          </cell>
          <cell r="B16" t="str">
            <v>Narrabundah B3 S62 Sub 584 Replace HV &amp; LV Sw/gr</v>
          </cell>
          <cell r="C16" t="str">
            <v>CIPEN Dist S/S Rplc</v>
          </cell>
        </row>
        <row r="17">
          <cell r="A17">
            <v>7002041</v>
          </cell>
          <cell r="B17" t="str">
            <v>Macquarie B1 S19 LV to Unit Development</v>
          </cell>
          <cell r="C17" t="str">
            <v>CIPEN Urbn Infill</v>
          </cell>
        </row>
        <row r="18">
          <cell r="A18">
            <v>7002042</v>
          </cell>
          <cell r="B18" t="str">
            <v>Calwell B30 S65 LV to Multi Unit Site</v>
          </cell>
          <cell r="C18" t="str">
            <v>CIPEN Urbn Infill</v>
          </cell>
        </row>
        <row r="19">
          <cell r="A19">
            <v>7002043</v>
          </cell>
          <cell r="B19" t="str">
            <v>Gungahlin Horse Park Estate - HV OH Removals</v>
          </cell>
          <cell r="C19" t="str">
            <v>CIPEN Relocation</v>
          </cell>
        </row>
        <row r="20">
          <cell r="A20">
            <v>7002044</v>
          </cell>
          <cell r="B20" t="str">
            <v>Belconnen B13 S14 LV to Transact Node 36-4</v>
          </cell>
          <cell r="C20" t="str">
            <v>CIPEN Spec Requests</v>
          </cell>
        </row>
        <row r="21">
          <cell r="A21">
            <v>7002045</v>
          </cell>
          <cell r="B21" t="str">
            <v>Mount Stromlo - Stromlo SLR Station - Supply Augmentation</v>
          </cell>
          <cell r="C21" t="str">
            <v>CIPEN Com/Ind Dvlp</v>
          </cell>
        </row>
        <row r="22">
          <cell r="A22">
            <v>7002046</v>
          </cell>
          <cell r="B22" t="str">
            <v>Gungahlin opp S172 Yerrabi Estate - LV to Irrigation Controller</v>
          </cell>
          <cell r="C22" t="str">
            <v>CIPEN Spec Requests</v>
          </cell>
        </row>
        <row r="23">
          <cell r="A23">
            <v>7002047</v>
          </cell>
          <cell r="B23" t="str">
            <v>Nicholls B4 S75 LV Reticulation - Temp Supply Connection</v>
          </cell>
          <cell r="C23" t="str">
            <v>CIPEN Spec Requests</v>
          </cell>
        </row>
        <row r="24">
          <cell r="A24">
            <v>7002049</v>
          </cell>
          <cell r="B24" t="str">
            <v>Bruce - UoC - Sub 1385 - LV Switchboard Replacement</v>
          </cell>
          <cell r="C24" t="str">
            <v>CIPEN Dist S/S Rplc</v>
          </cell>
        </row>
        <row r="25">
          <cell r="A25">
            <v>7002050</v>
          </cell>
          <cell r="B25" t="str">
            <v>Acton ANU HV UG Relocations New Medical School</v>
          </cell>
          <cell r="C25" t="str">
            <v>CIPEN Relocation</v>
          </cell>
        </row>
        <row r="26">
          <cell r="A26">
            <v>7002051</v>
          </cell>
          <cell r="B26" t="str">
            <v>Mitchell B46 S18 - HV &amp; LV Reticulation</v>
          </cell>
          <cell r="C26" t="str">
            <v>CIPEN Com/Ind Dvlp</v>
          </cell>
        </row>
        <row r="27">
          <cell r="A27">
            <v>7002052</v>
          </cell>
          <cell r="B27" t="str">
            <v>Amaroo B43 S99 LV Supply to Units</v>
          </cell>
          <cell r="C27" t="str">
            <v>CIPEN Urbn Infill</v>
          </cell>
        </row>
        <row r="28">
          <cell r="A28">
            <v>7002053</v>
          </cell>
          <cell r="B28" t="str">
            <v>Lyons Hindmarsh HV Fdr Ext - Detailed Cost Estimate</v>
          </cell>
          <cell r="C28" t="str">
            <v>CIPEN Dist Sys Augm</v>
          </cell>
        </row>
        <row r="29">
          <cell r="A29">
            <v>7002054</v>
          </cell>
          <cell r="B29" t="str">
            <v>Pearce S9 HV Fdr Tie - McNamara St</v>
          </cell>
          <cell r="C29" t="str">
            <v>CIPEN Dist Sys Augm</v>
          </cell>
        </row>
        <row r="30">
          <cell r="A30">
            <v>7002055</v>
          </cell>
          <cell r="B30" t="str">
            <v>Phillip S25 HV Fdr Tie - Botany St</v>
          </cell>
          <cell r="C30" t="str">
            <v>CIPEN Dist Sys Augm</v>
          </cell>
        </row>
        <row r="31">
          <cell r="A31">
            <v>7002056</v>
          </cell>
          <cell r="B31" t="str">
            <v>Phillip S81 Modify L5468 bonding arrangement</v>
          </cell>
          <cell r="C31" t="str">
            <v>CIPEN Dist Sys Augm</v>
          </cell>
        </row>
        <row r="32">
          <cell r="A32">
            <v>7002057</v>
          </cell>
          <cell r="B32" t="str">
            <v>City B2 S41 - LV Supply to Site Sheds</v>
          </cell>
          <cell r="C32" t="str">
            <v>CIPEN Spec Requests</v>
          </cell>
        </row>
        <row r="33">
          <cell r="A33">
            <v>7002059</v>
          </cell>
          <cell r="B33" t="str">
            <v>Fyshwick B43 S20 - LV Overhead Alterations</v>
          </cell>
          <cell r="C33" t="str">
            <v>CIPEN Spec Requests</v>
          </cell>
        </row>
        <row r="34">
          <cell r="A34">
            <v>7002060</v>
          </cell>
          <cell r="B34" t="str">
            <v>RAAF Fairbairn HV &amp; LV Retic - Special Purpose Aircraft Facility</v>
          </cell>
          <cell r="C34" t="str">
            <v>CIPEN Com/Ind Dvlp</v>
          </cell>
        </row>
        <row r="35">
          <cell r="A35">
            <v>7002061</v>
          </cell>
          <cell r="B35" t="str">
            <v>Red Hill S20 LV Network Augmentation</v>
          </cell>
          <cell r="C35" t="str">
            <v>CIPEN Dist Sys Augm</v>
          </cell>
        </row>
        <row r="36">
          <cell r="A36">
            <v>7002062</v>
          </cell>
          <cell r="B36" t="str">
            <v>Bruce UoC Innovations Centre - HV &amp; LV Reticulation</v>
          </cell>
          <cell r="C36" t="str">
            <v>CIPEN Com/Ind Dvlp</v>
          </cell>
        </row>
        <row r="37">
          <cell r="A37">
            <v>7002064</v>
          </cell>
          <cell r="B37" t="str">
            <v>Barton B6 S19 LV to Pedestrian Xing Signals</v>
          </cell>
          <cell r="C37" t="str">
            <v>CIPEN Spec Requests</v>
          </cell>
        </row>
        <row r="38">
          <cell r="A38">
            <v>7002065</v>
          </cell>
          <cell r="B38" t="str">
            <v>Higgins B14 S45 - LV O/Head Alterations</v>
          </cell>
          <cell r="C38" t="str">
            <v>CIPEN Spec Requests</v>
          </cell>
        </row>
        <row r="39">
          <cell r="A39">
            <v>7002066</v>
          </cell>
          <cell r="B39" t="str">
            <v>Tuggeranong Dist B1189 LV Supply to Optus Site (adj Chapman Res)</v>
          </cell>
          <cell r="C39" t="str">
            <v>CIPEN Com/Ind Dvlp</v>
          </cell>
        </row>
        <row r="40">
          <cell r="A40">
            <v>7002067</v>
          </cell>
          <cell r="B40" t="str">
            <v>Russell B2 S80 LV Supply to Carpark Lighting Controls</v>
          </cell>
          <cell r="C40" t="str">
            <v>CIPEN Spec Requests</v>
          </cell>
        </row>
        <row r="41">
          <cell r="A41">
            <v>7002068</v>
          </cell>
          <cell r="B41" t="str">
            <v>Braddon B10 S59 LV to Unit Development</v>
          </cell>
          <cell r="C41" t="str">
            <v>CIPEN Urbn Infill</v>
          </cell>
        </row>
        <row r="42">
          <cell r="A42">
            <v>7002069</v>
          </cell>
          <cell r="B42" t="str">
            <v>Turner B9 &amp; 10 S44 LV Supply to Units</v>
          </cell>
          <cell r="C42" t="str">
            <v>CIPEN Urbn Infill</v>
          </cell>
        </row>
        <row r="43">
          <cell r="A43">
            <v>7002070</v>
          </cell>
          <cell r="B43" t="str">
            <v>Pialligo Canb Inter A/Port - Brind Park - Bldg B6 - I/D S/S &amp; HV Retic</v>
          </cell>
          <cell r="C43" t="str">
            <v>CIPEN Com/Ind Dvlp</v>
          </cell>
        </row>
        <row r="44">
          <cell r="A44">
            <v>7002071</v>
          </cell>
          <cell r="B44" t="str">
            <v>Kambah B27 S137 LV Supply to Transact Node 19-4</v>
          </cell>
          <cell r="C44" t="str">
            <v>CIPEN Com/Ind Dvlp</v>
          </cell>
        </row>
        <row r="45">
          <cell r="A45">
            <v>7502432</v>
          </cell>
          <cell r="B45" t="str">
            <v>Kaleen-&amp; Oconnor-Install feeder Ginninderra Dr &amp; 11KV switch in Kaleen</v>
          </cell>
          <cell r="C45" t="str">
            <v>CIPEN Dist Sys Augm</v>
          </cell>
        </row>
        <row r="46">
          <cell r="A46">
            <v>7502516</v>
          </cell>
          <cell r="B46" t="str">
            <v>Fyshwick-ZSS SCADA Upgrade</v>
          </cell>
          <cell r="C46" t="str">
            <v>CIPEN ZZS Augme</v>
          </cell>
        </row>
        <row r="47">
          <cell r="A47">
            <v>7507254</v>
          </cell>
          <cell r="B47" t="str">
            <v>Kingston-Foreshore Stg1A Reticulatin</v>
          </cell>
          <cell r="C47" t="str">
            <v>CIPEN Spec Requests</v>
          </cell>
        </row>
        <row r="48">
          <cell r="A48">
            <v>7512455</v>
          </cell>
          <cell r="B48" t="str">
            <v>Lyneham-- 1/67 Yowani Golf Course - LV Supply to 52 townhouses Stage 2</v>
          </cell>
          <cell r="C48" t="str">
            <v>CIPEN Urbn Infill</v>
          </cell>
        </row>
        <row r="49">
          <cell r="A49">
            <v>7512459</v>
          </cell>
          <cell r="B49" t="str">
            <v>Lyneham-- HV LV &amp; Removal of O/H line &amp; Supply to 83 townhouses Stg 3</v>
          </cell>
          <cell r="C49" t="str">
            <v>CIPEN Urbn Infill</v>
          </cell>
        </row>
        <row r="50">
          <cell r="A50">
            <v>7512504</v>
          </cell>
          <cell r="B50" t="str">
            <v>Fyshwick-3/63 HV Feeder Accross Molongo River to Airport</v>
          </cell>
          <cell r="C50" t="str">
            <v>CIPEN Dist Sys Augm</v>
          </cell>
        </row>
        <row r="51">
          <cell r="A51">
            <v>7512556</v>
          </cell>
          <cell r="B51" t="str">
            <v>Braddon-2/19 Chamber Substation for New Building</v>
          </cell>
          <cell r="C51" t="str">
            <v>CIPEN Com/Ind Dvlp</v>
          </cell>
        </row>
        <row r="52">
          <cell r="A52">
            <v>7512606</v>
          </cell>
          <cell r="B52" t="str">
            <v>Dickson Blk3 Sec34 Padmount Sub for Redevelopment</v>
          </cell>
          <cell r="C52" t="str">
            <v>CIPEN Com/Ind Dvlp</v>
          </cell>
        </row>
        <row r="53">
          <cell r="A53">
            <v>7512646</v>
          </cell>
          <cell r="B53" t="str">
            <v>Forrest-Sect 3 LV Upgd to ABC</v>
          </cell>
          <cell r="C53" t="str">
            <v>CIPEN Spec Requests</v>
          </cell>
        </row>
        <row r="54">
          <cell r="A54">
            <v>7512678</v>
          </cell>
          <cell r="B54" t="str">
            <v>Barton-5/17 Sub for New Development</v>
          </cell>
          <cell r="C54" t="str">
            <v>CIPEN Urbn Infill</v>
          </cell>
        </row>
        <row r="55">
          <cell r="A55">
            <v>7512700</v>
          </cell>
          <cell r="B55" t="str">
            <v>Lyneham-3/67 LV Supply to Pump</v>
          </cell>
          <cell r="C55" t="str">
            <v>CIPEN Spec Requests</v>
          </cell>
        </row>
        <row r="56">
          <cell r="A56">
            <v>7512807</v>
          </cell>
          <cell r="B56" t="str">
            <v>Belconnen-15/86 Rel Pwr</v>
          </cell>
          <cell r="C56" t="str">
            <v>CIPEN Spec Requests</v>
          </cell>
        </row>
        <row r="57">
          <cell r="A57">
            <v>7512810</v>
          </cell>
          <cell r="B57" t="str">
            <v>Acton-Adj 3/85 Optus</v>
          </cell>
          <cell r="C57" t="str">
            <v>CIPEN Com/Ind Dvlp</v>
          </cell>
        </row>
        <row r="58">
          <cell r="A58">
            <v>7512811</v>
          </cell>
          <cell r="B58" t="str">
            <v>Weston-Block 17 Section 67 Install LV LInk Pillar</v>
          </cell>
          <cell r="C58" t="str">
            <v>CIPEN Spec Requests</v>
          </cell>
        </row>
        <row r="59">
          <cell r="A59">
            <v>7512834</v>
          </cell>
          <cell r="B59" t="str">
            <v>Charnwood-2/94 Replace Padmount Sub</v>
          </cell>
          <cell r="C59" t="str">
            <v>CIPEN Dist S/S Rplc</v>
          </cell>
        </row>
        <row r="60">
          <cell r="A60">
            <v>7512867</v>
          </cell>
          <cell r="B60" t="str">
            <v>ANU-Connect Subs 1848 &amp; 3252 to Metered HV</v>
          </cell>
          <cell r="C60" t="str">
            <v>CIPEN Spec Requests</v>
          </cell>
        </row>
        <row r="61">
          <cell r="A61">
            <v>7512870</v>
          </cell>
          <cell r="B61" t="str">
            <v>Install-70 OH Fault Indicators</v>
          </cell>
          <cell r="C61" t="str">
            <v>CIPEN Dist O/H Rplc</v>
          </cell>
        </row>
        <row r="62">
          <cell r="A62">
            <v>7512892</v>
          </cell>
          <cell r="B62" t="str">
            <v>City-Adj 10/56 - SWS 4826 Modifications</v>
          </cell>
          <cell r="C62" t="str">
            <v>CIPEN Spec Requests</v>
          </cell>
        </row>
        <row r="63">
          <cell r="A63">
            <v>7512893</v>
          </cell>
          <cell r="B63" t="str">
            <v>Piallago-Adj 35/2 Kallaroo Road - 11KV Feeders to Airport</v>
          </cell>
          <cell r="C63" t="str">
            <v>CIPEN Dist Sys Augm</v>
          </cell>
        </row>
        <row r="64">
          <cell r="A64">
            <v>7512896</v>
          </cell>
          <cell r="B64" t="str">
            <v>Acton-CSIRO Substation 663 - Replace metering CT's &amp; VT</v>
          </cell>
          <cell r="C64" t="str">
            <v>CIPEN Dist S/S Rplc</v>
          </cell>
        </row>
        <row r="65">
          <cell r="A65">
            <v>7512902</v>
          </cell>
          <cell r="B65" t="str">
            <v>City-4/10 Padmount for Farum Apartments (115 units)</v>
          </cell>
          <cell r="C65" t="str">
            <v>CIPEN Urbn Infill</v>
          </cell>
        </row>
        <row r="66">
          <cell r="A66">
            <v>7512942</v>
          </cell>
          <cell r="B66" t="str">
            <v>Braddon-2-4/13 Padmount for new development</v>
          </cell>
          <cell r="C66" t="str">
            <v>CIPEN Urbn Infill</v>
          </cell>
        </row>
        <row r="67">
          <cell r="A67">
            <v>7512949</v>
          </cell>
          <cell r="B67" t="str">
            <v>Turner-1/43 - LV to 48 Units</v>
          </cell>
          <cell r="C67" t="str">
            <v>CIPEN Urbn Infill</v>
          </cell>
        </row>
        <row r="68">
          <cell r="A68">
            <v>7512960</v>
          </cell>
          <cell r="B68" t="str">
            <v>Turner-6/44 - LV to 3 Units</v>
          </cell>
          <cell r="C68" t="str">
            <v>CIPEN Urbn Infill</v>
          </cell>
        </row>
        <row r="69">
          <cell r="A69">
            <v>7512966</v>
          </cell>
          <cell r="B69" t="str">
            <v>Forrest Blk6 Sec29 Indoor Substation &amp; HV Reticulation</v>
          </cell>
          <cell r="C69" t="str">
            <v>CIPEN Com/Ind Dvlp</v>
          </cell>
        </row>
        <row r="70">
          <cell r="A70">
            <v>7512994</v>
          </cell>
          <cell r="B70" t="str">
            <v>Forrest-3/34 LV Reticulation to Units</v>
          </cell>
          <cell r="C70" t="str">
            <v>CIPEN Urbn Infill</v>
          </cell>
        </row>
        <row r="71">
          <cell r="A71">
            <v>7512996</v>
          </cell>
          <cell r="B71" t="str">
            <v>Forrest-2/34 LV Supply to Units</v>
          </cell>
          <cell r="C71" t="str">
            <v>CIPEN Urbn Infill</v>
          </cell>
        </row>
        <row r="72">
          <cell r="A72">
            <v>7513000</v>
          </cell>
          <cell r="B72" t="str">
            <v>Braddon-Pole Replacement Program</v>
          </cell>
          <cell r="C72" t="str">
            <v>CIPEN Dist O/H Rplc</v>
          </cell>
        </row>
        <row r="73">
          <cell r="A73">
            <v>7513004</v>
          </cell>
          <cell r="B73" t="str">
            <v>Griffith-Pole Replacement Program</v>
          </cell>
          <cell r="C73" t="str">
            <v>CIPEN Dist O/H Rplc</v>
          </cell>
        </row>
        <row r="74">
          <cell r="A74">
            <v>7513010</v>
          </cell>
          <cell r="B74" t="str">
            <v>Dickson-Pole Replacemnent Program</v>
          </cell>
          <cell r="C74" t="str">
            <v>CIPEN Dist O/H Rplc</v>
          </cell>
        </row>
        <row r="75">
          <cell r="A75">
            <v>7513030</v>
          </cell>
          <cell r="B75" t="str">
            <v>Kambah-Pole Replacement Program</v>
          </cell>
          <cell r="C75" t="str">
            <v>CIPEN Dist O/H Rplc</v>
          </cell>
        </row>
        <row r="76">
          <cell r="A76">
            <v>7513032</v>
          </cell>
          <cell r="B76" t="str">
            <v>Rural-Pole Replacement</v>
          </cell>
          <cell r="C76" t="str">
            <v>CIPEN Dist O/H Rplc</v>
          </cell>
        </row>
        <row r="77">
          <cell r="A77">
            <v>7513033</v>
          </cell>
          <cell r="B77" t="str">
            <v>Fraser-Pole Replacement</v>
          </cell>
          <cell r="C77" t="str">
            <v>CIPEN Dist O/H Rplc</v>
          </cell>
        </row>
        <row r="78">
          <cell r="A78">
            <v>7513034</v>
          </cell>
          <cell r="B78" t="str">
            <v>Red-Hill Pole Replacement</v>
          </cell>
          <cell r="C78" t="str">
            <v>CIPEN Dist O/H Rplc</v>
          </cell>
        </row>
        <row r="79">
          <cell r="A79">
            <v>7513036</v>
          </cell>
          <cell r="B79" t="str">
            <v>Aranda-Pole Replacement</v>
          </cell>
          <cell r="C79" t="str">
            <v>CIPEN Dist O/H Rplc</v>
          </cell>
        </row>
        <row r="80">
          <cell r="A80">
            <v>7513057</v>
          </cell>
          <cell r="B80" t="str">
            <v>Hall-Pole Replacement</v>
          </cell>
          <cell r="C80" t="str">
            <v>CIPEN Dist O/H Rplc</v>
          </cell>
        </row>
        <row r="81">
          <cell r="A81">
            <v>7513059</v>
          </cell>
          <cell r="B81" t="str">
            <v>Flynn-Pole Replacement</v>
          </cell>
          <cell r="C81" t="str">
            <v>CIPEN Dist O/H Rplc</v>
          </cell>
        </row>
        <row r="82">
          <cell r="A82">
            <v>7513060</v>
          </cell>
          <cell r="B82" t="str">
            <v>Mitchell-Pole Replacement</v>
          </cell>
          <cell r="C82" t="str">
            <v>CIPEN Dist O/H Rplc</v>
          </cell>
        </row>
        <row r="83">
          <cell r="A83">
            <v>7513062</v>
          </cell>
          <cell r="B83" t="str">
            <v>Missed/New-Poles in Completed Suburbs</v>
          </cell>
          <cell r="C83" t="str">
            <v>CIPEN Dist O/H Rplc</v>
          </cell>
        </row>
        <row r="84">
          <cell r="A84">
            <v>7513063</v>
          </cell>
          <cell r="B84" t="str">
            <v>Installation-of Pole Stays - Various Suburbs</v>
          </cell>
          <cell r="C84" t="str">
            <v>CIPEN Dist O/H Rplc</v>
          </cell>
        </row>
        <row r="85">
          <cell r="A85">
            <v>7513064</v>
          </cell>
          <cell r="B85" t="str">
            <v>Acton-Pole Replacements</v>
          </cell>
          <cell r="C85" t="str">
            <v>CIPEN Dist O/H Rplc</v>
          </cell>
        </row>
        <row r="86">
          <cell r="A86">
            <v>7513065</v>
          </cell>
          <cell r="B86" t="str">
            <v>Bruce-Pole Replacements</v>
          </cell>
          <cell r="C86" t="str">
            <v>CIPEN Dist O/H Rplc</v>
          </cell>
        </row>
        <row r="87">
          <cell r="A87">
            <v>7513066</v>
          </cell>
          <cell r="B87" t="str">
            <v>Belconnen-Pole Replacement</v>
          </cell>
          <cell r="C87" t="str">
            <v>CIPEN Dist O/H Rplc</v>
          </cell>
        </row>
        <row r="88">
          <cell r="A88">
            <v>7513067</v>
          </cell>
          <cell r="B88" t="str">
            <v>Lawson-Pole Replacement</v>
          </cell>
          <cell r="C88" t="str">
            <v>CIPEN Dist O/H Rplc</v>
          </cell>
        </row>
        <row r="89">
          <cell r="A89">
            <v>7513068</v>
          </cell>
          <cell r="B89" t="str">
            <v>MacGregor-Pole Replacements</v>
          </cell>
          <cell r="C89" t="str">
            <v>CIPEN Dist O/H Rplc</v>
          </cell>
        </row>
        <row r="90">
          <cell r="A90">
            <v>7513070</v>
          </cell>
          <cell r="B90" t="str">
            <v>Latham-Pole Replacement</v>
          </cell>
          <cell r="C90" t="str">
            <v>CIPEN Dist O/H Rplc</v>
          </cell>
        </row>
        <row r="91">
          <cell r="A91">
            <v>7513071</v>
          </cell>
          <cell r="B91" t="str">
            <v>Fisher-Pole Replacement</v>
          </cell>
          <cell r="C91" t="str">
            <v>CIPEN Dist O/H Rplc</v>
          </cell>
        </row>
        <row r="92">
          <cell r="A92">
            <v>7513073</v>
          </cell>
          <cell r="B92" t="str">
            <v>Rural-Pole Replacement 2002/03</v>
          </cell>
          <cell r="C92" t="str">
            <v>CIPEN Dist O/H Rplc</v>
          </cell>
        </row>
        <row r="93">
          <cell r="A93">
            <v>7513074</v>
          </cell>
          <cell r="B93" t="str">
            <v>Condemned-Pole Splinting 2002/03</v>
          </cell>
          <cell r="C93" t="str">
            <v>CIPEN Dist O/H Rplc</v>
          </cell>
        </row>
        <row r="94">
          <cell r="A94">
            <v>7513075</v>
          </cell>
          <cell r="B94" t="str">
            <v>Wanniassa-2002/02 Pole Replacement</v>
          </cell>
          <cell r="C94" t="str">
            <v>CIPEN Dist O/H Rplc</v>
          </cell>
        </row>
        <row r="95">
          <cell r="A95">
            <v>7513076</v>
          </cell>
          <cell r="B95" t="str">
            <v>Weetangera-Pole Replacement</v>
          </cell>
          <cell r="C95" t="str">
            <v>CIPEN Dist O/H Rplc</v>
          </cell>
        </row>
        <row r="96">
          <cell r="A96">
            <v>7513077</v>
          </cell>
          <cell r="B96" t="str">
            <v>SubTransmission-Condemned Pole Replacement</v>
          </cell>
          <cell r="C96" t="str">
            <v>CIPEN Dist O/H Rplc</v>
          </cell>
        </row>
        <row r="97">
          <cell r="A97">
            <v>7513078</v>
          </cell>
          <cell r="B97" t="str">
            <v>Florey-Pole Replacements</v>
          </cell>
          <cell r="C97" t="str">
            <v>CIPEN Dist O/H Rplc</v>
          </cell>
        </row>
        <row r="98">
          <cell r="A98">
            <v>7513079</v>
          </cell>
          <cell r="B98" t="str">
            <v>Richardson-Pole Replacement</v>
          </cell>
          <cell r="C98" t="str">
            <v>CIPEN Dist O/H Rplc</v>
          </cell>
        </row>
        <row r="99">
          <cell r="A99">
            <v>7513080</v>
          </cell>
          <cell r="B99" t="str">
            <v>MacQuarie-Pole Replacement</v>
          </cell>
          <cell r="C99" t="str">
            <v>CIPEN Dist O/H Rplc</v>
          </cell>
        </row>
        <row r="100">
          <cell r="A100">
            <v>7513082</v>
          </cell>
          <cell r="B100" t="str">
            <v>Fadden-Pole Replacement</v>
          </cell>
          <cell r="C100" t="str">
            <v>CIPEN Dist O/H Rplc</v>
          </cell>
        </row>
        <row r="101">
          <cell r="A101">
            <v>7513083</v>
          </cell>
          <cell r="B101" t="str">
            <v>Cook-Pole Replacement</v>
          </cell>
          <cell r="C101" t="str">
            <v>CIPEN Dist O/H Rplc</v>
          </cell>
        </row>
        <row r="102">
          <cell r="A102">
            <v>7513084</v>
          </cell>
          <cell r="B102" t="str">
            <v>Capital Pole Replacement - Firestorm Damage</v>
          </cell>
          <cell r="C102" t="str">
            <v>CIPEN Dist O/H Rplc</v>
          </cell>
        </row>
        <row r="103">
          <cell r="A103">
            <v>7513117</v>
          </cell>
          <cell r="B103" t="str">
            <v>Belconnen-2/50 Subs Fitout &amp; HV Retic DIMA Building Benjamin Stage 1</v>
          </cell>
          <cell r="C103" t="str">
            <v>CIPEN Com/Ind Dvlp</v>
          </cell>
        </row>
        <row r="104">
          <cell r="A104">
            <v>7513125</v>
          </cell>
          <cell r="B104" t="str">
            <v>Amaroo-3/69 LV Reticulation/Supply to town houses</v>
          </cell>
          <cell r="C104" t="str">
            <v>CIPEN Urbn Infill</v>
          </cell>
        </row>
        <row r="105">
          <cell r="A105">
            <v>7513139</v>
          </cell>
          <cell r="B105" t="str">
            <v>Campbell-Blk 7 Sec 22 LV Overhead Relocation</v>
          </cell>
          <cell r="C105" t="str">
            <v>CIPEN Relocation</v>
          </cell>
        </row>
        <row r="106">
          <cell r="A106">
            <v>7513140</v>
          </cell>
          <cell r="B106" t="str">
            <v>Greenway-Blk 2 Sec 30 LV Retic/ Supply to 24 Townhouses</v>
          </cell>
          <cell r="C106" t="str">
            <v>CIPEN Urbn Dvlpmnt</v>
          </cell>
        </row>
        <row r="107">
          <cell r="A107">
            <v>7513143</v>
          </cell>
          <cell r="B107" t="str">
            <v>Spinaway-Cable Replace</v>
          </cell>
          <cell r="C107" t="str">
            <v>CIPEN Meter Replce</v>
          </cell>
        </row>
        <row r="108">
          <cell r="A108">
            <v>7513146</v>
          </cell>
          <cell r="B108" t="str">
            <v>Mitchell-opp 7/21 LV to Waste Mgmt Site</v>
          </cell>
          <cell r="C108" t="str">
            <v>CIPEN Com/Ind Dvlp</v>
          </cell>
        </row>
        <row r="109">
          <cell r="A109">
            <v>7513147</v>
          </cell>
          <cell r="B109" t="str">
            <v>Latham-Sec 14 LV Supply to TransAct Hub</v>
          </cell>
          <cell r="C109" t="str">
            <v>CIPEN Com/Ind Dvlp</v>
          </cell>
        </row>
        <row r="110">
          <cell r="A110">
            <v>7513159</v>
          </cell>
          <cell r="B110" t="str">
            <v>Melba-Blk 1 Sec 68 Replacement S/S 2729</v>
          </cell>
          <cell r="C110" t="str">
            <v>CIPEN Dist S/S Rplc</v>
          </cell>
        </row>
        <row r="111">
          <cell r="A111">
            <v>7513164</v>
          </cell>
          <cell r="B111" t="str">
            <v>Parkes-Sec 29 HV Retic &amp; S/S Fitout to ANG</v>
          </cell>
          <cell r="C111" t="str">
            <v>CIPEN Com/Ind Dvlp</v>
          </cell>
        </row>
        <row r="112">
          <cell r="A112">
            <v>7513168</v>
          </cell>
          <cell r="B112" t="str">
            <v>Campbell-Fairbairn Av HV UG'ing of O/H lines</v>
          </cell>
          <cell r="C112" t="str">
            <v>CIPEN Dist U/G Rplc</v>
          </cell>
        </row>
        <row r="113">
          <cell r="A113">
            <v>7513169</v>
          </cell>
          <cell r="B113" t="str">
            <v>Belconnen-11/32 LV Supply to Belconnen Car Fair</v>
          </cell>
          <cell r="C113" t="str">
            <v>CIPEN Com/Ind Dvlp</v>
          </cell>
        </row>
        <row r="114">
          <cell r="A114">
            <v>7513170</v>
          </cell>
          <cell r="B114" t="str">
            <v>Fyshwick-Blk 39 Sec 21</v>
          </cell>
          <cell r="C114" t="str">
            <v>CIPEN Com/Ind Dvlp</v>
          </cell>
        </row>
        <row r="115">
          <cell r="A115">
            <v>7513172</v>
          </cell>
          <cell r="B115" t="str">
            <v>Tuggeranong-Rural Lot 1503 3 Phase LV Supply</v>
          </cell>
          <cell r="C115" t="str">
            <v>CIPEN Rural Devpmnt</v>
          </cell>
        </row>
        <row r="116">
          <cell r="A116">
            <v>7513174</v>
          </cell>
          <cell r="B116" t="str">
            <v>City-Ainslie Av HV UG Relocations Canberra Centre</v>
          </cell>
          <cell r="C116" t="str">
            <v>CIPEN Spec Requests</v>
          </cell>
        </row>
        <row r="117">
          <cell r="A117">
            <v>7513177</v>
          </cell>
          <cell r="B117" t="str">
            <v>Hume-5/6 LV Upgrade to Factory</v>
          </cell>
          <cell r="C117" t="str">
            <v>CIPEN Dist Sys Augm</v>
          </cell>
        </row>
        <row r="118">
          <cell r="A118">
            <v>7513182</v>
          </cell>
          <cell r="B118" t="str">
            <v>Kingston - KFD - 132KV Circuit Relocations</v>
          </cell>
          <cell r="C118" t="str">
            <v>CIPEN Relocation</v>
          </cell>
        </row>
        <row r="119">
          <cell r="A119">
            <v>7513190</v>
          </cell>
          <cell r="B119" t="str">
            <v>Braddon-10-12/10 LV retic/supply to 14 units &amp; possible reloc of S/S</v>
          </cell>
          <cell r="C119" t="str">
            <v>CIPEN Urbn Infill</v>
          </cell>
        </row>
        <row r="120">
          <cell r="A120">
            <v>7513194</v>
          </cell>
          <cell r="B120" t="str">
            <v>Braddon-10-12/10 LV O/H relocations removals</v>
          </cell>
          <cell r="C120" t="str">
            <v>CIPEN Relocation</v>
          </cell>
        </row>
        <row r="121">
          <cell r="A121">
            <v>7513200</v>
          </cell>
          <cell r="B121" t="str">
            <v>New Meter Connections - Domestic</v>
          </cell>
          <cell r="C121" t="str">
            <v>CIPEN Serv &amp; Meter</v>
          </cell>
        </row>
        <row r="122">
          <cell r="A122">
            <v>7513201</v>
          </cell>
          <cell r="B122" t="str">
            <v>New Services</v>
          </cell>
          <cell r="C122" t="str">
            <v>CIPEN Serv &amp; Meter</v>
          </cell>
        </row>
        <row r="123">
          <cell r="A123">
            <v>7513202</v>
          </cell>
          <cell r="B123" t="str">
            <v>New Meter Connections - Commerical</v>
          </cell>
          <cell r="C123" t="str">
            <v>CIPEN Serv &amp; Meter</v>
          </cell>
        </row>
        <row r="124">
          <cell r="A124">
            <v>7513215</v>
          </cell>
          <cell r="B124" t="str">
            <v>Phillip-- 1/34 - Relocate HV Pole</v>
          </cell>
          <cell r="C124" t="str">
            <v>CIPEN Spec Requests</v>
          </cell>
        </row>
        <row r="125">
          <cell r="A125">
            <v>7513219</v>
          </cell>
          <cell r="B125" t="str">
            <v>Ainslie-18/24 LV Supply to Units</v>
          </cell>
          <cell r="C125" t="str">
            <v>CIPEN Urbn Infill</v>
          </cell>
        </row>
        <row r="126">
          <cell r="A126">
            <v>7513220</v>
          </cell>
          <cell r="B126" t="str">
            <v>Goorooyaroo-Parish lot 1&amp;2 HV3Ph Sply to 3 rural blocks for A&amp;A Const</v>
          </cell>
          <cell r="C126" t="str">
            <v>CIPEN Rural Devpmnt</v>
          </cell>
        </row>
        <row r="127">
          <cell r="A127">
            <v>7513221</v>
          </cell>
          <cell r="B127" t="str">
            <v>Latham-Zone WTI Replacement Program</v>
          </cell>
          <cell r="C127" t="str">
            <v>CIPEN Meter Replce</v>
          </cell>
        </row>
        <row r="128">
          <cell r="A128">
            <v>7513222</v>
          </cell>
          <cell r="B128" t="str">
            <v>Gungahlin-Flemington Rd HV O/Head Relocation</v>
          </cell>
          <cell r="C128" t="str">
            <v>CIPEN Spec Requests</v>
          </cell>
        </row>
        <row r="129">
          <cell r="A129">
            <v>7513224</v>
          </cell>
          <cell r="B129" t="str">
            <v>Jerrabomberra-Mugga Landfill Blk 2114</v>
          </cell>
          <cell r="C129" t="str">
            <v>CIPEN Spec Requests</v>
          </cell>
        </row>
        <row r="130">
          <cell r="A130">
            <v>7513227</v>
          </cell>
          <cell r="B130" t="str">
            <v>Turner-Blk 22 &amp; 23 Sec 28 LV Relocation for Multi Unit Dev</v>
          </cell>
          <cell r="C130" t="str">
            <v>CIPEN Relocation</v>
          </cell>
        </row>
        <row r="131">
          <cell r="A131">
            <v>7513230</v>
          </cell>
          <cell r="B131" t="str">
            <v>Turner-Blk 12 &amp; 13 Sec 61 LV Retic/Supply to Units</v>
          </cell>
          <cell r="C131" t="str">
            <v>CIPEN Urbn Infill</v>
          </cell>
        </row>
        <row r="132">
          <cell r="A132">
            <v>7513231</v>
          </cell>
          <cell r="B132" t="str">
            <v>Nicholls-Gold Creek LV Supply to Golf Course</v>
          </cell>
          <cell r="C132" t="str">
            <v>CIPEN Com/Ind Dvlp</v>
          </cell>
        </row>
        <row r="133">
          <cell r="A133">
            <v>7513232</v>
          </cell>
          <cell r="B133" t="str">
            <v>Amaroo-4 Estate Stage 1 HV/LV Reticulation</v>
          </cell>
          <cell r="C133" t="str">
            <v>CIPEN Urbn Dvlpmnt</v>
          </cell>
        </row>
        <row r="134">
          <cell r="A134">
            <v>7513233</v>
          </cell>
          <cell r="B134" t="str">
            <v>Braddon-Blk 12 Sec 21 LV Reticulation</v>
          </cell>
          <cell r="C134" t="str">
            <v>CIPEN Com/Ind Dvlp</v>
          </cell>
        </row>
        <row r="135">
          <cell r="A135">
            <v>7513235</v>
          </cell>
          <cell r="B135" t="str">
            <v>Bruce-20/81 LV Reticulation/Supply to Units</v>
          </cell>
          <cell r="C135" t="str">
            <v>CIPEN Urbn Infill</v>
          </cell>
        </row>
        <row r="136">
          <cell r="A136">
            <v>7513236</v>
          </cell>
          <cell r="B136" t="str">
            <v>Deakin-Blk 74 Sec 37 LV Supply to APF House</v>
          </cell>
          <cell r="C136" t="str">
            <v>CIPEN Com/Ind Dvlp</v>
          </cell>
        </row>
        <row r="137">
          <cell r="A137">
            <v>7513239</v>
          </cell>
          <cell r="B137" t="str">
            <v>Cracked-Post Isulator Replacement</v>
          </cell>
          <cell r="C137" t="str">
            <v>CIPEN ZZS Replce</v>
          </cell>
        </row>
        <row r="138">
          <cell r="A138">
            <v>7513241</v>
          </cell>
          <cell r="B138" t="str">
            <v>Conder-9-14/230 LV Reticulation Alterations</v>
          </cell>
          <cell r="C138" t="str">
            <v>CIPEN Dist Sys Augm</v>
          </cell>
        </row>
        <row r="139">
          <cell r="A139">
            <v>7513243</v>
          </cell>
          <cell r="B139" t="str">
            <v>Mitchell-11kV Voltage Regulators</v>
          </cell>
          <cell r="C139" t="str">
            <v>CIPEN Dist Sys Augm</v>
          </cell>
        </row>
        <row r="140">
          <cell r="A140">
            <v>7513249</v>
          </cell>
          <cell r="B140" t="str">
            <v>Deakin Blk15 &amp; 25 Sec35 Substation 4311 Augmentation</v>
          </cell>
          <cell r="C140" t="str">
            <v>CIPEN Dist S/S Augm</v>
          </cell>
        </row>
        <row r="141">
          <cell r="A141">
            <v>7513256</v>
          </cell>
          <cell r="B141" t="str">
            <v>Tuggeranong-Attach Danger High Voltage Signs to Substations</v>
          </cell>
          <cell r="C141" t="str">
            <v>CIPEN Dist S/S Rplc</v>
          </cell>
        </row>
        <row r="142">
          <cell r="A142">
            <v>7513259</v>
          </cell>
          <cell r="B142" t="str">
            <v>Kingston-8 &amp; 9/28 HV/LV Retic to MU Dev</v>
          </cell>
          <cell r="C142" t="str">
            <v>CIPEN Urbn Infill</v>
          </cell>
        </row>
        <row r="143">
          <cell r="A143">
            <v>7513276</v>
          </cell>
          <cell r="B143" t="str">
            <v>Turner-12/44 LV Supply to Units</v>
          </cell>
          <cell r="C143" t="str">
            <v>CIPEN Urbn Infill</v>
          </cell>
        </row>
        <row r="144">
          <cell r="A144">
            <v>7513278</v>
          </cell>
          <cell r="B144" t="str">
            <v>Kambah-41/156 Rebuilding of Pole Sub 2028</v>
          </cell>
          <cell r="C144" t="str">
            <v>CIPEN Dist S/S Rplc</v>
          </cell>
        </row>
        <row r="145">
          <cell r="A145">
            <v>7513279</v>
          </cell>
          <cell r="B145" t="str">
            <v>Belconnen-19/86 HV LV Retic to Residential Site</v>
          </cell>
          <cell r="C145" t="str">
            <v>CIPEN Com/Ind Dvlp</v>
          </cell>
        </row>
        <row r="146">
          <cell r="A146">
            <v>7513281</v>
          </cell>
          <cell r="B146" t="str">
            <v>Gungahlin-Yerrabi Stg 5 HV LV Reticulation</v>
          </cell>
          <cell r="C146" t="str">
            <v>CIPEN Urbn Dvlpmnt</v>
          </cell>
        </row>
        <row r="147">
          <cell r="A147">
            <v>7513283</v>
          </cell>
          <cell r="B147" t="str">
            <v>Yarralumla-Irish Embassy LV Supply Upgrade</v>
          </cell>
          <cell r="C147" t="str">
            <v>CIPEN Com/Ind Dvlp</v>
          </cell>
        </row>
        <row r="148">
          <cell r="A148">
            <v>7513284</v>
          </cell>
          <cell r="B148" t="str">
            <v>Nicholls-Harcourt Hill Stg 11 HV LV Reticulation</v>
          </cell>
          <cell r="C148" t="str">
            <v>CIPEN Urbn Dvlpmnt</v>
          </cell>
        </row>
        <row r="149">
          <cell r="A149">
            <v>7513285</v>
          </cell>
          <cell r="B149" t="str">
            <v>Gungahlin-Anthony Rolfe Av Ext of Facilities Electrical Assets</v>
          </cell>
          <cell r="C149" t="str">
            <v>CIPEN Urbn Dvlpmnt</v>
          </cell>
        </row>
        <row r="150">
          <cell r="A150">
            <v>7513286</v>
          </cell>
          <cell r="B150" t="str">
            <v>Turner Blk122223 Sec39 HV LV Reticulation to Multi Unit Development</v>
          </cell>
          <cell r="C150" t="str">
            <v>CIPEN Urbn Infill</v>
          </cell>
        </row>
        <row r="151">
          <cell r="A151">
            <v>7513288</v>
          </cell>
          <cell r="B151" t="str">
            <v>Jerrabomberra-Mugga Landfill</v>
          </cell>
          <cell r="C151" t="str">
            <v>CIPEN Com/Ind Dvlp</v>
          </cell>
        </row>
        <row r="152">
          <cell r="A152">
            <v>7513289</v>
          </cell>
          <cell r="B152" t="str">
            <v>Hackett-Mackennzie St. Replace Substation 3374</v>
          </cell>
          <cell r="C152" t="str">
            <v>CIPEN Dist S/S Rplc</v>
          </cell>
        </row>
        <row r="153">
          <cell r="A153">
            <v>7513293</v>
          </cell>
          <cell r="B153" t="str">
            <v>Charnwood-10/54 Replace 'Pregnant' Distrib Column with M/Pillar</v>
          </cell>
          <cell r="C153" t="str">
            <v>CIPEN Dist U/G Rplc</v>
          </cell>
        </row>
        <row r="154">
          <cell r="A154">
            <v>7513294</v>
          </cell>
          <cell r="B154" t="str">
            <v>Scullin-11/46 Sub 2685 Rebuild</v>
          </cell>
          <cell r="C154" t="str">
            <v>CIPEN Dist S/S Rplc</v>
          </cell>
        </row>
        <row r="155">
          <cell r="A155">
            <v>7513303</v>
          </cell>
          <cell r="B155" t="str">
            <v>Amaroo-4 Stage 2 HV LV Reticulation</v>
          </cell>
          <cell r="C155" t="str">
            <v>CIPEN Urbn Dvlpmnt</v>
          </cell>
        </row>
        <row r="156">
          <cell r="A156">
            <v>7513304</v>
          </cell>
          <cell r="B156" t="str">
            <v>New-Construction Resulting from Bush Fires</v>
          </cell>
          <cell r="C156" t="str">
            <v>CIPEN Dist O/H Rplc</v>
          </cell>
        </row>
        <row r="157">
          <cell r="A157">
            <v>7513305</v>
          </cell>
          <cell r="B157" t="str">
            <v>Oakes-Estate 66KV Line Replacement due to Bush Fires</v>
          </cell>
          <cell r="C157" t="str">
            <v>CIPEN ZZS Replce</v>
          </cell>
        </row>
        <row r="158">
          <cell r="A158">
            <v>7513307</v>
          </cell>
          <cell r="B158" t="str">
            <v>Dickson-1/1 ABC Studios S/s 842 Augmentation</v>
          </cell>
          <cell r="C158" t="str">
            <v>CIPEN Com/Ind Dvlp</v>
          </cell>
        </row>
        <row r="159">
          <cell r="A159">
            <v>7513308</v>
          </cell>
          <cell r="B159" t="str">
            <v>Barton-5/12 LV Upgrade to Engineering House</v>
          </cell>
          <cell r="C159" t="str">
            <v>CIPEN Com/Ind Dvlp</v>
          </cell>
        </row>
        <row r="160">
          <cell r="A160">
            <v>7513309</v>
          </cell>
          <cell r="B160" t="str">
            <v>Forrest-1/32 Wesley Uniting Church LV Supply Upgrade</v>
          </cell>
          <cell r="C160" t="str">
            <v>CIPEN Com/Ind Dvlp</v>
          </cell>
        </row>
        <row r="161">
          <cell r="A161">
            <v>7513310</v>
          </cell>
          <cell r="B161" t="str">
            <v>Woden-/ Wanniassa Zone Substation Installation of Auxilliary Relay</v>
          </cell>
          <cell r="C161" t="str">
            <v>CIPEN ZZS Augme</v>
          </cell>
        </row>
        <row r="162">
          <cell r="A162">
            <v>7513311</v>
          </cell>
          <cell r="B162" t="str">
            <v>Woden-/ Wanniassa Zone S/S Monitoring of AVR's</v>
          </cell>
          <cell r="C162" t="str">
            <v>CIPEN ZZS Augme</v>
          </cell>
        </row>
        <row r="163">
          <cell r="A163">
            <v>7513313</v>
          </cell>
          <cell r="B163" t="str">
            <v>Gungahlin-Sec 172 LV Supply to Irrigation Controller</v>
          </cell>
          <cell r="C163" t="str">
            <v>CIPEN Spec Requests</v>
          </cell>
        </row>
        <row r="164">
          <cell r="A164">
            <v>7513314</v>
          </cell>
          <cell r="B164" t="str">
            <v>Fyshwick-16/22 System Augmentation Barrier St</v>
          </cell>
          <cell r="C164" t="str">
            <v>CIPEN Dist Sys Augm</v>
          </cell>
        </row>
        <row r="165">
          <cell r="A165">
            <v>7513321</v>
          </cell>
          <cell r="B165" t="str">
            <v>Griffith-48/92 Replace LV OH with ABC</v>
          </cell>
          <cell r="C165" t="str">
            <v>CIPEN Spec Requests</v>
          </cell>
        </row>
        <row r="166">
          <cell r="A166">
            <v>7513324</v>
          </cell>
          <cell r="B166" t="str">
            <v>Hume-31/7 LV Reticulation/Supply to Warehouses</v>
          </cell>
          <cell r="C166" t="str">
            <v>CIPEN Com/Ind Dvlp</v>
          </cell>
        </row>
        <row r="167">
          <cell r="A167">
            <v>7513326</v>
          </cell>
          <cell r="B167" t="str">
            <v>Nicholls Blk4 Sec75 LV Supply to 21 Residences</v>
          </cell>
          <cell r="C167" t="str">
            <v>CIPEN Urbn Infill</v>
          </cell>
        </row>
        <row r="168">
          <cell r="A168">
            <v>7513328</v>
          </cell>
          <cell r="B168" t="str">
            <v>Data-Maintenance Utility for PDR</v>
          </cell>
          <cell r="C168" t="str">
            <v>CIPEN IT Project</v>
          </cell>
        </row>
        <row r="169">
          <cell r="A169">
            <v>7513329</v>
          </cell>
          <cell r="B169" t="str">
            <v>Test/Development-for SCADA System</v>
          </cell>
          <cell r="C169" t="str">
            <v>CIPEN IT Project</v>
          </cell>
        </row>
        <row r="170">
          <cell r="A170">
            <v>7513331</v>
          </cell>
          <cell r="B170" t="str">
            <v>Campbell- Morshead Drive Duplication - LV relocation</v>
          </cell>
          <cell r="C170" t="str">
            <v>CIPEN Relocation</v>
          </cell>
        </row>
        <row r="171">
          <cell r="A171">
            <v>7513333</v>
          </cell>
          <cell r="B171" t="str">
            <v>Mawson-2P Sub 1152 Rebuilding Blk 25 Sec 18</v>
          </cell>
          <cell r="C171" t="str">
            <v>CIPEN Dist S/S Rplc</v>
          </cell>
        </row>
        <row r="172">
          <cell r="A172">
            <v>7513337</v>
          </cell>
          <cell r="B172" t="str">
            <v>Barton-14/33 LV Supply to Power Box - Grevilla Park</v>
          </cell>
          <cell r="C172" t="str">
            <v>CIPEN Com/Ind Dvlp</v>
          </cell>
        </row>
        <row r="173">
          <cell r="A173">
            <v>7513339</v>
          </cell>
          <cell r="B173" t="str">
            <v>Braddon-12/58 LV Reticulation/Supply to Units</v>
          </cell>
          <cell r="C173" t="str">
            <v>CIPEN Urbn Infill</v>
          </cell>
        </row>
        <row r="174">
          <cell r="A174">
            <v>7513340</v>
          </cell>
          <cell r="B174" t="str">
            <v>Page-17/2 Upgrade Supply to Complex</v>
          </cell>
          <cell r="C174" t="str">
            <v>CIPEN Com/Ind Dvlp</v>
          </cell>
        </row>
        <row r="175">
          <cell r="A175">
            <v>7513346</v>
          </cell>
          <cell r="B175" t="str">
            <v>Gungahlin-1/167- Horse Park Drive - LV supply to Sl Controller</v>
          </cell>
          <cell r="C175" t="str">
            <v>CIPEN Spec Requests</v>
          </cell>
        </row>
        <row r="176">
          <cell r="A176">
            <v>7513347</v>
          </cell>
          <cell r="B176" t="str">
            <v>Bruce-Replace 132kV Post Insulators for Switching Station</v>
          </cell>
          <cell r="C176" t="str">
            <v>CIPEN ZZS Replce</v>
          </cell>
        </row>
        <row r="177">
          <cell r="A177">
            <v>7513348</v>
          </cell>
          <cell r="B177" t="str">
            <v>City-East Replace 132kV Post Insulators for Switching Station</v>
          </cell>
          <cell r="C177" t="str">
            <v>CIPEN ZZS Replce</v>
          </cell>
        </row>
        <row r="178">
          <cell r="A178">
            <v>7513350</v>
          </cell>
          <cell r="B178" t="str">
            <v>Install-Mandatory Signage at all Zone Substations</v>
          </cell>
          <cell r="C178" t="str">
            <v>CIPEN ZZS Replce</v>
          </cell>
        </row>
        <row r="179">
          <cell r="A179">
            <v>7513351</v>
          </cell>
          <cell r="B179" t="str">
            <v>Replacement-of VT at Substation 5006 Woden ValleyHospital</v>
          </cell>
          <cell r="C179" t="str">
            <v>CIPEN Dist S/S Rplc</v>
          </cell>
        </row>
        <row r="180">
          <cell r="A180">
            <v>7513352</v>
          </cell>
          <cell r="B180" t="str">
            <v>Replacement-of VT at Russell Building M</v>
          </cell>
          <cell r="C180" t="str">
            <v>CIPEN Dist S/S Rplc</v>
          </cell>
        </row>
        <row r="181">
          <cell r="A181">
            <v>7513353</v>
          </cell>
          <cell r="B181" t="str">
            <v>New Key Lock Arrangement for Ground Mounted Subs Southside</v>
          </cell>
          <cell r="C181" t="str">
            <v>CIPEN Dist S/S Rplc</v>
          </cell>
        </row>
        <row r="182">
          <cell r="A182">
            <v>7513355</v>
          </cell>
          <cell r="B182" t="str">
            <v>Gungahlin-Horse Park  Estate Stage 1 HV LV Retic</v>
          </cell>
          <cell r="C182" t="str">
            <v>CIPEN Urbn Dvlpmnt</v>
          </cell>
        </row>
        <row r="183">
          <cell r="A183">
            <v>7513356</v>
          </cell>
          <cell r="B183" t="str">
            <v>Mitchell Blk 11 &amp; 34 Sec 18 LV Service &amp; OH Relocation</v>
          </cell>
          <cell r="C183" t="str">
            <v>CIPEN Relocation</v>
          </cell>
        </row>
        <row r="184">
          <cell r="A184">
            <v>7513357</v>
          </cell>
          <cell r="B184" t="str">
            <v>Brad-9/58 LV Supply 14 units</v>
          </cell>
          <cell r="C184" t="str">
            <v>CIPEN Urbn Infill</v>
          </cell>
        </row>
        <row r="185">
          <cell r="A185">
            <v>7513359</v>
          </cell>
          <cell r="B185" t="str">
            <v>Phillip-Sec 3 LV Supply to new SL Controller</v>
          </cell>
          <cell r="C185" t="str">
            <v>CIPEN Spec Requests</v>
          </cell>
        </row>
        <row r="186">
          <cell r="A186">
            <v>7513360</v>
          </cell>
          <cell r="B186" t="str">
            <v>Braddon-Blk 15 Sec 59 LV Retic to Multi Unit Dev</v>
          </cell>
          <cell r="C186" t="str">
            <v>CIPEN Urbn Infill</v>
          </cell>
        </row>
        <row r="187">
          <cell r="A187">
            <v>7513362</v>
          </cell>
          <cell r="B187" t="str">
            <v>Bruce-Blk 13 Sec 86 LV Retic to MU Site</v>
          </cell>
          <cell r="C187" t="str">
            <v>CIPEN Urbn Infill</v>
          </cell>
        </row>
        <row r="188">
          <cell r="A188">
            <v>7513364</v>
          </cell>
          <cell r="B188" t="str">
            <v>King-Blk 19 Sec 44 LV Supply to Rowing Shed</v>
          </cell>
          <cell r="C188" t="str">
            <v>CIPEN Spec Requests</v>
          </cell>
        </row>
        <row r="189">
          <cell r="A189">
            <v>7513365</v>
          </cell>
          <cell r="B189" t="str">
            <v>Tuggeranong-HV LV Retic to Rural Block</v>
          </cell>
          <cell r="C189" t="str">
            <v>CIPEN Rural Devpmnt</v>
          </cell>
        </row>
        <row r="190">
          <cell r="A190">
            <v>7513367</v>
          </cell>
          <cell r="B190" t="str">
            <v>Amaroo-4 Stage 3 HV LV Retic</v>
          </cell>
          <cell r="C190" t="str">
            <v>CIPEN Urbn Dvlpmnt</v>
          </cell>
        </row>
        <row r="191">
          <cell r="A191">
            <v>7513372</v>
          </cell>
          <cell r="B191" t="str">
            <v>Belconnen-7/10 Upgrade S/S 2208</v>
          </cell>
          <cell r="C191" t="str">
            <v>CIPEN Dist S/S Rplc</v>
          </cell>
        </row>
        <row r="192">
          <cell r="A192">
            <v>7513373</v>
          </cell>
          <cell r="B192" t="str">
            <v>Belconnen-18/59 HV Feeder Augmentation Stage 1</v>
          </cell>
          <cell r="C192" t="str">
            <v>CIPEN Dist Sys Augm</v>
          </cell>
        </row>
        <row r="193">
          <cell r="A193">
            <v>7513374</v>
          </cell>
          <cell r="B193" t="str">
            <v>Belconnen-Benjamin Way HV Feeder Augment Stage 2</v>
          </cell>
          <cell r="C193" t="str">
            <v>CIPEN Dist Sys Augm</v>
          </cell>
        </row>
        <row r="194">
          <cell r="A194">
            <v>7513375</v>
          </cell>
          <cell r="B194" t="str">
            <v>Belconnen-HV Feeder Augment Stage 3</v>
          </cell>
          <cell r="C194" t="str">
            <v>CIPEN Dist Sys Augm</v>
          </cell>
        </row>
        <row r="195">
          <cell r="A195">
            <v>7513377</v>
          </cell>
          <cell r="B195" t="str">
            <v>MacGregor-Sec 82 LV UG Relocations</v>
          </cell>
          <cell r="C195" t="str">
            <v>CIPEN Relocation</v>
          </cell>
        </row>
        <row r="196">
          <cell r="A196">
            <v>7513379</v>
          </cell>
          <cell r="B196" t="str">
            <v>Turner-14-16/39 LV OH Removals</v>
          </cell>
          <cell r="C196" t="str">
            <v>CIPEN Spec Requests</v>
          </cell>
        </row>
        <row r="197">
          <cell r="A197">
            <v>7513385</v>
          </cell>
          <cell r="B197" t="str">
            <v>Dickson-23/34 HV Reticulation Alterations</v>
          </cell>
          <cell r="C197" t="str">
            <v>CIPEN Dist O/H Rplc</v>
          </cell>
        </row>
        <row r="198">
          <cell r="A198">
            <v>7513386</v>
          </cell>
          <cell r="B198" t="str">
            <v>Phillip-1/119 HV Retic Alterations &amp; Decommissioning of Sub 1989</v>
          </cell>
          <cell r="C198" t="str">
            <v>CIPEN Com/Ind Dvlp</v>
          </cell>
        </row>
        <row r="199">
          <cell r="A199">
            <v>7513387</v>
          </cell>
          <cell r="B199" t="str">
            <v>Phillip-1/119 Substation Fitout &amp; HV Reticulation</v>
          </cell>
          <cell r="C199" t="str">
            <v>CIPEN Com/Ind Dvlp</v>
          </cell>
        </row>
        <row r="200">
          <cell r="A200">
            <v>7513388</v>
          </cell>
          <cell r="B200" t="str">
            <v>Dunlop-3 East Estate Stage 2A HV LV Retic</v>
          </cell>
          <cell r="C200" t="str">
            <v>CIPEN Urbn Dvlpmnt</v>
          </cell>
        </row>
        <row r="201">
          <cell r="A201">
            <v>7513389</v>
          </cell>
          <cell r="B201" t="str">
            <v>Gungahlin-HV Feeder Gungahlin to Mitchell</v>
          </cell>
          <cell r="C201" t="str">
            <v>CIPEN Dist Sys Augm</v>
          </cell>
        </row>
        <row r="202">
          <cell r="A202">
            <v>7513392</v>
          </cell>
          <cell r="B202" t="str">
            <v>Conder-9 Banks 3 Stage 3A HV LV Reticulation</v>
          </cell>
          <cell r="C202" t="str">
            <v>CIPEN Urbn Dvlpmnt</v>
          </cell>
        </row>
        <row r="203">
          <cell r="A203">
            <v>7513393</v>
          </cell>
          <cell r="B203" t="str">
            <v>Conder-9 Banks 3 Stage 3B HV LV Reticulation</v>
          </cell>
          <cell r="C203" t="str">
            <v>CIPEN Urbn Dvlpmnt</v>
          </cell>
        </row>
        <row r="204">
          <cell r="A204">
            <v>7513394</v>
          </cell>
          <cell r="B204" t="str">
            <v>Conder-9 Banks 3 Stage 3C HV LV Reticulation</v>
          </cell>
          <cell r="C204" t="str">
            <v>CIPEN Urbn Dvlpmnt</v>
          </cell>
        </row>
        <row r="205">
          <cell r="A205">
            <v>7513395</v>
          </cell>
          <cell r="B205" t="str">
            <v>Conder-9 Banks 3 Stage 3D HV LV Reticulation</v>
          </cell>
          <cell r="C205" t="str">
            <v>CIPEN Urbn Dvlpmnt</v>
          </cell>
        </row>
        <row r="206">
          <cell r="A206">
            <v>7513396</v>
          </cell>
          <cell r="B206" t="str">
            <v>Fyshwick-59/34 LV Supply to Commercial Block</v>
          </cell>
          <cell r="C206" t="str">
            <v>CIPEN Com/Ind Dvlp</v>
          </cell>
        </row>
        <row r="207">
          <cell r="A207">
            <v>7513397</v>
          </cell>
          <cell r="B207" t="str">
            <v>Belconnen-5/167 LV Supply to Traffic Lights - William Webb &amp; Ginn. Drv</v>
          </cell>
          <cell r="C207" t="str">
            <v>CIPEN Spec Requests</v>
          </cell>
        </row>
        <row r="208">
          <cell r="A208">
            <v>7513398</v>
          </cell>
          <cell r="B208" t="str">
            <v>Mawson-1/57 Raiders Club Redevelopment HV LV Retic</v>
          </cell>
          <cell r="C208" t="str">
            <v>CIPEN Com/Ind Dvlp</v>
          </cell>
        </row>
        <row r="209">
          <cell r="A209">
            <v>7513401</v>
          </cell>
          <cell r="B209" t="str">
            <v>Kingston-Sec 8 &amp; 22 LV Supply to Lawn Water Controllers</v>
          </cell>
          <cell r="C209" t="str">
            <v>CIPEN Com/Ind Dvlp</v>
          </cell>
        </row>
        <row r="210">
          <cell r="A210">
            <v>7513402</v>
          </cell>
          <cell r="B210" t="str">
            <v>Kingston-8/8 LV Supply to Sewer Pump Station - KFD</v>
          </cell>
          <cell r="C210" t="str">
            <v>CIPEN Com/Ind Dvlp</v>
          </cell>
        </row>
        <row r="211">
          <cell r="A211">
            <v>7513403</v>
          </cell>
          <cell r="B211" t="str">
            <v>Streetlight-&amp; Vegetation Work Control Register</v>
          </cell>
          <cell r="C211" t="str">
            <v>CIPEN IT Project</v>
          </cell>
        </row>
        <row r="212">
          <cell r="A212">
            <v>7513404</v>
          </cell>
          <cell r="B212" t="str">
            <v>Campbell-Duntroon Housing Redevelop Stage A3 HV LV Retic</v>
          </cell>
          <cell r="C212" t="str">
            <v>CIPEN Urbn Infill</v>
          </cell>
        </row>
        <row r="213">
          <cell r="A213">
            <v>7513405</v>
          </cell>
          <cell r="B213" t="str">
            <v>Campbell-Duntroon Hse Develop Stg A1</v>
          </cell>
          <cell r="C213" t="str">
            <v>CIPEN Urbn Infill</v>
          </cell>
        </row>
        <row r="214">
          <cell r="A214">
            <v>7513406</v>
          </cell>
          <cell r="B214" t="str">
            <v>Campbell-Housing Dev Stg A2</v>
          </cell>
          <cell r="C214" t="str">
            <v>CIPEN Urbn Infill</v>
          </cell>
        </row>
        <row r="215">
          <cell r="A215">
            <v>7513407</v>
          </cell>
          <cell r="B215" t="str">
            <v>Bruce-AIS HV LV Reticulation to Archery Facility</v>
          </cell>
          <cell r="C215" t="str">
            <v>CIPEN Com/Ind Dvlp</v>
          </cell>
        </row>
        <row r="216">
          <cell r="A216">
            <v>7513409</v>
          </cell>
          <cell r="B216" t="str">
            <v>Kingston-Foreshore Stage 2 11KV Cable</v>
          </cell>
          <cell r="C216" t="str">
            <v>CIPEN Spec Requests</v>
          </cell>
        </row>
        <row r="217">
          <cell r="A217">
            <v>7513410</v>
          </cell>
          <cell r="B217" t="str">
            <v>Aranda-S/S 1141 HV Fuses for System Spares</v>
          </cell>
          <cell r="C217" t="str">
            <v>CIPEN Dist S/S Augm</v>
          </cell>
        </row>
        <row r="218">
          <cell r="A218">
            <v>7513411</v>
          </cell>
          <cell r="B218" t="str">
            <v>Aranda-S/S 1142 HV Fuses for System Spares</v>
          </cell>
          <cell r="C218" t="str">
            <v>CIPEN Dist S/S Augm</v>
          </cell>
        </row>
        <row r="219">
          <cell r="A219">
            <v>7513412</v>
          </cell>
          <cell r="B219" t="str">
            <v>Amaroo-Blk 284 Sec 74 Minipillar Reloc</v>
          </cell>
          <cell r="C219" t="str">
            <v>CIPEN Relocation</v>
          </cell>
        </row>
        <row r="220">
          <cell r="A220">
            <v>7513414</v>
          </cell>
          <cell r="B220" t="str">
            <v>Garran-Blk 1 Sec 61 LV Supply to POE Cubicle</v>
          </cell>
          <cell r="C220" t="str">
            <v>CIPEN Urbn Dvlpmnt</v>
          </cell>
        </row>
        <row r="221">
          <cell r="A221">
            <v>7513415</v>
          </cell>
          <cell r="B221" t="str">
            <v>Garran-Blk1 Sec 64 LV Supply to POE Cubicle</v>
          </cell>
          <cell r="C221" t="str">
            <v>CIPEN Urbn Dvlpmnt</v>
          </cell>
        </row>
        <row r="222">
          <cell r="A222">
            <v>7513417</v>
          </cell>
          <cell r="B222" t="str">
            <v>Turner-Blk 17 &amp; 18 Sec 43 LV Supply</v>
          </cell>
          <cell r="C222" t="str">
            <v>CIPEN Urbn Infill</v>
          </cell>
        </row>
        <row r="223">
          <cell r="A223">
            <v>7513418</v>
          </cell>
          <cell r="B223" t="str">
            <v>Wanniassa-Blk3 Sec 116 LV Supply to TLC</v>
          </cell>
          <cell r="C223" t="str">
            <v>CIPEN Spec Requests</v>
          </cell>
        </row>
        <row r="224">
          <cell r="A224">
            <v>7513419</v>
          </cell>
          <cell r="B224" t="str">
            <v>Hume-Blk 54 Sec 4 LV to OPTUS</v>
          </cell>
          <cell r="C224" t="str">
            <v>CIPEN Com/Ind Dvlp</v>
          </cell>
        </row>
        <row r="225">
          <cell r="A225">
            <v>7513420</v>
          </cell>
          <cell r="B225" t="str">
            <v>Sub38-Refurbishment City Section1</v>
          </cell>
          <cell r="C225" t="str">
            <v>CIPEN Dist S/S Rplc</v>
          </cell>
        </row>
        <row r="226">
          <cell r="A226">
            <v>7513421</v>
          </cell>
          <cell r="B226" t="str">
            <v>Kingston-Foreshore Relocate HV 132kV Route</v>
          </cell>
          <cell r="C226" t="str">
            <v>CIPEN Relocation</v>
          </cell>
        </row>
        <row r="227">
          <cell r="A227">
            <v>7513422</v>
          </cell>
          <cell r="B227" t="str">
            <v>Gungahlin-12/167 LV Supply to 4 Units</v>
          </cell>
          <cell r="C227" t="str">
            <v>CIPEN Urbn Infill</v>
          </cell>
        </row>
        <row r="228">
          <cell r="A228">
            <v>7513426</v>
          </cell>
          <cell r="B228" t="str">
            <v>Red-Hill Blk 2 Sec 2 LV Service Upgrade</v>
          </cell>
          <cell r="C228" t="str">
            <v>CIPEN Spec Requests</v>
          </cell>
        </row>
        <row r="229">
          <cell r="A229">
            <v>7513427</v>
          </cell>
          <cell r="B229" t="str">
            <v>Lyneham-11/64 LV Supply Upgrade</v>
          </cell>
          <cell r="C229" t="str">
            <v>CIPEN Spec Requests</v>
          </cell>
        </row>
        <row r="230">
          <cell r="A230">
            <v>7513429</v>
          </cell>
          <cell r="B230" t="str">
            <v>Griffith-Blk 1 Sec 30 Relocate LV Service</v>
          </cell>
          <cell r="C230" t="str">
            <v>CIPEN Relocation</v>
          </cell>
        </row>
        <row r="231">
          <cell r="A231">
            <v>7513430</v>
          </cell>
          <cell r="B231" t="str">
            <v>Streetlight-Process Improvement</v>
          </cell>
          <cell r="C231" t="str">
            <v>CIPEN IT Project</v>
          </cell>
        </row>
        <row r="232">
          <cell r="A232">
            <v>7513431</v>
          </cell>
          <cell r="B232" t="str">
            <v>Kingston-Eyre St LV to Traffic Controller</v>
          </cell>
          <cell r="C232" t="str">
            <v>CIPEN Spec Requests</v>
          </cell>
        </row>
        <row r="233">
          <cell r="A233">
            <v>7513433</v>
          </cell>
          <cell r="B233" t="str">
            <v>Gold-Creek Zone Substation Security Camera Install</v>
          </cell>
          <cell r="C233" t="str">
            <v>CIPEN ZZS Augme</v>
          </cell>
        </row>
        <row r="234">
          <cell r="A234">
            <v>7513434</v>
          </cell>
          <cell r="B234" t="str">
            <v>Kingston-Foreshore Stage 1 Sec Relocate HV Poles</v>
          </cell>
          <cell r="C234" t="str">
            <v>CIPEN Relocation</v>
          </cell>
        </row>
        <row r="235">
          <cell r="A235">
            <v>7513435</v>
          </cell>
          <cell r="B235" t="str">
            <v>O'Connor-14/50 Rebuild Pole Substation 97</v>
          </cell>
          <cell r="C235" t="str">
            <v>CIPEN Dist S/S Rplc</v>
          </cell>
        </row>
        <row r="236">
          <cell r="A236">
            <v>7513436</v>
          </cell>
          <cell r="B236" t="str">
            <v>Fyshwick Blk 34 Sec 37 LV Upgrade</v>
          </cell>
          <cell r="C236" t="str">
            <v>CIPEN Spec Requests</v>
          </cell>
        </row>
        <row r="237">
          <cell r="A237">
            <v>7513437</v>
          </cell>
          <cell r="B237" t="str">
            <v>Barton-Blk 1 Sec 29 LV Upgrade to Telopea Park</v>
          </cell>
          <cell r="C237" t="str">
            <v>CIPEN Spec Requests</v>
          </cell>
        </row>
        <row r="238">
          <cell r="A238">
            <v>7513438</v>
          </cell>
          <cell r="B238" t="str">
            <v>Cook-Blk 1 Sec 49 Relocate LV cable</v>
          </cell>
          <cell r="C238" t="str">
            <v>CIPEN Relocation</v>
          </cell>
        </row>
        <row r="239">
          <cell r="A239">
            <v>7513439</v>
          </cell>
          <cell r="B239" t="str">
            <v>Fyswhick-Blk 24 Sec 32 HV LV Reticulation to Commercial Bldg</v>
          </cell>
          <cell r="C239" t="str">
            <v>CIPEN Com/Ind Dvlp</v>
          </cell>
        </row>
        <row r="240">
          <cell r="A240">
            <v>7513441</v>
          </cell>
          <cell r="B240" t="str">
            <v>Reid-Blk 18 Sec 24 Relocate OH to UG</v>
          </cell>
          <cell r="C240" t="str">
            <v>CIPEN Relocation</v>
          </cell>
        </row>
        <row r="241">
          <cell r="A241">
            <v>7513442</v>
          </cell>
          <cell r="B241" t="str">
            <v>Red-Hill Blk 1 Sec 56 Supply upgrade to Federal Gold Course</v>
          </cell>
          <cell r="C241" t="str">
            <v>CIPEN Spec Requests</v>
          </cell>
        </row>
        <row r="242">
          <cell r="A242">
            <v>7513443</v>
          </cell>
          <cell r="B242" t="str">
            <v>Turner-Blk 19 &amp; 20 Sec 39 LV Relocation</v>
          </cell>
          <cell r="C242" t="str">
            <v>CIPEN Relocation</v>
          </cell>
        </row>
        <row r="243">
          <cell r="A243">
            <v>7513444</v>
          </cell>
          <cell r="B243" t="str">
            <v>Nicholls-Sec 89 Lower/Reloc HV UG cable Adj SWS 8386</v>
          </cell>
          <cell r="C243" t="str">
            <v>CIPEN Relocation</v>
          </cell>
        </row>
        <row r="244">
          <cell r="A244">
            <v>7513446</v>
          </cell>
          <cell r="B244" t="str">
            <v>Gungahlin-Blk 21 Sec 167 LV Supply to 6 Units</v>
          </cell>
          <cell r="C244" t="str">
            <v>CIPEN Urbn Infill</v>
          </cell>
        </row>
        <row r="245">
          <cell r="A245">
            <v>7513447</v>
          </cell>
          <cell r="B245" t="str">
            <v>Yarralumla-Blk 16-18 Sec 56 LV</v>
          </cell>
          <cell r="C245" t="str">
            <v>CIPEN Urbn Infill</v>
          </cell>
        </row>
        <row r="246">
          <cell r="A246">
            <v>7513448</v>
          </cell>
          <cell r="B246" t="str">
            <v>Hume-Blk 18 Sec 1 LV Supply to POE</v>
          </cell>
          <cell r="C246" t="str">
            <v>CIPEN Com/Ind Dvlp</v>
          </cell>
        </row>
        <row r="247">
          <cell r="A247">
            <v>7513449</v>
          </cell>
          <cell r="B247" t="str">
            <v>King-Sec8 LV to site sheds</v>
          </cell>
          <cell r="C247" t="str">
            <v>CIPEN Spec Requests</v>
          </cell>
        </row>
        <row r="248">
          <cell r="A248">
            <v>7513450</v>
          </cell>
          <cell r="B248" t="str">
            <v>O'Connor-Blk 16 Sec 25 LV OH Relocation</v>
          </cell>
          <cell r="C248" t="str">
            <v>CIPEN Relocation</v>
          </cell>
        </row>
        <row r="249">
          <cell r="A249">
            <v>7513451</v>
          </cell>
          <cell r="B249" t="str">
            <v>Monash-Blk 1 Sec 171 Rebuild 2P Substation 2643</v>
          </cell>
          <cell r="C249" t="str">
            <v>CIPEN Dist S/S Rplc</v>
          </cell>
        </row>
        <row r="250">
          <cell r="A250">
            <v>7513452</v>
          </cell>
          <cell r="B250" t="str">
            <v>Watson-13/42 LV OH to UG Relocation</v>
          </cell>
          <cell r="C250" t="str">
            <v>CIPEN Relocation</v>
          </cell>
        </row>
        <row r="251">
          <cell r="A251">
            <v>7513453</v>
          </cell>
          <cell r="B251" t="str">
            <v>Turner-19 &amp; 20 Sec 39 LV Supply to 11 Units</v>
          </cell>
          <cell r="C251" t="str">
            <v>CIPEN Urbn Infill</v>
          </cell>
        </row>
        <row r="252">
          <cell r="A252">
            <v>7513454</v>
          </cell>
          <cell r="B252" t="str">
            <v>Turner-Blks 11 &amp; 12 Sec 43 LV Supply to 9 Units</v>
          </cell>
          <cell r="C252" t="str">
            <v>CIPEN Urbn Infill</v>
          </cell>
        </row>
        <row r="253">
          <cell r="A253">
            <v>7513455</v>
          </cell>
          <cell r="B253" t="str">
            <v>Pialligo-Blk 18 LV Supply to Design Centre Bldg</v>
          </cell>
          <cell r="C253" t="str">
            <v>CIPEN Com/Ind Dvlp</v>
          </cell>
        </row>
        <row r="254">
          <cell r="A254">
            <v>7513457</v>
          </cell>
          <cell r="B254" t="str">
            <v>Symonston-Blk 2 Sec 97 LV Service Upgrade</v>
          </cell>
          <cell r="C254" t="str">
            <v>CIPEN Spec Requests</v>
          </cell>
        </row>
        <row r="255">
          <cell r="A255">
            <v>7513458</v>
          </cell>
          <cell r="B255" t="str">
            <v>Phillip-Blk 2 Sec 18 LV Upgrade to Southern Cross Club</v>
          </cell>
          <cell r="C255" t="str">
            <v>CIPEN Com/Ind Dvlp</v>
          </cell>
        </row>
        <row r="256">
          <cell r="A256">
            <v>7513459</v>
          </cell>
          <cell r="B256" t="str">
            <v>Narrabundah-Blk 1 Sec 87 HV LV Retic to College</v>
          </cell>
          <cell r="C256" t="str">
            <v>CIPEN Com/Ind Dvlp</v>
          </cell>
        </row>
        <row r="257">
          <cell r="A257">
            <v>7513460</v>
          </cell>
          <cell r="B257" t="str">
            <v>Garran-Sec 59 &amp; 60 HV LV Reticulation</v>
          </cell>
          <cell r="C257" t="str">
            <v>CIPEN Dist Sys Augm</v>
          </cell>
        </row>
        <row r="258">
          <cell r="A258">
            <v>7513461</v>
          </cell>
          <cell r="B258" t="str">
            <v>Majura-Blk 173 Relocate 2 HV Poles</v>
          </cell>
          <cell r="C258" t="str">
            <v>CIPEN Relocation</v>
          </cell>
        </row>
        <row r="259">
          <cell r="A259">
            <v>7513463</v>
          </cell>
          <cell r="B259" t="str">
            <v>Campbell-Sec 120 Reloc HV LV Cables at Duntroon</v>
          </cell>
          <cell r="C259" t="str">
            <v>CIPEN Relocation</v>
          </cell>
        </row>
        <row r="260">
          <cell r="A260">
            <v>7513465</v>
          </cell>
          <cell r="B260" t="str">
            <v>Mt-Stromlo Water Treatment Plant 2P Sub 1098 Augment</v>
          </cell>
          <cell r="C260" t="str">
            <v>CIPEN Dist S/S Rplc</v>
          </cell>
        </row>
        <row r="261">
          <cell r="A261">
            <v>7513467</v>
          </cell>
          <cell r="B261" t="str">
            <v>Curtin-Blk 9 Sec 102 Substation 890 Rebuild</v>
          </cell>
          <cell r="C261" t="str">
            <v>CIPEN Dist S/S Rplc</v>
          </cell>
        </row>
        <row r="262">
          <cell r="A262">
            <v>7513468</v>
          </cell>
          <cell r="B262" t="str">
            <v>Weston-1179 LV Supply to Sewer Ventilation Unit</v>
          </cell>
          <cell r="C262" t="str">
            <v>CIPEN Com/Ind Dvlp</v>
          </cell>
        </row>
        <row r="263">
          <cell r="A263">
            <v>7513469</v>
          </cell>
          <cell r="B263" t="str">
            <v>Parliament-House Battery Charger Replacement</v>
          </cell>
          <cell r="C263" t="str">
            <v>CIPEN Dist S/S Rplc</v>
          </cell>
        </row>
        <row r="264">
          <cell r="A264">
            <v>7513470</v>
          </cell>
          <cell r="B264" t="str">
            <v>Turner-Blk 13-14 Sec 43 LV Supply to 30 Units</v>
          </cell>
          <cell r="C264" t="str">
            <v>CIPEN Urbn Infill</v>
          </cell>
        </row>
        <row r="265">
          <cell r="A265">
            <v>7513471</v>
          </cell>
          <cell r="B265" t="str">
            <v>Latham-Blk 1 Sec 31 LV Supply to 21 Units</v>
          </cell>
          <cell r="C265" t="str">
            <v>CIPEN Urbn Infill</v>
          </cell>
        </row>
        <row r="266">
          <cell r="A266">
            <v>7513472</v>
          </cell>
          <cell r="B266" t="str">
            <v>Griffith Blk 13 Sec 14 LV Supply to 10 Units</v>
          </cell>
          <cell r="C266" t="str">
            <v>CIPEN Urbn Infill</v>
          </cell>
        </row>
        <row r="267">
          <cell r="A267">
            <v>7513473</v>
          </cell>
          <cell r="B267" t="str">
            <v>Turner-Blk 27 Sec 39 LV Supply</v>
          </cell>
          <cell r="C267" t="str">
            <v>CIPEN Urbn Infill</v>
          </cell>
        </row>
        <row r="268">
          <cell r="A268">
            <v>7513474</v>
          </cell>
          <cell r="B268" t="str">
            <v>Torrens-Blk 9 Sec 23 LV Supply to 8 Units</v>
          </cell>
          <cell r="C268" t="str">
            <v>CIPEN Urbn Infill</v>
          </cell>
        </row>
        <row r="269">
          <cell r="A269">
            <v>7513475</v>
          </cell>
          <cell r="B269" t="str">
            <v>Bruce-Blk 7 Sec 3 HV LV Supply to Belconnen Aquatic Centre</v>
          </cell>
          <cell r="C269" t="str">
            <v>CIPEN Com/Ind Dvlp</v>
          </cell>
        </row>
        <row r="270">
          <cell r="A270">
            <v>7513476</v>
          </cell>
          <cell r="B270" t="str">
            <v>Nicholls-Blk 1 Sec 155 LV Supply to 34 Units</v>
          </cell>
          <cell r="C270" t="str">
            <v>CIPEN Urbn Infill</v>
          </cell>
        </row>
        <row r="271">
          <cell r="A271">
            <v>7513477</v>
          </cell>
          <cell r="B271" t="str">
            <v>Braddon-Blk 13 Sec 58 LV Supply to 14 Units</v>
          </cell>
          <cell r="C271" t="str">
            <v>CIPEN Urbn Infill</v>
          </cell>
        </row>
        <row r="272">
          <cell r="A272">
            <v>7513478</v>
          </cell>
          <cell r="B272" t="str">
            <v>Dickson-Blk 1 Sec 34 HV LV Sub Upgrade to Daramalan College</v>
          </cell>
          <cell r="C272" t="str">
            <v>CIPEN Com/Ind Dvlp</v>
          </cell>
        </row>
        <row r="273">
          <cell r="A273">
            <v>7513479</v>
          </cell>
          <cell r="B273" t="str">
            <v>Yarralumla-Sections 52 &amp; 55 HV Augmentation</v>
          </cell>
          <cell r="C273" t="str">
            <v>CIPEN Dist S/S Rplc</v>
          </cell>
        </row>
        <row r="274">
          <cell r="A274">
            <v>7513481</v>
          </cell>
          <cell r="B274" t="str">
            <v>Kingston Blk 30 Sec 22 Relocate Service Cable</v>
          </cell>
          <cell r="C274" t="str">
            <v>CIPEN Relocation</v>
          </cell>
        </row>
        <row r="275">
          <cell r="A275">
            <v>7513482</v>
          </cell>
          <cell r="B275" t="str">
            <v>ACMS-Data Improvement - Underground Services Pilot</v>
          </cell>
          <cell r="C275" t="str">
            <v>CIPEN IT Project</v>
          </cell>
        </row>
        <row r="276">
          <cell r="A276">
            <v>7513483</v>
          </cell>
          <cell r="B276" t="str">
            <v>ACMS-Data Improvement Network Connectivity Capture of O/H Services</v>
          </cell>
          <cell r="C276" t="str">
            <v>CIPEN IT Project</v>
          </cell>
        </row>
        <row r="277">
          <cell r="A277">
            <v>7513484</v>
          </cell>
          <cell r="B277" t="str">
            <v>Ainslie-Blk 4 Sec 88 LV Overhead Relocation</v>
          </cell>
          <cell r="C277" t="str">
            <v>CIPEN Relocation</v>
          </cell>
        </row>
        <row r="278">
          <cell r="A278">
            <v>7513485</v>
          </cell>
          <cell r="B278" t="str">
            <v>Page-Blk 17 Sec 2 LV to St Antonio Stage 2</v>
          </cell>
          <cell r="C278" t="str">
            <v>CIPEN Urbn Infill</v>
          </cell>
        </row>
        <row r="279">
          <cell r="A279">
            <v>7513486</v>
          </cell>
          <cell r="B279" t="str">
            <v>Braddon-Blk 8 Sec 47 Akuna St Replace Section of Feeder</v>
          </cell>
          <cell r="C279" t="str">
            <v>CIPEN Dist O/H Rplc</v>
          </cell>
        </row>
        <row r="280">
          <cell r="A280">
            <v>7513487</v>
          </cell>
          <cell r="B280" t="str">
            <v>Griffith-Blk 11 Sec 4 Relocate OH to UG</v>
          </cell>
          <cell r="C280" t="str">
            <v>CIPEN Relocation</v>
          </cell>
        </row>
        <row r="281">
          <cell r="A281">
            <v>7513488</v>
          </cell>
          <cell r="B281" t="str">
            <v>Pearce-Blk 12 Sec 41 LV OH Relocation</v>
          </cell>
          <cell r="C281" t="str">
            <v>CIPEN Relocation</v>
          </cell>
        </row>
        <row r="282">
          <cell r="A282">
            <v>7513489</v>
          </cell>
          <cell r="B282" t="str">
            <v>Fyshwick-Sec 11 LV OH Augmentation</v>
          </cell>
          <cell r="C282" t="str">
            <v>CIPEN Dist Sys Augm</v>
          </cell>
        </row>
        <row r="283">
          <cell r="A283">
            <v>7513490</v>
          </cell>
          <cell r="B283" t="str">
            <v>Gungahlin-Blk 26 Sec 166 LV Supply to 8 Townhouses</v>
          </cell>
          <cell r="C283" t="str">
            <v>CIPEN Urbn Infill</v>
          </cell>
        </row>
        <row r="284">
          <cell r="A284">
            <v>7513491</v>
          </cell>
          <cell r="B284" t="str">
            <v>Kaleen-Blk 29 Sec 44 LV Supply to 8 Units</v>
          </cell>
          <cell r="C284" t="str">
            <v>CIPEN Urbn Infill</v>
          </cell>
        </row>
        <row r="285">
          <cell r="A285">
            <v>7513492</v>
          </cell>
          <cell r="B285" t="str">
            <v>Turner-Blk 11 Sec 44 LV Supply to 4 Units</v>
          </cell>
          <cell r="C285" t="str">
            <v>CIPEN Urbn Infill</v>
          </cell>
        </row>
        <row r="286">
          <cell r="A286">
            <v>7513493</v>
          </cell>
          <cell r="B286" t="str">
            <v>Amaroo-Blk 1 Sec 97 LV Supply to 10 Townhouses</v>
          </cell>
          <cell r="C286" t="str">
            <v>CIPEN Urbn Infill</v>
          </cell>
        </row>
        <row r="287">
          <cell r="A287">
            <v>7513494</v>
          </cell>
          <cell r="B287" t="str">
            <v>Amaroo-Blk 2 Sec 97 LV Supply to 5 Townhouses</v>
          </cell>
          <cell r="C287" t="str">
            <v>CIPEN Urbn Infill</v>
          </cell>
        </row>
        <row r="288">
          <cell r="A288">
            <v>7513495</v>
          </cell>
          <cell r="B288" t="str">
            <v>Harman-DNOC Building Substation Fitout &amp; HV Reticulation</v>
          </cell>
          <cell r="C288" t="str">
            <v>CIPEN Com/Ind Dvlp</v>
          </cell>
        </row>
        <row r="289">
          <cell r="A289">
            <v>7513496</v>
          </cell>
          <cell r="B289" t="str">
            <v>Missing-Substation Data Capture Survey</v>
          </cell>
          <cell r="C289" t="str">
            <v>CIPEN IT Project</v>
          </cell>
        </row>
        <row r="290">
          <cell r="A290">
            <v>7513497</v>
          </cell>
          <cell r="B290" t="str">
            <v>ACMS-Data Improvement UG Services Data Capture</v>
          </cell>
          <cell r="C290" t="str">
            <v>CIPEN IT Project</v>
          </cell>
        </row>
        <row r="291">
          <cell r="A291">
            <v>7513498</v>
          </cell>
          <cell r="B291" t="str">
            <v>Cook-Substation 1166 Replace HV Switchgear</v>
          </cell>
          <cell r="C291" t="str">
            <v>CIPEN Dist S/S Rplc</v>
          </cell>
        </row>
        <row r="292">
          <cell r="A292">
            <v>7513499</v>
          </cell>
          <cell r="B292" t="str">
            <v>Nicholls-Blk 12 Sec 2 Relocate LV OH</v>
          </cell>
          <cell r="C292" t="str">
            <v>CIPEN Relocation</v>
          </cell>
        </row>
        <row r="293">
          <cell r="A293">
            <v>7513500</v>
          </cell>
          <cell r="B293" t="str">
            <v>Griffith-Blk 7 Sec 18 LV Supply to Building</v>
          </cell>
          <cell r="C293" t="str">
            <v>CIPEN Com/Ind Dvlp</v>
          </cell>
        </row>
        <row r="294">
          <cell r="A294">
            <v>7513501</v>
          </cell>
          <cell r="B294" t="str">
            <v>Charnwood-Blk 42 Sec 95 LV Supply to Church</v>
          </cell>
          <cell r="C294" t="str">
            <v>CIPEN Spec Requests</v>
          </cell>
        </row>
        <row r="295">
          <cell r="A295">
            <v>7513502</v>
          </cell>
          <cell r="B295" t="str">
            <v>Kaleen-Onkaparinga Crescent Sub 2544 Replace</v>
          </cell>
          <cell r="C295" t="str">
            <v>CIPEN Dist S/S Rplc</v>
          </cell>
        </row>
        <row r="296">
          <cell r="A296">
            <v>7513503</v>
          </cell>
          <cell r="B296" t="str">
            <v>Holt-TransACT nodes and L/TEK Pole Replacement</v>
          </cell>
          <cell r="C296" t="str">
            <v>CIPEN Dist O/H Rplc</v>
          </cell>
        </row>
        <row r="297">
          <cell r="A297">
            <v>7513504</v>
          </cell>
          <cell r="B297" t="str">
            <v>Phillip-Blk 2 Sec 18 HV LV Relocation</v>
          </cell>
          <cell r="C297" t="str">
            <v>CIPEN Relocation</v>
          </cell>
        </row>
        <row r="298">
          <cell r="A298">
            <v>7513507</v>
          </cell>
          <cell r="B298" t="str">
            <v>Gungahlin.-Horse Park Estate Stage 2 HV LV Reticulation</v>
          </cell>
          <cell r="C298" t="str">
            <v>CIPEN Urbn Dvlpmnt</v>
          </cell>
        </row>
        <row r="299">
          <cell r="A299">
            <v>7513508</v>
          </cell>
          <cell r="B299" t="str">
            <v>Gungahlin-Horse. Park Estate Stage 3 HV/LV Reticulation</v>
          </cell>
          <cell r="C299" t="str">
            <v>CIPEN Urbn Dvlpmnt</v>
          </cell>
        </row>
        <row r="300">
          <cell r="A300">
            <v>7513509</v>
          </cell>
          <cell r="B300" t="str">
            <v>Forrest-3/30 Remove Temporary Supply Substation</v>
          </cell>
          <cell r="C300" t="str">
            <v>CIPEN Spec Requests</v>
          </cell>
        </row>
        <row r="301">
          <cell r="A301">
            <v>7513510</v>
          </cell>
          <cell r="B301" t="str">
            <v>RedH-19/43 LV/OH alterations</v>
          </cell>
          <cell r="C301" t="str">
            <v>CIPEN Dist O/H Rplc</v>
          </cell>
        </row>
        <row r="302">
          <cell r="A302">
            <v>7513511</v>
          </cell>
          <cell r="B302" t="str">
            <v>Fisher-1/57 LV to TransACT Node 63-4</v>
          </cell>
          <cell r="C302" t="str">
            <v>CIPEN Spec Requests</v>
          </cell>
        </row>
        <row r="303">
          <cell r="A303">
            <v>7513512</v>
          </cell>
          <cell r="B303" t="str">
            <v>Dunlop-Sec135 HV Relocation for SW Crossing</v>
          </cell>
          <cell r="C303" t="str">
            <v>CIPEN Relocation</v>
          </cell>
        </row>
        <row r="304">
          <cell r="A304">
            <v>7513513</v>
          </cell>
          <cell r="B304" t="str">
            <v>Service-Upgrade to 3 Phase</v>
          </cell>
          <cell r="C304" t="str">
            <v>CIPEN Serv &amp; Meter</v>
          </cell>
        </row>
        <row r="305">
          <cell r="A305">
            <v>7513514</v>
          </cell>
          <cell r="B305" t="str">
            <v>Gungahlin-Yerrabi  2 Estate Stage 1 HV LV Reticulation</v>
          </cell>
          <cell r="C305" t="str">
            <v>CIPEN Urbn Dvlpmnt</v>
          </cell>
        </row>
        <row r="306">
          <cell r="A306">
            <v>7513515</v>
          </cell>
          <cell r="B306" t="str">
            <v>Gungahlin-Yerrabi 2  Estate Stage 2 HV LV Reticulation</v>
          </cell>
          <cell r="C306" t="str">
            <v>CIPEN Urbn Dvlpmnt</v>
          </cell>
        </row>
        <row r="307">
          <cell r="A307">
            <v>7513516</v>
          </cell>
          <cell r="B307" t="str">
            <v>Greenway-Blk 5 Sec 2 Tuggeranong Markets Replace LV Switch</v>
          </cell>
          <cell r="C307" t="str">
            <v>CIPEN Dist S/S Rplc</v>
          </cell>
        </row>
        <row r="308">
          <cell r="A308">
            <v>7513517</v>
          </cell>
          <cell r="B308" t="str">
            <v>Red-Hill 19/44 Replace LV OH with ABC</v>
          </cell>
          <cell r="C308" t="str">
            <v>CIPEN Dist O/H Rplc</v>
          </cell>
        </row>
        <row r="309">
          <cell r="A309">
            <v>7513518</v>
          </cell>
          <cell r="B309" t="str">
            <v>Amaroo-Blk 1 Sec 55 LV Supply</v>
          </cell>
          <cell r="C309" t="str">
            <v>CIPEN Urbn Infill</v>
          </cell>
        </row>
        <row r="310">
          <cell r="A310">
            <v>7513519</v>
          </cell>
          <cell r="B310" t="str">
            <v>Gordon-Blk 3 Sec 581 LV Supply to Units</v>
          </cell>
          <cell r="C310" t="str">
            <v>CIPEN Urbn Infill</v>
          </cell>
        </row>
        <row r="311">
          <cell r="A311">
            <v>7513520</v>
          </cell>
          <cell r="B311" t="str">
            <v>Gordon-Blk 1 Sec 581 LV Supply to Units</v>
          </cell>
          <cell r="C311" t="str">
            <v>CIPEN Urbn Infill</v>
          </cell>
        </row>
        <row r="312">
          <cell r="A312">
            <v>7513521</v>
          </cell>
          <cell r="B312" t="str">
            <v>Greenway-Blk 9 Sec 28 LV Supply to Units</v>
          </cell>
          <cell r="C312" t="str">
            <v>CIPEN Urbn Infill</v>
          </cell>
        </row>
        <row r="313">
          <cell r="A313">
            <v>7513522</v>
          </cell>
          <cell r="B313" t="str">
            <v>Ainslie-Blk 42 Sec 21 Replace LV OH with ABC</v>
          </cell>
          <cell r="C313" t="str">
            <v>CIPEN Dist O/H Rplc</v>
          </cell>
        </row>
        <row r="314">
          <cell r="A314">
            <v>7513523</v>
          </cell>
          <cell r="B314" t="str">
            <v>Red-Hill Blk 10 Sec 34 Replace OH with ABC</v>
          </cell>
          <cell r="C314" t="str">
            <v>CIPEN Dist O/H Rplc</v>
          </cell>
        </row>
        <row r="315">
          <cell r="A315">
            <v>7513524</v>
          </cell>
          <cell r="B315" t="str">
            <v>Watson-4&amp;5/20 LV to shops</v>
          </cell>
          <cell r="C315" t="str">
            <v>CIPEN Spec Requests</v>
          </cell>
        </row>
        <row r="316">
          <cell r="A316">
            <v>7513525</v>
          </cell>
          <cell r="B316" t="str">
            <v>Griffith-Blk 11 Sec 57 LV Relocation</v>
          </cell>
          <cell r="C316" t="str">
            <v>CIPEN Relocation</v>
          </cell>
        </row>
        <row r="317">
          <cell r="A317">
            <v>7513526</v>
          </cell>
          <cell r="B317" t="str">
            <v>Barton-Blk 22 Sec 6 HV LV Reticulation to Landmark Apartments</v>
          </cell>
          <cell r="C317" t="str">
            <v>CIPEN Urbn Infill</v>
          </cell>
        </row>
        <row r="318">
          <cell r="A318">
            <v>7513527</v>
          </cell>
          <cell r="B318" t="str">
            <v>Braddon-Blk 15 Sec 29 LV Upgrade to Building</v>
          </cell>
          <cell r="C318" t="str">
            <v>CIPEN Spec Requests</v>
          </cell>
        </row>
        <row r="319">
          <cell r="A319">
            <v>7513528</v>
          </cell>
          <cell r="B319" t="str">
            <v>Deakin-Blk 4 Sec 18 Replace OH with ABC</v>
          </cell>
          <cell r="C319" t="str">
            <v>CIPEN Spec Requests</v>
          </cell>
        </row>
        <row r="320">
          <cell r="A320">
            <v>7513529</v>
          </cell>
          <cell r="B320" t="str">
            <v>Watson-Blks 12 &amp; 13 Sec 61 LV Reticulation Alterations</v>
          </cell>
          <cell r="C320" t="str">
            <v>CIPEN Spec Requests</v>
          </cell>
        </row>
        <row r="321">
          <cell r="A321">
            <v>7513530</v>
          </cell>
          <cell r="B321" t="str">
            <v>Holt-Blk 11 Sec 99 Relocate 132kVA Line around Golf Course</v>
          </cell>
          <cell r="C321" t="str">
            <v>CIPEN Relocation</v>
          </cell>
        </row>
        <row r="322">
          <cell r="A322">
            <v>7513531</v>
          </cell>
          <cell r="B322" t="str">
            <v>Gungahlin-Blk 19 Sec 167 LV to 7 Units</v>
          </cell>
          <cell r="C322" t="str">
            <v>CIPEN Urbn Infill</v>
          </cell>
        </row>
        <row r="323">
          <cell r="A323">
            <v>7513532</v>
          </cell>
          <cell r="B323" t="str">
            <v>Hall-Lot 318 HV LV Supply to One Tree Hill</v>
          </cell>
          <cell r="C323" t="str">
            <v>CIPEN Spec Requests</v>
          </cell>
        </row>
        <row r="324">
          <cell r="A324">
            <v>7513533</v>
          </cell>
          <cell r="B324" t="str">
            <v>Acton-ANU Phenomics Facility Sub Fitout &amp; HV LV Retic</v>
          </cell>
          <cell r="C324" t="str">
            <v>CIPEN Com/Ind Dvlp</v>
          </cell>
        </row>
        <row r="325">
          <cell r="A325">
            <v>7513534</v>
          </cell>
          <cell r="B325" t="str">
            <v>Replacement-of A/B's 2002/2003</v>
          </cell>
          <cell r="C325" t="str">
            <v>CIPEN Dist O/H Rplc</v>
          </cell>
        </row>
        <row r="326">
          <cell r="A326">
            <v>7513535</v>
          </cell>
          <cell r="B326" t="str">
            <v>Paddy's-River Lot 125 HV LV Reticulation to Rural Residence</v>
          </cell>
          <cell r="C326" t="str">
            <v>CIPEN Rural Devpmnt</v>
          </cell>
        </row>
        <row r="327">
          <cell r="A327">
            <v>7513536</v>
          </cell>
          <cell r="B327" t="str">
            <v>Campbell-Sec 120 LV Supply to Sgt's Mess</v>
          </cell>
          <cell r="C327" t="str">
            <v>CIPEN Spec Requests</v>
          </cell>
        </row>
        <row r="328">
          <cell r="A328">
            <v>7513537</v>
          </cell>
          <cell r="B328" t="str">
            <v>Anti-Climbing Device on Substransmission Towers Upgrade</v>
          </cell>
          <cell r="C328" t="str">
            <v>CIPEN ZZS Replce</v>
          </cell>
        </row>
        <row r="329">
          <cell r="A329">
            <v>7513538</v>
          </cell>
          <cell r="B329" t="str">
            <v>Narrabundah-Blk 55 Sec 79 Replace LV OH with ABC</v>
          </cell>
          <cell r="C329" t="str">
            <v>CIPEN Dist O/H Rplc</v>
          </cell>
        </row>
        <row r="330">
          <cell r="A330">
            <v>7513539</v>
          </cell>
          <cell r="B330" t="str">
            <v>Fyshwick-Blk 24 Sec 11 Replace OH with ABC</v>
          </cell>
          <cell r="C330" t="str">
            <v>CIPEN Dist O/H Rplc</v>
          </cell>
        </row>
        <row r="331">
          <cell r="A331">
            <v>7513540</v>
          </cell>
          <cell r="B331" t="str">
            <v>Majura-Various Sections HV OH Alterations</v>
          </cell>
          <cell r="C331" t="str">
            <v>CIPEN Dist O/H Rplc</v>
          </cell>
        </row>
        <row r="332">
          <cell r="A332">
            <v>7513541</v>
          </cell>
          <cell r="B332" t="str">
            <v>Macgregor-Sec 114 LV Supply to Optus Site</v>
          </cell>
          <cell r="C332" t="str">
            <v>CIPEN Spec Requests</v>
          </cell>
        </row>
        <row r="333">
          <cell r="A333">
            <v>7513542</v>
          </cell>
          <cell r="B333" t="str">
            <v>City-Blk 7 Sec 61 LV Supply to Temp Unit (5yrs)</v>
          </cell>
          <cell r="C333" t="str">
            <v>CIPEN Spec Requests</v>
          </cell>
        </row>
        <row r="334">
          <cell r="A334">
            <v>7513543</v>
          </cell>
          <cell r="B334" t="str">
            <v>Canberra-Airport Blk 4 LV Supply to Tennis Club</v>
          </cell>
          <cell r="C334" t="str">
            <v>CIPEN Spec Requests</v>
          </cell>
        </row>
        <row r="335">
          <cell r="A335">
            <v>7513544</v>
          </cell>
          <cell r="B335" t="str">
            <v>Acton-ANU Drill Hall Gallery LV Upgrade &amp; Sub Augment</v>
          </cell>
          <cell r="C335" t="str">
            <v>CIPEN Spec Requests</v>
          </cell>
        </row>
        <row r="336">
          <cell r="A336">
            <v>7513546</v>
          </cell>
          <cell r="B336" t="str">
            <v>Hume-Blk 59 Sec 4 LV Supply to Building</v>
          </cell>
          <cell r="C336" t="str">
            <v>CIPEN Spec Requests</v>
          </cell>
        </row>
        <row r="337">
          <cell r="A337">
            <v>7513547</v>
          </cell>
          <cell r="B337" t="str">
            <v>City-Sec 3 Hobart Place LV Supply to SL Controller</v>
          </cell>
          <cell r="C337" t="str">
            <v>CIPEN Spec Requests</v>
          </cell>
        </row>
        <row r="338">
          <cell r="A338">
            <v>7513548</v>
          </cell>
          <cell r="B338" t="str">
            <v>Belconnen-Cameron Offices Substation 1756 Augmentation</v>
          </cell>
          <cell r="C338" t="str">
            <v>CIPEN Dist S/S Augm</v>
          </cell>
        </row>
        <row r="339">
          <cell r="A339">
            <v>7513549</v>
          </cell>
          <cell r="B339" t="str">
            <v>Yarralumla-Sec 25 &amp; 55 Install HV SWS</v>
          </cell>
          <cell r="C339" t="str">
            <v>CIPEN Dist Sys Augm</v>
          </cell>
        </row>
        <row r="340">
          <cell r="A340">
            <v>7513550</v>
          </cell>
          <cell r="B340" t="str">
            <v>Reactive-Pole Replacements</v>
          </cell>
          <cell r="C340" t="str">
            <v>CIPEN Dist O/H Rplc</v>
          </cell>
        </row>
        <row r="341">
          <cell r="A341">
            <v>7513551</v>
          </cell>
          <cell r="B341" t="str">
            <v>City-East Zone Ainslie &amp; Akuna St Replace Cable Joints on Feeder</v>
          </cell>
          <cell r="C341" t="str">
            <v>CIPEN Dist O/H Rplc</v>
          </cell>
        </row>
        <row r="342">
          <cell r="A342">
            <v>7513552</v>
          </cell>
          <cell r="B342" t="str">
            <v>Banks-Blk 2 Sec 96 LV Supply to 15 Units</v>
          </cell>
          <cell r="C342" t="str">
            <v>CIPEN Urbn Infill</v>
          </cell>
        </row>
        <row r="343">
          <cell r="A343">
            <v>7513553</v>
          </cell>
          <cell r="B343" t="str">
            <v>Watson-Blk 14 Sec 61 LV Reticulation to 140 Units</v>
          </cell>
          <cell r="C343" t="str">
            <v>CIPEN Urbn Infill</v>
          </cell>
        </row>
        <row r="344">
          <cell r="A344">
            <v>7513554</v>
          </cell>
          <cell r="B344" t="str">
            <v>Jerrabomberra-Adj Sec 14 LV Supply &amp; Relocation</v>
          </cell>
          <cell r="C344" t="str">
            <v>CIPEN Relocation</v>
          </cell>
        </row>
        <row r="345">
          <cell r="A345">
            <v>7513555</v>
          </cell>
          <cell r="B345" t="str">
            <v>Turner-Blk 1 Sec 43 Relocate Pole Stay</v>
          </cell>
          <cell r="C345" t="str">
            <v>CIPEN Relocation</v>
          </cell>
        </row>
        <row r="346">
          <cell r="A346">
            <v>7513556</v>
          </cell>
          <cell r="B346" t="str">
            <v>Kaleen-Blk 1 Sec 45 LV Supply to TransACT Node 38-8</v>
          </cell>
          <cell r="C346" t="str">
            <v>CIPEN Com/Ind Dvlp</v>
          </cell>
        </row>
        <row r="347">
          <cell r="A347">
            <v>7513557</v>
          </cell>
          <cell r="B347" t="str">
            <v>Fyshwick-Blk 10 Sec 24 LV Service Alterations</v>
          </cell>
          <cell r="C347" t="str">
            <v>CIPEN Com/Ind Dvlp</v>
          </cell>
        </row>
        <row r="348">
          <cell r="A348">
            <v>7513558</v>
          </cell>
          <cell r="B348" t="str">
            <v>Lynehma-EPIC Upgrade LV Service to Link Building</v>
          </cell>
          <cell r="C348" t="str">
            <v>CIPEN Com/Ind Dvlp</v>
          </cell>
        </row>
        <row r="349">
          <cell r="A349">
            <v>7513559</v>
          </cell>
          <cell r="B349" t="str">
            <v>Banks-Blk 2 Sec 96 LV to Temporoary Supply Box</v>
          </cell>
          <cell r="C349" t="str">
            <v>CIPEN Spec Requests</v>
          </cell>
        </row>
        <row r="350">
          <cell r="A350">
            <v>7513560</v>
          </cell>
          <cell r="B350" t="str">
            <v>Conder-Blk 6 Sec 227 LV Supply to Commercial Premises</v>
          </cell>
          <cell r="C350" t="str">
            <v>CIPEN Com/Ind Dvlp</v>
          </cell>
        </row>
        <row r="351">
          <cell r="A351">
            <v>7513561</v>
          </cell>
          <cell r="B351" t="str">
            <v>Canb-Centre Remote Operation for 6 HV Feeder Switches</v>
          </cell>
          <cell r="C351" t="str">
            <v>CIPEN Dist Sys Augm</v>
          </cell>
        </row>
        <row r="352">
          <cell r="A352">
            <v>7513562</v>
          </cell>
          <cell r="B352" t="str">
            <v>Deakin-2/66 - 2PSub 1007 Reb</v>
          </cell>
          <cell r="C352" t="str">
            <v>CIPEN Dist S/S Rplc</v>
          </cell>
        </row>
        <row r="353">
          <cell r="A353">
            <v>7513563</v>
          </cell>
          <cell r="B353" t="str">
            <v>Camp-Blk 19/59 - 2PSub 723 Reb</v>
          </cell>
          <cell r="C353" t="str">
            <v>CIPEN Dist S/S Rplc</v>
          </cell>
        </row>
        <row r="354">
          <cell r="A354">
            <v>7516089</v>
          </cell>
          <cell r="B354" t="str">
            <v>Kingston KFD S8 - HV Feeder Extension to "Commons" Area</v>
          </cell>
          <cell r="C354" t="str">
            <v>CIPEN Com/Ind Dvlp</v>
          </cell>
        </row>
        <row r="355">
          <cell r="A355">
            <v>7516091</v>
          </cell>
          <cell r="B355" t="str">
            <v>Acton ANU Bruce Hall - HV UG Relocations</v>
          </cell>
          <cell r="C355" t="str">
            <v>CIPEN Relocation</v>
          </cell>
        </row>
        <row r="356">
          <cell r="A356">
            <v>7516092</v>
          </cell>
          <cell r="B356" t="str">
            <v>Deakin S37 - Installation of Auto Circuit Recloser Curtin Nth Fdr</v>
          </cell>
          <cell r="C356" t="str">
            <v>CIPEN Dist Sys SCADA</v>
          </cell>
        </row>
        <row r="357">
          <cell r="A357">
            <v>7516093</v>
          </cell>
          <cell r="B357" t="str">
            <v>Nicholls B18 S11 Replace failed Padmouint Substation 5408</v>
          </cell>
          <cell r="C357" t="str">
            <v>CIPEN Dist S/S Rplc</v>
          </cell>
        </row>
        <row r="358">
          <cell r="A358">
            <v>7516094</v>
          </cell>
          <cell r="B358" t="str">
            <v>Yarralumla S117 - Installation of Auto Circuit Recloser Yarralumla Feeder</v>
          </cell>
          <cell r="C358" t="str">
            <v>CIPEN Dist Sys SCADA</v>
          </cell>
        </row>
        <row r="359">
          <cell r="A359">
            <v>7516095</v>
          </cell>
          <cell r="B359" t="str">
            <v>Nicholls B12 S23 Relace failed Padmount Substation 5409</v>
          </cell>
          <cell r="C359" t="str">
            <v>CIPEN Dist S/S Rplc</v>
          </cell>
        </row>
        <row r="360">
          <cell r="A360">
            <v>7516097</v>
          </cell>
          <cell r="B360" t="str">
            <v>Amaroo B15 S100 LV Supply to Units</v>
          </cell>
          <cell r="C360" t="str">
            <v>CIPEN Urbn Infill</v>
          </cell>
        </row>
        <row r="361">
          <cell r="A361">
            <v>7516098</v>
          </cell>
          <cell r="B361" t="str">
            <v>Fyshwick B39 S21 HV &amp; LV OHead Alterations</v>
          </cell>
          <cell r="C361" t="str">
            <v>CIPEN Relocation</v>
          </cell>
        </row>
        <row r="362">
          <cell r="A362">
            <v>7516099</v>
          </cell>
          <cell r="B362" t="str">
            <v>Amaroo B1 S99 - LV Supply to Twn Hses &amp; Temp Supply</v>
          </cell>
          <cell r="C362" t="str">
            <v>CIPEN Urbn Infill</v>
          </cell>
        </row>
        <row r="363">
          <cell r="A363">
            <v>7516101</v>
          </cell>
          <cell r="B363" t="str">
            <v>Greenway Athlon Drive Duplic - HV UG Relocations &amp; LV to TLC's</v>
          </cell>
          <cell r="C363" t="str">
            <v>CIPEN Relocation</v>
          </cell>
        </row>
        <row r="364">
          <cell r="A364">
            <v>7516102</v>
          </cell>
          <cell r="B364" t="str">
            <v>Acton Nat. Botantical Gdns - Prod Nursery - S/S Relocation &amp; LV Supply</v>
          </cell>
          <cell r="C364" t="str">
            <v>CIPEN Com/Ind Dvlp</v>
          </cell>
        </row>
        <row r="365">
          <cell r="A365">
            <v>7516105</v>
          </cell>
          <cell r="B365" t="str">
            <v>Turner B3 S41 HV &amp; LV Reticulation to Apartments</v>
          </cell>
          <cell r="C365" t="str">
            <v>CIPEN Urbn Infill</v>
          </cell>
        </row>
        <row r="366">
          <cell r="A366">
            <v>7516106</v>
          </cell>
          <cell r="B366" t="str">
            <v>Mawson B19 S47 LV Supply to Optus Station S5811</v>
          </cell>
          <cell r="C366" t="str">
            <v>CIPEN Spec Requests</v>
          </cell>
        </row>
        <row r="367">
          <cell r="A367">
            <v>7516107</v>
          </cell>
          <cell r="B367" t="str">
            <v>Gungahlin Dist B175 LV to Optus Station S1221</v>
          </cell>
          <cell r="C367" t="str">
            <v>CIPEN Spec Requests</v>
          </cell>
        </row>
        <row r="368">
          <cell r="A368">
            <v>7516108</v>
          </cell>
          <cell r="B368" t="str">
            <v>Greenway B7 S9 LV Supply to Optus Station S5792</v>
          </cell>
          <cell r="C368" t="str">
            <v>CIPEN Spec Requests</v>
          </cell>
        </row>
        <row r="369">
          <cell r="A369">
            <v>7516109</v>
          </cell>
          <cell r="B369" t="str">
            <v>Campbell B1 S65 LV Supply to Optus Station S5862</v>
          </cell>
          <cell r="C369" t="str">
            <v>CIPEN Spec Requests</v>
          </cell>
        </row>
        <row r="370">
          <cell r="A370">
            <v>7516110</v>
          </cell>
          <cell r="B370" t="str">
            <v>Red Hill B5 S25 LV Supply to Optus Station S5788</v>
          </cell>
          <cell r="C370" t="str">
            <v>CIPEN Spec Requests</v>
          </cell>
        </row>
        <row r="371">
          <cell r="A371">
            <v>7516112</v>
          </cell>
          <cell r="B371" t="str">
            <v>Lyneham B1 S71 HV Retic &amp; LV to Canb Vet Hospital</v>
          </cell>
          <cell r="C371" t="str">
            <v>CIPEN Com/Ind Dvlp</v>
          </cell>
        </row>
        <row r="372">
          <cell r="A372">
            <v>7516113</v>
          </cell>
          <cell r="B372" t="str">
            <v>Parkes B1 S39 Old Parl Hse - LV Alterations &amp; Sub 522 Removal</v>
          </cell>
          <cell r="C372" t="str">
            <v>CIPEN Relocation</v>
          </cell>
        </row>
        <row r="373">
          <cell r="A373">
            <v>7516114</v>
          </cell>
          <cell r="B373" t="str">
            <v>Deakin B23 S35 Electrical Supply to Medical Centre - John James Hosp</v>
          </cell>
          <cell r="C373" t="str">
            <v>CIPEN Com/Ind Dvlp</v>
          </cell>
        </row>
        <row r="374">
          <cell r="A374">
            <v>7516115</v>
          </cell>
          <cell r="B374" t="str">
            <v>Nicholls B2 S84 Gungahlin Lakes G C Electrical Supply Augmentation</v>
          </cell>
          <cell r="C374" t="str">
            <v>CIPEN Com/Ind Dvlp</v>
          </cell>
        </row>
        <row r="375">
          <cell r="A375">
            <v>7516116</v>
          </cell>
          <cell r="B375" t="str">
            <v>Acton ANU HV/LV to Bruce Hall Extensions</v>
          </cell>
          <cell r="C375" t="str">
            <v>CIPEN Spec Requests</v>
          </cell>
        </row>
        <row r="376">
          <cell r="A376">
            <v>7516117</v>
          </cell>
          <cell r="B376" t="str">
            <v>Bruce B4 S9 CIT HV/LV Supply to Students Accomodation</v>
          </cell>
          <cell r="C376" t="str">
            <v>CIPEN Spec Requests</v>
          </cell>
        </row>
        <row r="377">
          <cell r="A377">
            <v>7516118</v>
          </cell>
          <cell r="B377" t="str">
            <v>Acton ANU New Medical School - Electrical Supply</v>
          </cell>
          <cell r="C377" t="str">
            <v>CIPEN Spec Requests</v>
          </cell>
        </row>
        <row r="378">
          <cell r="A378">
            <v>7516120</v>
          </cell>
          <cell r="B378" t="str">
            <v>Asset Map Request System</v>
          </cell>
          <cell r="C378" t="str">
            <v>CIPEN IT Project</v>
          </cell>
        </row>
        <row r="379">
          <cell r="A379">
            <v>7516121</v>
          </cell>
          <cell r="B379" t="str">
            <v>Network Connectivity - Addition of Overhead Services</v>
          </cell>
          <cell r="C379" t="str">
            <v>CIPEN IT Project</v>
          </cell>
        </row>
        <row r="380">
          <cell r="A380">
            <v>7516122</v>
          </cell>
          <cell r="B380" t="str">
            <v>eMaps (ArcIMS) Upgrade and Functionality Imporvement</v>
          </cell>
          <cell r="C380" t="str">
            <v>CIPEN IT Project</v>
          </cell>
        </row>
        <row r="381">
          <cell r="A381">
            <v>7516123</v>
          </cell>
          <cell r="B381" t="str">
            <v>ACMS Network Connectivity Pilot Project</v>
          </cell>
          <cell r="C381" t="str">
            <v>CIPEN IT Project</v>
          </cell>
        </row>
        <row r="382">
          <cell r="A382">
            <v>7516124</v>
          </cell>
          <cell r="B382" t="str">
            <v>ENMAC Simulator</v>
          </cell>
          <cell r="C382" t="str">
            <v>CIPEN IT Project</v>
          </cell>
        </row>
        <row r="383">
          <cell r="A383">
            <v>7516125</v>
          </cell>
          <cell r="B383" t="str">
            <v>Kambah B12 S196 Replace LV SwBoard in Sub 2020</v>
          </cell>
          <cell r="C383" t="str">
            <v>CIPEN Dist S/S Augm</v>
          </cell>
        </row>
        <row r="384">
          <cell r="A384">
            <v>7516127</v>
          </cell>
          <cell r="B384" t="str">
            <v>Gungahlin - Horse Park Estate - Relocate Minipillars - Stage 1</v>
          </cell>
          <cell r="C384" t="str">
            <v>CIPEN Relocation</v>
          </cell>
        </row>
        <row r="385">
          <cell r="A385">
            <v>7516130</v>
          </cell>
          <cell r="B385" t="str">
            <v>Gung Horse Park Dr Kath Av and Amaroo Community precinct LV Supply</v>
          </cell>
          <cell r="C385" t="str">
            <v>CIPEN Spec Requests</v>
          </cell>
        </row>
        <row r="386">
          <cell r="A386">
            <v>7516134</v>
          </cell>
          <cell r="B386" t="str">
            <v>Banks B22 S36 HV &amp; LV Reticulation to Residential Blocks</v>
          </cell>
          <cell r="C386" t="str">
            <v>CIPEN Urbn Infill</v>
          </cell>
        </row>
        <row r="387">
          <cell r="A387">
            <v>7516135</v>
          </cell>
          <cell r="B387" t="str">
            <v>Gungahlin B15 S169 - LV Retic to Twn Houses</v>
          </cell>
          <cell r="C387" t="str">
            <v>CIPEN Urbn Infill</v>
          </cell>
        </row>
        <row r="388">
          <cell r="A388">
            <v>7516137</v>
          </cell>
          <cell r="B388" t="str">
            <v>Yarralumla B27 S11 LV Service Relocations</v>
          </cell>
          <cell r="C388" t="str">
            <v>CIPEN Relocation</v>
          </cell>
        </row>
        <row r="389">
          <cell r="A389">
            <v>7516139</v>
          </cell>
          <cell r="B389" t="str">
            <v>Mitchell B66 S6 - HV OH Relocations &amp; LV Supply to Comm Bldgs</v>
          </cell>
          <cell r="C389" t="str">
            <v>CIPEN Com/Ind Dvlp</v>
          </cell>
        </row>
        <row r="390">
          <cell r="A390">
            <v>7516140</v>
          </cell>
          <cell r="B390" t="str">
            <v>Gungahlin B1 S167 LV Retic to Twn Hses &amp; Temp Supply</v>
          </cell>
          <cell r="C390" t="str">
            <v>CIPEN Urbn Infill</v>
          </cell>
        </row>
        <row r="391">
          <cell r="A391">
            <v>7516141</v>
          </cell>
          <cell r="B391" t="str">
            <v>Upgrade of ACD Message Recorder</v>
          </cell>
          <cell r="C391" t="str">
            <v>CIPEN IT Project</v>
          </cell>
        </row>
        <row r="392">
          <cell r="A392">
            <v>7516144</v>
          </cell>
          <cell r="B392" t="str">
            <v>Holt B245455 S51 Kippax Woolies Extensions</v>
          </cell>
          <cell r="C392" t="str">
            <v>CIPEN Com/Ind Dvlp</v>
          </cell>
        </row>
        <row r="393">
          <cell r="A393">
            <v>7516145</v>
          </cell>
          <cell r="B393" t="str">
            <v>Lyneham B38 S46 LV Supply to Units</v>
          </cell>
          <cell r="C393" t="str">
            <v>CIPEN Urbn Infill</v>
          </cell>
        </row>
        <row r="394">
          <cell r="A394">
            <v>7516149</v>
          </cell>
          <cell r="B394" t="str">
            <v>Amaroo B12 S57 LV Retic/Supply to Twn Houses</v>
          </cell>
          <cell r="C394" t="str">
            <v>CIPEN Urbn Infill</v>
          </cell>
        </row>
        <row r="395">
          <cell r="A395">
            <v>7516150</v>
          </cell>
          <cell r="B395" t="str">
            <v>Amaroo B13 S57 LV Retic/Supply to Town Houses</v>
          </cell>
          <cell r="C395" t="str">
            <v>CIPEN Urbn Infill</v>
          </cell>
        </row>
        <row r="396">
          <cell r="A396">
            <v>7516151</v>
          </cell>
          <cell r="B396" t="str">
            <v>Amaroo B14 S57 LV Retic/Supply to Town Houses</v>
          </cell>
          <cell r="C396" t="str">
            <v>CIPEN Urbn Infill</v>
          </cell>
        </row>
        <row r="397">
          <cell r="A397">
            <v>7516152</v>
          </cell>
          <cell r="B397" t="str">
            <v>City B7 S48 LV Supply to Mooseheads Club</v>
          </cell>
          <cell r="C397" t="str">
            <v>CIPEN Com/Ind Dvlp</v>
          </cell>
        </row>
        <row r="398">
          <cell r="A398">
            <v>7516153</v>
          </cell>
          <cell r="B398" t="str">
            <v>Acton Barry Drive/Clunies Ross - HV UG Relocations</v>
          </cell>
          <cell r="C398" t="str">
            <v>CIPEN Relocation</v>
          </cell>
        </row>
        <row r="399">
          <cell r="A399">
            <v>7516154</v>
          </cell>
          <cell r="B399" t="str">
            <v>Gungahlin Gundaroo/Mirrabei Drs - LV Supply to Optus Site S5644</v>
          </cell>
          <cell r="C399" t="str">
            <v>CIPEN Spec Requests</v>
          </cell>
        </row>
        <row r="400">
          <cell r="A400">
            <v>7516155</v>
          </cell>
          <cell r="B400" t="str">
            <v>Rural Paddys River B58 "Freshford" LV OHead Alterations</v>
          </cell>
          <cell r="C400" t="str">
            <v>CIPEN Rural Devpmnt</v>
          </cell>
        </row>
        <row r="401">
          <cell r="A401">
            <v>7516157</v>
          </cell>
          <cell r="B401" t="str">
            <v>Barton B6 S12 LV Supply to Water Flow Meter - Brisbane Ave</v>
          </cell>
          <cell r="C401" t="str">
            <v>CIPEN Spec Requests</v>
          </cell>
        </row>
        <row r="402">
          <cell r="A402">
            <v>7516158</v>
          </cell>
          <cell r="B402" t="str">
            <v>Belconnen B1570 Hv &amp; LV Retic to Sludge Lagoons Landfill Site</v>
          </cell>
          <cell r="C402" t="str">
            <v>CIPEN Spec Requests</v>
          </cell>
        </row>
        <row r="403">
          <cell r="A403">
            <v>7516159</v>
          </cell>
          <cell r="B403" t="str">
            <v>Reid B5 S2 LV OHead Alterations</v>
          </cell>
          <cell r="C403" t="str">
            <v>CIPEN Relocation</v>
          </cell>
        </row>
        <row r="404">
          <cell r="A404">
            <v>7516160</v>
          </cell>
          <cell r="B404" t="str">
            <v>Monash B26 S55 LV Supply to S/Light Controller</v>
          </cell>
          <cell r="C404" t="str">
            <v>CIPEN Spec Requests</v>
          </cell>
        </row>
        <row r="405">
          <cell r="A405">
            <v>7516161</v>
          </cell>
          <cell r="B405" t="str">
            <v>Gungahlin LV to S/Light Controls - Gozzard &amp; Anthony Rolfe Ave</v>
          </cell>
          <cell r="C405" t="str">
            <v>CIPEN Spec Requests</v>
          </cell>
        </row>
        <row r="406">
          <cell r="A406">
            <v>7516162</v>
          </cell>
          <cell r="B406" t="str">
            <v>Nicholls B20 S147 LV Reticulation/Supply to Twn Houses</v>
          </cell>
          <cell r="C406" t="str">
            <v>CIPEN Urbn Infill</v>
          </cell>
        </row>
        <row r="407">
          <cell r="A407">
            <v>7516163</v>
          </cell>
          <cell r="B407" t="str">
            <v>Gordon B2 S581 LV Reticulation/Supply to Town Houses</v>
          </cell>
          <cell r="C407" t="str">
            <v>CIPEN Urbn Infill</v>
          </cell>
        </row>
        <row r="408">
          <cell r="A408">
            <v>7516164</v>
          </cell>
          <cell r="B408" t="str">
            <v>Nicholls B8 S78 LV Supply to Optus Facility S5791</v>
          </cell>
          <cell r="C408" t="str">
            <v>CIPEN Spec Requests</v>
          </cell>
        </row>
        <row r="409">
          <cell r="A409">
            <v>7516169</v>
          </cell>
          <cell r="B409" t="str">
            <v>Red Hill B11 S2 LV OHead Alterations</v>
          </cell>
          <cell r="C409" t="str">
            <v>CIPEN Relocation</v>
          </cell>
        </row>
        <row r="410">
          <cell r="A410">
            <v>7516170</v>
          </cell>
          <cell r="B410" t="str">
            <v>Fyshwick B11 S36 LV Service Upgrade to Frisco</v>
          </cell>
          <cell r="C410" t="str">
            <v>CIPEN Com/Ind Dvlp</v>
          </cell>
        </row>
        <row r="411">
          <cell r="A411">
            <v>7516172</v>
          </cell>
          <cell r="B411" t="str">
            <v>Dunlop B4 S143 Relocate Minipillar</v>
          </cell>
          <cell r="C411" t="str">
            <v>CIPEN Relocation</v>
          </cell>
        </row>
        <row r="412">
          <cell r="A412">
            <v>7516174</v>
          </cell>
          <cell r="B412" t="str">
            <v>Bruce B1 S81 LV Retic/Supply to DHA Units</v>
          </cell>
          <cell r="C412" t="str">
            <v>CIPEN Urbn Infill</v>
          </cell>
        </row>
        <row r="413">
          <cell r="A413">
            <v>7516175</v>
          </cell>
          <cell r="B413" t="str">
            <v>Hume B20 S1 LV to Factory &amp; Showroom</v>
          </cell>
          <cell r="C413" t="str">
            <v>CIPEN Com/Ind Dvlp</v>
          </cell>
        </row>
        <row r="414">
          <cell r="A414">
            <v>7516176</v>
          </cell>
          <cell r="B414" t="str">
            <v>Greenway B23 S20 LV Temporary Supply to Guideline Compound</v>
          </cell>
          <cell r="C414" t="str">
            <v>CIPEN Spec Requests</v>
          </cell>
        </row>
        <row r="415">
          <cell r="A415">
            <v>7516177</v>
          </cell>
          <cell r="B415" t="str">
            <v>Pialligo Canb Int A/Port - LV UG Relocations - Pialligo Ave R/About</v>
          </cell>
          <cell r="C415" t="str">
            <v>CIPEN Relocation</v>
          </cell>
        </row>
        <row r="416">
          <cell r="A416">
            <v>7516178</v>
          </cell>
          <cell r="B416" t="str">
            <v>HMAS Harman - AFP Pistol Range - LV Retic/Supply</v>
          </cell>
          <cell r="C416" t="str">
            <v>CIPEN Spec Requests</v>
          </cell>
        </row>
        <row r="417">
          <cell r="A417">
            <v>7516181</v>
          </cell>
          <cell r="B417" t="str">
            <v>Lyneham B12 S34 LV OHead Alterations</v>
          </cell>
          <cell r="C417" t="str">
            <v>CIPEN Dist O/H Rplc</v>
          </cell>
        </row>
        <row r="418">
          <cell r="A418">
            <v>7516182</v>
          </cell>
          <cell r="B418" t="str">
            <v>To Create a Continuous HV Geographic Map &amp; Rural Map Image for ACMS</v>
          </cell>
          <cell r="C418" t="str">
            <v>CIPEN IT Project</v>
          </cell>
        </row>
        <row r="419">
          <cell r="A419">
            <v>7516183</v>
          </cell>
          <cell r="B419" t="str">
            <v>Garran B4 S53 Upgrade LV Service to Childcare Centre</v>
          </cell>
          <cell r="C419" t="str">
            <v>CIPEN Com/Ind Dvlp</v>
          </cell>
        </row>
        <row r="420">
          <cell r="A420">
            <v>7516184</v>
          </cell>
          <cell r="B420" t="str">
            <v>Stromlo B471 Cotter Parks Depot - LV Supply Relocations</v>
          </cell>
          <cell r="C420" t="str">
            <v>CIPEN Relocation</v>
          </cell>
        </row>
        <row r="421">
          <cell r="A421">
            <v>7516188</v>
          </cell>
          <cell r="B421" t="str">
            <v>Majura B42 AFP Complex - HV Reticulation</v>
          </cell>
          <cell r="C421" t="str">
            <v>CIPEN Com/Ind Dvlp</v>
          </cell>
        </row>
        <row r="422">
          <cell r="A422">
            <v>7516189</v>
          </cell>
          <cell r="B422" t="str">
            <v>Hume B26 S5 LV Supply to Factory</v>
          </cell>
          <cell r="C422" t="str">
            <v>CIPEN Com/Ind Dvlp</v>
          </cell>
        </row>
        <row r="423">
          <cell r="A423">
            <v>7516190</v>
          </cell>
          <cell r="B423" t="str">
            <v>Parkes B3 S54 Carillon LV Service Relocation</v>
          </cell>
          <cell r="C423" t="str">
            <v>CIPEN Relocation</v>
          </cell>
        </row>
        <row r="424">
          <cell r="A424">
            <v>7516191</v>
          </cell>
          <cell r="B424" t="str">
            <v>Campbell B12 S3 Replace LV OHead with ABC</v>
          </cell>
          <cell r="C424" t="str">
            <v>CIPEN Relocation</v>
          </cell>
        </row>
        <row r="425">
          <cell r="A425">
            <v>7516194</v>
          </cell>
          <cell r="B425" t="str">
            <v>Phillip CBD LV Alterations for Transact</v>
          </cell>
          <cell r="C425" t="str">
            <v>CIPEN Spec Requests</v>
          </cell>
        </row>
        <row r="426">
          <cell r="A426">
            <v>7516196</v>
          </cell>
          <cell r="B426" t="str">
            <v>Kaleen Ellenborough Street - Install HV Pole</v>
          </cell>
          <cell r="C426" t="str">
            <v>CIPEN Dist O/H Rplc</v>
          </cell>
        </row>
        <row r="427">
          <cell r="A427">
            <v>7516218</v>
          </cell>
          <cell r="B427" t="str">
            <v>Kingston Pole Replacement</v>
          </cell>
          <cell r="C427" t="str">
            <v>CIPEN Dist O/H Rplc</v>
          </cell>
        </row>
        <row r="428">
          <cell r="A428">
            <v>7516219</v>
          </cell>
          <cell r="B428" t="str">
            <v>Kaleen Pole Replacement</v>
          </cell>
          <cell r="C428" t="str">
            <v>CIPEN Dist O/H Rplc</v>
          </cell>
        </row>
        <row r="429">
          <cell r="A429">
            <v>7516220</v>
          </cell>
          <cell r="B429" t="str">
            <v>Torrens Pole Replacement</v>
          </cell>
          <cell r="C429" t="str">
            <v>CIPEN Dist O/H Rplc</v>
          </cell>
        </row>
        <row r="430">
          <cell r="A430">
            <v>7516222</v>
          </cell>
          <cell r="B430" t="str">
            <v>Dickson Pole Replacement</v>
          </cell>
          <cell r="C430" t="str">
            <v>CIPEN Dist O/H Rplc</v>
          </cell>
        </row>
        <row r="431">
          <cell r="A431">
            <v>7516226</v>
          </cell>
          <cell r="B431" t="str">
            <v>Kingston S8 - Stage 1A - Relocate HV UG</v>
          </cell>
          <cell r="C431" t="str">
            <v>CIPEN Relocation</v>
          </cell>
        </row>
        <row r="432">
          <cell r="A432">
            <v>7516228</v>
          </cell>
          <cell r="B432" t="str">
            <v>Amaroo B1 S93 HV &amp; LV to Gungaghlin School</v>
          </cell>
          <cell r="C432" t="str">
            <v>CIPEN Com/Ind Dvlp</v>
          </cell>
        </row>
        <row r="433">
          <cell r="A433">
            <v>7516229</v>
          </cell>
          <cell r="B433" t="str">
            <v>Gungahlin B1 S28 LV Supply to Child Care Centre</v>
          </cell>
          <cell r="C433" t="str">
            <v>CIPEN Com/Ind Dvlp</v>
          </cell>
        </row>
        <row r="434">
          <cell r="A434">
            <v>7516230</v>
          </cell>
          <cell r="B434" t="str">
            <v>Kingston B4 S21 LV OHead Removals</v>
          </cell>
          <cell r="C434" t="str">
            <v>CIPEN Relocation</v>
          </cell>
        </row>
        <row r="435">
          <cell r="A435">
            <v>7516231</v>
          </cell>
          <cell r="B435" t="str">
            <v>Kingston B4 S14 LV Reticulation to Comm Development</v>
          </cell>
          <cell r="C435" t="str">
            <v>CIPEN Com/Ind Dvlp</v>
          </cell>
        </row>
        <row r="436">
          <cell r="A436">
            <v>7516232</v>
          </cell>
          <cell r="B436" t="str">
            <v>Reid B4 S39 LV Supply to Traffic Signals - Anzac Parade</v>
          </cell>
          <cell r="C436" t="str">
            <v>CIPEN Spec Requests</v>
          </cell>
        </row>
        <row r="437">
          <cell r="A437">
            <v>7516233</v>
          </cell>
          <cell r="B437" t="str">
            <v>Fyshwick B28 S33 LV Service Upgrade</v>
          </cell>
          <cell r="C437" t="str">
            <v>CIPEN Com/Ind Dvlp</v>
          </cell>
        </row>
        <row r="438">
          <cell r="A438">
            <v>7516235</v>
          </cell>
          <cell r="B438" t="str">
            <v>Griffith B9 S79 LV OHead Alterations</v>
          </cell>
          <cell r="C438" t="str">
            <v>CIPEN Relocation</v>
          </cell>
        </row>
        <row r="439">
          <cell r="A439">
            <v>7516236</v>
          </cell>
          <cell r="B439" t="str">
            <v>Pialligo S5 LV Supply to Traffic Signals (2) Fairbairn Ave</v>
          </cell>
          <cell r="C439" t="str">
            <v>CIPEN Spec Requests</v>
          </cell>
        </row>
        <row r="440">
          <cell r="A440">
            <v>7516237</v>
          </cell>
          <cell r="B440" t="str">
            <v>Reid B18 S24 Relocate LV OHead to UG cable</v>
          </cell>
          <cell r="C440" t="str">
            <v>CIPEN Relocation</v>
          </cell>
        </row>
        <row r="441">
          <cell r="A441">
            <v>7516239</v>
          </cell>
          <cell r="B441" t="str">
            <v>Dunlop 4 Central Estate Stage 2 HV &amp; LV Reticulation</v>
          </cell>
          <cell r="C441" t="str">
            <v>CIPEN Urbn Dvlpmnt</v>
          </cell>
        </row>
        <row r="442">
          <cell r="A442">
            <v>7516241</v>
          </cell>
          <cell r="B442" t="str">
            <v>Stromlo - Mt Stromlo Observatory - LV supply to Transportable House</v>
          </cell>
          <cell r="C442" t="str">
            <v>CIPEN Spec Requests</v>
          </cell>
        </row>
        <row r="443">
          <cell r="A443">
            <v>7516245</v>
          </cell>
          <cell r="B443" t="str">
            <v>Duntroon RMC - UGing of HV &amp; LV OHead - Combes Road</v>
          </cell>
          <cell r="C443" t="str">
            <v>CIPEN Relocation</v>
          </cell>
        </row>
        <row r="444">
          <cell r="A444">
            <v>7516247</v>
          </cell>
          <cell r="B444" t="str">
            <v>Garran B9-11 S52 - UGing of HV &amp; LV OHead Mains</v>
          </cell>
          <cell r="C444" t="str">
            <v>CIPEN Dist O/H Rplc</v>
          </cell>
        </row>
        <row r="445">
          <cell r="A445">
            <v>7516248</v>
          </cell>
          <cell r="B445" t="str">
            <v>Stromlo Dist - HV OHead Reticulation - Ext of Blk Mtn Fdr to Cotter Fd</v>
          </cell>
          <cell r="C445" t="str">
            <v>CIPEN Dist O/H Rplc</v>
          </cell>
        </row>
        <row r="446">
          <cell r="A446">
            <v>7516249</v>
          </cell>
          <cell r="B446" t="str">
            <v>Fairbairn RAAF - Replace GEC HV Swgr in Sub 1789</v>
          </cell>
          <cell r="C446" t="str">
            <v>CIPEN Dist S/S Rplc</v>
          </cell>
        </row>
        <row r="447">
          <cell r="A447">
            <v>7516250</v>
          </cell>
          <cell r="B447" t="str">
            <v>City B5 S49 - Bunda Bldg - Relocate LV Service</v>
          </cell>
          <cell r="C447" t="str">
            <v>CIPEN Relocation</v>
          </cell>
        </row>
        <row r="448">
          <cell r="A448">
            <v>7516251</v>
          </cell>
          <cell r="B448" t="str">
            <v>Fyshwick B9 S6 LV Supply &amp; Temp Supply</v>
          </cell>
          <cell r="C448" t="str">
            <v>CIPEN Com/Ind Dvlp</v>
          </cell>
        </row>
        <row r="449">
          <cell r="A449">
            <v>7516252</v>
          </cell>
          <cell r="B449" t="str">
            <v>Kingston B4-7 S28 LV OHead Retic &amp; Removals</v>
          </cell>
          <cell r="C449" t="str">
            <v>CIPEN Relocation</v>
          </cell>
        </row>
        <row r="450">
          <cell r="A450">
            <v>7516253</v>
          </cell>
          <cell r="B450" t="str">
            <v>Kingston B7 S28 - LV Supply to Units</v>
          </cell>
          <cell r="C450" t="str">
            <v>CIPEN Urbn Infill</v>
          </cell>
        </row>
        <row r="451">
          <cell r="A451">
            <v>7516254</v>
          </cell>
          <cell r="B451" t="str">
            <v>Kingston B4-6 S28 LV Supply to Units</v>
          </cell>
          <cell r="C451" t="str">
            <v>CIPEN Urbn Infill</v>
          </cell>
        </row>
        <row r="452">
          <cell r="A452">
            <v>7516255</v>
          </cell>
          <cell r="B452" t="str">
            <v>O'Connor B1 S86 LV Supply &amp; OHead Relocations</v>
          </cell>
          <cell r="C452" t="str">
            <v>CIPEN Relocation</v>
          </cell>
        </row>
        <row r="453">
          <cell r="A453">
            <v>7516257</v>
          </cell>
          <cell r="B453" t="str">
            <v>Turner B1 S3 HV &amp; LV Reticulation/Supply to Units</v>
          </cell>
          <cell r="C453" t="str">
            <v>CIPEN Urbn Infill</v>
          </cell>
        </row>
        <row r="454">
          <cell r="A454">
            <v>7516259</v>
          </cell>
          <cell r="B454" t="str">
            <v>Forrest B2 S46 - Install LV Fuseway in Sub 1659</v>
          </cell>
          <cell r="C454" t="str">
            <v>CIPEN Spec Requests</v>
          </cell>
        </row>
        <row r="455">
          <cell r="A455">
            <v>7516261</v>
          </cell>
          <cell r="B455" t="str">
            <v>Kingston B4 S14 LV OHead Removals</v>
          </cell>
          <cell r="C455" t="str">
            <v>CIPEN Spec Requests</v>
          </cell>
        </row>
        <row r="456">
          <cell r="A456">
            <v>7516262</v>
          </cell>
          <cell r="B456" t="str">
            <v>Kingston B4 S14 - HV &amp; LV Reticulation to Units</v>
          </cell>
          <cell r="C456" t="str">
            <v>CIPEN Urbn Infill</v>
          </cell>
        </row>
        <row r="457">
          <cell r="A457">
            <v>7516263</v>
          </cell>
          <cell r="B457" t="str">
            <v>Campbell War Memorial - East Building - HV &amp; LV Reticulation</v>
          </cell>
          <cell r="C457" t="str">
            <v>CIPEN Com/Ind Dvlp</v>
          </cell>
        </row>
        <row r="458">
          <cell r="A458">
            <v>7516264</v>
          </cell>
          <cell r="B458" t="str">
            <v>Gordon B14 S577 LV Supply to APU's</v>
          </cell>
          <cell r="C458" t="str">
            <v>CIPEN Urbn Infill</v>
          </cell>
        </row>
        <row r="459">
          <cell r="A459">
            <v>7516265</v>
          </cell>
          <cell r="B459" t="str">
            <v>O'Connor B1 S86 - LV Supply to Apartments</v>
          </cell>
          <cell r="C459" t="str">
            <v>CIPEN Urbn Infill</v>
          </cell>
        </row>
        <row r="460">
          <cell r="A460">
            <v>7516266</v>
          </cell>
          <cell r="B460" t="str">
            <v>Watson B18 S9 LV OHead Alterations - ABC</v>
          </cell>
          <cell r="C460" t="str">
            <v>CIPEN Dist O/H Rplc</v>
          </cell>
        </row>
        <row r="461">
          <cell r="A461">
            <v>7516267</v>
          </cell>
          <cell r="B461" t="str">
            <v>Kambah B10 S268 LV OHead Alterations - ABC</v>
          </cell>
          <cell r="C461" t="str">
            <v>CIPEN Dist O/H Rplc</v>
          </cell>
        </row>
        <row r="462">
          <cell r="A462">
            <v>7516268</v>
          </cell>
          <cell r="B462" t="str">
            <v>Amaroo B4 S104 LV Supply to Twn Hses &amp; Temp Supply</v>
          </cell>
          <cell r="C462" t="str">
            <v>CIPEN Urbn Infill</v>
          </cell>
        </row>
        <row r="463">
          <cell r="A463">
            <v>7516269</v>
          </cell>
          <cell r="B463" t="str">
            <v>Amaroo B31 S68 LV Supply to Twn Hses</v>
          </cell>
          <cell r="C463" t="str">
            <v>CIPEN Urbn Infill</v>
          </cell>
        </row>
        <row r="464">
          <cell r="A464">
            <v>7516271</v>
          </cell>
          <cell r="B464" t="str">
            <v>Camp 1/24 Pole Sub 510 Rebuilding.</v>
          </cell>
          <cell r="C464" t="str">
            <v>CIPEN Dist S/S Rplc</v>
          </cell>
        </row>
        <row r="465">
          <cell r="A465">
            <v>7516272</v>
          </cell>
          <cell r="B465" t="str">
            <v>O'Connor B33 S82 Replace AB 4315 with Gas Switch</v>
          </cell>
          <cell r="C465" t="str">
            <v>CIPEN Dist O/H Rplc</v>
          </cell>
        </row>
        <row r="466">
          <cell r="A466">
            <v>7516273</v>
          </cell>
          <cell r="B466" t="str">
            <v>Curtin S121 LV Supply to Traffic Signals - Cotter Rd/McCulloch St</v>
          </cell>
          <cell r="C466" t="str">
            <v>CIPEN Spec Requests</v>
          </cell>
        </row>
        <row r="467">
          <cell r="A467">
            <v>7516274</v>
          </cell>
          <cell r="B467" t="str">
            <v>Deakin B3 S9 LV Supply Alterations - Girls Grammar School</v>
          </cell>
          <cell r="C467" t="str">
            <v>CIPEN Spec Requests</v>
          </cell>
        </row>
        <row r="468">
          <cell r="A468">
            <v>7516275</v>
          </cell>
          <cell r="B468" t="str">
            <v>Greenway - Athllon Drive Duplication LV to S/L &amp; T/L Controllers</v>
          </cell>
          <cell r="C468" t="str">
            <v>CIPEN Spec Requests</v>
          </cell>
        </row>
        <row r="469">
          <cell r="A469">
            <v>7516276</v>
          </cell>
          <cell r="B469" t="str">
            <v>Distribution Substation Schematic Link to HV Geographics</v>
          </cell>
          <cell r="C469" t="str">
            <v>CIPEN IT Project</v>
          </cell>
        </row>
        <row r="470">
          <cell r="A470">
            <v>7516279</v>
          </cell>
          <cell r="B470" t="str">
            <v>Holder B16 S45 LV Supply to Montessori School</v>
          </cell>
          <cell r="C470" t="str">
            <v>CIPEN Com/Ind Dvlp</v>
          </cell>
        </row>
        <row r="471">
          <cell r="A471">
            <v>7516280</v>
          </cell>
          <cell r="B471" t="str">
            <v>Bruce Fernhill Park Thynne St - UGing of HV OHead</v>
          </cell>
          <cell r="C471" t="str">
            <v>CIPEN Relocation</v>
          </cell>
        </row>
        <row r="472">
          <cell r="A472">
            <v>7516283</v>
          </cell>
          <cell r="B472" t="str">
            <v>Belconnen Dist William Hovell Dr LV Supply to Traff Sigs &amp; S/L Control</v>
          </cell>
          <cell r="C472" t="str">
            <v>CIPEN Spec Requests</v>
          </cell>
        </row>
        <row r="473">
          <cell r="A473">
            <v>7516284</v>
          </cell>
          <cell r="B473" t="str">
            <v>HMAS Harman Bonshaw Road LV Augmentation</v>
          </cell>
          <cell r="C473" t="str">
            <v>CIPEN Dist Sys Augm</v>
          </cell>
        </row>
        <row r="474">
          <cell r="A474">
            <v>7516285</v>
          </cell>
          <cell r="B474" t="str">
            <v>City B10 S23 HV Reticulation &amp; S/S F/Out for Office Development</v>
          </cell>
          <cell r="C474" t="str">
            <v>CIPEN Com/Ind Dvlp</v>
          </cell>
        </row>
        <row r="475">
          <cell r="A475">
            <v>7516286</v>
          </cell>
          <cell r="B475" t="str">
            <v>Pialligo Canb A/Port Brindabella Park LV Supply to Cafe</v>
          </cell>
          <cell r="C475" t="str">
            <v>CIPEN Com/Ind Dvlp</v>
          </cell>
        </row>
        <row r="476">
          <cell r="A476">
            <v>7516287</v>
          </cell>
          <cell r="B476" t="str">
            <v>Mt Stromlo LV Supply to Temp Admin Building</v>
          </cell>
          <cell r="C476" t="str">
            <v>CIPEN Spec Requests</v>
          </cell>
        </row>
        <row r="477">
          <cell r="A477">
            <v>7516289</v>
          </cell>
          <cell r="B477" t="str">
            <v>Fyshwick B51 S25 LV Supply Alterations</v>
          </cell>
          <cell r="C477" t="str">
            <v>CIPEN Relocation</v>
          </cell>
        </row>
        <row r="478">
          <cell r="A478">
            <v>7516290</v>
          </cell>
          <cell r="B478" t="str">
            <v>Braddon B5 &amp; 6 S18 HV &amp; LV Reticulation to Residential Development</v>
          </cell>
          <cell r="C478" t="str">
            <v>CIPEN Urbn Infill</v>
          </cell>
        </row>
        <row r="479">
          <cell r="A479">
            <v>7516291</v>
          </cell>
          <cell r="B479" t="str">
            <v>Dunlop 4 Central Estate Stage 3 - HV &amp; LV Reticulation</v>
          </cell>
          <cell r="C479" t="str">
            <v>CIPEN Urbn Dvlpmnt</v>
          </cell>
        </row>
        <row r="480">
          <cell r="A480">
            <v>7516297</v>
          </cell>
          <cell r="B480" t="str">
            <v>Kingston - KFD B15B - LV Supply to S/Light Controller St. 2 Infrastruc</v>
          </cell>
          <cell r="C480" t="str">
            <v>CIPEN Spec Requests</v>
          </cell>
        </row>
        <row r="481">
          <cell r="A481">
            <v>7516298</v>
          </cell>
          <cell r="B481" t="str">
            <v>Stromlo District Canb Equestrian Centre - Upgrade Electricity Supply</v>
          </cell>
          <cell r="C481" t="str">
            <v>CIPEN Rural Devpmnt</v>
          </cell>
        </row>
        <row r="482">
          <cell r="A482">
            <v>7516299</v>
          </cell>
          <cell r="B482" t="str">
            <v>City S6 HV Reticulation &amp; S/S Fitout</v>
          </cell>
          <cell r="C482" t="str">
            <v>CIPEN Urbn Infill</v>
          </cell>
        </row>
        <row r="483">
          <cell r="A483">
            <v>7516301</v>
          </cell>
          <cell r="B483" t="str">
            <v>Mawson B14 S46 LV Service Relocations to Ocean Master</v>
          </cell>
          <cell r="C483" t="str">
            <v>CIPEN Relocation</v>
          </cell>
        </row>
        <row r="484">
          <cell r="A484">
            <v>7516302</v>
          </cell>
          <cell r="B484" t="str">
            <v>Greenway B5 S10 HV UG Relocations for Road works</v>
          </cell>
          <cell r="C484" t="str">
            <v>CIPEN Relocation</v>
          </cell>
        </row>
        <row r="485">
          <cell r="A485">
            <v>7516303</v>
          </cell>
          <cell r="B485" t="str">
            <v>Chisholm B14 S575 Upgrade LV Service to Chisholm Sports Club</v>
          </cell>
          <cell r="C485" t="str">
            <v>CIPEN Spec Requests</v>
          </cell>
        </row>
        <row r="486">
          <cell r="A486">
            <v>7516304</v>
          </cell>
          <cell r="B486" t="str">
            <v>Hall B3 &amp; 12 S2 LV Supply to Units &amp; LV Relocations</v>
          </cell>
          <cell r="C486" t="str">
            <v>CIPEN Urbn Infill</v>
          </cell>
        </row>
        <row r="487">
          <cell r="A487">
            <v>7516305</v>
          </cell>
          <cell r="B487" t="str">
            <v>Deakin B19 S33 LV Supply to Units</v>
          </cell>
          <cell r="C487" t="str">
            <v>CIPEN Urbn Infill</v>
          </cell>
        </row>
        <row r="488">
          <cell r="A488">
            <v>7516306</v>
          </cell>
          <cell r="B488" t="str">
            <v>Pialligo Canb Airport HV &amp; LV to Flight Catering Facility</v>
          </cell>
          <cell r="C488" t="str">
            <v>CIPEN Com/Ind Dvlp</v>
          </cell>
        </row>
        <row r="489">
          <cell r="A489">
            <v>7516307</v>
          </cell>
          <cell r="B489" t="str">
            <v>ANU John Curtin School of Med Res. Redevel - HV Reticulation &amp; S/S F/O</v>
          </cell>
          <cell r="C489" t="str">
            <v>CIPEN Com/Ind Dvlp</v>
          </cell>
        </row>
        <row r="490">
          <cell r="A490">
            <v>7516311</v>
          </cell>
          <cell r="B490" t="str">
            <v>Turner B17 S67 HV UG Relocations</v>
          </cell>
          <cell r="C490" t="str">
            <v>CIPEN Relocation</v>
          </cell>
        </row>
        <row r="491">
          <cell r="A491">
            <v>7516312</v>
          </cell>
          <cell r="B491" t="str">
            <v>Griffith B15 S15 Upgrade LV Supply (2nd) to Manuka Oval</v>
          </cell>
          <cell r="C491" t="str">
            <v>CIPEN Com/Ind Dvlp</v>
          </cell>
        </row>
        <row r="492">
          <cell r="A492">
            <v>7516313</v>
          </cell>
          <cell r="B492" t="str">
            <v>Narrabundah B9 S28 LV OHead Alterations/Removals</v>
          </cell>
          <cell r="C492" t="str">
            <v>CIPEN Spec Requests</v>
          </cell>
        </row>
        <row r="493">
          <cell r="A493">
            <v>7516314</v>
          </cell>
          <cell r="B493" t="str">
            <v>Chapman B26 S1 Replace LV OHead with LV UG Cable</v>
          </cell>
          <cell r="C493" t="str">
            <v>CIPEN Relocation</v>
          </cell>
        </row>
        <row r="494">
          <cell r="A494">
            <v>7516315</v>
          </cell>
          <cell r="B494" t="str">
            <v>Braddon B6 S59 LV Reticulation &amp; Relocations for Units</v>
          </cell>
          <cell r="C494" t="str">
            <v>CIPEN Urbn Infill</v>
          </cell>
        </row>
        <row r="495">
          <cell r="A495">
            <v>7516318</v>
          </cell>
          <cell r="B495" t="str">
            <v>Gungahlin Horse Prk Estate -Service Cable Rectification Works</v>
          </cell>
          <cell r="C495" t="str">
            <v>CIPEN Relocation</v>
          </cell>
        </row>
        <row r="496">
          <cell r="A496">
            <v>7516321</v>
          </cell>
          <cell r="B496" t="str">
            <v>Ngunnawal B79 S134 LV Supply to Church</v>
          </cell>
          <cell r="C496" t="str">
            <v>CIPEN Spec Requests</v>
          </cell>
        </row>
        <row r="497">
          <cell r="A497">
            <v>7516322</v>
          </cell>
          <cell r="B497" t="str">
            <v>Fyshwick B6 S59 HV Overhead Relocations</v>
          </cell>
          <cell r="C497" t="str">
            <v>CIPEN Relocation</v>
          </cell>
        </row>
        <row r="498">
          <cell r="A498">
            <v>7516323</v>
          </cell>
          <cell r="B498" t="str">
            <v>Fyshwick B78 S29 LV Reticulation Alterations &amp; Supply to Comm Develop</v>
          </cell>
          <cell r="C498" t="str">
            <v>CIPEN Com/Ind Dvlp</v>
          </cell>
        </row>
        <row r="499">
          <cell r="A499">
            <v>7516325</v>
          </cell>
          <cell r="B499" t="str">
            <v>Kingston B1 S48 LV Supply to S/L Control Eyre Street</v>
          </cell>
          <cell r="C499" t="str">
            <v>CIPEN Spec Requests</v>
          </cell>
        </row>
        <row r="500">
          <cell r="A500">
            <v>7516326</v>
          </cell>
          <cell r="B500" t="str">
            <v>Greenway Athllon Dr/Rowland Rees HV Cable relocation</v>
          </cell>
          <cell r="C500" t="str">
            <v>CIPEN Relocation</v>
          </cell>
        </row>
        <row r="501">
          <cell r="A501">
            <v>7516327</v>
          </cell>
          <cell r="B501" t="str">
            <v>Gungahlin S61 Earnst Cavangher St - Mains relocations</v>
          </cell>
          <cell r="C501" t="str">
            <v>CIPEN Relocation</v>
          </cell>
        </row>
        <row r="502">
          <cell r="A502">
            <v>7516329</v>
          </cell>
          <cell r="B502" t="str">
            <v>Kingston S 47 (KFD) - ID Sub fitout &amp; retic</v>
          </cell>
          <cell r="C502" t="str">
            <v>CIPEN Urbn Dvlpmnt</v>
          </cell>
        </row>
        <row r="503">
          <cell r="A503">
            <v>7516330</v>
          </cell>
          <cell r="B503" t="str">
            <v>Northside Rural Pole Replacements</v>
          </cell>
          <cell r="C503" t="str">
            <v>CIPEN Dist O/H Rplc</v>
          </cell>
        </row>
        <row r="504">
          <cell r="A504">
            <v>7516331</v>
          </cell>
          <cell r="B504" t="str">
            <v>Griffith Pole Replacement Project</v>
          </cell>
          <cell r="C504" t="str">
            <v>CIPEN Dist O/H Rplc</v>
          </cell>
        </row>
        <row r="505">
          <cell r="A505">
            <v>7516332</v>
          </cell>
          <cell r="B505" t="str">
            <v>O'Connor Pole Replacement Project</v>
          </cell>
          <cell r="C505" t="str">
            <v>CIPEN Dist O/H Rplc</v>
          </cell>
        </row>
        <row r="506">
          <cell r="A506">
            <v>7516333</v>
          </cell>
          <cell r="B506" t="str">
            <v>Barton Pole Replacement Program</v>
          </cell>
          <cell r="C506" t="str">
            <v>CIPEN Dist O/H Rplc</v>
          </cell>
        </row>
        <row r="507">
          <cell r="A507">
            <v>7516334</v>
          </cell>
          <cell r="B507" t="str">
            <v>Deakin B14 S8 - Replace O/H with ABC</v>
          </cell>
          <cell r="C507" t="str">
            <v>CIPEN Relocation</v>
          </cell>
        </row>
        <row r="508">
          <cell r="A508">
            <v>7516336</v>
          </cell>
          <cell r="B508" t="str">
            <v>Watson Rebuild Sub 835</v>
          </cell>
          <cell r="C508" t="str">
            <v>CIPEN Dist S/S Rplc</v>
          </cell>
        </row>
        <row r="509">
          <cell r="A509">
            <v>7516337</v>
          </cell>
          <cell r="B509" t="str">
            <v>Dickson Rebuild Sub 623</v>
          </cell>
          <cell r="C509" t="str">
            <v>CIPEN Dist S/S Rplc</v>
          </cell>
        </row>
        <row r="510">
          <cell r="A510">
            <v>7516338</v>
          </cell>
          <cell r="B510" t="str">
            <v>Jerrabomberra B2031 - Mugga Lane - Install HV Recloser</v>
          </cell>
          <cell r="C510" t="str">
            <v>CIPEN Dist Sys Augm</v>
          </cell>
        </row>
        <row r="511">
          <cell r="A511">
            <v>7516340</v>
          </cell>
          <cell r="B511" t="str">
            <v>Hughes B9 S45 - Service Relocation</v>
          </cell>
          <cell r="C511" t="str">
            <v>CIPEN Relocation</v>
          </cell>
        </row>
        <row r="512">
          <cell r="A512">
            <v>7516341</v>
          </cell>
          <cell r="B512" t="str">
            <v>WLAN Extension to Wanniassa Zone</v>
          </cell>
          <cell r="C512" t="str">
            <v>CIPEN IT Project</v>
          </cell>
        </row>
        <row r="513">
          <cell r="A513">
            <v>7516342</v>
          </cell>
          <cell r="B513" t="str">
            <v>Aranda B16 S43 - Replace O/H with ABC</v>
          </cell>
          <cell r="C513" t="str">
            <v>CIPEN Relocation</v>
          </cell>
        </row>
        <row r="514">
          <cell r="A514">
            <v>7516343</v>
          </cell>
          <cell r="B514" t="str">
            <v>Condemned 2pSub 698 Replacement</v>
          </cell>
          <cell r="C514" t="str">
            <v>CIPEN Dist S/S Rplc</v>
          </cell>
        </row>
        <row r="515">
          <cell r="A515">
            <v>7516344</v>
          </cell>
          <cell r="B515" t="str">
            <v>Computer Screen &amp; In-vehicle Mounting for Field Services</v>
          </cell>
          <cell r="C515" t="str">
            <v>CIPEN IT Project</v>
          </cell>
        </row>
        <row r="516">
          <cell r="A516">
            <v>7516345</v>
          </cell>
          <cell r="B516" t="str">
            <v>ACMS-WASP Integration forms based editing</v>
          </cell>
          <cell r="C516" t="str">
            <v>CIPEN IT Project</v>
          </cell>
        </row>
        <row r="517">
          <cell r="A517">
            <v>7516347</v>
          </cell>
          <cell r="B517" t="str">
            <v>Lyons - Burnie St - Overhead relocation to underground</v>
          </cell>
          <cell r="C517" t="str">
            <v>CIPEN Relocation</v>
          </cell>
        </row>
        <row r="518">
          <cell r="A518">
            <v>7516348</v>
          </cell>
          <cell r="B518" t="str">
            <v>Conder 4 Estate - HV &amp; LV Reticulation</v>
          </cell>
          <cell r="C518" t="str">
            <v>CIPEN Urbn Dvlpmnt</v>
          </cell>
        </row>
        <row r="519">
          <cell r="A519">
            <v>7516349</v>
          </cell>
          <cell r="B519" t="str">
            <v>Braddon B5 21 &amp; 22 S15 - LV Supply to Units</v>
          </cell>
          <cell r="C519" t="str">
            <v>CIPEN Urbn Infill</v>
          </cell>
        </row>
        <row r="520">
          <cell r="A520">
            <v>7516350</v>
          </cell>
          <cell r="B520" t="str">
            <v>Braddon B5 21 &amp; 22 - LV Overhead Removals</v>
          </cell>
          <cell r="C520" t="str">
            <v>CIPEN Spec Requests</v>
          </cell>
        </row>
        <row r="521">
          <cell r="A521">
            <v>7516351</v>
          </cell>
          <cell r="B521" t="str">
            <v>Ainslie B15 S3 - LV Supply to 6 APU's</v>
          </cell>
          <cell r="C521" t="str">
            <v>CIPEN Urbn Infill</v>
          </cell>
        </row>
        <row r="522">
          <cell r="A522">
            <v>7516353</v>
          </cell>
          <cell r="B522" t="str">
            <v>Ainslie B15 S3 - Remove LV O/H Span</v>
          </cell>
          <cell r="C522" t="str">
            <v>CIPEN Spec Requests</v>
          </cell>
        </row>
        <row r="523">
          <cell r="A523">
            <v>7516354</v>
          </cell>
          <cell r="B523" t="str">
            <v>Wanniassa ZSS - Replacement of Voltage Regulation Relay</v>
          </cell>
          <cell r="C523" t="str">
            <v>CIPEN Comms/Protect</v>
          </cell>
        </row>
        <row r="524">
          <cell r="A524">
            <v>7516356</v>
          </cell>
          <cell r="B524" t="str">
            <v>Woden ZSS - Replacement of Voltage Regulation Relay</v>
          </cell>
          <cell r="C524" t="str">
            <v>CIPEN Comms/Protect</v>
          </cell>
        </row>
        <row r="525">
          <cell r="A525">
            <v>7516357</v>
          </cell>
          <cell r="B525" t="str">
            <v>Latham ZSS - Replacement of Voltage Regulation Relay</v>
          </cell>
          <cell r="C525" t="str">
            <v>CIPEN Comms/Protect</v>
          </cell>
        </row>
        <row r="526">
          <cell r="A526">
            <v>7516358</v>
          </cell>
          <cell r="B526" t="str">
            <v>Belconnen ZSS - Replacement of Voltage Regulation Relay</v>
          </cell>
          <cell r="C526" t="str">
            <v>CIPEN Comms/Protect</v>
          </cell>
        </row>
        <row r="527">
          <cell r="A527">
            <v>7516359</v>
          </cell>
          <cell r="B527" t="str">
            <v>Gungahlin Section 61 &amp; 62 - LV Supply to Units</v>
          </cell>
          <cell r="C527" t="str">
            <v>CIPEN Urbn Infill</v>
          </cell>
        </row>
        <row r="528">
          <cell r="A528">
            <v>7516362</v>
          </cell>
          <cell r="B528" t="str">
            <v>Hughes B17 S24 - Replace Overhead with ABC</v>
          </cell>
          <cell r="C528" t="str">
            <v>CIPEN Relocation</v>
          </cell>
        </row>
        <row r="529">
          <cell r="A529">
            <v>7516363</v>
          </cell>
          <cell r="B529" t="str">
            <v>Monash B11 S169 - Replace 4 wire OH to ABC</v>
          </cell>
          <cell r="C529" t="str">
            <v>CIPEN Spec Requests</v>
          </cell>
        </row>
        <row r="530">
          <cell r="A530">
            <v>7516364</v>
          </cell>
          <cell r="B530" t="str">
            <v>Gungahlin - Opp S117 - Horse Park Drive - Relocate HV Pole from road</v>
          </cell>
          <cell r="C530" t="str">
            <v>CIPEN Relocation</v>
          </cell>
        </row>
        <row r="531">
          <cell r="A531">
            <v>7516365</v>
          </cell>
          <cell r="B531" t="str">
            <v>Contact Centre Management Information System</v>
          </cell>
          <cell r="C531" t="str">
            <v>CIPEN IT Project</v>
          </cell>
        </row>
        <row r="532">
          <cell r="A532">
            <v>7516372</v>
          </cell>
          <cell r="B532" t="str">
            <v>Fyshwick B1 S66 LV Supply to New POE</v>
          </cell>
          <cell r="C532" t="str">
            <v>CIPEN Spec Requests</v>
          </cell>
        </row>
        <row r="533">
          <cell r="A533">
            <v>7516373</v>
          </cell>
          <cell r="B533" t="str">
            <v>Calwell B17 S15 - LV Supply Upgrade</v>
          </cell>
          <cell r="C533" t="str">
            <v>CIPEN Spec Requests</v>
          </cell>
        </row>
        <row r="534">
          <cell r="A534">
            <v>7516374</v>
          </cell>
          <cell r="B534" t="str">
            <v>Replacement of Charred Poles due to Bushfire</v>
          </cell>
          <cell r="C534" t="str">
            <v>CIPEN Dist O/H Rplc</v>
          </cell>
        </row>
        <row r="535">
          <cell r="A535">
            <v>7516377</v>
          </cell>
          <cell r="B535" t="str">
            <v>Chisholm Pole Replacement</v>
          </cell>
          <cell r="C535" t="str">
            <v>CIPEN Dist O/H Rplc</v>
          </cell>
        </row>
        <row r="536">
          <cell r="A536">
            <v>7516380</v>
          </cell>
          <cell r="B536" t="str">
            <v>Gungahlin - Horse Park Estate - Stg 3B</v>
          </cell>
          <cell r="C536" t="str">
            <v>CIPEN Urbn Dvlpmnt</v>
          </cell>
        </row>
        <row r="537">
          <cell r="A537">
            <v>7516381</v>
          </cell>
          <cell r="B537" t="str">
            <v>Woden Zone Substation extension of blue metal coverage</v>
          </cell>
          <cell r="C537" t="str">
            <v>CIPEN ZZS Replce</v>
          </cell>
        </row>
        <row r="538">
          <cell r="A538">
            <v>7516383</v>
          </cell>
          <cell r="B538" t="str">
            <v>Rural Michaelago - Install single pole Substation</v>
          </cell>
          <cell r="C538" t="str">
            <v>CIPEN Rural Devpmnt</v>
          </cell>
        </row>
        <row r="539">
          <cell r="A539">
            <v>7516384</v>
          </cell>
          <cell r="B539" t="str">
            <v>Phillip Parramatta St Extension Relocations</v>
          </cell>
          <cell r="C539" t="str">
            <v>CIPEN Relocation</v>
          </cell>
        </row>
        <row r="540">
          <cell r="A540">
            <v>7516386</v>
          </cell>
          <cell r="B540" t="str">
            <v>Hume B22 S 2 - LV Supply</v>
          </cell>
          <cell r="C540" t="str">
            <v>CIPEN Com/Ind Dvlp</v>
          </cell>
        </row>
        <row r="541">
          <cell r="A541">
            <v>7516387</v>
          </cell>
          <cell r="B541" t="str">
            <v>Deakin Strickland Cres 2 pole sub 851 Rebuild</v>
          </cell>
          <cell r="C541" t="str">
            <v>CIPEN Dist S/S Rplc</v>
          </cell>
        </row>
        <row r="542">
          <cell r="A542">
            <v>7516392</v>
          </cell>
          <cell r="B542" t="str">
            <v>Parkes B1 S45 - Barrine St - LV to S/L Cubicle</v>
          </cell>
          <cell r="C542" t="str">
            <v>CIPEN Spec Requests</v>
          </cell>
        </row>
        <row r="543">
          <cell r="A543">
            <v>7516393</v>
          </cell>
          <cell r="B543" t="str">
            <v>Dunl 4 Stg 4 Central Estate - HV &amp; LV Retic</v>
          </cell>
          <cell r="C543" t="str">
            <v>CIPEN Urbn Dvlpmnt</v>
          </cell>
        </row>
        <row r="544">
          <cell r="A544">
            <v>7516397</v>
          </cell>
          <cell r="B544" t="str">
            <v>Cook Blk 12 Sec 13 - LV Supply to Canteen</v>
          </cell>
          <cell r="C544" t="str">
            <v>CIPEN Spec Requests</v>
          </cell>
        </row>
        <row r="545">
          <cell r="A545">
            <v>7516398</v>
          </cell>
          <cell r="B545" t="str">
            <v>Braddon B4 S15 - LV Supply</v>
          </cell>
          <cell r="C545" t="str">
            <v>CIPEN Urbn Infill</v>
          </cell>
        </row>
        <row r="546">
          <cell r="A546">
            <v>7516401</v>
          </cell>
          <cell r="B546" t="str">
            <v>Campbell - Duntroon Blg D87 - Service Relocation</v>
          </cell>
          <cell r="C546" t="str">
            <v>CIPEN Spec Requests</v>
          </cell>
        </row>
        <row r="547">
          <cell r="A547">
            <v>7516406</v>
          </cell>
          <cell r="B547" t="str">
            <v>McKellar North Estate - Wlliam Slim Dr - HV Relocations Stg 1</v>
          </cell>
          <cell r="C547" t="str">
            <v>CIPEN Relocation</v>
          </cell>
        </row>
        <row r="548">
          <cell r="A548">
            <v>7516407</v>
          </cell>
          <cell r="B548" t="str">
            <v>Greenway Athllon Dr - LV Supply to Pedestrian Xing Lights</v>
          </cell>
          <cell r="C548" t="str">
            <v>CIPEN Spec Requests</v>
          </cell>
        </row>
        <row r="549">
          <cell r="A549">
            <v>7516410</v>
          </cell>
          <cell r="B549" t="str">
            <v>Kingston S47 HV UG Cable Relocation</v>
          </cell>
          <cell r="C549" t="str">
            <v>CIPEN Relocation</v>
          </cell>
        </row>
        <row r="550">
          <cell r="A550">
            <v>7516411</v>
          </cell>
          <cell r="B550" t="str">
            <v>Greenway Hyperdome Sub 4480 Augmentation</v>
          </cell>
          <cell r="C550" t="str">
            <v>CIPEN Dist S/S Augm</v>
          </cell>
        </row>
        <row r="551">
          <cell r="A551">
            <v>7516412</v>
          </cell>
          <cell r="B551" t="str">
            <v>Narrabundah B25 S88 LV OHead Removals &amp; Relocations</v>
          </cell>
          <cell r="C551" t="str">
            <v>CIPEN Relocation</v>
          </cell>
        </row>
        <row r="552">
          <cell r="A552">
            <v>7516413</v>
          </cell>
          <cell r="B552" t="str">
            <v>Narrabundah B23 S88 HV &amp; LV Reticulation to Units</v>
          </cell>
          <cell r="C552" t="str">
            <v>CIPEN Urbn Infill</v>
          </cell>
        </row>
        <row r="553">
          <cell r="A553">
            <v>7516414</v>
          </cell>
          <cell r="B553" t="str">
            <v>Turner B8 S25 LV UG Relocations</v>
          </cell>
          <cell r="C553" t="str">
            <v>CIPEN Relocation</v>
          </cell>
        </row>
        <row r="554">
          <cell r="A554">
            <v>7516415</v>
          </cell>
          <cell r="B554" t="str">
            <v>Turner B9 S58 HV &amp; LV Retic to Units</v>
          </cell>
          <cell r="C554" t="str">
            <v>CIPEN Urbn Infill</v>
          </cell>
        </row>
        <row r="555">
          <cell r="A555">
            <v>7516416</v>
          </cell>
          <cell r="B555" t="str">
            <v>Belconnen B6 S157 HV &amp; LV Reticulation to MD Hsing Development</v>
          </cell>
          <cell r="C555" t="str">
            <v>CIPEN Urbn Dvlpmnt</v>
          </cell>
        </row>
        <row r="556">
          <cell r="A556">
            <v>7516422</v>
          </cell>
          <cell r="B556" t="str">
            <v>National Electricity Market Software</v>
          </cell>
          <cell r="C556" t="str">
            <v>CIPEN IT Project</v>
          </cell>
        </row>
        <row r="557">
          <cell r="A557">
            <v>7516423</v>
          </cell>
          <cell r="B557" t="str">
            <v>Phillip B2 S18 Relocate HV UG Cable</v>
          </cell>
          <cell r="C557" t="str">
            <v>CIPEN Relocation</v>
          </cell>
        </row>
        <row r="558">
          <cell r="A558">
            <v>7516424</v>
          </cell>
          <cell r="B558" t="str">
            <v>Chisholm B13 S575 LV Supply to Cricket Pavilion</v>
          </cell>
          <cell r="C558" t="str">
            <v>CIPEN Spec Requests</v>
          </cell>
        </row>
        <row r="559">
          <cell r="A559">
            <v>7516425</v>
          </cell>
          <cell r="B559" t="str">
            <v>Turner B14 S58 HV &amp; LV Reticulation/Relocations to Units</v>
          </cell>
          <cell r="C559" t="str">
            <v>CIPEN Urbn Infill</v>
          </cell>
        </row>
        <row r="560">
          <cell r="A560">
            <v>7516426</v>
          </cell>
          <cell r="B560" t="str">
            <v>Hume B65 S22 HV &amp; LV Reticulation to Hewsaw Plant</v>
          </cell>
          <cell r="C560" t="str">
            <v>CIPEN Com/Ind Dvlp</v>
          </cell>
        </row>
        <row r="561">
          <cell r="A561">
            <v>7516429</v>
          </cell>
          <cell r="B561" t="str">
            <v>New Key Lock Arrangement for Ground Mounted Subs Northside</v>
          </cell>
          <cell r="C561" t="str">
            <v>CIPEN Dist S/S Rplc</v>
          </cell>
        </row>
        <row r="562">
          <cell r="A562">
            <v>7516430</v>
          </cell>
          <cell r="B562" t="str">
            <v>Stromlo ANU HV &amp; LV Reticulation/Supply to Temp Workshop</v>
          </cell>
          <cell r="C562" t="str">
            <v>CIPEN Com/Ind Dvlp</v>
          </cell>
        </row>
        <row r="563">
          <cell r="A563">
            <v>7516431</v>
          </cell>
          <cell r="B563" t="str">
            <v>Banks B16 S96 LV Reticulation/Supply to Units</v>
          </cell>
          <cell r="C563" t="str">
            <v>CIPEN Urbn Infill</v>
          </cell>
        </row>
        <row r="564">
          <cell r="A564">
            <v>7516432</v>
          </cell>
          <cell r="B564" t="str">
            <v>Garran S59 &amp; 60 HV &amp; LV Network Augmentation - Stage 2</v>
          </cell>
          <cell r="C564" t="str">
            <v>CIPEN Dist Sys Augm</v>
          </cell>
        </row>
        <row r="565">
          <cell r="A565">
            <v>7516433</v>
          </cell>
          <cell r="B565" t="str">
            <v>Lyneham B14 S56 LV Service Relocations</v>
          </cell>
          <cell r="C565" t="str">
            <v>CIPEN Relocation</v>
          </cell>
        </row>
        <row r="566">
          <cell r="A566">
            <v>7516435</v>
          </cell>
          <cell r="B566" t="str">
            <v>Phillip Condemned Pole Replacement</v>
          </cell>
          <cell r="C566" t="str">
            <v>CIPEN Dist O/H Rplc</v>
          </cell>
        </row>
        <row r="567">
          <cell r="A567">
            <v>7516438</v>
          </cell>
          <cell r="B567" t="str">
            <v>Phillip Condemned 2pSub 3003 Rebuilding</v>
          </cell>
          <cell r="C567" t="str">
            <v>CIPEN Dist S/S Rplc</v>
          </cell>
        </row>
        <row r="568">
          <cell r="A568">
            <v>7516439</v>
          </cell>
          <cell r="B568" t="str">
            <v>Missed/New Poles in Completed Suburbs 2003/04</v>
          </cell>
          <cell r="C568" t="str">
            <v>CIPEN Dist O/H Rplc</v>
          </cell>
        </row>
        <row r="569">
          <cell r="A569">
            <v>7516441</v>
          </cell>
          <cell r="B569" t="str">
            <v>Pole Staking Various Locations 2003/04</v>
          </cell>
          <cell r="C569" t="str">
            <v>CIPEN Dist O/H Rplc</v>
          </cell>
        </row>
        <row r="570">
          <cell r="A570">
            <v>7516442</v>
          </cell>
          <cell r="B570" t="str">
            <v>Yamba and Corinna Feeders - Repl HV Original Joints</v>
          </cell>
          <cell r="C570" t="str">
            <v>CIPEN Dist U/G Rplc</v>
          </cell>
        </row>
        <row r="571">
          <cell r="A571">
            <v>7516448</v>
          </cell>
          <cell r="B571" t="str">
            <v>Phillip B16 S28 LV Service Augmentation Canberra Toyota</v>
          </cell>
          <cell r="C571" t="str">
            <v>CIPEN Com/Ind Dvlp</v>
          </cell>
        </row>
        <row r="572">
          <cell r="A572">
            <v>7516449</v>
          </cell>
          <cell r="B572" t="str">
            <v>Gungahlin B20 S167 LV Retic/Supply to Units</v>
          </cell>
          <cell r="C572" t="str">
            <v>CIPEN Urbn Infill</v>
          </cell>
        </row>
        <row r="573">
          <cell r="A573">
            <v>7516451</v>
          </cell>
          <cell r="B573" t="str">
            <v>Gungahlin B2&amp;3 S3 LV Retic/Supply to Comm Development</v>
          </cell>
          <cell r="C573" t="str">
            <v>CIPEN Com/Ind Dvlp</v>
          </cell>
        </row>
        <row r="574">
          <cell r="A574">
            <v>7516452</v>
          </cell>
          <cell r="B574" t="str">
            <v>Coree B35 - Mt MacDonald - Design Check on Long O/Head Span</v>
          </cell>
          <cell r="C574" t="str">
            <v>CIPEN Dist O/H Rplc</v>
          </cell>
        </row>
        <row r="575">
          <cell r="A575">
            <v>7516453</v>
          </cell>
          <cell r="B575" t="str">
            <v>Rural Condemned Pole Replacement 2003-04</v>
          </cell>
          <cell r="C575" t="str">
            <v>CIPEN Dist O/H Rplc</v>
          </cell>
        </row>
        <row r="576">
          <cell r="A576">
            <v>7516454</v>
          </cell>
          <cell r="B576" t="str">
            <v>Stromlo - LV Supply to Diesel Fire Pump Enclosure (near Pole 51752)</v>
          </cell>
          <cell r="C576" t="str">
            <v>CIPEN Rural Devpmnt</v>
          </cell>
        </row>
        <row r="577">
          <cell r="A577">
            <v>7516455</v>
          </cell>
          <cell r="B577" t="str">
            <v>Stromlo Mt Stromlo Village - Temporary Supply to Gardeners Shed</v>
          </cell>
          <cell r="C577" t="str">
            <v>CIPEN Rural Devpmnt</v>
          </cell>
        </row>
        <row r="578">
          <cell r="A578">
            <v>7516456</v>
          </cell>
          <cell r="B578" t="str">
            <v>Fyshwick B30 S20 LV Service Upgrade - National Cap Printers</v>
          </cell>
          <cell r="C578" t="str">
            <v>CIPEN Com/Ind Dvlp</v>
          </cell>
        </row>
        <row r="579">
          <cell r="A579">
            <v>7516457</v>
          </cell>
          <cell r="B579" t="str">
            <v>Gungahlin Horse Park 2 Estate HV &amp; LV Reticulation Stage 1</v>
          </cell>
          <cell r="C579" t="str">
            <v>CIPEN Urbn Dvlpmnt</v>
          </cell>
        </row>
        <row r="580">
          <cell r="A580">
            <v>7516459</v>
          </cell>
          <cell r="B580" t="str">
            <v>Gungahlin Horse Park 2 Estate - HV &amp; LV Reticulation Stage 2</v>
          </cell>
          <cell r="C580" t="str">
            <v>CIPEN Urbn Dvlpmnt</v>
          </cell>
        </row>
        <row r="581">
          <cell r="A581">
            <v>7516461</v>
          </cell>
          <cell r="B581" t="str">
            <v>Uriarra 360 Two Sticks Road - HV Retic to Rural Block</v>
          </cell>
          <cell r="C581" t="str">
            <v>CIPEN Rural Devpmnt</v>
          </cell>
        </row>
        <row r="582">
          <cell r="A582">
            <v>7516462</v>
          </cell>
          <cell r="B582" t="str">
            <v>Fyshwick B54 S25 LV Service Relocations</v>
          </cell>
          <cell r="C582" t="str">
            <v>CIPEN Relocation</v>
          </cell>
        </row>
        <row r="583">
          <cell r="A583">
            <v>7516463</v>
          </cell>
          <cell r="B583" t="str">
            <v>Pialligo B15 S2 LV Retic/Supply Alterations</v>
          </cell>
          <cell r="C583" t="str">
            <v>CIPEN Spec Requests</v>
          </cell>
        </row>
        <row r="584">
          <cell r="A584">
            <v>7516465</v>
          </cell>
          <cell r="B584" t="str">
            <v>Fyshwick B39 S21 LV Supply &amp; Sub 4479 Augmentation</v>
          </cell>
          <cell r="C584" t="str">
            <v>CIPEN Com/Ind Dvlp</v>
          </cell>
        </row>
        <row r="585">
          <cell r="A585">
            <v>7516467</v>
          </cell>
          <cell r="B585" t="str">
            <v>Replace Faded Danger Signs on 137 Transmission Line Towers</v>
          </cell>
          <cell r="C585" t="str">
            <v>CIPEN ZZS Replce</v>
          </cell>
        </row>
        <row r="586">
          <cell r="A586">
            <v>7516468</v>
          </cell>
          <cell r="B586" t="str">
            <v>Fyshwick B11 S18 HV &amp; LV Reticulation to Comm Development</v>
          </cell>
          <cell r="C586" t="str">
            <v>CIPEN Com/Ind Dvlp</v>
          </cell>
        </row>
        <row r="587">
          <cell r="A587">
            <v>7516469</v>
          </cell>
          <cell r="B587" t="str">
            <v>Conder 4 Estate - Stage 2 - HV &amp; LV Reticulation</v>
          </cell>
          <cell r="C587" t="str">
            <v>CIPEN Urbn Dvlpmnt</v>
          </cell>
        </row>
        <row r="588">
          <cell r="A588">
            <v>7516470</v>
          </cell>
          <cell r="B588" t="str">
            <v>Conder 4 Estate - Stage 3 - HV &amp; LV Reticulation</v>
          </cell>
          <cell r="C588" t="str">
            <v>CIPEN Urbn Dvlpmnt</v>
          </cell>
        </row>
        <row r="589">
          <cell r="A589">
            <v>7516471</v>
          </cell>
          <cell r="B589" t="str">
            <v>Turner B25 S43 HV &amp; LV Reticulation to Units</v>
          </cell>
          <cell r="C589" t="str">
            <v>CIPEN Urbn Infill</v>
          </cell>
        </row>
        <row r="590">
          <cell r="A590">
            <v>7516475</v>
          </cell>
          <cell r="B590" t="str">
            <v>Yarralumla B7 S4 LV Supply to Optus Tower S5626</v>
          </cell>
          <cell r="C590" t="str">
            <v>CIPEN Spec Requests</v>
          </cell>
        </row>
        <row r="591">
          <cell r="A591">
            <v>7516476</v>
          </cell>
          <cell r="B591" t="str">
            <v>Fyshwick B1 S29 LV OHead Augmentation</v>
          </cell>
          <cell r="C591" t="str">
            <v>CIPEN Dist Sys Augm</v>
          </cell>
        </row>
        <row r="592">
          <cell r="A592">
            <v>7516477</v>
          </cell>
          <cell r="B592" t="str">
            <v>Belconnen B23 S149 HV &amp; LV Reticulation to Units</v>
          </cell>
          <cell r="C592" t="str">
            <v>CIPEN Urbn Infill</v>
          </cell>
        </row>
        <row r="593">
          <cell r="A593">
            <v>7516478</v>
          </cell>
          <cell r="B593" t="str">
            <v>Narrabundah Sub 383 Rebuild</v>
          </cell>
          <cell r="C593" t="str">
            <v>CIPEN Dist S/S Rplc</v>
          </cell>
        </row>
        <row r="594">
          <cell r="A594">
            <v>7516479</v>
          </cell>
          <cell r="B594" t="str">
            <v>Canberra City Sub 108 Rebuild</v>
          </cell>
          <cell r="C594" t="str">
            <v>CIPEN Dist S/S Rplc</v>
          </cell>
        </row>
        <row r="595">
          <cell r="A595">
            <v>7516481</v>
          </cell>
          <cell r="B595" t="str">
            <v>Lyneham B2 S52 Replace LV Pillar</v>
          </cell>
          <cell r="C595" t="str">
            <v>CIPEN Dist U/G Rplc</v>
          </cell>
        </row>
        <row r="596">
          <cell r="A596">
            <v>7516482</v>
          </cell>
          <cell r="B596" t="str">
            <v>Deakin B11 S49 LV Supply to Canb Girls Grammar Early Learn Centre</v>
          </cell>
          <cell r="C596" t="str">
            <v>CIPEN Spec Requests</v>
          </cell>
        </row>
        <row r="597">
          <cell r="A597">
            <v>7516485</v>
          </cell>
          <cell r="B597" t="str">
            <v>Correcting the data model - Network Connectivity stage 2</v>
          </cell>
          <cell r="C597" t="str">
            <v>CIPEN IT Project</v>
          </cell>
        </row>
        <row r="598">
          <cell r="A598">
            <v>7516486</v>
          </cell>
          <cell r="B598" t="str">
            <v>Tugg District B11 HV &amp; LV Supply to Royalla Railway Cottage</v>
          </cell>
          <cell r="C598" t="str">
            <v>CIPEN Dist S/S Rplc</v>
          </cell>
        </row>
        <row r="599">
          <cell r="A599">
            <v>7516487</v>
          </cell>
          <cell r="B599" t="str">
            <v>Hume B50 S5 LV System Augmentation</v>
          </cell>
          <cell r="C599" t="str">
            <v>CIPEN Dist Sys Augm</v>
          </cell>
        </row>
        <row r="600">
          <cell r="A600">
            <v>7516488</v>
          </cell>
          <cell r="B600" t="str">
            <v>Amaroo B31 S68 LV Supply to Street Light Controller</v>
          </cell>
          <cell r="C600" t="str">
            <v>CIPEN Spec Requests</v>
          </cell>
        </row>
        <row r="601">
          <cell r="A601">
            <v>7516489</v>
          </cell>
          <cell r="B601" t="str">
            <v>McKellar North Estate HV &amp; LV Reticulation</v>
          </cell>
          <cell r="C601" t="str">
            <v>CIPEN Urbn Dvlpmnt</v>
          </cell>
        </row>
        <row r="602">
          <cell r="A602">
            <v>7516491</v>
          </cell>
          <cell r="B602" t="str">
            <v>Mugga Lane GS replace ABS 8247 with NGK Gas Switch pol72541</v>
          </cell>
          <cell r="C602" t="str">
            <v>CIPEN Dist O/H Rplc</v>
          </cell>
        </row>
        <row r="603">
          <cell r="A603">
            <v>7516493</v>
          </cell>
          <cell r="B603" t="str">
            <v>Griffith B16 S23 LV Service Alterations</v>
          </cell>
          <cell r="C603" t="str">
            <v>CIPEN Spec Requests</v>
          </cell>
        </row>
        <row r="604">
          <cell r="A604">
            <v>7516494</v>
          </cell>
          <cell r="B604" t="str">
            <v>Parkes B1 S39 Sub 2844 Augmentation &amp; LV Supply Alts to Old Parl Hse</v>
          </cell>
          <cell r="C604" t="str">
            <v>CIPEN Spec Requests</v>
          </cell>
        </row>
        <row r="605">
          <cell r="A605">
            <v>7516497</v>
          </cell>
          <cell r="B605" t="str">
            <v>Gungahlin B1 S8 LV Supply to Traffic Signals - Gozzard/Hibberson</v>
          </cell>
          <cell r="C605" t="str">
            <v>CIPEN Spec Requests</v>
          </cell>
        </row>
        <row r="606">
          <cell r="A606">
            <v>7516498</v>
          </cell>
          <cell r="B606" t="str">
            <v>Griffith 2 pole Sub 314 Rebuild</v>
          </cell>
          <cell r="C606" t="str">
            <v>CIPEN Dist S/S Rplc</v>
          </cell>
        </row>
        <row r="607">
          <cell r="A607">
            <v>7516499</v>
          </cell>
          <cell r="B607" t="str">
            <v>Gungahlin B23 S166 LV Supply to Traffic Signals - Gundaroo/Horse Park</v>
          </cell>
          <cell r="C607" t="str">
            <v>CIPEN Spec Requests</v>
          </cell>
        </row>
        <row r="608">
          <cell r="A608">
            <v>7516500</v>
          </cell>
          <cell r="B608" t="str">
            <v>Gungahlin LV to Traffic Signals - Anthony Rolfe/Horse Park</v>
          </cell>
          <cell r="C608" t="str">
            <v>CIPEN Spec Requests</v>
          </cell>
        </row>
        <row r="609">
          <cell r="A609">
            <v>7516501</v>
          </cell>
          <cell r="B609" t="str">
            <v>Mitchell S6 HV &amp; LV Network Augmentation</v>
          </cell>
          <cell r="C609" t="str">
            <v>CIPEN Dist Sys Augm</v>
          </cell>
        </row>
        <row r="610">
          <cell r="A610">
            <v>7516502</v>
          </cell>
          <cell r="B610" t="str">
            <v>Phillip B8 S23 Sub 1444 Replace HV Switchgear</v>
          </cell>
          <cell r="C610" t="str">
            <v>CIPEN Dist S/S Rplc</v>
          </cell>
        </row>
        <row r="611">
          <cell r="A611">
            <v>7516504</v>
          </cell>
          <cell r="B611" t="str">
            <v>HMAS Harman MU Depot HV &amp; LV Relocations</v>
          </cell>
          <cell r="C611" t="str">
            <v>CIPEN Relocation</v>
          </cell>
        </row>
        <row r="612">
          <cell r="A612">
            <v>7516505</v>
          </cell>
          <cell r="B612" t="str">
            <v>HMAS Harman HV &amp; LV Reticulation/Supply to MU Depot</v>
          </cell>
          <cell r="C612" t="str">
            <v>CIPEN Com/Ind Dvlp</v>
          </cell>
        </row>
        <row r="613">
          <cell r="A613">
            <v>7516508</v>
          </cell>
          <cell r="B613" t="str">
            <v>Charnwood B5 S97 LV Supply to LEM Community Facility</v>
          </cell>
          <cell r="C613" t="str">
            <v>CIPEN Spec Requests</v>
          </cell>
        </row>
        <row r="614">
          <cell r="A614">
            <v>7516509</v>
          </cell>
          <cell r="B614" t="str">
            <v>Kambah B16 S7 LV Supply to OPtus Mobile Station S5922A</v>
          </cell>
          <cell r="C614" t="str">
            <v>CIPEN Spec Requests</v>
          </cell>
        </row>
        <row r="615">
          <cell r="A615">
            <v>7516511</v>
          </cell>
          <cell r="B615" t="str">
            <v>Griffith B6-7 S23 LV OHead Relocations &amp; Removals</v>
          </cell>
          <cell r="C615" t="str">
            <v>CIPEN Relocation</v>
          </cell>
        </row>
        <row r="616">
          <cell r="A616">
            <v>7516512</v>
          </cell>
          <cell r="B616" t="str">
            <v>Griffith B6-7 S23 LV Reticulation/Supply to Appartments</v>
          </cell>
          <cell r="C616" t="str">
            <v>CIPEN Urbn Infill</v>
          </cell>
        </row>
        <row r="617">
          <cell r="A617">
            <v>7516514</v>
          </cell>
          <cell r="B617" t="str">
            <v>O'Connor 19/12 2pole Sub 215 Rebuild</v>
          </cell>
          <cell r="C617" t="str">
            <v>CIPEN Dist S/S Rplc</v>
          </cell>
        </row>
        <row r="618">
          <cell r="A618">
            <v>7516516</v>
          </cell>
          <cell r="B618" t="str">
            <v>Reactive Pole Replacement 2003-04</v>
          </cell>
          <cell r="C618" t="str">
            <v>CIPEN Dist O/H Rplc</v>
          </cell>
        </row>
        <row r="619">
          <cell r="A619">
            <v>7516520</v>
          </cell>
          <cell r="B619" t="str">
            <v>Gungahlin B2 S8 LV to S/Light Controls Homemakers Precinct</v>
          </cell>
          <cell r="C619" t="str">
            <v>CIPEN Spec Requests</v>
          </cell>
        </row>
        <row r="620">
          <cell r="A620">
            <v>7516521</v>
          </cell>
          <cell r="B620" t="str">
            <v>Giralang B27 S3 Replace LV OHead Mains with ABC</v>
          </cell>
          <cell r="C620" t="str">
            <v>CIPEN Relocation</v>
          </cell>
        </row>
        <row r="621">
          <cell r="A621">
            <v>7516528</v>
          </cell>
          <cell r="B621" t="str">
            <v>Duffy LV Supply Restoration to 10 Stromlo Forestry Settlement Fire Dam</v>
          </cell>
          <cell r="C621" t="str">
            <v>CIPEN Dist O/H Rplc</v>
          </cell>
        </row>
        <row r="622">
          <cell r="A622">
            <v>7516530</v>
          </cell>
          <cell r="B622" t="str">
            <v>Gungahlin S13 HV LV &amp; S/S Fitout to Comm/Retail Development</v>
          </cell>
          <cell r="C622" t="str">
            <v>CIPEN Com/Ind Dvlp</v>
          </cell>
        </row>
        <row r="623">
          <cell r="A623">
            <v>7516536</v>
          </cell>
          <cell r="B623" t="str">
            <v>Dunlop 4 West Est Stage 1 - HV &amp; LV Reticulation</v>
          </cell>
          <cell r="C623" t="str">
            <v>CIPEN Urbn Dvlpmnt</v>
          </cell>
        </row>
        <row r="624">
          <cell r="A624">
            <v>7516538</v>
          </cell>
          <cell r="B624" t="str">
            <v>Dunlop 4 West Est Stg 2 - HV &amp; LV Reticulation</v>
          </cell>
          <cell r="C624" t="str">
            <v>CIPEN Urbn Dvlpmnt</v>
          </cell>
        </row>
        <row r="625">
          <cell r="A625">
            <v>7516542</v>
          </cell>
          <cell r="B625" t="str">
            <v>Nicholls B24 S145 LV Network Augmentation - Install M/Pillar</v>
          </cell>
          <cell r="C625" t="str">
            <v>CIPEN Dist Sys Augm</v>
          </cell>
        </row>
        <row r="626">
          <cell r="A626">
            <v>7516544</v>
          </cell>
          <cell r="B626" t="str">
            <v>Dickson B8 S7 LV O/Head Relocations</v>
          </cell>
          <cell r="C626" t="str">
            <v>CIPEN Relocation</v>
          </cell>
        </row>
        <row r="627">
          <cell r="A627">
            <v>7516545</v>
          </cell>
          <cell r="B627" t="str">
            <v>Calwell B29 S787 LV Reticulation to Comm Bldg</v>
          </cell>
          <cell r="C627" t="str">
            <v>CIPEN Com/Ind Dvlp</v>
          </cell>
        </row>
        <row r="628">
          <cell r="A628">
            <v>7516546</v>
          </cell>
          <cell r="B628" t="str">
            <v>Downer Sub 670 Rebuilding</v>
          </cell>
          <cell r="C628" t="str">
            <v>CIPEN Dist S/S Rplc</v>
          </cell>
        </row>
        <row r="629">
          <cell r="A629">
            <v>7516547</v>
          </cell>
          <cell r="B629" t="str">
            <v>O'Connor Sub 442 Rebuilding</v>
          </cell>
          <cell r="C629" t="str">
            <v>CIPEN Dist S/S Rplc</v>
          </cell>
        </row>
        <row r="630">
          <cell r="A630">
            <v>7516550</v>
          </cell>
          <cell r="B630" t="str">
            <v>Campbell 1/63 Anslie Village Sub 116 Rebuilding</v>
          </cell>
          <cell r="C630" t="str">
            <v>CIPEN Dist S/S Rplc</v>
          </cell>
        </row>
        <row r="631">
          <cell r="A631">
            <v>7516553</v>
          </cell>
          <cell r="B631" t="str">
            <v>Dunlop B2 S113 LV Retic/Supply to Units</v>
          </cell>
          <cell r="C631" t="str">
            <v>CIPEN Urbn Infill</v>
          </cell>
        </row>
        <row r="632">
          <cell r="A632">
            <v>7516554</v>
          </cell>
          <cell r="B632" t="str">
            <v>Gungahlin B1 S208 Relocate LV Service to Irrigation Controller</v>
          </cell>
          <cell r="C632" t="str">
            <v>CIPEN Relocation</v>
          </cell>
        </row>
        <row r="633">
          <cell r="A633">
            <v>7516555</v>
          </cell>
          <cell r="B633" t="str">
            <v>Kambah B1 S149 LV Supply to Transact Node 19-6</v>
          </cell>
          <cell r="C633" t="str">
            <v>CIPEN Spec Requests</v>
          </cell>
        </row>
        <row r="634">
          <cell r="A634">
            <v>7516558</v>
          </cell>
          <cell r="B634" t="str">
            <v>Calwell B2 S72 LV Relocations &amp; Removals</v>
          </cell>
          <cell r="C634" t="str">
            <v>CIPEN Relocation</v>
          </cell>
        </row>
        <row r="635">
          <cell r="A635">
            <v>7516559</v>
          </cell>
          <cell r="B635" t="str">
            <v>Calwell B2 S72 LV Retic/Supply to Units</v>
          </cell>
          <cell r="C635" t="str">
            <v>CIPEN Urbn Infill</v>
          </cell>
        </row>
        <row r="636">
          <cell r="A636">
            <v>7516561</v>
          </cell>
          <cell r="B636" t="str">
            <v>Pearce B4 S49 Marist College - HV &amp; LV Reticulation</v>
          </cell>
          <cell r="C636" t="str">
            <v>CIPEN Com/Ind Dvlp</v>
          </cell>
        </row>
        <row r="637">
          <cell r="A637">
            <v>7516564</v>
          </cell>
          <cell r="B637" t="str">
            <v>Phillip B9 S18 HV &amp; LV Reticulation to Comm &amp; Appts Development</v>
          </cell>
          <cell r="C637" t="str">
            <v>CIPEN Urbn Infill</v>
          </cell>
        </row>
        <row r="638">
          <cell r="A638">
            <v>7516567</v>
          </cell>
          <cell r="B638" t="str">
            <v>Harrison 2 Estate Stage 1 HV &amp; LV Reticulation</v>
          </cell>
          <cell r="C638" t="str">
            <v>CIPEN Urbn Dvlpmnt</v>
          </cell>
        </row>
        <row r="639">
          <cell r="A639">
            <v>7516569</v>
          </cell>
          <cell r="B639" t="str">
            <v>Harrison 2 Est HV &amp; LV Supply to S/Lights &amp; Sales Office</v>
          </cell>
          <cell r="C639" t="str">
            <v>CIPEN Spec Requests</v>
          </cell>
        </row>
        <row r="640">
          <cell r="A640">
            <v>7516570</v>
          </cell>
          <cell r="B640" t="str">
            <v>City S84 Community Centre HV Reticulation &amp; Substation Fitout</v>
          </cell>
          <cell r="C640" t="str">
            <v>CIPEN Com/Ind Dvlp</v>
          </cell>
        </row>
        <row r="641">
          <cell r="A641">
            <v>7516572</v>
          </cell>
          <cell r="B641" t="str">
            <v>Gungahlin Drive Extension - 132kV Subtransmission Line Relocations</v>
          </cell>
          <cell r="C641" t="str">
            <v>CIPEN Relocation</v>
          </cell>
        </row>
        <row r="642">
          <cell r="A642">
            <v>7516574</v>
          </cell>
          <cell r="B642" t="str">
            <v>Dickson B4 S17 Emmaus School LV Supply Relocations</v>
          </cell>
          <cell r="C642" t="str">
            <v>CIPEN Relocation</v>
          </cell>
        </row>
        <row r="643">
          <cell r="A643">
            <v>7516575</v>
          </cell>
          <cell r="B643" t="str">
            <v>Wanniassa B38 S220 LV OHead Alterations</v>
          </cell>
          <cell r="C643" t="str">
            <v>CIPEN Spec Requests</v>
          </cell>
        </row>
        <row r="644">
          <cell r="A644">
            <v>7516577</v>
          </cell>
          <cell r="B644" t="str">
            <v>Curtin B22 S103 LV Supply to Units</v>
          </cell>
          <cell r="C644" t="str">
            <v>CIPEN Urbn Infill</v>
          </cell>
        </row>
        <row r="645">
          <cell r="A645">
            <v>7516579</v>
          </cell>
          <cell r="B645" t="str">
            <v>Gungahlin S10 HV Reticulation &amp; S/S Fitout</v>
          </cell>
          <cell r="C645" t="str">
            <v>CIPEN Com/Ind Dvlp</v>
          </cell>
        </row>
        <row r="646">
          <cell r="A646">
            <v>7516581</v>
          </cell>
          <cell r="B646" t="str">
            <v>Phillip B33 S49 LV Service Relocations</v>
          </cell>
          <cell r="C646" t="str">
            <v>CIPEN Relocation</v>
          </cell>
        </row>
        <row r="647">
          <cell r="A647">
            <v>7516582</v>
          </cell>
          <cell r="B647" t="str">
            <v>Gordon B4 S581 LV Supply to Units</v>
          </cell>
          <cell r="C647" t="str">
            <v>CIPEN Urbn Infill</v>
          </cell>
        </row>
        <row r="648">
          <cell r="A648">
            <v>7516583</v>
          </cell>
          <cell r="B648" t="str">
            <v>Macquarie B17 S35 LV Supply to Units</v>
          </cell>
          <cell r="C648" t="str">
            <v>CIPEN Urbn Infill</v>
          </cell>
        </row>
        <row r="649">
          <cell r="A649">
            <v>7516584</v>
          </cell>
          <cell r="B649" t="str">
            <v>Fyshwick B3 S41 LV Supply to Canberra Star Motors</v>
          </cell>
          <cell r="C649" t="str">
            <v>CIPEN Com/Ind Dvlp</v>
          </cell>
        </row>
        <row r="650">
          <cell r="A650">
            <v>7516585</v>
          </cell>
          <cell r="B650" t="str">
            <v>Fyshwick B13 S20 Upgrade LV Supply to Comm Bldg</v>
          </cell>
          <cell r="C650" t="str">
            <v>CIPEN Com/Ind Dvlp</v>
          </cell>
        </row>
        <row r="651">
          <cell r="A651">
            <v>7516586</v>
          </cell>
          <cell r="B651" t="str">
            <v>Installation of Power Transformer Safety Rail at Gilmore and Theodore</v>
          </cell>
          <cell r="C651" t="str">
            <v>CIPEN ZZS Replce</v>
          </cell>
        </row>
        <row r="652">
          <cell r="A652">
            <v>7516587</v>
          </cell>
          <cell r="B652" t="str">
            <v>Forrest B12 S19 LV Supply to Italo Australian Cultural Centre</v>
          </cell>
          <cell r="C652" t="str">
            <v>CIPEN Com/Ind Dvlp</v>
          </cell>
        </row>
        <row r="653">
          <cell r="A653">
            <v>7516588</v>
          </cell>
          <cell r="B653" t="str">
            <v>Braddon B4 S16 LV Service Relocations</v>
          </cell>
          <cell r="C653" t="str">
            <v>CIPEN Relocation</v>
          </cell>
        </row>
        <row r="654">
          <cell r="A654">
            <v>7516589</v>
          </cell>
          <cell r="B654" t="str">
            <v>Braddon B4 S16 LV Supply to Units</v>
          </cell>
          <cell r="C654" t="str">
            <v>CIPEN Urbn Infill</v>
          </cell>
        </row>
        <row r="655">
          <cell r="A655">
            <v>7516590</v>
          </cell>
          <cell r="B655" t="str">
            <v>Hume B22 S2 LV Supply to Comm Building</v>
          </cell>
          <cell r="C655" t="str">
            <v>CIPEN Com/Ind Dvlp</v>
          </cell>
        </row>
        <row r="656">
          <cell r="A656">
            <v>7516592</v>
          </cell>
          <cell r="B656" t="str">
            <v>Turner B15 S44 HV &amp; LV Reticulation to Units</v>
          </cell>
          <cell r="C656" t="str">
            <v>CIPEN Urbn Infill</v>
          </cell>
        </row>
        <row r="657">
          <cell r="A657">
            <v>7516594</v>
          </cell>
          <cell r="B657" t="str">
            <v>Gungahlin Stage 2 LV Reticulation Gungahlin Place Precinct</v>
          </cell>
          <cell r="C657" t="str">
            <v>CIPEN Urbn Dvlpmnt</v>
          </cell>
        </row>
        <row r="658">
          <cell r="A658">
            <v>7516595</v>
          </cell>
          <cell r="B658" t="str">
            <v>Gungahlin HV &amp; LV Reticulation Stage 3 Gungahlin Place Precinct</v>
          </cell>
          <cell r="C658" t="str">
            <v>CIPEN Urbn Dvlpmnt</v>
          </cell>
        </row>
        <row r="659">
          <cell r="A659">
            <v>7516596</v>
          </cell>
          <cell r="B659" t="str">
            <v>Campbell B27 S35 LV OHead Relocations</v>
          </cell>
          <cell r="C659" t="str">
            <v>CIPEN Relocation</v>
          </cell>
        </row>
        <row r="660">
          <cell r="A660">
            <v>7516598</v>
          </cell>
          <cell r="B660" t="str">
            <v>Turner Condemned Pole Replacement</v>
          </cell>
          <cell r="C660" t="str">
            <v>CIPEN Dist O/H Rplc</v>
          </cell>
        </row>
        <row r="661">
          <cell r="A661">
            <v>7516599</v>
          </cell>
          <cell r="B661" t="str">
            <v>Replace 132kV Bus and Line Isolator Switches at Belconnen Zone</v>
          </cell>
          <cell r="C661" t="str">
            <v>CIPEN ZZS Replce</v>
          </cell>
        </row>
        <row r="662">
          <cell r="A662">
            <v>7516600</v>
          </cell>
          <cell r="B662" t="str">
            <v>Belconnen Blk 1 Sec 152 S.4355 Transformer change</v>
          </cell>
          <cell r="C662" t="str">
            <v>CIPEN Com/Ind Dvlp</v>
          </cell>
        </row>
        <row r="663">
          <cell r="A663">
            <v>7516601</v>
          </cell>
          <cell r="B663" t="str">
            <v>Cotter Rural Greenhills Conf Centre LV Relocations</v>
          </cell>
          <cell r="C663" t="str">
            <v>CIPEN Rural Devpmnt</v>
          </cell>
        </row>
        <row r="664">
          <cell r="A664">
            <v>7516603</v>
          </cell>
          <cell r="B664" t="str">
            <v>OM&amp;C Systems Upgrade</v>
          </cell>
          <cell r="C664" t="str">
            <v>CIPEN IT Project</v>
          </cell>
        </row>
        <row r="665">
          <cell r="A665">
            <v>7516604</v>
          </cell>
          <cell r="B665" t="str">
            <v>Lyneham Condemned Pole Replacement</v>
          </cell>
          <cell r="C665" t="str">
            <v>CIPEN Dist O/H Rplc</v>
          </cell>
        </row>
        <row r="666">
          <cell r="A666">
            <v>7516605</v>
          </cell>
          <cell r="B666" t="str">
            <v>Oxley Condemned Pole Replacement</v>
          </cell>
          <cell r="C666" t="str">
            <v>CIPEN Dist O/H Rplc</v>
          </cell>
        </row>
        <row r="667">
          <cell r="A667">
            <v>7516607</v>
          </cell>
          <cell r="B667" t="str">
            <v>Fyshwick Blk 20 Sec 10  Relocate LV Service clear of block</v>
          </cell>
          <cell r="C667" t="str">
            <v>CIPEN Relocation</v>
          </cell>
        </row>
        <row r="668">
          <cell r="A668">
            <v>7516609</v>
          </cell>
          <cell r="B668" t="str">
            <v>Melba Conley Dr 2pole Sub 2670 Rebuild</v>
          </cell>
          <cell r="C668" t="str">
            <v>CIPEN Dist S/S Rplc</v>
          </cell>
        </row>
        <row r="669">
          <cell r="A669">
            <v>7516611</v>
          </cell>
          <cell r="B669" t="str">
            <v>City S84 HV Relocations - Stage 1</v>
          </cell>
          <cell r="C669" t="str">
            <v>CIPEN Relocation</v>
          </cell>
        </row>
        <row r="670">
          <cell r="A670">
            <v>7516614</v>
          </cell>
          <cell r="B670" t="str">
            <v>Higgins B9 S12 LV UG Service Relocations to Telstra Pit</v>
          </cell>
          <cell r="C670" t="str">
            <v>CIPEN Relocation</v>
          </cell>
        </row>
        <row r="671">
          <cell r="A671">
            <v>7516615</v>
          </cell>
          <cell r="B671" t="str">
            <v>Lyneham B3 S67 The Sanctuary - HV LV &amp; Substation Relocations</v>
          </cell>
          <cell r="C671" t="str">
            <v>CIPEN Relocation</v>
          </cell>
        </row>
        <row r="672">
          <cell r="A672">
            <v>7516616</v>
          </cell>
          <cell r="B672" t="str">
            <v>Lyneham B3 S67 The Sanctuary - LV Reticulation Stages 3B &amp; 3C</v>
          </cell>
          <cell r="C672" t="str">
            <v>CIPEN Urbn Infill</v>
          </cell>
        </row>
        <row r="673">
          <cell r="A673">
            <v>7516617</v>
          </cell>
          <cell r="B673" t="str">
            <v>Chapman B1 S13 LV Supply to Pavilion - Chapman Oval</v>
          </cell>
          <cell r="C673" t="str">
            <v>CIPEN Spec Requests</v>
          </cell>
        </row>
        <row r="674">
          <cell r="A674">
            <v>7516619</v>
          </cell>
          <cell r="B674" t="str">
            <v>Mitchell B44 S7 LV Supply to Workshop</v>
          </cell>
          <cell r="C674" t="str">
            <v>CIPEN Com/Ind Dvlp</v>
          </cell>
        </row>
        <row r="675">
          <cell r="A675">
            <v>7516621</v>
          </cell>
          <cell r="B675" t="str">
            <v>Acton ANU - HV OHead Relocation for Carpark Access Dickson Rd CPark</v>
          </cell>
          <cell r="C675" t="str">
            <v>CIPEN Relocation</v>
          </cell>
        </row>
        <row r="676">
          <cell r="A676">
            <v>7516622</v>
          </cell>
          <cell r="B676" t="str">
            <v>McKellar - William Webb Drive - HV Relocations</v>
          </cell>
          <cell r="C676" t="str">
            <v>CIPEN Relocation</v>
          </cell>
        </row>
        <row r="677">
          <cell r="A677">
            <v>7516627</v>
          </cell>
          <cell r="B677" t="str">
            <v>Braddon B16-20 S15 HV &amp; LV Reticulation to Units</v>
          </cell>
          <cell r="C677" t="str">
            <v>CIPEN Urbn Infill</v>
          </cell>
        </row>
        <row r="678">
          <cell r="A678">
            <v>7516628</v>
          </cell>
          <cell r="B678" t="str">
            <v>Braddon B8&amp;9 S9 LV Reticulation &amp; Supply to Units</v>
          </cell>
          <cell r="C678" t="str">
            <v>CIPEN Urbn Infill</v>
          </cell>
        </row>
        <row r="679">
          <cell r="A679">
            <v>7516629</v>
          </cell>
          <cell r="B679" t="str">
            <v>Braddon B9-11 S4 HV &amp; LV Reticulation &amp; Supply to Units</v>
          </cell>
          <cell r="C679" t="str">
            <v>CIPEN Urbn Infill</v>
          </cell>
        </row>
        <row r="680">
          <cell r="A680">
            <v>7516631</v>
          </cell>
          <cell r="B680" t="str">
            <v>Phillip B64 S8 Scarborough Hse - Sub Fitout &amp; HV Reticulation</v>
          </cell>
          <cell r="C680" t="str">
            <v>CIPEN Com/Ind Dvlp</v>
          </cell>
        </row>
        <row r="681">
          <cell r="A681">
            <v>7516633</v>
          </cell>
          <cell r="B681" t="str">
            <v>Deakin 13/34 51 MacGregor St Sub 626 Rebuil</v>
          </cell>
          <cell r="C681" t="str">
            <v>CIPEN Dist S/S Rplc</v>
          </cell>
        </row>
        <row r="682">
          <cell r="A682">
            <v>7516634</v>
          </cell>
          <cell r="B682" t="str">
            <v>Turner B3 S41 HV UG Relocations</v>
          </cell>
          <cell r="C682" t="str">
            <v>CIPEN Relocation</v>
          </cell>
        </row>
        <row r="683">
          <cell r="A683">
            <v>7516635</v>
          </cell>
          <cell r="B683" t="str">
            <v>Acton B21 S33 LV Supply to Acton Ferry Terminal</v>
          </cell>
          <cell r="C683" t="str">
            <v>CIPEN Spec Requests</v>
          </cell>
        </row>
        <row r="684">
          <cell r="A684">
            <v>7516636</v>
          </cell>
          <cell r="B684" t="str">
            <v>Harrison 2 Estate Stage 1B HV &amp; LV Reticulation</v>
          </cell>
          <cell r="C684" t="str">
            <v>CIPEN Urbn Dvlpmnt</v>
          </cell>
        </row>
        <row r="685">
          <cell r="A685">
            <v>7516638</v>
          </cell>
          <cell r="B685" t="str">
            <v>Harrison 2 Est Stage 2 HV &amp; LV Reticulation</v>
          </cell>
          <cell r="C685" t="str">
            <v>CIPEN Urbn Dvlpmnt</v>
          </cell>
        </row>
        <row r="686">
          <cell r="A686">
            <v>7516640</v>
          </cell>
          <cell r="B686" t="str">
            <v>Harrison 2 Estate Stage 3A HV &amp; LV Reticulation</v>
          </cell>
          <cell r="C686" t="str">
            <v>CIPEN Urbn Dvlpmnt</v>
          </cell>
        </row>
        <row r="687">
          <cell r="A687">
            <v>7516642</v>
          </cell>
          <cell r="B687" t="str">
            <v>Harrison 2 Este Stge 3B HV &amp; LV Reticulation</v>
          </cell>
          <cell r="C687" t="str">
            <v>CIPEN Urbn Dvlpmnt</v>
          </cell>
        </row>
        <row r="688">
          <cell r="A688">
            <v>7516644</v>
          </cell>
          <cell r="B688" t="str">
            <v>Harrisn 2 Este Stge 4 HV &amp; LV Reticulation</v>
          </cell>
          <cell r="C688" t="str">
            <v>CIPEN Urbn Dvlpmnt</v>
          </cell>
        </row>
        <row r="689">
          <cell r="A689">
            <v>7516646</v>
          </cell>
          <cell r="B689" t="str">
            <v>Harrison 2 Estate - HV Feeder Installation</v>
          </cell>
          <cell r="C689" t="str">
            <v>CIPEN Dist Sys Augm</v>
          </cell>
        </row>
        <row r="690">
          <cell r="A690">
            <v>7516648</v>
          </cell>
          <cell r="B690" t="str">
            <v>Pialligo Canb Airport - HV UG &amp; Substation Relocations - Express Freig</v>
          </cell>
          <cell r="C690" t="str">
            <v>CIPEN Relocation</v>
          </cell>
        </row>
        <row r="691">
          <cell r="A691">
            <v>7516649</v>
          </cell>
          <cell r="B691" t="str">
            <v>Greenway B5 S16 HV &amp; LV Reticulation to "North Estate"</v>
          </cell>
          <cell r="C691" t="str">
            <v>CIPEN Urbn Dvlpmnt</v>
          </cell>
        </row>
        <row r="692">
          <cell r="A692">
            <v>7516650</v>
          </cell>
          <cell r="B692" t="str">
            <v>Gungahlin S88 LV Supply to Telstra Mobile Transmitter</v>
          </cell>
          <cell r="C692" t="str">
            <v>CIPEN Spec Requests</v>
          </cell>
        </row>
        <row r="693">
          <cell r="A693">
            <v>7516651</v>
          </cell>
          <cell r="B693" t="str">
            <v>Belconnen B80 S65 HV &amp; LV Reticulation to Mixed Development</v>
          </cell>
          <cell r="C693" t="str">
            <v>CIPEN Com/Ind Dvlp</v>
          </cell>
        </row>
        <row r="694">
          <cell r="A694">
            <v>7516655</v>
          </cell>
          <cell r="B694" t="str">
            <v>Gungahlin B4 S116 LV Supply to Telstra CMUX CA122</v>
          </cell>
          <cell r="C694" t="str">
            <v>CIPEN Spec Requests</v>
          </cell>
        </row>
        <row r="695">
          <cell r="A695">
            <v>7516656</v>
          </cell>
          <cell r="B695" t="str">
            <v>Gungahlin B1 S98 LV Supply to Telstra CMUX CA121</v>
          </cell>
          <cell r="C695" t="str">
            <v>CIPEN Spec Requests</v>
          </cell>
        </row>
        <row r="696">
          <cell r="A696">
            <v>7516657</v>
          </cell>
          <cell r="B696" t="str">
            <v>Dunlop B1 S146 LV Supply to Telstra CMUX CA80</v>
          </cell>
          <cell r="C696" t="str">
            <v>CIPEN Spec Requests</v>
          </cell>
        </row>
        <row r="697">
          <cell r="A697">
            <v>7516658</v>
          </cell>
          <cell r="B697" t="str">
            <v>Reid B5 S39 LV Supply Upgrade to Reid Oval</v>
          </cell>
          <cell r="C697" t="str">
            <v>CIPEN Spec Requests</v>
          </cell>
        </row>
        <row r="698">
          <cell r="A698">
            <v>7516660</v>
          </cell>
          <cell r="B698" t="str">
            <v>Braddon B11 S28 LV Supply Relocation</v>
          </cell>
          <cell r="C698" t="str">
            <v>CIPEN Relocation</v>
          </cell>
        </row>
        <row r="699">
          <cell r="A699">
            <v>7516661</v>
          </cell>
          <cell r="B699" t="str">
            <v>Lyneham B4 S69 Canb Racing Club LV Supply to MSB5</v>
          </cell>
          <cell r="C699" t="str">
            <v>CIPEN Com/Ind Dvlp</v>
          </cell>
        </row>
        <row r="700">
          <cell r="A700">
            <v>7516662</v>
          </cell>
          <cell r="B700" t="str">
            <v>Parkes Old Parl Hse Senate Gdns LV Service Relocations</v>
          </cell>
          <cell r="C700" t="str">
            <v>CIPEN Relocation</v>
          </cell>
        </row>
        <row r="701">
          <cell r="A701">
            <v>7516665</v>
          </cell>
          <cell r="B701" t="str">
            <v>Turner B3 S41 Isolate Sub 8811 via Temporary HV STJ</v>
          </cell>
          <cell r="C701" t="str">
            <v>CIPEN Relocation</v>
          </cell>
        </row>
        <row r="702">
          <cell r="A702">
            <v>7516666</v>
          </cell>
          <cell r="B702" t="str">
            <v>City S84 Bunda Street HV Relocations</v>
          </cell>
          <cell r="C702" t="str">
            <v>CIPEN Relocation</v>
          </cell>
        </row>
        <row r="703">
          <cell r="A703">
            <v>7516668</v>
          </cell>
          <cell r="B703" t="str">
            <v>Fyshwick B11 S18 LV Relocations</v>
          </cell>
          <cell r="C703" t="str">
            <v>CIPEN Relocation</v>
          </cell>
        </row>
        <row r="704">
          <cell r="A704">
            <v>7516673</v>
          </cell>
          <cell r="B704" t="str">
            <v>Paddy's River B127 HV &amp; LV Supply to Rural Block</v>
          </cell>
          <cell r="C704" t="str">
            <v>CIPEN Rural Devpmnt</v>
          </cell>
        </row>
        <row r="705">
          <cell r="A705">
            <v>7516674</v>
          </cell>
          <cell r="B705" t="str">
            <v>Aranda B21 &amp; 22 S1 LV Reticulation to Units &amp; Church</v>
          </cell>
          <cell r="C705" t="str">
            <v>CIPEN Urbn Infill</v>
          </cell>
        </row>
        <row r="706">
          <cell r="A706">
            <v>7516675</v>
          </cell>
          <cell r="B706" t="str">
            <v>Dunlop B5 S135 LV Supply to Town Houses</v>
          </cell>
          <cell r="C706" t="str">
            <v>CIPEN Urbn Infill</v>
          </cell>
        </row>
        <row r="707">
          <cell r="A707">
            <v>7516677</v>
          </cell>
          <cell r="B707" t="str">
            <v>O'Malley East Estate Stge 1 HV &amp; LV Reticulation</v>
          </cell>
          <cell r="C707" t="str">
            <v>CIPEN Urbn Dvlpmnt</v>
          </cell>
        </row>
        <row r="708">
          <cell r="A708">
            <v>7516678</v>
          </cell>
          <cell r="B708" t="str">
            <v>O'Malley East Estate Stage 2 HV &amp; LV Reticulation</v>
          </cell>
          <cell r="C708" t="str">
            <v>CIPEN Urbn Dvlpmnt</v>
          </cell>
        </row>
        <row r="709">
          <cell r="A709">
            <v>7516679</v>
          </cell>
          <cell r="B709" t="str">
            <v>Forrest B2-6 S26 HV &amp; LV Reticulation to Unit Development</v>
          </cell>
          <cell r="C709" t="str">
            <v>CIPEN Urbn Infill</v>
          </cell>
        </row>
        <row r="710">
          <cell r="A710">
            <v>7516681</v>
          </cell>
          <cell r="B710" t="str">
            <v>Acton ANU HV Power Factor Installation</v>
          </cell>
          <cell r="C710" t="str">
            <v>CIPEN Com/Ind Dvlp</v>
          </cell>
        </row>
        <row r="711">
          <cell r="A711">
            <v>7516682</v>
          </cell>
          <cell r="B711" t="str">
            <v>Kaleen B5 S76 Gung Dr Ext - HV Relocations</v>
          </cell>
          <cell r="C711" t="str">
            <v>CIPEN Relocation</v>
          </cell>
        </row>
        <row r="712">
          <cell r="A712">
            <v>7516683</v>
          </cell>
          <cell r="B712" t="str">
            <v>Kaleen B1 S147 Gung Dr Ext - HV Relocations for Road Works</v>
          </cell>
          <cell r="C712" t="str">
            <v>CIPEN Relocation</v>
          </cell>
        </row>
        <row r="713">
          <cell r="A713">
            <v>7516684</v>
          </cell>
          <cell r="B713" t="str">
            <v>Bruce S7 8 &amp; 12 Gung Dr Ext - HV LV Relocations for Road Works</v>
          </cell>
          <cell r="C713" t="str">
            <v>CIPEN Relocation</v>
          </cell>
        </row>
        <row r="714">
          <cell r="A714">
            <v>7516685</v>
          </cell>
          <cell r="B714" t="str">
            <v>Bruce B7 S29 Gung Dr Ext - HV Relocations for Road Works</v>
          </cell>
          <cell r="C714" t="str">
            <v>CIPEN Relocation</v>
          </cell>
        </row>
        <row r="715">
          <cell r="A715">
            <v>7516686</v>
          </cell>
          <cell r="B715" t="str">
            <v>Canberra Dist B861 Gun Dr Ext HV Relocations for Road Works</v>
          </cell>
          <cell r="C715" t="str">
            <v>CIPEN Relocation</v>
          </cell>
        </row>
        <row r="716">
          <cell r="A716">
            <v>7516687</v>
          </cell>
          <cell r="B716" t="str">
            <v>Aranda B1 S51 Gung Dr Ext - HV Relocations for Road wroks</v>
          </cell>
          <cell r="C716" t="str">
            <v>CIPEN Relocation</v>
          </cell>
        </row>
        <row r="717">
          <cell r="A717">
            <v>7516688</v>
          </cell>
          <cell r="B717" t="str">
            <v>Belconnen Dist B1403 Gung Dr Ext HV Relocations</v>
          </cell>
          <cell r="C717" t="str">
            <v>CIPEN Relocation</v>
          </cell>
        </row>
        <row r="718">
          <cell r="A718">
            <v>7516689</v>
          </cell>
          <cell r="B718" t="str">
            <v>Belconnen Dist B1358 Gung Dr Ext/Glenloch HV Relocations</v>
          </cell>
          <cell r="C718" t="str">
            <v>CIPEN Relocation</v>
          </cell>
        </row>
        <row r="719">
          <cell r="A719">
            <v>7516690</v>
          </cell>
          <cell r="B719" t="str">
            <v>Harrison 2 Estate HV Retic Flemington Road to Estate</v>
          </cell>
          <cell r="C719" t="str">
            <v>CIPEN Dist Sys Augm</v>
          </cell>
        </row>
        <row r="720">
          <cell r="A720">
            <v>7516691</v>
          </cell>
          <cell r="B720" t="str">
            <v>Downer Condemned Pole Replacement</v>
          </cell>
          <cell r="C720" t="str">
            <v>CIPEN Dist O/H Rplc</v>
          </cell>
        </row>
        <row r="721">
          <cell r="A721">
            <v>7516695</v>
          </cell>
          <cell r="B721" t="str">
            <v>Pitman &amp; Rowland Feeders Orig Joints Relplacement</v>
          </cell>
          <cell r="C721" t="str">
            <v>CIPEN Dist U/G Rplc</v>
          </cell>
        </row>
        <row r="722">
          <cell r="A722">
            <v>7516697</v>
          </cell>
          <cell r="B722" t="str">
            <v>Hume B16 S23 Thiess Recycling Plant - Substation Augmentation</v>
          </cell>
          <cell r="C722" t="str">
            <v>CIPEN Dist S/S Augm</v>
          </cell>
        </row>
        <row r="723">
          <cell r="A723">
            <v>7516698</v>
          </cell>
          <cell r="B723" t="str">
            <v>Gungahlin B2 S2 HV &amp; LV Retic/Supply to Telstra Exchange</v>
          </cell>
          <cell r="C723" t="str">
            <v>CIPEN Com/Ind Dvlp</v>
          </cell>
        </row>
        <row r="724">
          <cell r="A724">
            <v>7516699</v>
          </cell>
          <cell r="B724" t="str">
            <v>Dunlop 4 East Estate Stage 1 - HV &amp; LV Reticulation</v>
          </cell>
          <cell r="C724" t="str">
            <v>CIPEN Urbn Dvlpmnt</v>
          </cell>
        </row>
        <row r="725">
          <cell r="A725">
            <v>7516700</v>
          </cell>
          <cell r="B725" t="str">
            <v>Dunlop 4 East Estate Stage 2 - HV &amp; LV Reticulation</v>
          </cell>
          <cell r="C725" t="str">
            <v>CIPEN Urbn Dvlpmnt</v>
          </cell>
        </row>
        <row r="726">
          <cell r="A726">
            <v>7516701</v>
          </cell>
          <cell r="B726" t="str">
            <v>Lyneham B11 S102 LV Reticulation/Supply to Commercial Developement</v>
          </cell>
          <cell r="C726" t="str">
            <v>CIPEN Com/Ind Dvlp</v>
          </cell>
        </row>
        <row r="727">
          <cell r="A727">
            <v>7516702</v>
          </cell>
          <cell r="B727" t="str">
            <v>Fyshwick B4 S9 LV Supply Upgrade</v>
          </cell>
          <cell r="C727" t="str">
            <v>CIPEN Com/Ind Dvlp</v>
          </cell>
        </row>
        <row r="728">
          <cell r="A728">
            <v>7516703</v>
          </cell>
          <cell r="B728" t="str">
            <v>Conder 4 Estate Stage 1C LV Reticulation</v>
          </cell>
          <cell r="C728" t="str">
            <v>CIPEN Urbn Dvlpmnt</v>
          </cell>
        </row>
        <row r="729">
          <cell r="A729">
            <v>7516705</v>
          </cell>
          <cell r="B729" t="str">
            <v>Kingston 28/38 Sundalwood St Sub 1755 Rebuild</v>
          </cell>
          <cell r="C729" t="str">
            <v>CIPEN Dist S/S Rplc</v>
          </cell>
        </row>
        <row r="730">
          <cell r="A730">
            <v>7516706</v>
          </cell>
          <cell r="B730" t="str">
            <v>Stromlo B446 HV Reticulation &amp; Substation F/Out for new WTP</v>
          </cell>
          <cell r="C730" t="str">
            <v>CIPEN Com/Ind Dvlp</v>
          </cell>
        </row>
        <row r="731">
          <cell r="A731">
            <v>7516708</v>
          </cell>
          <cell r="B731" t="str">
            <v>Campbell Duntroon Sub 579 Rebuild</v>
          </cell>
          <cell r="C731" t="str">
            <v>CIPEN Dist S/S Rplc</v>
          </cell>
        </row>
        <row r="732">
          <cell r="A732">
            <v>7516709</v>
          </cell>
          <cell r="B732" t="str">
            <v>Ainslie 10/36 Cowper St Sub 605 Rebuild</v>
          </cell>
          <cell r="C732" t="str">
            <v>CIPEN Dist S/S Rplc</v>
          </cell>
        </row>
        <row r="733">
          <cell r="A733">
            <v>7516710</v>
          </cell>
          <cell r="B733" t="str">
            <v>Gungahlin S14 HV Reticulation &amp; Sub Fitout</v>
          </cell>
          <cell r="C733" t="str">
            <v>CIPEN Com/Ind Dvlp</v>
          </cell>
        </row>
        <row r="734">
          <cell r="A734">
            <v>7516711</v>
          </cell>
          <cell r="B734" t="str">
            <v>O'Connor 1/11 Miller St Sub 443 Rebuild</v>
          </cell>
          <cell r="C734" t="str">
            <v>CIPEN Dist S/S Rplc</v>
          </cell>
        </row>
        <row r="735">
          <cell r="A735">
            <v>7516714</v>
          </cell>
          <cell r="B735" t="str">
            <v>Phillip B3 S106 LV Supply to Food Van</v>
          </cell>
          <cell r="C735" t="str">
            <v>CIPEN Spec Requests</v>
          </cell>
        </row>
        <row r="736">
          <cell r="A736">
            <v>7516715</v>
          </cell>
          <cell r="B736" t="str">
            <v>Replacement of conductors with LVABC</v>
          </cell>
          <cell r="C736" t="str">
            <v>CIPEN Dist O/H Rplc</v>
          </cell>
        </row>
        <row r="737">
          <cell r="A737">
            <v>7516716</v>
          </cell>
          <cell r="B737" t="str">
            <v>Phillip B26 S49 LV &amp; Pilot Cable Relocation</v>
          </cell>
          <cell r="C737" t="str">
            <v>CIPEN Relocation</v>
          </cell>
        </row>
        <row r="738">
          <cell r="A738">
            <v>7516719</v>
          </cell>
          <cell r="B738" t="str">
            <v>Parkes Kings Ave Bridge Replace 11kV cable from Substation 822 to 791</v>
          </cell>
          <cell r="C738" t="str">
            <v>CIPEN Dist U/G Rplc</v>
          </cell>
        </row>
        <row r="739">
          <cell r="A739">
            <v>7516721</v>
          </cell>
          <cell r="B739" t="str">
            <v>Gungahlin B5 S18 LV Reticulation/Supply to Comm Block</v>
          </cell>
          <cell r="C739" t="str">
            <v>CIPEN Com/Ind Dvlp</v>
          </cell>
        </row>
        <row r="740">
          <cell r="A740">
            <v>7516725</v>
          </cell>
          <cell r="B740" t="str">
            <v>Watson Majura Rise Estate Stage 1 - HV &amp; LV Reticulation</v>
          </cell>
          <cell r="C740" t="str">
            <v>CIPEN Urbn Dvlpmnt</v>
          </cell>
        </row>
        <row r="741">
          <cell r="A741">
            <v>7516726</v>
          </cell>
          <cell r="B741" t="str">
            <v>Watson Majura Rise Estate Stage 2 - HV &amp; LV Reticulation</v>
          </cell>
          <cell r="C741" t="str">
            <v>CIPEN Urbn Dvlpmnt</v>
          </cell>
        </row>
        <row r="742">
          <cell r="A742">
            <v>7516727</v>
          </cell>
          <cell r="B742" t="str">
            <v>Fyshwick B30 S10 - LV Supply to Comm Development</v>
          </cell>
          <cell r="C742" t="str">
            <v>CIPEN Com/Ind Dvlp</v>
          </cell>
        </row>
        <row r="743">
          <cell r="A743">
            <v>7516728</v>
          </cell>
          <cell r="B743" t="str">
            <v>City S84 LV Supply to Street Light Controller</v>
          </cell>
          <cell r="C743" t="str">
            <v>CIPEN Spec Requests</v>
          </cell>
        </row>
        <row r="744">
          <cell r="A744">
            <v>7516729</v>
          </cell>
          <cell r="B744" t="str">
            <v>Downer 41/51 Northbourne Ave Sub 616 Rebuild</v>
          </cell>
          <cell r="C744" t="str">
            <v>CIPEN Dist S/S Rplc</v>
          </cell>
        </row>
        <row r="745">
          <cell r="A745">
            <v>7516731</v>
          </cell>
          <cell r="B745" t="str">
            <v>Gungahlin B2 S2 Relocate LV Service to Telstra RIM</v>
          </cell>
          <cell r="C745" t="str">
            <v>CIPEN Relocation</v>
          </cell>
        </row>
        <row r="746">
          <cell r="A746">
            <v>7516732</v>
          </cell>
          <cell r="B746" t="str">
            <v>McKellar S12 13 15 54 &amp; 83 LV OHead Relocations</v>
          </cell>
          <cell r="C746" t="str">
            <v>CIPEN Relocation</v>
          </cell>
        </row>
        <row r="747">
          <cell r="A747">
            <v>7516735</v>
          </cell>
          <cell r="B747" t="str">
            <v>Fyshwick 16/37 Gladstone St Sub 1807 Rebuild</v>
          </cell>
          <cell r="C747" t="str">
            <v>CIPEN Dist S/S Rplc</v>
          </cell>
        </row>
        <row r="748">
          <cell r="A748">
            <v>7516737</v>
          </cell>
          <cell r="B748" t="str">
            <v>Greenway B1 S54 Upgrade LV Supply to Lakeview Building</v>
          </cell>
          <cell r="C748" t="str">
            <v>CIPEN Dist Sys Augm</v>
          </cell>
        </row>
        <row r="749">
          <cell r="A749">
            <v>7516738</v>
          </cell>
          <cell r="B749" t="str">
            <v>Turner B8 S44 LV Reticulation/Supply to Units</v>
          </cell>
          <cell r="C749" t="str">
            <v>CIPEN Urbn Infill</v>
          </cell>
        </row>
        <row r="750">
          <cell r="A750">
            <v>7516739</v>
          </cell>
          <cell r="B750" t="str">
            <v>Watson B7 S74 HV &amp; LV Reticulation to Housing Development</v>
          </cell>
          <cell r="C750" t="str">
            <v>CIPEN Urbn Infill</v>
          </cell>
        </row>
        <row r="751">
          <cell r="A751">
            <v>7516740</v>
          </cell>
          <cell r="B751" t="str">
            <v>Barton B1 S13 LV Supply to TransACT Node 14-3</v>
          </cell>
          <cell r="C751" t="str">
            <v>CIPEN Spec Requests</v>
          </cell>
        </row>
        <row r="752">
          <cell r="A752">
            <v>7516741</v>
          </cell>
          <cell r="B752" t="str">
            <v>Latham Zone Substation SCADA upgrade</v>
          </cell>
          <cell r="C752" t="str">
            <v>CIPEN Comms/Protect</v>
          </cell>
        </row>
        <row r="753">
          <cell r="A753">
            <v>7516743</v>
          </cell>
          <cell r="B753" t="str">
            <v>Watson B4 S62 LV Supply to Sales Shed - Majura Rise Estate</v>
          </cell>
          <cell r="C753" t="str">
            <v>CIPEN Spec Requests</v>
          </cell>
        </row>
        <row r="754">
          <cell r="A754">
            <v>7516744</v>
          </cell>
          <cell r="B754" t="str">
            <v>City B4 S13 Sub 2749 Augmentation</v>
          </cell>
          <cell r="C754" t="str">
            <v>CIPEN Dist Sys Augm</v>
          </cell>
        </row>
        <row r="755">
          <cell r="A755">
            <v>7516745</v>
          </cell>
          <cell r="B755" t="str">
            <v>Pearce B3 S27 LV Reticulation/Supply to Units</v>
          </cell>
          <cell r="C755" t="str">
            <v>CIPEN Urbn Infill</v>
          </cell>
        </row>
        <row r="756">
          <cell r="A756">
            <v>7516746</v>
          </cell>
          <cell r="B756" t="str">
            <v>Amaroo B22 S67 LV Reticulation to Unit Development</v>
          </cell>
          <cell r="C756" t="str">
            <v>CIPEN Urbn Infill</v>
          </cell>
        </row>
        <row r="757">
          <cell r="A757">
            <v>7516748</v>
          </cell>
          <cell r="B757" t="str">
            <v>Weston Hortucultural Cntr Sub 1891 Rebuild</v>
          </cell>
          <cell r="C757" t="str">
            <v>CIPEN Dist S/S Rplc</v>
          </cell>
        </row>
        <row r="758">
          <cell r="A758">
            <v>7516749</v>
          </cell>
          <cell r="B758" t="str">
            <v>Cotter Pumping Stn Sub 46 Recloser Installation</v>
          </cell>
          <cell r="C758" t="str">
            <v>CIPEN Dist S/S Rplc</v>
          </cell>
        </row>
        <row r="759">
          <cell r="A759">
            <v>7516750</v>
          </cell>
          <cell r="B759" t="str">
            <v>Lyneham B25 S50 Sub 7073 Alterations</v>
          </cell>
          <cell r="C759" t="str">
            <v>CIPEN Com/Ind Dvlp</v>
          </cell>
        </row>
        <row r="760">
          <cell r="A760">
            <v>7516751</v>
          </cell>
          <cell r="B760" t="str">
            <v>Gungahlin B1 S84 LV Reticulation/Supply to Units</v>
          </cell>
          <cell r="C760" t="str">
            <v>CIPEN Urbn Infill</v>
          </cell>
        </row>
        <row r="761">
          <cell r="A761">
            <v>7516752</v>
          </cell>
          <cell r="B761" t="str">
            <v>Greenway B9 S12 LV Reticulation &amp; Supply</v>
          </cell>
          <cell r="C761" t="str">
            <v>CIPEN Com/Ind Dvlp</v>
          </cell>
        </row>
        <row r="762">
          <cell r="A762">
            <v>7516755</v>
          </cell>
          <cell r="B762" t="str">
            <v>Belconnen B23 S149 LV Supply to Units</v>
          </cell>
          <cell r="C762" t="str">
            <v>CIPEN Urbn Infill</v>
          </cell>
        </row>
        <row r="763">
          <cell r="A763">
            <v>7516760</v>
          </cell>
          <cell r="B763" t="str">
            <v>Kingston Sec 14 Electrical Network Augmentation</v>
          </cell>
          <cell r="C763" t="str">
            <v>CIPEN Dist Sys Augm</v>
          </cell>
        </row>
        <row r="764">
          <cell r="A764">
            <v>7516761</v>
          </cell>
          <cell r="B764" t="str">
            <v>Campbell Fairbairn Ave Upgrade - HV Relocations - UGing of OHead</v>
          </cell>
          <cell r="C764" t="str">
            <v>CIPEN Relocation</v>
          </cell>
        </row>
        <row r="765">
          <cell r="A765">
            <v>7516762</v>
          </cell>
          <cell r="B765" t="str">
            <v>Campbell 36/10 43 Balmey Cres Sub 421 Rebuild</v>
          </cell>
          <cell r="C765" t="str">
            <v>CIPEN Dist S/S Rplc</v>
          </cell>
        </row>
        <row r="766">
          <cell r="A766">
            <v>7516765</v>
          </cell>
          <cell r="B766" t="str">
            <v>DDRN Project Enhancement</v>
          </cell>
          <cell r="C766" t="str">
            <v>CIPEN IT Project</v>
          </cell>
        </row>
        <row r="767">
          <cell r="A767">
            <v>7516766</v>
          </cell>
          <cell r="B767" t="str">
            <v>Deakin 41/51 Buxton St Sub 743 Rebuild</v>
          </cell>
          <cell r="C767" t="str">
            <v>CIPEN Dist S/S Rplc</v>
          </cell>
        </row>
        <row r="768">
          <cell r="A768">
            <v>7516767</v>
          </cell>
          <cell r="B768" t="str">
            <v>Acton Dryandra St ABS4312 &amp; Pole Replacement</v>
          </cell>
          <cell r="C768" t="str">
            <v>CIPEN Dist O/H Rplc</v>
          </cell>
        </row>
        <row r="769">
          <cell r="A769">
            <v>7516769</v>
          </cell>
          <cell r="B769" t="str">
            <v>Installation of Safety Rail for Power Transformer at Civic Zone Sub</v>
          </cell>
          <cell r="C769" t="str">
            <v>CIPEN ZZS Replce</v>
          </cell>
        </row>
        <row r="770">
          <cell r="A770">
            <v>7516770</v>
          </cell>
          <cell r="B770" t="str">
            <v>Installation. of Safety Rail for Power Transformers at City East Zone</v>
          </cell>
          <cell r="C770" t="str">
            <v>CIPEN ZZS Replce</v>
          </cell>
        </row>
        <row r="771">
          <cell r="A771">
            <v>7516771</v>
          </cell>
          <cell r="B771" t="str">
            <v>Installation of Safety Rails for Power Transformers  at Belconnen Zone</v>
          </cell>
          <cell r="C771" t="str">
            <v>CIPEN ZZS Replce</v>
          </cell>
        </row>
        <row r="772">
          <cell r="A772">
            <v>7516772</v>
          </cell>
          <cell r="B772" t="str">
            <v>Belconnen B6 S157 - Relocate Minipillar</v>
          </cell>
          <cell r="C772" t="str">
            <v>CIPEN Relocation</v>
          </cell>
        </row>
        <row r="773">
          <cell r="A773">
            <v>7516777</v>
          </cell>
          <cell r="B773" t="str">
            <v>Deakin B8 S78 HV Reticulation to Water Booster Pump Station</v>
          </cell>
          <cell r="C773" t="str">
            <v>CIPEN Com/Ind Dvlp</v>
          </cell>
        </row>
        <row r="774">
          <cell r="A774">
            <v>7516778</v>
          </cell>
          <cell r="B774" t="str">
            <v>Hume B16 S23 HV Reticulation to Water Booster Pump Station</v>
          </cell>
          <cell r="C774" t="str">
            <v>CIPEN Com/Ind Dvlp</v>
          </cell>
        </row>
        <row r="775">
          <cell r="A775">
            <v>7516780</v>
          </cell>
          <cell r="B775" t="str">
            <v>Kambah Condemned Pole Replacement 2003-04</v>
          </cell>
          <cell r="C775" t="str">
            <v>CIPEN Dist O/H Rplc</v>
          </cell>
        </row>
        <row r="776">
          <cell r="A776">
            <v>7516782</v>
          </cell>
          <cell r="B776" t="str">
            <v>Deakin Condemned Pole Replacement 2004</v>
          </cell>
          <cell r="C776" t="str">
            <v>CIPEN Dist O/H Rplc</v>
          </cell>
        </row>
        <row r="777">
          <cell r="A777">
            <v>7516784</v>
          </cell>
          <cell r="B777" t="str">
            <v>Phillip B6 S81 HV Relocations - OHead to UG - Woden Police Station Sit</v>
          </cell>
          <cell r="C777" t="str">
            <v>CIPEN Relocation</v>
          </cell>
        </row>
        <row r="778">
          <cell r="A778">
            <v>7516785</v>
          </cell>
          <cell r="B778" t="str">
            <v>Phillip B6 S81 Woden Police Station - HV Reticulation &amp; Supply</v>
          </cell>
          <cell r="C778" t="str">
            <v>CIPEN Com/Ind Dvlp</v>
          </cell>
        </row>
        <row r="779">
          <cell r="A779">
            <v>7516786</v>
          </cell>
          <cell r="B779" t="str">
            <v>Campbell Condemned Pole Replacement</v>
          </cell>
          <cell r="C779" t="str">
            <v>CIPEN Dist O/H Rplc</v>
          </cell>
        </row>
        <row r="780">
          <cell r="A780">
            <v>7516787</v>
          </cell>
          <cell r="B780" t="str">
            <v>Gungahlin B8-10 S171 LV UG Relocations</v>
          </cell>
          <cell r="C780" t="str">
            <v>CIPEN Relocation</v>
          </cell>
        </row>
        <row r="781">
          <cell r="A781">
            <v>7516788</v>
          </cell>
          <cell r="B781" t="str">
            <v>Gungahlin - Anthony Rolfe Ave - LV Supply to S/Light Controller</v>
          </cell>
          <cell r="C781" t="str">
            <v>CIPEN Spec Requests</v>
          </cell>
        </row>
        <row r="782">
          <cell r="A782">
            <v>7516789</v>
          </cell>
          <cell r="B782" t="str">
            <v>Bonython B1 S21 LV Supply to Unit &amp; Commercial Development</v>
          </cell>
          <cell r="C782" t="str">
            <v>CIPEN Urbn Infill</v>
          </cell>
        </row>
        <row r="783">
          <cell r="A783">
            <v>7516792</v>
          </cell>
          <cell r="B783" t="str">
            <v>Hume B2 S3 HV Reticulation &amp; Supply to Glass Works</v>
          </cell>
          <cell r="C783" t="str">
            <v>CIPEN Com/Ind Dvlp</v>
          </cell>
        </row>
        <row r="784">
          <cell r="A784">
            <v>7516794</v>
          </cell>
          <cell r="B784" t="str">
            <v>Acton ANU Copland Theatre Extensions - HV &amp; LV UG Relocations</v>
          </cell>
          <cell r="C784" t="str">
            <v>CIPEN Relocation</v>
          </cell>
        </row>
        <row r="785">
          <cell r="A785">
            <v>7516796</v>
          </cell>
          <cell r="B785" t="str">
            <v>Yarralumla B6 S83 LV Supply to Iranian Embassy</v>
          </cell>
          <cell r="C785" t="str">
            <v>CIPEN Com/Ind Dvlp</v>
          </cell>
        </row>
        <row r="786">
          <cell r="A786">
            <v>7516805</v>
          </cell>
          <cell r="B786" t="str">
            <v>Flynn Condemned Pole Replacement</v>
          </cell>
          <cell r="C786" t="str">
            <v>CIPEN Dist O/H Rplc</v>
          </cell>
        </row>
        <row r="787">
          <cell r="A787">
            <v>7516806</v>
          </cell>
          <cell r="B787" t="str">
            <v>Install of Safety Rails on11kV Sealing Ends Wanniassa Zone</v>
          </cell>
          <cell r="C787" t="str">
            <v>CIPEN ZZS Replce</v>
          </cell>
        </row>
        <row r="788">
          <cell r="A788">
            <v>7516813</v>
          </cell>
          <cell r="B788" t="str">
            <v>Barton B1 S27 Macquarie Development Stage 1 - HV Retic &amp; S/S Fitout</v>
          </cell>
          <cell r="C788" t="str">
            <v>CIPEN Com/Ind Dvlp</v>
          </cell>
        </row>
        <row r="789">
          <cell r="A789">
            <v>7516814</v>
          </cell>
          <cell r="B789" t="str">
            <v>Fyshwick B1 S29 HV Reticulation &amp; LV Supply Alterations</v>
          </cell>
          <cell r="C789" t="str">
            <v>CIPEN Com/Ind Dvlp</v>
          </cell>
        </row>
        <row r="790">
          <cell r="A790">
            <v>7516816</v>
          </cell>
          <cell r="B790" t="str">
            <v>Weston B2 S62 S/S Relocation &amp; HV Reticulation &amp; LV Supply to Comm Dev</v>
          </cell>
          <cell r="C790" t="str">
            <v>CIPEN Relocation</v>
          </cell>
        </row>
        <row r="791">
          <cell r="A791">
            <v>7516821</v>
          </cell>
          <cell r="B791" t="str">
            <v>Gungalin S41 The Valley Ave - LV Supply to S/Light Controller</v>
          </cell>
          <cell r="C791" t="str">
            <v>CIPEN Spec Requests</v>
          </cell>
        </row>
        <row r="792">
          <cell r="A792">
            <v>7516827</v>
          </cell>
          <cell r="B792" t="str">
            <v>Evatt Condemned Pole Replacement 2004</v>
          </cell>
          <cell r="C792" t="str">
            <v>CIPEN Dist O/H Rplc</v>
          </cell>
        </row>
        <row r="793">
          <cell r="A793">
            <v>7516829</v>
          </cell>
          <cell r="B793" t="str">
            <v>Belconnen B1420 Billabong Site - Upgrade Supply to 3 Phase</v>
          </cell>
          <cell r="C793" t="str">
            <v>CIPEN Spec Requests</v>
          </cell>
        </row>
        <row r="794">
          <cell r="A794">
            <v>7516830</v>
          </cell>
          <cell r="B794" t="str">
            <v>Gungahlin T C  HV Feeder Augmentation Stage 1</v>
          </cell>
          <cell r="C794" t="str">
            <v>CIPEN Dist Sys Augm</v>
          </cell>
        </row>
        <row r="795">
          <cell r="A795">
            <v>7516831</v>
          </cell>
          <cell r="B795" t="str">
            <v>Gungahlin T C HV Feeder Augmentation Stage 2</v>
          </cell>
          <cell r="C795" t="str">
            <v>CIPEN Dist Sys Augm</v>
          </cell>
        </row>
        <row r="796">
          <cell r="A796">
            <v>7516832</v>
          </cell>
          <cell r="B796" t="str">
            <v>Stromlo Blk 462 Cotter Rd Sub Installation</v>
          </cell>
          <cell r="C796" t="str">
            <v>CIPEN Dist S/S Rplc</v>
          </cell>
        </row>
        <row r="797">
          <cell r="A797">
            <v>7516833</v>
          </cell>
          <cell r="B797" t="str">
            <v>Fyshwick Install Gladstone HV Feeder - Fyshwick ZSS</v>
          </cell>
          <cell r="C797" t="str">
            <v>CIPEN Dist Sys Augm</v>
          </cell>
        </row>
        <row r="798">
          <cell r="A798">
            <v>7516834</v>
          </cell>
          <cell r="B798" t="str">
            <v>Greenway B1 S18 LV Supply to Pay Parking Booth</v>
          </cell>
          <cell r="C798" t="str">
            <v>CIPEN Spec Requests</v>
          </cell>
        </row>
        <row r="799">
          <cell r="A799">
            <v>7516835</v>
          </cell>
          <cell r="B799" t="str">
            <v>Belconnen B8 S50 LV Supply to Pay Parking Booth</v>
          </cell>
          <cell r="C799" t="str">
            <v>CIPEN Spec Requests</v>
          </cell>
        </row>
        <row r="800">
          <cell r="A800">
            <v>7516836</v>
          </cell>
          <cell r="B800" t="str">
            <v>Curtin Condemned Pole Replacement</v>
          </cell>
          <cell r="C800" t="str">
            <v>CIPEN Dist O/H Rplc</v>
          </cell>
        </row>
        <row r="801">
          <cell r="A801">
            <v>7516837</v>
          </cell>
          <cell r="B801" t="str">
            <v>Evatt B10 S80 Replacement of LV OHead with ABC</v>
          </cell>
          <cell r="C801" t="str">
            <v>CIPEN Dist O/H Rplc</v>
          </cell>
        </row>
        <row r="802">
          <cell r="A802">
            <v>7516842</v>
          </cell>
          <cell r="B802" t="str">
            <v>City S84 Bunda Street - HV UG Relocations</v>
          </cell>
          <cell r="C802" t="str">
            <v>CIPEN Relocation</v>
          </cell>
        </row>
        <row r="803">
          <cell r="A803">
            <v>7516843</v>
          </cell>
          <cell r="B803" t="str">
            <v>City S84 - Petrie Street - HV UG Relocations</v>
          </cell>
          <cell r="C803" t="str">
            <v>CIPEN Relocation</v>
          </cell>
        </row>
        <row r="804">
          <cell r="A804">
            <v>7516844</v>
          </cell>
          <cell r="B804" t="str">
            <v>Matthews Fdr Sub 912 Rebuild Rocky Crossing</v>
          </cell>
          <cell r="C804" t="str">
            <v>CIPEN Dist S/S Rplc</v>
          </cell>
        </row>
        <row r="805">
          <cell r="A805">
            <v>7516846</v>
          </cell>
          <cell r="B805" t="str">
            <v>Turner Blk 21 Sec 61 Relocate LV Cables</v>
          </cell>
          <cell r="C805" t="str">
            <v>CIPEN Relocation</v>
          </cell>
        </row>
        <row r="806">
          <cell r="A806">
            <v>7516847</v>
          </cell>
          <cell r="B806" t="str">
            <v>Acton Peninsula Blk 21 Sec 55  Relocate Service to POE</v>
          </cell>
          <cell r="C806" t="str">
            <v>CIPEN Relocation</v>
          </cell>
        </row>
        <row r="807">
          <cell r="A807">
            <v>7516848</v>
          </cell>
          <cell r="B807" t="str">
            <v>Downer 14/38 Sub 1066 Rebuilding</v>
          </cell>
          <cell r="C807" t="str">
            <v>CIPEN Dist S/S Rplc</v>
          </cell>
        </row>
        <row r="808">
          <cell r="A808">
            <v>7516849</v>
          </cell>
          <cell r="B808" t="str">
            <v>Downer 33/71 Cadell St Sub 668 Rebuilding</v>
          </cell>
          <cell r="C808" t="str">
            <v>CIPEN Dist S/S Rplc</v>
          </cell>
        </row>
        <row r="809">
          <cell r="A809">
            <v>7516850</v>
          </cell>
          <cell r="B809" t="str">
            <v>Downer 3/64 Sub 667 Rebuilding</v>
          </cell>
          <cell r="C809" t="str">
            <v>CIPEN Dist S/S Rplc</v>
          </cell>
        </row>
        <row r="810">
          <cell r="A810">
            <v>7516851</v>
          </cell>
          <cell r="B810" t="str">
            <v>Downer 51/68 52 Bradfield St Sub 671 Rebuild</v>
          </cell>
          <cell r="C810" t="str">
            <v>CIPEN Dist S/S Rplc</v>
          </cell>
        </row>
        <row r="811">
          <cell r="A811">
            <v>7516852</v>
          </cell>
          <cell r="B811" t="str">
            <v>Ainslie Condemned Pole Replacements</v>
          </cell>
          <cell r="C811" t="str">
            <v>CIPEN Dist O/H Rplc</v>
          </cell>
        </row>
        <row r="812">
          <cell r="A812">
            <v>7516853</v>
          </cell>
          <cell r="B812" t="str">
            <v>Gungahlin B1 S19 LV Supply to Scout Hall</v>
          </cell>
          <cell r="C812" t="str">
            <v>CIPEN Spec Requests</v>
          </cell>
        </row>
        <row r="813">
          <cell r="A813">
            <v>7516854</v>
          </cell>
          <cell r="B813" t="str">
            <v>O'Malley East O'Malley Est Stage 1 Relocate HV &amp; LV Cables</v>
          </cell>
          <cell r="C813" t="str">
            <v>CIPEN Relocation</v>
          </cell>
        </row>
        <row r="814">
          <cell r="A814">
            <v>7516855</v>
          </cell>
          <cell r="B814" t="str">
            <v>Stromlo B471 - Casuarina Parks Depot - LV Supply Alterations</v>
          </cell>
          <cell r="C814" t="str">
            <v>CIPEN Spec Requests</v>
          </cell>
        </row>
        <row r="815">
          <cell r="A815">
            <v>7516858</v>
          </cell>
          <cell r="B815" t="str">
            <v>Majura Oaks Estate - LV Supply to Street Light Controls</v>
          </cell>
          <cell r="C815" t="str">
            <v>CIPEN Spec Requests</v>
          </cell>
        </row>
        <row r="816">
          <cell r="A816">
            <v>7516859</v>
          </cell>
          <cell r="B816" t="str">
            <v>Jerrabomberra Dist - Oaks Estate - LV Supply to S/Light Controller</v>
          </cell>
          <cell r="C816" t="str">
            <v>CIPEN Spec Requests</v>
          </cell>
        </row>
        <row r="817">
          <cell r="A817">
            <v>7516861</v>
          </cell>
          <cell r="B817" t="str">
            <v>Farrer S59 &amp; 60 Replace LV OHead Mains with ABC</v>
          </cell>
          <cell r="C817" t="str">
            <v>CIPEN Dist O/H Rplc</v>
          </cell>
        </row>
        <row r="818">
          <cell r="A818">
            <v>7516862</v>
          </cell>
          <cell r="B818" t="str">
            <v>Campbell B31 S43 Relocate LV UG Cable</v>
          </cell>
          <cell r="C818" t="str">
            <v>CIPEN Relocation</v>
          </cell>
        </row>
        <row r="819">
          <cell r="A819">
            <v>7516864</v>
          </cell>
          <cell r="B819" t="str">
            <v>Majura B497 Canberra Int Airport General Avaition Area - HV &amp; LV Retic</v>
          </cell>
          <cell r="C819" t="str">
            <v>CIPEN Com/Ind Dvlp</v>
          </cell>
        </row>
        <row r="820">
          <cell r="A820">
            <v>7516866</v>
          </cell>
          <cell r="B820" t="str">
            <v>Lyons B6 S47 LV Supply to Unit Development</v>
          </cell>
          <cell r="C820" t="str">
            <v>CIPEN Urbn Infill</v>
          </cell>
        </row>
        <row r="821">
          <cell r="A821">
            <v>7516867</v>
          </cell>
          <cell r="B821" t="str">
            <v>Turner B21 S61 LV Supply to Units</v>
          </cell>
          <cell r="C821" t="str">
            <v>CIPEN Urbn Infill</v>
          </cell>
        </row>
        <row r="822">
          <cell r="A822">
            <v>7516869</v>
          </cell>
          <cell r="B822" t="str">
            <v>Gungahlin S10 LV Builders Supply to Construction Site</v>
          </cell>
          <cell r="C822" t="str">
            <v>CIPEN Spec Requests</v>
          </cell>
        </row>
        <row r="823">
          <cell r="A823">
            <v>7516870</v>
          </cell>
          <cell r="B823" t="str">
            <v>City S84 Relocate HV UG - Balimbur &amp; Petrie Streets</v>
          </cell>
          <cell r="C823" t="str">
            <v>CIPEN Relocation</v>
          </cell>
        </row>
        <row r="824">
          <cell r="A824">
            <v>7516872</v>
          </cell>
          <cell r="B824" t="str">
            <v>Banks B40 S36 LV Supply to Units</v>
          </cell>
          <cell r="C824" t="str">
            <v>CIPEN Urbn Infill</v>
          </cell>
        </row>
        <row r="825">
          <cell r="A825">
            <v>7516873</v>
          </cell>
          <cell r="B825" t="str">
            <v>Banks B22 S117 LV Supply to Units</v>
          </cell>
          <cell r="C825" t="str">
            <v>CIPEN Urbn Infill</v>
          </cell>
        </row>
        <row r="826">
          <cell r="A826">
            <v>7516874</v>
          </cell>
          <cell r="B826" t="str">
            <v>Phillip B7 S135 Upgrade LV Service to 3 Phase</v>
          </cell>
          <cell r="C826" t="str">
            <v>CIPEN Spec Requests</v>
          </cell>
        </row>
        <row r="827">
          <cell r="A827">
            <v>7516876</v>
          </cell>
          <cell r="B827" t="str">
            <v>Campbell B22 S9 HV &amp; LV Reticulation to Unit Development</v>
          </cell>
          <cell r="C827" t="str">
            <v>CIPEN Urbn Infill</v>
          </cell>
        </row>
        <row r="828">
          <cell r="A828">
            <v>7516877</v>
          </cell>
          <cell r="B828" t="str">
            <v>Braddon B52 &amp; 53 S4 LV Relocations &amp; Removals</v>
          </cell>
          <cell r="C828" t="str">
            <v>CIPEN Relocation</v>
          </cell>
        </row>
        <row r="829">
          <cell r="A829">
            <v>7516878</v>
          </cell>
          <cell r="B829" t="str">
            <v>Braddon B63 S4 HV &amp; LV Reticulation to Unit Development</v>
          </cell>
          <cell r="C829" t="str">
            <v>CIPEN Urbn Infill</v>
          </cell>
        </row>
        <row r="830">
          <cell r="A830">
            <v>7516882</v>
          </cell>
          <cell r="B830" t="str">
            <v>City B18 S19 LV UG Relocations for Civic Link &amp; Library Building</v>
          </cell>
          <cell r="C830" t="str">
            <v>CIPEN Relocation</v>
          </cell>
        </row>
        <row r="831">
          <cell r="A831">
            <v>7516883</v>
          </cell>
          <cell r="B831" t="str">
            <v>Banks B23 S117 LV Reticulation/Supply to Units</v>
          </cell>
          <cell r="C831" t="str">
            <v>CIPEN Urbn Infill</v>
          </cell>
        </row>
        <row r="832">
          <cell r="A832">
            <v>7516892</v>
          </cell>
          <cell r="B832" t="str">
            <v>Weston B1179 HV Reticulation &amp; LV Supply to Land Management Depot</v>
          </cell>
          <cell r="C832" t="str">
            <v>CIPEN Com/Ind Dvlp</v>
          </cell>
        </row>
        <row r="833">
          <cell r="A833">
            <v>7516898</v>
          </cell>
          <cell r="B833" t="str">
            <v>Majura B622 HV Reticulation &amp; LV Supply to AFP Training Village</v>
          </cell>
          <cell r="C833" t="str">
            <v>CIPEN Spec Requests</v>
          </cell>
        </row>
        <row r="834">
          <cell r="A834">
            <v>7516901</v>
          </cell>
          <cell r="B834" t="str">
            <v>Kingston Wentworth Avenue LV Supply to Valve Controller</v>
          </cell>
          <cell r="C834" t="str">
            <v>CIPEN Spec Requests</v>
          </cell>
        </row>
        <row r="835">
          <cell r="A835">
            <v>7516902</v>
          </cell>
          <cell r="B835" t="str">
            <v>Greenway B4 S13 HV Reticulation &amp; Sub Fitout</v>
          </cell>
          <cell r="C835" t="str">
            <v>CIPEN Com/Ind Dvlp</v>
          </cell>
        </row>
        <row r="836">
          <cell r="A836">
            <v>7516905</v>
          </cell>
          <cell r="B836" t="str">
            <v>Gungahlin B1 S3 HV Reticulation &amp; LV Supply to McDonalds Rest</v>
          </cell>
          <cell r="C836" t="str">
            <v>CIPEN Com/Ind Dvlp</v>
          </cell>
        </row>
        <row r="837">
          <cell r="A837">
            <v>7516906</v>
          </cell>
          <cell r="B837" t="str">
            <v>Holder B26 S39 Replace LV OHead with ABC</v>
          </cell>
          <cell r="C837" t="str">
            <v>CIPEN Relocation</v>
          </cell>
        </row>
        <row r="838">
          <cell r="A838">
            <v>7516907</v>
          </cell>
          <cell r="B838" t="str">
            <v>Calwell B27 S787 Relocate LV cable for Carpark</v>
          </cell>
          <cell r="C838" t="str">
            <v>CIPEN Relocation</v>
          </cell>
        </row>
        <row r="839">
          <cell r="A839">
            <v>7516908</v>
          </cell>
          <cell r="B839" t="str">
            <v>Yarralumla B16-18 S57 LV Supply to Units</v>
          </cell>
          <cell r="C839" t="str">
            <v>CIPEN Urbn Infill</v>
          </cell>
        </row>
        <row r="840">
          <cell r="A840">
            <v>7516909</v>
          </cell>
          <cell r="B840" t="str">
            <v>Narrabundah S79 Replace LV Overhead with UG Cable</v>
          </cell>
          <cell r="C840" t="str">
            <v>CIPEN Dist O/H Rplc</v>
          </cell>
        </row>
        <row r="841">
          <cell r="A841">
            <v>7516911</v>
          </cell>
          <cell r="B841" t="str">
            <v>City S6 HV Reticulation for Construction Site</v>
          </cell>
          <cell r="C841" t="str">
            <v>CIPEN Spec Requests</v>
          </cell>
        </row>
        <row r="842">
          <cell r="A842">
            <v>7516912</v>
          </cell>
          <cell r="B842" t="str">
            <v>Gungahlin District B571 - LV Supply to Telstra Mobile Tower</v>
          </cell>
          <cell r="C842" t="str">
            <v>CIPEN Spec Requests</v>
          </cell>
        </row>
        <row r="843">
          <cell r="A843">
            <v>7516913</v>
          </cell>
          <cell r="B843" t="str">
            <v>Weston B1 S82 Sub 3204 Augmentation</v>
          </cell>
          <cell r="C843" t="str">
            <v>CIPEN Dist S/S Augm</v>
          </cell>
        </row>
        <row r="844">
          <cell r="A844">
            <v>7516914</v>
          </cell>
          <cell r="B844" t="str">
            <v>Fyshwick B26 S10 - LV Supply to Concrete Plant</v>
          </cell>
          <cell r="C844" t="str">
            <v>CIPEN Com/Ind Dvlp</v>
          </cell>
        </row>
        <row r="845">
          <cell r="A845">
            <v>7516916</v>
          </cell>
          <cell r="B845" t="str">
            <v>Stromlo B461 LV UG Relocations - Water Treatment Plant</v>
          </cell>
          <cell r="C845" t="str">
            <v>CIPEN Relocation</v>
          </cell>
        </row>
        <row r="846">
          <cell r="A846">
            <v>7516918</v>
          </cell>
          <cell r="B846" t="str">
            <v>Equipment Register</v>
          </cell>
          <cell r="C846" t="str">
            <v>CIPEN IT Project</v>
          </cell>
        </row>
        <row r="847">
          <cell r="A847">
            <v>7516920</v>
          </cell>
          <cell r="B847" t="str">
            <v>Reid Condemned Pole Replacement</v>
          </cell>
          <cell r="C847" t="str">
            <v>CIPEN Dist O/H Rplc</v>
          </cell>
        </row>
        <row r="848">
          <cell r="A848">
            <v>7516921</v>
          </cell>
          <cell r="B848" t="str">
            <v>Installation of Main Tank Power Tx Safety Rails at Wanniassa Zone</v>
          </cell>
          <cell r="C848" t="str">
            <v>CIPEN ZZS Replce</v>
          </cell>
        </row>
        <row r="849">
          <cell r="A849">
            <v>7516922</v>
          </cell>
          <cell r="B849" t="str">
            <v>Install Safety Rails City East Zone Tx No1 &amp; 3</v>
          </cell>
          <cell r="C849" t="str">
            <v>CIPEN ZZS Replce</v>
          </cell>
        </row>
        <row r="850">
          <cell r="A850">
            <v>7516923</v>
          </cell>
          <cell r="B850" t="str">
            <v>Yarralumla Condemned Pole Replacement</v>
          </cell>
          <cell r="C850" t="str">
            <v>CIPEN Dist O/H Rplc</v>
          </cell>
        </row>
        <row r="851">
          <cell r="A851">
            <v>7516924</v>
          </cell>
          <cell r="B851" t="str">
            <v>Replace fire damaged Padmout Sub 4469 Isaacs</v>
          </cell>
          <cell r="C851" t="str">
            <v>CIPEN Dist S/S Rplc</v>
          </cell>
        </row>
        <row r="852">
          <cell r="A852">
            <v>7516926</v>
          </cell>
          <cell r="B852" t="str">
            <v>Lyneham B2 S56 LV UG Service Relocations</v>
          </cell>
          <cell r="C852" t="str">
            <v>CIPEN Relocation</v>
          </cell>
        </row>
        <row r="853">
          <cell r="A853">
            <v>7516927</v>
          </cell>
          <cell r="B853" t="str">
            <v>Garran B7 S53 LV Supply to Traffic Signals - Palmer/Hindmarsh</v>
          </cell>
          <cell r="C853" t="str">
            <v>CIPEN Spec Requests</v>
          </cell>
        </row>
        <row r="854">
          <cell r="A854">
            <v>7516928</v>
          </cell>
          <cell r="B854" t="str">
            <v>Fyshwick B17 S37 LV Service Relocations - Coates Hire</v>
          </cell>
          <cell r="C854" t="str">
            <v>CIPEN Relocation</v>
          </cell>
        </row>
        <row r="855">
          <cell r="A855">
            <v>7516929</v>
          </cell>
          <cell r="B855" t="str">
            <v>Lyneham B18 S42 - LV Supply to Units</v>
          </cell>
          <cell r="C855" t="str">
            <v>CIPEN Urbn Infill</v>
          </cell>
        </row>
        <row r="856">
          <cell r="A856">
            <v>7516930</v>
          </cell>
          <cell r="B856" t="str">
            <v>Phillip B6 S9 HV Reticulation &amp; Sub Fitout - Office Development</v>
          </cell>
          <cell r="C856" t="str">
            <v>CIPEN Com/Ind Dvlp</v>
          </cell>
        </row>
        <row r="857">
          <cell r="A857">
            <v>7516931</v>
          </cell>
          <cell r="B857" t="str">
            <v>Phillip B9 S18 HV Reticulation &amp; LV Supply to Construction Site</v>
          </cell>
          <cell r="C857" t="str">
            <v>CIPEN Spec Requests</v>
          </cell>
        </row>
        <row r="858">
          <cell r="A858">
            <v>7516933</v>
          </cell>
          <cell r="B858" t="str">
            <v>Replace faulty padmount Substation 1823 Chapman</v>
          </cell>
          <cell r="C858" t="str">
            <v>CIPEN Dist S/S Rplc</v>
          </cell>
        </row>
        <row r="859">
          <cell r="A859">
            <v>7516934</v>
          </cell>
          <cell r="B859" t="str">
            <v>Hall B1 S23 LV Supply to Electric BBQ's</v>
          </cell>
          <cell r="C859" t="str">
            <v>CIPEN Spec Requests</v>
          </cell>
        </row>
        <row r="860">
          <cell r="A860">
            <v>7516935</v>
          </cell>
          <cell r="B860" t="str">
            <v>Turner B22 S66 LV Supply to Electric BBQ's</v>
          </cell>
          <cell r="C860" t="str">
            <v>CIPEN Spec Requests</v>
          </cell>
        </row>
        <row r="861">
          <cell r="A861">
            <v>7516936</v>
          </cell>
          <cell r="B861" t="str">
            <v>Calwell B27 S787 Sub 4880 Augment &amp; LV Supply to Calwell Comm Club</v>
          </cell>
          <cell r="C861" t="str">
            <v>CIPEN Com/Ind Dvlp</v>
          </cell>
        </row>
        <row r="862">
          <cell r="A862">
            <v>7516937</v>
          </cell>
          <cell r="B862" t="str">
            <v>Belconnen B33 S65 LV Supply to Power Box - John Knight Park</v>
          </cell>
          <cell r="C862" t="str">
            <v>CIPEN Spec Requests</v>
          </cell>
        </row>
        <row r="863">
          <cell r="A863">
            <v>7516938</v>
          </cell>
          <cell r="B863" t="str">
            <v>Kaleen B5 S76 LV to Traffic Signals &amp; S/L Controls - Barton Hwy/GDE</v>
          </cell>
          <cell r="C863" t="str">
            <v>CIPEN Spec Requests</v>
          </cell>
        </row>
        <row r="864">
          <cell r="A864">
            <v>7516939</v>
          </cell>
          <cell r="B864" t="str">
            <v>Bruce B7 S12 - LV Supply to Traffic Signals &amp; S- GDE/Ginninderra</v>
          </cell>
          <cell r="C864" t="str">
            <v>CIPEN Spec Requests</v>
          </cell>
        </row>
        <row r="865">
          <cell r="A865">
            <v>7516940</v>
          </cell>
          <cell r="B865" t="str">
            <v>Bruce B6 S47 LV Supply to Traffic signals - Ginn/Braybrooke</v>
          </cell>
          <cell r="C865" t="str">
            <v>CIPEN Spec Requests</v>
          </cell>
        </row>
        <row r="866">
          <cell r="A866">
            <v>7516941</v>
          </cell>
          <cell r="B866" t="str">
            <v>Bruce B7 S29  Belconnen Way  - LV Supply to  SL Control C ubicle</v>
          </cell>
          <cell r="C866" t="str">
            <v>CIPEN Spec Requests</v>
          </cell>
        </row>
        <row r="867">
          <cell r="A867">
            <v>7516942</v>
          </cell>
          <cell r="B867" t="str">
            <v>Aranda B1 S50 LV Supply to Street Light Controls - GDE</v>
          </cell>
          <cell r="C867" t="str">
            <v>CIPEN Spec Requests</v>
          </cell>
        </row>
        <row r="868">
          <cell r="A868">
            <v>7516944</v>
          </cell>
          <cell r="B868" t="str">
            <v>Downer 1/73 Sub 544 Rebuilding</v>
          </cell>
          <cell r="C868" t="str">
            <v>CIPEN Dist S/S Rplc</v>
          </cell>
        </row>
        <row r="869">
          <cell r="A869">
            <v>7516946</v>
          </cell>
          <cell r="B869" t="str">
            <v>Fraser Condemned Pole Replacement</v>
          </cell>
          <cell r="C869" t="str">
            <v>CIPEN Dist O/H Rplc</v>
          </cell>
        </row>
        <row r="870">
          <cell r="A870">
            <v>7516947</v>
          </cell>
          <cell r="B870" t="str">
            <v>Chifley 1/42 Sub 1013 Rebuild</v>
          </cell>
          <cell r="C870" t="str">
            <v>CIPEN Dist S/S Rplc</v>
          </cell>
        </row>
        <row r="871">
          <cell r="A871">
            <v>7516948</v>
          </cell>
          <cell r="B871" t="str">
            <v>Yarralumla Sub 782 Rebuild</v>
          </cell>
          <cell r="C871" t="str">
            <v>CIPEN Dist S/S Rplc</v>
          </cell>
        </row>
        <row r="872">
          <cell r="A872">
            <v>7516950</v>
          </cell>
          <cell r="B872" t="str">
            <v>Greenway B5 S16 HV UG Relocations</v>
          </cell>
          <cell r="C872" t="str">
            <v>CIPEN Relocation</v>
          </cell>
        </row>
        <row r="873">
          <cell r="A873">
            <v>7516952</v>
          </cell>
          <cell r="B873" t="str">
            <v>Kingston B8-10 S47 HV Relocations for New Roadworks - KFD</v>
          </cell>
          <cell r="C873" t="str">
            <v>CIPEN Relocation</v>
          </cell>
        </row>
        <row r="874">
          <cell r="A874">
            <v>7516953</v>
          </cell>
          <cell r="B874" t="str">
            <v>Watson B3 S79 Relocate HV pole</v>
          </cell>
          <cell r="C874" t="str">
            <v>CIPEN Relocation</v>
          </cell>
        </row>
        <row r="875">
          <cell r="A875">
            <v>7516954</v>
          </cell>
          <cell r="B875" t="str">
            <v>Dickson B1 S75 Relocate LV Pole &amp; OH Service</v>
          </cell>
          <cell r="C875" t="str">
            <v>CIPEN Relocation</v>
          </cell>
        </row>
        <row r="876">
          <cell r="A876">
            <v>7516955</v>
          </cell>
          <cell r="B876" t="str">
            <v>Curin B19 S62 LV Reticulation &amp; Supply to Offices</v>
          </cell>
          <cell r="C876" t="str">
            <v>CIPEN Com/Ind Dvlp</v>
          </cell>
        </row>
        <row r="877">
          <cell r="A877">
            <v>7516956</v>
          </cell>
          <cell r="B877" t="str">
            <v>Fyshwick B18 S18 Sub 4994 Augmentation Harvey Norman Store</v>
          </cell>
          <cell r="C877" t="str">
            <v>CIPEN Com/Ind Dvlp</v>
          </cell>
        </row>
        <row r="878">
          <cell r="A878">
            <v>7516957</v>
          </cell>
          <cell r="B878" t="str">
            <v>Hume B64 S5 LV Supply to Commercial Development</v>
          </cell>
          <cell r="C878" t="str">
            <v>CIPEN Com/Ind Dvlp</v>
          </cell>
        </row>
        <row r="879">
          <cell r="A879">
            <v>7516958</v>
          </cell>
          <cell r="B879" t="str">
            <v>Bonython B2 S64 Relocate LV Service Cable to Sewer Pump</v>
          </cell>
          <cell r="C879" t="str">
            <v>CIPEN Relocation</v>
          </cell>
        </row>
        <row r="880">
          <cell r="A880">
            <v>7516959</v>
          </cell>
          <cell r="B880" t="str">
            <v>City B3 S12 HV UG Relocations</v>
          </cell>
          <cell r="C880" t="str">
            <v>CIPEN Relocation</v>
          </cell>
        </row>
        <row r="881">
          <cell r="A881">
            <v>7516961</v>
          </cell>
          <cell r="B881" t="str">
            <v>Weston Condemned Pole Replacement</v>
          </cell>
          <cell r="C881" t="str">
            <v>CIPEN Dist O/H Rplc</v>
          </cell>
        </row>
        <row r="882">
          <cell r="A882">
            <v>7516962</v>
          </cell>
          <cell r="B882" t="str">
            <v>Bruce Australian Institute of Sport Redevelopment - General</v>
          </cell>
          <cell r="C882" t="str">
            <v>CIPEN Com/Ind Dvlp</v>
          </cell>
        </row>
        <row r="883">
          <cell r="A883">
            <v>7516963</v>
          </cell>
          <cell r="B883" t="str">
            <v>Pearce B2 S34 LV Overhead Relocations</v>
          </cell>
          <cell r="C883" t="str">
            <v>CIPEN Relocation</v>
          </cell>
        </row>
        <row r="884">
          <cell r="A884">
            <v>7516965</v>
          </cell>
          <cell r="B884" t="str">
            <v>City B3 S52 LV Supply to National Brain Injury Kiosk</v>
          </cell>
          <cell r="C884" t="str">
            <v>CIPEN Spec Requests</v>
          </cell>
        </row>
        <row r="885">
          <cell r="A885">
            <v>7516966</v>
          </cell>
          <cell r="B885" t="str">
            <v>Gungahlin S12 Construction Power Supply - Coles Development</v>
          </cell>
          <cell r="C885" t="str">
            <v>CIPEN Spec Requests</v>
          </cell>
        </row>
        <row r="886">
          <cell r="A886">
            <v>7516968</v>
          </cell>
          <cell r="B886" t="str">
            <v>Holder B5 S40 LV Supply to Units</v>
          </cell>
          <cell r="C886" t="str">
            <v>CIPEN Urbn Infill</v>
          </cell>
        </row>
        <row r="887">
          <cell r="A887">
            <v>7516971</v>
          </cell>
          <cell r="B887" t="str">
            <v>Paddys River B125 HV Reticulation &amp; LV Supply to Rural Block</v>
          </cell>
          <cell r="C887" t="str">
            <v>CIPEN Rural Devpmnt</v>
          </cell>
        </row>
        <row r="888">
          <cell r="A888">
            <v>7516972</v>
          </cell>
          <cell r="B888" t="str">
            <v>Forrest B15 S46 Replace LV Overhead with ABC</v>
          </cell>
          <cell r="C888" t="str">
            <v>CIPEN Dist O/H Rplc</v>
          </cell>
        </row>
        <row r="889">
          <cell r="A889">
            <v>7516973</v>
          </cell>
          <cell r="B889" t="str">
            <v>Deakin B5 S27 Replace LV Overhead mains with ABC</v>
          </cell>
          <cell r="C889" t="str">
            <v>CIPEN Dist O/H Rplc</v>
          </cell>
        </row>
        <row r="890">
          <cell r="A890">
            <v>7516975</v>
          </cell>
          <cell r="B890" t="str">
            <v>Acton ANU John Curtin Sch of Med Res - Redevelop - HV Retic &amp; S/S F/O</v>
          </cell>
          <cell r="C890" t="str">
            <v>CIPEN Com/Ind Dvlp</v>
          </cell>
        </row>
        <row r="891">
          <cell r="A891">
            <v>7516979</v>
          </cell>
          <cell r="B891" t="str">
            <v>Gordon B17 S541 LV Supply to Street Light Control - Tharwa Dr</v>
          </cell>
          <cell r="C891" t="str">
            <v>CIPEN Spec Requests</v>
          </cell>
        </row>
        <row r="892">
          <cell r="A892">
            <v>7516980</v>
          </cell>
          <cell r="B892" t="str">
            <v>City B3 S84 LV Supply to Street Light Controller - Bunda St</v>
          </cell>
          <cell r="C892" t="str">
            <v>CIPEN Spec Requests</v>
          </cell>
        </row>
        <row r="893">
          <cell r="A893">
            <v>7516981</v>
          </cell>
          <cell r="B893" t="str">
            <v>NSW Rural - Smiths Rd - HV Retic &amp; LV Supply to Smiths Rd Comm Hall</v>
          </cell>
          <cell r="C893" t="str">
            <v>CIPEN Rural Devpmnt</v>
          </cell>
        </row>
        <row r="894">
          <cell r="A894">
            <v>7516982</v>
          </cell>
          <cell r="B894" t="str">
            <v>Macgregor B14 S82 LV Supply to Scout Hall</v>
          </cell>
          <cell r="C894" t="str">
            <v>CIPEN Spec Requests</v>
          </cell>
        </row>
        <row r="895">
          <cell r="A895">
            <v>7516983</v>
          </cell>
          <cell r="B895" t="str">
            <v>Phillip B3 S9 LV Service Relocations</v>
          </cell>
          <cell r="C895" t="str">
            <v>CIPEN Relocation</v>
          </cell>
        </row>
        <row r="896">
          <cell r="A896">
            <v>7516985</v>
          </cell>
          <cell r="B896" t="str">
            <v>City B3 S84 LV Temp Supply for Building Site</v>
          </cell>
          <cell r="C896" t="str">
            <v>CIPEN Spec Requests</v>
          </cell>
        </row>
        <row r="897">
          <cell r="A897">
            <v>7516988</v>
          </cell>
          <cell r="B897" t="str">
            <v>Hume B35 S7 HV Reticulation to IFP Softwood Sawing Mill</v>
          </cell>
          <cell r="C897" t="str">
            <v>CIPEN Com/Ind Dvlp</v>
          </cell>
        </row>
        <row r="898">
          <cell r="A898">
            <v>7516989</v>
          </cell>
          <cell r="B898" t="str">
            <v>Hume B59 S4 LV Supply to Industrial Development</v>
          </cell>
          <cell r="C898" t="str">
            <v>CIPEN Com/Ind Dvlp</v>
          </cell>
        </row>
        <row r="899">
          <cell r="A899">
            <v>7516990</v>
          </cell>
          <cell r="B899" t="str">
            <v>Charnwood B11 S44 Replace Pregnant Dist Column with Minipillar</v>
          </cell>
          <cell r="C899" t="str">
            <v>CIPEN Dist U/G Rplc</v>
          </cell>
        </row>
        <row r="900">
          <cell r="A900">
            <v>7516992</v>
          </cell>
          <cell r="B900" t="str">
            <v>Belconnen B10 S157 LV Reticulation/Supply to Units</v>
          </cell>
          <cell r="C900" t="str">
            <v>CIPEN Urbn Infill</v>
          </cell>
        </row>
        <row r="901">
          <cell r="A901">
            <v>7516993</v>
          </cell>
          <cell r="B901" t="str">
            <v>Griffith B13 S14 LV Supply to Units</v>
          </cell>
          <cell r="C901" t="str">
            <v>CIPEN Urbn Infill</v>
          </cell>
        </row>
        <row r="902">
          <cell r="A902">
            <v>7516996</v>
          </cell>
          <cell r="B902" t="str">
            <v>Braddon Condemned Pole Replacement</v>
          </cell>
          <cell r="C902" t="str">
            <v>CIPEN Dist O/H Rplc</v>
          </cell>
        </row>
        <row r="903">
          <cell r="A903">
            <v>7516998</v>
          </cell>
          <cell r="B903" t="str">
            <v>Holt Condemned Pole Replacement</v>
          </cell>
          <cell r="C903" t="str">
            <v>CIPEN Dist O/H Rplc</v>
          </cell>
        </row>
        <row r="904">
          <cell r="A904">
            <v>7517000</v>
          </cell>
          <cell r="B904" t="str">
            <v>Pole Nailing Various Locations Jan-05 - Jun-05</v>
          </cell>
          <cell r="C904" t="str">
            <v>CIPEN Dist O/H Rplc</v>
          </cell>
        </row>
        <row r="905">
          <cell r="A905">
            <v>7517001</v>
          </cell>
          <cell r="B905" t="str">
            <v>Hughes Condemned Pole Replacement</v>
          </cell>
          <cell r="C905" t="str">
            <v>CIPEN Dist O/H Rplc</v>
          </cell>
        </row>
        <row r="906">
          <cell r="A906">
            <v>7517002</v>
          </cell>
          <cell r="B906" t="str">
            <v>Holder B28 S40 LV Supply to Telstra Pay Phone</v>
          </cell>
          <cell r="C906" t="str">
            <v>CIPEN Spec Requests</v>
          </cell>
        </row>
        <row r="907">
          <cell r="A907">
            <v>7517003</v>
          </cell>
          <cell r="B907" t="str">
            <v>Greenway B6 S16 HV &amp; LV Reticulation to Unit Development</v>
          </cell>
          <cell r="C907" t="str">
            <v>CIPEN Urbn Infill</v>
          </cell>
        </row>
        <row r="908">
          <cell r="A908">
            <v>7517005</v>
          </cell>
          <cell r="B908" t="str">
            <v>City B16 S61 HV Reticulation &amp; Substation Fitout</v>
          </cell>
          <cell r="C908" t="str">
            <v>CIPEN Com/Ind Dvlp</v>
          </cell>
        </row>
        <row r="909">
          <cell r="A909">
            <v>7517006</v>
          </cell>
          <cell r="B909" t="str">
            <v>Phillip B3 S9 HV Reticulation - Construction Site Power Supply</v>
          </cell>
          <cell r="C909" t="str">
            <v>CIPEN Spec Requests</v>
          </cell>
        </row>
        <row r="910">
          <cell r="A910">
            <v>7517007</v>
          </cell>
          <cell r="B910" t="str">
            <v>Harrison 1 Estate Stage 1 HV &amp; LV Reticulation</v>
          </cell>
          <cell r="C910" t="str">
            <v>CIPEN Urbn Dvlpmnt</v>
          </cell>
        </row>
        <row r="911">
          <cell r="A911">
            <v>7517009</v>
          </cell>
          <cell r="B911" t="str">
            <v>Harrison 1 Estate Stage 2 HV &amp; LV Reticulation</v>
          </cell>
          <cell r="C911" t="str">
            <v>CIPEN Urbn Dvlpmnt</v>
          </cell>
        </row>
        <row r="912">
          <cell r="A912">
            <v>7517011</v>
          </cell>
          <cell r="B912" t="str">
            <v>Harrison 1 Estate Stage 3 HV &amp; LV Reticulation</v>
          </cell>
          <cell r="C912" t="str">
            <v>CIPEN Urbn Dvlpmnt</v>
          </cell>
        </row>
        <row r="913">
          <cell r="A913">
            <v>7517013</v>
          </cell>
          <cell r="B913" t="str">
            <v>Harrison 1 Estate Stage 4 HV &amp; LV Reticulation</v>
          </cell>
          <cell r="C913" t="str">
            <v>CIPEN Urbn Dvlpmnt</v>
          </cell>
        </row>
        <row r="914">
          <cell r="A914">
            <v>7517016</v>
          </cell>
          <cell r="B914" t="str">
            <v>Ngunnawal - Horse Park Drive - HV Feeder Tie</v>
          </cell>
          <cell r="C914" t="str">
            <v>CIPEN Dist Sys Augm</v>
          </cell>
        </row>
        <row r="915">
          <cell r="A915">
            <v>7517017</v>
          </cell>
          <cell r="B915" t="str">
            <v>Acton - CSIRO - Install HV Feeder from Civic ZSS/CSIRO - Christian Fdr</v>
          </cell>
          <cell r="C915" t="str">
            <v>CIPEN Dist Sys Augm</v>
          </cell>
        </row>
        <row r="916">
          <cell r="A916">
            <v>7517018</v>
          </cell>
          <cell r="B916" t="str">
            <v>Fyshwick - Barrier St - Extend Domayne HV Feeder</v>
          </cell>
          <cell r="C916" t="str">
            <v>CIPEN Dist Sys Augm</v>
          </cell>
        </row>
        <row r="917">
          <cell r="A917">
            <v>7517020</v>
          </cell>
          <cell r="B917" t="str">
            <v>Belconnen B23 S54 - Relocate LV Service to Belc Senior Cit Club</v>
          </cell>
          <cell r="C917" t="str">
            <v>CIPEN Relocation</v>
          </cell>
        </row>
        <row r="918">
          <cell r="A918">
            <v>7517027</v>
          </cell>
          <cell r="B918" t="str">
            <v>Holder Condemmed pole replacement 2004/05</v>
          </cell>
          <cell r="C918" t="str">
            <v>CIPEN Dist O/H Rplc</v>
          </cell>
        </row>
        <row r="919">
          <cell r="A919">
            <v>7517028</v>
          </cell>
          <cell r="B919" t="str">
            <v>Gungahlin S131 LV Reticulation &amp; Services to Add Blocks</v>
          </cell>
          <cell r="C919" t="str">
            <v>CIPEN Urbn Dvlpmnt</v>
          </cell>
        </row>
        <row r="920">
          <cell r="A920">
            <v>7517029</v>
          </cell>
          <cell r="B920" t="str">
            <v>Rural Condemned Pole Replacement 2004/05</v>
          </cell>
          <cell r="C920" t="str">
            <v>CIPEN Dist O/H Rplc</v>
          </cell>
        </row>
        <row r="921">
          <cell r="A921">
            <v>7517033</v>
          </cell>
          <cell r="B921" t="str">
            <v>Missed Poles in Completed Suburbs</v>
          </cell>
          <cell r="C921" t="str">
            <v>CIPEN Dist O/H Rplc</v>
          </cell>
        </row>
        <row r="922">
          <cell r="A922">
            <v>7517034</v>
          </cell>
          <cell r="B922" t="str">
            <v>Scullin B1 S13 Sub 1295 - Replace J&amp;P HV Switchgear</v>
          </cell>
          <cell r="C922" t="str">
            <v>CIPEN Dist S/S Rplc</v>
          </cell>
        </row>
        <row r="923">
          <cell r="A923">
            <v>7517035</v>
          </cell>
          <cell r="B923" t="str">
            <v>Griffith B40 S78 Sub 999 - Replace J &amp; P HV Switchgear</v>
          </cell>
          <cell r="C923" t="str">
            <v>CIPEN Dist S/S Rplc</v>
          </cell>
        </row>
        <row r="924">
          <cell r="A924">
            <v>7517036</v>
          </cell>
          <cell r="B924" t="str">
            <v>Pialligo B6 S2 Upgrade LV Service to Rodneys Nursery</v>
          </cell>
          <cell r="C924" t="str">
            <v>CIPEN Com/Ind Dvlp</v>
          </cell>
        </row>
        <row r="925">
          <cell r="A925">
            <v>7517037</v>
          </cell>
          <cell r="B925" t="str">
            <v>Reactive Pole Replacement 2004-05</v>
          </cell>
          <cell r="C925" t="str">
            <v>CIPEN Dist O/H Rplc</v>
          </cell>
        </row>
        <row r="926">
          <cell r="A926">
            <v>7517041</v>
          </cell>
          <cell r="B926" t="str">
            <v>Curtin 19/94 Robertson St Sub 932 Rebuild</v>
          </cell>
          <cell r="C926" t="str">
            <v>CIPEN Dist S/S Rplc</v>
          </cell>
        </row>
        <row r="927">
          <cell r="A927">
            <v>7517043</v>
          </cell>
          <cell r="B927" t="str">
            <v>Conder B14 S134 LV Supply to Unit Development</v>
          </cell>
          <cell r="C927" t="str">
            <v>CIPEN Urbn Infill</v>
          </cell>
        </row>
        <row r="928">
          <cell r="A928">
            <v>7517046</v>
          </cell>
          <cell r="B928" t="str">
            <v>Lyneham B4 S69 HV Retic &amp; LV Supply to Pumps - Thoroughbred Park</v>
          </cell>
          <cell r="C928" t="str">
            <v>CIPEN Com/Ind Dvlp</v>
          </cell>
        </row>
        <row r="929">
          <cell r="A929">
            <v>7517047</v>
          </cell>
          <cell r="B929" t="str">
            <v>Fyshwick B7 S20 Upgrade and Relocate LV Service</v>
          </cell>
          <cell r="C929" t="str">
            <v>CIPEN Com/Ind Dvlp</v>
          </cell>
        </row>
        <row r="930">
          <cell r="A930">
            <v>7517050</v>
          </cell>
          <cell r="B930" t="str">
            <v>Fyshwick B16 S19 HV UG Relocations - Canberra Times</v>
          </cell>
          <cell r="C930" t="str">
            <v>CIPEN Relocation</v>
          </cell>
        </row>
        <row r="931">
          <cell r="A931">
            <v>7517054</v>
          </cell>
          <cell r="B931" t="str">
            <v>Stromlo Dist B38 - HV &amp; LV Relocations for new Bldg - Mt Stromlo Obser</v>
          </cell>
          <cell r="C931" t="str">
            <v>CIPEN Relocation</v>
          </cell>
        </row>
        <row r="932">
          <cell r="A932">
            <v>7517055</v>
          </cell>
          <cell r="B932" t="str">
            <v>Stromlo Dist B38 Substation 658 Augmentation &amp; LV Supply to New Bldg</v>
          </cell>
          <cell r="C932" t="str">
            <v>CIPEN Com/Ind Dvlp</v>
          </cell>
        </row>
        <row r="933">
          <cell r="A933">
            <v>7517056</v>
          </cell>
          <cell r="B933" t="str">
            <v>Symonston B9 S113 - LV Supply for Construction Site</v>
          </cell>
          <cell r="C933" t="str">
            <v>CIPEN Spec Requests</v>
          </cell>
        </row>
        <row r="934">
          <cell r="A934">
            <v>7517057</v>
          </cell>
          <cell r="B934" t="str">
            <v>Symonston B9 S113 HV &amp; LV Reticulation to Comm Development</v>
          </cell>
          <cell r="C934" t="str">
            <v>CIPEN Com/Ind Dvlp</v>
          </cell>
        </row>
        <row r="935">
          <cell r="A935">
            <v>7517058</v>
          </cell>
          <cell r="B935" t="str">
            <v>Hall Telephone Excange Sub 2694 Rebuild</v>
          </cell>
          <cell r="C935" t="str">
            <v>CIPEN Dist S/S Rplc</v>
          </cell>
        </row>
        <row r="936">
          <cell r="A936">
            <v>7517059</v>
          </cell>
          <cell r="B936" t="str">
            <v>Barton B6 S2 HV Reticulation &amp; Sub Fitout - Office Development</v>
          </cell>
          <cell r="C936" t="str">
            <v>CIPEN Com/Ind Dvlp</v>
          </cell>
        </row>
        <row r="937">
          <cell r="A937">
            <v>7517060</v>
          </cell>
          <cell r="B937" t="str">
            <v>City B3 &amp; 4 S88 HV Reticulation &amp; Substation Fitout</v>
          </cell>
          <cell r="C937" t="str">
            <v>CIPEN Com/Ind Dvlp</v>
          </cell>
        </row>
        <row r="938">
          <cell r="A938">
            <v>7517062</v>
          </cell>
          <cell r="B938" t="str">
            <v>Griffith B7 S80 LV Overhead Relocations for Bldg Works</v>
          </cell>
          <cell r="C938" t="str">
            <v>CIPEN Relocation</v>
          </cell>
        </row>
        <row r="939">
          <cell r="A939">
            <v>7517063</v>
          </cell>
          <cell r="B939" t="str">
            <v>Oaks Estate B1 &amp; 3 S10 HV &amp; LV Augmentation &amp; LV Service Upgrade</v>
          </cell>
          <cell r="C939" t="str">
            <v>CIPEN Com/Ind Dvlp</v>
          </cell>
        </row>
        <row r="940">
          <cell r="A940">
            <v>7517065</v>
          </cell>
          <cell r="B940" t="str">
            <v>Richardson S450 LV Supply to Car Park Lighting</v>
          </cell>
          <cell r="C940" t="str">
            <v>CIPEN Spec Requests</v>
          </cell>
        </row>
        <row r="941">
          <cell r="A941">
            <v>7517066</v>
          </cell>
          <cell r="B941" t="str">
            <v>Spinaway Service Cable Replacements 2004 -05</v>
          </cell>
          <cell r="C941" t="str">
            <v>CIPEN Dist O/H Rplc</v>
          </cell>
        </row>
        <row r="942">
          <cell r="A942">
            <v>7517067</v>
          </cell>
          <cell r="B942" t="str">
            <v>Reid 8/18 Sub 672 Rebuild 77 Coranderrk St</v>
          </cell>
          <cell r="C942" t="str">
            <v>CIPEN Dist S/S Rplc</v>
          </cell>
        </row>
        <row r="943">
          <cell r="A943">
            <v>7517068</v>
          </cell>
          <cell r="B943" t="str">
            <v>Greenway B6 S11 HV &amp; LV Reticulation/Augmentation to CNG Plant</v>
          </cell>
          <cell r="C943" t="str">
            <v>CIPEN Com/Ind Dvlp</v>
          </cell>
        </row>
        <row r="944">
          <cell r="A944">
            <v>7517069</v>
          </cell>
          <cell r="B944" t="str">
            <v>Jerrabomberra B2031 Boral Mugga Quarry - Relocate LV UG Cable</v>
          </cell>
          <cell r="C944" t="str">
            <v>CIPEN Relocation</v>
          </cell>
        </row>
        <row r="945">
          <cell r="A945">
            <v>7517070</v>
          </cell>
          <cell r="B945" t="str">
            <v>Gungahlin B6 S18 LV Reticulation/Supply to Discount Tyres</v>
          </cell>
          <cell r="C945" t="str">
            <v>CIPEN Com/Ind Dvlp</v>
          </cell>
        </row>
        <row r="946">
          <cell r="A946">
            <v>7517073</v>
          </cell>
          <cell r="B946" t="str">
            <v>Bruce B28 S8 HV Reticulation to GDE Construction Site</v>
          </cell>
          <cell r="C946" t="str">
            <v>CIPEN Spec Requests</v>
          </cell>
        </row>
        <row r="947">
          <cell r="A947">
            <v>7517074</v>
          </cell>
          <cell r="B947" t="str">
            <v>Acton ANU Copland Building Sub 1008 Augmentation &amp; LV Supply</v>
          </cell>
          <cell r="C947" t="str">
            <v>CIPEN Com/Ind Dvlp</v>
          </cell>
        </row>
        <row r="948">
          <cell r="A948">
            <v>7517076</v>
          </cell>
          <cell r="B948" t="str">
            <v>City Sec 84 HV &amp; LV Reticulation to Youth Centre Construction Power Supply</v>
          </cell>
          <cell r="C948" t="str">
            <v>CIPEN Spec Requests</v>
          </cell>
        </row>
        <row r="949">
          <cell r="A949">
            <v>7517077</v>
          </cell>
          <cell r="B949" t="str">
            <v>City Sec 84 HV Reticulation &amp; Sub Fitout to Apartments</v>
          </cell>
          <cell r="C949" t="str">
            <v>CIPEN Urbn Infill</v>
          </cell>
        </row>
        <row r="950">
          <cell r="A950">
            <v>7517079</v>
          </cell>
          <cell r="B950" t="str">
            <v>Watson Majura Rise Estate Stage 2B - HV &amp; LV Reticulation</v>
          </cell>
          <cell r="C950" t="str">
            <v>CIPEN Urbn Dvlpmnt</v>
          </cell>
        </row>
        <row r="951">
          <cell r="A951">
            <v>7517081</v>
          </cell>
          <cell r="B951" t="str">
            <v>Watson - Majura Rise Est Stg 2C - HV &amp; LV Reticulation</v>
          </cell>
          <cell r="C951" t="str">
            <v>CIPEN Urbn Dvlpmnt</v>
          </cell>
        </row>
        <row r="952">
          <cell r="A952">
            <v>7517083</v>
          </cell>
          <cell r="B952" t="str">
            <v>Fisher B12-14 S52 Replace LV OHead with LV UG Cable</v>
          </cell>
          <cell r="C952" t="str">
            <v>CIPEN Relocation</v>
          </cell>
        </row>
        <row r="953">
          <cell r="A953">
            <v>7517084</v>
          </cell>
          <cell r="B953" t="str">
            <v>Fyshwick B13 S8 LV Reticulation/Supply Alterations</v>
          </cell>
          <cell r="C953" t="str">
            <v>CIPEN Relocation</v>
          </cell>
        </row>
        <row r="954">
          <cell r="A954">
            <v>7517085</v>
          </cell>
          <cell r="B954" t="str">
            <v>Gordon B4 S581 Relocate Minipillar</v>
          </cell>
          <cell r="C954" t="str">
            <v>CIPEN Relocation</v>
          </cell>
        </row>
        <row r="955">
          <cell r="A955">
            <v>7517091</v>
          </cell>
          <cell r="B955" t="str">
            <v>Domestic New Meter Connection 04-05</v>
          </cell>
          <cell r="C955" t="str">
            <v>CIPEN Serv &amp; Meter</v>
          </cell>
        </row>
        <row r="956">
          <cell r="A956">
            <v>7517092</v>
          </cell>
          <cell r="B956" t="str">
            <v>New Services 04-05</v>
          </cell>
          <cell r="C956" t="str">
            <v>CIPEN Serv &amp; Meter</v>
          </cell>
        </row>
        <row r="957">
          <cell r="A957">
            <v>7517093</v>
          </cell>
          <cell r="B957" t="str">
            <v>Commercial New Meters 04-05</v>
          </cell>
          <cell r="C957" t="str">
            <v>CIPEN Contest Mtrs</v>
          </cell>
        </row>
        <row r="958">
          <cell r="A958">
            <v>7517094</v>
          </cell>
          <cell r="B958" t="str">
            <v>3 Phase Service Upgrade 04-05</v>
          </cell>
          <cell r="C958" t="str">
            <v>CIPEN Serv &amp; Meter</v>
          </cell>
        </row>
        <row r="959">
          <cell r="A959">
            <v>7517096</v>
          </cell>
          <cell r="B959" t="str">
            <v>Hume B17 S2 LV Supply to Industrial Development</v>
          </cell>
          <cell r="C959" t="str">
            <v>CIPEN Com/Ind Dvlp</v>
          </cell>
        </row>
        <row r="960">
          <cell r="A960">
            <v>7517097</v>
          </cell>
          <cell r="B960" t="str">
            <v>Harrison 2 Estate - S17 - LV Supply to Sales Office</v>
          </cell>
          <cell r="C960" t="str">
            <v>CIPEN Spec Requests</v>
          </cell>
        </row>
        <row r="961">
          <cell r="A961">
            <v>7517098</v>
          </cell>
          <cell r="B961" t="str">
            <v>Weston Liardett St Sub 2703 Rebuild</v>
          </cell>
          <cell r="C961" t="str">
            <v>CIPEN Dist S/S Rplc</v>
          </cell>
        </row>
        <row r="962">
          <cell r="A962">
            <v>7517101</v>
          </cell>
          <cell r="B962" t="str">
            <v>Installation of Actuator in Substation 4480 Greenway</v>
          </cell>
          <cell r="C962" t="str">
            <v>CIPEN Dist Sys Augm</v>
          </cell>
        </row>
        <row r="963">
          <cell r="A963">
            <v>7517102</v>
          </cell>
          <cell r="B963" t="str">
            <v>Forrest B12 S46 LV Supply to Residence</v>
          </cell>
          <cell r="C963" t="str">
            <v>CIPEN Spec Requests</v>
          </cell>
        </row>
        <row r="964">
          <cell r="A964">
            <v>7517103</v>
          </cell>
          <cell r="B964" t="str">
            <v>Harrison B3 S33 Relocate Minipillar</v>
          </cell>
          <cell r="C964" t="str">
            <v>CIPEN Relocation</v>
          </cell>
        </row>
        <row r="965">
          <cell r="A965">
            <v>7517104</v>
          </cell>
          <cell r="B965" t="str">
            <v>Gungahlin TC LV Supply to S/Light Controller - Gribble St Extension</v>
          </cell>
          <cell r="C965" t="str">
            <v>CIPEN Spec Requests</v>
          </cell>
        </row>
        <row r="966">
          <cell r="A966">
            <v>7517106</v>
          </cell>
          <cell r="B966" t="str">
            <v>Parkes B2 S3 Anzac Park West Offices - Sub Relocation &amp; Upgrade</v>
          </cell>
          <cell r="C966" t="str">
            <v>CIPEN Com/Ind Dvlp</v>
          </cell>
        </row>
        <row r="967">
          <cell r="A967">
            <v>7517107</v>
          </cell>
          <cell r="B967" t="str">
            <v>Gunghalin S32 LV Reticulation &amp; Supply to Construction Site</v>
          </cell>
          <cell r="C967" t="str">
            <v>CIPEN Spec Requests</v>
          </cell>
        </row>
        <row r="968">
          <cell r="A968">
            <v>7517108</v>
          </cell>
          <cell r="B968" t="str">
            <v>Griffith B21 S23 LV Overhead Alterations &amp; Removals</v>
          </cell>
          <cell r="C968" t="str">
            <v>CIPEN Relocation</v>
          </cell>
        </row>
        <row r="969">
          <cell r="A969">
            <v>7517109</v>
          </cell>
          <cell r="B969" t="str">
            <v>Griffith B21 S23 LV Supply to Units</v>
          </cell>
          <cell r="C969" t="str">
            <v>CIPEN Urbn Infill</v>
          </cell>
        </row>
        <row r="970">
          <cell r="A970">
            <v>7517110</v>
          </cell>
          <cell r="B970" t="str">
            <v>Fyshwick B6 S24 Upgrade LV Overhead Service</v>
          </cell>
          <cell r="C970" t="str">
            <v>CIPEN Com/Ind Dvlp</v>
          </cell>
        </row>
        <row r="971">
          <cell r="A971">
            <v>7517111</v>
          </cell>
          <cell r="B971" t="str">
            <v>Braddon B32 S23 Sub 1347 Augmentation</v>
          </cell>
          <cell r="C971" t="str">
            <v>CIPEN Dist S/S Rplc</v>
          </cell>
        </row>
        <row r="972">
          <cell r="A972">
            <v>7517112</v>
          </cell>
          <cell r="B972" t="str">
            <v>Fyshwick B16 S10 Replace HV O/Head with UG Cable - Geelong Street</v>
          </cell>
          <cell r="C972" t="str">
            <v>CIPEN Dist O/H Rplc</v>
          </cell>
        </row>
        <row r="973">
          <cell r="A973">
            <v>7517114</v>
          </cell>
          <cell r="B973" t="str">
            <v>Sub-Transmission - Condemned Pole Replacement</v>
          </cell>
          <cell r="C973" t="str">
            <v>CIPEN Dist O/H Rplc</v>
          </cell>
        </row>
        <row r="974">
          <cell r="A974">
            <v>7517117</v>
          </cell>
          <cell r="B974" t="str">
            <v>Holder Sub 3152 Rebuild</v>
          </cell>
          <cell r="C974" t="str">
            <v>CIPEN Dist S/S Rplc</v>
          </cell>
        </row>
        <row r="975">
          <cell r="A975">
            <v>7517118</v>
          </cell>
          <cell r="B975" t="str">
            <v>Downer 17/53 Sub 597 Rebuild</v>
          </cell>
          <cell r="C975" t="str">
            <v>CIPEN Dist S/S Rplc</v>
          </cell>
        </row>
        <row r="976">
          <cell r="A976">
            <v>7517120</v>
          </cell>
          <cell r="B976" t="str">
            <v>Pialligo B17 S2 LV Supply to Urban Contractors Depot</v>
          </cell>
          <cell r="C976" t="str">
            <v>CIPEN Com/Ind Dvlp</v>
          </cell>
        </row>
        <row r="977">
          <cell r="A977">
            <v>7517122</v>
          </cell>
          <cell r="B977" t="str">
            <v>Red Hill B1 S24 Sub Augmentation &amp; LV Supply to Units</v>
          </cell>
          <cell r="C977" t="str">
            <v>CIPEN Urbn Infill</v>
          </cell>
        </row>
        <row r="978">
          <cell r="A978">
            <v>7517123</v>
          </cell>
          <cell r="B978" t="str">
            <v>Ngunnawal B3 S23 LV Supply to Units</v>
          </cell>
          <cell r="C978" t="str">
            <v>CIPEN Urbn Infill</v>
          </cell>
        </row>
        <row r="979">
          <cell r="A979">
            <v>7517124</v>
          </cell>
          <cell r="B979" t="str">
            <v>Kingston B3 S49 KFD - LV Supply to S/Light Controls &amp; Irrigation Pumps</v>
          </cell>
          <cell r="C979" t="str">
            <v>CIPEN Spec Requests</v>
          </cell>
        </row>
        <row r="980">
          <cell r="A980">
            <v>7517125</v>
          </cell>
          <cell r="B980" t="str">
            <v>Turner B6 S35 LV Construction Power Supply to Building Site</v>
          </cell>
          <cell r="C980" t="str">
            <v>CIPEN Spec Requests</v>
          </cell>
        </row>
        <row r="981">
          <cell r="A981">
            <v>7517126</v>
          </cell>
          <cell r="B981" t="str">
            <v>Turner B6 S35 LV Supply to Commercial Offices</v>
          </cell>
          <cell r="C981" t="str">
            <v>CIPEN Com/Ind Dvlp</v>
          </cell>
        </row>
        <row r="982">
          <cell r="A982">
            <v>7517127</v>
          </cell>
          <cell r="B982" t="str">
            <v>Belconnen S47 - LV Supply to Traffic Signals - Aikman Dr Extension</v>
          </cell>
          <cell r="C982" t="str">
            <v>CIPEN Spec Requests</v>
          </cell>
        </row>
        <row r="983">
          <cell r="A983">
            <v>7517130</v>
          </cell>
          <cell r="B983" t="str">
            <v>Gungahlin B7 S205 Yerrabi 2 Estate - Relocate Minipillar</v>
          </cell>
          <cell r="C983" t="str">
            <v>CIPEN Relocation</v>
          </cell>
        </row>
        <row r="984">
          <cell r="A984">
            <v>7517131</v>
          </cell>
          <cell r="B984" t="str">
            <v>Mugga Feeder Sub 3072 rebuild</v>
          </cell>
          <cell r="C984" t="str">
            <v>CIPEN Dist S/S Rplc</v>
          </cell>
        </row>
        <row r="985">
          <cell r="A985">
            <v>7517132</v>
          </cell>
          <cell r="B985" t="str">
            <v>Mugga Feeder Sub 1424 rebuild</v>
          </cell>
          <cell r="C985" t="str">
            <v>CIPEN Dist S/S Rplc</v>
          </cell>
        </row>
        <row r="986">
          <cell r="A986">
            <v>7517134</v>
          </cell>
          <cell r="B986" t="str">
            <v>Hall 19/2 Sub 897 Rebuild</v>
          </cell>
          <cell r="C986" t="str">
            <v>CIPEN Dist S/S Rplc</v>
          </cell>
        </row>
        <row r="987">
          <cell r="A987">
            <v>7517135</v>
          </cell>
          <cell r="B987" t="str">
            <v>Belconnen Nettlefold St Sect 30 Sub 4021 Rebuild</v>
          </cell>
          <cell r="C987" t="str">
            <v>CIPEN Dist S/S Rplc</v>
          </cell>
        </row>
        <row r="988">
          <cell r="A988">
            <v>7517136</v>
          </cell>
          <cell r="B988" t="str">
            <v>Dunlop B17 S150 LV Reticulation/Supply to Units</v>
          </cell>
          <cell r="C988" t="str">
            <v>CIPEN Urbn Infill</v>
          </cell>
        </row>
        <row r="989">
          <cell r="A989">
            <v>7517137</v>
          </cell>
          <cell r="B989" t="str">
            <v>Kambah 12/256 Sub 2091 Rebuild</v>
          </cell>
          <cell r="C989" t="str">
            <v>CIPEN Dist S/S Rplc</v>
          </cell>
        </row>
        <row r="990">
          <cell r="A990">
            <v>7517138</v>
          </cell>
          <cell r="B990" t="str">
            <v>Garran 3/1 Sub 1033 Rebuild</v>
          </cell>
          <cell r="C990" t="str">
            <v>CIPEN Dist S/S Rplc</v>
          </cell>
        </row>
        <row r="991">
          <cell r="A991">
            <v>7517139</v>
          </cell>
          <cell r="B991" t="str">
            <v>Watson 1/63 Sub 492 Rebuild</v>
          </cell>
          <cell r="C991" t="str">
            <v>CIPEN Dist S/S Rplc</v>
          </cell>
        </row>
        <row r="992">
          <cell r="A992">
            <v>7517144</v>
          </cell>
          <cell r="B992" t="str">
            <v>Installation of Power Transformer Safety Rail for Telopea Park Zone</v>
          </cell>
          <cell r="C992" t="str">
            <v>CIPEN ZZS Replce</v>
          </cell>
        </row>
        <row r="993">
          <cell r="A993">
            <v>7517145</v>
          </cell>
          <cell r="B993" t="str">
            <v>Phillip B6 S81 LV Construction Power Supply to Construction Site</v>
          </cell>
          <cell r="C993" t="str">
            <v>CIPEN Spec Requests</v>
          </cell>
        </row>
        <row r="994">
          <cell r="A994">
            <v>7517146</v>
          </cell>
          <cell r="B994" t="str">
            <v>Fyshwick B22 S10 HV &amp; LV Augmentation &amp; Upgrdae LV Supply to Saw Mill</v>
          </cell>
          <cell r="C994" t="str">
            <v>CIPEN Com/Ind Dvlp</v>
          </cell>
        </row>
        <row r="995">
          <cell r="A995">
            <v>7517148</v>
          </cell>
          <cell r="B995" t="str">
            <v>Fyshwick B6 S12 Units 7-12 - LV Service Alterations</v>
          </cell>
          <cell r="C995" t="str">
            <v>CIPEN Com/Ind Dvlp</v>
          </cell>
        </row>
        <row r="996">
          <cell r="A996">
            <v>7517149</v>
          </cell>
          <cell r="B996" t="str">
            <v>Mitchell B11 S20 HV &amp; LV Reticulation &amp; LV Supply to Computer Centre</v>
          </cell>
          <cell r="C996" t="str">
            <v>CIPEN Com/Ind Dvlp</v>
          </cell>
        </row>
        <row r="997">
          <cell r="A997">
            <v>7517151</v>
          </cell>
          <cell r="B997" t="str">
            <v>Watson B7 S74 Units 27-38 - LV Supply to Units</v>
          </cell>
          <cell r="C997" t="str">
            <v>CIPEN Urbn Infill</v>
          </cell>
        </row>
        <row r="998">
          <cell r="A998">
            <v>7517152</v>
          </cell>
          <cell r="B998" t="str">
            <v>Jerrabomberra B2031 Boral Site - HV &amp; LV Reticulation to Asphalt Plant</v>
          </cell>
          <cell r="C998" t="str">
            <v>CIPEN Com/Ind Dvlp</v>
          </cell>
        </row>
        <row r="999">
          <cell r="A999">
            <v>7517153</v>
          </cell>
          <cell r="B999" t="str">
            <v>Duffy S59 &amp; 60 - LV Reticulation &amp; Services to ACT Housing Development</v>
          </cell>
          <cell r="C999" t="str">
            <v>CIPEN Urbn Infill</v>
          </cell>
        </row>
        <row r="1000">
          <cell r="A1000">
            <v>7517154</v>
          </cell>
          <cell r="B1000" t="str">
            <v>Stromlo B38 LV Supply to Geoscience Gravity Building</v>
          </cell>
          <cell r="C1000" t="str">
            <v>CIPEN Com/Ind Dvlp</v>
          </cell>
        </row>
        <row r="1001">
          <cell r="A1001">
            <v>7517155</v>
          </cell>
          <cell r="B1001" t="str">
            <v>Acton ANU HV Reticulation to Leonard Huxley Bldg APAC Computer Centre</v>
          </cell>
          <cell r="C1001" t="str">
            <v>CIPEN Com/Ind Dvlp</v>
          </cell>
        </row>
        <row r="1002">
          <cell r="A1002">
            <v>7517156</v>
          </cell>
          <cell r="B1002" t="str">
            <v>Giralang B4 S13 Replace LV Overhead with LV ABC Cable</v>
          </cell>
          <cell r="C1002" t="str">
            <v>CIPEN Dist O/H Rplc</v>
          </cell>
        </row>
        <row r="1003">
          <cell r="A1003">
            <v>7517157</v>
          </cell>
          <cell r="B1003" t="str">
            <v>Network Connectivity - ENCONN III</v>
          </cell>
          <cell r="C1003" t="str">
            <v>CIPEN IT Project</v>
          </cell>
        </row>
        <row r="1004">
          <cell r="A1004">
            <v>7517158</v>
          </cell>
          <cell r="B1004" t="str">
            <v>Campbell B4 S65 HV UG Relocations for Northcott Drive Realignment</v>
          </cell>
          <cell r="C1004" t="str">
            <v>CIPEN Relocation</v>
          </cell>
        </row>
        <row r="1005">
          <cell r="A1005">
            <v>7517159</v>
          </cell>
          <cell r="B1005" t="str">
            <v>O'Connor B16 S59 Relocate LV Overhead Service</v>
          </cell>
          <cell r="C1005" t="str">
            <v>CIPEN Relocation</v>
          </cell>
        </row>
        <row r="1006">
          <cell r="A1006">
            <v>7517160</v>
          </cell>
          <cell r="B1006" t="str">
            <v>Replace faulty padmount Substation 3329 Holder.</v>
          </cell>
          <cell r="C1006" t="str">
            <v>CIPEN Dist S/S Rplc</v>
          </cell>
        </row>
        <row r="1007">
          <cell r="A1007">
            <v>7517162</v>
          </cell>
          <cell r="B1007" t="str">
            <v>Mawson B11 S12 Upgrade LV Service to Jenny Wren Child Care</v>
          </cell>
          <cell r="C1007" t="str">
            <v>CIPEN Spec Requests</v>
          </cell>
        </row>
        <row r="1008">
          <cell r="A1008">
            <v>7517164</v>
          </cell>
          <cell r="B1008" t="str">
            <v>Braddon B6 S18 Install LV Overhead Construction Power Supply</v>
          </cell>
          <cell r="C1008" t="str">
            <v>CIPEN Spec Requests</v>
          </cell>
        </row>
        <row r="1009">
          <cell r="A1009">
            <v>7517166</v>
          </cell>
          <cell r="B1009" t="str">
            <v>Bruce B7 S3 HV UG Replacement - Aikman Dr/Eastern Valley Way</v>
          </cell>
          <cell r="C1009" t="str">
            <v>CIPEN Dist U/G Rplc</v>
          </cell>
        </row>
        <row r="1010">
          <cell r="A1010">
            <v>7517168</v>
          </cell>
          <cell r="B1010" t="str">
            <v>Jerrabomberra B2113 - LV Supply to Traffic Sigs - Canberra Ave/Harman</v>
          </cell>
          <cell r="C1010" t="str">
            <v>CIPEN Spec Requests</v>
          </cell>
        </row>
        <row r="1011">
          <cell r="A1011">
            <v>7517170</v>
          </cell>
          <cell r="B1011" t="str">
            <v>Narrabundah B37 S100 - LV Supply to Telstra CMUX - Goyder St</v>
          </cell>
          <cell r="C1011" t="str">
            <v>CIPEN Spec Requests</v>
          </cell>
        </row>
        <row r="1012">
          <cell r="A1012">
            <v>7517171</v>
          </cell>
          <cell r="B1012" t="str">
            <v>Kambah B1 S5 - LV Supply to Telstra CMUX</v>
          </cell>
          <cell r="C1012" t="str">
            <v>CIPEN Spec Requests</v>
          </cell>
        </row>
        <row r="1013">
          <cell r="A1013">
            <v>7517172</v>
          </cell>
          <cell r="B1013" t="str">
            <v>Wanniassa B4 S287 LV Supply to Telstra CMUX</v>
          </cell>
          <cell r="C1013" t="str">
            <v>CIPEN Spec Requests</v>
          </cell>
        </row>
        <row r="1014">
          <cell r="A1014">
            <v>7517173</v>
          </cell>
          <cell r="B1014" t="str">
            <v>Holder Blk 44 Sect 34 Sub 1604 rebuild</v>
          </cell>
          <cell r="C1014" t="str">
            <v>CIPEN Dist S/S Rplc</v>
          </cell>
        </row>
        <row r="1015">
          <cell r="A1015">
            <v>7517174</v>
          </cell>
          <cell r="B1015" t="str">
            <v>Deakin B15 S67 Afghanistan Embassy - Provide Construction Power Supply</v>
          </cell>
          <cell r="C1015" t="str">
            <v>CIPEN Spec Requests</v>
          </cell>
        </row>
        <row r="1016">
          <cell r="A1016">
            <v>7517175</v>
          </cell>
          <cell r="B1016" t="str">
            <v>Deakin B15 S67 LV Supply to Afghanistan Embassy</v>
          </cell>
          <cell r="C1016" t="str">
            <v>CIPEN Com/Ind Dvlp</v>
          </cell>
        </row>
        <row r="1017">
          <cell r="A1017">
            <v>7517176</v>
          </cell>
          <cell r="B1017" t="str">
            <v>O'Connor B3 S61 Replace LV Overhead with ABC</v>
          </cell>
          <cell r="C1017" t="str">
            <v>CIPEN Relocation</v>
          </cell>
        </row>
        <row r="1018">
          <cell r="A1018">
            <v>7517178</v>
          </cell>
          <cell r="B1018" t="str">
            <v>Hackett Kellaway St Rear 1/48 Sub 887 rebuild</v>
          </cell>
          <cell r="C1018" t="str">
            <v>CIPEN Dist S/S Rplc</v>
          </cell>
        </row>
        <row r="1019">
          <cell r="A1019">
            <v>7517181</v>
          </cell>
          <cell r="B1019" t="str">
            <v>Kingston B3 S59 LV Supply to Temporary Offices - KFD</v>
          </cell>
          <cell r="C1019" t="str">
            <v>CIPEN Com/Ind Dvlp</v>
          </cell>
        </row>
        <row r="1020">
          <cell r="A1020">
            <v>7517183</v>
          </cell>
          <cell r="B1020" t="str">
            <v>Fyshwick Zone Substation Repair 66/11kV No1 Transformer (AT)</v>
          </cell>
          <cell r="C1020" t="str">
            <v>CIPEN ZZS Replce</v>
          </cell>
        </row>
        <row r="1021">
          <cell r="A1021">
            <v>7517184</v>
          </cell>
          <cell r="B1021" t="str">
            <v>Latham B1 S71 LV Supply to Unit Development</v>
          </cell>
          <cell r="C1021" t="str">
            <v>CIPEN Urbn Infill</v>
          </cell>
        </row>
        <row r="1022">
          <cell r="A1022">
            <v>7517185</v>
          </cell>
          <cell r="B1022" t="str">
            <v>Hume B47 S5 HV &amp; LV Reticulation to Industrial Subdivision</v>
          </cell>
          <cell r="C1022" t="str">
            <v>CIPEN Com/Ind Dvlp</v>
          </cell>
        </row>
        <row r="1023">
          <cell r="A1023">
            <v>7517186</v>
          </cell>
          <cell r="B1023" t="str">
            <v>Hall B8 S23 Canberra Equestrian Park - Sub 899 Augmentation</v>
          </cell>
          <cell r="C1023" t="str">
            <v>CIPEN Dist S/S Augm</v>
          </cell>
        </row>
        <row r="1024">
          <cell r="A1024">
            <v>7517187</v>
          </cell>
          <cell r="B1024" t="str">
            <v>Bruce B6 S33 LV Reticulation/Supply to Units</v>
          </cell>
          <cell r="C1024" t="str">
            <v>CIPEN Urbn Infill</v>
          </cell>
        </row>
        <row r="1025">
          <cell r="A1025">
            <v>7517189</v>
          </cell>
          <cell r="B1025" t="str">
            <v>Cotter - Sub 46 Augment &amp; LV Supply to Murrumbidgee Water Pump Station</v>
          </cell>
          <cell r="C1025" t="str">
            <v>CIPEN Com/Ind Dvlp</v>
          </cell>
        </row>
        <row r="1026">
          <cell r="A1026">
            <v>7517190</v>
          </cell>
          <cell r="B1026" t="str">
            <v>Fyshwick B3 S52 Replace HV OH with HV UG - Canturf</v>
          </cell>
          <cell r="C1026" t="str">
            <v>CIPEN Relocation</v>
          </cell>
        </row>
        <row r="1027">
          <cell r="A1027">
            <v>7517191</v>
          </cell>
          <cell r="B1027" t="str">
            <v>Red Hill Monaro Cres 15/41 Sub 551 Rebuild</v>
          </cell>
          <cell r="C1027" t="str">
            <v>CIPEN Dist S/S Rplc</v>
          </cell>
        </row>
        <row r="1028">
          <cell r="A1028">
            <v>7517192</v>
          </cell>
          <cell r="B1028" t="str">
            <v>Civic Zone Substation Upgrade Switchboard</v>
          </cell>
          <cell r="C1028" t="str">
            <v>CIPEN ZZS Replce</v>
          </cell>
        </row>
        <row r="1029">
          <cell r="A1029">
            <v>7517193</v>
          </cell>
          <cell r="B1029" t="str">
            <v>Rural Bush Fire Mitigation 2004-2005 10 Sub Rebuilds</v>
          </cell>
          <cell r="C1029" t="str">
            <v>CIPEN Dist S/S Rplc</v>
          </cell>
        </row>
        <row r="1030">
          <cell r="A1030">
            <v>7517195</v>
          </cell>
          <cell r="B1030" t="str">
            <v>Narrabundah  15 Boolimba St Sub 222 Rebuild</v>
          </cell>
          <cell r="C1030" t="str">
            <v>CIPEN Dist S/S Rplc</v>
          </cell>
        </row>
        <row r="1031">
          <cell r="A1031">
            <v>7517197</v>
          </cell>
          <cell r="B1031" t="str">
            <v>Kambah B64 S23 LV Supply to Telstra CMUX</v>
          </cell>
          <cell r="C1031" t="str">
            <v>CIPEN Spec Requests</v>
          </cell>
        </row>
        <row r="1032">
          <cell r="A1032">
            <v>7517198</v>
          </cell>
          <cell r="B1032" t="str">
            <v>Bruce AIS - HV UG Relocation &amp; LV Supply - Aquatic Training Centre</v>
          </cell>
          <cell r="C1032" t="str">
            <v>CIPEN Relocation</v>
          </cell>
        </row>
        <row r="1033">
          <cell r="A1033">
            <v>7517201</v>
          </cell>
          <cell r="B1033" t="str">
            <v>Hume B62 S4 LV Reticulation &amp; Supply to Commercial Development</v>
          </cell>
          <cell r="C1033" t="str">
            <v>CIPEN Com/Ind Dvlp</v>
          </cell>
        </row>
        <row r="1034">
          <cell r="A1034">
            <v>7517203</v>
          </cell>
          <cell r="B1034" t="str">
            <v>Fyshwick B19 S10 Upgrade LV Supply to Commercial Building</v>
          </cell>
          <cell r="C1034" t="str">
            <v>CIPEN Com/Ind Dvlp</v>
          </cell>
        </row>
        <row r="1035">
          <cell r="A1035">
            <v>7517204</v>
          </cell>
          <cell r="B1035" t="str">
            <v>Replace Faulty Padmount Sub 5220Bellchambers Crescent Banks</v>
          </cell>
          <cell r="C1035" t="str">
            <v>CIPEN Dist S/S Rplc</v>
          </cell>
        </row>
        <row r="1036">
          <cell r="A1036">
            <v>7517205</v>
          </cell>
          <cell r="B1036" t="str">
            <v>Kambah B60 S19 LV Retiiculation &amp; Supply to Telstra CMUX</v>
          </cell>
          <cell r="C1036" t="str">
            <v>CIPEN Spec Requests</v>
          </cell>
        </row>
        <row r="1037">
          <cell r="A1037">
            <v>7517206</v>
          </cell>
          <cell r="B1037" t="str">
            <v>Aranda B21 B16 LV Supply to Unit Development</v>
          </cell>
          <cell r="C1037" t="str">
            <v>CIPEN Urbn Infill</v>
          </cell>
        </row>
        <row r="1038">
          <cell r="A1038">
            <v>7517207</v>
          </cell>
          <cell r="B1038" t="str">
            <v>Duffy B40 S50 LV Supply to Unit Development</v>
          </cell>
          <cell r="C1038" t="str">
            <v>CIPEN Urbn Infill</v>
          </cell>
        </row>
        <row r="1039">
          <cell r="A1039">
            <v>7517208</v>
          </cell>
          <cell r="B1039" t="str">
            <v>ACT Region - Various - LV Retic &amp; Supply to Telstra CMUX's - ODG Sites</v>
          </cell>
          <cell r="C1039" t="str">
            <v>CIPEN Spec Requests</v>
          </cell>
        </row>
        <row r="1040">
          <cell r="A1040">
            <v>7517209</v>
          </cell>
          <cell r="B1040" t="str">
            <v>Braddon B32 S23 Substation 1347 Augmentation</v>
          </cell>
          <cell r="C1040" t="str">
            <v>CIPEN Dist S/S Augm</v>
          </cell>
        </row>
        <row r="1041">
          <cell r="A1041">
            <v>7517210</v>
          </cell>
          <cell r="B1041" t="str">
            <v>Majura Dist B587 Canberra A/Port - LV Supply to Hertz Complex</v>
          </cell>
          <cell r="C1041" t="str">
            <v>CIPEN Com/Ind Dvlp</v>
          </cell>
        </row>
        <row r="1042">
          <cell r="A1042">
            <v>7517211</v>
          </cell>
          <cell r="B1042" t="str">
            <v>City Sec 84 - HV &amp; LV Reticulation Alterations &amp; Sub 682 Decommission</v>
          </cell>
          <cell r="C1042" t="str">
            <v>CIPEN Relocation</v>
          </cell>
        </row>
        <row r="1043">
          <cell r="A1043">
            <v>7517212</v>
          </cell>
          <cell r="B1043" t="str">
            <v>Braddon B61 S4 LV Overhead Relocations &amp; Alterations</v>
          </cell>
          <cell r="C1043" t="str">
            <v>CIPEN Relocation</v>
          </cell>
        </row>
        <row r="1044">
          <cell r="A1044">
            <v>7517214</v>
          </cell>
          <cell r="B1044" t="str">
            <v>Braddon B61 S4 LV Reticulation/Supply to Units</v>
          </cell>
          <cell r="C1044" t="str">
            <v>CIPEN Urbn Infill</v>
          </cell>
        </row>
        <row r="1045">
          <cell r="A1045">
            <v>7517217</v>
          </cell>
          <cell r="B1045" t="str">
            <v>Downer 2pole Sub 596 Rebuilding</v>
          </cell>
          <cell r="C1045" t="str">
            <v>CIPEN Dist S/S Rplc</v>
          </cell>
        </row>
        <row r="1046">
          <cell r="A1046">
            <v>7517218</v>
          </cell>
          <cell r="B1046" t="str">
            <v>NSW Lot 311 Uriarra Substation 7659 Augmentation &amp; LV Connections</v>
          </cell>
          <cell r="C1046" t="str">
            <v>CIPEN Rural Devpmnt</v>
          </cell>
        </row>
        <row r="1047">
          <cell r="A1047">
            <v>7517219</v>
          </cell>
          <cell r="B1047" t="str">
            <v>Belconnen B8 &amp; 9 S157 LV Reticulation &amp; Supply to Units</v>
          </cell>
          <cell r="C1047" t="str">
            <v>CIPEN Urbn Infill</v>
          </cell>
        </row>
        <row r="1048">
          <cell r="A1048">
            <v>7517220</v>
          </cell>
          <cell r="B1048" t="str">
            <v>NSW Smiths Road Lot 132 HV Reticulation &amp; LV Supply to Property</v>
          </cell>
          <cell r="C1048" t="str">
            <v>CIPEN Rural Devpmnt</v>
          </cell>
        </row>
        <row r="1049">
          <cell r="A1049">
            <v>7517221</v>
          </cell>
          <cell r="B1049" t="str">
            <v>Kambah B11 S420 LV Reticulation Alterations</v>
          </cell>
          <cell r="C1049" t="str">
            <v>CIPEN Dist U/G Rplc</v>
          </cell>
        </row>
        <row r="1050">
          <cell r="A1050">
            <v>7517222</v>
          </cell>
          <cell r="B1050" t="str">
            <v>Majura Canb Airport Raise Pillar No 7</v>
          </cell>
          <cell r="C1050" t="str">
            <v>CIPEN Relocation</v>
          </cell>
        </row>
        <row r="1051">
          <cell r="A1051">
            <v>7517223</v>
          </cell>
          <cell r="B1051" t="str">
            <v>Conder B13 S211 LV Supply to Sports Field Facilities</v>
          </cell>
          <cell r="C1051" t="str">
            <v>CIPEN Spec Requests</v>
          </cell>
        </row>
        <row r="1052">
          <cell r="A1052">
            <v>7517225</v>
          </cell>
          <cell r="B1052" t="str">
            <v>Barton B3 S2 HV Reticulation &amp; Sub Fit Out Office Development</v>
          </cell>
          <cell r="C1052" t="str">
            <v>CIPEN Com/Ind Dvlp</v>
          </cell>
        </row>
        <row r="1053">
          <cell r="A1053">
            <v>7517226</v>
          </cell>
          <cell r="B1053" t="str">
            <v>Yarralumla B25 S26 Sub 4212 Augmentation &amp; LV Supply To Residence</v>
          </cell>
          <cell r="C1053" t="str">
            <v>CIPEN Spec Requests</v>
          </cell>
        </row>
        <row r="1054">
          <cell r="A1054">
            <v>7517231</v>
          </cell>
          <cell r="B1054" t="str">
            <v>Majura - Blk 667 - Majura Road - Upgrade Transformer</v>
          </cell>
          <cell r="C1054" t="str">
            <v>CIPEN Spec Requests</v>
          </cell>
        </row>
        <row r="1055">
          <cell r="A1055">
            <v>7517232</v>
          </cell>
          <cell r="B1055" t="str">
            <v>Nicholls - Blk 9 Sec 159 - Supply to Townhouses</v>
          </cell>
          <cell r="C1055" t="str">
            <v>CIPEN Urbn Infill</v>
          </cell>
        </row>
        <row r="1056">
          <cell r="A1056">
            <v>7517233</v>
          </cell>
          <cell r="B1056" t="str">
            <v>Braddon Blk 1 Sec 54 - Supply to Gatsby Apartments</v>
          </cell>
          <cell r="C1056" t="str">
            <v>CIPEN Urbn Dvlpmnt</v>
          </cell>
        </row>
        <row r="1057">
          <cell r="A1057">
            <v>7517234</v>
          </cell>
          <cell r="B1057" t="str">
            <v>Duffy Sec 60 LV Supply Relocation to 4 ACT Housing Units</v>
          </cell>
          <cell r="C1057" t="str">
            <v>CIPEN Relocation</v>
          </cell>
        </row>
        <row r="1058">
          <cell r="A1058">
            <v>7517236</v>
          </cell>
          <cell r="B1058" t="str">
            <v>Domestic Meter Replacement 04/05</v>
          </cell>
          <cell r="C1058" t="str">
            <v>CIPEN Meter Replce</v>
          </cell>
        </row>
        <row r="1059">
          <cell r="A1059">
            <v>7517237</v>
          </cell>
          <cell r="B1059" t="str">
            <v>Kingston Adjacent Power House - Supply to site sheds</v>
          </cell>
          <cell r="C1059" t="str">
            <v>CIPEN Spec Requests</v>
          </cell>
        </row>
        <row r="1060">
          <cell r="A1060">
            <v>7517238</v>
          </cell>
          <cell r="B1060" t="str">
            <v>O'Connor Blk 26 Sec 64 - LV Relocations</v>
          </cell>
          <cell r="C1060" t="str">
            <v>CIPEN Spec Requests</v>
          </cell>
        </row>
        <row r="1061">
          <cell r="A1061">
            <v>7517242</v>
          </cell>
          <cell r="B1061" t="str">
            <v>Phillip Blk 27 Sec 80 - LV Supply to Koomarri Blg</v>
          </cell>
          <cell r="C1061" t="str">
            <v>CIPEN Urbn Dvlpmnt</v>
          </cell>
        </row>
        <row r="1062">
          <cell r="A1062">
            <v>7517243</v>
          </cell>
          <cell r="B1062" t="str">
            <v>Fyshwick Condemned Pole Replacements</v>
          </cell>
          <cell r="C1062" t="str">
            <v>CIPEN Dist O/H Rplc</v>
          </cell>
        </row>
        <row r="1063">
          <cell r="A1063">
            <v>7517244</v>
          </cell>
          <cell r="B1063" t="str">
            <v>Campbell Blk 1 Sec 126 - Fairbairn Ave - U/G HV O/H</v>
          </cell>
          <cell r="C1063" t="str">
            <v>CIPEN Relocation</v>
          </cell>
        </row>
        <row r="1064">
          <cell r="A1064">
            <v>7517245</v>
          </cell>
          <cell r="B1064" t="str">
            <v>Kingston Cunningham St  - Low Voltage Relocations</v>
          </cell>
          <cell r="C1064" t="str">
            <v>CIPEN Relocation</v>
          </cell>
        </row>
        <row r="1065">
          <cell r="A1065">
            <v>7517246</v>
          </cell>
          <cell r="B1065" t="str">
            <v>City - Section 84 Precinct B - I/D Sub Fitout</v>
          </cell>
          <cell r="C1065" t="str">
            <v>CIPEN Urbn Dvlpmnt</v>
          </cell>
        </row>
        <row r="1066">
          <cell r="A1066">
            <v>7517247</v>
          </cell>
          <cell r="B1066" t="str">
            <v>Belconnen Blk 12 Sec 2 - LV Supply to new Blg</v>
          </cell>
          <cell r="C1066" t="str">
            <v>CIPEN Com/Ind Dvlp</v>
          </cell>
        </row>
        <row r="1067">
          <cell r="A1067">
            <v>7517248</v>
          </cell>
          <cell r="B1067" t="str">
            <v>Mitchell Sec 22 HV &amp; LV for New Industrial Estate</v>
          </cell>
          <cell r="C1067" t="str">
            <v>CIPEN Com/Ind Dvlp</v>
          </cell>
        </row>
        <row r="1068">
          <cell r="A1068">
            <v>7517249</v>
          </cell>
          <cell r="B1068" t="str">
            <v>Phillip Blk 2 Sec 53 - Relocate Supply to New Blg (stage 1)</v>
          </cell>
          <cell r="C1068" t="str">
            <v>CIPEN Relocation</v>
          </cell>
        </row>
        <row r="1069">
          <cell r="A1069">
            <v>7517250</v>
          </cell>
          <cell r="B1069" t="str">
            <v>Phillip Blk 2 Sec 53 - LV Supply to new Blgs (Stage 2)</v>
          </cell>
          <cell r="C1069" t="str">
            <v>CIPEN Com/Ind Dvlp</v>
          </cell>
        </row>
        <row r="1070">
          <cell r="A1070">
            <v>7517251</v>
          </cell>
          <cell r="B1070" t="str">
            <v>Bruce Sec 46 - Masterman St - Relocate HV O/H to U/G</v>
          </cell>
          <cell r="C1070" t="str">
            <v>CIPEN Relocation</v>
          </cell>
        </row>
        <row r="1071">
          <cell r="A1071">
            <v>7517253</v>
          </cell>
          <cell r="B1071" t="str">
            <v>Mitchell Hoskins Street Sub 2784 Rebuild</v>
          </cell>
          <cell r="C1071" t="str">
            <v>CIPEN Dist S/S Rplc</v>
          </cell>
        </row>
        <row r="1072">
          <cell r="A1072">
            <v>7517257</v>
          </cell>
          <cell r="B1072" t="str">
            <v>Fyshwick B1 S7 - Supply Upgrade to Fyshwick Markets</v>
          </cell>
          <cell r="C1072" t="str">
            <v>CIPEN Com/Ind Dvlp</v>
          </cell>
        </row>
        <row r="1073">
          <cell r="A1073">
            <v>7517258</v>
          </cell>
          <cell r="B1073" t="str">
            <v>Bruce Parklands Estate Blk 79 Sec 1 - HV &amp; LV Retic</v>
          </cell>
          <cell r="C1073" t="str">
            <v>CIPEN Urbn Dvlpmnt</v>
          </cell>
        </row>
        <row r="1074">
          <cell r="A1074">
            <v>7517259</v>
          </cell>
          <cell r="B1074" t="str">
            <v>Installation of Power  Transformer Safety Rail for Latham</v>
          </cell>
          <cell r="C1074" t="str">
            <v>CIPEN ZZS Replce</v>
          </cell>
        </row>
        <row r="1075">
          <cell r="A1075">
            <v>7517261</v>
          </cell>
          <cell r="B1075" t="str">
            <v>Fyshwick Blk 1 Sec 8 - LV Upgrade to Paragon Printers</v>
          </cell>
          <cell r="C1075" t="str">
            <v>CIPEN Com/Ind Dvlp</v>
          </cell>
        </row>
        <row r="1076">
          <cell r="A1076">
            <v>7517262</v>
          </cell>
          <cell r="B1076" t="str">
            <v>Replace Substation 2435 Faulty Padmount  Wanniassa</v>
          </cell>
          <cell r="C1076" t="str">
            <v>CIPEN Dist S/S Rplc</v>
          </cell>
        </row>
        <row r="1077">
          <cell r="A1077">
            <v>7517263</v>
          </cell>
          <cell r="B1077" t="str">
            <v>Dunlop Blk 6 sec 135 - LV to T/Houses</v>
          </cell>
          <cell r="C1077" t="str">
            <v>CIPEN Urbn Infill</v>
          </cell>
        </row>
        <row r="1078">
          <cell r="A1078">
            <v>7517264</v>
          </cell>
          <cell r="B1078" t="str">
            <v>Gungahlin District Blk 722 - Upgrade to Bendora Kennels</v>
          </cell>
          <cell r="C1078" t="str">
            <v>CIPEN Spec Requests</v>
          </cell>
        </row>
        <row r="1079">
          <cell r="A1079">
            <v>7517265</v>
          </cell>
          <cell r="B1079" t="str">
            <v>Watson Blk 7 Sec 74 - LV Supply to POE No 2</v>
          </cell>
          <cell r="C1079" t="str">
            <v>CIPEN Urbn Infill</v>
          </cell>
        </row>
        <row r="1080">
          <cell r="A1080">
            <v>7517266</v>
          </cell>
          <cell r="B1080" t="str">
            <v>Kingston - Wentworth Ave and Cunningham Sts - Relocate HV &amp; LV Cable</v>
          </cell>
          <cell r="C1080" t="str">
            <v>CIPEN Relocation</v>
          </cell>
        </row>
        <row r="1081">
          <cell r="A1081">
            <v>7517269</v>
          </cell>
          <cell r="B1081" t="str">
            <v>Fyshwick - Blk 49 Sec 34 - Relocate HV &amp; LV O/H Network</v>
          </cell>
          <cell r="C1081" t="str">
            <v>CIPEN Relocation</v>
          </cell>
        </row>
        <row r="1082">
          <cell r="A1082">
            <v>7517270</v>
          </cell>
          <cell r="B1082" t="str">
            <v>Fyshwick 7/19 Barrier St Sub 1231 Rebuilding</v>
          </cell>
          <cell r="C1082" t="str">
            <v>CIPEN Dist S/S Rplc</v>
          </cell>
        </row>
        <row r="1083">
          <cell r="A1083">
            <v>7517272</v>
          </cell>
          <cell r="B1083" t="str">
            <v>Kingston - Wentworth Ave - Relocate HV &amp; LV Cable</v>
          </cell>
          <cell r="C1083" t="str">
            <v>CIPEN Relocation</v>
          </cell>
        </row>
        <row r="1084">
          <cell r="A1084">
            <v>7517273</v>
          </cell>
          <cell r="B1084" t="str">
            <v>ENMAC Security Upgrade</v>
          </cell>
          <cell r="C1084" t="str">
            <v>CIPEN IT Project</v>
          </cell>
        </row>
        <row r="1085">
          <cell r="A1085">
            <v>7517274</v>
          </cell>
          <cell r="B1085" t="str">
            <v>Incident Control Centre -Visual display and whiteboard capture project</v>
          </cell>
          <cell r="C1085" t="str">
            <v>CIPEN IT Project</v>
          </cell>
        </row>
        <row r="1086">
          <cell r="A1086">
            <v>7517283</v>
          </cell>
          <cell r="B1086" t="str">
            <v>O'Connor B1 &amp; 12 S27 Replace LV Services</v>
          </cell>
          <cell r="C1086" t="str">
            <v>CIPEN Spec Requests</v>
          </cell>
        </row>
        <row r="1087">
          <cell r="A1087">
            <v>7517285</v>
          </cell>
          <cell r="B1087" t="str">
            <v>McKellar B14 S71 Upgrade Sub 7566 - Belconnen Soccer Club</v>
          </cell>
          <cell r="C1087" t="str">
            <v>CIPEN Com/Ind Dvlp</v>
          </cell>
        </row>
        <row r="1088">
          <cell r="A1088">
            <v>7517286</v>
          </cell>
          <cell r="B1088" t="str">
            <v>O'Malley B41 S29 LV Reticulation Alterations &amp; Supply to House</v>
          </cell>
          <cell r="C1088" t="str">
            <v>CIPEN Spec Requests</v>
          </cell>
        </row>
        <row r="1089">
          <cell r="A1089">
            <v>7517287</v>
          </cell>
          <cell r="B1089" t="str">
            <v>Bruce B2 S85 Braybrooke St - Relocate HV UG Network</v>
          </cell>
          <cell r="C1089" t="str">
            <v>CIPEN Relocation</v>
          </cell>
        </row>
        <row r="1090">
          <cell r="A1090">
            <v>7517288</v>
          </cell>
          <cell r="B1090" t="str">
            <v>City S88 Install Binara HV Feeder - City East ZSS</v>
          </cell>
          <cell r="C1090" t="str">
            <v>CIPEN Dist Sys Augm</v>
          </cell>
        </row>
        <row r="1091">
          <cell r="A1091">
            <v>7517289</v>
          </cell>
          <cell r="B1091" t="str">
            <v>City S88 &amp; S65 - HV Feeder Tie</v>
          </cell>
          <cell r="C1091" t="str">
            <v>CIPEN Dist Sys Augm</v>
          </cell>
        </row>
        <row r="1092">
          <cell r="A1092">
            <v>7517290</v>
          </cell>
          <cell r="B1092" t="str">
            <v>Fisher B13 S52 Replace LV Overhead with UG Cable</v>
          </cell>
          <cell r="C1092" t="str">
            <v>CIPEN Relocation</v>
          </cell>
        </row>
        <row r="1093">
          <cell r="A1093">
            <v>7517291</v>
          </cell>
          <cell r="B1093" t="str">
            <v>Curtin B1 S101 LV Supply to Aged Units</v>
          </cell>
          <cell r="C1093" t="str">
            <v>CIPEN Urbn Infill</v>
          </cell>
        </row>
        <row r="1094">
          <cell r="A1094">
            <v>7517292</v>
          </cell>
          <cell r="B1094" t="str">
            <v>Braddon S57 Chisholm St Fdr Extension - City S84 Development</v>
          </cell>
          <cell r="C1094" t="str">
            <v>CIPEN Dist Sys Augm</v>
          </cell>
        </row>
        <row r="1095">
          <cell r="A1095">
            <v>7517293</v>
          </cell>
          <cell r="B1095" t="str">
            <v>Braddon S52 Quick Fdr Augmentation - City S84 Development</v>
          </cell>
          <cell r="C1095" t="str">
            <v>CIPEN Dist Sys Augm</v>
          </cell>
        </row>
        <row r="1096">
          <cell r="A1096">
            <v>7517294</v>
          </cell>
          <cell r="B1096" t="str">
            <v>Reid S14 HV Feeder Augmentation</v>
          </cell>
          <cell r="C1096" t="str">
            <v>CIPEN Dist Sys Augm</v>
          </cell>
        </row>
        <row r="1097">
          <cell r="A1097">
            <v>7517295</v>
          </cell>
          <cell r="B1097" t="str">
            <v>Lyons B1 S62 Relocate LV Service &amp; Meeter for Lyons Reservoir</v>
          </cell>
          <cell r="C1097" t="str">
            <v>CIPEN Relocation</v>
          </cell>
        </row>
        <row r="1098">
          <cell r="A1098">
            <v>7517296</v>
          </cell>
          <cell r="B1098" t="str">
            <v>Narrabundah 13/124 Parkland off Anembo St Sub 125 Rebuild</v>
          </cell>
          <cell r="C1098" t="str">
            <v>CIPEN Dist S/S Rplc</v>
          </cell>
        </row>
        <row r="1099">
          <cell r="A1099">
            <v>7517297</v>
          </cell>
          <cell r="B1099" t="str">
            <v>Campbell Parkland off White St Sub 566 Rebuild</v>
          </cell>
          <cell r="C1099" t="str">
            <v>CIPEN Dist S/S Rplc</v>
          </cell>
        </row>
        <row r="1100">
          <cell r="A1100">
            <v>7517298</v>
          </cell>
          <cell r="B1100" t="str">
            <v>Garran 22 Brereton St 8/15 Sub 1011 Rebuild</v>
          </cell>
          <cell r="C1100" t="str">
            <v>CIPEN Dist S/S Rplc</v>
          </cell>
        </row>
        <row r="1101">
          <cell r="A1101">
            <v>7517299</v>
          </cell>
          <cell r="B1101" t="str">
            <v>Campbell Brady Place 3/1 Sub 1033 Rebuild</v>
          </cell>
          <cell r="C1101" t="str">
            <v>CIPEN Dist S/S Rplc</v>
          </cell>
        </row>
        <row r="1102">
          <cell r="A1102">
            <v>7517301</v>
          </cell>
          <cell r="B1102" t="str">
            <v>Uriarra NSW 360 Two Stcks Road - HV Reticulation to Rural Block</v>
          </cell>
          <cell r="C1102" t="str">
            <v>CIPEN Rural Devpmnt</v>
          </cell>
        </row>
        <row r="1103">
          <cell r="A1103">
            <v>7517302</v>
          </cell>
          <cell r="B1103" t="str">
            <v>Woden Zone Installation Power Transformer Safety Rail</v>
          </cell>
          <cell r="C1103" t="str">
            <v>CIPEN ZZS Replce</v>
          </cell>
        </row>
        <row r="1104">
          <cell r="A1104">
            <v>7517303</v>
          </cell>
          <cell r="B1104" t="str">
            <v>Watson B1 S63 &amp; B3 S62 LV Supply to Telstra CMUX Units</v>
          </cell>
          <cell r="C1104" t="str">
            <v>CIPEN Spec Requests</v>
          </cell>
        </row>
        <row r="1105">
          <cell r="A1105">
            <v>7517305</v>
          </cell>
          <cell r="B1105" t="str">
            <v>Narrabundah B10 S77 Replace LV OHead with LV ABC</v>
          </cell>
          <cell r="C1105" t="str">
            <v>CIPEN Relocation</v>
          </cell>
        </row>
        <row r="1106">
          <cell r="A1106">
            <v>7517306</v>
          </cell>
          <cell r="B1106" t="str">
            <v>ACT Region - Sth Canberra Various - LV Supplies to Water Flow Meters</v>
          </cell>
          <cell r="C1106" t="str">
            <v>CIPEN Spec Requests</v>
          </cell>
        </row>
        <row r="1107">
          <cell r="A1107">
            <v>7517307</v>
          </cell>
          <cell r="B1107" t="str">
            <v>Evatt B5 S45 Replace LV Overhead with LV ABC</v>
          </cell>
          <cell r="C1107" t="str">
            <v>CIPEN Dist O/H Rplc</v>
          </cell>
        </row>
        <row r="1108">
          <cell r="A1108">
            <v>7517309</v>
          </cell>
          <cell r="B1108" t="str">
            <v>Conder B1 S229 LV Supply to Commercial Development</v>
          </cell>
          <cell r="C1108" t="str">
            <v>CIPEN Com/Ind Dvlp</v>
          </cell>
        </row>
        <row r="1109">
          <cell r="A1109">
            <v>7517310</v>
          </cell>
          <cell r="B1109" t="str">
            <v>Fyshwick B33 S37 - LV Service Alterations to Barlens Hire</v>
          </cell>
          <cell r="C1109" t="str">
            <v>CIPEN Com/Ind Dvlp</v>
          </cell>
        </row>
        <row r="1110">
          <cell r="A1110">
            <v>7517311</v>
          </cell>
          <cell r="B1110" t="str">
            <v>Hawker 59 Woolner st Hawker Walkway Sub 1666 Rebuild</v>
          </cell>
          <cell r="C1110" t="str">
            <v>CIPEN Dist S/S Rplc</v>
          </cell>
        </row>
        <row r="1111">
          <cell r="A1111">
            <v>7517312</v>
          </cell>
          <cell r="B1111" t="str">
            <v>Downer 35/57 Laneway Fenner Substation 800 Rebuild</v>
          </cell>
          <cell r="C1111" t="str">
            <v>CIPEN Dist S/S Rplc</v>
          </cell>
        </row>
        <row r="1112">
          <cell r="A1112">
            <v>7517314</v>
          </cell>
          <cell r="B1112" t="str">
            <v>Gowrie B12 S226 LV Supply to Units</v>
          </cell>
          <cell r="C1112" t="str">
            <v>CIPEN Urbn Infill</v>
          </cell>
        </row>
        <row r="1113">
          <cell r="A1113">
            <v>7517316</v>
          </cell>
          <cell r="B1113" t="str">
            <v>Fadden B3 S332 LV Supply to Units</v>
          </cell>
          <cell r="C1113" t="str">
            <v>CIPEN Urbn Infill</v>
          </cell>
        </row>
        <row r="1114">
          <cell r="A1114">
            <v>7517319</v>
          </cell>
          <cell r="B1114" t="str">
            <v>Forrest B15-17 S5 Replacement of LV Overhead Network with UG</v>
          </cell>
          <cell r="C1114" t="str">
            <v>CIPEN Relocation</v>
          </cell>
        </row>
        <row r="1115">
          <cell r="A1115">
            <v>7517320</v>
          </cell>
          <cell r="B1115" t="str">
            <v>Acton CSIRO - Replace HV Overhead with UG Cabling</v>
          </cell>
          <cell r="C1115" t="str">
            <v>CIPEN Relocation</v>
          </cell>
        </row>
        <row r="1116">
          <cell r="A1116">
            <v>7517322</v>
          </cell>
          <cell r="B1116" t="str">
            <v>Kambah B23 S286 - Upgrade LV Supply to Woolshed</v>
          </cell>
          <cell r="C1116" t="str">
            <v>CIPEN Spec Requests</v>
          </cell>
        </row>
        <row r="1117">
          <cell r="A1117">
            <v>7517323</v>
          </cell>
          <cell r="B1117" t="str">
            <v>Harrison B12 S41 LV Supply to Water Pressure Monitoring Site</v>
          </cell>
          <cell r="C1117" t="str">
            <v>CIPEN Spec Requests</v>
          </cell>
        </row>
        <row r="1118">
          <cell r="A1118">
            <v>7517324</v>
          </cell>
          <cell r="B1118" t="str">
            <v>Lyons B55 S52 LV Supply to Units</v>
          </cell>
          <cell r="C1118" t="str">
            <v>CIPEN Urbn Infill</v>
          </cell>
        </row>
        <row r="1119">
          <cell r="A1119">
            <v>7517325</v>
          </cell>
          <cell r="B1119" t="str">
            <v>Paddys River Dist B10 - Birrigai Outdoor School - HV &amp; LV Reticulation</v>
          </cell>
          <cell r="C1119" t="str">
            <v>CIPEN Rural Devpmnt</v>
          </cell>
        </row>
        <row r="1120">
          <cell r="A1120">
            <v>7517326</v>
          </cell>
          <cell r="B1120" t="str">
            <v>Russell - Russell Offices HV Feeder Alterations - SW 4836</v>
          </cell>
          <cell r="C1120" t="str">
            <v>CIPEN Dist Sys Augm</v>
          </cell>
        </row>
        <row r="1121">
          <cell r="A1121">
            <v>7517327</v>
          </cell>
          <cell r="B1121" t="str">
            <v>Holt B50 &amp; 51 S51 - HV &amp; LV Reticulation to Units</v>
          </cell>
          <cell r="C1121" t="str">
            <v>CIPEN Urbn Infill</v>
          </cell>
        </row>
        <row r="1122">
          <cell r="A1122">
            <v>7517329</v>
          </cell>
          <cell r="B1122" t="str">
            <v>Bruce B1 S1 Calvary Hospital - Sub Fitout &amp; HV Reticulation</v>
          </cell>
          <cell r="C1122" t="str">
            <v>CIPEN Com/Ind Dvlp</v>
          </cell>
        </row>
        <row r="1123">
          <cell r="A1123">
            <v>7517330</v>
          </cell>
          <cell r="B1123" t="str">
            <v>Turner B13 S58 HV &amp; LV Reticulation/Supply to Units</v>
          </cell>
          <cell r="C1123" t="str">
            <v>CIPEN Urbn Infill</v>
          </cell>
        </row>
        <row r="1124">
          <cell r="A1124">
            <v>7517331</v>
          </cell>
          <cell r="B1124" t="str">
            <v>Holt B19 S44 - LV Supply to Commercial Development</v>
          </cell>
          <cell r="C1124" t="str">
            <v>CIPEN Com/Ind Dvlp</v>
          </cell>
        </row>
        <row r="1125">
          <cell r="A1125">
            <v>7517343</v>
          </cell>
          <cell r="B1125" t="str">
            <v>Symonston B7 S107 AGSO Sub 6661 Replace 1600kVA Transformers</v>
          </cell>
          <cell r="C1125" t="str">
            <v>CIPEN Dist S/S Rplc</v>
          </cell>
        </row>
        <row r="1126">
          <cell r="A1126">
            <v>7517344</v>
          </cell>
          <cell r="B1126" t="str">
            <v>City S84 Precinct A - Remove Sub 856 &amp; Reconfigure LV Network</v>
          </cell>
          <cell r="C1126" t="str">
            <v>CIPEN Relocation</v>
          </cell>
        </row>
        <row r="1127">
          <cell r="A1127">
            <v>7517345</v>
          </cell>
          <cell r="B1127" t="str">
            <v>City S84 Precinct A - LV Supply to Construction Compound</v>
          </cell>
          <cell r="C1127" t="str">
            <v>CIPEN Spec Requests</v>
          </cell>
        </row>
        <row r="1128">
          <cell r="A1128">
            <v>7517347</v>
          </cell>
          <cell r="B1128" t="str">
            <v>Yarralumla B11 S64 LV Overhead Alterations</v>
          </cell>
          <cell r="C1128" t="str">
            <v>CIPEN Relocation</v>
          </cell>
        </row>
        <row r="1129">
          <cell r="A1129">
            <v>7517348</v>
          </cell>
          <cell r="B1129" t="str">
            <v>Palmerston B2 S140 LV Supply to Community Hall</v>
          </cell>
          <cell r="C1129" t="str">
            <v>CIPEN Spec Requests</v>
          </cell>
        </row>
        <row r="1130">
          <cell r="A1130">
            <v>7517349</v>
          </cell>
          <cell r="B1130" t="str">
            <v>Calwell B17 S798 Relocate LV Supply to Playing Field Pavilion</v>
          </cell>
          <cell r="C1130" t="str">
            <v>CIPEN Relocation</v>
          </cell>
        </row>
        <row r="1131">
          <cell r="A1131">
            <v>7517350</v>
          </cell>
          <cell r="B1131" t="str">
            <v>Mitchell B75 S6 LV Supply to Kennards Development</v>
          </cell>
          <cell r="C1131" t="str">
            <v>CIPEN Com/Ind Dvlp</v>
          </cell>
        </row>
        <row r="1132">
          <cell r="A1132">
            <v>7517352</v>
          </cell>
          <cell r="B1132" t="str">
            <v>City B3 S30 HV Reticulation &amp; LV Supply to Student Accomodation</v>
          </cell>
          <cell r="C1132" t="str">
            <v>CIPEN Com/Ind Dvlp</v>
          </cell>
        </row>
        <row r="1133">
          <cell r="A1133">
            <v>7517356</v>
          </cell>
          <cell r="B1133" t="str">
            <v>Pialligo B14 S2 Upgrade LV Service to Commercial Development</v>
          </cell>
          <cell r="C1133" t="str">
            <v>CIPEN Com/Ind Dvlp</v>
          </cell>
        </row>
        <row r="1134">
          <cell r="A1134">
            <v>7517357</v>
          </cell>
          <cell r="B1134" t="str">
            <v>Griffith B14 S46 LV Service Alterations</v>
          </cell>
          <cell r="C1134" t="str">
            <v>CIPEN Spec Requests</v>
          </cell>
        </row>
        <row r="1135">
          <cell r="A1135">
            <v>7517359</v>
          </cell>
          <cell r="B1135" t="str">
            <v>Braddon B20 S10 LV UG Relocations</v>
          </cell>
          <cell r="C1135" t="str">
            <v>CIPEN Relocation</v>
          </cell>
        </row>
        <row r="1136">
          <cell r="A1136">
            <v>7517360</v>
          </cell>
          <cell r="B1136" t="str">
            <v>Braddon B20 S10 LV Supply to Units</v>
          </cell>
          <cell r="C1136" t="str">
            <v>CIPEN Urbn Infill</v>
          </cell>
        </row>
        <row r="1137">
          <cell r="A1137">
            <v>7517361</v>
          </cell>
          <cell r="B1137" t="str">
            <v>Braddon B19 S10 LV Reticulation &amp; Supply to Units</v>
          </cell>
          <cell r="C1137" t="str">
            <v>CIPEN Urbn Infill</v>
          </cell>
        </row>
        <row r="1138">
          <cell r="A1138">
            <v>7517364</v>
          </cell>
          <cell r="B1138" t="str">
            <v>Bruce B4 S34 LV Reticulation &amp; Supply to Construction Site</v>
          </cell>
          <cell r="C1138" t="str">
            <v>CIPEN Spec Requests</v>
          </cell>
        </row>
        <row r="1139">
          <cell r="A1139">
            <v>7517365</v>
          </cell>
          <cell r="B1139" t="str">
            <v>Bruce B4 S34 HV &amp; LV Reticulation &amp; Supply to Units</v>
          </cell>
          <cell r="C1139" t="str">
            <v>CIPEN Urbn Infill</v>
          </cell>
        </row>
        <row r="1140">
          <cell r="A1140">
            <v>7517366</v>
          </cell>
          <cell r="B1140" t="str">
            <v>Holt   Blk 1 Sect 92 Holt  Sub 3312 Rebuild</v>
          </cell>
          <cell r="C1140" t="str">
            <v>CIPEN Dist S/S Rplc</v>
          </cell>
        </row>
        <row r="1141">
          <cell r="A1141">
            <v>7517368</v>
          </cell>
          <cell r="B1141" t="str">
            <v>Fyshwick Install HV Feeder Tie Tennant &amp; Collie Feeders</v>
          </cell>
          <cell r="C1141" t="str">
            <v>CIPEN Dist Sys Augm</v>
          </cell>
        </row>
        <row r="1142">
          <cell r="A1142">
            <v>7517369</v>
          </cell>
          <cell r="B1142" t="str">
            <v>Barton S18 Modify Substation Chamber - Macquarie Court Sub 3695</v>
          </cell>
          <cell r="C1142" t="str">
            <v>CIPEN Spec Requests</v>
          </cell>
        </row>
        <row r="1143">
          <cell r="A1143">
            <v>7517370</v>
          </cell>
          <cell r="B1143" t="str">
            <v>Deakin B12 S12 LV Network Alterations</v>
          </cell>
          <cell r="C1143" t="str">
            <v>CIPEN Dist Sys Augm</v>
          </cell>
        </row>
        <row r="1144">
          <cell r="A1144">
            <v>7517371</v>
          </cell>
          <cell r="B1144" t="str">
            <v>Lyneham B42 S59 HV &amp; LV Reticulation - National Hockey Centre</v>
          </cell>
          <cell r="C1144" t="str">
            <v>CIPEN Com/Ind Dvlp</v>
          </cell>
        </row>
        <row r="1145">
          <cell r="A1145">
            <v>7517372</v>
          </cell>
          <cell r="B1145" t="str">
            <v>Gungahlin B2 S23 LV Supply to Vodafone Mobile Telephone Site</v>
          </cell>
          <cell r="C1145" t="str">
            <v>CIPEN Spec Requests</v>
          </cell>
        </row>
        <row r="1146">
          <cell r="A1146">
            <v>7517373</v>
          </cell>
          <cell r="B1146" t="str">
            <v>Fyhswick B16 S22 LV Service Upgrade to Car Smash Repairers</v>
          </cell>
          <cell r="C1146" t="str">
            <v>CIPEN Com/Ind Dvlp</v>
          </cell>
        </row>
        <row r="1147">
          <cell r="A1147">
            <v>7517374</v>
          </cell>
          <cell r="B1147" t="str">
            <v>Kingston B27 S22 Upgrade LV Service to Belgian Beer Cafe</v>
          </cell>
          <cell r="C1147" t="str">
            <v>CIPEN Com/Ind Dvlp</v>
          </cell>
        </row>
        <row r="1148">
          <cell r="A1148">
            <v>7517375</v>
          </cell>
          <cell r="B1148" t="str">
            <v>Bruce B5 S46 - AIS - Construction Power Supply to SDEC Site</v>
          </cell>
          <cell r="C1148" t="str">
            <v>CIPEN Spec Requests</v>
          </cell>
        </row>
        <row r="1149">
          <cell r="A1149">
            <v>7517376</v>
          </cell>
          <cell r="B1149" t="str">
            <v>Bruce B5 S46 - AIS - HV Reticulation &amp; LV Supply to SDEC Building</v>
          </cell>
          <cell r="C1149" t="str">
            <v>CIPEN Com/Ind Dvlp</v>
          </cell>
        </row>
        <row r="1150">
          <cell r="A1150">
            <v>7517377</v>
          </cell>
          <cell r="B1150" t="str">
            <v>Bruce B26 S8 - AIS HV Reticulation &amp; LV to Central Chiller Station</v>
          </cell>
          <cell r="C1150" t="str">
            <v>CIPEN Com/Ind Dvlp</v>
          </cell>
        </row>
        <row r="1151">
          <cell r="A1151">
            <v>7517378</v>
          </cell>
          <cell r="B1151" t="str">
            <v>Bruce B26 S8 - AIS - HV Reticulation &amp; LV Supply to Aquatic Test Centr</v>
          </cell>
          <cell r="C1151" t="str">
            <v>CIPEN Com/Ind Dvlp</v>
          </cell>
        </row>
        <row r="1152">
          <cell r="A1152">
            <v>7517379</v>
          </cell>
          <cell r="B1152" t="str">
            <v>Bruce B26 S8 - AIS - HV Reticulation &amp; LV Supply Services Hub</v>
          </cell>
          <cell r="C1152" t="str">
            <v>CIPEN Com/Ind Dvlp</v>
          </cell>
        </row>
        <row r="1153">
          <cell r="A1153">
            <v>7517380</v>
          </cell>
          <cell r="B1153" t="str">
            <v>Bruce B5 S46 - AIS - HV Reticulation &amp; LV Supply to AIS Residences</v>
          </cell>
          <cell r="C1153" t="str">
            <v>CIPEN Com/Ind Dvlp</v>
          </cell>
        </row>
        <row r="1154">
          <cell r="A1154">
            <v>7517382</v>
          </cell>
          <cell r="B1154" t="str">
            <v>Phillip B6 S82 - Woden Police Station - Replace HV UG Cable</v>
          </cell>
          <cell r="C1154" t="str">
            <v>CIPEN Dist U/G Rplc</v>
          </cell>
        </row>
        <row r="1155">
          <cell r="A1155">
            <v>7517383</v>
          </cell>
          <cell r="B1155" t="str">
            <v>Forrest B12 S6 Replace LV Overhead with LV ABC</v>
          </cell>
          <cell r="C1155" t="str">
            <v>CIPEN Relocation</v>
          </cell>
        </row>
        <row r="1156">
          <cell r="A1156">
            <v>7517385</v>
          </cell>
          <cell r="B1156" t="str">
            <v>Majura B497 - Canberra APort General - LV Supply to Avis Rent a Car</v>
          </cell>
          <cell r="C1156" t="str">
            <v>CIPEN Com/Ind Dvlp</v>
          </cell>
        </row>
        <row r="1157">
          <cell r="A1157">
            <v>7517386</v>
          </cell>
          <cell r="B1157" t="str">
            <v>Watson B20 S105 LV Reticulation &amp; Supply to Units</v>
          </cell>
          <cell r="C1157" t="str">
            <v>CIPEN Urbn Infill</v>
          </cell>
        </row>
        <row r="1158">
          <cell r="A1158">
            <v>7517387</v>
          </cell>
          <cell r="B1158" t="str">
            <v>Dunlop B20 S155 LV Supply to Units</v>
          </cell>
          <cell r="C1158" t="str">
            <v>CIPEN Urbn Infill</v>
          </cell>
        </row>
        <row r="1159">
          <cell r="A1159">
            <v>7517388</v>
          </cell>
          <cell r="B1159" t="str">
            <v>Wanniassa B15 S205 HV Reticulation &amp; LV Supply to Supermarket</v>
          </cell>
          <cell r="C1159" t="str">
            <v>CIPEN Com/Ind Dvlp</v>
          </cell>
        </row>
        <row r="1160">
          <cell r="A1160">
            <v>7517389</v>
          </cell>
          <cell r="B1160" t="str">
            <v>Braddon B15 S7 LV Reticulation &amp; OHead Removals</v>
          </cell>
          <cell r="C1160" t="str">
            <v>CIPEN Relocation</v>
          </cell>
        </row>
        <row r="1161">
          <cell r="A1161">
            <v>7517390</v>
          </cell>
          <cell r="B1161" t="str">
            <v>Braddon B15 S7 HV Reticulation &amp; LV Supply to Units</v>
          </cell>
          <cell r="C1161" t="str">
            <v>CIPEN Urbn Infill</v>
          </cell>
        </row>
        <row r="1162">
          <cell r="A1162">
            <v>7517391</v>
          </cell>
          <cell r="B1162" t="str">
            <v>Gungahlin - Mirrabei Drive - LV Supply to Gas Regulating Station</v>
          </cell>
          <cell r="C1162" t="str">
            <v>CIPEN Spec Requests</v>
          </cell>
        </row>
        <row r="1163">
          <cell r="A1163">
            <v>7517393</v>
          </cell>
          <cell r="B1163" t="str">
            <v>Phillip S33 - Sub 4484 - LV Network Augmentation</v>
          </cell>
          <cell r="C1163" t="str">
            <v>CIPEN Dist Sys Augm</v>
          </cell>
        </row>
        <row r="1164">
          <cell r="A1164">
            <v>7517396</v>
          </cell>
          <cell r="B1164" t="str">
            <v>Bruce (B78 S1) Central 1 Estate - HV &amp; LV Reticulation</v>
          </cell>
          <cell r="C1164" t="str">
            <v>CIPEN Urbn Dvlpmnt</v>
          </cell>
        </row>
        <row r="1165">
          <cell r="A1165">
            <v>7517398</v>
          </cell>
          <cell r="B1165" t="str">
            <v>Front Counter Process Improvement</v>
          </cell>
          <cell r="C1165" t="str">
            <v>CIPEN IT Project</v>
          </cell>
        </row>
        <row r="1166">
          <cell r="A1166">
            <v>7517400</v>
          </cell>
          <cell r="B1166" t="str">
            <v>Holt B54 S19 Relocate LV Pillar</v>
          </cell>
          <cell r="C1166" t="str">
            <v>CIPEN Relocation</v>
          </cell>
        </row>
        <row r="1167">
          <cell r="A1167">
            <v>7517401</v>
          </cell>
          <cell r="B1167" t="str">
            <v>Fyshwick B74 S29 LV Supply to Kennards Hire</v>
          </cell>
          <cell r="C1167" t="str">
            <v>CIPEN Com/Ind Dvlp</v>
          </cell>
        </row>
        <row r="1168">
          <cell r="A1168">
            <v>7517402</v>
          </cell>
          <cell r="B1168" t="str">
            <v>Latham - Latham Zone Sub - Installation of Radio Column</v>
          </cell>
          <cell r="C1168" t="str">
            <v>CIPEN IT Project</v>
          </cell>
        </row>
        <row r="1169">
          <cell r="A1169">
            <v>7517403</v>
          </cell>
          <cell r="B1169" t="str">
            <v>Dickson B2 S17 Convent LV Service Relocation</v>
          </cell>
          <cell r="C1169" t="str">
            <v>CIPEN Relocation</v>
          </cell>
        </row>
        <row r="1170">
          <cell r="A1170">
            <v>7517404</v>
          </cell>
          <cell r="B1170" t="str">
            <v>Mitchell B16 S11 LV Relocations</v>
          </cell>
          <cell r="C1170" t="str">
            <v>CIPEN Relocation</v>
          </cell>
        </row>
        <row r="1171">
          <cell r="A1171">
            <v>7517405</v>
          </cell>
          <cell r="B1171" t="str">
            <v>City Northbourne Ave/Alinga St LV Supply to TLC</v>
          </cell>
          <cell r="C1171" t="str">
            <v>CIPEN Relocation</v>
          </cell>
        </row>
        <row r="1172">
          <cell r="A1172">
            <v>7517406</v>
          </cell>
          <cell r="B1172" t="str">
            <v>Gilmore B18 S48 LV Relocations</v>
          </cell>
          <cell r="C1172" t="str">
            <v>CIPEN Relocation</v>
          </cell>
        </row>
        <row r="1173">
          <cell r="A1173">
            <v>7517407</v>
          </cell>
          <cell r="B1173" t="str">
            <v>Gilmore B18 S48 LV Supply to 4 Units</v>
          </cell>
          <cell r="C1173" t="str">
            <v>CIPEN Urbn Infill</v>
          </cell>
        </row>
        <row r="1174">
          <cell r="A1174">
            <v>7517408</v>
          </cell>
          <cell r="B1174" t="str">
            <v>Installation of Power Transformer Safety Rails for Gold Creek Zone</v>
          </cell>
          <cell r="C1174" t="str">
            <v>CIPEN ZZS Replce</v>
          </cell>
        </row>
        <row r="1175">
          <cell r="A1175">
            <v>7517410</v>
          </cell>
          <cell r="B1175" t="str">
            <v>Garran B1 S58 Canberra Hospital - Upgrade Txs in Sub 1917</v>
          </cell>
          <cell r="C1175" t="str">
            <v>CIPEN Com/Ind Dvlp</v>
          </cell>
        </row>
        <row r="1176">
          <cell r="A1176">
            <v>7517411</v>
          </cell>
          <cell r="B1176" t="str">
            <v>Fairbairn RAAF Base Bldg 31 Upgrade Tx in Sub 1789</v>
          </cell>
          <cell r="C1176" t="str">
            <v>CIPEN Com/Ind Dvlp</v>
          </cell>
        </row>
        <row r="1177">
          <cell r="A1177">
            <v>7517413</v>
          </cell>
          <cell r="B1177" t="str">
            <v>Kingston KFD Site 3 HV &amp; LV Reticulation to New Development</v>
          </cell>
          <cell r="C1177" t="str">
            <v>CIPEN Urbn Infill</v>
          </cell>
        </row>
        <row r="1178">
          <cell r="A1178">
            <v>7517416</v>
          </cell>
          <cell r="B1178" t="str">
            <v>Narrabundah B1 39-40 S36 LV Reticualtion &amp; Supply to Units</v>
          </cell>
          <cell r="C1178" t="str">
            <v>CIPEN Urbn Infill</v>
          </cell>
        </row>
        <row r="1179">
          <cell r="A1179">
            <v>7517418</v>
          </cell>
          <cell r="B1179" t="str">
            <v>Banks B24 S36 LV Reticulation &amp; Supply to Units</v>
          </cell>
          <cell r="C1179" t="str">
            <v>CIPEN Urbn Infill</v>
          </cell>
        </row>
        <row r="1180">
          <cell r="A1180">
            <v>7517419</v>
          </cell>
          <cell r="B1180" t="str">
            <v>Evatt B1 S31 LV Reticulation to Units</v>
          </cell>
          <cell r="C1180" t="str">
            <v>CIPEN Urbn Infill</v>
          </cell>
        </row>
        <row r="1181">
          <cell r="A1181">
            <v>7517420</v>
          </cell>
          <cell r="B1181" t="str">
            <v>Fisher B3 S12 LV Supply to Telstra CMUX</v>
          </cell>
          <cell r="C1181" t="str">
            <v>CIPEN Spec Requests</v>
          </cell>
        </row>
        <row r="1182">
          <cell r="A1182">
            <v>7517421</v>
          </cell>
          <cell r="B1182" t="str">
            <v>Yarralumla B13 &amp; 14 S86 LV Supply to Turkish Embassy</v>
          </cell>
          <cell r="C1182" t="str">
            <v>CIPEN Spec Requests</v>
          </cell>
        </row>
        <row r="1183">
          <cell r="A1183">
            <v>7517423</v>
          </cell>
          <cell r="B1183" t="str">
            <v>Campbell B25 S40 LV Supply to Street Light Controller - Fairbairn Ave</v>
          </cell>
          <cell r="C1183" t="str">
            <v>CIPEN Spec Requests</v>
          </cell>
        </row>
        <row r="1184">
          <cell r="A1184">
            <v>7517424</v>
          </cell>
          <cell r="B1184" t="str">
            <v>Conder B28 S137 LV Reticulation &amp; Supply to Units</v>
          </cell>
          <cell r="C1184" t="str">
            <v>CIPEN Urbn Infill</v>
          </cell>
        </row>
        <row r="1185">
          <cell r="A1185">
            <v>7517425</v>
          </cell>
          <cell r="B1185" t="str">
            <v>City S3 5 &amp; 61 HV Feeder Augmentation for Section 61 Development</v>
          </cell>
          <cell r="C1185" t="str">
            <v>CIPEN Dist Sys Augm</v>
          </cell>
        </row>
        <row r="1186">
          <cell r="A1186">
            <v>7517426</v>
          </cell>
          <cell r="B1186" t="str">
            <v>Kingston - Yarralumla Install Forster HV Fdr from Telopea Park ZSS</v>
          </cell>
          <cell r="C1186" t="str">
            <v>CIPEN Dist Sys Augm</v>
          </cell>
        </row>
        <row r="1187">
          <cell r="A1187">
            <v>7517427</v>
          </cell>
          <cell r="B1187" t="str">
            <v>Belconnen B13 S32 Belconnen Way - UG of HV Overhead</v>
          </cell>
          <cell r="C1187" t="str">
            <v>CIPEN Relocation</v>
          </cell>
        </row>
        <row r="1188">
          <cell r="A1188">
            <v>7517429</v>
          </cell>
          <cell r="B1188" t="str">
            <v>Symonston B2 S117 LV Supply to Commercial Building</v>
          </cell>
          <cell r="C1188" t="str">
            <v>CIPEN Com/Ind Dvlp</v>
          </cell>
        </row>
        <row r="1189">
          <cell r="A1189">
            <v>7517430</v>
          </cell>
          <cell r="B1189" t="str">
            <v>Pearce 3 Shout Place Sub 1044 Rebuild</v>
          </cell>
          <cell r="C1189" t="str">
            <v>CIPEN Dist S/S Rplc</v>
          </cell>
        </row>
        <row r="1190">
          <cell r="A1190">
            <v>7517431</v>
          </cell>
          <cell r="B1190" t="str">
            <v>Turner Watson Street 6/25 Sub 713 Rebuild</v>
          </cell>
          <cell r="C1190" t="str">
            <v>CIPEN Dist S/S Rplc</v>
          </cell>
        </row>
        <row r="1191">
          <cell r="A1191">
            <v>7517433</v>
          </cell>
          <cell r="B1191" t="str">
            <v>Conder B10 s228 LV Supply to Child Care Centre</v>
          </cell>
          <cell r="C1191" t="str">
            <v>CIPEN Spec Requests</v>
          </cell>
        </row>
        <row r="1192">
          <cell r="A1192">
            <v>7517434</v>
          </cell>
          <cell r="B1192" t="str">
            <v>Conder B10 S228 LV Builders Supply to Construction Site</v>
          </cell>
          <cell r="C1192" t="str">
            <v>CIPEN Spec Requests</v>
          </cell>
        </row>
        <row r="1193">
          <cell r="A1193">
            <v>7517435</v>
          </cell>
          <cell r="B1193" t="str">
            <v xml:space="preserve">  Supply to Sewer Vent</v>
          </cell>
          <cell r="C1193" t="str">
            <v>CIPEN Spec Requests</v>
          </cell>
        </row>
        <row r="1194">
          <cell r="A1194">
            <v>7517436</v>
          </cell>
          <cell r="B1194" t="str">
            <v>Yarralumla B4 S49 LV Relocations</v>
          </cell>
          <cell r="C1194" t="str">
            <v>CIPEN Relocation</v>
          </cell>
        </row>
        <row r="1195">
          <cell r="A1195">
            <v>7517437</v>
          </cell>
          <cell r="B1195" t="str">
            <v>Campbell B24 S21 LV Overhead Alterations</v>
          </cell>
          <cell r="C1195" t="str">
            <v>CIPEN Relocation</v>
          </cell>
        </row>
        <row r="1196">
          <cell r="A1196">
            <v>7517438</v>
          </cell>
          <cell r="B1196" t="str">
            <v>Majura B620 Relocate LV Service to AFP Training Facility</v>
          </cell>
          <cell r="C1196" t="str">
            <v>CIPEN Relocation</v>
          </cell>
        </row>
        <row r="1197">
          <cell r="A1197">
            <v>7517439</v>
          </cell>
          <cell r="B1197" t="str">
            <v>Braddon B6 S58 LV Overhead Relocations &amp; Removals</v>
          </cell>
          <cell r="C1197" t="str">
            <v>CIPEN Relocation</v>
          </cell>
        </row>
        <row r="1198">
          <cell r="A1198">
            <v>7517440</v>
          </cell>
          <cell r="B1198" t="str">
            <v>Braddon B6 S58 LV Reticulation &amp; Supply to Units</v>
          </cell>
          <cell r="C1198" t="str">
            <v>CIPEN Urbn Infill</v>
          </cell>
        </row>
        <row r="1199">
          <cell r="A1199">
            <v>7517441</v>
          </cell>
          <cell r="B1199" t="str">
            <v>Ainslie B3 &amp; 4 S30 LV Overhead Service Replacement</v>
          </cell>
          <cell r="C1199" t="str">
            <v>CIPEN Dist O/H Rplc</v>
          </cell>
        </row>
        <row r="1200">
          <cell r="A1200">
            <v>7517442</v>
          </cell>
          <cell r="B1200" t="str">
            <v>Belconnen B13 S32 HV Reticulation &amp; LV Supply to Bunnings Warehouse</v>
          </cell>
          <cell r="C1200" t="str">
            <v>CIPEN Com/Ind Dvlp</v>
          </cell>
        </row>
        <row r="1201">
          <cell r="A1201">
            <v>7517443</v>
          </cell>
          <cell r="B1201" t="str">
            <v>Gordon B12 S578 LV Supply to Units</v>
          </cell>
          <cell r="C1201" t="str">
            <v>CIPEN Urbn Infill</v>
          </cell>
        </row>
        <row r="1202">
          <cell r="A1202">
            <v>7517444</v>
          </cell>
          <cell r="B1202" t="str">
            <v>Nicholls B1 S157 LV Overhead Relocations</v>
          </cell>
          <cell r="C1202" t="str">
            <v>CIPEN Relocation</v>
          </cell>
        </row>
        <row r="1203">
          <cell r="A1203">
            <v>7517446</v>
          </cell>
          <cell r="B1203" t="str">
            <v>Spence B6 S38 Replace LV Overhead Mains with ABC</v>
          </cell>
          <cell r="C1203" t="str">
            <v>CIPEN Dist O/H Rplc</v>
          </cell>
        </row>
        <row r="1204">
          <cell r="A1204">
            <v>7517449</v>
          </cell>
          <cell r="B1204" t="str">
            <v>Parkes B1 S43 Old Parliament Hse - LV UG Relocations</v>
          </cell>
          <cell r="C1204" t="str">
            <v>CIPEN Relocation</v>
          </cell>
        </row>
        <row r="1205">
          <cell r="A1205">
            <v>7517450</v>
          </cell>
          <cell r="B1205" t="str">
            <v>Phillip B69 S8 LV UG Relocations</v>
          </cell>
          <cell r="C1205" t="str">
            <v>CIPEN Relocation</v>
          </cell>
        </row>
        <row r="1206">
          <cell r="A1206">
            <v>7517452</v>
          </cell>
          <cell r="B1206" t="str">
            <v>Watson B6 &amp; 7 S49 HV &amp; LV Reticulation/Supply Upgrade to Aust Cath Uni</v>
          </cell>
          <cell r="C1206" t="str">
            <v>CIPEN Com/Ind Dvlp</v>
          </cell>
        </row>
        <row r="1207">
          <cell r="A1207">
            <v>7517453</v>
          </cell>
          <cell r="B1207" t="str">
            <v>Barton B6 S2 HV &amp; LV Relocations &amp; Sub 5141 Removal</v>
          </cell>
          <cell r="C1207" t="str">
            <v>CIPEN Relocation</v>
          </cell>
        </row>
        <row r="1208">
          <cell r="A1208">
            <v>7517454</v>
          </cell>
          <cell r="B1208" t="str">
            <v>Barton B3 S1 HV Reticualtion &amp; LV Construction Power Supply</v>
          </cell>
          <cell r="C1208" t="str">
            <v>CIPEN Spec Requests</v>
          </cell>
        </row>
        <row r="1209">
          <cell r="A1209">
            <v>7517455</v>
          </cell>
          <cell r="B1209" t="str">
            <v>Ngunnawal B7 S51 - LV Reticulation &amp; Supply to Telstra CMUX</v>
          </cell>
          <cell r="C1209" t="str">
            <v>CIPEN Spec Requests</v>
          </cell>
        </row>
        <row r="1210">
          <cell r="A1210">
            <v>7517458</v>
          </cell>
          <cell r="B1210" t="str">
            <v>Gungahlin B1 S14 HV Reticulation &amp; LV Supply to Mixed Use Development</v>
          </cell>
          <cell r="C1210" t="str">
            <v>CIPEN Com/Ind Dvlp</v>
          </cell>
        </row>
        <row r="1211">
          <cell r="A1211">
            <v>7517459</v>
          </cell>
          <cell r="B1211" t="str">
            <v>Mawson Pole Replacement condemned poles</v>
          </cell>
          <cell r="C1211" t="str">
            <v>CIPEN Dist O/H Rplc</v>
          </cell>
        </row>
        <row r="1212">
          <cell r="A1212">
            <v>7517460</v>
          </cell>
          <cell r="B1212" t="str">
            <v>Farrer Pole replacement condemned poles</v>
          </cell>
          <cell r="C1212" t="str">
            <v>CIPEN Dist O/H Rplc</v>
          </cell>
        </row>
        <row r="1213">
          <cell r="A1213">
            <v>7517461</v>
          </cell>
          <cell r="B1213" t="str">
            <v>Hackett Condemned pole replacement</v>
          </cell>
          <cell r="C1213" t="str">
            <v>CIPEN Dist O/H Rplc</v>
          </cell>
        </row>
        <row r="1214">
          <cell r="A1214">
            <v>7517463</v>
          </cell>
          <cell r="B1214" t="str">
            <v>Amaroo B20 S68 LV Supply to Units</v>
          </cell>
          <cell r="C1214" t="str">
            <v>CIPEN Urbn Infill</v>
          </cell>
        </row>
        <row r="1215">
          <cell r="A1215">
            <v>7517464</v>
          </cell>
          <cell r="B1215" t="str">
            <v>Watson B7 S74 LV Suply to Units (Bldg X3)</v>
          </cell>
          <cell r="C1215" t="str">
            <v>CIPEN Urbn Infill</v>
          </cell>
        </row>
        <row r="1216">
          <cell r="A1216">
            <v>7517466</v>
          </cell>
          <cell r="B1216" t="str">
            <v>Red Hill B19 S3 Replace LV OH with UG</v>
          </cell>
          <cell r="C1216" t="str">
            <v>CIPEN Relocation</v>
          </cell>
        </row>
        <row r="1217">
          <cell r="A1217">
            <v>7517467</v>
          </cell>
          <cell r="B1217" t="str">
            <v>Red Hill B19 S3 LV Supply to Residence</v>
          </cell>
          <cell r="C1217" t="str">
            <v>CIPEN Spec Requests</v>
          </cell>
        </row>
        <row r="1218">
          <cell r="A1218">
            <v>7517468</v>
          </cell>
          <cell r="B1218" t="str">
            <v>Bruce B9 S4 Radford College - HV Retic &amp; LV Sup to Early Learning Cent</v>
          </cell>
          <cell r="C1218" t="str">
            <v>CIPEN Com/Ind Dvlp</v>
          </cell>
        </row>
        <row r="1219">
          <cell r="A1219">
            <v>7517471</v>
          </cell>
          <cell r="B1219" t="str">
            <v>Bruce S 8 &amp; 12 HV UG Relocations Masterman &amp; Leverrier Sts</v>
          </cell>
          <cell r="C1219" t="str">
            <v>CIPEN Relocation</v>
          </cell>
        </row>
        <row r="1220">
          <cell r="A1220">
            <v>7517473</v>
          </cell>
          <cell r="B1220" t="str">
            <v>City B14 S61 NICTA Bldg - HV Reticulation &amp; Sub Fitout</v>
          </cell>
          <cell r="C1220" t="str">
            <v>CIPEN Com/Ind Dvlp</v>
          </cell>
        </row>
        <row r="1221">
          <cell r="A1221">
            <v>7517474</v>
          </cell>
          <cell r="B1221" t="str">
            <v>Forrest Condemned Poles Replacement</v>
          </cell>
          <cell r="C1221" t="str">
            <v>CIPEN Dist O/H Rplc</v>
          </cell>
        </row>
        <row r="1222">
          <cell r="A1222">
            <v>7517476</v>
          </cell>
          <cell r="B1222" t="str">
            <v>Pole Replacement Rural 2005/06 Southside</v>
          </cell>
          <cell r="C1222" t="str">
            <v>CIPEN Dist O/H Rplc</v>
          </cell>
        </row>
        <row r="1223">
          <cell r="A1223">
            <v>7517477</v>
          </cell>
          <cell r="B1223" t="str">
            <v>Rural Bush Fire Mitigation 2005-2006 10 Sub Rebuilds</v>
          </cell>
          <cell r="C1223" t="str">
            <v>CIPEN Dist S/S Rplc</v>
          </cell>
        </row>
        <row r="1224">
          <cell r="A1224">
            <v>7517479</v>
          </cell>
          <cell r="B1224" t="str">
            <v>Gungahlin B1 S4 ACTION Bus Drivers Temporary Amenity LV Supply</v>
          </cell>
          <cell r="C1224" t="str">
            <v>CIPEN Spec Requests</v>
          </cell>
        </row>
        <row r="1225">
          <cell r="A1225">
            <v>7517480</v>
          </cell>
          <cell r="B1225" t="str">
            <v>Fyshwick B32 S35 LV Upgrade Adult World</v>
          </cell>
          <cell r="C1225" t="str">
            <v>CIPEN Com/Ind Dvlp</v>
          </cell>
        </row>
        <row r="1226">
          <cell r="A1226">
            <v>7517482</v>
          </cell>
          <cell r="B1226" t="str">
            <v>City Sec 84 Precinct A - 3xIndoor Sub FO+Cable</v>
          </cell>
          <cell r="C1226" t="str">
            <v>CIPEN Com/Ind Dvlp</v>
          </cell>
        </row>
        <row r="1227">
          <cell r="A1227">
            <v>7517484</v>
          </cell>
          <cell r="B1227" t="str">
            <v>Implementation of new CAPM 5 for Recloser 8829 Muuga Fdr</v>
          </cell>
          <cell r="C1227" t="str">
            <v>CIPEN Comms/Protect</v>
          </cell>
        </row>
        <row r="1228">
          <cell r="A1228">
            <v>7517485</v>
          </cell>
          <cell r="B1228" t="str">
            <v>Implementation of new CAPM 5 for Recloser 8813 Curtin North Fdr</v>
          </cell>
          <cell r="C1228" t="str">
            <v>CIPEN Comms/Protect</v>
          </cell>
        </row>
        <row r="1229">
          <cell r="A1229">
            <v>7517486</v>
          </cell>
          <cell r="B1229" t="str">
            <v>Implementation of new Capm 5 for Recloser 8814 Yarralumla Fdr</v>
          </cell>
          <cell r="C1229" t="str">
            <v>CIPEN Comms/Protect</v>
          </cell>
        </row>
        <row r="1230">
          <cell r="A1230">
            <v>7517487</v>
          </cell>
          <cell r="B1230" t="str">
            <v>Mitchell B30 S4 LV Supply to Comm Development</v>
          </cell>
          <cell r="C1230" t="str">
            <v>CIPEN Com/Ind Dvlp</v>
          </cell>
        </row>
        <row r="1231">
          <cell r="A1231">
            <v>7517489</v>
          </cell>
          <cell r="B1231" t="str">
            <v>Garran B55 S8 HV &amp; LV Reticulation to Aged Care Village</v>
          </cell>
          <cell r="C1231" t="str">
            <v>CIPEN Urbn Infill</v>
          </cell>
        </row>
        <row r="1232">
          <cell r="A1232">
            <v>7517490</v>
          </cell>
          <cell r="B1232" t="str">
            <v>Campbell behind 21 Ryrie Sub 904 Rebuild</v>
          </cell>
          <cell r="C1232" t="str">
            <v>CIPEN Dist S/S Rplc</v>
          </cell>
        </row>
        <row r="1233">
          <cell r="A1233">
            <v>7517491</v>
          </cell>
          <cell r="B1233" t="str">
            <v>Parkwood Road Old Tip Sub 3023 Rebuild</v>
          </cell>
          <cell r="C1233" t="str">
            <v>CIPEN Dist S/S Rplc</v>
          </cell>
        </row>
        <row r="1234">
          <cell r="A1234">
            <v>7517493</v>
          </cell>
          <cell r="B1234" t="str">
            <v>Weston Parkland off McInnes St Sub 1484 Rebuild</v>
          </cell>
          <cell r="C1234" t="str">
            <v>CIPEN Dist S/S Rplc</v>
          </cell>
        </row>
        <row r="1235">
          <cell r="A1235">
            <v>7517495</v>
          </cell>
          <cell r="B1235" t="str">
            <v>Turner B19 &amp; 20 S62 - LV Reticulation/Supply to Units</v>
          </cell>
          <cell r="C1235" t="str">
            <v>CIPEN Urbn Infill</v>
          </cell>
        </row>
        <row r="1236">
          <cell r="A1236">
            <v>7517496</v>
          </cell>
          <cell r="B1236" t="str">
            <v>Turner B11 - 14 S62 LV Reticulation/Supply to Units</v>
          </cell>
          <cell r="C1236" t="str">
            <v>CIPEN Urbn Infill</v>
          </cell>
        </row>
        <row r="1237">
          <cell r="A1237">
            <v>7517497</v>
          </cell>
          <cell r="B1237" t="str">
            <v>Fyshwick B12 S20 Upgrade LV OHead Service</v>
          </cell>
          <cell r="C1237" t="str">
            <v>CIPEN Com/Ind Dvlp</v>
          </cell>
        </row>
        <row r="1238">
          <cell r="A1238">
            <v>7517498</v>
          </cell>
          <cell r="B1238" t="str">
            <v>ACT Region Various Suburbs LV Supplies to Telstra Mobile Towers</v>
          </cell>
          <cell r="C1238" t="str">
            <v>CIPEN Com/Ind Dvlp</v>
          </cell>
        </row>
        <row r="1239">
          <cell r="A1239">
            <v>7517499</v>
          </cell>
          <cell r="B1239" t="str">
            <v>Yarralumla  Weston Park Road near Toilets  Sub 830 Rebuild</v>
          </cell>
          <cell r="C1239" t="str">
            <v>CIPEN Dist S/S Rplc</v>
          </cell>
        </row>
        <row r="1240">
          <cell r="A1240">
            <v>7517500</v>
          </cell>
          <cell r="B1240" t="str">
            <v>Forrest B10 S37 Install LV UG Service to Development</v>
          </cell>
          <cell r="C1240" t="str">
            <v>CIPEN Spec Requests</v>
          </cell>
        </row>
        <row r="1241">
          <cell r="A1241">
            <v>7517501</v>
          </cell>
          <cell r="B1241" t="str">
            <v>Gungahlin B2 S59 LV Supply to Child Care Centre</v>
          </cell>
          <cell r="C1241" t="str">
            <v>CIPEN Com/Ind Dvlp</v>
          </cell>
        </row>
        <row r="1242">
          <cell r="A1242">
            <v>7517502</v>
          </cell>
          <cell r="B1242" t="str">
            <v>Braddon B26 S15 LV Reticualation &amp; Supply to Units</v>
          </cell>
          <cell r="C1242" t="str">
            <v>CIPEN Urbn Infill</v>
          </cell>
        </row>
        <row r="1243">
          <cell r="A1243">
            <v>7517503</v>
          </cell>
          <cell r="B1243" t="str">
            <v>Phillip B80 S8 HV Reticulation &amp; S/S Fit Out - Centroplaza</v>
          </cell>
          <cell r="C1243" t="str">
            <v>CIPEN Com/Ind Dvlp</v>
          </cell>
        </row>
        <row r="1244">
          <cell r="A1244">
            <v>7517505</v>
          </cell>
          <cell r="B1244" t="str">
            <v>Chifley B3 S1 LV Supply to Traffic Signals - Melrose/Botany</v>
          </cell>
          <cell r="C1244" t="str">
            <v>CIPEN Spec Requests</v>
          </cell>
        </row>
        <row r="1245">
          <cell r="A1245">
            <v>7517506</v>
          </cell>
          <cell r="B1245" t="str">
            <v>Wanniassa B58 S132 LV Supply to Commercial Development</v>
          </cell>
          <cell r="C1245" t="str">
            <v>CIPEN Com/Ind Dvlp</v>
          </cell>
        </row>
        <row r="1246">
          <cell r="A1246">
            <v>7517507</v>
          </cell>
          <cell r="B1246" t="str">
            <v>Greenway B14 S8 LV Construction Power Supply</v>
          </cell>
          <cell r="C1246" t="str">
            <v>CIPEN Spec Requests</v>
          </cell>
        </row>
        <row r="1247">
          <cell r="A1247">
            <v>7517508</v>
          </cell>
          <cell r="B1247" t="str">
            <v>Greenway B14 &amp; 15 HV &amp; LV Reticulation to Commercial Sites</v>
          </cell>
          <cell r="C1247" t="str">
            <v>CIPEN Com/Ind Dvlp</v>
          </cell>
        </row>
        <row r="1248">
          <cell r="A1248">
            <v>7517509</v>
          </cell>
          <cell r="B1248" t="str">
            <v>Symonston B6 S113 LV Supply to Commercial Development</v>
          </cell>
          <cell r="C1248" t="str">
            <v>CIPEN Com/Ind Dvlp</v>
          </cell>
        </row>
        <row r="1249">
          <cell r="A1249">
            <v>7517511</v>
          </cell>
          <cell r="B1249" t="str">
            <v>Replace faulted Transformer - Substation 7270 Turner</v>
          </cell>
          <cell r="C1249" t="str">
            <v>CIPEN Dist S/S Rplc</v>
          </cell>
        </row>
        <row r="1250">
          <cell r="A1250">
            <v>7517512</v>
          </cell>
          <cell r="B1250" t="str">
            <v>Hume Resource Recovery Centre - LV Overhead Reticulation</v>
          </cell>
          <cell r="C1250" t="str">
            <v>CIPEN Com/Ind Dvlp</v>
          </cell>
        </row>
        <row r="1251">
          <cell r="A1251">
            <v>7517514</v>
          </cell>
          <cell r="B1251" t="str">
            <v>Majura B622 AFP Site - HV Reticulation &amp; LV Supply to Traning Centre</v>
          </cell>
          <cell r="C1251" t="str">
            <v>CIPEN Com/Ind Dvlp</v>
          </cell>
        </row>
        <row r="1252">
          <cell r="A1252">
            <v>7517515</v>
          </cell>
          <cell r="B1252" t="str">
            <v>Majura B622 AFP Site - HV Retic &amp; LV Sup to Sewer Pump &amp; Dog Training</v>
          </cell>
          <cell r="C1252" t="str">
            <v>CIPEN Com/Ind Dvlp</v>
          </cell>
        </row>
        <row r="1253">
          <cell r="A1253">
            <v>7517516</v>
          </cell>
          <cell r="B1253" t="str">
            <v>Majura B587 Canberra Airport - LV Supply to Shell Fuel Farm</v>
          </cell>
          <cell r="C1253" t="str">
            <v>CIPEN Com/Ind Dvlp</v>
          </cell>
        </row>
        <row r="1254">
          <cell r="A1254">
            <v>7517517</v>
          </cell>
          <cell r="B1254" t="str">
            <v>Barton B3 S1 Windsor Walk HV &amp; LV Relocations</v>
          </cell>
          <cell r="C1254" t="str">
            <v>CIPEN Relocation</v>
          </cell>
        </row>
        <row r="1255">
          <cell r="A1255">
            <v>7517518</v>
          </cell>
          <cell r="B1255" t="str">
            <v>Narrabundah Condemned Pole Replacements</v>
          </cell>
          <cell r="C1255" t="str">
            <v>CIPEN Dist O/H Rplc</v>
          </cell>
        </row>
        <row r="1256">
          <cell r="A1256">
            <v>7517519</v>
          </cell>
          <cell r="B1256" t="str">
            <v>Evatt B1 S31 LV Supply o 18 Units</v>
          </cell>
          <cell r="C1256" t="str">
            <v>CIPEN Urbn Infill</v>
          </cell>
        </row>
        <row r="1257">
          <cell r="A1257">
            <v>7517520</v>
          </cell>
          <cell r="B1257" t="str">
            <v>City B1 S70 Bunda St Canberra Centre Pedestrian Signal LV Supply</v>
          </cell>
          <cell r="C1257" t="str">
            <v>CIPEN Spec Requests</v>
          </cell>
        </row>
        <row r="1258">
          <cell r="A1258">
            <v>7517521</v>
          </cell>
          <cell r="B1258" t="str">
            <v>City B1 S24 Acton House HV &amp; LV Reticulation for Redevelopment</v>
          </cell>
          <cell r="C1258" t="str">
            <v>CIPEN Urbn Infill</v>
          </cell>
        </row>
        <row r="1259">
          <cell r="A1259">
            <v>7517522</v>
          </cell>
          <cell r="B1259" t="str">
            <v>Kambah B15 S247 LV Supply to 6 Units</v>
          </cell>
          <cell r="C1259" t="str">
            <v>CIPEN Urbn Infill</v>
          </cell>
        </row>
        <row r="1260">
          <cell r="A1260">
            <v>7517523</v>
          </cell>
          <cell r="B1260" t="str">
            <v>Bruce Haydon Dr/Mary Potter Cirt (south) TLC LV Supply</v>
          </cell>
          <cell r="C1260" t="str">
            <v>CIPEN Spec Requests</v>
          </cell>
        </row>
        <row r="1261">
          <cell r="A1261">
            <v>7517524</v>
          </cell>
          <cell r="B1261" t="str">
            <v>Ainslie Hawdon St sub 60 Rebuild</v>
          </cell>
          <cell r="C1261" t="str">
            <v>CIPEN Dist S/S Rplc</v>
          </cell>
        </row>
        <row r="1262">
          <cell r="A1262">
            <v>7517525</v>
          </cell>
          <cell r="B1262" t="str">
            <v>Symonston B6 S113 - Temp LV Supply</v>
          </cell>
          <cell r="C1262" t="str">
            <v>CIPEN Spec Requests</v>
          </cell>
        </row>
        <row r="1263">
          <cell r="A1263">
            <v>7517526</v>
          </cell>
          <cell r="B1263" t="str">
            <v>Rural Reclosers CAPM Upgrade</v>
          </cell>
          <cell r="C1263" t="str">
            <v>CIPEN Comms/Protect</v>
          </cell>
        </row>
        <row r="1264">
          <cell r="A1264">
            <v>7517528</v>
          </cell>
          <cell r="B1264" t="str">
            <v>Ainslie 59 Officer  Cres Ainslie St sub 364 &gt; Rebuild</v>
          </cell>
          <cell r="C1264" t="str">
            <v>CIPEN Dist S/S Rplc</v>
          </cell>
        </row>
        <row r="1265">
          <cell r="A1265">
            <v>7517529</v>
          </cell>
          <cell r="B1265" t="str">
            <v>Holt B1 S88 LV Supply to Kippax Library</v>
          </cell>
          <cell r="C1265" t="str">
            <v>CIPEN Spec Requests</v>
          </cell>
        </row>
        <row r="1266">
          <cell r="A1266">
            <v>7517530</v>
          </cell>
          <cell r="B1266" t="str">
            <v>Mitchell B12 S38 - LV Supply to Australia Post Mail Centre</v>
          </cell>
          <cell r="C1266" t="str">
            <v>CIPEN Com/Ind Dvlp</v>
          </cell>
        </row>
        <row r="1267">
          <cell r="A1267">
            <v>7517531</v>
          </cell>
          <cell r="B1267" t="str">
            <v>Majura B587 HV Reticulation &amp; Sub Fit Out Aeropark Warehouse</v>
          </cell>
          <cell r="C1267" t="str">
            <v>CIPEN Com/Ind Dvlp</v>
          </cell>
        </row>
        <row r="1268">
          <cell r="A1268">
            <v>7517532</v>
          </cell>
          <cell r="B1268" t="str">
            <v>Majura B587 HV Reticulation &amp; Sub Fit Out Brindabella 31</v>
          </cell>
          <cell r="C1268" t="str">
            <v>CIPEN Com/Ind Dvlp</v>
          </cell>
        </row>
        <row r="1269">
          <cell r="A1269">
            <v>7517533</v>
          </cell>
          <cell r="B1269" t="str">
            <v>Majura B660 Fairbairn (RAAF Base) HV Retic &amp; Sub F/Out Amberley House</v>
          </cell>
          <cell r="C1269" t="str">
            <v>CIPEN Com/Ind Dvlp</v>
          </cell>
        </row>
        <row r="1270">
          <cell r="A1270">
            <v>7517534</v>
          </cell>
          <cell r="B1270" t="str">
            <v>Ainslie Rebuild Sub 516  &gt; 168 Majura Ave</v>
          </cell>
          <cell r="C1270" t="str">
            <v>CIPEN Dist S/S Rplc</v>
          </cell>
        </row>
        <row r="1271">
          <cell r="A1271">
            <v>7517535</v>
          </cell>
          <cell r="B1271" t="str">
            <v>Ainslie &gt; Sub 498 &gt; Rebuild</v>
          </cell>
          <cell r="C1271" t="str">
            <v>CIPEN Dist S/S Rplc</v>
          </cell>
        </row>
        <row r="1272">
          <cell r="A1272">
            <v>7517536</v>
          </cell>
          <cell r="B1272" t="str">
            <v>Replacement of UPS at Zone Substations</v>
          </cell>
          <cell r="C1272" t="str">
            <v>CIPEN Comms/Protect</v>
          </cell>
        </row>
        <row r="1273">
          <cell r="A1273">
            <v>7517537</v>
          </cell>
          <cell r="B1273" t="str">
            <v>Deakin Rebuild Sub 871 rear 34 Beauchamp St / Off Kent St</v>
          </cell>
          <cell r="C1273" t="str">
            <v>CIPEN Dist S/S Rplc</v>
          </cell>
        </row>
        <row r="1274">
          <cell r="A1274">
            <v>7517538</v>
          </cell>
          <cell r="B1274" t="str">
            <v>Deakin Rebuild Sub 850 rear 22 Gallway Place</v>
          </cell>
          <cell r="C1274" t="str">
            <v>CIPEN Dist S/S Rplc</v>
          </cell>
        </row>
        <row r="1275">
          <cell r="A1275">
            <v>7517541</v>
          </cell>
          <cell r="B1275" t="str">
            <v>Holt B61 S51 HV Reticulation and LV Supply to Aldi Store</v>
          </cell>
          <cell r="C1275" t="str">
            <v>CIPEN Com/Ind Dvlp</v>
          </cell>
        </row>
        <row r="1276">
          <cell r="A1276">
            <v>7517542</v>
          </cell>
          <cell r="B1276" t="str">
            <v>Deakin Sub 496 rear 24 Dugan St &gt; Rebuild</v>
          </cell>
          <cell r="C1276" t="str">
            <v>CIPEN Dist S/S Rplc</v>
          </cell>
        </row>
        <row r="1277">
          <cell r="A1277">
            <v>7517545</v>
          </cell>
          <cell r="B1277" t="str">
            <v>RED HILL sub 3304 replace pole 55938.</v>
          </cell>
          <cell r="C1277" t="str">
            <v>CIPEN Dist O/H Rplc</v>
          </cell>
        </row>
        <row r="1278">
          <cell r="A1278">
            <v>7517550</v>
          </cell>
          <cell r="B1278" t="str">
            <v>Majura Field Firing Range HV and LV Reticulations and LV Removal</v>
          </cell>
          <cell r="C1278" t="str">
            <v>CIPEN Rural Devpmnt</v>
          </cell>
        </row>
        <row r="1279">
          <cell r="A1279">
            <v>7517551</v>
          </cell>
          <cell r="B1279" t="str">
            <v>Majura Field Firing Range Entrance HV and LV Reticulations</v>
          </cell>
          <cell r="C1279" t="str">
            <v>CIPEN Rural Devpmnt</v>
          </cell>
        </row>
        <row r="1280">
          <cell r="A1280">
            <v>7517552</v>
          </cell>
          <cell r="B1280" t="str">
            <v>Greenway B1 S66 Athllon Dr/Drakeford Dr/Isabella Dr TLC LV Supply</v>
          </cell>
          <cell r="C1280" t="str">
            <v>CIPEN Spec Requests</v>
          </cell>
        </row>
        <row r="1281">
          <cell r="A1281">
            <v>7517553</v>
          </cell>
          <cell r="B1281" t="str">
            <v>MacQuarie B17 S17 Brookes St LV Reloc</v>
          </cell>
          <cell r="C1281" t="str">
            <v>CIPEN Relocation</v>
          </cell>
        </row>
        <row r="1282">
          <cell r="A1282">
            <v>7517554</v>
          </cell>
          <cell r="B1282" t="str">
            <v>Harman  Yerralee Road Substation 408 Rebuild</v>
          </cell>
          <cell r="C1282" t="str">
            <v>CIPEN Dist S/S Rplc</v>
          </cell>
        </row>
        <row r="1283">
          <cell r="A1283">
            <v>7517555</v>
          </cell>
          <cell r="B1283" t="str">
            <v>Red Hill behind 16 Mugga Way Substation 549 Rebuild</v>
          </cell>
          <cell r="C1283" t="str">
            <v>CIPEN Dist S/S Rplc</v>
          </cell>
        </row>
        <row r="1284">
          <cell r="A1284">
            <v>7517556</v>
          </cell>
          <cell r="B1284" t="str">
            <v>Red Hill Drive Substation 688 Rebuild</v>
          </cell>
          <cell r="C1284" t="str">
            <v>CIPEN Dist S/S Rplc</v>
          </cell>
        </row>
        <row r="1285">
          <cell r="A1285">
            <v>7517557</v>
          </cell>
          <cell r="B1285" t="str">
            <v>Bruce Central Estate Stage 1 - LV Supply to Street Light Controller</v>
          </cell>
          <cell r="C1285" t="str">
            <v>CIPEN Spec Requests</v>
          </cell>
        </row>
        <row r="1286">
          <cell r="A1286">
            <v>7517558</v>
          </cell>
          <cell r="B1286" t="str">
            <v>Parkes - West Block - LV Supply to Street Light Controller</v>
          </cell>
          <cell r="C1286" t="str">
            <v>CIPEN Spec Requests</v>
          </cell>
        </row>
        <row r="1287">
          <cell r="A1287">
            <v>7517559</v>
          </cell>
          <cell r="B1287" t="str">
            <v>Pole Replacement Rural 2005/06 Northside</v>
          </cell>
          <cell r="C1287" t="str">
            <v>CIPEN Dist O/H Rplc</v>
          </cell>
        </row>
        <row r="1288">
          <cell r="A1288">
            <v>7517560</v>
          </cell>
          <cell r="B1288" t="str">
            <v>Bruce Parklands Estate - Relocate Minipillars Various Locations</v>
          </cell>
          <cell r="C1288" t="str">
            <v>CIPEN Relocation</v>
          </cell>
        </row>
        <row r="1289">
          <cell r="A1289">
            <v>7517562</v>
          </cell>
          <cell r="B1289" t="str">
            <v>Reactive Pole Replacement 2005/06</v>
          </cell>
          <cell r="C1289" t="str">
            <v>CIPEN Dist O/H Rplc</v>
          </cell>
        </row>
        <row r="1290">
          <cell r="A1290">
            <v>7517563</v>
          </cell>
          <cell r="B1290" t="str">
            <v>Belconnen Miscellaneous Pole Changes 05-06</v>
          </cell>
          <cell r="C1290" t="str">
            <v>CIPEN Dist O/H Rplc</v>
          </cell>
        </row>
        <row r="1291">
          <cell r="A1291">
            <v>7517564</v>
          </cell>
          <cell r="B1291" t="str">
            <v>Canberra Central Miscellaneous Pole Changes 05-06</v>
          </cell>
          <cell r="C1291" t="str">
            <v>CIPEN Dist O/H Rplc</v>
          </cell>
        </row>
        <row r="1292">
          <cell r="A1292">
            <v>7517565</v>
          </cell>
          <cell r="B1292" t="str">
            <v>Weston Creek Miscellaneous Pole Changes 05-06</v>
          </cell>
          <cell r="C1292" t="str">
            <v>CIPEN Dist O/H Rplc</v>
          </cell>
        </row>
        <row r="1293">
          <cell r="A1293">
            <v>7517566</v>
          </cell>
          <cell r="B1293" t="str">
            <v>Tuggeranong Miscellaneous Pole Changes 05-06</v>
          </cell>
          <cell r="C1293" t="str">
            <v>CIPEN Dist O/H Rplc</v>
          </cell>
        </row>
        <row r="1294">
          <cell r="A1294">
            <v>7517567</v>
          </cell>
          <cell r="B1294" t="str">
            <v>Commercial Meter Replacement 2005/06</v>
          </cell>
          <cell r="C1294" t="str">
            <v>CIPEN Meter Replce</v>
          </cell>
        </row>
        <row r="1295">
          <cell r="A1295">
            <v>7517568</v>
          </cell>
          <cell r="B1295" t="str">
            <v>Domestic Meter Replacement 2005/06</v>
          </cell>
          <cell r="C1295" t="str">
            <v>CIPEN Meter Replce</v>
          </cell>
        </row>
        <row r="1296">
          <cell r="A1296">
            <v>7517573</v>
          </cell>
          <cell r="B1296" t="str">
            <v>Metering - New Domestic Meters 2005/06</v>
          </cell>
          <cell r="C1296" t="str">
            <v>CIPEN NEW METER</v>
          </cell>
        </row>
        <row r="1297">
          <cell r="A1297">
            <v>7517574</v>
          </cell>
          <cell r="B1297" t="str">
            <v>Metering - Commercial New Meters 2005/06</v>
          </cell>
          <cell r="C1297" t="str">
            <v>CIPEN NEW METER</v>
          </cell>
        </row>
        <row r="1298">
          <cell r="A1298">
            <v>7517575</v>
          </cell>
          <cell r="B1298" t="str">
            <v>Services - New Services 2005/06</v>
          </cell>
          <cell r="C1298" t="str">
            <v>CIPEN NEW SERVICES</v>
          </cell>
        </row>
        <row r="1299">
          <cell r="A1299">
            <v>7517576</v>
          </cell>
          <cell r="B1299" t="str">
            <v>Services - Service Upgrade to 3 Phase 2005/06</v>
          </cell>
          <cell r="C1299" t="str">
            <v>CIPEN NEW SERVICES</v>
          </cell>
        </row>
        <row r="1300">
          <cell r="A1300">
            <v>7517577</v>
          </cell>
          <cell r="B1300" t="str">
            <v>Overhead Service Replacements 2005/06</v>
          </cell>
          <cell r="C1300" t="str">
            <v>CIPEN SERVICE RPLC</v>
          </cell>
        </row>
        <row r="1301">
          <cell r="A1301">
            <v>7517582</v>
          </cell>
          <cell r="B1301" t="str">
            <v>Fyshwick B77 S29 Gladstone St HV and LV Retic</v>
          </cell>
          <cell r="C1301" t="str">
            <v>CIPEN Com/Ind Dvlp</v>
          </cell>
        </row>
        <row r="1302">
          <cell r="A1302">
            <v>7517583</v>
          </cell>
          <cell r="B1302" t="str">
            <v>Campbell B1 S39 War Memorial Kiosk LV Cable Relocation</v>
          </cell>
          <cell r="C1302" t="str">
            <v>CIPEN Relocation</v>
          </cell>
        </row>
        <row r="1303">
          <cell r="A1303">
            <v>7517585</v>
          </cell>
          <cell r="B1303" t="str">
            <v>Fyshwick B11 S25 Millenium Printers LV Supply Upgrade</v>
          </cell>
          <cell r="C1303" t="str">
            <v>CIPEN Com/Ind Dvlp</v>
          </cell>
        </row>
        <row r="1304">
          <cell r="A1304">
            <v>7517586</v>
          </cell>
          <cell r="B1304" t="str">
            <v>Narrabundah B16 S124 LV Supply to 6 Townhouses</v>
          </cell>
          <cell r="C1304" t="str">
            <v>CIPEN Urbn Infill</v>
          </cell>
        </row>
        <row r="1305">
          <cell r="A1305">
            <v>7517587</v>
          </cell>
          <cell r="B1305" t="str">
            <v>Narrabundah B17 S124 LV Supply to 30 Units</v>
          </cell>
          <cell r="C1305" t="str">
            <v>CIPEN Urbn Infill</v>
          </cell>
        </row>
        <row r="1306">
          <cell r="A1306">
            <v>7517588</v>
          </cell>
          <cell r="B1306" t="str">
            <v>Majura B587 LV Supply to Street Light Controller</v>
          </cell>
          <cell r="C1306" t="str">
            <v>CIPEN Spec Requests</v>
          </cell>
        </row>
        <row r="1307">
          <cell r="A1307">
            <v>7517589</v>
          </cell>
          <cell r="B1307" t="str">
            <v>Kambah B14 S203 Replace Pole Substation with Pad Substation</v>
          </cell>
          <cell r="C1307" t="str">
            <v>CIPEN Dist S/S Rplc</v>
          </cell>
        </row>
        <row r="1308">
          <cell r="A1308">
            <v>7517596</v>
          </cell>
          <cell r="B1308" t="str">
            <v>Bruce B24 S74 HV &amp; LV Reticulation to New Estate</v>
          </cell>
          <cell r="C1308" t="str">
            <v>CIPEN Urbn Dvlpmnt</v>
          </cell>
        </row>
        <row r="1309">
          <cell r="A1309">
            <v>7517597</v>
          </cell>
          <cell r="B1309" t="str">
            <v>Bruce B18 S4 &amp; B3 S21 HV UG Relocations - Jaeger Circuit</v>
          </cell>
          <cell r="C1309" t="str">
            <v>CIPEN Relocation</v>
          </cell>
        </row>
        <row r="1310">
          <cell r="A1310">
            <v>7517598</v>
          </cell>
          <cell r="B1310" t="str">
            <v>Bruce B18 S4 HV &amp; LV Reticulation to Calvary Aged Care Village</v>
          </cell>
          <cell r="C1310" t="str">
            <v>CIPEN Urbn Infill</v>
          </cell>
        </row>
        <row r="1311">
          <cell r="A1311">
            <v>7517601</v>
          </cell>
          <cell r="B1311" t="str">
            <v>Pole Reinstatement (Nailing) - North Canberra Suburbs July - Dec 2005/06</v>
          </cell>
          <cell r="C1311" t="str">
            <v>CIPEN Dist O/H Rplc</v>
          </cell>
        </row>
        <row r="1312">
          <cell r="A1312">
            <v>7517604</v>
          </cell>
          <cell r="B1312" t="str">
            <v>City B2 S89 Cooyong St HV &amp; LV Reloc</v>
          </cell>
          <cell r="C1312" t="str">
            <v>CIPEN Relocation</v>
          </cell>
        </row>
        <row r="1313">
          <cell r="A1313">
            <v>7517605</v>
          </cell>
          <cell r="B1313" t="str">
            <v>Belconnen Westfield Shops Sub 4634 Augmentation</v>
          </cell>
          <cell r="C1313" t="str">
            <v>CIPEN Dist S/S Augm</v>
          </cell>
        </row>
        <row r="1314">
          <cell r="A1314">
            <v>7517606</v>
          </cell>
          <cell r="B1314" t="str">
            <v>Wanniassa B32 S225 Gaunson Cres LV Reloc</v>
          </cell>
          <cell r="C1314" t="str">
            <v>CIPEN Relocation</v>
          </cell>
        </row>
        <row r="1315">
          <cell r="A1315">
            <v>7517607</v>
          </cell>
          <cell r="B1315" t="str">
            <v>Gungahlin B2 S20 Burgmann College HV Reticulation</v>
          </cell>
          <cell r="C1315" t="str">
            <v>CIPEN Com/Ind Dvlp</v>
          </cell>
        </row>
        <row r="1316">
          <cell r="A1316">
            <v>7517608</v>
          </cell>
          <cell r="B1316" t="str">
            <v>Fyshwick B77 S29 Gladstone St Temporary Supply</v>
          </cell>
          <cell r="C1316" t="str">
            <v>CIPEN Com/Ind Dvlp</v>
          </cell>
        </row>
        <row r="1317">
          <cell r="A1317">
            <v>7517609</v>
          </cell>
          <cell r="B1317" t="str">
            <v>Flynn B13 S26 LV Supply to 3 Townhouses</v>
          </cell>
          <cell r="C1317" t="str">
            <v>CIPEN Urbn Infill</v>
          </cell>
        </row>
        <row r="1318">
          <cell r="A1318">
            <v>7517611</v>
          </cell>
          <cell r="B1318" t="str">
            <v>Replace Zone Substation Silicon Carbide Surge Arresters</v>
          </cell>
          <cell r="C1318" t="str">
            <v>CIPEN ZZS Replce</v>
          </cell>
        </row>
        <row r="1319">
          <cell r="A1319">
            <v>7517612</v>
          </cell>
          <cell r="B1319" t="str">
            <v>Fyshwick B4 S75 U-Stow-It HV Relocation</v>
          </cell>
          <cell r="C1319" t="str">
            <v>CIPEN Relocation</v>
          </cell>
        </row>
        <row r="1320">
          <cell r="A1320">
            <v>7517613</v>
          </cell>
          <cell r="B1320" t="str">
            <v>Watson B7 S74 LV Supply to Units 39-53</v>
          </cell>
          <cell r="C1320" t="str">
            <v>CIPEN Urbn Infill</v>
          </cell>
        </row>
        <row r="1321">
          <cell r="A1321">
            <v>7517616</v>
          </cell>
          <cell r="B1321" t="str">
            <v>Lyneham Rebuild Sub 467 Earle St</v>
          </cell>
          <cell r="C1321" t="str">
            <v>CIPEN Dist S/S Rplc</v>
          </cell>
        </row>
        <row r="1322">
          <cell r="A1322">
            <v>7517619</v>
          </cell>
          <cell r="B1322" t="str">
            <v>Campbell B12 S55 Garsia St LV Reloc</v>
          </cell>
          <cell r="C1322" t="str">
            <v>CIPEN Relocation</v>
          </cell>
        </row>
        <row r="1323">
          <cell r="A1323">
            <v>7517620</v>
          </cell>
          <cell r="B1323" t="str">
            <v>Braddon B2 S59 Wise St LV Supply to 5 Units &amp; LV Removal</v>
          </cell>
          <cell r="C1323" t="str">
            <v>CIPEN Urbn Infill</v>
          </cell>
        </row>
        <row r="1324">
          <cell r="A1324">
            <v>7517621</v>
          </cell>
          <cell r="B1324" t="str">
            <v>City B18 S19 Civic Library and Link LV Supply</v>
          </cell>
          <cell r="C1324" t="str">
            <v>CIPEN Com/Ind Dvlp</v>
          </cell>
        </row>
        <row r="1325">
          <cell r="A1325">
            <v>7517631</v>
          </cell>
          <cell r="B1325" t="str">
            <v>Pole Reinstatement (Nailing) - South Canberra Suburbs July - Dec 2005/06</v>
          </cell>
          <cell r="C1325" t="str">
            <v>CIPEN Dist O/H Rplc</v>
          </cell>
        </row>
        <row r="1326">
          <cell r="A1326">
            <v>7517632</v>
          </cell>
          <cell r="B1326" t="str">
            <v>Pole Reinstatement (Nailing) Rural Lines July - Dec 2005-06</v>
          </cell>
          <cell r="C1326" t="str">
            <v>CIPEN Dist O/H Rplc</v>
          </cell>
        </row>
        <row r="1327">
          <cell r="A1327">
            <v>7517634</v>
          </cell>
          <cell r="B1327" t="str">
            <v>Fyshwick Rebuild Sub 514 Pirie Street</v>
          </cell>
          <cell r="C1327" t="str">
            <v>CIPEN Dist S/S Rplc</v>
          </cell>
        </row>
        <row r="1328">
          <cell r="A1328">
            <v>7517638</v>
          </cell>
          <cell r="B1328" t="str">
            <v>City B1 S90 HV Reticulation &amp; S/S Fit Out</v>
          </cell>
          <cell r="C1328" t="str">
            <v>CIPEN Com/Ind Dvlp</v>
          </cell>
        </row>
        <row r="1329">
          <cell r="A1329">
            <v>7517639</v>
          </cell>
          <cell r="B1329" t="str">
            <v>Ainslie B11 S26 HV &amp; LV Relocations - Ainslie Football Club</v>
          </cell>
          <cell r="C1329" t="str">
            <v>CIPEN Relocation</v>
          </cell>
        </row>
        <row r="1330">
          <cell r="A1330">
            <v>7517642</v>
          </cell>
          <cell r="B1330" t="str">
            <v>Rural Condemned Sector 1 Part 1 Pole Replacement</v>
          </cell>
          <cell r="C1330" t="str">
            <v>CIPEN Dist O/H Rplc</v>
          </cell>
        </row>
        <row r="1331">
          <cell r="A1331">
            <v>7517643</v>
          </cell>
          <cell r="B1331" t="str">
            <v>Rural Condemned Sector 1 Part 2 Pole Replacement</v>
          </cell>
          <cell r="C1331" t="str">
            <v>CIPEN Dist O/H Rplc</v>
          </cell>
        </row>
        <row r="1332">
          <cell r="A1332">
            <v>7517644</v>
          </cell>
          <cell r="B1332" t="str">
            <v>Rural Condemned Sector 1 Part 3 Pole Replacement</v>
          </cell>
          <cell r="C1332" t="str">
            <v>CIPEN Dist O/H Rplc</v>
          </cell>
        </row>
        <row r="1333">
          <cell r="A1333">
            <v>7517645</v>
          </cell>
          <cell r="B1333" t="str">
            <v>Rural Condemned Sector 2 Part 1 Pole Replacement</v>
          </cell>
          <cell r="C1333" t="str">
            <v>CIPEN Dist O/H Rplc</v>
          </cell>
        </row>
        <row r="1334">
          <cell r="A1334">
            <v>7517646</v>
          </cell>
          <cell r="B1334" t="str">
            <v>Rural Condemned Sector 2 Part 2 Pole Replacement</v>
          </cell>
          <cell r="C1334" t="str">
            <v>CIPEN Dist O/H Rplc</v>
          </cell>
        </row>
        <row r="1335">
          <cell r="A1335">
            <v>7517647</v>
          </cell>
          <cell r="B1335" t="str">
            <v>Rural Condemned Sector 3 Part 1 Pole Replacement</v>
          </cell>
          <cell r="C1335" t="str">
            <v>CIPEN Dist O/H Rplc</v>
          </cell>
        </row>
        <row r="1336">
          <cell r="A1336">
            <v>7517648</v>
          </cell>
          <cell r="B1336" t="str">
            <v>City B1 S91 NICTA Site - HV Reticulation for Construction Power Supply</v>
          </cell>
          <cell r="C1336" t="str">
            <v>CIPEN Spec Requests</v>
          </cell>
        </row>
        <row r="1337">
          <cell r="A1337">
            <v>7517649</v>
          </cell>
          <cell r="B1337" t="str">
            <v>Pialligo - Majura - Extend High Voltage Network to New Aeropark Dev</v>
          </cell>
          <cell r="C1337" t="str">
            <v>CIPEN Dist Sys Augm</v>
          </cell>
        </row>
        <row r="1338">
          <cell r="A1338">
            <v>7517651</v>
          </cell>
          <cell r="B1338" t="str">
            <v>Greenway B4 S13 HV Reticulation for Construction Power Supply</v>
          </cell>
          <cell r="C1338" t="str">
            <v>CIPEN Spec Requests</v>
          </cell>
        </row>
        <row r="1339">
          <cell r="A1339">
            <v>7517653</v>
          </cell>
          <cell r="B1339" t="str">
            <v>Belconnen B80 S65 Temporary Supply</v>
          </cell>
          <cell r="C1339" t="str">
            <v>CIPEN Com/Ind Dvlp</v>
          </cell>
        </row>
        <row r="1340">
          <cell r="A1340">
            <v>7517654</v>
          </cell>
          <cell r="B1340" t="str">
            <v>Dunlop B20 &amp; 21 S166 LV Supply to Units</v>
          </cell>
          <cell r="C1340" t="str">
            <v>CIPEN Urbn Infill</v>
          </cell>
        </row>
        <row r="1341">
          <cell r="A1341">
            <v>7517656</v>
          </cell>
          <cell r="B1341" t="str">
            <v>Fyshwick B49 S34 Sub 4763 Upgrade</v>
          </cell>
          <cell r="C1341" t="str">
            <v>CIPEN Dist S/S Augm</v>
          </cell>
        </row>
        <row r="1342">
          <cell r="A1342">
            <v>7517658</v>
          </cell>
          <cell r="B1342" t="str">
            <v>Misc 04/05 Nth Side Pole Replacements 04/05</v>
          </cell>
          <cell r="C1342" t="str">
            <v>CIPEN Dist O/H Rplc</v>
          </cell>
        </row>
        <row r="1343">
          <cell r="A1343">
            <v>7517659</v>
          </cell>
          <cell r="B1343" t="str">
            <v>Misc 04/05 Sth Side Pole Replacements 04/05</v>
          </cell>
          <cell r="C1343" t="str">
            <v>CIPEN Dist O/H Rplc</v>
          </cell>
        </row>
        <row r="1344">
          <cell r="A1344">
            <v>7517662</v>
          </cell>
          <cell r="B1344" t="str">
            <v>Greenway B7 S68 LV Supply to 24 Units</v>
          </cell>
          <cell r="C1344" t="str">
            <v>CIPEN Urbn Infill</v>
          </cell>
        </row>
        <row r="1345">
          <cell r="A1345">
            <v>7517663</v>
          </cell>
          <cell r="B1345" t="str">
            <v>Greenway B12 S67 LV Supply to 36 Units</v>
          </cell>
          <cell r="C1345" t="str">
            <v>CIPEN Urbn Infill</v>
          </cell>
        </row>
        <row r="1346">
          <cell r="A1346">
            <v>7517664</v>
          </cell>
          <cell r="B1346" t="str">
            <v>Deakin B1 S12 IGA Supermarket LV Upgrade</v>
          </cell>
          <cell r="C1346" t="str">
            <v>CIPEN Com/Ind Dvlp</v>
          </cell>
        </row>
        <row r="1347">
          <cell r="A1347">
            <v>7517665</v>
          </cell>
          <cell r="B1347" t="str">
            <v>Narrabundah B6 S79 LV Conversion to ABC</v>
          </cell>
          <cell r="C1347" t="str">
            <v>CIPEN Relocation</v>
          </cell>
        </row>
        <row r="1348">
          <cell r="A1348">
            <v>7517669</v>
          </cell>
          <cell r="B1348" t="str">
            <v>Greenway B3 S1 HV Reticulation &amp; Sub Fit Out - Hyperdome Extensions</v>
          </cell>
          <cell r="C1348" t="str">
            <v>CIPEN Com/Ind Dvlp</v>
          </cell>
        </row>
        <row r="1349">
          <cell r="A1349">
            <v>7517670</v>
          </cell>
          <cell r="B1349" t="str">
            <v>Kingston Foreshore LV Supply to Irrigation Controller Dawes Street</v>
          </cell>
          <cell r="C1349" t="str">
            <v>CIPEN Spec Requests</v>
          </cell>
        </row>
        <row r="1350">
          <cell r="A1350">
            <v>7517674</v>
          </cell>
          <cell r="B1350" t="str">
            <v>Kingston Foreshore HV Retic &amp; LV Supply to Glass Works (Power Hse)</v>
          </cell>
          <cell r="C1350" t="str">
            <v>CIPEN Com/Ind Dvlp</v>
          </cell>
        </row>
        <row r="1351">
          <cell r="A1351">
            <v>7517675</v>
          </cell>
          <cell r="B1351" t="str">
            <v>Gungahlin District B736 EPIC HV Reticulation</v>
          </cell>
          <cell r="C1351" t="str">
            <v>CIPEN Com/Ind Dvlp</v>
          </cell>
        </row>
        <row r="1352">
          <cell r="A1352">
            <v>7517676</v>
          </cell>
          <cell r="B1352" t="str">
            <v>Aranda B9 21 22 S1 LV Retic/Supply</v>
          </cell>
          <cell r="C1352" t="str">
            <v>CIPEN Urbn Infill</v>
          </cell>
        </row>
        <row r="1353">
          <cell r="A1353">
            <v>7517677</v>
          </cell>
          <cell r="B1353" t="str">
            <v>City Sec 84 Commercial Precint  B &amp; C Construction Site Temp Supply</v>
          </cell>
          <cell r="C1353" t="str">
            <v>CIPEN Spec Requests</v>
          </cell>
        </row>
        <row r="1354">
          <cell r="A1354">
            <v>7517678</v>
          </cell>
          <cell r="B1354" t="str">
            <v>Stromlo Blk 447 HV &amp; LV Retic to Bushfire Momorial</v>
          </cell>
          <cell r="C1354" t="str">
            <v>CIPEN Spec Requests</v>
          </cell>
        </row>
        <row r="1355">
          <cell r="A1355">
            <v>7517680</v>
          </cell>
          <cell r="B1355" t="str">
            <v>Fyshwick B7 S24 - 35 Kembla St LV Supply Upgrade</v>
          </cell>
          <cell r="C1355" t="str">
            <v>CIPEN Com/Ind Dvlp</v>
          </cell>
        </row>
        <row r="1356">
          <cell r="A1356">
            <v>7517681</v>
          </cell>
          <cell r="B1356" t="str">
            <v>Stay Installations Various locations ACT</v>
          </cell>
          <cell r="C1356" t="str">
            <v>CIPEN Dist O/H Rplc</v>
          </cell>
        </row>
        <row r="1357">
          <cell r="A1357">
            <v>7517683</v>
          </cell>
          <cell r="B1357" t="str">
            <v>Gilmore Zone Substation - Replacement of Load Monitoring Equipment</v>
          </cell>
          <cell r="C1357" t="str">
            <v>CIPEN Spec Requests</v>
          </cell>
        </row>
        <row r="1358">
          <cell r="A1358">
            <v>7517684</v>
          </cell>
          <cell r="B1358" t="str">
            <v>Stromlo Blk 456 Winslade Farm Shed LV Supply and Removal</v>
          </cell>
          <cell r="C1358" t="str">
            <v>CIPEN Rural Devpmnt</v>
          </cell>
        </row>
        <row r="1359">
          <cell r="A1359">
            <v>7517685</v>
          </cell>
          <cell r="B1359" t="str">
            <v>Bruce B3 S21 Haydon Dr/Jaeger Cirt TLC LV Supply</v>
          </cell>
          <cell r="C1359" t="str">
            <v>CIPEN Spec Requests</v>
          </cell>
        </row>
        <row r="1360">
          <cell r="A1360">
            <v>7517686</v>
          </cell>
          <cell r="B1360" t="str">
            <v>Majura B659 RAAF Base LV Supply to Bldg 149</v>
          </cell>
          <cell r="C1360" t="str">
            <v>CIPEN Com/Ind Dvlp</v>
          </cell>
        </row>
        <row r="1361">
          <cell r="A1361">
            <v>7517687</v>
          </cell>
          <cell r="B1361" t="str">
            <v>Majura B659 LV Supply SL Brindabella Cirt/Pialligo Ave No 3 Rndabout</v>
          </cell>
          <cell r="C1361" t="str">
            <v>CIPEN Spec Requests</v>
          </cell>
        </row>
        <row r="1362">
          <cell r="A1362">
            <v>7517688</v>
          </cell>
          <cell r="B1362" t="str">
            <v>Harrison S10 LV Supply to Telstra CMUX  Mappleton Avenue</v>
          </cell>
          <cell r="C1362" t="str">
            <v>CIPEN Spec Requests</v>
          </cell>
        </row>
        <row r="1363">
          <cell r="A1363">
            <v>7517689</v>
          </cell>
          <cell r="B1363" t="str">
            <v>Ainslie S24 &amp; 26 Replace OH Service Line with UG Service</v>
          </cell>
          <cell r="C1363" t="str">
            <v>CIPEN Dist O/H Rplc</v>
          </cell>
        </row>
        <row r="1364">
          <cell r="A1364">
            <v>7517690</v>
          </cell>
          <cell r="B1364" t="str">
            <v>Hume B7 S1 HV Reticulation &amp; LV Supply to National Library Storage Fac</v>
          </cell>
          <cell r="C1364" t="str">
            <v>CIPEN Com/Ind Dvlp</v>
          </cell>
        </row>
        <row r="1365">
          <cell r="A1365">
            <v>7517691</v>
          </cell>
          <cell r="B1365" t="str">
            <v>Gungahlin Dist Blk 629 One Tree Hill LV Supply to Vodaphone</v>
          </cell>
          <cell r="C1365" t="str">
            <v>CIPEN Com/Ind Dvlp</v>
          </cell>
        </row>
        <row r="1366">
          <cell r="A1366">
            <v>7517696</v>
          </cell>
          <cell r="B1366" t="str">
            <v>Parkes B2 S3 Anzac Park West Offices - HV &amp; LV UG Relocations</v>
          </cell>
          <cell r="C1366" t="str">
            <v>CIPEN Relocation</v>
          </cell>
        </row>
        <row r="1367">
          <cell r="A1367">
            <v>7517697</v>
          </cell>
          <cell r="B1367" t="str">
            <v>Parkes B2 S3 Anzac Park West Offices - Install LV UG to S/L Control</v>
          </cell>
          <cell r="C1367" t="str">
            <v>CIPEN Spec Requests</v>
          </cell>
        </row>
        <row r="1368">
          <cell r="A1368">
            <v>7517698</v>
          </cell>
          <cell r="B1368" t="str">
            <v>Campbell Sec 24 Replace sub 510</v>
          </cell>
          <cell r="C1368" t="str">
            <v>CIPEN Dist S/S Rplc</v>
          </cell>
        </row>
        <row r="1369">
          <cell r="A1369">
            <v>7517701</v>
          </cell>
          <cell r="B1369" t="str">
            <v>Forrest B1-5 S6 HV Reticulation &amp; LV Supply to Units</v>
          </cell>
          <cell r="C1369" t="str">
            <v>CIPEN Urbn Infill</v>
          </cell>
        </row>
        <row r="1370">
          <cell r="A1370">
            <v>7517702</v>
          </cell>
          <cell r="B1370" t="str">
            <v>Hume B14 S18 HV Reticulation &amp; LV Supply to SL Control &amp; Traffic Sigs</v>
          </cell>
          <cell r="C1370" t="str">
            <v>CIPEN Spec Requests</v>
          </cell>
        </row>
        <row r="1371">
          <cell r="A1371">
            <v>7517703</v>
          </cell>
          <cell r="B1371" t="str">
            <v>McKellar B11 S18 LV UG Relocation</v>
          </cell>
          <cell r="C1371" t="str">
            <v>CIPEN Relocation</v>
          </cell>
        </row>
        <row r="1372">
          <cell r="A1372">
            <v>7517704</v>
          </cell>
          <cell r="B1372" t="str">
            <v>Majura Dist Fairbairn LV Supply to Telstra CMUX - Guardhouse</v>
          </cell>
          <cell r="C1372" t="str">
            <v>CIPEN Spec Requests</v>
          </cell>
        </row>
        <row r="1373">
          <cell r="A1373">
            <v>7517706</v>
          </cell>
          <cell r="B1373" t="str">
            <v>Braddon B5 S19 HV Reticulation &amp; LV Supply to Office Development</v>
          </cell>
          <cell r="C1373" t="str">
            <v>CIPEN Com/Ind Dvlp</v>
          </cell>
        </row>
        <row r="1374">
          <cell r="A1374">
            <v>7517707</v>
          </cell>
          <cell r="B1374" t="str">
            <v>Downer Rebuild sub 2207</v>
          </cell>
          <cell r="C1374" t="str">
            <v>CIPEN Dist S/S Rplc</v>
          </cell>
        </row>
        <row r="1375">
          <cell r="A1375">
            <v>7517709</v>
          </cell>
          <cell r="B1375" t="str">
            <v>Kingston B1 S51 KFD HV Reticulation &amp; LV Supply to Waterfront Unit Dev</v>
          </cell>
          <cell r="C1375" t="str">
            <v>CIPEN Urbn Infill</v>
          </cell>
        </row>
        <row r="1376">
          <cell r="A1376">
            <v>7517710</v>
          </cell>
          <cell r="B1376" t="str">
            <v>Tuggeranong B98 Williamsdale Upgrade Sub 334 &amp; Supply to Rural Prop</v>
          </cell>
          <cell r="C1376" t="str">
            <v>CIPEN Rural Devpmnt</v>
          </cell>
        </row>
        <row r="1377">
          <cell r="A1377">
            <v>7517712</v>
          </cell>
          <cell r="B1377" t="str">
            <v>Curtin Section 62 Block 25 Coles Supermarket - Supply Upgrade</v>
          </cell>
          <cell r="C1377" t="str">
            <v>CIPEN Com/Ind Dvlp</v>
          </cell>
        </row>
        <row r="1378">
          <cell r="A1378">
            <v>7517713</v>
          </cell>
          <cell r="B1378" t="str">
            <v>Curtin Section 62 Block 25 HV &amp; LV Cable Relocations</v>
          </cell>
          <cell r="C1378" t="str">
            <v>CIPEN Relocation</v>
          </cell>
        </row>
        <row r="1379">
          <cell r="A1379">
            <v>7517717</v>
          </cell>
          <cell r="B1379" t="str">
            <v>Holt B2 S88 HV &amp; LV Relocations - Kippax Library</v>
          </cell>
          <cell r="C1379" t="str">
            <v>CIPEN Relocation</v>
          </cell>
        </row>
        <row r="1380">
          <cell r="A1380">
            <v>7517719</v>
          </cell>
          <cell r="B1380" t="str">
            <v>Deakin B15 S49 Canberra Girls Grammar School Grey St LV Upgrade</v>
          </cell>
          <cell r="C1380" t="str">
            <v>CIPEN Com/Ind Dvlp</v>
          </cell>
        </row>
        <row r="1381">
          <cell r="A1381">
            <v>7517720</v>
          </cell>
          <cell r="B1381" t="str">
            <v>Hackett 31/31 French St Rebuild Sub 0796</v>
          </cell>
          <cell r="C1381" t="str">
            <v>CIPEN Dist S/S Rplc</v>
          </cell>
        </row>
        <row r="1382">
          <cell r="A1382">
            <v>7517721</v>
          </cell>
          <cell r="B1382" t="str">
            <v>Pddys River Blk 242 Gregory Freshford Rd HV/LV supply</v>
          </cell>
          <cell r="C1382" t="str">
            <v>CIPEN Rural Devpmnt</v>
          </cell>
        </row>
        <row r="1383">
          <cell r="A1383">
            <v>7517722</v>
          </cell>
          <cell r="B1383" t="str">
            <v>Emergency Supply Arrangement to the ACT</v>
          </cell>
          <cell r="C1383" t="str">
            <v>CIPEN Emrgncy Supp</v>
          </cell>
        </row>
        <row r="1384">
          <cell r="A1384">
            <v>7517724</v>
          </cell>
          <cell r="B1384" t="str">
            <v>Narrabundah 39/34 Jerrabomberra Ave Rebuild Sub 0615</v>
          </cell>
          <cell r="C1384" t="str">
            <v>CIPEN Dist S/S Rplc</v>
          </cell>
        </row>
        <row r="1385">
          <cell r="A1385">
            <v>7517725</v>
          </cell>
          <cell r="B1385" t="str">
            <v>Evatt B4 S119 LV Reticulation &amp; Supply to Sewer Gauging Station</v>
          </cell>
          <cell r="C1385" t="str">
            <v>CIPEN Spec Requests</v>
          </cell>
        </row>
        <row r="1386">
          <cell r="A1386">
            <v>7517726</v>
          </cell>
          <cell r="B1386" t="str">
            <v>Tuggeranong 1st Stage of the L2 lock change</v>
          </cell>
          <cell r="C1386" t="str">
            <v>CIPEN Dist S/S Rplc</v>
          </cell>
        </row>
        <row r="1387">
          <cell r="A1387">
            <v>7517727</v>
          </cell>
          <cell r="B1387" t="str">
            <v>Curtin Sector 1 Condemned Pole Replacement 05-06</v>
          </cell>
          <cell r="C1387" t="str">
            <v>CIPEN Dist O/H Rplc</v>
          </cell>
        </row>
        <row r="1388">
          <cell r="A1388">
            <v>7517728</v>
          </cell>
          <cell r="B1388" t="str">
            <v>Curtin Sector 2 Condemned Pole Replacement 05-06</v>
          </cell>
          <cell r="C1388" t="str">
            <v>CIPEN Dist O/H Rplc</v>
          </cell>
        </row>
        <row r="1389">
          <cell r="A1389">
            <v>7517729</v>
          </cell>
          <cell r="B1389" t="str">
            <v>Red Hill B13 S3 UG LV Supply and OH Removals</v>
          </cell>
          <cell r="C1389" t="str">
            <v>CIPEN Relocation</v>
          </cell>
        </row>
        <row r="1390">
          <cell r="A1390">
            <v>7517730</v>
          </cell>
          <cell r="B1390" t="str">
            <v>Wanniassa B60 S132 LV Supply to TransACT Node</v>
          </cell>
          <cell r="C1390" t="str">
            <v>CIPEN Spec Requests</v>
          </cell>
        </row>
        <row r="1391">
          <cell r="A1391">
            <v>7517731</v>
          </cell>
          <cell r="B1391" t="str">
            <v>City B2 S89 HV Reticulation &amp; Sub Fitout</v>
          </cell>
          <cell r="C1391" t="str">
            <v>CIPEN Com/Ind Dvlp</v>
          </cell>
        </row>
        <row r="1392">
          <cell r="A1392">
            <v>7517732</v>
          </cell>
          <cell r="B1392" t="str">
            <v>Network Connectivity Stage 4 Data Capture</v>
          </cell>
          <cell r="C1392" t="str">
            <v>CIPEN IT Project</v>
          </cell>
        </row>
        <row r="1393">
          <cell r="A1393">
            <v>7517734</v>
          </cell>
          <cell r="B1393" t="str">
            <v>City B16 S61 - HV Reticulation &amp; Construction Site Power Supply</v>
          </cell>
          <cell r="C1393" t="str">
            <v>CIPEN Spec Requests</v>
          </cell>
        </row>
        <row r="1394">
          <cell r="A1394">
            <v>7517735</v>
          </cell>
          <cell r="B1394" t="str">
            <v>City B1 S90 HV Reticulation &amp; Construction Site Power Supply</v>
          </cell>
          <cell r="C1394" t="str">
            <v>CIPEN Spec Requests</v>
          </cell>
        </row>
        <row r="1395">
          <cell r="A1395">
            <v>7517736</v>
          </cell>
          <cell r="B1395" t="str">
            <v>Majura B660 Fairbairn (RAAF Base) HV &amp; LV Relocations</v>
          </cell>
          <cell r="C1395" t="str">
            <v>CIPEN Relocation</v>
          </cell>
        </row>
        <row r="1396">
          <cell r="A1396">
            <v>7517738</v>
          </cell>
          <cell r="B1396" t="str">
            <v>Yarralumla B12 S25 Replace LV OHead with UG Cabling</v>
          </cell>
          <cell r="C1396" t="str">
            <v>CIPEN Dist O/H Rplc</v>
          </cell>
        </row>
        <row r="1397">
          <cell r="A1397">
            <v>7517740</v>
          </cell>
          <cell r="B1397" t="str">
            <v>Greenway B12 S46 - HV Reticulation &amp; LV Supply to Ventilation Sites</v>
          </cell>
          <cell r="C1397" t="str">
            <v>CIPEN Spec Requests</v>
          </cell>
        </row>
        <row r="1398">
          <cell r="A1398">
            <v>7517741</v>
          </cell>
          <cell r="B1398" t="str">
            <v>Majura B660 RAAF Fairbairn - LV Supply to Hangar 48</v>
          </cell>
          <cell r="C1398" t="str">
            <v>CIPEN Com/Ind Dvlp</v>
          </cell>
        </row>
        <row r="1399">
          <cell r="A1399">
            <v>7517743</v>
          </cell>
          <cell r="B1399" t="str">
            <v>SCADA upgrade Latham Zone Substation</v>
          </cell>
          <cell r="C1399" t="str">
            <v>CIPEN IT Project</v>
          </cell>
        </row>
        <row r="1400">
          <cell r="A1400">
            <v>7517744</v>
          </cell>
          <cell r="B1400" t="str">
            <v>CAPM 5 Implementation for 8829 Recloser  Mugga Fdr</v>
          </cell>
          <cell r="C1400" t="str">
            <v>CIPEN IT Project</v>
          </cell>
        </row>
        <row r="1401">
          <cell r="A1401">
            <v>7517745</v>
          </cell>
          <cell r="B1401" t="str">
            <v>CAPM 5 Implementation for 8813 Recloser Curtin North Fdr</v>
          </cell>
          <cell r="C1401" t="str">
            <v>CIPEN IT Project</v>
          </cell>
        </row>
        <row r="1402">
          <cell r="A1402">
            <v>7517746</v>
          </cell>
          <cell r="B1402" t="str">
            <v>CAPM 5 Implementation for 8814 Recloser Yarralumla Fdr</v>
          </cell>
          <cell r="C1402" t="str">
            <v>CIPEN IT Project</v>
          </cell>
        </row>
        <row r="1403">
          <cell r="A1403">
            <v>7517747</v>
          </cell>
          <cell r="B1403" t="str">
            <v>CAPM Rural Reclosers Upgrade</v>
          </cell>
          <cell r="C1403" t="str">
            <v>CIPEN IT Project</v>
          </cell>
        </row>
        <row r="1404">
          <cell r="A1404">
            <v>7517748</v>
          </cell>
          <cell r="B1404" t="str">
            <v>Zone Substations Replacement of UPS</v>
          </cell>
          <cell r="C1404" t="str">
            <v>CIPEN IT Project</v>
          </cell>
        </row>
        <row r="1405">
          <cell r="A1405">
            <v>7517749</v>
          </cell>
          <cell r="B1405" t="str">
            <v>Red Hill 1/6 Flinders Way Rebuild sub 0261</v>
          </cell>
          <cell r="C1405" t="str">
            <v>CIPEN Dist S/S Rplc</v>
          </cell>
        </row>
        <row r="1406">
          <cell r="A1406">
            <v>7517750</v>
          </cell>
          <cell r="B1406" t="str">
            <v>Fyshwick B35 &amp; 36 S37 HV Overhead Relocations</v>
          </cell>
          <cell r="C1406" t="str">
            <v>CIPEN Relocation</v>
          </cell>
        </row>
        <row r="1407">
          <cell r="A1407">
            <v>7517751</v>
          </cell>
          <cell r="B1407" t="str">
            <v>Curtin 10/7 Morgan Cres Rebuild Sub 861</v>
          </cell>
          <cell r="C1407" t="str">
            <v>CIPEN Dist S/S Rplc</v>
          </cell>
        </row>
        <row r="1408">
          <cell r="A1408">
            <v>7517752</v>
          </cell>
          <cell r="B1408" t="str">
            <v>Fyshwick B35 &amp; 36 S37 HV Reticulation &amp; LV Supply to Comm Developments</v>
          </cell>
          <cell r="C1408" t="str">
            <v>CIPEN Com/Ind Dvlp</v>
          </cell>
        </row>
        <row r="1409">
          <cell r="A1409">
            <v>7517753</v>
          </cell>
          <cell r="B1409" t="str">
            <v>Installation of Power Transformer Safety Rails at Fyshwick Zone</v>
          </cell>
          <cell r="C1409" t="str">
            <v>CIPEN ZZS Replce</v>
          </cell>
        </row>
        <row r="1410">
          <cell r="A1410">
            <v>7517755</v>
          </cell>
          <cell r="B1410" t="str">
            <v>Parkes B2 S3 Anzac Park West Offices - Construction Power Supply</v>
          </cell>
          <cell r="C1410" t="str">
            <v>CIPEN Spec Requests</v>
          </cell>
        </row>
        <row r="1411">
          <cell r="A1411">
            <v>7517756</v>
          </cell>
          <cell r="B1411" t="str">
            <v>Belconnen S87 LV Supply to Street Light Controller</v>
          </cell>
          <cell r="C1411" t="str">
            <v>CIPEN Spec Requests</v>
          </cell>
        </row>
        <row r="1412">
          <cell r="A1412">
            <v>7517757</v>
          </cell>
          <cell r="B1412" t="str">
            <v>Lyneham B2 S47 HV Retic &amp; LV Upgrade to Lyneham HS</v>
          </cell>
          <cell r="C1412" t="str">
            <v>CIPEN Spec Requests</v>
          </cell>
        </row>
        <row r="1413">
          <cell r="A1413">
            <v>7517758</v>
          </cell>
          <cell r="B1413" t="str">
            <v>Oaks Estate B21 S2 LV Supply to Traffic Signals</v>
          </cell>
          <cell r="C1413" t="str">
            <v>CIPEN Spec Requests</v>
          </cell>
        </row>
        <row r="1414">
          <cell r="A1414">
            <v>7517759</v>
          </cell>
          <cell r="B1414" t="str">
            <v>Macquarie B5 S52 Relocate LV Supply Cable to Canberra HS</v>
          </cell>
          <cell r="C1414" t="str">
            <v>CIPEN Relocation</v>
          </cell>
        </row>
        <row r="1415">
          <cell r="A1415">
            <v>7517761</v>
          </cell>
          <cell r="B1415" t="str">
            <v>Fyshwick B44 S29 Upgrade Sub 4923 &amp; LV Supply Upgrade</v>
          </cell>
          <cell r="C1415" t="str">
            <v>CIPEN Com/Ind Dvlp</v>
          </cell>
        </row>
        <row r="1416">
          <cell r="A1416">
            <v>7517762</v>
          </cell>
          <cell r="B1416" t="str">
            <v>Replace 132kV Surge Arresters - Wanniassa Zone</v>
          </cell>
          <cell r="C1416" t="str">
            <v>CIPEN ZZS Replce</v>
          </cell>
        </row>
        <row r="1417">
          <cell r="A1417">
            <v>7517763</v>
          </cell>
          <cell r="B1417" t="str">
            <v>Fadden B20 S353 HV Retic &amp; LV Upgrade to Tennis Centre</v>
          </cell>
          <cell r="C1417" t="str">
            <v>CIPEN Com/Ind Dvlp</v>
          </cell>
        </row>
        <row r="1418">
          <cell r="A1418">
            <v>7517765</v>
          </cell>
          <cell r="B1418" t="str">
            <v>Deakin B76 S35 LV Upgrade to Alfred Deakin HS</v>
          </cell>
          <cell r="C1418" t="str">
            <v>CIPEN Spec Requests</v>
          </cell>
        </row>
        <row r="1419">
          <cell r="A1419">
            <v>7517766</v>
          </cell>
          <cell r="B1419" t="str">
            <v>Wanniassa B3 S225 Replace Bare Conductors with ABC</v>
          </cell>
          <cell r="C1419" t="str">
            <v>CIPEN Dist O/H Rplc</v>
          </cell>
        </row>
        <row r="1420">
          <cell r="A1420">
            <v>7517768</v>
          </cell>
          <cell r="B1420" t="str">
            <v>TranGrid-ActewAGL bulk supply point at Williamsdale</v>
          </cell>
          <cell r="C1420" t="str">
            <v>CIPEN Emrgncy Supp</v>
          </cell>
        </row>
        <row r="1421">
          <cell r="A1421">
            <v>7517770</v>
          </cell>
          <cell r="B1421" t="str">
            <v>Canberra Central Miscellaneous Pole Changes 05-06</v>
          </cell>
          <cell r="C1421" t="str">
            <v>CIPEN Dist O/H Rplc</v>
          </cell>
        </row>
        <row r="1422">
          <cell r="A1422">
            <v>7517772</v>
          </cell>
          <cell r="B1422" t="str">
            <v>Kingston B1 S51 LV Reticulation &amp; Supply to Construction Site</v>
          </cell>
          <cell r="C1422" t="str">
            <v>CIPEN Spec Requests</v>
          </cell>
        </row>
        <row r="1423">
          <cell r="A1423">
            <v>7517773</v>
          </cell>
          <cell r="B1423" t="str">
            <v>Sub 862 Rebuild 9/14  Allan St Curtin</v>
          </cell>
          <cell r="C1423" t="str">
            <v>CIPEN Dist S/S Rplc</v>
          </cell>
        </row>
        <row r="1424">
          <cell r="A1424">
            <v>7517774</v>
          </cell>
          <cell r="B1424" t="str">
            <v>Phillip B2 S53 LV Supply to Traffic Signals</v>
          </cell>
          <cell r="C1424" t="str">
            <v>CIPEN Spec Requests</v>
          </cell>
        </row>
        <row r="1425">
          <cell r="A1425">
            <v>7517775</v>
          </cell>
          <cell r="B1425" t="str">
            <v>Weetangera B8 S13 LV Overhead Relocations</v>
          </cell>
          <cell r="C1425" t="str">
            <v>CIPEN Relocation</v>
          </cell>
        </row>
        <row r="1426">
          <cell r="A1426">
            <v>7517776</v>
          </cell>
          <cell r="B1426" t="str">
            <v>Macquarie B1 S67 LV Supply to Traffic Signals - Belconnen Way</v>
          </cell>
          <cell r="C1426" t="str">
            <v>CIPEN Spec Requests</v>
          </cell>
        </row>
        <row r="1427">
          <cell r="A1427">
            <v>7517777</v>
          </cell>
          <cell r="B1427" t="str">
            <v>City B20 &amp; 21 S10 HV Reticulation &amp; Substation Fitout - Commercial Dev</v>
          </cell>
          <cell r="C1427" t="str">
            <v>CIPEN Com/Ind Dvlp</v>
          </cell>
        </row>
        <row r="1428">
          <cell r="A1428">
            <v>7517778</v>
          </cell>
          <cell r="B1428" t="str">
            <v>Harrison 3 Estate Stage 1A HV &amp; LV Reticulation</v>
          </cell>
          <cell r="C1428" t="str">
            <v>CIPEN Urbn Dvlpmnt</v>
          </cell>
        </row>
        <row r="1429">
          <cell r="A1429">
            <v>7517779</v>
          </cell>
          <cell r="B1429" t="str">
            <v>Harrison 3 Estate Stage 1B HV &amp; LV Reticulation</v>
          </cell>
          <cell r="C1429" t="str">
            <v>CIPEN Urbn Dvlpmnt</v>
          </cell>
        </row>
        <row r="1430">
          <cell r="A1430">
            <v>7517780</v>
          </cell>
          <cell r="B1430" t="str">
            <v>Harrison 3 Estate Stage 1C HV &amp; LV Reticulation</v>
          </cell>
          <cell r="C1430" t="str">
            <v>CIPEN Urbn Dvlpmnt</v>
          </cell>
        </row>
        <row r="1431">
          <cell r="A1431">
            <v>7517781</v>
          </cell>
          <cell r="B1431" t="str">
            <v>Weston Creek Miscellaneous Pole Changes 05-06  Stage 2</v>
          </cell>
          <cell r="C1431" t="str">
            <v>CIPEN Dist O/H Rplc</v>
          </cell>
        </row>
        <row r="1432">
          <cell r="A1432">
            <v>7517783</v>
          </cell>
          <cell r="B1432" t="str">
            <v>Fyshwick B20 S13 LV Supply to Commercial Site.</v>
          </cell>
          <cell r="C1432" t="str">
            <v>CIPEN Com/Ind Dvlp</v>
          </cell>
        </row>
        <row r="1433">
          <cell r="A1433">
            <v>7517784</v>
          </cell>
          <cell r="B1433" t="str">
            <v>Watson 1/69 Irvine St Sub 647 Rebuild</v>
          </cell>
          <cell r="C1433" t="str">
            <v>CIPEN Dist S/S Rplc</v>
          </cell>
        </row>
        <row r="1434">
          <cell r="A1434">
            <v>7517785</v>
          </cell>
          <cell r="B1434" t="str">
            <v>ENMAC Call and Dispatch - Phase One</v>
          </cell>
          <cell r="C1434" t="str">
            <v>CIPEN IT Project</v>
          </cell>
        </row>
        <row r="1435">
          <cell r="A1435">
            <v>7517786</v>
          </cell>
          <cell r="B1435" t="str">
            <v>Belconnen B13 S32 LV Supply to Traffic Signals - Lathlain Street</v>
          </cell>
          <cell r="C1435" t="str">
            <v>CIPEN Spec Requests</v>
          </cell>
        </row>
        <row r="1436">
          <cell r="A1436">
            <v>7517787</v>
          </cell>
          <cell r="B1436" t="str">
            <v>Greenway B11 S68 Install LV Fuseway in Sub 8891 - Unit Development</v>
          </cell>
          <cell r="C1436" t="str">
            <v>CIPEN Urbn Infill</v>
          </cell>
        </row>
        <row r="1437">
          <cell r="A1437">
            <v>7517788</v>
          </cell>
          <cell r="B1437" t="str">
            <v>Watson B7 S74 LV Supply to Units 54-61 &amp; 79-92</v>
          </cell>
          <cell r="C1437" t="str">
            <v>CIPEN Urbn Infill</v>
          </cell>
        </row>
        <row r="1438">
          <cell r="A1438">
            <v>7517789</v>
          </cell>
          <cell r="B1438" t="str">
            <v>Duffy 27/52  Off Eucumbene Drive. Sub 1576 Rebuild</v>
          </cell>
          <cell r="C1438" t="str">
            <v>CIPEN Dist S/S Rplc</v>
          </cell>
        </row>
        <row r="1439">
          <cell r="A1439">
            <v>7517790</v>
          </cell>
          <cell r="B1439" t="str">
            <v>Majura B660 Fairbairn (RAAF Base) Install Construction Power Supply</v>
          </cell>
          <cell r="C1439" t="str">
            <v>CIPEN Spec Requests</v>
          </cell>
        </row>
        <row r="1440">
          <cell r="A1440">
            <v>7517791</v>
          </cell>
          <cell r="B1440" t="str">
            <v>Jerrabomberra B2114 HV Overhead Alterations Mugga Tip</v>
          </cell>
          <cell r="C1440" t="str">
            <v>CIPEN Relocation</v>
          </cell>
        </row>
        <row r="1441">
          <cell r="A1441">
            <v>7517792</v>
          </cell>
          <cell r="B1441" t="str">
            <v>Sub 400 Rebuild Kent St Deakin</v>
          </cell>
          <cell r="C1441" t="str">
            <v>CIPEN Dist S/S Rplc</v>
          </cell>
        </row>
        <row r="1442">
          <cell r="A1442">
            <v>7517793</v>
          </cell>
          <cell r="B1442" t="str">
            <v>Gungahlin - Retic Stages 4A 4B &amp; 5 Gungahlin Place Precinct</v>
          </cell>
          <cell r="C1442" t="str">
            <v>CIPEN Urbn Dvlpmnt</v>
          </cell>
        </row>
        <row r="1443">
          <cell r="A1443">
            <v>7517795</v>
          </cell>
          <cell r="B1443" t="str">
            <v>Holder Hindmarsh drive Sub 1563 Rebuild</v>
          </cell>
          <cell r="C1443" t="str">
            <v>CIPEN Dist S/S Rplc</v>
          </cell>
        </row>
        <row r="1444">
          <cell r="A1444">
            <v>7517797</v>
          </cell>
          <cell r="B1444" t="str">
            <v>Deakin Suburb condemned poles replacement program 05/06 Stage 1</v>
          </cell>
          <cell r="C1444" t="str">
            <v>CIPEN Dist O/H Rplc</v>
          </cell>
        </row>
        <row r="1445">
          <cell r="A1445">
            <v>7517798</v>
          </cell>
          <cell r="B1445" t="str">
            <v>Lyons 1/59 Deloraine St Sub 931 Rebuild</v>
          </cell>
          <cell r="C1445" t="str">
            <v>CIPEN Dist S/S Rplc</v>
          </cell>
        </row>
        <row r="1446">
          <cell r="A1446">
            <v>7517799</v>
          </cell>
          <cell r="B1446" t="str">
            <v>Deakin Suburb condemned poles replacement program 05/06 Stage 2</v>
          </cell>
          <cell r="C1446" t="str">
            <v>CIPEN Dist O/H Rplc</v>
          </cell>
        </row>
        <row r="1447">
          <cell r="A1447">
            <v>7517800</v>
          </cell>
          <cell r="B1447" t="str">
            <v>Deakin Suburb condemned poles replacement program 05/06 Stage 3</v>
          </cell>
          <cell r="C1447" t="str">
            <v>CIPEN Dist O/H Rplc</v>
          </cell>
        </row>
        <row r="1448">
          <cell r="A1448">
            <v>7517801</v>
          </cell>
          <cell r="B1448" t="str">
            <v>Weston B15 S67 Sub 2994 Augmentation &amp; LV Supply to Child Care Centre</v>
          </cell>
          <cell r="C1448" t="str">
            <v>CIPEN Com/Ind Dvlp</v>
          </cell>
        </row>
        <row r="1449">
          <cell r="A1449">
            <v>7517802</v>
          </cell>
          <cell r="B1449" t="str">
            <v>Symonston B11 S49 Quamby Centre - Sub 5222 Augmentation</v>
          </cell>
          <cell r="C1449" t="str">
            <v>CIPEN Com/Ind Dvlp</v>
          </cell>
        </row>
        <row r="1450">
          <cell r="A1450">
            <v>7517803</v>
          </cell>
          <cell r="B1450" t="str">
            <v>Acton - ANU Le Couteur Building - HV Reticulation &amp; LV Supply</v>
          </cell>
          <cell r="C1450" t="str">
            <v>CIPEN Com/Ind Dvlp</v>
          </cell>
        </row>
        <row r="1451">
          <cell r="A1451">
            <v>7517804</v>
          </cell>
          <cell r="B1451" t="str">
            <v>City S89 Murulla Lane HV UG Relocations</v>
          </cell>
          <cell r="C1451" t="str">
            <v>CIPEN Relocation</v>
          </cell>
        </row>
        <row r="1452">
          <cell r="A1452">
            <v>7517810</v>
          </cell>
          <cell r="B1452" t="str">
            <v>Campbell B1 S39 War Memorial - Relocate LV UG to Out Post Cafe</v>
          </cell>
          <cell r="C1452" t="str">
            <v>CIPEN Relocation</v>
          </cell>
        </row>
        <row r="1453">
          <cell r="A1453">
            <v>7517813</v>
          </cell>
          <cell r="B1453" t="str">
            <v>Mawson B22 S46 HV Reticulation &amp; LV Supply to Woolworths</v>
          </cell>
          <cell r="C1453" t="str">
            <v>CIPEN Com/Ind Dvlp</v>
          </cell>
        </row>
        <row r="1454">
          <cell r="A1454">
            <v>7517814</v>
          </cell>
          <cell r="B1454" t="str">
            <v>Macquarie B6 S38 LV Supply to Units</v>
          </cell>
          <cell r="C1454" t="str">
            <v>CIPEN Urbn Infill</v>
          </cell>
        </row>
        <row r="1455">
          <cell r="A1455">
            <v>7517815</v>
          </cell>
          <cell r="B1455" t="str">
            <v>Braddon B40 - 42 S4 LV Supply to Units</v>
          </cell>
          <cell r="C1455" t="str">
            <v>CIPEN Urbn Infill</v>
          </cell>
        </row>
        <row r="1456">
          <cell r="A1456">
            <v>7517819</v>
          </cell>
          <cell r="B1456" t="str">
            <v>Installation of Water Tank at Belconnen Zone Substation</v>
          </cell>
          <cell r="C1456" t="str">
            <v>CIPEN ZZS Replce</v>
          </cell>
        </row>
        <row r="1457">
          <cell r="A1457">
            <v>7517821</v>
          </cell>
          <cell r="B1457" t="str">
            <v>Tuggeranong B1185 LV Relocations</v>
          </cell>
          <cell r="C1457" t="str">
            <v>CIPEN Relocation</v>
          </cell>
        </row>
        <row r="1458">
          <cell r="A1458">
            <v>7517822</v>
          </cell>
          <cell r="B1458" t="str">
            <v>Belconnen B1359 LV Relocations</v>
          </cell>
          <cell r="C1458" t="str">
            <v>CIPEN Relocation</v>
          </cell>
        </row>
        <row r="1459">
          <cell r="A1459">
            <v>7517823</v>
          </cell>
          <cell r="B1459" t="str">
            <v>City Blk  2 Sec 89 - LV To Construction Site</v>
          </cell>
          <cell r="C1459" t="str">
            <v>CIPEN Spec Requests</v>
          </cell>
        </row>
        <row r="1460">
          <cell r="A1460">
            <v>7517825</v>
          </cell>
          <cell r="B1460" t="str">
            <v>Fyshwick B77 S29 HV UG Relocations</v>
          </cell>
          <cell r="C1460" t="str">
            <v>CIPEN Relocation</v>
          </cell>
        </row>
        <row r="1461">
          <cell r="A1461">
            <v>7517826</v>
          </cell>
          <cell r="B1461" t="str">
            <v>Narrabundah B3 S124 LV Supply &amp; Disconnection to Hungarian Club</v>
          </cell>
          <cell r="C1461" t="str">
            <v>CIPEN Spec Requests</v>
          </cell>
        </row>
        <row r="1462">
          <cell r="A1462">
            <v>7517827</v>
          </cell>
          <cell r="B1462" t="str">
            <v>Sub 834 rebuild 22 Colvin St Hughes</v>
          </cell>
          <cell r="C1462" t="str">
            <v>CIPEN Dist S/S Rplc</v>
          </cell>
        </row>
        <row r="1463">
          <cell r="A1463">
            <v>7517828</v>
          </cell>
          <cell r="B1463" t="str">
            <v>Sub 794 rebuild 27 Wisdom St Hughes</v>
          </cell>
          <cell r="C1463" t="str">
            <v>CIPEN Dist S/S Rplc</v>
          </cell>
        </row>
        <row r="1464">
          <cell r="A1464">
            <v>7517829</v>
          </cell>
          <cell r="B1464" t="str">
            <v>Sub 553 rebuild 2/6 Alexander St Red Hill</v>
          </cell>
          <cell r="C1464" t="str">
            <v>CIPEN Dist S/S Rplc</v>
          </cell>
        </row>
        <row r="1465">
          <cell r="A1465">
            <v>7517830</v>
          </cell>
          <cell r="B1465" t="str">
            <v>Sub 790 rebuild 56 Kitchener St Hughes</v>
          </cell>
          <cell r="C1465" t="str">
            <v>CIPEN Dist S/S Rplc</v>
          </cell>
        </row>
        <row r="1466">
          <cell r="A1466">
            <v>7517833</v>
          </cell>
          <cell r="B1466" t="str">
            <v>LV Drop Citrix Implementation</v>
          </cell>
          <cell r="C1466" t="str">
            <v>CIPEN IT Project</v>
          </cell>
        </row>
        <row r="1467">
          <cell r="A1467">
            <v>7517834</v>
          </cell>
          <cell r="B1467" t="str">
            <v>City Section 84 - Fit Out I/Door S/S &amp; HV Reticulation - Office Tower</v>
          </cell>
          <cell r="C1467" t="str">
            <v>CIPEN Com/Ind Dvlp</v>
          </cell>
        </row>
        <row r="1468">
          <cell r="A1468">
            <v>7517838</v>
          </cell>
          <cell r="B1468" t="str">
            <v>Ainslie Sector 1 Condemned Pole Replacement 05-06</v>
          </cell>
          <cell r="C1468" t="str">
            <v>CIPEN Dist O/H Rplc</v>
          </cell>
        </row>
        <row r="1469">
          <cell r="A1469">
            <v>7517839</v>
          </cell>
          <cell r="B1469" t="str">
            <v>Ainslie Sector 2 Condemned Pole Replacement 05-06</v>
          </cell>
          <cell r="C1469" t="str">
            <v>CIPEN Dist O/H Rplc</v>
          </cell>
        </row>
        <row r="1470">
          <cell r="A1470">
            <v>7517840</v>
          </cell>
          <cell r="B1470" t="str">
            <v>Ainslie Sector 3 Condemned Pole Replacement 05-06</v>
          </cell>
          <cell r="C1470" t="str">
            <v>CIPEN Dist O/H Rplc</v>
          </cell>
        </row>
        <row r="1471">
          <cell r="A1471">
            <v>7517842</v>
          </cell>
          <cell r="B1471" t="str">
            <v>Poles and Wires Citrix Implementation</v>
          </cell>
          <cell r="C1471" t="str">
            <v>CIPEN IT Project</v>
          </cell>
        </row>
        <row r="1472">
          <cell r="A1472">
            <v>7517843</v>
          </cell>
          <cell r="B1472" t="str">
            <v>Fyshwick Sub 604 Rebuild 9 Isa St</v>
          </cell>
          <cell r="C1472" t="str">
            <v>CIPEN Dist S/S Rplc</v>
          </cell>
        </row>
        <row r="1473">
          <cell r="A1473">
            <v>7517844</v>
          </cell>
          <cell r="B1473" t="str">
            <v>Hughes Sub 762 Rebuild 1/58</v>
          </cell>
          <cell r="C1473" t="str">
            <v>CIPEN Dist S/S Rplc</v>
          </cell>
        </row>
        <row r="1474">
          <cell r="A1474">
            <v>7517845</v>
          </cell>
          <cell r="B1474" t="str">
            <v>Curtin Sub 836 Rebuild 10 Holman St</v>
          </cell>
          <cell r="C1474" t="str">
            <v>CIPEN Dist S/S Rplc</v>
          </cell>
        </row>
        <row r="1475">
          <cell r="A1475">
            <v>7517846</v>
          </cell>
          <cell r="B1475" t="str">
            <v>Curtin Sub 885 Rebuild 1/59</v>
          </cell>
          <cell r="C1475" t="str">
            <v>CIPEN Dist S/S Rplc</v>
          </cell>
        </row>
        <row r="1476">
          <cell r="A1476">
            <v>7517847</v>
          </cell>
          <cell r="B1476" t="str">
            <v>Kingston Cunningham HV Feeder Modifications</v>
          </cell>
          <cell r="C1476" t="str">
            <v>CIPEN Dist Sys Augm</v>
          </cell>
        </row>
        <row r="1477">
          <cell r="A1477">
            <v>7517848</v>
          </cell>
          <cell r="B1477" t="str">
            <v>Bruce AIS Development - HV Supply Augmentation</v>
          </cell>
          <cell r="C1477" t="str">
            <v>CIPEN Dist Sys Augm</v>
          </cell>
        </row>
        <row r="1478">
          <cell r="A1478">
            <v>7517849</v>
          </cell>
          <cell r="B1478" t="str">
            <v>Campbell B1 S39 HV Reticulation &amp; S/S Fitout &amp; S1386 Removal</v>
          </cell>
          <cell r="C1478" t="str">
            <v>CIPEN Com/Ind Dvlp</v>
          </cell>
        </row>
        <row r="1479">
          <cell r="A1479">
            <v>7517850</v>
          </cell>
          <cell r="B1479" t="str">
            <v>Duffy B22 S37 Replace LV Overhead mains with ABC</v>
          </cell>
          <cell r="C1479" t="str">
            <v>CIPEN Dist O/H Rplc</v>
          </cell>
        </row>
        <row r="1480">
          <cell r="A1480">
            <v>7517851</v>
          </cell>
          <cell r="B1480" t="str">
            <v>Acton CSIRO Substation 4493 Augmentation</v>
          </cell>
          <cell r="C1480" t="str">
            <v>CIPEN Com/Ind Dvlp</v>
          </cell>
        </row>
        <row r="1481">
          <cell r="A1481">
            <v>7517852</v>
          </cell>
          <cell r="B1481" t="str">
            <v>Replace 66kV Surge Arresters Fyshwick Zone Substation</v>
          </cell>
          <cell r="C1481" t="str">
            <v>CIPEN ZZS Replce</v>
          </cell>
        </row>
        <row r="1482">
          <cell r="A1482">
            <v>7517853</v>
          </cell>
          <cell r="B1482" t="str">
            <v>Majura B587 Brindabella Park HV Reticulation &amp; Sub Fitout B33 &amp; 35</v>
          </cell>
          <cell r="C1482" t="str">
            <v>CIPEN Com/Ind Dvlp</v>
          </cell>
        </row>
        <row r="1483">
          <cell r="A1483">
            <v>7517854</v>
          </cell>
          <cell r="B1483" t="str">
            <v>Deakin B7 S52 Replace LV OH Conductors with ABC</v>
          </cell>
          <cell r="C1483" t="str">
            <v>CIPEN Relocation</v>
          </cell>
        </row>
        <row r="1484">
          <cell r="A1484">
            <v>7517855</v>
          </cell>
          <cell r="B1484" t="str">
            <v>Installation of Safety Rail Transformer No3 Fyshwick Zone Substation</v>
          </cell>
          <cell r="C1484" t="str">
            <v>CIPEN ZZS Replce</v>
          </cell>
        </row>
        <row r="1485">
          <cell r="A1485">
            <v>7517857</v>
          </cell>
          <cell r="B1485" t="str">
            <v>Pialligo Brindabella Business Park - Remove Sub 8470</v>
          </cell>
          <cell r="C1485" t="str">
            <v>CIPEN Com/Ind Dvlp</v>
          </cell>
        </row>
        <row r="1486">
          <cell r="A1486">
            <v>7517858</v>
          </cell>
          <cell r="B1486" t="str">
            <v>Pole Nailing Jul-04 to Dec-04 Various Locations</v>
          </cell>
          <cell r="C1486" t="str">
            <v>CIPEN Dist O/H Rplc</v>
          </cell>
        </row>
        <row r="1487">
          <cell r="A1487">
            <v>7517859</v>
          </cell>
          <cell r="B1487" t="str">
            <v>HV Joint Replacements - Bunda Allara Chan King &amp; Kent feeders</v>
          </cell>
          <cell r="C1487" t="str">
            <v>CIPEN Dist U/G Rplc</v>
          </cell>
        </row>
        <row r="1488">
          <cell r="A1488">
            <v>7517860</v>
          </cell>
          <cell r="B1488" t="str">
            <v>Phillip B7 S49 HV Reticulation &amp; LV Supply to Caryards</v>
          </cell>
          <cell r="C1488" t="str">
            <v>CIPEN Com/Ind Dvlp</v>
          </cell>
        </row>
        <row r="1489">
          <cell r="A1489">
            <v>7517861</v>
          </cell>
          <cell r="B1489" t="str">
            <v>Protrack Software Upgrade and Data Conversion</v>
          </cell>
          <cell r="C1489" t="str">
            <v>CIPEN IT Project</v>
          </cell>
        </row>
        <row r="1490">
          <cell r="A1490">
            <v>7517862</v>
          </cell>
          <cell r="B1490" t="str">
            <v>Replacement of 10 pole mounted distribution transformers 05-06</v>
          </cell>
          <cell r="C1490" t="str">
            <v>CIPEN Dist S/S Rplc</v>
          </cell>
        </row>
        <row r="1491">
          <cell r="A1491">
            <v>7517864</v>
          </cell>
          <cell r="B1491" t="str">
            <v>Hughes Sub 973 Rebuild Coxen St</v>
          </cell>
          <cell r="C1491" t="str">
            <v>CIPEN Dist S/S Rplc</v>
          </cell>
        </row>
        <row r="1492">
          <cell r="A1492">
            <v>7517865</v>
          </cell>
          <cell r="B1492" t="str">
            <v>Hughes Sub 778 Rebuild Kitchener St</v>
          </cell>
          <cell r="C1492" t="str">
            <v>CIPEN Dist S/S Rplc</v>
          </cell>
        </row>
        <row r="1493">
          <cell r="A1493">
            <v>7517866</v>
          </cell>
          <cell r="B1493" t="str">
            <v>Rural Reclosers CAPM Upgrade Part Two [2006-2007]</v>
          </cell>
          <cell r="C1493" t="str">
            <v>CIPEN IT Project</v>
          </cell>
        </row>
        <row r="1494">
          <cell r="A1494">
            <v>7517869</v>
          </cell>
          <cell r="B1494" t="str">
            <v>Misc Replacement of Open Wire Mains with ABC 2005-06</v>
          </cell>
          <cell r="C1494" t="str">
            <v>CIPEN Dist O/H Rplc</v>
          </cell>
        </row>
        <row r="1495">
          <cell r="A1495">
            <v>7517871</v>
          </cell>
          <cell r="B1495" t="str">
            <v>City B1 S24 LV Supply to Construction Site</v>
          </cell>
          <cell r="C1495" t="str">
            <v>CIPEN Com/Ind Dvlp</v>
          </cell>
        </row>
        <row r="1496">
          <cell r="A1496">
            <v>7517872</v>
          </cell>
          <cell r="B1496" t="str">
            <v>Hume B24 S2 LV Supply to Warehouse</v>
          </cell>
          <cell r="C1496" t="str">
            <v>CIPEN Com/Ind Dvlp</v>
          </cell>
        </row>
        <row r="1497">
          <cell r="A1497">
            <v>7517874</v>
          </cell>
          <cell r="B1497" t="str">
            <v>Greenway B8 S16 LV Supply to TransACT Node</v>
          </cell>
          <cell r="C1497" t="str">
            <v>CIPEN Spec Requests</v>
          </cell>
        </row>
        <row r="1498">
          <cell r="A1498">
            <v>7517875</v>
          </cell>
          <cell r="B1498" t="str">
            <v>Greenway B7 S70 LV Supply to TransACT Node</v>
          </cell>
          <cell r="C1498" t="str">
            <v>CIPEN Spec Requests</v>
          </cell>
        </row>
        <row r="1499">
          <cell r="A1499">
            <v>7517876</v>
          </cell>
          <cell r="B1499" t="str">
            <v>Griffith B37 S2 LV Supply to TransACT Node</v>
          </cell>
          <cell r="C1499" t="str">
            <v>CIPEN Spec Requests</v>
          </cell>
        </row>
        <row r="1500">
          <cell r="A1500">
            <v>7517877</v>
          </cell>
          <cell r="B1500" t="str">
            <v>Hume B1 S22 HV OH Removals</v>
          </cell>
          <cell r="C1500" t="str">
            <v>CIPEN Com/Ind Dvlp</v>
          </cell>
        </row>
        <row r="1501">
          <cell r="A1501">
            <v>7517879</v>
          </cell>
          <cell r="B1501" t="str">
            <v>Braddon B3 S16 LV Supply to 8 Units</v>
          </cell>
          <cell r="C1501" t="str">
            <v>CIPEN Urbn Infill</v>
          </cell>
        </row>
        <row r="1502">
          <cell r="A1502">
            <v>7517884</v>
          </cell>
          <cell r="B1502" t="str">
            <v>Hume B27 S5 LV Supply to Factory</v>
          </cell>
          <cell r="C1502" t="str">
            <v>CIPEN Com/Ind Dvlp</v>
          </cell>
        </row>
        <row r="1503">
          <cell r="A1503">
            <v>7517886</v>
          </cell>
          <cell r="B1503" t="str">
            <v>Curtin B2 S64 - Replace Minipillar</v>
          </cell>
          <cell r="C1503" t="str">
            <v>CIPEN Dist U/G Rplc</v>
          </cell>
        </row>
        <row r="1504">
          <cell r="A1504">
            <v>7517887</v>
          </cell>
          <cell r="B1504" t="str">
            <v>Red Hill B23 S43 LV Supply to 5 Units</v>
          </cell>
          <cell r="C1504" t="str">
            <v>CIPEN Urbn Infill</v>
          </cell>
        </row>
        <row r="1505">
          <cell r="A1505">
            <v>7517888</v>
          </cell>
          <cell r="B1505" t="str">
            <v>O'Connor B35 S30 Relocate LV OH mains</v>
          </cell>
          <cell r="C1505" t="str">
            <v>CIPEN Relocation</v>
          </cell>
        </row>
        <row r="1506">
          <cell r="A1506">
            <v>7517890</v>
          </cell>
          <cell r="B1506" t="str">
            <v>Belconnen B76 S65 Sub 5224 LV Board Upgrade</v>
          </cell>
          <cell r="C1506" t="str">
            <v>CIPEN Com/Ind Dvlp</v>
          </cell>
        </row>
        <row r="1507">
          <cell r="A1507">
            <v>7517892</v>
          </cell>
          <cell r="B1507" t="str">
            <v>Weetangera B8 S13 LV Supply to 5 Units</v>
          </cell>
          <cell r="C1507" t="str">
            <v>CIPEN Urbn Infill</v>
          </cell>
        </row>
        <row r="1508">
          <cell r="A1508">
            <v>7517893</v>
          </cell>
          <cell r="B1508" t="str">
            <v>Data Concentrator and HMI Installation CityEast Zone Substation</v>
          </cell>
          <cell r="C1508" t="str">
            <v>CIPEN IT Project</v>
          </cell>
        </row>
        <row r="1509">
          <cell r="A1509">
            <v>7517894</v>
          </cell>
          <cell r="B1509" t="str">
            <v>Cotter 1437 Cotter Road LV OH Relocation</v>
          </cell>
          <cell r="C1509" t="str">
            <v>CIPEN Relocation</v>
          </cell>
        </row>
        <row r="1510">
          <cell r="A1510">
            <v>7517895</v>
          </cell>
          <cell r="B1510" t="str">
            <v>Energy Monitoring of 132kV Lines From Canberra Bulk Supply Point</v>
          </cell>
          <cell r="C1510" t="str">
            <v>CIPEN IT Project</v>
          </cell>
        </row>
        <row r="1511">
          <cell r="A1511">
            <v>7517896</v>
          </cell>
          <cell r="B1511" t="str">
            <v>Macquarie Jamison Centre - Install Padmount Substation</v>
          </cell>
          <cell r="C1511" t="str">
            <v>CIPEN Com/Ind Dvlp</v>
          </cell>
        </row>
        <row r="1512">
          <cell r="A1512">
            <v>7517898</v>
          </cell>
          <cell r="B1512" t="str">
            <v>Garran Reconfigure HV behind Section 52</v>
          </cell>
          <cell r="C1512" t="str">
            <v>CIPEN Dist O/H Rplc</v>
          </cell>
        </row>
        <row r="1513">
          <cell r="A1513">
            <v>7517899</v>
          </cell>
          <cell r="B1513" t="str">
            <v>Line Distance Relay Replacement</v>
          </cell>
          <cell r="C1513" t="str">
            <v>CIPEN ZZS Replce</v>
          </cell>
        </row>
        <row r="1514">
          <cell r="A1514">
            <v>7517900</v>
          </cell>
          <cell r="B1514" t="str">
            <v>Yarralumla B29 S102 LV Supply to Transact Node</v>
          </cell>
          <cell r="C1514" t="str">
            <v>CIPEN Spec Requests</v>
          </cell>
        </row>
        <row r="1515">
          <cell r="A1515">
            <v>7517901</v>
          </cell>
          <cell r="B1515" t="str">
            <v>ANU Sub 1254 HV Revenue Metering Modifications</v>
          </cell>
          <cell r="C1515" t="str">
            <v>CIPEN Meter Replce</v>
          </cell>
        </row>
        <row r="1516">
          <cell r="A1516">
            <v>7517903</v>
          </cell>
          <cell r="B1516" t="str">
            <v>Fyshwick Newcastle St HV OH Relocation</v>
          </cell>
          <cell r="C1516" t="str">
            <v>CIPEN Relocation</v>
          </cell>
        </row>
        <row r="1517">
          <cell r="A1517">
            <v>7517906</v>
          </cell>
          <cell r="B1517" t="str">
            <v>Fyshwick S48 HV OH Relocation</v>
          </cell>
          <cell r="C1517" t="str">
            <v>CIPEN Relocation</v>
          </cell>
        </row>
        <row r="1518">
          <cell r="A1518">
            <v>7517907</v>
          </cell>
          <cell r="B1518" t="str">
            <v>O'Malley B7 S39 LV Retic to 9 TH</v>
          </cell>
          <cell r="C1518" t="str">
            <v>CIPEN Urbn Infill</v>
          </cell>
        </row>
        <row r="1519">
          <cell r="A1519">
            <v>7517908</v>
          </cell>
          <cell r="B1519" t="str">
            <v>Mitchell B4 S2 LV Service Relocation</v>
          </cell>
          <cell r="C1519" t="str">
            <v>CIPEN Relocation</v>
          </cell>
        </row>
        <row r="1520">
          <cell r="A1520">
            <v>7517910</v>
          </cell>
          <cell r="B1520" t="str">
            <v>Symonston B10 S113 LV Temporary Supply to Construction Site</v>
          </cell>
          <cell r="C1520" t="str">
            <v>CIPEN Spec Requests</v>
          </cell>
        </row>
        <row r="1521">
          <cell r="A1521">
            <v>7517911</v>
          </cell>
          <cell r="B1521" t="str">
            <v>Jerrabomberra Dist B2 &amp; 2223 HV Relocations</v>
          </cell>
          <cell r="C1521" t="str">
            <v>CIPEN Relocation</v>
          </cell>
        </row>
        <row r="1522">
          <cell r="A1522">
            <v>7517912</v>
          </cell>
          <cell r="B1522" t="str">
            <v>Canberra Central Miscellaneous Pole replacement 05-06 Stage 3</v>
          </cell>
          <cell r="C1522" t="str">
            <v>CIPEN Dist O/H Rplc</v>
          </cell>
        </row>
        <row r="1523">
          <cell r="A1523">
            <v>7517913</v>
          </cell>
          <cell r="B1523" t="str">
            <v>Forrest B9 S5 Install Minipillar and New Service for Dual Occupancy</v>
          </cell>
          <cell r="C1523" t="str">
            <v>CIPEN Urbn Infill</v>
          </cell>
        </row>
        <row r="1524">
          <cell r="A1524">
            <v>7517914</v>
          </cell>
          <cell r="B1524" t="str">
            <v>Conversion of Access databases to Corporately Supported Standard</v>
          </cell>
          <cell r="C1524" t="str">
            <v>CIPEN IT Project</v>
          </cell>
        </row>
        <row r="1525">
          <cell r="A1525">
            <v>7517915</v>
          </cell>
          <cell r="B1525" t="str">
            <v>City B20 S10 - LV Temp Supply to Construction Site</v>
          </cell>
          <cell r="C1525" t="str">
            <v>CIPEN Spec Requests</v>
          </cell>
        </row>
        <row r="1526">
          <cell r="A1526">
            <v>7517916</v>
          </cell>
          <cell r="B1526" t="str">
            <v>Hume B5 S47 Indoor Substation Installation and HV Reticulation</v>
          </cell>
          <cell r="C1526" t="str">
            <v>CIPEN Com/Ind Dvlp</v>
          </cell>
        </row>
        <row r="1527">
          <cell r="A1527">
            <v>7517917</v>
          </cell>
          <cell r="B1527" t="str">
            <v>Greenway Tuggeranong TC Fincham Feeder Extension</v>
          </cell>
          <cell r="C1527" t="str">
            <v>CIPEN Dist Sys Augm</v>
          </cell>
        </row>
        <row r="1528">
          <cell r="A1528">
            <v>7517918</v>
          </cell>
          <cell r="B1528" t="str">
            <v>Greenway Tuggeranong TC  Feeder Tie to Sub 7655</v>
          </cell>
          <cell r="C1528" t="str">
            <v>CIPEN Dist Sys Augm</v>
          </cell>
        </row>
        <row r="1529">
          <cell r="A1529">
            <v>7517919</v>
          </cell>
          <cell r="B1529" t="str">
            <v>Replace 132kV Surge Arresters Woden Zone Substation</v>
          </cell>
          <cell r="C1529" t="str">
            <v>CIPEN ZZS Replce</v>
          </cell>
        </row>
        <row r="1530">
          <cell r="A1530">
            <v>7517921</v>
          </cell>
          <cell r="B1530" t="str">
            <v>Civic Zone Substation Replace 132kV Surge Arresters</v>
          </cell>
          <cell r="C1530" t="str">
            <v>CIPEN ZZS Replce</v>
          </cell>
        </row>
        <row r="1531">
          <cell r="A1531">
            <v>7517923</v>
          </cell>
          <cell r="B1531" t="str">
            <v>Kingston  B44 S19 - LV Supply to TransACT Node</v>
          </cell>
          <cell r="C1531" t="str">
            <v>CIPEN Spec Requests</v>
          </cell>
        </row>
        <row r="1532">
          <cell r="A1532">
            <v>7517924</v>
          </cell>
          <cell r="B1532" t="str">
            <v>Macgregor B3 S82 - LV Relocation to new POE cubicle</v>
          </cell>
          <cell r="C1532" t="str">
            <v>CIPEN Relocation</v>
          </cell>
        </row>
        <row r="1533">
          <cell r="A1533">
            <v>7517925</v>
          </cell>
          <cell r="B1533" t="str">
            <v>LV Supply to Various Telstra Shelters</v>
          </cell>
          <cell r="C1533" t="str">
            <v>CIPEN Spec Requests</v>
          </cell>
        </row>
        <row r="1534">
          <cell r="A1534">
            <v>7517926</v>
          </cell>
          <cell r="B1534" t="str">
            <v>Belconnen B5 S31 Belconnen Markets Substation and LV Supply Upgrade</v>
          </cell>
          <cell r="C1534" t="str">
            <v>CIPEN Com/Ind Dvlp</v>
          </cell>
        </row>
        <row r="1535">
          <cell r="A1535">
            <v>7517927</v>
          </cell>
          <cell r="B1535" t="str">
            <v>Stromlo Forest Recreation Park - HV / LV Reticulation</v>
          </cell>
          <cell r="C1535" t="str">
            <v>CIPEN Rural Devpmnt</v>
          </cell>
        </row>
        <row r="1536">
          <cell r="A1536">
            <v>7517928</v>
          </cell>
          <cell r="B1536" t="str">
            <v>Symonston B19 S112 - Temporary Supply to Construction Site</v>
          </cell>
          <cell r="C1536" t="str">
            <v>CIPEN Spec Requests</v>
          </cell>
        </row>
        <row r="1537">
          <cell r="A1537">
            <v>7517929</v>
          </cell>
          <cell r="B1537" t="str">
            <v>Weston B15 S83 - LV Supply to Canberra Sikh Community Activity Centre</v>
          </cell>
          <cell r="C1537" t="str">
            <v>CIPEN Spec Requests</v>
          </cell>
        </row>
        <row r="1538">
          <cell r="A1538">
            <v>7517930</v>
          </cell>
          <cell r="B1538" t="str">
            <v>Harrison B2&amp;16 S24 Relocate Minipillars</v>
          </cell>
          <cell r="C1538" t="str">
            <v>CIPEN Relocation</v>
          </cell>
        </row>
        <row r="1539">
          <cell r="A1539">
            <v>7517933</v>
          </cell>
          <cell r="B1539" t="str">
            <v>Weston Creek Miscellaneous Pole Changes 05-06  Stage 3</v>
          </cell>
          <cell r="C1539" t="str">
            <v>CIPEN Dist O/H Rplc</v>
          </cell>
        </row>
        <row r="1540">
          <cell r="A1540">
            <v>7517935</v>
          </cell>
          <cell r="B1540" t="str">
            <v>Majura District B587 HV Retic &amp; LV Supply to Aeropark Fire Pump Stn</v>
          </cell>
          <cell r="C1540" t="str">
            <v>CIPEN Spec Requests</v>
          </cell>
        </row>
        <row r="1541">
          <cell r="A1541">
            <v>7517936</v>
          </cell>
          <cell r="B1541" t="str">
            <v>Sub 857 rebuild 14 Wilson St Curtin</v>
          </cell>
          <cell r="C1541" t="str">
            <v>CIPEN Dist S/S Rplc</v>
          </cell>
        </row>
        <row r="1542">
          <cell r="A1542">
            <v>7517937</v>
          </cell>
          <cell r="B1542" t="str">
            <v>Subtransmission lines pole replacement on various lines 05/06</v>
          </cell>
          <cell r="C1542" t="str">
            <v>CIPEN ZZS Replce</v>
          </cell>
        </row>
        <row r="1543">
          <cell r="A1543">
            <v>7517938</v>
          </cell>
          <cell r="B1543" t="str">
            <v>Holder Sub 1601 Rebuild Foxall Pl</v>
          </cell>
          <cell r="C1543" t="str">
            <v>CIPEN Dist S/S Rplc</v>
          </cell>
        </row>
        <row r="1544">
          <cell r="A1544">
            <v>7517939</v>
          </cell>
          <cell r="B1544" t="str">
            <v>Sub 795 rebuild 24 Bamford St Hughes</v>
          </cell>
          <cell r="C1544" t="str">
            <v>CIPEN Dist S/S Rplc</v>
          </cell>
        </row>
        <row r="1545">
          <cell r="A1545">
            <v>7517940</v>
          </cell>
          <cell r="B1545" t="str">
            <v>Gungahlin B1 S10 - LV Supply to  SL Controller</v>
          </cell>
          <cell r="C1545" t="str">
            <v>CIPEN Spec Requests</v>
          </cell>
        </row>
        <row r="1546">
          <cell r="A1546">
            <v>7517943</v>
          </cell>
          <cell r="B1546" t="str">
            <v>Narrabundah B4 S64 - LV Supply to Oval</v>
          </cell>
          <cell r="C1546" t="str">
            <v>CIPEN Spec Requests</v>
          </cell>
        </row>
        <row r="1547">
          <cell r="A1547">
            <v>7517944</v>
          </cell>
          <cell r="B1547" t="str">
            <v>Garran B9 S33 - LV Supply to Oval</v>
          </cell>
          <cell r="C1547" t="str">
            <v>CIPEN Spec Requests</v>
          </cell>
        </row>
        <row r="1548">
          <cell r="A1548">
            <v>7517945</v>
          </cell>
          <cell r="B1548" t="str">
            <v>Belconnen B8 S87 HV &amp; LV Reticulation to Retirement Village</v>
          </cell>
          <cell r="C1548" t="str">
            <v>CIPEN Urbn Infill</v>
          </cell>
        </row>
        <row r="1549">
          <cell r="A1549">
            <v>7517946</v>
          </cell>
          <cell r="B1549" t="str">
            <v>Bruce Haydon Feeder Modification</v>
          </cell>
          <cell r="C1549" t="str">
            <v>CIPEN Dist Sys Augm</v>
          </cell>
        </row>
        <row r="1550">
          <cell r="A1550">
            <v>7517947</v>
          </cell>
          <cell r="B1550" t="str">
            <v>Fyshwick B15 S41 Commercial Bld Install Substation</v>
          </cell>
          <cell r="C1550" t="str">
            <v>CIPEN Com/Ind Dvlp</v>
          </cell>
        </row>
        <row r="1551">
          <cell r="A1551">
            <v>7517948</v>
          </cell>
          <cell r="B1551" t="str">
            <v>Phillip B1 S4 Discovery House HV UG Relocation</v>
          </cell>
          <cell r="C1551" t="str">
            <v>CIPEN Relocation</v>
          </cell>
        </row>
        <row r="1552">
          <cell r="A1552">
            <v>7517949</v>
          </cell>
          <cell r="B1552" t="str">
            <v>Bruce B15 S32 HV &amp; LV Retic to 54 Townhouses</v>
          </cell>
          <cell r="C1552" t="str">
            <v>CIPEN Urbn Infill</v>
          </cell>
        </row>
        <row r="1553">
          <cell r="A1553">
            <v>7517953</v>
          </cell>
          <cell r="B1553" t="str">
            <v>Narrabundah B17 S37 - Replace LV Overhead Mains with ABC</v>
          </cell>
          <cell r="C1553" t="str">
            <v>CIPEN Dist O/H Rplc</v>
          </cell>
        </row>
        <row r="1554">
          <cell r="A1554">
            <v>7517954</v>
          </cell>
          <cell r="B1554" t="str">
            <v>Parkes National Portrait Gallery Substation &amp; HV Reticulation</v>
          </cell>
          <cell r="C1554" t="str">
            <v>CIPEN Com/Ind Dvlp</v>
          </cell>
        </row>
        <row r="1555">
          <cell r="A1555">
            <v>7517955</v>
          </cell>
          <cell r="B1555" t="str">
            <v>Belconnen B7 S49 Cameron Offices Decommissioning of Subs 1740 &amp; 1741</v>
          </cell>
          <cell r="C1555" t="str">
            <v>CIPEN Spec Requests</v>
          </cell>
        </row>
        <row r="1556">
          <cell r="A1556">
            <v>7517956</v>
          </cell>
          <cell r="B1556" t="str">
            <v>Belconnen B20 S44 Cameron Offices HV &amp; LV Alterations Wings 6 - 9</v>
          </cell>
          <cell r="C1556" t="str">
            <v>CIPEN Spec Requests</v>
          </cell>
        </row>
        <row r="1557">
          <cell r="A1557">
            <v>7517957</v>
          </cell>
          <cell r="B1557" t="str">
            <v>Belconnen Miscellaneous Pole Changes 05-06  Stage 2</v>
          </cell>
          <cell r="C1557" t="str">
            <v>CIPEN Dist O/H Rplc</v>
          </cell>
        </row>
        <row r="1558">
          <cell r="A1558">
            <v>7517958</v>
          </cell>
          <cell r="B1558" t="str">
            <v>Lyneham Sub 468 replacement Brigalow St</v>
          </cell>
          <cell r="C1558" t="str">
            <v>CIPEN Dist S/S Rplc</v>
          </cell>
        </row>
        <row r="1559">
          <cell r="A1559">
            <v>7517959</v>
          </cell>
          <cell r="B1559" t="str">
            <v>Sub 694 Replacement Acton</v>
          </cell>
          <cell r="C1559" t="str">
            <v>CIPEN Dist S/S Rplc</v>
          </cell>
        </row>
        <row r="1560">
          <cell r="A1560">
            <v>7517960</v>
          </cell>
          <cell r="B1560" t="str">
            <v>Mitchell B3 S2 - LV Relocation</v>
          </cell>
          <cell r="C1560" t="str">
            <v>CIPEN Relocation</v>
          </cell>
        </row>
        <row r="1561">
          <cell r="A1561">
            <v>7517962</v>
          </cell>
          <cell r="B1561" t="str">
            <v>Gungahlin B707 - HV Overhead Relocation Bonner Access Road</v>
          </cell>
          <cell r="C1561" t="str">
            <v>CIPEN Relocation</v>
          </cell>
        </row>
        <row r="1562">
          <cell r="A1562">
            <v>7517963</v>
          </cell>
          <cell r="B1562" t="str">
            <v>Chisholm B15 S575 - Temporary Supply to Builder's Pole</v>
          </cell>
          <cell r="C1562" t="str">
            <v>CIPEN Spec Requests</v>
          </cell>
        </row>
        <row r="1563">
          <cell r="A1563">
            <v>7517965</v>
          </cell>
          <cell r="B1563" t="str">
            <v>Tuggeranong District - Southern Supply to the ACT</v>
          </cell>
          <cell r="C1563" t="str">
            <v>CIPEN Emrgncy Supp</v>
          </cell>
        </row>
        <row r="1564">
          <cell r="A1564">
            <v>7517967</v>
          </cell>
          <cell r="B1564" t="str">
            <v>Harrison 3 Estate Stage 2 HV &amp; LV Reticulation</v>
          </cell>
          <cell r="C1564" t="str">
            <v>CIPEN Urbn Dvlpmnt</v>
          </cell>
        </row>
        <row r="1565">
          <cell r="A1565">
            <v>7517969</v>
          </cell>
          <cell r="B1565" t="str">
            <v>Symonston B10 S113  LV Supply to Comm Development</v>
          </cell>
          <cell r="C1565" t="str">
            <v>CIPEN Com/Ind Dvlp</v>
          </cell>
        </row>
        <row r="1566">
          <cell r="A1566">
            <v>7517970</v>
          </cell>
          <cell r="B1566" t="str">
            <v>Bruce AIS SDEC Sub 9064 LV Board Upgrade</v>
          </cell>
          <cell r="C1566" t="str">
            <v>CIPEN Spec Requests</v>
          </cell>
        </row>
        <row r="1567">
          <cell r="A1567">
            <v>7517972</v>
          </cell>
          <cell r="B1567" t="str">
            <v>Stirling B86 S24 - LV Reticulation to 15 Units</v>
          </cell>
          <cell r="C1567" t="str">
            <v>CIPEN Urbn Infill</v>
          </cell>
        </row>
        <row r="1568">
          <cell r="A1568">
            <v>7517973</v>
          </cell>
          <cell r="B1568" t="str">
            <v>Mawson B34 S13 - LV Supply to 4 Units</v>
          </cell>
          <cell r="C1568" t="str">
            <v>CIPEN Urbn Infill</v>
          </cell>
        </row>
        <row r="1569">
          <cell r="A1569">
            <v>7517975</v>
          </cell>
          <cell r="B1569" t="str">
            <v>Yarralumla B2B4 &amp;B5 S61 -  LV  U/G Service Replacements</v>
          </cell>
          <cell r="C1569" t="str">
            <v>CIPEN SERVICE RPLC</v>
          </cell>
        </row>
        <row r="1570">
          <cell r="A1570">
            <v>7517976</v>
          </cell>
          <cell r="B1570" t="str">
            <v>Belconnen B82 S65 - LV Supply to Power Cubicle</v>
          </cell>
          <cell r="C1570" t="str">
            <v>CIPEN Spec Requests</v>
          </cell>
        </row>
        <row r="1571">
          <cell r="A1571">
            <v>7517978</v>
          </cell>
          <cell r="B1571" t="str">
            <v>Phillip B1 S4 Discovery House Substation Upgrade</v>
          </cell>
          <cell r="C1571" t="str">
            <v>CIPEN Com/Ind Dvlp</v>
          </cell>
        </row>
        <row r="1572">
          <cell r="A1572">
            <v>7517979</v>
          </cell>
          <cell r="B1572" t="str">
            <v>HV OH Switchgear (Air Break Switch) Replacement 05-06</v>
          </cell>
          <cell r="C1572" t="str">
            <v>CIPEN Dist O/H Rplc</v>
          </cell>
        </row>
        <row r="1573">
          <cell r="A1573">
            <v>7517980</v>
          </cell>
          <cell r="B1573" t="str">
            <v>Majura - Fairbairn Network Modifications for Metering Changeover Works</v>
          </cell>
          <cell r="C1573" t="str">
            <v>CIPEN Relocation</v>
          </cell>
        </row>
        <row r="1574">
          <cell r="A1574">
            <v>7517981</v>
          </cell>
          <cell r="B1574" t="str">
            <v>Yarralumla B23 S44 - LV Upgrade</v>
          </cell>
          <cell r="C1574" t="str">
            <v>CIPEN Spec Requests</v>
          </cell>
        </row>
        <row r="1575">
          <cell r="A1575">
            <v>7517982</v>
          </cell>
          <cell r="B1575" t="str">
            <v>Wallaroo B62 -  Substation  Upgrade</v>
          </cell>
          <cell r="C1575" t="str">
            <v>CIPEN Rural Devpmnt</v>
          </cell>
        </row>
        <row r="1576">
          <cell r="A1576">
            <v>7517983</v>
          </cell>
          <cell r="B1576" t="str">
            <v>Pole Nailing Stage 2 North Canberra 2005-06</v>
          </cell>
          <cell r="C1576" t="str">
            <v>CIPEN Dist O/H Rplc</v>
          </cell>
        </row>
        <row r="1577">
          <cell r="A1577">
            <v>7517984</v>
          </cell>
          <cell r="B1577" t="str">
            <v>Pole Nailing Stage 2 South Canberra 2005-06</v>
          </cell>
          <cell r="C1577" t="str">
            <v>CIPEN Dist O/H Rplc</v>
          </cell>
        </row>
        <row r="1578">
          <cell r="A1578">
            <v>7517985</v>
          </cell>
          <cell r="B1578" t="str">
            <v>Pole Nailing Stage 2 Rural 2005-06</v>
          </cell>
          <cell r="C1578" t="str">
            <v>CIPEN Dist O/H Rplc</v>
          </cell>
        </row>
        <row r="1579">
          <cell r="A1579">
            <v>7517986</v>
          </cell>
          <cell r="B1579" t="str">
            <v>Russell B2 S89 Sub 3296 Upgrade</v>
          </cell>
          <cell r="C1579" t="str">
            <v>CIPEN Spec Requests</v>
          </cell>
        </row>
        <row r="1580">
          <cell r="A1580">
            <v>7517988</v>
          </cell>
          <cell r="B1580" t="str">
            <v>Farrer B1&amp;9 S7 LV Supply to Goodwin Aged Care Unit.</v>
          </cell>
          <cell r="C1580" t="str">
            <v>CIPEN Spec Requests</v>
          </cell>
        </row>
        <row r="1581">
          <cell r="A1581">
            <v>7517989</v>
          </cell>
          <cell r="B1581" t="str">
            <v>Gungahlin B7 S200 - LV Supply to Childcare Centre</v>
          </cell>
          <cell r="C1581" t="str">
            <v>CIPEN Spec Requests</v>
          </cell>
        </row>
        <row r="1582">
          <cell r="A1582">
            <v>7517990</v>
          </cell>
          <cell r="B1582" t="str">
            <v>Oracle Discoverer Implementation</v>
          </cell>
          <cell r="C1582" t="str">
            <v>CIPEN IT Project</v>
          </cell>
        </row>
        <row r="1583">
          <cell r="A1583">
            <v>7517991</v>
          </cell>
          <cell r="B1583" t="str">
            <v>Greenway B4 S3 Sub Fit Out HV &amp; LV Supply to Commercial Building</v>
          </cell>
          <cell r="C1583" t="str">
            <v>CIPEN Com/Ind Dvlp</v>
          </cell>
        </row>
        <row r="1584">
          <cell r="A1584">
            <v>7517993</v>
          </cell>
          <cell r="B1584" t="str">
            <v>Bruce B18 S4 - HV Retic/ Sub Installation</v>
          </cell>
          <cell r="C1584" t="str">
            <v>CIPEN Urbn Infill</v>
          </cell>
        </row>
        <row r="1585">
          <cell r="A1585">
            <v>7517994</v>
          </cell>
          <cell r="B1585" t="str">
            <v>Fyshwick B25 S10 - LV Relocation</v>
          </cell>
          <cell r="C1585" t="str">
            <v>CIPEN Relocation</v>
          </cell>
        </row>
        <row r="1586">
          <cell r="A1586">
            <v>7517995</v>
          </cell>
          <cell r="B1586" t="str">
            <v>Yarralumla B1 S77 -  LV Upgrade</v>
          </cell>
          <cell r="C1586" t="str">
            <v>CIPEN Spec Requests</v>
          </cell>
        </row>
        <row r="1587">
          <cell r="A1587">
            <v>7517996</v>
          </cell>
          <cell r="B1587" t="str">
            <v>Fyshwick B20 S20 - LV Upgrade</v>
          </cell>
          <cell r="C1587" t="str">
            <v>CIPEN Spec Requests</v>
          </cell>
        </row>
        <row r="1588">
          <cell r="A1588">
            <v>7517997</v>
          </cell>
          <cell r="B1588" t="str">
            <v>Yarralumla B4 S10 -  Replace LV  O/H mains with ABC</v>
          </cell>
          <cell r="C1588" t="str">
            <v>CIPEN Relocation</v>
          </cell>
        </row>
        <row r="1589">
          <cell r="A1589">
            <v>7517999</v>
          </cell>
          <cell r="B1589" t="str">
            <v>Isaacs B12 S501 - LV Supply to APU's</v>
          </cell>
          <cell r="C1589" t="str">
            <v>CIPEN Urbn Infill</v>
          </cell>
        </row>
        <row r="1590">
          <cell r="A1590">
            <v>7518000</v>
          </cell>
          <cell r="B1590" t="str">
            <v>Bruce B3 S75 HV UG Relocations</v>
          </cell>
          <cell r="C1590" t="str">
            <v>CIPEN Relocation</v>
          </cell>
        </row>
        <row r="1591">
          <cell r="A1591">
            <v>7518001</v>
          </cell>
          <cell r="B1591" t="str">
            <v>Macquarie B16 S50 Jamison Centre - Padmount Substation Installation</v>
          </cell>
          <cell r="C1591" t="str">
            <v>CIPEN Com/Ind Dvlp</v>
          </cell>
        </row>
        <row r="1592">
          <cell r="A1592">
            <v>7518003</v>
          </cell>
          <cell r="B1592" t="str">
            <v>Hume B14 S18 ACT Prison - New Substation and Network Connection</v>
          </cell>
          <cell r="C1592" t="str">
            <v>CIPEN Com/Ind Dvlp</v>
          </cell>
        </row>
        <row r="1593">
          <cell r="A1593">
            <v>7518004</v>
          </cell>
          <cell r="B1593" t="str">
            <v>Kambah Recloser 6805 replacement</v>
          </cell>
          <cell r="C1593" t="str">
            <v>CIPEN Dist O/H Rplc</v>
          </cell>
        </row>
        <row r="1594">
          <cell r="A1594">
            <v>7518005</v>
          </cell>
          <cell r="B1594" t="str">
            <v>Rural Bush Fire Mitigation 06/07 Pole replacements South</v>
          </cell>
          <cell r="C1594" t="str">
            <v>CIPEN Dist O/H Rplc</v>
          </cell>
        </row>
        <row r="1595">
          <cell r="A1595">
            <v>7518006</v>
          </cell>
          <cell r="B1595" t="str">
            <v>Rural Bushfire Mitigation 06/07 Pole replacements North</v>
          </cell>
          <cell r="C1595" t="str">
            <v>CIPEN Dist O/H Rplc</v>
          </cell>
        </row>
        <row r="1596">
          <cell r="A1596">
            <v>7518007</v>
          </cell>
          <cell r="B1596" t="str">
            <v>Mawson B1 &amp; 2 S57 - Substation Relocation Raiders Club</v>
          </cell>
          <cell r="C1596" t="str">
            <v>CIPEN Relocation</v>
          </cell>
        </row>
        <row r="1597">
          <cell r="A1597">
            <v>7518008</v>
          </cell>
          <cell r="B1597" t="str">
            <v>Macquarie S50 Jamison Centre - HV UG  Relocation</v>
          </cell>
          <cell r="C1597" t="str">
            <v>CIPEN Relocation</v>
          </cell>
        </row>
        <row r="1598">
          <cell r="A1598">
            <v>7518010</v>
          </cell>
          <cell r="B1598" t="str">
            <v>Macquarie B3 S50 Jamison Centre - LV Supply  to SL Control Cubicle</v>
          </cell>
          <cell r="C1598" t="str">
            <v>CIPEN Spec Requests</v>
          </cell>
        </row>
        <row r="1599">
          <cell r="A1599">
            <v>7518012</v>
          </cell>
          <cell r="B1599" t="str">
            <v>Macquarie B2 S50 Jamison Centre - LV Supply to POE Cubicle</v>
          </cell>
          <cell r="C1599" t="str">
            <v>CIPEN Spec Requests</v>
          </cell>
        </row>
        <row r="1600">
          <cell r="A1600">
            <v>7518014</v>
          </cell>
          <cell r="B1600" t="str">
            <v>Watson B2 S64 - LV  UG Relocation</v>
          </cell>
          <cell r="C1600" t="str">
            <v>CIPEN Relocation</v>
          </cell>
        </row>
        <row r="1601">
          <cell r="A1601">
            <v>7518015</v>
          </cell>
          <cell r="B1601" t="str">
            <v>Narrabundah B3 S129 - LV Supply to Residences</v>
          </cell>
          <cell r="C1601" t="str">
            <v>CIPEN Urbn Infill</v>
          </cell>
        </row>
        <row r="1602">
          <cell r="A1602">
            <v>7518016</v>
          </cell>
          <cell r="B1602" t="str">
            <v>Belconnen B8 S49 Cameron Offices  LV Supply to Wing 3</v>
          </cell>
          <cell r="C1602" t="str">
            <v>CIPEN Relocation</v>
          </cell>
        </row>
        <row r="1603">
          <cell r="A1603">
            <v>7518017</v>
          </cell>
          <cell r="B1603" t="str">
            <v>Belconnen B1358 Caswell Drive - LV Supply to Site Sheds</v>
          </cell>
          <cell r="C1603" t="str">
            <v>CIPEN Spec Requests</v>
          </cell>
        </row>
        <row r="1604">
          <cell r="A1604">
            <v>7518018</v>
          </cell>
          <cell r="B1604" t="str">
            <v>Kambah B2 S199 - LV Supply to New Creation Church</v>
          </cell>
          <cell r="C1604" t="str">
            <v>CIPEN Spec Requests</v>
          </cell>
        </row>
        <row r="1605">
          <cell r="A1605">
            <v>7518019</v>
          </cell>
          <cell r="B1605" t="str">
            <v>Mitchell B55 S6 - LV Supply to Comm Development</v>
          </cell>
          <cell r="C1605" t="str">
            <v>CIPEN Com/Ind Dvlp</v>
          </cell>
        </row>
        <row r="1606">
          <cell r="A1606">
            <v>7518020</v>
          </cell>
          <cell r="B1606" t="str">
            <v>Mitchell B76 S6 - LV Supply to Comm Development</v>
          </cell>
          <cell r="C1606" t="str">
            <v>CIPEN Com/Ind Dvlp</v>
          </cell>
        </row>
        <row r="1607">
          <cell r="A1607">
            <v>7518021</v>
          </cell>
          <cell r="B1607" t="str">
            <v>Mitchell B72 S6 - LV Supply to Comm Development</v>
          </cell>
          <cell r="C1607" t="str">
            <v>CIPEN Com/Ind Dvlp</v>
          </cell>
        </row>
        <row r="1608">
          <cell r="A1608">
            <v>7518022</v>
          </cell>
          <cell r="B1608" t="str">
            <v>Gold Creek Zone - High Level Portable Earths Installation</v>
          </cell>
          <cell r="C1608" t="str">
            <v>CIPEN ZZS Replce</v>
          </cell>
        </row>
        <row r="1609">
          <cell r="A1609">
            <v>7518023</v>
          </cell>
          <cell r="B1609" t="str">
            <v>Latham Creek Zone - High Level Portable Earths Installation</v>
          </cell>
          <cell r="C1609" t="str">
            <v>CIPEN ZZS Replce</v>
          </cell>
        </row>
        <row r="1610">
          <cell r="A1610">
            <v>7518024</v>
          </cell>
          <cell r="B1610" t="str">
            <v>Civic Zone - High Level Portable Earths Installation</v>
          </cell>
          <cell r="C1610" t="str">
            <v>CIPEN ZZS Replce</v>
          </cell>
        </row>
        <row r="1611">
          <cell r="A1611">
            <v>7518025</v>
          </cell>
          <cell r="B1611" t="str">
            <v>Forde Estate Stage 1A - HV &amp; LV Reticulation</v>
          </cell>
          <cell r="C1611" t="str">
            <v>CIPEN Urbn Dvlpmnt</v>
          </cell>
        </row>
        <row r="1612">
          <cell r="A1612">
            <v>7518026</v>
          </cell>
          <cell r="B1612" t="str">
            <v>Forde Estate Stage 1B - HV &amp; LV Reticulation</v>
          </cell>
          <cell r="C1612" t="str">
            <v>CIPEN Urbn Dvlpmnt</v>
          </cell>
        </row>
        <row r="1613">
          <cell r="A1613">
            <v>7518027</v>
          </cell>
          <cell r="B1613" t="str">
            <v>Forde Estate Stage 1C - HV &amp; LV Reticulation</v>
          </cell>
          <cell r="C1613" t="str">
            <v>CIPEN Urbn Dvlpmnt</v>
          </cell>
        </row>
        <row r="1614">
          <cell r="A1614">
            <v>7518028</v>
          </cell>
          <cell r="B1614" t="str">
            <v>Forde Estate Stage 1D - HV &amp; LV Reticulation</v>
          </cell>
          <cell r="C1614" t="str">
            <v>CIPEN Urbn Dvlpmnt</v>
          </cell>
        </row>
        <row r="1615">
          <cell r="A1615">
            <v>7518029</v>
          </cell>
          <cell r="B1615" t="str">
            <v>Rural Bush Fire Mitigation 2006-2007 10 Sub Rebuilds</v>
          </cell>
          <cell r="C1615" t="str">
            <v>CIPEN Dist O/H Rplc</v>
          </cell>
        </row>
        <row r="1616">
          <cell r="A1616">
            <v>7518030</v>
          </cell>
          <cell r="B1616" t="str">
            <v>Williamsdale Sub 1455 HV Earth Upgrade</v>
          </cell>
          <cell r="C1616" t="str">
            <v>CIPEN Spec Requests</v>
          </cell>
        </row>
        <row r="1617">
          <cell r="A1617">
            <v>7518031</v>
          </cell>
          <cell r="B1617" t="str">
            <v>Gungahlin Dist Part Blk 740 Youth Detention Ctre HV Retic &amp; Temp Suppl</v>
          </cell>
          <cell r="C1617" t="str">
            <v>CIPEN Community Dvp</v>
          </cell>
        </row>
        <row r="1618">
          <cell r="A1618">
            <v>7518035</v>
          </cell>
          <cell r="B1618" t="str">
            <v>Braddon B6 S59 - LV Reticulation &amp; Relocation for Units</v>
          </cell>
          <cell r="C1618" t="str">
            <v>CIPEN Urbn Infill</v>
          </cell>
        </row>
        <row r="1619">
          <cell r="A1619">
            <v>7518036</v>
          </cell>
          <cell r="B1619" t="str">
            <v>Acton B3 S2 CSIRO Upgrade Sub 780</v>
          </cell>
          <cell r="C1619" t="str">
            <v>CIPEN Com/Ind Dvlp</v>
          </cell>
        </row>
        <row r="1620">
          <cell r="A1620">
            <v>7518037</v>
          </cell>
          <cell r="B1620" t="str">
            <v>Macquarie B6 S50 New LV Supply to Jamison Centre &amp; LV to SL Cubicle</v>
          </cell>
          <cell r="C1620" t="str">
            <v>CIPEN Spec Requests</v>
          </cell>
        </row>
        <row r="1621">
          <cell r="A1621">
            <v>7518041</v>
          </cell>
          <cell r="B1621" t="str">
            <v>Fyshwick B30 S33 - LV UG Upgrade</v>
          </cell>
          <cell r="C1621" t="str">
            <v>CIPEN Com/Ind Dvlp</v>
          </cell>
        </row>
        <row r="1622">
          <cell r="A1622">
            <v>7518042</v>
          </cell>
          <cell r="B1622" t="str">
            <v>Majura - Aeropark - Install Padmount Sub</v>
          </cell>
          <cell r="C1622" t="str">
            <v>CIPEN Com/Ind Dvlp</v>
          </cell>
        </row>
        <row r="1623">
          <cell r="A1623">
            <v>7518043</v>
          </cell>
          <cell r="B1623" t="str">
            <v>Parkes B6 S47 Kings Park - LV Supply to National Police Memorial</v>
          </cell>
          <cell r="C1623" t="str">
            <v>CIPEN Spec Requests</v>
          </cell>
        </row>
        <row r="1624">
          <cell r="A1624">
            <v>7518044</v>
          </cell>
          <cell r="B1624" t="str">
            <v>Conder B14 S228 Install Padmount Substation</v>
          </cell>
          <cell r="C1624" t="str">
            <v>CIPEN Com/Ind Dvlp</v>
          </cell>
        </row>
        <row r="1625">
          <cell r="A1625">
            <v>7518045</v>
          </cell>
          <cell r="B1625" t="str">
            <v>Canberra- ACT Buses Real Time Passenger Info Sys - Network Connections</v>
          </cell>
          <cell r="C1625" t="str">
            <v>CIPEN Spec Requests</v>
          </cell>
        </row>
        <row r="1626">
          <cell r="A1626">
            <v>7518046</v>
          </cell>
          <cell r="B1626" t="str">
            <v>Stromlo - Sub 46 Upgrade Cotter Pump Station Supply</v>
          </cell>
          <cell r="C1626" t="str">
            <v>CIPEN Spec Requests</v>
          </cell>
        </row>
        <row r="1627">
          <cell r="A1627">
            <v>7518048</v>
          </cell>
          <cell r="B1627" t="str">
            <v>Phillip B46-48 S8 Sirius Bldg Redevelopment HV LV Reloc &amp; Temp Supply</v>
          </cell>
          <cell r="C1627" t="str">
            <v>CIPEN Spec Requests</v>
          </cell>
        </row>
        <row r="1628">
          <cell r="A1628">
            <v>7518051</v>
          </cell>
          <cell r="B1628" t="str">
            <v>Amaroo B1 S106 - LV Supply to Service Station</v>
          </cell>
          <cell r="C1628" t="str">
            <v>CIPEN Com/Ind Dvlp</v>
          </cell>
        </row>
        <row r="1629">
          <cell r="A1629">
            <v>7518052</v>
          </cell>
          <cell r="B1629" t="str">
            <v>Greenway B4 S3 - LV Relocation to TLC</v>
          </cell>
          <cell r="C1629" t="str">
            <v>CIPEN Relocation</v>
          </cell>
        </row>
        <row r="1630">
          <cell r="A1630">
            <v>7518053</v>
          </cell>
          <cell r="B1630" t="str">
            <v>Dunlop B5 S170 - LV Supply to 12 Units</v>
          </cell>
          <cell r="C1630" t="str">
            <v>CIPEN Urbn Infill</v>
          </cell>
        </row>
        <row r="1631">
          <cell r="A1631">
            <v>7518055</v>
          </cell>
          <cell r="B1631" t="str">
            <v>Gungahlin B6 S23 Shell &amp; Hungry Jack's LV Supply</v>
          </cell>
          <cell r="C1631" t="str">
            <v>CIPEN Com/Ind Dvlp</v>
          </cell>
        </row>
        <row r="1632">
          <cell r="A1632">
            <v>7518058</v>
          </cell>
          <cell r="B1632" t="str">
            <v>Hume B12 S1 New Supply Roverra Warehouse</v>
          </cell>
          <cell r="C1632" t="str">
            <v>CIPEN Com/Ind Dvlp</v>
          </cell>
        </row>
        <row r="1633">
          <cell r="A1633">
            <v>7518060</v>
          </cell>
          <cell r="B1633" t="str">
            <v>Williamsdale B9 Elmgrove - LV Supply to New Residence</v>
          </cell>
          <cell r="C1633" t="str">
            <v>CIPEN Spec Requests</v>
          </cell>
        </row>
        <row r="1634">
          <cell r="A1634">
            <v>7518061</v>
          </cell>
          <cell r="B1634" t="str">
            <v>Wanniassa S127 Sub 4265 LV Board Replacement</v>
          </cell>
          <cell r="C1634" t="str">
            <v>CIPEN Dist S/S Rplc</v>
          </cell>
        </row>
        <row r="1635">
          <cell r="A1635">
            <v>7518062</v>
          </cell>
          <cell r="B1635" t="str">
            <v>Hughes Wisdom/Webster St. Int - HV Pole Installation</v>
          </cell>
          <cell r="C1635" t="str">
            <v>CIPEN Spec Requests</v>
          </cell>
        </row>
        <row r="1636">
          <cell r="A1636">
            <v>7518064</v>
          </cell>
          <cell r="B1636" t="str">
            <v>Gungahlin Pl Precinct - LV Supply to Water Pump</v>
          </cell>
          <cell r="C1636" t="str">
            <v>CIPEN Spec Requests</v>
          </cell>
        </row>
        <row r="1637">
          <cell r="A1637">
            <v>7518065</v>
          </cell>
          <cell r="B1637" t="str">
            <v>Braddon B6 S59 - LV Supply to 4 Units</v>
          </cell>
          <cell r="C1637" t="str">
            <v>CIPEN Urbn Infill</v>
          </cell>
        </row>
        <row r="1638">
          <cell r="A1638">
            <v>7518066</v>
          </cell>
          <cell r="B1638" t="str">
            <v>NEPCAM RFS and RSM Process Re-engineering and Systems Implementation</v>
          </cell>
          <cell r="C1638" t="str">
            <v>CIPEN IT Project</v>
          </cell>
        </row>
        <row r="1639">
          <cell r="A1639">
            <v>7518067</v>
          </cell>
          <cell r="B1639" t="str">
            <v>Flynn B15 S4 - LV Supply to 4 Units</v>
          </cell>
          <cell r="C1639" t="str">
            <v>CIPEN Urbn Infill</v>
          </cell>
        </row>
        <row r="1640">
          <cell r="A1640">
            <v>7518072</v>
          </cell>
          <cell r="B1640" t="str">
            <v>Hughes B13 S28  - HV Retic &amp; LV Supply To St. Andrew's Ret Villlage</v>
          </cell>
          <cell r="C1640" t="str">
            <v>CIPEN Urbn Infill</v>
          </cell>
        </row>
        <row r="1641">
          <cell r="A1641">
            <v>7518073</v>
          </cell>
          <cell r="B1641" t="str">
            <v>Phillip B1 S4 - LV UG Relocation</v>
          </cell>
          <cell r="C1641" t="str">
            <v>CIPEN Relocation</v>
          </cell>
        </row>
        <row r="1642">
          <cell r="A1642">
            <v>7518075</v>
          </cell>
          <cell r="B1642" t="str">
            <v>City B6 S31 HV reticulation &amp; Substation Fit Out - Office Development</v>
          </cell>
          <cell r="C1642" t="str">
            <v>CIPEN Com/Ind Dvlp</v>
          </cell>
        </row>
        <row r="1643">
          <cell r="A1643">
            <v>7518076</v>
          </cell>
          <cell r="B1643" t="str">
            <v>O'Connor B4 S39 - LV  Supply  to Sports Pavilion</v>
          </cell>
          <cell r="C1643" t="str">
            <v>CIPEN Spec Requests</v>
          </cell>
        </row>
        <row r="1644">
          <cell r="A1644">
            <v>7518077</v>
          </cell>
          <cell r="B1644" t="str">
            <v>Woden to Wanniassa Subtransmission lines condemned poles replacement</v>
          </cell>
          <cell r="C1644" t="str">
            <v>CIPEN Dist O/H Rplc</v>
          </cell>
        </row>
        <row r="1645">
          <cell r="A1645">
            <v>7518078</v>
          </cell>
          <cell r="B1645" t="str">
            <v>Canberra City B2 S68 New Supply Office Development</v>
          </cell>
          <cell r="C1645" t="str">
            <v>CIPEN Com/Ind Dvlp</v>
          </cell>
        </row>
        <row r="1646">
          <cell r="A1646">
            <v>7518079</v>
          </cell>
          <cell r="B1646" t="str">
            <v>Fyshwick B69 S34 LV Supply to Commercial Development</v>
          </cell>
          <cell r="C1646" t="str">
            <v>CIPEN Com/Ind Dvlp</v>
          </cell>
        </row>
        <row r="1647">
          <cell r="A1647">
            <v>7518081</v>
          </cell>
          <cell r="B1647" t="str">
            <v>Hume B47 S5 Temporary Supply to Optus Technical Facility</v>
          </cell>
          <cell r="C1647" t="str">
            <v>CIPEN Com/Ind Dvlp</v>
          </cell>
        </row>
        <row r="1648">
          <cell r="A1648">
            <v>7518083</v>
          </cell>
          <cell r="B1648" t="str">
            <v>Fibreglass pole installation x 10 Canberra Area 06/07</v>
          </cell>
          <cell r="C1648" t="str">
            <v>CIPEN Dist O/H Rplc</v>
          </cell>
        </row>
        <row r="1649">
          <cell r="A1649">
            <v>7518084</v>
          </cell>
          <cell r="B1649" t="str">
            <v>Jerrabomberra B2062 Harman - HV/LV Reticulation</v>
          </cell>
          <cell r="C1649" t="str">
            <v>CIPEN Com/Ind Dvlp</v>
          </cell>
        </row>
        <row r="1650">
          <cell r="A1650">
            <v>7518088</v>
          </cell>
          <cell r="B1650" t="str">
            <v>Tennant Dist - Supply to Mount Tennant Repeater Site</v>
          </cell>
          <cell r="C1650" t="str">
            <v>CIPEN Rural Devpmnt</v>
          </cell>
        </row>
        <row r="1651">
          <cell r="A1651">
            <v>7518089</v>
          </cell>
          <cell r="B1651" t="str">
            <v>City B1 S24 Acton House Redevelopment - HV Cable Relocation</v>
          </cell>
          <cell r="C1651" t="str">
            <v>CIPEN Relocation</v>
          </cell>
        </row>
        <row r="1652">
          <cell r="A1652">
            <v>7518090</v>
          </cell>
          <cell r="B1652" t="str">
            <v>Garran B7 S34 Shop 1 Garran Place LV Upgrade to Supermarket</v>
          </cell>
          <cell r="C1652" t="str">
            <v>CIPEN Com/Ind Dvlp</v>
          </cell>
        </row>
        <row r="1653">
          <cell r="A1653">
            <v>7518091</v>
          </cell>
          <cell r="B1653" t="str">
            <v>Belconnen B25 S52 Westfield Shop Ctr I/Sub 9517 Fitout &amp; HV-LV Retic</v>
          </cell>
          <cell r="C1653" t="str">
            <v>CIPEN Com/Ind Dvlp</v>
          </cell>
        </row>
        <row r="1654">
          <cell r="A1654">
            <v>7518093</v>
          </cell>
          <cell r="B1654" t="str">
            <v>Harrison  LV Supply to Traffic Control Int Flemington Rd/Nullarbor Ave</v>
          </cell>
          <cell r="C1654" t="str">
            <v>CIPEN Spec Requests</v>
          </cell>
        </row>
        <row r="1655">
          <cell r="A1655">
            <v>7518095</v>
          </cell>
          <cell r="B1655" t="str">
            <v>Kingston Foreshore Site 8 &amp; 9 - HV &amp; LV Reticulation</v>
          </cell>
          <cell r="C1655" t="str">
            <v>CIPEN Urbn Dvlpmnt</v>
          </cell>
        </row>
        <row r="1656">
          <cell r="A1656">
            <v>7518096</v>
          </cell>
          <cell r="B1656" t="str">
            <v>Metering - New Domestic Meters 2006/07</v>
          </cell>
          <cell r="C1656" t="str">
            <v>CIPEN NEW METER</v>
          </cell>
        </row>
        <row r="1657">
          <cell r="A1657">
            <v>7518097</v>
          </cell>
          <cell r="B1657" t="str">
            <v>Metering - Commercial New Meters 2006/07</v>
          </cell>
          <cell r="C1657" t="str">
            <v>CIPEN NEW METER</v>
          </cell>
        </row>
        <row r="1658">
          <cell r="A1658">
            <v>7518098</v>
          </cell>
          <cell r="B1658" t="str">
            <v>Services - New Services 2006/07</v>
          </cell>
          <cell r="C1658" t="str">
            <v>CIPEN NEW SERVICES</v>
          </cell>
        </row>
        <row r="1659">
          <cell r="A1659">
            <v>7518099</v>
          </cell>
          <cell r="B1659" t="str">
            <v>Services - Service Upgrade to 3 Phase 2006/07</v>
          </cell>
          <cell r="C1659" t="str">
            <v>CIPEN NEW SERVICES</v>
          </cell>
        </row>
        <row r="1660">
          <cell r="A1660">
            <v>7518100</v>
          </cell>
          <cell r="B1660" t="str">
            <v>Pole Reinstatement (Nailing) 2006/07 Stage 1</v>
          </cell>
          <cell r="C1660" t="str">
            <v>CIPEN Dist O/H Rplc</v>
          </cell>
        </row>
        <row r="1661">
          <cell r="A1661">
            <v>7518102</v>
          </cell>
          <cell r="B1661" t="str">
            <v>Overhead Service Replacements 2006/07</v>
          </cell>
          <cell r="C1661" t="str">
            <v>CIPEN SERVICE RPLC</v>
          </cell>
        </row>
        <row r="1662">
          <cell r="A1662">
            <v>7518103</v>
          </cell>
          <cell r="B1662" t="str">
            <v>Harrison B15 &amp;16 S40 - LV  Relocation</v>
          </cell>
          <cell r="C1662" t="str">
            <v>CIPEN Relocation</v>
          </cell>
        </row>
        <row r="1663">
          <cell r="A1663">
            <v>7518104</v>
          </cell>
          <cell r="B1663" t="str">
            <v>Commercial Meter Replacement 2006/07</v>
          </cell>
          <cell r="C1663" t="str">
            <v>CIPEN Meter Replce</v>
          </cell>
        </row>
        <row r="1664">
          <cell r="A1664">
            <v>7518105</v>
          </cell>
          <cell r="B1664" t="str">
            <v>Domestic Meter Replacement 2006/07</v>
          </cell>
          <cell r="C1664" t="str">
            <v>CIPEN Meter Replce</v>
          </cell>
        </row>
        <row r="1665">
          <cell r="A1665">
            <v>7518107</v>
          </cell>
          <cell r="B1665" t="str">
            <v>City - Universtiy Ave/Childers St - Relocate cables for proposed pits</v>
          </cell>
          <cell r="C1665" t="str">
            <v>CIPEN Relocation</v>
          </cell>
        </row>
        <row r="1666">
          <cell r="A1666">
            <v>7518108</v>
          </cell>
          <cell r="B1666" t="str">
            <v>City - Cable Reloc - University/Childers St &amp; Street Theatre</v>
          </cell>
          <cell r="C1666" t="str">
            <v>CIPEN Relocation</v>
          </cell>
        </row>
        <row r="1667">
          <cell r="A1667">
            <v>7518109</v>
          </cell>
          <cell r="B1667" t="str">
            <v>City - Childers St/Allsop St Int. - Relocate HV cable for proposed pit</v>
          </cell>
          <cell r="C1667" t="str">
            <v>CIPEN Relocation</v>
          </cell>
        </row>
        <row r="1668">
          <cell r="A1668">
            <v>7518110</v>
          </cell>
          <cell r="B1668" t="str">
            <v>City - Childers St Relocate Pole 25218 to allow for pit construction</v>
          </cell>
          <cell r="C1668" t="str">
            <v>CIPEN Relocation</v>
          </cell>
        </row>
        <row r="1669">
          <cell r="A1669">
            <v>7518111</v>
          </cell>
          <cell r="B1669" t="str">
            <v>City - Childers St - Relocate HV &amp; LV OH Lines Underground</v>
          </cell>
          <cell r="C1669" t="str">
            <v>CIPEN Relocation</v>
          </cell>
        </row>
        <row r="1670">
          <cell r="A1670">
            <v>7518112</v>
          </cell>
          <cell r="B1670" t="str">
            <v>Griffith B50 S90 - LV Relocation</v>
          </cell>
          <cell r="C1670" t="str">
            <v>CIPEN Relocation</v>
          </cell>
        </row>
        <row r="1671">
          <cell r="A1671">
            <v>7518113</v>
          </cell>
          <cell r="B1671" t="str">
            <v>Canberra Central Stg1 06/07 Pole Replacement</v>
          </cell>
          <cell r="C1671" t="str">
            <v>CIPEN Dist O/H Rplc</v>
          </cell>
        </row>
        <row r="1672">
          <cell r="A1672">
            <v>7518115</v>
          </cell>
          <cell r="B1672" t="str">
            <v>Watson B14 S61 - LV Upgrade</v>
          </cell>
          <cell r="C1672" t="str">
            <v>CIPEN Spec Requests</v>
          </cell>
        </row>
        <row r="1673">
          <cell r="A1673">
            <v>7518116</v>
          </cell>
          <cell r="B1673" t="str">
            <v>City B13 S56 Relocate &amp; Upgrade Indoor Substation Chamber 4036</v>
          </cell>
          <cell r="C1673" t="str">
            <v>CIPEN Relocation</v>
          </cell>
        </row>
        <row r="1674">
          <cell r="A1674">
            <v>7518117</v>
          </cell>
          <cell r="B1674" t="str">
            <v>Belconnen Stg1 06/07 Pole Replacement</v>
          </cell>
          <cell r="C1674" t="str">
            <v>CIPEN Dist O/H Rplc</v>
          </cell>
        </row>
        <row r="1675">
          <cell r="A1675">
            <v>7518118</v>
          </cell>
          <cell r="B1675" t="str">
            <v>Weston Creek Stg1 06/07 Pole Replacement</v>
          </cell>
          <cell r="C1675" t="str">
            <v>CIPEN Dist O/H Rplc</v>
          </cell>
        </row>
        <row r="1676">
          <cell r="A1676">
            <v>7518119</v>
          </cell>
          <cell r="B1676" t="str">
            <v>Tuggeranong Stg1 06/07 Pole Replacement</v>
          </cell>
          <cell r="C1676" t="str">
            <v>CIPEN Dist O/H Rplc</v>
          </cell>
        </row>
        <row r="1677">
          <cell r="A1677">
            <v>7518120</v>
          </cell>
          <cell r="B1677" t="str">
            <v>Reactive Pole Replacement 2006/07</v>
          </cell>
          <cell r="C1677" t="str">
            <v>CIPEN Dist O/H Rplc</v>
          </cell>
        </row>
        <row r="1678">
          <cell r="A1678">
            <v>7518121</v>
          </cell>
          <cell r="B1678" t="str">
            <v>Tuggeranong Dist B1300 - LV Supply to Pump</v>
          </cell>
          <cell r="C1678" t="str">
            <v>CIPEN Rural Devpmnt</v>
          </cell>
        </row>
        <row r="1679">
          <cell r="A1679">
            <v>7518122</v>
          </cell>
          <cell r="B1679" t="str">
            <v>Bruce B3 S75 Install Padmount for Proximity Apartments</v>
          </cell>
          <cell r="C1679" t="str">
            <v>CIPEN Urbn Infill</v>
          </cell>
        </row>
        <row r="1680">
          <cell r="A1680">
            <v>7518123</v>
          </cell>
          <cell r="B1680" t="str">
            <v>Torrens B14 S40 Replace Bare Conductors with ABC</v>
          </cell>
          <cell r="C1680" t="str">
            <v>CIPEN Relocation</v>
          </cell>
        </row>
        <row r="1681">
          <cell r="A1681">
            <v>7518124</v>
          </cell>
          <cell r="B1681" t="str">
            <v>Harrison B13 S45 Relocate Minipillar</v>
          </cell>
          <cell r="C1681" t="str">
            <v>CIPEN Relocation</v>
          </cell>
        </row>
        <row r="1682">
          <cell r="A1682">
            <v>7518125</v>
          </cell>
          <cell r="B1682" t="str">
            <v>Garran Canberra Hospital  Sub 5007 Augmentation - New Data Centre</v>
          </cell>
          <cell r="C1682" t="str">
            <v>CIPEN Com/Ind Dvlp</v>
          </cell>
        </row>
        <row r="1683">
          <cell r="A1683">
            <v>7518126</v>
          </cell>
          <cell r="B1683" t="str">
            <v>Pierces Creek B323 - LV Supply to Actew Water TX Rectifier Site</v>
          </cell>
          <cell r="C1683" t="str">
            <v>CIPEN Rural Devpmnt</v>
          </cell>
        </row>
        <row r="1684">
          <cell r="A1684">
            <v>7518127</v>
          </cell>
          <cell r="B1684" t="str">
            <v>Turner B1 S25 - LV Supply to  ACTEW Water Maintenance Hole</v>
          </cell>
          <cell r="C1684" t="str">
            <v>CIPEN Spec Requests</v>
          </cell>
        </row>
        <row r="1685">
          <cell r="A1685">
            <v>7518128</v>
          </cell>
          <cell r="B1685" t="str">
            <v>City B8 S8 - LV Supply to ACTEW Water Maintenance Hole</v>
          </cell>
          <cell r="C1685" t="str">
            <v>CIPEN Spec Requests</v>
          </cell>
        </row>
        <row r="1686">
          <cell r="A1686">
            <v>7518129</v>
          </cell>
          <cell r="B1686" t="str">
            <v>City B18 S10 - LV Supply to ACTEW Water Maintenance Hole</v>
          </cell>
          <cell r="C1686" t="str">
            <v>CIPEN Spec Requests</v>
          </cell>
        </row>
        <row r="1687">
          <cell r="A1687">
            <v>7518130</v>
          </cell>
          <cell r="B1687" t="str">
            <v>Yarralumla B10 S42 - LV Supply to Sewer Gauging Station</v>
          </cell>
          <cell r="C1687" t="str">
            <v>CIPEN Spec Requests</v>
          </cell>
        </row>
        <row r="1688">
          <cell r="A1688">
            <v>7518131</v>
          </cell>
          <cell r="B1688" t="str">
            <v>Weston Creek B1163 - LV Supply to Sewer Gauging Station</v>
          </cell>
          <cell r="C1688" t="str">
            <v>CIPEN Spec Requests</v>
          </cell>
        </row>
        <row r="1689">
          <cell r="A1689">
            <v>7518132</v>
          </cell>
          <cell r="B1689" t="str">
            <v>Kingston B5 S1 - LV Supply to Sewer Gauging Station</v>
          </cell>
          <cell r="C1689" t="str">
            <v>CIPEN Spec Requests</v>
          </cell>
        </row>
        <row r="1690">
          <cell r="A1690">
            <v>7518133</v>
          </cell>
          <cell r="B1690" t="str">
            <v>Wanniassa B7 S278 - LV Upgrade Medical Centre</v>
          </cell>
          <cell r="C1690" t="str">
            <v>CIPEN Com/Ind Dvlp</v>
          </cell>
        </row>
        <row r="1691">
          <cell r="A1691">
            <v>7518134</v>
          </cell>
          <cell r="B1691" t="str">
            <v>Replacement 06/07 of misc open wire mains with ABC</v>
          </cell>
          <cell r="C1691" t="str">
            <v>CIPEN Dist O/H Rplc</v>
          </cell>
        </row>
        <row r="1692">
          <cell r="A1692">
            <v>7518135</v>
          </cell>
          <cell r="B1692" t="str">
            <v>Conder B14 S116 - LV Supply to 18 Units</v>
          </cell>
          <cell r="C1692" t="str">
            <v>CIPEN Urbn Infill</v>
          </cell>
        </row>
        <row r="1693">
          <cell r="A1693">
            <v>7518136</v>
          </cell>
          <cell r="B1693" t="str">
            <v>Gungahlin B1 S10 - LV Reticulation Alteration</v>
          </cell>
          <cell r="C1693" t="str">
            <v>CIPEN Com/Ind Dvlp</v>
          </cell>
        </row>
        <row r="1694">
          <cell r="A1694">
            <v>7518137</v>
          </cell>
          <cell r="B1694" t="str">
            <v>Harrison B1 S100 &amp; B11 S98 - Relocate Minipillars</v>
          </cell>
          <cell r="C1694" t="str">
            <v>CIPEN Relocation</v>
          </cell>
        </row>
        <row r="1695">
          <cell r="A1695">
            <v>7518139</v>
          </cell>
          <cell r="B1695" t="str">
            <v>Pole Management Business Process Re-engineering</v>
          </cell>
          <cell r="C1695" t="str">
            <v>CIPEN IT Project</v>
          </cell>
        </row>
        <row r="1696">
          <cell r="A1696">
            <v>7518140</v>
          </cell>
          <cell r="B1696" t="str">
            <v>Bruce B4 S18 - LV Reticulation to Units Stage 2</v>
          </cell>
          <cell r="C1696" t="str">
            <v>CIPEN Urbn Infill</v>
          </cell>
        </row>
        <row r="1697">
          <cell r="A1697">
            <v>7518144</v>
          </cell>
          <cell r="B1697" t="str">
            <v>Yarralumla B8 S83 LV Supply to Security Enclosure US Embassy</v>
          </cell>
          <cell r="C1697" t="str">
            <v>CIPEN Spec Requests</v>
          </cell>
        </row>
        <row r="1698">
          <cell r="A1698">
            <v>7518145</v>
          </cell>
          <cell r="B1698" t="str">
            <v>Yarralumla B5 S84 LV Supply to Security enclosure Adj Isreali Embassy</v>
          </cell>
          <cell r="C1698" t="str">
            <v>CIPEN Spec Requests</v>
          </cell>
        </row>
        <row r="1699">
          <cell r="A1699">
            <v>7518146</v>
          </cell>
          <cell r="B1699" t="str">
            <v>Rural Bush Fire Mitigation 06/07 Pole replacements South Stage 2</v>
          </cell>
          <cell r="C1699" t="str">
            <v>CIPEN Dist O/H Rplc</v>
          </cell>
        </row>
        <row r="1700">
          <cell r="A1700">
            <v>7518148</v>
          </cell>
          <cell r="B1700" t="str">
            <v>Fyshwick B18 S30 Supply Upgrade</v>
          </cell>
          <cell r="C1700" t="str">
            <v>CIPEN Com/Ind Dvlp</v>
          </cell>
        </row>
        <row r="1701">
          <cell r="A1701">
            <v>7518149</v>
          </cell>
          <cell r="B1701" t="str">
            <v>Deakin B5 S36 - LV Supply to Deakin Soccer Club</v>
          </cell>
          <cell r="C1701" t="str">
            <v>CIPEN Com/Ind Dvlp</v>
          </cell>
        </row>
        <row r="1702">
          <cell r="A1702">
            <v>7518151</v>
          </cell>
          <cell r="B1702" t="str">
            <v>Lyneham B27 S33  - Replace LV O/H with ABC</v>
          </cell>
          <cell r="C1702" t="str">
            <v>CIPEN Relocation</v>
          </cell>
        </row>
        <row r="1703">
          <cell r="A1703">
            <v>7518153</v>
          </cell>
          <cell r="B1703" t="str">
            <v>Wanniassa B1 S128 - LV Supply to 6 Units</v>
          </cell>
          <cell r="C1703" t="str">
            <v>CIPEN Urbn Infill</v>
          </cell>
        </row>
        <row r="1704">
          <cell r="A1704">
            <v>7518156</v>
          </cell>
          <cell r="B1704" t="str">
            <v>Monash B3 S50 HV &amp; LV Retic to Goodwin Retirement Village</v>
          </cell>
          <cell r="C1704" t="str">
            <v>CIPEN Urbn Infill</v>
          </cell>
        </row>
        <row r="1705">
          <cell r="A1705">
            <v>7518157</v>
          </cell>
          <cell r="B1705" t="str">
            <v>Pole Sub Replacement Program 06-07 Stg 1 Suburban</v>
          </cell>
          <cell r="C1705" t="str">
            <v>CIPEN Dist S/S Rplc</v>
          </cell>
        </row>
        <row r="1706">
          <cell r="A1706">
            <v>7518158</v>
          </cell>
          <cell r="B1706" t="str">
            <v>O'Malley B6 S39 - LV Mains Reticulation for subdivision of block</v>
          </cell>
          <cell r="C1706" t="str">
            <v>CIPEN Urbn Dvlpmnt</v>
          </cell>
        </row>
        <row r="1707">
          <cell r="A1707">
            <v>7518163</v>
          </cell>
          <cell r="B1707" t="str">
            <v>Braddon B4 S28  -  LV Supply to Comm Development</v>
          </cell>
          <cell r="C1707" t="str">
            <v>CIPEN Com/Ind Dvlp</v>
          </cell>
        </row>
        <row r="1708">
          <cell r="A1708">
            <v>7518164</v>
          </cell>
          <cell r="B1708" t="str">
            <v>City B1 S91 - LV Relocation</v>
          </cell>
          <cell r="C1708" t="str">
            <v>CIPEN Relocation</v>
          </cell>
        </row>
        <row r="1709">
          <cell r="A1709">
            <v>7518165</v>
          </cell>
          <cell r="B1709" t="str">
            <v>SCADA Front End Processor Replacement</v>
          </cell>
          <cell r="C1709" t="str">
            <v>CIPEN IT Project</v>
          </cell>
        </row>
        <row r="1710">
          <cell r="A1710">
            <v>7518166</v>
          </cell>
          <cell r="B1710" t="str">
            <v>System Control Call and Dispatch Systems Replacement</v>
          </cell>
          <cell r="C1710" t="str">
            <v>CIPEN IT Project</v>
          </cell>
        </row>
        <row r="1711">
          <cell r="A1711">
            <v>7518167</v>
          </cell>
          <cell r="B1711" t="str">
            <v>Majura - Aeropark - HV cable relocation for Bld #1</v>
          </cell>
          <cell r="C1711" t="str">
            <v>CIPEN Relocation</v>
          </cell>
        </row>
        <row r="1712">
          <cell r="A1712">
            <v>7518168</v>
          </cell>
          <cell r="B1712" t="str">
            <v>Woden Valley Dist B1045 Pearce Reservoir - LV Relocation</v>
          </cell>
          <cell r="C1712" t="str">
            <v>CIPEN Spec Requests</v>
          </cell>
        </row>
        <row r="1713">
          <cell r="A1713">
            <v>7518169</v>
          </cell>
          <cell r="B1713" t="str">
            <v>Fyshwick B21 S12 - LV Relocation/Removals</v>
          </cell>
          <cell r="C1713" t="str">
            <v>CIPEN Relocation</v>
          </cell>
        </row>
        <row r="1714">
          <cell r="A1714">
            <v>7518170</v>
          </cell>
          <cell r="B1714" t="str">
            <v>Belconnen Lot 2056  B1586 Parkwood - HV &amp; LV  Retic to Recycling Plant</v>
          </cell>
          <cell r="C1714" t="str">
            <v>CIPEN Com/Ind Dvlp</v>
          </cell>
        </row>
        <row r="1715">
          <cell r="A1715">
            <v>7518172</v>
          </cell>
          <cell r="B1715" t="str">
            <v>Belconnen Block 7 Section 187 - HV LV Retic to Belconnen  Arts Centre</v>
          </cell>
          <cell r="C1715" t="str">
            <v>CIPEN Community Dvp</v>
          </cell>
        </row>
        <row r="1716">
          <cell r="A1716">
            <v>7518174</v>
          </cell>
          <cell r="B1716" t="str">
            <v>Gungahlin B1 S18 - HV &amp; LV Cable Relocations</v>
          </cell>
          <cell r="C1716" t="str">
            <v>CIPEN Relocation</v>
          </cell>
        </row>
        <row r="1717">
          <cell r="A1717">
            <v>7518175</v>
          </cell>
          <cell r="B1717" t="str">
            <v>Symonston B18 19 &amp; 21 S112 Install Padmount Sub &amp; HV Reticulation</v>
          </cell>
          <cell r="C1717" t="str">
            <v>CIPEN Com/Ind Dvlp</v>
          </cell>
        </row>
        <row r="1718">
          <cell r="A1718">
            <v>7518176</v>
          </cell>
          <cell r="B1718" t="str">
            <v>Greenway B13 S19 - LV Supply to Child Care Centre</v>
          </cell>
          <cell r="C1718" t="str">
            <v>CIPEN Com/Ind Dvlp</v>
          </cell>
        </row>
        <row r="1719">
          <cell r="A1719">
            <v>7518177</v>
          </cell>
          <cell r="B1719" t="str">
            <v>Majura  Glenora Dr/Fairbairn Ave Roundabout - Relocate  HV &amp; LV Cables</v>
          </cell>
          <cell r="C1719" t="str">
            <v>CIPEN Relocation</v>
          </cell>
        </row>
        <row r="1720">
          <cell r="A1720">
            <v>7518178</v>
          </cell>
          <cell r="B1720" t="str">
            <v>Turner B26 S43 - LV Supply to 35 units</v>
          </cell>
          <cell r="C1720" t="str">
            <v>CIPEN Urbn Infill</v>
          </cell>
        </row>
        <row r="1721">
          <cell r="A1721">
            <v>7518181</v>
          </cell>
          <cell r="B1721" t="str">
            <v>Conder B2 S229 - LV Supply to Child Care Centre</v>
          </cell>
          <cell r="C1721" t="str">
            <v>CIPEN Com/Ind Dvlp</v>
          </cell>
        </row>
        <row r="1722">
          <cell r="A1722">
            <v>7518182</v>
          </cell>
          <cell r="B1722" t="str">
            <v>Campbell RMC Duntroon - LV Supply  to Swimming Pool</v>
          </cell>
          <cell r="C1722" t="str">
            <v>CIPEN Spec Requests</v>
          </cell>
        </row>
        <row r="1723">
          <cell r="A1723">
            <v>7518183</v>
          </cell>
          <cell r="B1723" t="str">
            <v>Greenway B21 S17 - HV Retic &amp; LV Supply to Office Development</v>
          </cell>
          <cell r="C1723" t="str">
            <v>CIPEN Com/Ind Dvlp</v>
          </cell>
        </row>
        <row r="1724">
          <cell r="A1724">
            <v>7518185</v>
          </cell>
          <cell r="B1724" t="str">
            <v>Dickson B6 S72 LV Fuseway  Upgrade</v>
          </cell>
          <cell r="C1724" t="str">
            <v>CIPEN Com/Ind Dvlp</v>
          </cell>
        </row>
        <row r="1725">
          <cell r="A1725">
            <v>7518186</v>
          </cell>
          <cell r="B1725" t="str">
            <v>O'Connor B68 S32 - Replace LV O/H with ABC</v>
          </cell>
          <cell r="C1725" t="str">
            <v>CIPEN Relocation</v>
          </cell>
        </row>
        <row r="1726">
          <cell r="A1726">
            <v>7518187</v>
          </cell>
          <cell r="B1726" t="str">
            <v>Chisholm B37 &amp; B44 S539 LV Supply Upgrade</v>
          </cell>
          <cell r="C1726" t="str">
            <v>CIPEN Com/Ind Dvlp</v>
          </cell>
        </row>
        <row r="1727">
          <cell r="A1727">
            <v>7518188</v>
          </cell>
          <cell r="B1727" t="str">
            <v>Fyshwick B18 S21 - Replace LV OH Mains with ABC</v>
          </cell>
          <cell r="C1727" t="str">
            <v>CIPEN Relocation</v>
          </cell>
        </row>
        <row r="1728">
          <cell r="A1728">
            <v>7518191</v>
          </cell>
          <cell r="B1728" t="str">
            <v>City B20 S10 LV UG Relocations</v>
          </cell>
          <cell r="C1728" t="str">
            <v>CIPEN Relocation</v>
          </cell>
        </row>
        <row r="1729">
          <cell r="A1729">
            <v>7518192</v>
          </cell>
          <cell r="B1729" t="str">
            <v>Greenway B13 S7 - LV Supply to Commercial Development</v>
          </cell>
          <cell r="C1729" t="str">
            <v>CIPEN Com/Ind Dvlp</v>
          </cell>
        </row>
        <row r="1730">
          <cell r="A1730">
            <v>7518193</v>
          </cell>
          <cell r="B1730" t="str">
            <v>Greenway B15 S7 - LV Supply to Commercial Development</v>
          </cell>
          <cell r="C1730" t="str">
            <v>CIPEN Com/Ind Dvlp</v>
          </cell>
        </row>
        <row r="1731">
          <cell r="A1731">
            <v>7518194</v>
          </cell>
          <cell r="B1731" t="str">
            <v>Greenway B17 S7 LV Supply to Commercial Development</v>
          </cell>
          <cell r="C1731" t="str">
            <v>CIPEN Com/Ind Dvlp</v>
          </cell>
        </row>
        <row r="1732">
          <cell r="A1732">
            <v>7518196</v>
          </cell>
          <cell r="B1732" t="str">
            <v>Fyshwick B35 S11 Replace  LV OH with ABC</v>
          </cell>
          <cell r="C1732" t="str">
            <v>CIPEN Dist O/H Rplc</v>
          </cell>
        </row>
        <row r="1733">
          <cell r="A1733">
            <v>7518199</v>
          </cell>
          <cell r="B1733" t="str">
            <v>Belconnen B52 S55 HV Retic 346 Units</v>
          </cell>
          <cell r="C1733" t="str">
            <v>CIPEN Urbn Infill</v>
          </cell>
        </row>
        <row r="1734">
          <cell r="A1734">
            <v>7518201</v>
          </cell>
          <cell r="B1734" t="str">
            <v>Narrabundah B1 S29 - LV Upgrade Southside Community Centre</v>
          </cell>
          <cell r="C1734" t="str">
            <v>CIPEN Spec Requests</v>
          </cell>
        </row>
        <row r="1735">
          <cell r="A1735">
            <v>7518202</v>
          </cell>
          <cell r="B1735" t="str">
            <v>Braddon  Part Section18 - LV OH Replacement</v>
          </cell>
          <cell r="C1735" t="str">
            <v>CIPEN Dist O/H Rplc</v>
          </cell>
        </row>
        <row r="1736">
          <cell r="A1736">
            <v>7518203</v>
          </cell>
          <cell r="B1736" t="str">
            <v>Canberra Central Pole 06-07 Stg 2  Replacement</v>
          </cell>
          <cell r="C1736" t="str">
            <v>CIPEN Dist O/H Rplc</v>
          </cell>
        </row>
        <row r="1737">
          <cell r="A1737">
            <v>7518204</v>
          </cell>
          <cell r="B1737" t="str">
            <v>Kingston B6 S49 - LV Supply to Chapel Building</v>
          </cell>
          <cell r="C1737" t="str">
            <v>CIPEN Spec Requests</v>
          </cell>
        </row>
        <row r="1738">
          <cell r="A1738">
            <v>7518206</v>
          </cell>
          <cell r="B1738" t="str">
            <v>Hume B16 S23  - Power Supply Upgrade</v>
          </cell>
          <cell r="C1738" t="str">
            <v>CIPEN Dist S/S Augm</v>
          </cell>
        </row>
        <row r="1739">
          <cell r="A1739">
            <v>7518208</v>
          </cell>
          <cell r="B1739" t="str">
            <v>Stay Installation 06-07 Stage 1</v>
          </cell>
          <cell r="C1739" t="str">
            <v>CIPEN Dist O/H Rplc</v>
          </cell>
        </row>
        <row r="1740">
          <cell r="A1740">
            <v>7518210</v>
          </cell>
          <cell r="B1740" t="str">
            <v>Harrison B9 S2 LV Supply to Harrison Playing Fields</v>
          </cell>
          <cell r="C1740" t="str">
            <v>CIPEN Spec Requests</v>
          </cell>
        </row>
        <row r="1741">
          <cell r="A1741">
            <v>7518212</v>
          </cell>
          <cell r="B1741" t="str">
            <v>City B16 S10 LV Supply Upgrade to Defence Building</v>
          </cell>
          <cell r="C1741" t="str">
            <v>CIPEN Com/Ind Dvlp</v>
          </cell>
        </row>
        <row r="1742">
          <cell r="A1742">
            <v>7518215</v>
          </cell>
          <cell r="B1742" t="str">
            <v>Yarralumla B1 S55 -  LV Supply Upgrade</v>
          </cell>
          <cell r="C1742" t="str">
            <v>CIPEN Spec Requests</v>
          </cell>
        </row>
        <row r="1743">
          <cell r="A1743">
            <v>7518218</v>
          </cell>
          <cell r="B1743" t="str">
            <v>Belconnen B3 S43 Benjamin Offices Redevelopment - HV Retic &amp; Sub F/Out</v>
          </cell>
          <cell r="C1743" t="str">
            <v>CIPEN Com/Ind Dvlp</v>
          </cell>
        </row>
        <row r="1744">
          <cell r="A1744">
            <v>7518219</v>
          </cell>
          <cell r="B1744" t="str">
            <v>Franklin 1 Estate Stage 1A HV &amp; LV Reticulation</v>
          </cell>
          <cell r="C1744" t="str">
            <v>CIPEN Urbn Dvlpmnt</v>
          </cell>
        </row>
        <row r="1745">
          <cell r="A1745">
            <v>7518221</v>
          </cell>
          <cell r="B1745" t="str">
            <v>Franklin 1 Estate Stage 1B HV &amp; LV Reticulation</v>
          </cell>
          <cell r="C1745" t="str">
            <v>CIPEN Urbn Dvlpmnt</v>
          </cell>
        </row>
        <row r="1746">
          <cell r="A1746">
            <v>7518223</v>
          </cell>
          <cell r="B1746" t="str">
            <v>Franklin 1 Estate Stage 1C HV &amp; LV Reticulation</v>
          </cell>
          <cell r="C1746" t="str">
            <v>CIPEN Urbn Dvlpmnt</v>
          </cell>
        </row>
        <row r="1747">
          <cell r="A1747">
            <v>7518225</v>
          </cell>
          <cell r="B1747" t="str">
            <v>Barton B1 S8 Masonic Centre Redevelopment</v>
          </cell>
          <cell r="C1747" t="str">
            <v>CIPEN Com/Ind Dvlp</v>
          </cell>
        </row>
        <row r="1748">
          <cell r="A1748">
            <v>7518228</v>
          </cell>
          <cell r="B1748" t="str">
            <v>Materials Requisitioning Business Process Re-engineering Part 1</v>
          </cell>
          <cell r="C1748" t="str">
            <v>CIPEN IT Project</v>
          </cell>
        </row>
        <row r="1749">
          <cell r="A1749">
            <v>7518229</v>
          </cell>
          <cell r="B1749" t="str">
            <v>City East High Level Portable Earths Installation</v>
          </cell>
          <cell r="C1749" t="str">
            <v>CIPEN ZZS Replce</v>
          </cell>
        </row>
        <row r="1750">
          <cell r="A1750">
            <v>7518232</v>
          </cell>
          <cell r="B1750" t="str">
            <v>Franklin 1 Estate Stage 1D HV &amp; LV Reticulation</v>
          </cell>
          <cell r="C1750" t="str">
            <v>CIPEN Urbn Dvlpmnt</v>
          </cell>
        </row>
        <row r="1751">
          <cell r="A1751">
            <v>7518234</v>
          </cell>
          <cell r="B1751" t="str">
            <v>Franklin 1 Estate Stage 1E HV &amp; LV Reticulation</v>
          </cell>
          <cell r="C1751" t="str">
            <v>CIPEN Urbn Dvlpmnt</v>
          </cell>
        </row>
        <row r="1752">
          <cell r="A1752">
            <v>7518236</v>
          </cell>
          <cell r="B1752" t="str">
            <v>Braddon B14&amp;15 S15 - LV Supply to 15 Apartments</v>
          </cell>
          <cell r="C1752" t="str">
            <v>CIPEN Urbn Infill</v>
          </cell>
        </row>
        <row r="1753">
          <cell r="A1753">
            <v>7518238</v>
          </cell>
          <cell r="B1753" t="str">
            <v>Nicholls B1 S125 - LV supply to Rain Gauging Station</v>
          </cell>
          <cell r="C1753" t="str">
            <v>CIPEN Spec Requests</v>
          </cell>
        </row>
        <row r="1754">
          <cell r="A1754">
            <v>7518241</v>
          </cell>
          <cell r="B1754" t="str">
            <v>Fyshwick B21 S12 - HV Retic &amp; LV Supply to Comm Development</v>
          </cell>
          <cell r="C1754" t="str">
            <v>CIPEN Com/Ind Dvlp</v>
          </cell>
        </row>
        <row r="1755">
          <cell r="A1755">
            <v>7518242</v>
          </cell>
          <cell r="B1755" t="str">
            <v>Tuggeranong - Tuggeranong Hill Upgrade Sub 4507</v>
          </cell>
          <cell r="C1755" t="str">
            <v>CIPEN Rural Devpmnt</v>
          </cell>
        </row>
        <row r="1756">
          <cell r="A1756">
            <v>7518245</v>
          </cell>
          <cell r="B1756" t="str">
            <v>Ainslie B8 S36 - HV OH Relocations</v>
          </cell>
          <cell r="C1756" t="str">
            <v>CIPEN Relocation</v>
          </cell>
        </row>
        <row r="1757">
          <cell r="A1757">
            <v>7518248</v>
          </cell>
          <cell r="B1757" t="str">
            <v>Majura B660 RAAF Fairbairn HV Reticulation &amp; LV Supply to Hangar 47</v>
          </cell>
          <cell r="C1757" t="str">
            <v>CIPEN Com/Ind Dvlp</v>
          </cell>
        </row>
        <row r="1758">
          <cell r="A1758">
            <v>7518250</v>
          </cell>
          <cell r="B1758" t="str">
            <v>Fyshwick S48 - LV Supply to SL Control Cubicle</v>
          </cell>
          <cell r="C1758" t="str">
            <v>CIPEN Spec Requests</v>
          </cell>
        </row>
        <row r="1759">
          <cell r="A1759">
            <v>7518251</v>
          </cell>
          <cell r="B1759" t="str">
            <v>Woden High Level Portable Earths Installation</v>
          </cell>
          <cell r="C1759" t="str">
            <v>CIPEN ZZS Replce</v>
          </cell>
        </row>
        <row r="1760">
          <cell r="A1760">
            <v>7518252</v>
          </cell>
          <cell r="B1760" t="str">
            <v>Wanniassa High Level Portable Earths Installation</v>
          </cell>
          <cell r="C1760" t="str">
            <v>CIPEN ZZS Replce</v>
          </cell>
        </row>
        <row r="1761">
          <cell r="A1761">
            <v>7518253</v>
          </cell>
          <cell r="B1761" t="str">
            <v>Gilmore High Level Portable Earths Installation</v>
          </cell>
          <cell r="C1761" t="str">
            <v>CIPEN ZZS Replce</v>
          </cell>
        </row>
        <row r="1762">
          <cell r="A1762">
            <v>7518254</v>
          </cell>
          <cell r="B1762" t="str">
            <v>Causeway High Level Portable Earths Installation</v>
          </cell>
          <cell r="C1762" t="str">
            <v>CIPEN ZZS Replce</v>
          </cell>
        </row>
        <row r="1763">
          <cell r="A1763">
            <v>7518255</v>
          </cell>
          <cell r="B1763" t="str">
            <v>Theodore High Level Portable Earths Installation</v>
          </cell>
          <cell r="C1763" t="str">
            <v>CIPEN ZZS Replce</v>
          </cell>
        </row>
        <row r="1764">
          <cell r="A1764">
            <v>7518256</v>
          </cell>
          <cell r="B1764" t="str">
            <v>On Call and Audit Scheduler</v>
          </cell>
          <cell r="C1764" t="str">
            <v>CIPEN IT Project</v>
          </cell>
        </row>
        <row r="1765">
          <cell r="A1765">
            <v>7518257</v>
          </cell>
          <cell r="B1765" t="str">
            <v>Aranda B1 S51 Relocate OH Line</v>
          </cell>
          <cell r="C1765" t="str">
            <v>CIPEN Relocation</v>
          </cell>
        </row>
        <row r="1766">
          <cell r="A1766">
            <v>7518260</v>
          </cell>
          <cell r="B1766" t="str">
            <v>Bonython West Estate Stages 1A &amp; 1B - HV &amp; LV Reticulation</v>
          </cell>
          <cell r="C1766" t="str">
            <v>CIPEN Urbn Dvlpmnt</v>
          </cell>
        </row>
        <row r="1767">
          <cell r="A1767">
            <v>7518262</v>
          </cell>
          <cell r="B1767" t="str">
            <v>Bonython West Estate Stg 2 - HV &amp; LV Reticulation</v>
          </cell>
          <cell r="C1767" t="str">
            <v>CIPEN Urbn Dvlpmnt</v>
          </cell>
        </row>
        <row r="1768">
          <cell r="A1768">
            <v>7518264</v>
          </cell>
          <cell r="B1768" t="str">
            <v>Streetlight Management Business Process Re-engineering</v>
          </cell>
          <cell r="C1768" t="str">
            <v>CIPEN IT Project</v>
          </cell>
        </row>
        <row r="1769">
          <cell r="A1769">
            <v>7518267</v>
          </cell>
          <cell r="B1769" t="str">
            <v>Lyneham B1 S54 - LV Supply to Units</v>
          </cell>
          <cell r="C1769" t="str">
            <v>CIPEN Urbn Infill</v>
          </cell>
        </row>
        <row r="1770">
          <cell r="A1770">
            <v>7518269</v>
          </cell>
          <cell r="B1770" t="str">
            <v>Red Hill B14 S41 - LV Supply to Retirement Units</v>
          </cell>
          <cell r="C1770" t="str">
            <v>CIPEN Urbn Infill</v>
          </cell>
        </row>
        <row r="1771">
          <cell r="A1771">
            <v>7518275</v>
          </cell>
          <cell r="B1771" t="str">
            <v>City B17 S63 - LV  Supply to Food  Van ( Temporary )</v>
          </cell>
          <cell r="C1771" t="str">
            <v>CIPEN Spec Requests</v>
          </cell>
        </row>
        <row r="1772">
          <cell r="A1772">
            <v>7518276</v>
          </cell>
          <cell r="B1772" t="str">
            <v>132kV Instrument Transformers</v>
          </cell>
          <cell r="C1772" t="str">
            <v>CIPEN ZZS Replce</v>
          </cell>
        </row>
        <row r="1773">
          <cell r="A1773">
            <v>7518277</v>
          </cell>
          <cell r="B1773" t="str">
            <v>125DCV Batteries and Battery Chargers</v>
          </cell>
          <cell r="C1773" t="str">
            <v>CIPEN ZZS Replce</v>
          </cell>
        </row>
        <row r="1774">
          <cell r="A1774">
            <v>7518278</v>
          </cell>
          <cell r="B1774" t="str">
            <v>Griffith B8 S1 - LV Supply to Commercial Development</v>
          </cell>
          <cell r="C1774" t="str">
            <v>CIPEN Com/Ind Dvlp</v>
          </cell>
        </row>
        <row r="1775">
          <cell r="A1775">
            <v>7518279</v>
          </cell>
          <cell r="B1775" t="str">
            <v>City B1 S21 ANU Accommodation</v>
          </cell>
          <cell r="C1775" t="str">
            <v>CIPEN Com/Ind Dvlp</v>
          </cell>
        </row>
        <row r="1776">
          <cell r="A1776">
            <v>7518280</v>
          </cell>
          <cell r="B1776" t="str">
            <v>Drawing Management System Capture Missing Images</v>
          </cell>
          <cell r="C1776" t="str">
            <v>CIPEN IT Project</v>
          </cell>
        </row>
        <row r="1777">
          <cell r="A1777">
            <v>7518281</v>
          </cell>
          <cell r="B1777" t="str">
            <v>Wanniassa B27 S130 - LV Supply to Units</v>
          </cell>
          <cell r="C1777" t="str">
            <v>CIPEN Urbn Infill</v>
          </cell>
        </row>
        <row r="1778">
          <cell r="A1778">
            <v>7518283</v>
          </cell>
          <cell r="B1778" t="str">
            <v>Mitchell B8 S57 - LV Supply to Warehouse</v>
          </cell>
          <cell r="C1778" t="str">
            <v>CIPEN Com/Ind Dvlp</v>
          </cell>
        </row>
        <row r="1779">
          <cell r="A1779">
            <v>7518284</v>
          </cell>
          <cell r="B1779" t="str">
            <v>Belconnen B21 S86 HV Relocations &amp; HV &amp; LV Reticulation to Apartments</v>
          </cell>
          <cell r="C1779" t="str">
            <v>CIPEN Urbn Infill</v>
          </cell>
        </row>
        <row r="1780">
          <cell r="A1780">
            <v>7518287</v>
          </cell>
          <cell r="B1780" t="str">
            <v>Greenway South HV Network Augmentation</v>
          </cell>
          <cell r="C1780" t="str">
            <v>CIPEN Dist Sys Augm</v>
          </cell>
        </row>
        <row r="1781">
          <cell r="A1781">
            <v>7518288</v>
          </cell>
          <cell r="B1781" t="str">
            <v>Turner B18 &amp;19 S48 - LV Replacement to Residences</v>
          </cell>
          <cell r="C1781" t="str">
            <v>CIPEN Dist U/G Rplc</v>
          </cell>
        </row>
        <row r="1782">
          <cell r="A1782">
            <v>7518289</v>
          </cell>
          <cell r="B1782" t="str">
            <v>Gilmore B24 S50 LV Supply to 6 Units</v>
          </cell>
          <cell r="C1782" t="str">
            <v>CIPEN Urbn Infill</v>
          </cell>
        </row>
        <row r="1783">
          <cell r="A1783">
            <v>7518290</v>
          </cell>
          <cell r="B1783" t="str">
            <v>Braddon B4  S1 - LV Asset Replacement</v>
          </cell>
          <cell r="C1783" t="str">
            <v>CIPEN Dist U/G Rplc</v>
          </cell>
        </row>
        <row r="1784">
          <cell r="A1784">
            <v>7518292</v>
          </cell>
          <cell r="B1784" t="str">
            <v>Harrison B1 S64 LV Supply to 4 Units</v>
          </cell>
          <cell r="C1784" t="str">
            <v>CIPEN Urbn Infill</v>
          </cell>
        </row>
        <row r="1785">
          <cell r="A1785">
            <v>7518293</v>
          </cell>
          <cell r="B1785" t="str">
            <v>Weston B1 S82  - Substation 3204 Upgrade &amp; LV Board Alteration</v>
          </cell>
          <cell r="C1785" t="str">
            <v>CIPEN Com/Ind Dvlp</v>
          </cell>
        </row>
        <row r="1786">
          <cell r="A1786">
            <v>7518294</v>
          </cell>
          <cell r="B1786" t="str">
            <v>Forrest S20 21 22 - LV Augmentation</v>
          </cell>
          <cell r="C1786" t="str">
            <v>CIPEN Dist Sys Augm</v>
          </cell>
        </row>
        <row r="1787">
          <cell r="A1787">
            <v>7518296</v>
          </cell>
          <cell r="B1787" t="str">
            <v>Red Hill B12 S16 - LV Upgrade</v>
          </cell>
          <cell r="C1787" t="str">
            <v>CIPEN Spec Requests</v>
          </cell>
        </row>
        <row r="1788">
          <cell r="A1788">
            <v>7518297</v>
          </cell>
          <cell r="B1788" t="str">
            <v>Bruce B18 S4 - LV Supply to Irrigation Controllers</v>
          </cell>
          <cell r="C1788" t="str">
            <v>CIPEN Spec Requests</v>
          </cell>
        </row>
        <row r="1789">
          <cell r="A1789">
            <v>7518299</v>
          </cell>
          <cell r="B1789" t="str">
            <v>Belconnen B1570 - HV Retic &amp; LV Supply to  RG Station Cop Crossing</v>
          </cell>
          <cell r="C1789" t="str">
            <v>CIPEN Spec Requests</v>
          </cell>
        </row>
        <row r="1790">
          <cell r="A1790">
            <v>7518300</v>
          </cell>
          <cell r="B1790" t="str">
            <v>ACMS Data Validation Tool</v>
          </cell>
          <cell r="C1790" t="str">
            <v>CIPEN IT Project</v>
          </cell>
        </row>
        <row r="1791">
          <cell r="A1791">
            <v>7518301</v>
          </cell>
          <cell r="B1791" t="str">
            <v>Griffith B1 S8 - Sub 4004 Replacement</v>
          </cell>
          <cell r="C1791" t="str">
            <v>CIPEN Dist S/S Rplc</v>
          </cell>
        </row>
        <row r="1792">
          <cell r="A1792">
            <v>7518302</v>
          </cell>
          <cell r="B1792" t="str">
            <v>Mitchell  S21 -  LV Asset Augmentation</v>
          </cell>
          <cell r="C1792" t="str">
            <v>CIPEN Dist Sys Augm</v>
          </cell>
        </row>
        <row r="1793">
          <cell r="A1793">
            <v>7518303</v>
          </cell>
          <cell r="B1793" t="str">
            <v>Fyshwick - Dairy FLat Rd - Mundaring Fdr to Monash Fdr Tie</v>
          </cell>
          <cell r="C1793" t="str">
            <v>CIPEN Dist Sys Augm</v>
          </cell>
        </row>
        <row r="1794">
          <cell r="A1794">
            <v>7518304</v>
          </cell>
          <cell r="B1794" t="str">
            <v>Lyneham B30 S43 -  LV O/H Relocation/ Supply to Units</v>
          </cell>
          <cell r="C1794" t="str">
            <v>CIPEN Relocation</v>
          </cell>
        </row>
        <row r="1795">
          <cell r="A1795">
            <v>7518315</v>
          </cell>
          <cell r="B1795" t="str">
            <v>Hume B24 S7 Tralee St Warehouse New Supply</v>
          </cell>
          <cell r="C1795" t="str">
            <v>CIPEN Com/Ind Dvlp</v>
          </cell>
        </row>
        <row r="1796">
          <cell r="A1796">
            <v>7518316</v>
          </cell>
          <cell r="B1796" t="str">
            <v>Belconen B26 S157 - LV Supply to TLC</v>
          </cell>
          <cell r="C1796" t="str">
            <v>CIPEN Spec Requests</v>
          </cell>
        </row>
        <row r="1797">
          <cell r="A1797">
            <v>7518317</v>
          </cell>
          <cell r="B1797" t="str">
            <v>Gungahlin - HV Cable Relocation - Anthony Rolfe Ave Storage Tank</v>
          </cell>
          <cell r="C1797" t="str">
            <v>CIPEN Relocation</v>
          </cell>
        </row>
        <row r="1798">
          <cell r="A1798">
            <v>7518319</v>
          </cell>
          <cell r="B1798" t="str">
            <v>Belconnen B1356 Lady Denman  Drive - LV Supply to TLC</v>
          </cell>
          <cell r="C1798" t="str">
            <v>CIPEN Spec Requests</v>
          </cell>
        </row>
        <row r="1799">
          <cell r="A1799">
            <v>7518320</v>
          </cell>
          <cell r="B1799" t="str">
            <v>Kingston B6 S49 LV Supply to Bulkstore Extension</v>
          </cell>
          <cell r="C1799" t="str">
            <v>CIPEN Com/Ind Dvlp</v>
          </cell>
        </row>
        <row r="1800">
          <cell r="A1800">
            <v>7518321</v>
          </cell>
          <cell r="B1800" t="str">
            <v>Hume B14 S18 ACT Prison HV Feeder Tie</v>
          </cell>
          <cell r="C1800" t="str">
            <v>CIPEN Dist Sys Augm</v>
          </cell>
        </row>
        <row r="1801">
          <cell r="A1801">
            <v>7518322</v>
          </cell>
          <cell r="B1801" t="str">
            <v>Acton B1 S73 - HV Reticulation &amp; LV Supply to TLC</v>
          </cell>
          <cell r="C1801" t="str">
            <v>CIPEN Spec Requests</v>
          </cell>
        </row>
        <row r="1802">
          <cell r="A1802">
            <v>7518323</v>
          </cell>
          <cell r="B1802" t="str">
            <v>Griffith B10 S32 - Replace LV O/H with ABC</v>
          </cell>
          <cell r="C1802" t="str">
            <v>CIPEN Relocation</v>
          </cell>
        </row>
        <row r="1803">
          <cell r="A1803">
            <v>7518324</v>
          </cell>
          <cell r="B1803" t="str">
            <v>Deakin B1 S65 Royal Australian Mint Refurbishment</v>
          </cell>
          <cell r="C1803" t="str">
            <v>CIPEN Com/Ind Dvlp</v>
          </cell>
        </row>
        <row r="1804">
          <cell r="A1804">
            <v>7518325</v>
          </cell>
          <cell r="B1804" t="str">
            <v>Wanniassa B6 S278  Medical Centre-  New Supply</v>
          </cell>
          <cell r="C1804" t="str">
            <v>CIPEN Com/Ind Dvlp</v>
          </cell>
        </row>
        <row r="1805">
          <cell r="A1805">
            <v>7518328</v>
          </cell>
          <cell r="B1805" t="str">
            <v>Gungahlin B1 S4 - LV Supply to POE Cubicle (Temporary)</v>
          </cell>
          <cell r="C1805" t="str">
            <v>CIPEN Spec Requests</v>
          </cell>
        </row>
        <row r="1806">
          <cell r="A1806">
            <v>7518334</v>
          </cell>
          <cell r="B1806" t="str">
            <v>Lyneham B1 S54 - LV Relocation to SL Control Box</v>
          </cell>
          <cell r="C1806" t="str">
            <v>CIPEN Relocation</v>
          </cell>
        </row>
        <row r="1807">
          <cell r="A1807">
            <v>7518339</v>
          </cell>
          <cell r="B1807" t="str">
            <v>Fyshwick B14 S41 - HV Retic &amp; L V  Supply to HIA Offices</v>
          </cell>
          <cell r="C1807" t="str">
            <v>CIPEN Com/Ind Dvlp</v>
          </cell>
        </row>
        <row r="1808">
          <cell r="A1808">
            <v>7518340</v>
          </cell>
          <cell r="B1808" t="str">
            <v>Canberra Central Pole 06-07 Stg 3 Replacement</v>
          </cell>
          <cell r="C1808" t="str">
            <v>CIPEN DIST POLE RPLC</v>
          </cell>
        </row>
        <row r="1809">
          <cell r="A1809">
            <v>7518343</v>
          </cell>
          <cell r="B1809" t="str">
            <v>Lyneham B2 S67 -  Replace LV O/H with ABC</v>
          </cell>
          <cell r="C1809" t="str">
            <v>CIPEN Relocation</v>
          </cell>
        </row>
        <row r="1810">
          <cell r="A1810">
            <v>7518344</v>
          </cell>
          <cell r="B1810" t="str">
            <v>Rural Reclosers CAPM Upgrade Part Three [2006-2007]</v>
          </cell>
          <cell r="C1810" t="str">
            <v>CIPEN IT Project</v>
          </cell>
        </row>
        <row r="1811">
          <cell r="A1811">
            <v>7518345</v>
          </cell>
          <cell r="B1811" t="str">
            <v>Gungahlin District - Riley &amp; Nona Feeders Extension</v>
          </cell>
          <cell r="C1811" t="str">
            <v>CIPEN Dist Sys Augm</v>
          </cell>
        </row>
        <row r="1812">
          <cell r="A1812">
            <v>7518347</v>
          </cell>
          <cell r="B1812" t="str">
            <v>Page B21 S2 - HV Retic &amp; LV Supply to units</v>
          </cell>
          <cell r="C1812" t="str">
            <v>CIPEN Urbn Infill</v>
          </cell>
        </row>
        <row r="1813">
          <cell r="A1813">
            <v>7518349</v>
          </cell>
          <cell r="B1813" t="str">
            <v>Duffy B2 S56 Stromlo Rural Village Redevelopment - LV Reticulation</v>
          </cell>
          <cell r="C1813" t="str">
            <v>CIPEN Rural Devpmnt</v>
          </cell>
        </row>
        <row r="1814">
          <cell r="A1814">
            <v>7518350</v>
          </cell>
          <cell r="B1814" t="str">
            <v>Coree District Block 5 Uriarra Rural Village Rdvlpment - HV&amp;LV Retic</v>
          </cell>
          <cell r="C1814" t="str">
            <v>CIPEN Rural Devpmnt</v>
          </cell>
        </row>
        <row r="1815">
          <cell r="A1815">
            <v>7518353</v>
          </cell>
          <cell r="B1815" t="str">
            <v>Holt B18 S21 - 8 Units New Supply</v>
          </cell>
          <cell r="C1815" t="str">
            <v>CIPEN Urbn Infill</v>
          </cell>
        </row>
        <row r="1816">
          <cell r="A1816">
            <v>7518357</v>
          </cell>
          <cell r="B1816" t="str">
            <v>Chifley B11 S15 - Replace LV O/H with ABC</v>
          </cell>
          <cell r="C1816" t="str">
            <v>CIPEN Relocation</v>
          </cell>
        </row>
        <row r="1817">
          <cell r="A1817">
            <v>7518359</v>
          </cell>
          <cell r="B1817" t="str">
            <v>Narrabundah B36 S95 - Replace LV O/H with ABC</v>
          </cell>
          <cell r="C1817" t="str">
            <v>CIPEN Relocation</v>
          </cell>
        </row>
        <row r="1818">
          <cell r="A1818">
            <v>7518360</v>
          </cell>
          <cell r="B1818" t="str">
            <v>Energy Monitoring   132kV Line to Latham ZS</v>
          </cell>
          <cell r="C1818" t="str">
            <v>CIPEN IT Project</v>
          </cell>
        </row>
        <row r="1819">
          <cell r="A1819">
            <v>7518363</v>
          </cell>
          <cell r="B1819" t="str">
            <v>Lyons - Sub 3690 Cotter Pump Station Supply Upgrade</v>
          </cell>
          <cell r="C1819" t="str">
            <v>CIPEN Spec Requests</v>
          </cell>
        </row>
        <row r="1820">
          <cell r="A1820">
            <v>7518364</v>
          </cell>
          <cell r="B1820" t="str">
            <v>Stromlo Cotter PS Sup Upgrade Trnsfer load from Cotter 22 to Cotter 11</v>
          </cell>
          <cell r="C1820" t="str">
            <v>CIPEN Spec Requests</v>
          </cell>
        </row>
        <row r="1821">
          <cell r="A1821">
            <v>7518367</v>
          </cell>
          <cell r="B1821" t="str">
            <v>City B19 S65 - HV &amp; LV Reticulation Upgrade &amp; Relocation</v>
          </cell>
          <cell r="C1821" t="str">
            <v>CIPEN Urbn Infill</v>
          </cell>
        </row>
        <row r="1822">
          <cell r="A1822">
            <v>7518368</v>
          </cell>
          <cell r="B1822" t="str">
            <v>Pole Sub Replacement 06-07 Stg 2 Suburban Program</v>
          </cell>
          <cell r="C1822" t="str">
            <v>CIPEN Dist S/S Rplc</v>
          </cell>
        </row>
        <row r="1823">
          <cell r="A1823">
            <v>7518371</v>
          </cell>
          <cell r="B1823" t="str">
            <v>Tharwa B9 S3 - LV  Overhead Relocation</v>
          </cell>
          <cell r="C1823" t="str">
            <v>CIPEN Relocation</v>
          </cell>
        </row>
        <row r="1824">
          <cell r="A1824">
            <v>7518375</v>
          </cell>
          <cell r="B1824" t="str">
            <v>Hume B24 S2 LV Supply Upgrade to new Data Centre</v>
          </cell>
          <cell r="C1824" t="str">
            <v>CIPEN Com/Ind Dvlp</v>
          </cell>
        </row>
        <row r="1825">
          <cell r="A1825">
            <v>7518377</v>
          </cell>
          <cell r="B1825" t="str">
            <v>Hume B14 S18 - LV Construction Supply</v>
          </cell>
          <cell r="C1825" t="str">
            <v>CIPEN Spec Requests</v>
          </cell>
        </row>
        <row r="1826">
          <cell r="A1826">
            <v>7518381</v>
          </cell>
          <cell r="B1826" t="str">
            <v>Belconnen Dist - LMWQCC - Supply Upgrade - New Clarifiers</v>
          </cell>
          <cell r="C1826" t="str">
            <v>CIPEN Community Dvp</v>
          </cell>
        </row>
        <row r="1827">
          <cell r="A1827">
            <v>7518382</v>
          </cell>
          <cell r="B1827" t="str">
            <v>Deakin B2 S67 - LV Supply to Botswana High Commission</v>
          </cell>
          <cell r="C1827" t="str">
            <v>CIPEN Com/Ind Dvlp</v>
          </cell>
        </row>
        <row r="1828">
          <cell r="A1828">
            <v>7518383</v>
          </cell>
          <cell r="B1828" t="str">
            <v>Griffith B4 S19 - LV Upgrade Eastlake Football Club</v>
          </cell>
          <cell r="C1828" t="str">
            <v>CIPEN Com/Ind Dvlp</v>
          </cell>
        </row>
        <row r="1829">
          <cell r="A1829">
            <v>7518384</v>
          </cell>
          <cell r="B1829" t="str">
            <v>Forde Estate Stage 3 - HV &amp; LV Reticulation</v>
          </cell>
          <cell r="C1829" t="str">
            <v>CIPEN Urbn Dvlpmnt</v>
          </cell>
        </row>
        <row r="1830">
          <cell r="A1830">
            <v>7518385</v>
          </cell>
          <cell r="B1830" t="str">
            <v>Belconnen B1358 - LV Supply to SLCC</v>
          </cell>
          <cell r="C1830" t="str">
            <v>CIPEN Spec Requests</v>
          </cell>
        </row>
        <row r="1831">
          <cell r="A1831">
            <v>7518386</v>
          </cell>
          <cell r="B1831" t="str">
            <v>Acton B3 S63 - HV Retic &amp; LV Supply to TLC</v>
          </cell>
          <cell r="C1831" t="str">
            <v>CIPEN Spec Requests</v>
          </cell>
        </row>
        <row r="1832">
          <cell r="A1832">
            <v>7518387</v>
          </cell>
          <cell r="B1832" t="str">
            <v>Fyshwick B8 S48 Chamber Substations &amp; HV Retic to DFO site</v>
          </cell>
          <cell r="C1832" t="str">
            <v>CIPEN Com/Ind Dvlp</v>
          </cell>
        </row>
        <row r="1833">
          <cell r="A1833">
            <v>7518389</v>
          </cell>
          <cell r="B1833" t="str">
            <v>Hughes B27 S14 LV OH Relocation</v>
          </cell>
          <cell r="C1833" t="str">
            <v>CIPEN Relocation</v>
          </cell>
        </row>
        <row r="1834">
          <cell r="A1834">
            <v>7518393</v>
          </cell>
          <cell r="B1834" t="str">
            <v>Braddon B9 S7 - HV U/G Relocation</v>
          </cell>
          <cell r="C1834" t="str">
            <v>CIPEN Relocation</v>
          </cell>
        </row>
        <row r="1835">
          <cell r="A1835">
            <v>7518394</v>
          </cell>
          <cell r="B1835" t="str">
            <v>Parkes B6 S28 -  Metering Cubicle Relocation</v>
          </cell>
          <cell r="C1835" t="str">
            <v>CIPEN Relocation</v>
          </cell>
        </row>
        <row r="1836">
          <cell r="A1836">
            <v>7518395</v>
          </cell>
          <cell r="B1836" t="str">
            <v>Holt B1 S48 - HV Retic &amp; LV Supply  West Belconnen School</v>
          </cell>
          <cell r="C1836" t="str">
            <v>CIPEN Community Dvp</v>
          </cell>
        </row>
        <row r="1837">
          <cell r="A1837">
            <v>7518396</v>
          </cell>
          <cell r="B1837" t="str">
            <v>Majura B622 - Sub 9120 Upgrade</v>
          </cell>
          <cell r="C1837" t="str">
            <v>CIPEN Dist S/S Augm</v>
          </cell>
        </row>
        <row r="1838">
          <cell r="A1838">
            <v>7518397</v>
          </cell>
          <cell r="B1838" t="str">
            <v>Majura Fairbairn/Richmond Avenue Carparks - HV UG Relocation</v>
          </cell>
          <cell r="C1838" t="str">
            <v>CIPEN Relocation</v>
          </cell>
        </row>
        <row r="1839">
          <cell r="A1839">
            <v>7518398</v>
          </cell>
          <cell r="B1839" t="str">
            <v>Majura Fairbairn - Building 277 Supply Upgrade</v>
          </cell>
          <cell r="C1839" t="str">
            <v>CIPEN Com/Ind Dvlp</v>
          </cell>
        </row>
        <row r="1840">
          <cell r="A1840">
            <v>7518399</v>
          </cell>
          <cell r="B1840" t="str">
            <v>Florey B28 S143 LV Supply to Commercial Development</v>
          </cell>
          <cell r="C1840" t="str">
            <v>CIPEN Com/Ind Dvlp</v>
          </cell>
        </row>
        <row r="1841">
          <cell r="A1841">
            <v>7518402</v>
          </cell>
          <cell r="B1841" t="str">
            <v>Majura  Brindabeela   Business Park B37- LV Upgrade Child Care Centre</v>
          </cell>
          <cell r="C1841" t="str">
            <v>CIPEN Spec Requests</v>
          </cell>
        </row>
        <row r="1842">
          <cell r="A1842">
            <v>7518403</v>
          </cell>
          <cell r="B1842" t="str">
            <v>Braddon B2  S16  - LV Supply to Units</v>
          </cell>
          <cell r="C1842" t="str">
            <v>CIPEN Urbn Infill</v>
          </cell>
        </row>
        <row r="1843">
          <cell r="A1843">
            <v>7518406</v>
          </cell>
          <cell r="B1843" t="str">
            <v>Gungahlin B1 S181 - LV Supply to Pump Station</v>
          </cell>
          <cell r="C1843" t="str">
            <v>CIPEN Spec Requests</v>
          </cell>
        </row>
        <row r="1844">
          <cell r="A1844">
            <v>7518407</v>
          </cell>
          <cell r="B1844" t="str">
            <v>Turner B20 S38 - LV Supply to Units</v>
          </cell>
          <cell r="C1844" t="str">
            <v>CIPEN Urbn Infill</v>
          </cell>
        </row>
        <row r="1845">
          <cell r="A1845">
            <v>7518409</v>
          </cell>
          <cell r="B1845" t="str">
            <v>Macgregor B3 S81 - LV Upgrade to Macg.Primary School</v>
          </cell>
          <cell r="C1845" t="str">
            <v>CIPEN Spec Requests</v>
          </cell>
        </row>
        <row r="1846">
          <cell r="A1846">
            <v>7518410</v>
          </cell>
          <cell r="B1846" t="str">
            <v>Macquarie B30 S50 - LV Supply to Aldi Supermarket</v>
          </cell>
          <cell r="C1846" t="str">
            <v>CIPEN Com/Ind Dvlp</v>
          </cell>
        </row>
        <row r="1847">
          <cell r="A1847">
            <v>7518412</v>
          </cell>
          <cell r="B1847" t="str">
            <v>Wanniassa Zone Substation Double Feeder Augmentation</v>
          </cell>
          <cell r="C1847" t="str">
            <v>CIPEN ZZS Augme</v>
          </cell>
        </row>
        <row r="1848">
          <cell r="A1848">
            <v>7518415</v>
          </cell>
          <cell r="B1848" t="str">
            <v>Harrison B9 S2 - LV Supply to Sales Office</v>
          </cell>
          <cell r="C1848" t="str">
            <v>CIPEN Spec Requests</v>
          </cell>
        </row>
        <row r="1849">
          <cell r="A1849">
            <v>7518416</v>
          </cell>
          <cell r="B1849" t="str">
            <v>NEM B2B Systems Development</v>
          </cell>
          <cell r="C1849" t="str">
            <v>CIPEN IT Project</v>
          </cell>
        </row>
        <row r="1850">
          <cell r="A1850">
            <v>7518418</v>
          </cell>
          <cell r="B1850" t="str">
            <v>Acton ANU HV Reticulation Hedley Bull Building</v>
          </cell>
          <cell r="C1850" t="str">
            <v>CIPEN Com/Ind Dvlp</v>
          </cell>
        </row>
        <row r="1851">
          <cell r="A1851">
            <v>7518419</v>
          </cell>
          <cell r="B1851" t="str">
            <v>Harrison B9 S2 HV Retic &amp; Install Padmount for Primary School</v>
          </cell>
          <cell r="C1851" t="str">
            <v>CIPEN Com/Ind Dvlp</v>
          </cell>
        </row>
        <row r="1852">
          <cell r="A1852">
            <v>7518422</v>
          </cell>
          <cell r="B1852" t="str">
            <v>Weston Creek Stg 2 06/07 Pole Replacement</v>
          </cell>
          <cell r="C1852" t="str">
            <v>CIPEN DIST POLE RPLC</v>
          </cell>
        </row>
        <row r="1853">
          <cell r="A1853">
            <v>7518423</v>
          </cell>
          <cell r="B1853" t="str">
            <v>Williamsdale Lots 1&amp;2 DP 4556696 - HV Retic &amp; LV Supply</v>
          </cell>
          <cell r="C1853" t="str">
            <v>CIPEN Rural Devpmnt</v>
          </cell>
        </row>
        <row r="1854">
          <cell r="A1854">
            <v>7518425</v>
          </cell>
          <cell r="B1854" t="str">
            <v>O'Connor B38 S76 - Replace LV O/H with ABC</v>
          </cell>
          <cell r="C1854" t="str">
            <v>CIPEN Relocation</v>
          </cell>
        </row>
        <row r="1855">
          <cell r="A1855">
            <v>7518426</v>
          </cell>
          <cell r="B1855" t="str">
            <v>Gungahlin B9 S176 - Linkpillar Fuse Upgrade</v>
          </cell>
          <cell r="C1855" t="str">
            <v>CIPEN Spec Requests</v>
          </cell>
        </row>
        <row r="1856">
          <cell r="A1856">
            <v>7518427</v>
          </cell>
          <cell r="B1856" t="str">
            <v>Campbell B28 S7 - Replace LV O/H with ABC</v>
          </cell>
          <cell r="C1856" t="str">
            <v>CIPEN Relocation</v>
          </cell>
        </row>
        <row r="1857">
          <cell r="A1857">
            <v>7518428</v>
          </cell>
          <cell r="B1857" t="str">
            <v>Mitchell B17 S22 - LV Supply to Comm Development</v>
          </cell>
          <cell r="C1857" t="str">
            <v>CIPEN Com/Ind Dvlp</v>
          </cell>
        </row>
        <row r="1858">
          <cell r="A1858">
            <v>7518430</v>
          </cell>
          <cell r="B1858" t="str">
            <v>Campbell RMC Duntroon - LV Supply to  Building A87</v>
          </cell>
          <cell r="C1858" t="str">
            <v>CIPEN Com/Ind Dvlp</v>
          </cell>
        </row>
        <row r="1859">
          <cell r="A1859">
            <v>7518431</v>
          </cell>
          <cell r="B1859" t="str">
            <v>Gold Creek Zone Substation Fence Replacement</v>
          </cell>
          <cell r="C1859" t="str">
            <v>CIPEN ZZS Replce</v>
          </cell>
        </row>
        <row r="1860">
          <cell r="A1860">
            <v>7518432</v>
          </cell>
          <cell r="B1860" t="str">
            <v>City B9  S56  - Sub 8686 LV Fuseway Upgrade</v>
          </cell>
          <cell r="C1860" t="str">
            <v>CIPEN Com/Ind Dvlp</v>
          </cell>
        </row>
        <row r="1861">
          <cell r="A1861">
            <v>7518436</v>
          </cell>
          <cell r="B1861" t="str">
            <v>Parkes B6 S28 Temporary Supply</v>
          </cell>
          <cell r="C1861" t="str">
            <v>CIPEN Com/Ind Dvlp</v>
          </cell>
        </row>
        <row r="1862">
          <cell r="A1862">
            <v>7518438</v>
          </cell>
          <cell r="B1862" t="str">
            <v>Braddon B1 S8 HV Retic &amp; Padmount for new Motel</v>
          </cell>
          <cell r="C1862" t="str">
            <v>CIPEN Com/Ind Dvlp</v>
          </cell>
        </row>
        <row r="1863">
          <cell r="A1863">
            <v>7518439</v>
          </cell>
          <cell r="B1863" t="str">
            <v>Symonston B7 S113 HV Retic &amp; Substation</v>
          </cell>
          <cell r="C1863" t="str">
            <v>CIPEN Com/Ind Dvlp</v>
          </cell>
        </row>
        <row r="1864">
          <cell r="A1864">
            <v>7518440</v>
          </cell>
          <cell r="B1864" t="str">
            <v>Fyshwick B1 S86 - LV Supply to Construction Site</v>
          </cell>
          <cell r="C1864" t="str">
            <v>CIPEN Spec Requests</v>
          </cell>
        </row>
        <row r="1865">
          <cell r="A1865">
            <v>7518441</v>
          </cell>
          <cell r="B1865" t="str">
            <v>Nicholls - Lexcen and Hughes Feeder Tie</v>
          </cell>
          <cell r="C1865" t="str">
            <v>CIPEN Dist Sys Augm</v>
          </cell>
        </row>
        <row r="1866">
          <cell r="A1866">
            <v>7518443</v>
          </cell>
          <cell r="B1866" t="str">
            <v>Fyshwick System Control Pallsade Fence Upgrade of Security</v>
          </cell>
          <cell r="C1866" t="str">
            <v>CIPEN Facilities</v>
          </cell>
        </row>
        <row r="1867">
          <cell r="A1867">
            <v>7518445</v>
          </cell>
          <cell r="B1867" t="str">
            <v>Acton-ANU-New Internal HV Feeder</v>
          </cell>
          <cell r="C1867" t="str">
            <v>CIPEN Dist Sys Augm</v>
          </cell>
        </row>
        <row r="1868">
          <cell r="A1868">
            <v>7518446</v>
          </cell>
          <cell r="B1868" t="str">
            <v>LV Supply to Bus Shelter Advertising ACT Various Locations</v>
          </cell>
          <cell r="C1868" t="str">
            <v>CIPEN Community Dvp</v>
          </cell>
        </row>
        <row r="1869">
          <cell r="A1869">
            <v>7518448</v>
          </cell>
          <cell r="B1869" t="str">
            <v>Fyshwick B1 S83 MBA Headquarters LV Supply</v>
          </cell>
          <cell r="C1869" t="str">
            <v>CIPEN Com/Ind Dvlp</v>
          </cell>
        </row>
        <row r="1870">
          <cell r="A1870">
            <v>7518450</v>
          </cell>
          <cell r="B1870" t="str">
            <v>Pole Reinstatement Stage 2 (Nailing) 2006/07</v>
          </cell>
          <cell r="C1870" t="str">
            <v>CIPEN Dist O/H Rplc</v>
          </cell>
        </row>
        <row r="1871">
          <cell r="A1871">
            <v>7518451</v>
          </cell>
          <cell r="B1871" t="str">
            <v>City B2 S68 - LV Supply to POE Cubicle</v>
          </cell>
          <cell r="C1871" t="str">
            <v>CIPEN Spec Requests</v>
          </cell>
        </row>
        <row r="1872">
          <cell r="A1872">
            <v>7518452</v>
          </cell>
          <cell r="B1872" t="str">
            <v>Harrison B9 S2 - LV Supply to Pump Station</v>
          </cell>
          <cell r="C1872" t="str">
            <v>CIPEN Spec Requests</v>
          </cell>
        </row>
        <row r="1873">
          <cell r="A1873">
            <v>7518453</v>
          </cell>
          <cell r="B1873" t="str">
            <v>Holder S40 Cornish Place - Replace LV Service Cables &amp; Spur Joints</v>
          </cell>
          <cell r="C1873" t="str">
            <v>CIPEN SERVICE RPLC</v>
          </cell>
        </row>
        <row r="1874">
          <cell r="A1874">
            <v>7518454</v>
          </cell>
          <cell r="B1874" t="str">
            <v>Forrest B18 S20 - LV O/H Relocation</v>
          </cell>
          <cell r="C1874" t="str">
            <v>CIPEN Relocation</v>
          </cell>
        </row>
        <row r="1875">
          <cell r="A1875">
            <v>7518457</v>
          </cell>
          <cell r="B1875" t="str">
            <v>City S56 Indoor Sub 8686 Upgrade</v>
          </cell>
          <cell r="C1875" t="str">
            <v>CIPEN Com/Ind Dvlp</v>
          </cell>
        </row>
        <row r="1876">
          <cell r="A1876">
            <v>7518458</v>
          </cell>
          <cell r="B1876" t="str">
            <v>City B 2 &amp; 12 S3 Tamar House Redevelopment</v>
          </cell>
          <cell r="C1876" t="str">
            <v>CIPEN Com/Ind Dvlp</v>
          </cell>
        </row>
        <row r="1877">
          <cell r="A1877">
            <v>7518459</v>
          </cell>
          <cell r="B1877" t="str">
            <v>Acton ANU B1 S35  New Supply Crawford School</v>
          </cell>
          <cell r="C1877" t="str">
            <v>CIPEN Com/Ind Dvlp</v>
          </cell>
        </row>
        <row r="1878">
          <cell r="A1878">
            <v>7518460</v>
          </cell>
          <cell r="B1878" t="str">
            <v>Deakin B9 S3 LV Supply to Multi Unit Site</v>
          </cell>
          <cell r="C1878" t="str">
            <v>CIPEN Urbn Infill</v>
          </cell>
        </row>
        <row r="1879">
          <cell r="A1879">
            <v>7518462</v>
          </cell>
          <cell r="B1879" t="str">
            <v>Greenway Athllon Dr Duplication  Works - Undergrounding of HV O/H</v>
          </cell>
          <cell r="C1879" t="str">
            <v>CIPEN Relocation</v>
          </cell>
        </row>
        <row r="1880">
          <cell r="A1880">
            <v>7518469</v>
          </cell>
          <cell r="B1880" t="str">
            <v>Dickson  B16 S33 Install Padmount</v>
          </cell>
          <cell r="C1880" t="str">
            <v>CIPEN Com/Ind Dvlp</v>
          </cell>
        </row>
        <row r="1881">
          <cell r="A1881">
            <v>7518470</v>
          </cell>
          <cell r="B1881" t="str">
            <v>Fyshwick B4 S13 - HV Pole Relocation</v>
          </cell>
          <cell r="C1881" t="str">
            <v>CIPEN Relocation</v>
          </cell>
        </row>
        <row r="1882">
          <cell r="A1882">
            <v>7518471</v>
          </cell>
          <cell r="B1882" t="str">
            <v>Automated Drawing Numbering for Mains Construction &amp; Distribution Subs</v>
          </cell>
          <cell r="C1882" t="str">
            <v>CIPEN IT Project</v>
          </cell>
        </row>
        <row r="1883">
          <cell r="A1883">
            <v>7518472</v>
          </cell>
          <cell r="B1883" t="str">
            <v>Single Phase Generators for Battery Chargers in Zone Substations</v>
          </cell>
          <cell r="C1883" t="str">
            <v>CIPEN ZZS Replce</v>
          </cell>
        </row>
        <row r="1884">
          <cell r="A1884">
            <v>7518474</v>
          </cell>
          <cell r="B1884" t="str">
            <v>Bruce East HV Supply Augmentation Plan</v>
          </cell>
          <cell r="C1884" t="str">
            <v>CIPEN Dist Sys Augm</v>
          </cell>
        </row>
        <row r="1885">
          <cell r="A1885">
            <v>7518475</v>
          </cell>
          <cell r="B1885" t="str">
            <v>Reid B14 S23 - Undergrounding  of  LV O/H</v>
          </cell>
          <cell r="C1885" t="str">
            <v>CIPEN Relocation</v>
          </cell>
        </row>
        <row r="1886">
          <cell r="A1886">
            <v>7518477</v>
          </cell>
          <cell r="B1886" t="str">
            <v>O'Connor B2 S75 - Replace LV O/H with ABC</v>
          </cell>
          <cell r="C1886" t="str">
            <v>CIPEN Relocation</v>
          </cell>
        </row>
        <row r="1887">
          <cell r="A1887">
            <v>7518479</v>
          </cell>
          <cell r="B1887" t="str">
            <v>Majura B622 - HV Retic &amp; LV Supply to AFP Complex</v>
          </cell>
          <cell r="C1887" t="str">
            <v>CIPEN Com/Ind Dvlp</v>
          </cell>
        </row>
        <row r="1888">
          <cell r="A1888">
            <v>7518480</v>
          </cell>
          <cell r="B1888" t="str">
            <v>Pearce B1 S49 - LV Relocation</v>
          </cell>
          <cell r="C1888" t="str">
            <v>CIPEN Relocation</v>
          </cell>
        </row>
        <row r="1889">
          <cell r="A1889">
            <v>7518481</v>
          </cell>
          <cell r="B1889" t="str">
            <v>City B1 S92 - Chamber Substation Commercial Development</v>
          </cell>
          <cell r="C1889" t="str">
            <v>CIPEN Com/Ind Dvlp</v>
          </cell>
        </row>
        <row r="1890">
          <cell r="A1890">
            <v>7518482</v>
          </cell>
          <cell r="B1890" t="str">
            <v>Phillip B20 S25 - HV Retic &amp; LV Upgrade</v>
          </cell>
          <cell r="C1890" t="str">
            <v>CIPEN Com/Ind Dvlp</v>
          </cell>
        </row>
        <row r="1891">
          <cell r="A1891">
            <v>7518483</v>
          </cell>
          <cell r="B1891" t="str">
            <v>Forde Estate HV OH Relocation around Stage 3</v>
          </cell>
          <cell r="C1891" t="str">
            <v>CIPEN Relocation</v>
          </cell>
        </row>
        <row r="1892">
          <cell r="A1892">
            <v>7518484</v>
          </cell>
          <cell r="B1892" t="str">
            <v>Acton B17 S67 - LV  Supply to BBQ</v>
          </cell>
          <cell r="C1892" t="str">
            <v>CIPEN Spec Requests</v>
          </cell>
        </row>
        <row r="1893">
          <cell r="A1893">
            <v>7518485</v>
          </cell>
          <cell r="B1893" t="str">
            <v>Barton B1 S31 - LV Supply to BBQ</v>
          </cell>
          <cell r="C1893" t="str">
            <v>CIPEN Spec Requests</v>
          </cell>
        </row>
        <row r="1894">
          <cell r="A1894">
            <v>7518491</v>
          </cell>
          <cell r="B1894" t="str">
            <v>Yarralumla B31 S60 - Sub7074 Upgrade</v>
          </cell>
          <cell r="C1894" t="str">
            <v>CIPEN Dist S/S Augm</v>
          </cell>
        </row>
        <row r="1895">
          <cell r="A1895">
            <v>7518492</v>
          </cell>
          <cell r="B1895" t="str">
            <v>Chifley B1&amp;2 S7 - LV Supply to Units</v>
          </cell>
          <cell r="C1895" t="str">
            <v>CIPEN Urbn Infill</v>
          </cell>
        </row>
        <row r="1896">
          <cell r="A1896">
            <v>7518494</v>
          </cell>
          <cell r="B1896" t="str">
            <v>Ainslie B7 S81 - Replace LV O/H with ABC</v>
          </cell>
          <cell r="C1896" t="str">
            <v>CIPEN Relocation</v>
          </cell>
        </row>
        <row r="1897">
          <cell r="A1897">
            <v>7518495</v>
          </cell>
          <cell r="B1897" t="str">
            <v>Pole Reinstatement Stage 3 (Nailing) 2006/07</v>
          </cell>
          <cell r="C1897" t="str">
            <v>CIPEN Dist O/H Rplc</v>
          </cell>
        </row>
        <row r="1898">
          <cell r="A1898">
            <v>7518496</v>
          </cell>
          <cell r="B1898" t="str">
            <v>Pole Reinstatement Stage 4 (Nailing) 2006/07</v>
          </cell>
          <cell r="C1898" t="str">
            <v>CIPEN Dist O/H Rplc</v>
          </cell>
        </row>
        <row r="1899">
          <cell r="A1899">
            <v>7518497</v>
          </cell>
          <cell r="B1899" t="str">
            <v>Florey B28 S143 - LV UG Network Alterations</v>
          </cell>
          <cell r="C1899" t="str">
            <v>CIPEN Com/Ind Dvlp</v>
          </cell>
        </row>
        <row r="1900">
          <cell r="A1900">
            <v>7518500</v>
          </cell>
          <cell r="B1900" t="str">
            <v>Canberra Central Pole Replacement 06-07 Stage 4</v>
          </cell>
          <cell r="C1900" t="str">
            <v>CIPEN DIST POLE RPLC</v>
          </cell>
        </row>
        <row r="1901">
          <cell r="A1901">
            <v>7518501</v>
          </cell>
          <cell r="B1901" t="str">
            <v>Rural Bush Fire Mitigation Feb to Nov 2007 Pole replacements South</v>
          </cell>
          <cell r="C1901" t="str">
            <v>CIPEN DIST POLE RPLC</v>
          </cell>
        </row>
        <row r="1902">
          <cell r="A1902">
            <v>7518502</v>
          </cell>
          <cell r="B1902" t="str">
            <v>Rural Bush Fire Mitigation Feb to Nov 2007 Pole replacements North</v>
          </cell>
          <cell r="C1902" t="str">
            <v>CIPEN DIST POLE RPLC</v>
          </cell>
        </row>
        <row r="1903">
          <cell r="A1903">
            <v>7518503</v>
          </cell>
          <cell r="B1903" t="str">
            <v>Lyneham B4 S69 Thoroughbred Park - LV Supply to POE cubicle</v>
          </cell>
          <cell r="C1903" t="str">
            <v>CIPEN Spec Requests</v>
          </cell>
        </row>
        <row r="1904">
          <cell r="A1904">
            <v>7518504</v>
          </cell>
          <cell r="B1904" t="str">
            <v>Lyneham B5 S72 EPIC - Sub Replacement</v>
          </cell>
          <cell r="C1904" t="str">
            <v>CIPEN Dist S/S Rplc</v>
          </cell>
        </row>
        <row r="1905">
          <cell r="A1905">
            <v>7518505</v>
          </cell>
          <cell r="B1905" t="str">
            <v>Fyshwick B12&amp;13 S41 - LV Supply to Comm Development</v>
          </cell>
          <cell r="C1905" t="str">
            <v>CIPEN Com/Ind Dvlp</v>
          </cell>
        </row>
        <row r="1906">
          <cell r="A1906">
            <v>7518506</v>
          </cell>
          <cell r="B1906" t="str">
            <v>Replace open wire mains with ABC 06-07stage 2</v>
          </cell>
          <cell r="C1906" t="str">
            <v>CIPEN Dist O/H Rplc</v>
          </cell>
        </row>
        <row r="1907">
          <cell r="A1907">
            <v>7518507</v>
          </cell>
          <cell r="B1907" t="str">
            <v>HV OH Switchgear (ABSs and Links) replacement 06-07 stage 2</v>
          </cell>
          <cell r="C1907" t="str">
            <v>CIPEN Dist O/H Rplc</v>
          </cell>
        </row>
        <row r="1908">
          <cell r="A1908">
            <v>7518509</v>
          </cell>
          <cell r="B1908" t="str">
            <v>Dunlop 5 West Estate Stage 1 - HV &amp; LV Reticulation</v>
          </cell>
          <cell r="C1908" t="str">
            <v>CIPEN Urbn Dvlpmnt</v>
          </cell>
        </row>
        <row r="1909">
          <cell r="A1909">
            <v>7518510</v>
          </cell>
          <cell r="B1909" t="str">
            <v>Dunlop 5 West Stage 2 - HV &amp; LV Reticulation</v>
          </cell>
          <cell r="C1909" t="str">
            <v>CIPEN Urbn Dvlpmnt</v>
          </cell>
        </row>
        <row r="1910">
          <cell r="A1910">
            <v>7518513</v>
          </cell>
          <cell r="B1910" t="str">
            <v>Belconnen Lot 2040 B1586 -  LV Supply to  Comm Development</v>
          </cell>
          <cell r="C1910" t="str">
            <v>CIPEN Com/Ind Dvlp</v>
          </cell>
        </row>
        <row r="1911">
          <cell r="A1911">
            <v>7518514</v>
          </cell>
          <cell r="B1911" t="str">
            <v>Braddon B5 S59 - LV Supply to Units</v>
          </cell>
          <cell r="C1911" t="str">
            <v>CIPEN Urbn Infill</v>
          </cell>
        </row>
        <row r="1912">
          <cell r="A1912">
            <v>7518515</v>
          </cell>
          <cell r="B1912" t="str">
            <v>Belconnen Dist B1420  - Billabong LV Upgrade</v>
          </cell>
          <cell r="C1912" t="str">
            <v>CIPEN Spec Requests</v>
          </cell>
        </row>
        <row r="1913">
          <cell r="A1913">
            <v>7518516</v>
          </cell>
          <cell r="B1913" t="str">
            <v>Calwell B10 S72 - LV Supply  6 Units</v>
          </cell>
          <cell r="C1913" t="str">
            <v>CIPEN Urbn Infill</v>
          </cell>
        </row>
        <row r="1914">
          <cell r="A1914">
            <v>7518519</v>
          </cell>
          <cell r="B1914" t="str">
            <v>Canberra Airport Co-Generation Proposal Lancaster Place</v>
          </cell>
          <cell r="C1914" t="str">
            <v>CIPEN Com/Ind Dvlp</v>
          </cell>
        </row>
        <row r="1915">
          <cell r="A1915">
            <v>7518520</v>
          </cell>
          <cell r="B1915" t="str">
            <v>Weston B1 S66 -  LV  UG Relocation</v>
          </cell>
          <cell r="C1915" t="str">
            <v>CIPEN Relocation</v>
          </cell>
        </row>
        <row r="1916">
          <cell r="A1916">
            <v>7518521</v>
          </cell>
          <cell r="B1916" t="str">
            <v>Mitchell B4 S57 LV Supply to new warehouse</v>
          </cell>
          <cell r="C1916" t="str">
            <v>CIPEN Com/Ind Dvlp</v>
          </cell>
        </row>
        <row r="1917">
          <cell r="A1917">
            <v>7518522</v>
          </cell>
          <cell r="B1917" t="str">
            <v>Tuggeranong B1555 - LV Supply  to Step Up Accommodation</v>
          </cell>
          <cell r="C1917" t="str">
            <v>CIPEN Spec Requests</v>
          </cell>
        </row>
        <row r="1918">
          <cell r="A1918">
            <v>7518523</v>
          </cell>
          <cell r="B1918" t="str">
            <v>Narrabundah B4 S64 - LV Supply to Sports Shed</v>
          </cell>
          <cell r="C1918" t="str">
            <v>CIPEN Spec Requests</v>
          </cell>
        </row>
        <row r="1919">
          <cell r="A1919">
            <v>7518527</v>
          </cell>
          <cell r="B1919" t="str">
            <v>Canberra Central 06/07 Stage 5 Pole Replacement</v>
          </cell>
          <cell r="C1919" t="str">
            <v>CIPEN DIST POLE RPLC</v>
          </cell>
        </row>
        <row r="1920">
          <cell r="A1920">
            <v>7518531</v>
          </cell>
          <cell r="B1920" t="str">
            <v>Majutra Brindabella Business Centre - LV Supply to Bore Pump</v>
          </cell>
          <cell r="C1920" t="str">
            <v>CIPEN Spec Requests</v>
          </cell>
        </row>
        <row r="1921">
          <cell r="A1921">
            <v>7518533</v>
          </cell>
          <cell r="B1921" t="str">
            <v>Page B1 S8 - LV Relocation</v>
          </cell>
          <cell r="C1921" t="str">
            <v>CIPEN Relocation</v>
          </cell>
        </row>
        <row r="1922">
          <cell r="A1922">
            <v>7518534</v>
          </cell>
          <cell r="B1922" t="str">
            <v>Griffith B40 S66 - LV O/H Relocation</v>
          </cell>
          <cell r="C1922" t="str">
            <v>CIPEN Relocation</v>
          </cell>
        </row>
        <row r="1923">
          <cell r="A1923">
            <v>7518535</v>
          </cell>
          <cell r="B1923" t="str">
            <v>Weston Creek Stg 3 06-07 Pole Replacement</v>
          </cell>
          <cell r="C1923" t="str">
            <v>CIPEN Dist O/H Rplc</v>
          </cell>
        </row>
        <row r="1924">
          <cell r="A1924">
            <v>7518536</v>
          </cell>
          <cell r="B1924" t="str">
            <v>Gungahlin B6 S135 - Minipillar Relocation</v>
          </cell>
          <cell r="C1924" t="str">
            <v>CIPEN Relocation</v>
          </cell>
        </row>
        <row r="1925">
          <cell r="A1925">
            <v>7518537</v>
          </cell>
          <cell r="B1925" t="str">
            <v>Red Hill Substation 1067 Replace faulty HV Switchgear</v>
          </cell>
          <cell r="C1925" t="str">
            <v>CIPEN Dist S/S Rplc</v>
          </cell>
        </row>
        <row r="1926">
          <cell r="A1926">
            <v>7518539</v>
          </cell>
          <cell r="B1926" t="str">
            <v>O'connor S46 Upgrade LV Mains and O/H to U/G Cables</v>
          </cell>
          <cell r="C1926" t="str">
            <v>CIPEN Dist O/H Rplc</v>
          </cell>
        </row>
        <row r="1927">
          <cell r="A1927">
            <v>7518542</v>
          </cell>
          <cell r="B1927" t="str">
            <v>Majura - Airport - 212325 Bindabella Cct - Chamber Substation</v>
          </cell>
          <cell r="C1927" t="str">
            <v>CIPEN Com/Ind Dvlp</v>
          </cell>
        </row>
        <row r="1928">
          <cell r="A1928">
            <v>7518544</v>
          </cell>
          <cell r="B1928" t="str">
            <v>Garran B44 S36 - LV Service Upgrade</v>
          </cell>
          <cell r="C1928" t="str">
            <v>CIPEN NEW SERVICES</v>
          </cell>
        </row>
        <row r="1929">
          <cell r="A1929">
            <v>7518545</v>
          </cell>
          <cell r="B1929" t="str">
            <v>O'Connor B1 &amp; 14 S46 - - Replace LV Service Cables</v>
          </cell>
          <cell r="C1929" t="str">
            <v>CIPEN Dist U/G Rplc</v>
          </cell>
        </row>
        <row r="1930">
          <cell r="A1930">
            <v>7518548</v>
          </cell>
          <cell r="B1930" t="str">
            <v>Yarralumla B12&amp;16 S64 - LV Supply to Units</v>
          </cell>
          <cell r="C1930" t="str">
            <v>CIPEN Urbn Infill</v>
          </cell>
        </row>
        <row r="1931">
          <cell r="A1931">
            <v>7518549</v>
          </cell>
          <cell r="B1931" t="str">
            <v>Yarralumla B25 S29 - LV Relocation</v>
          </cell>
          <cell r="C1931" t="str">
            <v>CIPEN Relocation</v>
          </cell>
        </row>
        <row r="1932">
          <cell r="A1932">
            <v>7518551</v>
          </cell>
          <cell r="B1932" t="str">
            <v>Pole Reinstatement Stage 5 06-07 (Nailing)</v>
          </cell>
          <cell r="C1932" t="str">
            <v>CIPEN Dist Pole Rnst</v>
          </cell>
        </row>
        <row r="1933">
          <cell r="A1933">
            <v>7518552</v>
          </cell>
          <cell r="B1933" t="str">
            <v>Hume B8 S7 SITA Environmental LV Upgrade</v>
          </cell>
          <cell r="C1933" t="str">
            <v>CIPEN Com/Ind Dvlp</v>
          </cell>
        </row>
        <row r="1934">
          <cell r="A1934">
            <v>7518553</v>
          </cell>
          <cell r="B1934" t="str">
            <v>Campbell B8 S49 Ozanum Aged Care Facility Redev LV Supply to 40 Units</v>
          </cell>
          <cell r="C1934" t="str">
            <v>CIPEN Com/Ind Dvlp</v>
          </cell>
        </row>
        <row r="1935">
          <cell r="A1935">
            <v>7518559</v>
          </cell>
          <cell r="B1935" t="str">
            <v>Fyshwick B23 S12  - LV O/H Relocations</v>
          </cell>
          <cell r="C1935" t="str">
            <v>CIPEN Relocation</v>
          </cell>
        </row>
        <row r="1936">
          <cell r="A1936">
            <v>7518560</v>
          </cell>
          <cell r="B1936" t="str">
            <v>Deakin B2 S66 Upgrade to Deakin Telephone Exchange</v>
          </cell>
          <cell r="C1936" t="str">
            <v>CIPEN Com/Ind Dvlp</v>
          </cell>
        </row>
        <row r="1937">
          <cell r="A1937">
            <v>7518562</v>
          </cell>
          <cell r="B1937" t="str">
            <v>Belconnen Stg2 06/07 Pole Replacement</v>
          </cell>
          <cell r="C1937" t="str">
            <v>CIPEN Dist Pole Rplc</v>
          </cell>
        </row>
        <row r="1938">
          <cell r="A1938">
            <v>7518564</v>
          </cell>
          <cell r="B1938" t="str">
            <v>Acton ANU SWS 8782 &amp; HV Metering Relocation Hedley Bull Building</v>
          </cell>
          <cell r="C1938" t="str">
            <v>CIPEN Relocation</v>
          </cell>
        </row>
        <row r="1939">
          <cell r="A1939">
            <v>7518567</v>
          </cell>
          <cell r="B1939" t="str">
            <v>O'Connor  B2 S75 - Replace LV O/H with Twisted Service Conductor</v>
          </cell>
          <cell r="C1939" t="str">
            <v>CIPEN Dist O/H Rplc</v>
          </cell>
        </row>
        <row r="1940">
          <cell r="A1940">
            <v>7518569</v>
          </cell>
          <cell r="B1940" t="str">
            <v>Pole Sub Stg 3 06-07 Suburban Program Replacement</v>
          </cell>
          <cell r="C1940" t="str">
            <v>CIPEN Dist S/S Rplc</v>
          </cell>
        </row>
        <row r="1941">
          <cell r="A1941">
            <v>7518571</v>
          </cell>
          <cell r="B1941" t="str">
            <v>Mitchell B3 S59 LV Supply</v>
          </cell>
          <cell r="C1941" t="str">
            <v>CIPEN Com/Ind Dvlp</v>
          </cell>
        </row>
        <row r="1942">
          <cell r="A1942">
            <v>7518572</v>
          </cell>
          <cell r="B1942" t="str">
            <v>Majura Business Park Sub Fitout 9 Lancaster Place &amp; HV Retic</v>
          </cell>
          <cell r="C1942" t="str">
            <v>CIPEN Com/Ind Dvlp</v>
          </cell>
        </row>
        <row r="1943">
          <cell r="A1943">
            <v>7518573</v>
          </cell>
          <cell r="B1943" t="str">
            <v>Majura Business Park HV Retic Lot 2</v>
          </cell>
          <cell r="C1943" t="str">
            <v>CIPEN Com/Ind Dvlp</v>
          </cell>
        </row>
        <row r="1944">
          <cell r="A1944">
            <v>7518575</v>
          </cell>
          <cell r="B1944" t="str">
            <v>Replace 06-07 Pole Mounted Distribution Transformers</v>
          </cell>
          <cell r="C1944" t="str">
            <v>CIPEN Dist S/S Rplc</v>
          </cell>
        </row>
        <row r="1945">
          <cell r="A1945">
            <v>7518576</v>
          </cell>
          <cell r="B1945" t="str">
            <v>Hume B31 S3 54 Sheppard St HV Retic Data Centre</v>
          </cell>
          <cell r="C1945" t="str">
            <v>CIPEN Com/Ind Dvlp</v>
          </cell>
        </row>
        <row r="1946">
          <cell r="A1946">
            <v>7518578</v>
          </cell>
          <cell r="B1946" t="str">
            <v>Forrest B5 10 &amp; 11 S34 - LV Supply to 58 Units</v>
          </cell>
          <cell r="C1946" t="str">
            <v>CIPEN Urbn Infill</v>
          </cell>
        </row>
        <row r="1947">
          <cell r="A1947">
            <v>7518579</v>
          </cell>
          <cell r="B1947" t="str">
            <v>Braddon B16 17 S29 Lonsdale St Commercial Redevelopment</v>
          </cell>
          <cell r="C1947" t="str">
            <v>CIPEN Com/Ind Dvlp</v>
          </cell>
        </row>
        <row r="1948">
          <cell r="A1948">
            <v>7518580</v>
          </cell>
          <cell r="B1948" t="str">
            <v>Bruce B14 S32 - HV/LV Reticulation to Units</v>
          </cell>
          <cell r="C1948" t="str">
            <v>CIPEN Urbn Infill</v>
          </cell>
        </row>
        <row r="1949">
          <cell r="A1949">
            <v>7518581</v>
          </cell>
          <cell r="B1949" t="str">
            <v>Forrest B22 S20 - LV Supply to Units</v>
          </cell>
          <cell r="C1949" t="str">
            <v>CIPEN Urbn Infill</v>
          </cell>
        </row>
        <row r="1950">
          <cell r="A1950">
            <v>7518582</v>
          </cell>
          <cell r="B1950" t="str">
            <v>Braddon B6 S58 - LV Supply to Units</v>
          </cell>
          <cell r="C1950" t="str">
            <v>CIPEN Urbn Infill</v>
          </cell>
        </row>
        <row r="1951">
          <cell r="A1951">
            <v>7518583</v>
          </cell>
          <cell r="B1951" t="str">
            <v>Forrest B1 S41 - LV Supply to Residence</v>
          </cell>
          <cell r="C1951" t="str">
            <v>CIPEN NEW SERVICES</v>
          </cell>
        </row>
        <row r="1952">
          <cell r="A1952">
            <v>7518586</v>
          </cell>
          <cell r="B1952" t="str">
            <v>Upgrade of Electricity Network Locking</v>
          </cell>
          <cell r="C1952" t="str">
            <v>CIPEN Dist S/S Rplc</v>
          </cell>
        </row>
        <row r="1953">
          <cell r="A1953">
            <v>7518587</v>
          </cell>
          <cell r="B1953" t="str">
            <v>Narrabundah B20 S55 - LV Supply to Units</v>
          </cell>
          <cell r="C1953" t="str">
            <v>CIPEN Urbn Infill</v>
          </cell>
        </row>
        <row r="1954">
          <cell r="A1954">
            <v>7518590</v>
          </cell>
          <cell r="B1954" t="str">
            <v>Ainslie B11  S36 Goodwin Aged Care Redevelopment - Stage 1</v>
          </cell>
          <cell r="C1954" t="str">
            <v>CIPEN Urbn Infill</v>
          </cell>
        </row>
        <row r="1955">
          <cell r="A1955">
            <v>7518591</v>
          </cell>
          <cell r="B1955" t="str">
            <v>Weston Creek Pole Stage 4 06/07 Pole Replacement</v>
          </cell>
          <cell r="C1955" t="str">
            <v>CIPEN Dist Pole Rplc</v>
          </cell>
        </row>
        <row r="1956">
          <cell r="A1956">
            <v>7518592</v>
          </cell>
          <cell r="B1956" t="str">
            <v>Bruce B3 S75 - HV Cable Relocation</v>
          </cell>
          <cell r="C1956" t="str">
            <v>CIPEN Relocation</v>
          </cell>
        </row>
        <row r="1957">
          <cell r="A1957">
            <v>7518593</v>
          </cell>
          <cell r="B1957" t="str">
            <v>Turner B25 S63 - LV Supply to Units</v>
          </cell>
          <cell r="C1957" t="str">
            <v>CIPEN Urbn Infill</v>
          </cell>
        </row>
        <row r="1958">
          <cell r="A1958">
            <v>7518594</v>
          </cell>
          <cell r="B1958" t="str">
            <v>Turner B9 S39  - LV Supply to Units</v>
          </cell>
          <cell r="C1958" t="str">
            <v>CIPEN Urbn Infill</v>
          </cell>
        </row>
        <row r="1959">
          <cell r="A1959">
            <v>7518595</v>
          </cell>
          <cell r="B1959" t="str">
            <v>Majura B622 -  LV Supply Upgrade  ASIO Building Complex</v>
          </cell>
          <cell r="C1959" t="str">
            <v>CIPEN Dist S/S Augm</v>
          </cell>
        </row>
        <row r="1960">
          <cell r="A1960">
            <v>7518596</v>
          </cell>
          <cell r="B1960" t="str">
            <v>Tidbinbilla Nature Reserve - HV/LV Retic to Nature Discovery Centre</v>
          </cell>
          <cell r="C1960" t="str">
            <v>CIPEN Rural Devpmnt</v>
          </cell>
        </row>
        <row r="1961">
          <cell r="A1961">
            <v>7518597</v>
          </cell>
          <cell r="B1961" t="str">
            <v>Ainslie B14 S62 -  LV Service Relocation</v>
          </cell>
          <cell r="C1961" t="str">
            <v>CIPEN Dist O/H Rplc</v>
          </cell>
        </row>
        <row r="1962">
          <cell r="A1962">
            <v>7518598</v>
          </cell>
          <cell r="B1962" t="str">
            <v>Ainslie B9 S2  -  LV Service Relocation</v>
          </cell>
          <cell r="C1962" t="str">
            <v>CIPEN Dist O/H Rplc</v>
          </cell>
        </row>
        <row r="1963">
          <cell r="A1963">
            <v>7518602</v>
          </cell>
          <cell r="B1963" t="str">
            <v>Fyshwick Zone Substation: Repair/Replace Transformer Tx2</v>
          </cell>
          <cell r="C1963" t="str">
            <v>CIPEN ZZS Replce</v>
          </cell>
        </row>
        <row r="1964">
          <cell r="A1964">
            <v>7518604</v>
          </cell>
          <cell r="B1964" t="str">
            <v>Braddon B28 S13 - HV/LV Reticulation to Units</v>
          </cell>
          <cell r="C1964" t="str">
            <v>CIPEN Urbn Infill</v>
          </cell>
        </row>
        <row r="1965">
          <cell r="A1965">
            <v>7518605</v>
          </cell>
          <cell r="B1965" t="str">
            <v>Barton B18 S24 - 15 Young St LV Relocation</v>
          </cell>
          <cell r="C1965" t="str">
            <v>CIPEN Relocation</v>
          </cell>
        </row>
        <row r="1966">
          <cell r="A1966">
            <v>7518606</v>
          </cell>
          <cell r="B1966" t="str">
            <v>Kingston B8 S49 Cultural Precint 4xHV Cables Relocation</v>
          </cell>
          <cell r="C1966" t="str">
            <v>CIPEN Relocation</v>
          </cell>
        </row>
        <row r="1967">
          <cell r="A1967">
            <v>7518607</v>
          </cell>
          <cell r="B1967" t="str">
            <v>Rural Bushfire Mitigation 2007 10 Sub rebuilds Stage 2</v>
          </cell>
          <cell r="C1967" t="str">
            <v>CIPEN Dist Pole Sub</v>
          </cell>
        </row>
        <row r="1968">
          <cell r="A1968">
            <v>7518608</v>
          </cell>
          <cell r="B1968" t="str">
            <v>Fyshwick B36 &amp; 39 S24 Maryborough St LV Upgrade</v>
          </cell>
          <cell r="C1968" t="str">
            <v>CIPEN Com/Ind Dvlp</v>
          </cell>
        </row>
        <row r="1969">
          <cell r="A1969">
            <v>7518610</v>
          </cell>
          <cell r="B1969" t="str">
            <v>Kingston B1 S52 Apartments I/D Sub Fitout &amp; HV Retic</v>
          </cell>
          <cell r="C1969" t="str">
            <v>CIPEN Com/Ind Dvlp</v>
          </cell>
        </row>
        <row r="1970">
          <cell r="A1970">
            <v>7518611</v>
          </cell>
          <cell r="B1970" t="str">
            <v>Acton ANU John Curtin School Medical Reseach I/D St2 Sub Fitout/HV Ret</v>
          </cell>
          <cell r="C1970" t="str">
            <v>CIPEN Com/Ind Dvlp</v>
          </cell>
        </row>
        <row r="1971">
          <cell r="A1971">
            <v>7518612</v>
          </cell>
          <cell r="B1971" t="str">
            <v>Greenway B17 S21 - LV Supply to Construction Site ( Temporary )</v>
          </cell>
          <cell r="C1971" t="str">
            <v>CIPEN Spec Requests</v>
          </cell>
        </row>
        <row r="1972">
          <cell r="A1972">
            <v>7518613</v>
          </cell>
          <cell r="B1972" t="str">
            <v>Belconnen District B1544 - Arboretum - HV &amp; LV Reticulation</v>
          </cell>
          <cell r="C1972" t="str">
            <v>CIPEN Community Dvp</v>
          </cell>
        </row>
        <row r="1973">
          <cell r="A1973">
            <v>7518614</v>
          </cell>
          <cell r="B1973" t="str">
            <v>Parkes B4 S34 - LV  Supply to SLCCs</v>
          </cell>
          <cell r="C1973" t="str">
            <v>CIPEN Spec Requests</v>
          </cell>
        </row>
        <row r="1974">
          <cell r="A1974">
            <v>7518616</v>
          </cell>
          <cell r="B1974" t="str">
            <v>Data Validation and Synchronisation Across Core IT Systems</v>
          </cell>
          <cell r="C1974" t="str">
            <v>CIPEN IT Project</v>
          </cell>
        </row>
        <row r="1975">
          <cell r="A1975">
            <v>7518617</v>
          </cell>
          <cell r="B1975" t="str">
            <v>Acquisition of SKM Aerial Photography Data</v>
          </cell>
          <cell r="C1975" t="str">
            <v>CIPEN IT Project</v>
          </cell>
        </row>
        <row r="1976">
          <cell r="A1976">
            <v>7518619</v>
          </cell>
          <cell r="B1976" t="str">
            <v>City B1 S49 - 108 Bunda St LV Upgrade</v>
          </cell>
          <cell r="C1976" t="str">
            <v>CIPEN Com/Ind Dvlp</v>
          </cell>
        </row>
        <row r="1977">
          <cell r="A1977">
            <v>7518620</v>
          </cell>
          <cell r="B1977" t="str">
            <v>Jerrabomberra B2114 Mugga Lane Recycling HV Reticulation</v>
          </cell>
          <cell r="C1977" t="str">
            <v>CIPEN Com/Ind Dvlp</v>
          </cell>
        </row>
        <row r="1978">
          <cell r="A1978">
            <v>7518621</v>
          </cell>
          <cell r="B1978" t="str">
            <v>Weston Creek 06-07 Stage 5 Pole Replacement</v>
          </cell>
          <cell r="C1978" t="str">
            <v>CIPEN Dist Pole Rplc</v>
          </cell>
        </row>
        <row r="1979">
          <cell r="A1979">
            <v>7518622</v>
          </cell>
          <cell r="B1979" t="str">
            <v>Latham B2 S30 - LV Relocation</v>
          </cell>
          <cell r="C1979" t="str">
            <v>CIPEN Relocation</v>
          </cell>
        </row>
        <row r="1980">
          <cell r="A1980">
            <v>7518623</v>
          </cell>
          <cell r="B1980" t="str">
            <v>Forde Estate Stage 3B - HV &amp; LV Reticulation</v>
          </cell>
          <cell r="C1980" t="str">
            <v>CIPEN Urbn Dvlpmnt</v>
          </cell>
        </row>
        <row r="1981">
          <cell r="A1981">
            <v>7518625</v>
          </cell>
          <cell r="B1981" t="str">
            <v>Symonston B20 S112 - LV Supply to Construction Site ( Temporary )</v>
          </cell>
          <cell r="C1981" t="str">
            <v>CIPEN Spec Requests</v>
          </cell>
        </row>
        <row r="1982">
          <cell r="A1982">
            <v>7518626</v>
          </cell>
          <cell r="B1982" t="str">
            <v>Barton B3 S2 3-5 National Cirt Temporary Supply</v>
          </cell>
          <cell r="C1982" t="str">
            <v>CIPEN Com/Ind Dvlp</v>
          </cell>
        </row>
        <row r="1983">
          <cell r="A1983">
            <v>7518627</v>
          </cell>
          <cell r="B1983" t="str">
            <v>Fyshwick B5 S41 40 Collie St Warehouses LV Supply</v>
          </cell>
          <cell r="C1983" t="str">
            <v>CIPEN Com/Ind Dvlp</v>
          </cell>
        </row>
        <row r="1984">
          <cell r="A1984">
            <v>7518629</v>
          </cell>
          <cell r="B1984" t="str">
            <v>Mitchell B5 S57 37 Dacre St Warehouses LV Supply</v>
          </cell>
          <cell r="C1984" t="str">
            <v>CIPEN Com/Ind Dvlp</v>
          </cell>
        </row>
        <row r="1985">
          <cell r="A1985">
            <v>7518630</v>
          </cell>
          <cell r="B1985" t="str">
            <v>Mitchell B7 S57 25 Dacre St Warehouses LV Supply</v>
          </cell>
          <cell r="C1985" t="str">
            <v>CIPEN Com/Ind Dvlp</v>
          </cell>
        </row>
        <row r="1986">
          <cell r="A1986">
            <v>7518631</v>
          </cell>
          <cell r="B1986" t="str">
            <v>Deakin B11 S68 Redevelopment (Sub 6666 Upgrade)</v>
          </cell>
          <cell r="C1986" t="str">
            <v>CIPEN Com/Ind Dvlp</v>
          </cell>
        </row>
        <row r="1987">
          <cell r="A1987">
            <v>7518633</v>
          </cell>
          <cell r="B1987" t="str">
            <v>Symonston B3 S117 Commercial Development LV Supply</v>
          </cell>
          <cell r="C1987" t="str">
            <v>CIPEN Com/Ind Dvlp</v>
          </cell>
        </row>
        <row r="1988">
          <cell r="A1988">
            <v>7518634</v>
          </cell>
          <cell r="B1988" t="str">
            <v>City B16 S61 - HV Relocation</v>
          </cell>
          <cell r="C1988" t="str">
            <v>CIPEN Relocation</v>
          </cell>
        </row>
        <row r="1989">
          <cell r="A1989">
            <v>7518635</v>
          </cell>
          <cell r="B1989" t="str">
            <v>Mitchell B6 S57 31 Dacre St LV Supply</v>
          </cell>
          <cell r="C1989" t="str">
            <v>CIPEN Com/Ind Dvlp</v>
          </cell>
        </row>
        <row r="1990">
          <cell r="A1990">
            <v>7518636</v>
          </cell>
          <cell r="B1990" t="str">
            <v>Lyons B10 S4 - LV Stay Wire Relocation</v>
          </cell>
          <cell r="C1990" t="str">
            <v>CIPEN Relocation</v>
          </cell>
        </row>
        <row r="1991">
          <cell r="A1991">
            <v>7518638</v>
          </cell>
          <cell r="B1991" t="str">
            <v>Acton ANU Leonard Huxley Bldg Supercomputer Facility I/D Sub Fitout</v>
          </cell>
          <cell r="C1991" t="str">
            <v>CIPEN Com/Ind Dvlp</v>
          </cell>
        </row>
        <row r="1992">
          <cell r="A1992">
            <v>7518639</v>
          </cell>
          <cell r="B1992" t="str">
            <v>Transfer of Fairley Feeder ActewAGL Assets  to Country Energy</v>
          </cell>
          <cell r="C1992" t="str">
            <v>CIPEN Dist Sys Augm</v>
          </cell>
        </row>
        <row r="1993">
          <cell r="A1993">
            <v>7518640</v>
          </cell>
          <cell r="B1993" t="str">
            <v>Pole Management BPR Part 2 - Auditing and Office Systems</v>
          </cell>
          <cell r="C1993" t="str">
            <v>CIPEN IT Project</v>
          </cell>
        </row>
        <row r="1994">
          <cell r="A1994">
            <v>7518641</v>
          </cell>
          <cell r="B1994" t="str">
            <v>Minor Assets BPR - Protrack Replacement</v>
          </cell>
          <cell r="C1994" t="str">
            <v>CIPEN IT Project</v>
          </cell>
        </row>
        <row r="1995">
          <cell r="A1995">
            <v>7518642</v>
          </cell>
          <cell r="B1995" t="str">
            <v>Distribution Substations Data Capture - Data Mgmnt System</v>
          </cell>
          <cell r="C1995" t="str">
            <v>CIPEN IT Project</v>
          </cell>
        </row>
        <row r="1996">
          <cell r="A1996">
            <v>7518644</v>
          </cell>
          <cell r="B1996" t="str">
            <v>Weston Creek Misc Pole replacement Stage 2A</v>
          </cell>
          <cell r="C1996" t="str">
            <v>CIPEN Dist Pole Rplc</v>
          </cell>
        </row>
        <row r="1997">
          <cell r="A1997">
            <v>7518645</v>
          </cell>
          <cell r="B1997" t="str">
            <v>Wanniassa Wheeler St Replace Faulty Padmount Sub3244</v>
          </cell>
          <cell r="C1997" t="str">
            <v>CIPEN Dist S/S Rplc</v>
          </cell>
        </row>
        <row r="1998">
          <cell r="A1998">
            <v>7518646</v>
          </cell>
          <cell r="B1998" t="str">
            <v>Ainslie Bonney St Replace faulty Padmount Sub 1556</v>
          </cell>
          <cell r="C1998" t="str">
            <v>CIPEN Dist S/S Rplc</v>
          </cell>
        </row>
        <row r="1999">
          <cell r="A1999">
            <v>7518647</v>
          </cell>
          <cell r="B1999" t="str">
            <v>Belconnen B4 S10 LV Upgrade</v>
          </cell>
          <cell r="C1999" t="str">
            <v>CIPEN Com/Ind Dvlp</v>
          </cell>
        </row>
        <row r="2000">
          <cell r="A2000">
            <v>7518648</v>
          </cell>
          <cell r="B2000" t="str">
            <v>Canberra Central Pole replacement 06 07 Stage 6</v>
          </cell>
          <cell r="C2000" t="str">
            <v>CIPEN Dist Pole Rplc</v>
          </cell>
        </row>
        <row r="2001">
          <cell r="A2001">
            <v>7518649</v>
          </cell>
          <cell r="B2001" t="str">
            <v>Braddon B5&amp;6 S20 - LV Supply to Comm. Development</v>
          </cell>
          <cell r="C2001" t="str">
            <v>CIPEN Com/Ind Dvlp</v>
          </cell>
        </row>
        <row r="2002">
          <cell r="A2002">
            <v>7518650</v>
          </cell>
          <cell r="B2002" t="str">
            <v>Braddon B4 S20 - LV Supply to Comm. Development</v>
          </cell>
          <cell r="C2002" t="str">
            <v>CIPEN Com/Ind Dvlp</v>
          </cell>
        </row>
        <row r="2003">
          <cell r="A2003">
            <v>7518651</v>
          </cell>
          <cell r="B2003" t="str">
            <v>Bruce B18 S109 - LV Supply to Sales Office</v>
          </cell>
          <cell r="C2003" t="str">
            <v>CIPEN Spec Requests</v>
          </cell>
        </row>
        <row r="2004">
          <cell r="A2004">
            <v>7518652</v>
          </cell>
          <cell r="B2004" t="str">
            <v>Fyshwick B20 S11 Robbos Motorcycles LV Upgrade</v>
          </cell>
          <cell r="C2004" t="str">
            <v>CIPEN Com/Ind Dvlp</v>
          </cell>
        </row>
        <row r="2005">
          <cell r="A2005">
            <v>7518653</v>
          </cell>
          <cell r="B2005" t="str">
            <v>Belconnen B1503 Parkwood Road - Recloser Installation Macrossan Feeder</v>
          </cell>
          <cell r="C2005" t="str">
            <v>CIPEN Dist Sys Augm</v>
          </cell>
        </row>
        <row r="2006">
          <cell r="A2006">
            <v>7518654</v>
          </cell>
          <cell r="B2006" t="str">
            <v>Phillip B1 S22 Supply Upgrade Burley Griffin Offices</v>
          </cell>
          <cell r="C2006" t="str">
            <v>CIPEN Com/Ind Dvlp</v>
          </cell>
        </row>
        <row r="2007">
          <cell r="A2007">
            <v>7518656</v>
          </cell>
          <cell r="B2007" t="str">
            <v>Kingston B5 S54 New Supply Commercial Develoment</v>
          </cell>
          <cell r="C2007" t="str">
            <v>CIPEN Com/Ind Dvlp</v>
          </cell>
        </row>
        <row r="2008">
          <cell r="A2008">
            <v>7518658</v>
          </cell>
          <cell r="B2008" t="str">
            <v>Farrer B5 S36 - HV Earth Upgrade Sub 1216</v>
          </cell>
          <cell r="C2008" t="str">
            <v>CIPEN Spec Requests</v>
          </cell>
        </row>
        <row r="2009">
          <cell r="A2009">
            <v>7518659</v>
          </cell>
          <cell r="B2009" t="str">
            <v>Watson B7 S74 - LV Supply to POE Cubicle No. 8</v>
          </cell>
          <cell r="C2009" t="str">
            <v>CIPEN Urbn Infill</v>
          </cell>
        </row>
        <row r="2010">
          <cell r="A2010">
            <v>7518660</v>
          </cell>
          <cell r="B2010" t="str">
            <v>Watson B7  S74 - LV Supply to POE Cubicle No. 7</v>
          </cell>
          <cell r="C2010" t="str">
            <v>CIPEN Urbn Infill</v>
          </cell>
        </row>
        <row r="2011">
          <cell r="A2011">
            <v>7518661</v>
          </cell>
          <cell r="B2011" t="str">
            <v>Rural BFM Pole Sub Rebuild 2008</v>
          </cell>
          <cell r="C2011" t="str">
            <v>CIPEN Dist Pole Sub</v>
          </cell>
        </row>
        <row r="2012">
          <cell r="A2012">
            <v>7518665</v>
          </cell>
          <cell r="B2012" t="str">
            <v>Pole Reinstatement Stage 6 06-07</v>
          </cell>
          <cell r="C2012" t="str">
            <v>CIPEN Dist Pole Rnst</v>
          </cell>
        </row>
        <row r="2013">
          <cell r="A2013">
            <v>7518667</v>
          </cell>
          <cell r="B2013" t="str">
            <v>Turner B25 26 S62 LV Supply to 18 Units Macleay St</v>
          </cell>
          <cell r="C2013" t="str">
            <v>CIPEN Urbn Infill</v>
          </cell>
        </row>
        <row r="2014">
          <cell r="A2014">
            <v>7518669</v>
          </cell>
          <cell r="B2014" t="str">
            <v>Braddon B27 S13 - LV Supply to Units</v>
          </cell>
          <cell r="C2014" t="str">
            <v>CIPEN Urbn Infill</v>
          </cell>
        </row>
        <row r="2015">
          <cell r="A2015">
            <v>7518672</v>
          </cell>
          <cell r="B2015" t="str">
            <v>Greenway B6 S3 NRMA HV Reticulation</v>
          </cell>
          <cell r="C2015" t="str">
            <v>CIPEN Com/Ind Dvlp</v>
          </cell>
        </row>
        <row r="2016">
          <cell r="A2016">
            <v>7518674</v>
          </cell>
          <cell r="B2016" t="str">
            <v>Garran B1 S58 Canberra Hospital HV Retic Bldg 3 Linear Accelerator</v>
          </cell>
          <cell r="C2016" t="str">
            <v>CIPEN Com/Ind Dvlp</v>
          </cell>
        </row>
        <row r="2017">
          <cell r="A2017">
            <v>7518675</v>
          </cell>
          <cell r="B2017" t="str">
            <v>Reactive Pole Stg 2 Replacement</v>
          </cell>
          <cell r="C2017" t="str">
            <v>CIPEN Dist Pole Rplc</v>
          </cell>
        </row>
        <row r="2018">
          <cell r="A2018">
            <v>7518676</v>
          </cell>
          <cell r="B2018" t="str">
            <v>Yarralumla B7 S34 Hampton Cirt LV Relocation</v>
          </cell>
          <cell r="C2018" t="str">
            <v>CIPEN Relocation</v>
          </cell>
        </row>
        <row r="2019">
          <cell r="A2019">
            <v>7518677</v>
          </cell>
          <cell r="B2019" t="str">
            <v>Lyneham B3 S55 - Replace LV O/H with ABC</v>
          </cell>
          <cell r="C2019" t="str">
            <v>CIPEN Relocation</v>
          </cell>
        </row>
        <row r="2020">
          <cell r="A2020">
            <v>7518678</v>
          </cell>
          <cell r="B2020" t="str">
            <v>Lyneham B3 S55 - LV Supply to Units</v>
          </cell>
          <cell r="C2020" t="str">
            <v>CIPEN Urbn Infill</v>
          </cell>
        </row>
        <row r="2021">
          <cell r="A2021">
            <v>7518679</v>
          </cell>
          <cell r="B2021" t="str">
            <v>Parkes B13 S29 Aust National Gallery Ext HV &amp; Sub 7743 Relocation</v>
          </cell>
          <cell r="C2021" t="str">
            <v>CIPEN Relocation</v>
          </cell>
        </row>
        <row r="2022">
          <cell r="A2022">
            <v>7518680</v>
          </cell>
          <cell r="B2022" t="str">
            <v>Turner B1 2 29 S62 Mcleay St LV Supply to 26 Units</v>
          </cell>
          <cell r="C2022" t="str">
            <v>CIPEN Urbn Infill</v>
          </cell>
        </row>
        <row r="2023">
          <cell r="A2023">
            <v>7518681</v>
          </cell>
          <cell r="B2023" t="str">
            <v>Turner B27 28 S62 Macleay St LV Supply to 23 Units</v>
          </cell>
          <cell r="C2023" t="str">
            <v>CIPEN Urbn Infill</v>
          </cell>
        </row>
        <row r="2024">
          <cell r="A2024">
            <v>7518682</v>
          </cell>
          <cell r="B2024" t="str">
            <v>Fyshwick B24 S6 Mildura St HV/LV Upgrade</v>
          </cell>
          <cell r="C2024" t="str">
            <v>CIPEN Com/Ind Dvlp</v>
          </cell>
        </row>
        <row r="2025">
          <cell r="A2025">
            <v>7518685</v>
          </cell>
          <cell r="B2025" t="str">
            <v>Generator. for the Disaster Recovery Facility</v>
          </cell>
          <cell r="C2025" t="str">
            <v>CIPEN Facilities</v>
          </cell>
        </row>
        <row r="2026">
          <cell r="A2026">
            <v>7518686</v>
          </cell>
          <cell r="B2026" t="str">
            <v>Mitchell B3 S18 Readymix LV Upgrade</v>
          </cell>
          <cell r="C2026" t="str">
            <v>CIPEN Com/Ind Dvlp</v>
          </cell>
        </row>
        <row r="2027">
          <cell r="A2027">
            <v>7518687</v>
          </cell>
          <cell r="B2027" t="str">
            <v>Braddon B5 S16 Torrens St LV Supply to 12 Units</v>
          </cell>
          <cell r="C2027" t="str">
            <v>CIPEN Urbn Infill</v>
          </cell>
        </row>
        <row r="2028">
          <cell r="A2028">
            <v>7518688</v>
          </cell>
          <cell r="B2028" t="str">
            <v>Crace Gundaroo Road Roundabout HV Relocation</v>
          </cell>
          <cell r="C2028" t="str">
            <v>CIPEN Relocation</v>
          </cell>
        </row>
        <row r="2029">
          <cell r="A2029">
            <v>7518691</v>
          </cell>
          <cell r="B2029" t="str">
            <v>Kingston B5 6 S48 Commercial Office &amp; 46 Units LV Supply</v>
          </cell>
          <cell r="C2029" t="str">
            <v>CIPEN Com/Ind Dvlp</v>
          </cell>
        </row>
        <row r="2030">
          <cell r="A2030">
            <v>7518693</v>
          </cell>
          <cell r="B2030" t="str">
            <v>Suburban Misc Stg 1 07/08 Pole Replacement</v>
          </cell>
          <cell r="C2030" t="str">
            <v>CIPEN Dist Pole Rplc</v>
          </cell>
        </row>
        <row r="2031">
          <cell r="A2031">
            <v>7518694</v>
          </cell>
          <cell r="B2031" t="str">
            <v>Suburban Misc Stg 2 07/08 Pole Replacement</v>
          </cell>
          <cell r="C2031" t="str">
            <v>CIPEN Dist Pole Rplc</v>
          </cell>
        </row>
        <row r="2032">
          <cell r="A2032">
            <v>7518695</v>
          </cell>
          <cell r="B2032" t="str">
            <v>Parkes B7 S29 Aust National Gallery HV Cables Relocation</v>
          </cell>
          <cell r="C2032" t="str">
            <v>CIPEN Relocation</v>
          </cell>
        </row>
        <row r="2033">
          <cell r="A2033">
            <v>7518697</v>
          </cell>
          <cell r="B2033" t="str">
            <v>Canberra Central Pole Replacements Stage 3A 06 -07</v>
          </cell>
          <cell r="C2033" t="str">
            <v>CIPEN Dist Pole Rplc</v>
          </cell>
        </row>
        <row r="2034">
          <cell r="A2034">
            <v>7518698</v>
          </cell>
          <cell r="B2034" t="str">
            <v>Reactive Pole Replacements Stage 1 07-08</v>
          </cell>
          <cell r="C2034" t="str">
            <v>CIPEN Dist Pole Rplc</v>
          </cell>
        </row>
        <row r="2035">
          <cell r="A2035">
            <v>7518699</v>
          </cell>
          <cell r="B2035" t="str">
            <v>Suburb Pole Substation Stg 1 07-08 Replacement</v>
          </cell>
          <cell r="C2035" t="str">
            <v>CIPEN Dist Pole Sub</v>
          </cell>
        </row>
        <row r="2036">
          <cell r="A2036">
            <v>7518700</v>
          </cell>
          <cell r="B2036" t="str">
            <v>Suburb Pole Substation Replacement Stage 207-08</v>
          </cell>
          <cell r="C2036" t="str">
            <v>CIPEN Dist Pole Sub</v>
          </cell>
        </row>
        <row r="2037">
          <cell r="A2037">
            <v>7518701</v>
          </cell>
          <cell r="B2037" t="str">
            <v>Suburb Pole Transformer Replacement Stage 107-08</v>
          </cell>
          <cell r="C2037" t="str">
            <v>CIPEN Dist Pole Sub</v>
          </cell>
        </row>
        <row r="2038">
          <cell r="A2038">
            <v>7518702</v>
          </cell>
          <cell r="B2038" t="str">
            <v>Suburb 07-08 Pole Reinstatement (nail) Stage 1</v>
          </cell>
          <cell r="C2038" t="str">
            <v>CIPEN Dist Pole Rnst</v>
          </cell>
        </row>
        <row r="2039">
          <cell r="A2039">
            <v>7518703</v>
          </cell>
          <cell r="B2039" t="str">
            <v>Suburb Pole Reinstatement (nail) Stage 2 07-08</v>
          </cell>
          <cell r="C2039" t="str">
            <v>CIPEN Dist Pole Rnst</v>
          </cell>
        </row>
        <row r="2040">
          <cell r="A2040">
            <v>7518704</v>
          </cell>
          <cell r="B2040" t="str">
            <v>HV OH Switchgear Reinstatement Stage 1 07-08</v>
          </cell>
          <cell r="C2040" t="str">
            <v>CIPEN Dist O/H Rplc</v>
          </cell>
        </row>
        <row r="2041">
          <cell r="A2041">
            <v>7518706</v>
          </cell>
          <cell r="B2041" t="str">
            <v>Replace Open Wire HDBC mains with ABC Stage 1 07-08</v>
          </cell>
          <cell r="C2041" t="str">
            <v>CIPEN Dist O/H Rplc</v>
          </cell>
        </row>
        <row r="2042">
          <cell r="A2042">
            <v>7518707</v>
          </cell>
          <cell r="B2042" t="str">
            <v>Replace Stay Wires Stage 1 07-08</v>
          </cell>
          <cell r="C2042" t="str">
            <v>CIPEN Dist O/H Rplc</v>
          </cell>
        </row>
        <row r="2043">
          <cell r="A2043">
            <v>7518708</v>
          </cell>
          <cell r="B2043" t="str">
            <v>Gungahlin Business Park Sec 88 New Supply Stage 1</v>
          </cell>
          <cell r="C2043" t="str">
            <v>CIPEN Com/Ind Dvlp</v>
          </cell>
        </row>
        <row r="2044">
          <cell r="A2044">
            <v>7518709</v>
          </cell>
          <cell r="B2044" t="str">
            <v>Symonston B20 S112 LV Supply</v>
          </cell>
          <cell r="C2044" t="str">
            <v>CIPEN Com/Ind Dvlp</v>
          </cell>
        </row>
        <row r="2045">
          <cell r="A2045">
            <v>7518711</v>
          </cell>
          <cell r="B2045" t="str">
            <v>Gilmore B18 S48 LV Reticulation</v>
          </cell>
          <cell r="C2045" t="str">
            <v>CIPEN Urbn Infill</v>
          </cell>
        </row>
        <row r="2046">
          <cell r="A2046">
            <v>7518712</v>
          </cell>
          <cell r="B2046" t="str">
            <v>Fyshwick B77 S29 Padmount Sub 9104 Upgrade</v>
          </cell>
          <cell r="C2046" t="str">
            <v>CIPEN Com/Ind Dvlp</v>
          </cell>
        </row>
        <row r="2047">
          <cell r="A2047">
            <v>7518713</v>
          </cell>
          <cell r="B2047" t="str">
            <v>Greenway B5 S3 - HV Retic &amp; LV Supply to Comm Development</v>
          </cell>
          <cell r="C2047" t="str">
            <v>CIPEN Com/Ind Dvlp</v>
          </cell>
        </row>
        <row r="2048">
          <cell r="A2048">
            <v>7518714</v>
          </cell>
          <cell r="B2048" t="str">
            <v>Turner B28 S62 LV Relocation</v>
          </cell>
          <cell r="C2048" t="str">
            <v>CIPEN Relocation</v>
          </cell>
        </row>
        <row r="2049">
          <cell r="A2049">
            <v>7518717</v>
          </cell>
          <cell r="B2049" t="str">
            <v>Belconnen District - LMWQCC - Supply Upgrade - New IPU Facility</v>
          </cell>
          <cell r="C2049" t="str">
            <v>CIPEN Com/Ind Dvlp</v>
          </cell>
        </row>
        <row r="2050">
          <cell r="A2050">
            <v>7518719</v>
          </cell>
          <cell r="B2050" t="str">
            <v>Overhead Service 2007/08 Stage 2 Replacements</v>
          </cell>
          <cell r="C2050" t="str">
            <v>CIPEN SERVICE RPLC</v>
          </cell>
        </row>
        <row r="2051">
          <cell r="A2051">
            <v>7518721</v>
          </cell>
          <cell r="B2051" t="str">
            <v>Telopea Park Zone - Battery Charger Replacement</v>
          </cell>
          <cell r="C2051" t="str">
            <v>CIPEN ZZS Replce</v>
          </cell>
        </row>
        <row r="2052">
          <cell r="A2052">
            <v>7518722</v>
          </cell>
          <cell r="B2052" t="str">
            <v>Jerrabomberra Dist B2224 Mugga LV Submains Upgrade</v>
          </cell>
          <cell r="C2052" t="str">
            <v>CIPEN Rural Devpmnt</v>
          </cell>
        </row>
        <row r="2053">
          <cell r="A2053">
            <v>7518724</v>
          </cell>
          <cell r="B2053" t="str">
            <v>Hume B31 S3  54 Sheppard St Data Centre Building 2 Supply Upgrade</v>
          </cell>
          <cell r="C2053" t="str">
            <v>CIPEN Com/Ind Dvlp</v>
          </cell>
        </row>
        <row r="2054">
          <cell r="A2054">
            <v>7518725</v>
          </cell>
          <cell r="B2054" t="str">
            <v>Braddon B5 S19 82 Northbourne Ave Temporary Supply</v>
          </cell>
          <cell r="C2054" t="str">
            <v>CIPEN Com/Ind Dvlp</v>
          </cell>
        </row>
        <row r="2055">
          <cell r="A2055">
            <v>7518726</v>
          </cell>
          <cell r="B2055" t="str">
            <v>Bruce B11 S5 HV Retic to 120 Units (NUD)</v>
          </cell>
          <cell r="C2055" t="str">
            <v>CIPEN Urbn Dvlpmnt</v>
          </cell>
        </row>
        <row r="2056">
          <cell r="A2056">
            <v>7518728</v>
          </cell>
          <cell r="B2056" t="str">
            <v>Majura - Monash Feeder Upgrade</v>
          </cell>
          <cell r="C2056" t="str">
            <v>CIPEN Dist Sys Augm</v>
          </cell>
        </row>
        <row r="2057">
          <cell r="A2057">
            <v>7518732</v>
          </cell>
          <cell r="B2057" t="str">
            <v>Kingston B8 S25 - LV Supply to  25 Units</v>
          </cell>
          <cell r="C2057" t="str">
            <v>CIPEN Urbn Infill</v>
          </cell>
        </row>
        <row r="2058">
          <cell r="A2058">
            <v>7518733</v>
          </cell>
          <cell r="B2058" t="str">
            <v>Ainslie - B11 S36 - Stg 2 Goodwin Aged Care Redevelopment</v>
          </cell>
          <cell r="C2058" t="str">
            <v>CIPEN Urbn Infill</v>
          </cell>
        </row>
        <row r="2059">
          <cell r="A2059">
            <v>7518734</v>
          </cell>
          <cell r="B2059" t="str">
            <v>Acton CSIRO Substation 4493 Augmentation</v>
          </cell>
          <cell r="C2059" t="str">
            <v>CIPEN Com/Ind Dvlp</v>
          </cell>
        </row>
        <row r="2060">
          <cell r="A2060">
            <v>7518735</v>
          </cell>
          <cell r="B2060" t="str">
            <v>Suburban Misc Stg 3 07/08 Pole Replacement</v>
          </cell>
          <cell r="C2060" t="str">
            <v>CIPEN Dist Pole Rplc</v>
          </cell>
        </row>
        <row r="2061">
          <cell r="A2061">
            <v>7518736</v>
          </cell>
          <cell r="B2061" t="str">
            <v>Fyshwick B16 S41 Collie St HV &amp; LV Reticulation</v>
          </cell>
          <cell r="C2061" t="str">
            <v>CIPEN Com/Ind Dvlp</v>
          </cell>
        </row>
        <row r="2062">
          <cell r="A2062">
            <v>7518737</v>
          </cell>
          <cell r="B2062" t="str">
            <v>Bruce B1-15 S109 Fernhill Commercial Units LV Supply</v>
          </cell>
          <cell r="C2062" t="str">
            <v>CIPEN Com/Ind Dvlp</v>
          </cell>
        </row>
        <row r="2063">
          <cell r="A2063">
            <v>7518738</v>
          </cell>
          <cell r="B2063" t="str">
            <v>Jerrambomberra B2114 Mugga Tip -  Replacing LV O/H with ABC</v>
          </cell>
          <cell r="C2063" t="str">
            <v>CIPEN CI Replacemnt</v>
          </cell>
        </row>
        <row r="2064">
          <cell r="A2064">
            <v>7518739</v>
          </cell>
          <cell r="B2064" t="str">
            <v>City B16 S61 - LV Supply to SLCC</v>
          </cell>
          <cell r="C2064" t="str">
            <v>CIPEN Spec Requests</v>
          </cell>
        </row>
        <row r="2065">
          <cell r="A2065">
            <v>7518743</v>
          </cell>
          <cell r="B2065" t="str">
            <v>Mawson B24 S47 - LV Supply to  Soccer Club Building</v>
          </cell>
          <cell r="C2065" t="str">
            <v>CIPEN Community Dvp</v>
          </cell>
        </row>
        <row r="2066">
          <cell r="A2066">
            <v>7518744</v>
          </cell>
          <cell r="B2066" t="str">
            <v>City B2 S24 LV Supply to Hotel (formerly Acton House)</v>
          </cell>
          <cell r="C2066" t="str">
            <v>CIPEN Com/Ind Dvlp</v>
          </cell>
        </row>
        <row r="2067">
          <cell r="A2067">
            <v>7518747</v>
          </cell>
          <cell r="B2067" t="str">
            <v>Forrest B13 S27 LV Relocation</v>
          </cell>
          <cell r="C2067" t="str">
            <v>CIPEN Relocation</v>
          </cell>
        </row>
        <row r="2068">
          <cell r="A2068">
            <v>7518748</v>
          </cell>
          <cell r="B2068" t="str">
            <v>Forrest B13 S27 LV Supply to Units</v>
          </cell>
          <cell r="C2068" t="str">
            <v>CIPEN Urbn Infill</v>
          </cell>
        </row>
        <row r="2069">
          <cell r="A2069">
            <v>7518749</v>
          </cell>
          <cell r="B2069" t="str">
            <v>Forde B14 S3 B17 S3 B18 S3 Raise Minipillar</v>
          </cell>
          <cell r="C2069" t="str">
            <v>CIPEN Relocation</v>
          </cell>
        </row>
        <row r="2070">
          <cell r="A2070">
            <v>7518750</v>
          </cell>
          <cell r="B2070" t="str">
            <v>Bruce B40 S87 - LV Supply to units</v>
          </cell>
          <cell r="C2070" t="str">
            <v>CIPEN Urbn Infill</v>
          </cell>
        </row>
        <row r="2071">
          <cell r="A2071">
            <v>7518752</v>
          </cell>
          <cell r="B2071" t="str">
            <v>Griffith B3 S96 - LV Upgrade</v>
          </cell>
          <cell r="C2071" t="str">
            <v>CIPEN Com/Ind Dvlp</v>
          </cell>
        </row>
        <row r="2072">
          <cell r="A2072">
            <v>7518753</v>
          </cell>
          <cell r="B2072" t="str">
            <v>Lyneham B10 S38 - Replace LV O/H with ABC</v>
          </cell>
          <cell r="C2072" t="str">
            <v>CIPEN CI Replacemnt</v>
          </cell>
        </row>
        <row r="2073">
          <cell r="A2073">
            <v>7518755</v>
          </cell>
          <cell r="B2073" t="str">
            <v>Kingston S49 - HV Retic &amp; LV Supply to Compressor Units ( Temporary)</v>
          </cell>
          <cell r="C2073" t="str">
            <v>CIPEN Com/Ind Dvlp</v>
          </cell>
        </row>
        <row r="2074">
          <cell r="A2074">
            <v>7518756</v>
          </cell>
          <cell r="B2074" t="str">
            <v>Aranda B28 S16 - LV Supply to 6 Units</v>
          </cell>
          <cell r="C2074" t="str">
            <v>CIPEN Urbn Infill</v>
          </cell>
        </row>
        <row r="2075">
          <cell r="A2075">
            <v>7518758</v>
          </cell>
          <cell r="B2075" t="str">
            <v>Watson B2 S64 - Southern Cross Ten Supply Upgrade</v>
          </cell>
          <cell r="C2075" t="str">
            <v>CIPEN Com/Ind Dvlp</v>
          </cell>
        </row>
        <row r="2076">
          <cell r="A2076">
            <v>7518759</v>
          </cell>
          <cell r="B2076" t="str">
            <v>Kingston B1 S30 - HV/LV Retic to Site Sheds ( Temporary)</v>
          </cell>
          <cell r="C2076" t="str">
            <v>CIPEN Spec Requests</v>
          </cell>
        </row>
        <row r="2077">
          <cell r="A2077">
            <v>7518760</v>
          </cell>
          <cell r="B2077" t="str">
            <v>Griffith B8 S46 - LV Replacement/Removal</v>
          </cell>
          <cell r="C2077" t="str">
            <v>CIPEN CI Replacemnt</v>
          </cell>
        </row>
        <row r="2078">
          <cell r="A2078">
            <v>7518761</v>
          </cell>
          <cell r="B2078" t="str">
            <v>Mitchell B36 S7 - LV O/H Relocation</v>
          </cell>
          <cell r="C2078" t="str">
            <v>CIPEN Relocation</v>
          </cell>
        </row>
        <row r="2079">
          <cell r="A2079">
            <v>7518763</v>
          </cell>
          <cell r="B2079" t="str">
            <v>Stromlo B500 - LV Supplly to ACT Scouts Cottermouth Enviro Village</v>
          </cell>
          <cell r="C2079" t="str">
            <v>CIPEN Community Dvp</v>
          </cell>
        </row>
        <row r="2080">
          <cell r="A2080">
            <v>7518764</v>
          </cell>
          <cell r="B2080" t="str">
            <v>Turner B22 S61 -  LV Supply to 18 Units</v>
          </cell>
          <cell r="C2080" t="str">
            <v>CIPEN Urbn Infill</v>
          </cell>
        </row>
        <row r="2081">
          <cell r="A2081">
            <v>7518765</v>
          </cell>
          <cell r="B2081" t="str">
            <v>Yarralumla B31 S60 - Replace LV O/H with ABC</v>
          </cell>
          <cell r="C2081" t="str">
            <v>CIPEN Dist O/H Rplc</v>
          </cell>
        </row>
        <row r="2082">
          <cell r="A2082">
            <v>7518766</v>
          </cell>
          <cell r="B2082" t="str">
            <v>Wanniassa B30 S130 - LV Supplly to  Comm. Development</v>
          </cell>
          <cell r="C2082" t="str">
            <v>CIPEN Com/Ind Dvlp</v>
          </cell>
        </row>
        <row r="2083">
          <cell r="A2083">
            <v>7518767</v>
          </cell>
          <cell r="B2083" t="str">
            <v>Page B38 S42 - LV Supply to 5 Units</v>
          </cell>
          <cell r="C2083" t="str">
            <v>CIPEN Urbn Infill</v>
          </cell>
        </row>
        <row r="2084">
          <cell r="A2084">
            <v>7518768</v>
          </cell>
          <cell r="B2084" t="str">
            <v>Suburban Stg 4 Pole Replacement 07-08</v>
          </cell>
          <cell r="C2084" t="str">
            <v>CIPEN Dist Pole Rplc</v>
          </cell>
        </row>
        <row r="2085">
          <cell r="A2085">
            <v>7518769</v>
          </cell>
          <cell r="B2085" t="str">
            <v>Suburban Stg 5 Pole Replacement 07-08</v>
          </cell>
          <cell r="C2085" t="str">
            <v>CIPEN Dist Pole Rplc</v>
          </cell>
        </row>
        <row r="2086">
          <cell r="A2086">
            <v>7518771</v>
          </cell>
          <cell r="B2086" t="str">
            <v>Symonston B3 S117 - LV Supply to Construction Site (Temp )</v>
          </cell>
          <cell r="C2086" t="str">
            <v>CIPEN Spec Requests</v>
          </cell>
        </row>
        <row r="2087">
          <cell r="A2087">
            <v>7518772</v>
          </cell>
          <cell r="B2087" t="str">
            <v>PSS Adept/PSSU Replacement</v>
          </cell>
          <cell r="C2087" t="str">
            <v>CIPEN IT Project</v>
          </cell>
        </row>
        <row r="2088">
          <cell r="A2088">
            <v>7518773</v>
          </cell>
          <cell r="B2088" t="str">
            <v>Ainslie B18 S20 - Replace LV O/H with ABC</v>
          </cell>
          <cell r="C2088" t="str">
            <v>CIPEN CI Replacemnt</v>
          </cell>
        </row>
        <row r="2089">
          <cell r="A2089">
            <v>7518774</v>
          </cell>
          <cell r="B2089" t="str">
            <v>Phillip B7&amp;15 S1 - HV O/H Relocation</v>
          </cell>
          <cell r="C2089" t="str">
            <v>CIPEN Relocation</v>
          </cell>
        </row>
        <row r="2090">
          <cell r="A2090">
            <v>7518775</v>
          </cell>
          <cell r="B2090" t="str">
            <v>Fyshwick B35 S11 - LV Supply To Comm Development</v>
          </cell>
          <cell r="C2090" t="str">
            <v>CIPEN Com/Ind Dvlp</v>
          </cell>
        </row>
        <row r="2091">
          <cell r="A2091">
            <v>7518776</v>
          </cell>
          <cell r="B2091" t="str">
            <v>Wanniassa B16 S127 Erindale Drive  - SWS 2307 Removal</v>
          </cell>
          <cell r="C2091" t="str">
            <v>CIPEN Dist S/S Rplc</v>
          </cell>
        </row>
        <row r="2092">
          <cell r="A2092">
            <v>7518777</v>
          </cell>
          <cell r="B2092" t="str">
            <v>Deakin B27 S14 -  LV U/G Removals</v>
          </cell>
          <cell r="C2092" t="str">
            <v>CIPEN Dist U/G Rplc</v>
          </cell>
        </row>
        <row r="2093">
          <cell r="A2093">
            <v>7518778</v>
          </cell>
          <cell r="B2093" t="str">
            <v>Fyshwick S86 Canberra Avenue - LV Supplies to SLCC &amp; TLC</v>
          </cell>
          <cell r="C2093" t="str">
            <v>CIPEN Spec Requests</v>
          </cell>
        </row>
        <row r="2094">
          <cell r="A2094">
            <v>7518779</v>
          </cell>
          <cell r="B2094" t="str">
            <v>Symonston B1 S116 - LV Supply to Comm Development</v>
          </cell>
          <cell r="C2094" t="str">
            <v>CIPEN Com/Ind Dvlp</v>
          </cell>
        </row>
        <row r="2095">
          <cell r="A2095">
            <v>7518780</v>
          </cell>
          <cell r="B2095" t="str">
            <v>Suburb Pole Reinstatement Stage 3 07-08</v>
          </cell>
          <cell r="C2095" t="str">
            <v>CIPEN Dist Pole Rnst</v>
          </cell>
        </row>
        <row r="2096">
          <cell r="A2096">
            <v>7518781</v>
          </cell>
          <cell r="B2096" t="str">
            <v>SCADA RTU IO Card Replacement (City East Gilmore &amp; Theodore)</v>
          </cell>
          <cell r="C2096" t="str">
            <v>CIPEN IT Project</v>
          </cell>
        </row>
        <row r="2097">
          <cell r="A2097">
            <v>7518782</v>
          </cell>
          <cell r="B2097" t="str">
            <v>Franklin Estate Stage 2A - HV &amp; LV Reticulation</v>
          </cell>
          <cell r="C2097" t="str">
            <v>CIPEN Urbn Dvlpmnt</v>
          </cell>
        </row>
        <row r="2098">
          <cell r="A2098">
            <v>7518784</v>
          </cell>
          <cell r="B2098" t="str">
            <v>Lyneham B1 S76 - HV O/H Relocation</v>
          </cell>
          <cell r="C2098" t="str">
            <v>CIPEN Relocation</v>
          </cell>
        </row>
        <row r="2099">
          <cell r="A2099">
            <v>7518786</v>
          </cell>
          <cell r="B2099" t="str">
            <v>City B21 S10 LV Supply 64 Allara St</v>
          </cell>
          <cell r="C2099" t="str">
            <v>CIPEN Com/Ind Dvlp</v>
          </cell>
        </row>
        <row r="2100">
          <cell r="A2100">
            <v>7518788</v>
          </cell>
          <cell r="B2100" t="str">
            <v>Majura B587 CIA - LV Supply to  Brindabella Airlines Hanger</v>
          </cell>
          <cell r="C2100" t="str">
            <v>CIPEN Com/Ind Dvlp</v>
          </cell>
        </row>
        <row r="2101">
          <cell r="A2101">
            <v>7518789</v>
          </cell>
          <cell r="B2101" t="str">
            <v>City B3 S21 - Replace LV O/H with ABC</v>
          </cell>
          <cell r="C2101" t="str">
            <v>CIPEN CI Replacemnt</v>
          </cell>
        </row>
        <row r="2102">
          <cell r="A2102">
            <v>7518790</v>
          </cell>
          <cell r="B2102" t="str">
            <v>City B3 S21 - LV Supply to Sheds</v>
          </cell>
          <cell r="C2102" t="str">
            <v>CIPEN Spec Requests</v>
          </cell>
        </row>
        <row r="2103">
          <cell r="A2103">
            <v>7518791</v>
          </cell>
          <cell r="B2103" t="str">
            <v>Mitchell Wells Station Drive - HV Relocations/Removals</v>
          </cell>
          <cell r="C2103" t="str">
            <v>CIPEN Relocation</v>
          </cell>
        </row>
        <row r="2104">
          <cell r="A2104">
            <v>7518793</v>
          </cell>
          <cell r="B2104" t="str">
            <v>Downer B14&amp;15 S62- LV Supply to 7 Units</v>
          </cell>
          <cell r="C2104" t="str">
            <v>CIPEN Urbn Infill</v>
          </cell>
        </row>
        <row r="2105">
          <cell r="A2105">
            <v>7518794</v>
          </cell>
          <cell r="B2105" t="str">
            <v>Metering - New Domestic Meters 2007/08</v>
          </cell>
          <cell r="C2105" t="str">
            <v>CIPEN NEW METER</v>
          </cell>
        </row>
        <row r="2106">
          <cell r="A2106">
            <v>7518795</v>
          </cell>
          <cell r="B2106" t="str">
            <v>Metering - Commercial New Meters 2007/08</v>
          </cell>
          <cell r="C2106" t="str">
            <v>CIPEN NEW METER</v>
          </cell>
        </row>
        <row r="2107">
          <cell r="A2107">
            <v>7518796</v>
          </cell>
          <cell r="B2107" t="str">
            <v>Services - New Services 2007/08</v>
          </cell>
          <cell r="C2107" t="str">
            <v>CIPEN NEW SERVICES</v>
          </cell>
        </row>
        <row r="2108">
          <cell r="A2108">
            <v>7518797</v>
          </cell>
          <cell r="B2108" t="str">
            <v>Services - Service Upgrade to 3 Phase 2007/08</v>
          </cell>
          <cell r="C2108" t="str">
            <v>CIPEN NEW SERVICES</v>
          </cell>
        </row>
        <row r="2109">
          <cell r="A2109">
            <v>7518798</v>
          </cell>
          <cell r="B2109" t="str">
            <v>Overhead Service Replacements 2007/08</v>
          </cell>
          <cell r="C2109" t="str">
            <v>CIPEN SERVICE RPLC</v>
          </cell>
        </row>
        <row r="2110">
          <cell r="A2110">
            <v>7518799</v>
          </cell>
          <cell r="B2110" t="str">
            <v>Commercial Meter Replacement 2007/08</v>
          </cell>
          <cell r="C2110" t="str">
            <v>CIPEN Meter Replce</v>
          </cell>
        </row>
        <row r="2111">
          <cell r="A2111">
            <v>7518800</v>
          </cell>
          <cell r="B2111" t="str">
            <v>Domestic Meter Replacement 2007/08</v>
          </cell>
          <cell r="C2111" t="str">
            <v>CIPEN Meter Replce</v>
          </cell>
        </row>
        <row r="2112">
          <cell r="A2112">
            <v>7518801</v>
          </cell>
          <cell r="B2112" t="str">
            <v>Fyshwick B69 S34 HV &amp; LV Relocations</v>
          </cell>
          <cell r="C2112" t="str">
            <v>CIPEN Relocation</v>
          </cell>
        </row>
        <row r="2113">
          <cell r="A2113">
            <v>7518806</v>
          </cell>
          <cell r="B2113" t="str">
            <v>Holt B1 S48  - LV Supply to Construction Site (Temp)</v>
          </cell>
          <cell r="C2113" t="str">
            <v>CIPEN Community Dvp</v>
          </cell>
        </row>
        <row r="2114">
          <cell r="A2114">
            <v>7518810</v>
          </cell>
          <cell r="B2114" t="str">
            <v>Replace faulty Padmount Sub 4202 Blythe Close - Kaleen</v>
          </cell>
          <cell r="C2114" t="str">
            <v>CIPEN Dist S/S Rplc</v>
          </cell>
        </row>
        <row r="2115">
          <cell r="A2115">
            <v>7518811</v>
          </cell>
          <cell r="B2115" t="str">
            <v>Majura B660 Fairbairn Business Park 10 Richmond Ave HV LV Retic</v>
          </cell>
          <cell r="C2115" t="str">
            <v>CIPEN Com/Ind Dvlp</v>
          </cell>
        </row>
        <row r="2116">
          <cell r="A2116">
            <v>7518812</v>
          </cell>
          <cell r="B2116" t="str">
            <v>Braddon B11 S1 Ijong St LV Supply to 5 Units</v>
          </cell>
          <cell r="C2116" t="str">
            <v>CIPEN Urbn Infill</v>
          </cell>
        </row>
        <row r="2117">
          <cell r="A2117">
            <v>7518813</v>
          </cell>
          <cell r="B2117" t="str">
            <v>Fyshwick B8 S48 - LV U/G Relocations</v>
          </cell>
          <cell r="C2117" t="str">
            <v>CIPEN Relocation</v>
          </cell>
        </row>
        <row r="2118">
          <cell r="A2118">
            <v>7518814</v>
          </cell>
          <cell r="B2118" t="str">
            <v>Parkes B1 S80 - LV Supply to Construction Site ( Temp )</v>
          </cell>
          <cell r="C2118" t="str">
            <v>CIPEN Spec Requests</v>
          </cell>
        </row>
        <row r="2119">
          <cell r="A2119">
            <v>7518816</v>
          </cell>
          <cell r="B2119" t="str">
            <v>Forrest B8 S46 - Replace faulty  Service Cable</v>
          </cell>
          <cell r="C2119" t="str">
            <v>CIPEN SERVICE RPLC</v>
          </cell>
        </row>
        <row r="2120">
          <cell r="A2120">
            <v>7518817</v>
          </cell>
          <cell r="B2120" t="str">
            <v>Narrabundah B12&amp;13 S78 - Replace  faulty Service cables</v>
          </cell>
          <cell r="C2120" t="str">
            <v>CIPEN SERVICE RPLC</v>
          </cell>
        </row>
        <row r="2121">
          <cell r="A2121">
            <v>7518820</v>
          </cell>
          <cell r="B2121" t="str">
            <v>Yarralumla B13 S57 - Replace faulty Service Cable</v>
          </cell>
          <cell r="C2121" t="str">
            <v>CIPEN SERVICE RPLC</v>
          </cell>
        </row>
        <row r="2122">
          <cell r="A2122">
            <v>7518823</v>
          </cell>
          <cell r="B2122" t="str">
            <v>Suburban Stg 6 07/08 Misc Pole Replacement</v>
          </cell>
          <cell r="C2122" t="str">
            <v>CIPEN Dist Pole Rplc</v>
          </cell>
        </row>
        <row r="2123">
          <cell r="A2123">
            <v>7518824</v>
          </cell>
          <cell r="B2123" t="str">
            <v>Suburban Stg 7 07/08 Misc Pole Replacement</v>
          </cell>
          <cell r="C2123" t="str">
            <v>CIPEN Dist Pole Rplc</v>
          </cell>
        </row>
        <row r="2124">
          <cell r="A2124">
            <v>7518825</v>
          </cell>
          <cell r="B2124" t="str">
            <v>Braddon B11 S1 Ijong St LV Relocation</v>
          </cell>
          <cell r="C2124" t="str">
            <v>CIPEN Relocation</v>
          </cell>
        </row>
        <row r="2125">
          <cell r="A2125">
            <v>7518828</v>
          </cell>
          <cell r="B2125" t="str">
            <v>Canberra Central District B1339 - LV Supply to Ped Signal Controller</v>
          </cell>
          <cell r="C2125" t="str">
            <v>CIPEN Spec Requests</v>
          </cell>
        </row>
        <row r="2126">
          <cell r="A2126">
            <v>7518829</v>
          </cell>
          <cell r="B2126" t="str">
            <v>Nicholls B10 S2 - LV Supplry to Service Station</v>
          </cell>
          <cell r="C2126" t="str">
            <v>CIPEN Com/Ind Dvlp</v>
          </cell>
        </row>
        <row r="2127">
          <cell r="A2127">
            <v>7518830</v>
          </cell>
          <cell r="B2127" t="str">
            <v>Jerrabomberra B2114 Mugga Tip - LV Relocations</v>
          </cell>
          <cell r="C2127" t="str">
            <v>CIPEN Relocation</v>
          </cell>
        </row>
        <row r="2128">
          <cell r="A2128">
            <v>7518831</v>
          </cell>
          <cell r="B2128" t="str">
            <v>Fyshwick B23 S19 - HV Reticulation Car Dealership</v>
          </cell>
          <cell r="C2128" t="str">
            <v>CIPEN Com/Ind Dvlp</v>
          </cell>
        </row>
        <row r="2129">
          <cell r="A2129">
            <v>7518836</v>
          </cell>
          <cell r="B2129" t="str">
            <v>Belconnen B13 S45 Mixed Dev 244 units LV Supply Stage 1</v>
          </cell>
          <cell r="C2129" t="str">
            <v>CIPEN Com/Ind Dvlp</v>
          </cell>
        </row>
        <row r="2130">
          <cell r="A2130">
            <v>7518837</v>
          </cell>
          <cell r="B2130" t="str">
            <v>Deakin B2 S66 HV overhead lines relocation</v>
          </cell>
          <cell r="C2130" t="str">
            <v>CIPEN Relocation</v>
          </cell>
        </row>
        <row r="2131">
          <cell r="A2131">
            <v>7518842</v>
          </cell>
          <cell r="B2131" t="str">
            <v>Phillip B46-48 S8 Sirius Bldg Redev Indoor Subs Fitout &amp; HV Retic</v>
          </cell>
          <cell r="C2131" t="str">
            <v>CIPEN Com/Ind Dvlp</v>
          </cell>
        </row>
        <row r="2132">
          <cell r="A2132">
            <v>7518843</v>
          </cell>
          <cell r="B2132" t="str">
            <v>Mitchell B39 S7 AussieHQ Data Centre HV Reticulation</v>
          </cell>
          <cell r="C2132" t="str">
            <v>CIPEN Com/Ind Dvlp</v>
          </cell>
        </row>
        <row r="2133">
          <cell r="A2133">
            <v>7518844</v>
          </cell>
          <cell r="B2133" t="str">
            <v>Franklin Estate Stage 2B - HV &amp; LV Reticulation</v>
          </cell>
          <cell r="C2133" t="str">
            <v>CIPEN Urbn Dvlpmnt</v>
          </cell>
        </row>
        <row r="2134">
          <cell r="A2134">
            <v>7518846</v>
          </cell>
          <cell r="B2134" t="str">
            <v>Franklin Estate Stage 2C - HV &amp; LV Reticulation</v>
          </cell>
          <cell r="C2134" t="str">
            <v>CIPEN Urbn Dvlpmnt</v>
          </cell>
        </row>
        <row r="2135">
          <cell r="A2135">
            <v>7518850</v>
          </cell>
          <cell r="B2135" t="str">
            <v>Dickson B4 S33 Transact House HV Upgrade</v>
          </cell>
          <cell r="C2135" t="str">
            <v>CIPEN Com/Ind Dvlp</v>
          </cell>
        </row>
        <row r="2136">
          <cell r="A2136">
            <v>7518851</v>
          </cell>
          <cell r="B2136" t="str">
            <v>GIS Upgrade to ESRI 9.2</v>
          </cell>
          <cell r="C2136" t="str">
            <v>CIPEN IT Project</v>
          </cell>
        </row>
        <row r="2137">
          <cell r="A2137">
            <v>7518852</v>
          </cell>
          <cell r="B2137" t="str">
            <v>Fyshwick B44 S24 LV Upgrade Kembla/Wollongong St</v>
          </cell>
          <cell r="C2137" t="str">
            <v>CIPEN Com/Ind Dvlp</v>
          </cell>
        </row>
        <row r="2138">
          <cell r="A2138">
            <v>7518853</v>
          </cell>
          <cell r="B2138" t="str">
            <v>Zone Substation VHF Radio Upgrade (12 sites excludes Wanniassa ZS)</v>
          </cell>
          <cell r="C2138" t="str">
            <v>CIPEN IT Project</v>
          </cell>
        </row>
        <row r="2139">
          <cell r="A2139">
            <v>7518854</v>
          </cell>
          <cell r="B2139" t="str">
            <v>Griffith B2 S19 - LV Upgrade  Service Station</v>
          </cell>
          <cell r="C2139" t="str">
            <v>CIPEN Com/Ind Dvlp</v>
          </cell>
        </row>
        <row r="2140">
          <cell r="A2140">
            <v>7518855</v>
          </cell>
          <cell r="B2140" t="str">
            <v>Belconnen B1 S146 Supply Upgrade Telstra Exchange.</v>
          </cell>
          <cell r="C2140" t="str">
            <v>CIPEN Com/Ind Dvlp</v>
          </cell>
        </row>
        <row r="2141">
          <cell r="A2141">
            <v>7518856</v>
          </cell>
          <cell r="B2141" t="str">
            <v>City B1 S4 Sub 3156 Relocation</v>
          </cell>
          <cell r="C2141" t="str">
            <v>CIPEN Relocation</v>
          </cell>
        </row>
        <row r="2142">
          <cell r="A2142">
            <v>7518857</v>
          </cell>
          <cell r="B2142" t="str">
            <v>City B1 S4 Canberra Workers Club Office Redevelopment HV &amp; LV Retic</v>
          </cell>
          <cell r="C2142" t="str">
            <v>CIPEN Com/Ind Dvlp</v>
          </cell>
        </row>
        <row r="2143">
          <cell r="A2143">
            <v>7518858</v>
          </cell>
          <cell r="B2143" t="str">
            <v>Gungahlin B735 - LV Supply to Pump Station</v>
          </cell>
          <cell r="C2143" t="str">
            <v>CIPEN Spec Requests</v>
          </cell>
        </row>
        <row r="2144">
          <cell r="A2144">
            <v>7518859</v>
          </cell>
          <cell r="B2144" t="str">
            <v>Belconnen B1360 - LV Supply to Construction Site</v>
          </cell>
          <cell r="C2144" t="str">
            <v>CIPEN Spec Requests</v>
          </cell>
        </row>
        <row r="2145">
          <cell r="A2145">
            <v>7518860</v>
          </cell>
          <cell r="B2145" t="str">
            <v>Macquarie B3 S49 - LV Supply to 18 Units</v>
          </cell>
          <cell r="C2145" t="str">
            <v>CIPEN Urbn Infill</v>
          </cell>
        </row>
        <row r="2146">
          <cell r="A2146">
            <v>7518863</v>
          </cell>
          <cell r="B2146" t="str">
            <v>Forde Estate Stage 2A - HV &amp; LV Reticulation</v>
          </cell>
          <cell r="C2146" t="str">
            <v>CIPEN Urbn Dvlpmnt</v>
          </cell>
        </row>
        <row r="2147">
          <cell r="A2147">
            <v>7518865</v>
          </cell>
          <cell r="B2147" t="str">
            <v>Forde Estate Stage 2B - HV &amp; LV Reticulation</v>
          </cell>
          <cell r="C2147" t="str">
            <v>CIPEN Urbn Dvlpmnt</v>
          </cell>
        </row>
        <row r="2148">
          <cell r="A2148">
            <v>7518867</v>
          </cell>
          <cell r="B2148" t="str">
            <v>Fyshwick-Pialligo Aeropark Development Feeder Augmentation</v>
          </cell>
          <cell r="C2148" t="str">
            <v>CIPEN Dist Sys Augm</v>
          </cell>
        </row>
        <row r="2149">
          <cell r="A2149">
            <v>7518869</v>
          </cell>
          <cell r="B2149" t="str">
            <v>Miscellaneous Suburban Pole replacement stage 8 07-08</v>
          </cell>
          <cell r="C2149" t="str">
            <v>CIPEN Dist Pole Rplc</v>
          </cell>
        </row>
        <row r="2150">
          <cell r="A2150">
            <v>7518870</v>
          </cell>
          <cell r="B2150" t="str">
            <v>Miscellaneous Suburban Pole Replacement Stage 9</v>
          </cell>
          <cell r="C2150" t="str">
            <v>CIPEN Dist Pole Rplc</v>
          </cell>
        </row>
        <row r="2151">
          <cell r="A2151">
            <v>7518871</v>
          </cell>
          <cell r="B2151" t="str">
            <v>Phillip B7 S1 - LV Supply to Car Park</v>
          </cell>
          <cell r="C2151" t="str">
            <v>CIPEN Spec Requests</v>
          </cell>
        </row>
        <row r="2152">
          <cell r="A2152">
            <v>7518872</v>
          </cell>
          <cell r="B2152" t="str">
            <v>Yarralumla B7 S47 - LV O/H Removals/Relocation</v>
          </cell>
          <cell r="C2152" t="str">
            <v>CIPEN Relocation</v>
          </cell>
        </row>
        <row r="2153">
          <cell r="A2153">
            <v>7518875</v>
          </cell>
          <cell r="B2153" t="str">
            <v>Forrest B10&amp;11 S34 - LV O/H Removal Relocations</v>
          </cell>
          <cell r="C2153" t="str">
            <v>CIPEN Dist O/H Rplc</v>
          </cell>
        </row>
        <row r="2154">
          <cell r="A2154">
            <v>7518876</v>
          </cell>
          <cell r="B2154" t="str">
            <v>Macquarie B9 S40 - LV Supply to 10 Units</v>
          </cell>
          <cell r="C2154" t="str">
            <v>CIPEN Urbn Infill</v>
          </cell>
        </row>
        <row r="2155">
          <cell r="A2155">
            <v>7518878</v>
          </cell>
          <cell r="B2155" t="str">
            <v>Fyshwick B11 S24 51-55 Kembla St LV Upgrade</v>
          </cell>
          <cell r="C2155" t="str">
            <v>CIPEN Com/Ind Dvlp</v>
          </cell>
        </row>
        <row r="2156">
          <cell r="A2156">
            <v>7518882</v>
          </cell>
          <cell r="B2156" t="str">
            <v>Anslie B11 S27 Shopping Centre Redevelopment LV Relocations</v>
          </cell>
          <cell r="C2156" t="str">
            <v>CIPEN Relocation</v>
          </cell>
        </row>
        <row r="2157">
          <cell r="A2157">
            <v>7518885</v>
          </cell>
          <cell r="B2157" t="str">
            <v>Majura B587 CIA - Pillar Relocations</v>
          </cell>
          <cell r="C2157" t="str">
            <v>CIPEN Relocation</v>
          </cell>
        </row>
        <row r="2158">
          <cell r="A2158">
            <v>7518887</v>
          </cell>
          <cell r="B2158" t="str">
            <v>Ainslie B5 S110 - LV Upgrade Telstra Site</v>
          </cell>
          <cell r="C2158" t="str">
            <v>CIPEN Spec Requests</v>
          </cell>
        </row>
        <row r="2159">
          <cell r="A2159">
            <v>7518888</v>
          </cell>
          <cell r="B2159" t="str">
            <v>Holt B51 S50 -  LV Supply to Telstra Site</v>
          </cell>
          <cell r="C2159" t="str">
            <v>CIPEN Spec Requests</v>
          </cell>
        </row>
        <row r="2160">
          <cell r="A2160">
            <v>7518889</v>
          </cell>
          <cell r="B2160" t="str">
            <v>Hume B27 S4 - LV  Upgrade Telstra Site</v>
          </cell>
          <cell r="C2160" t="str">
            <v>CIPEN Spec Requests</v>
          </cell>
        </row>
        <row r="2161">
          <cell r="A2161">
            <v>7518890</v>
          </cell>
          <cell r="B2161" t="str">
            <v>O'Connor B44 S43 - LV Supply to 25 Units</v>
          </cell>
          <cell r="C2161" t="str">
            <v>CIPEN Urbn Infill</v>
          </cell>
        </row>
        <row r="2162">
          <cell r="A2162">
            <v>7518891</v>
          </cell>
          <cell r="B2162" t="str">
            <v>Belconnen B1586 West Belc Landfill  Parkwood  - LV Relocations</v>
          </cell>
          <cell r="C2162" t="str">
            <v>CIPEN Relocation</v>
          </cell>
        </row>
        <row r="2163">
          <cell r="A2163">
            <v>7518892</v>
          </cell>
          <cell r="B2163" t="str">
            <v>Greenway B11 S55 - HV Retic &amp; LV Supply to  Indoor Rec Centre</v>
          </cell>
          <cell r="C2163" t="str">
            <v>CIPEN Com/Ind Dvlp</v>
          </cell>
        </row>
        <row r="2164">
          <cell r="A2164">
            <v>7518893</v>
          </cell>
          <cell r="B2164" t="str">
            <v>Majura B666 Mt. Majura Vineyard - LV Upgrade</v>
          </cell>
          <cell r="C2164" t="str">
            <v>CIPEN Com/Ind Dvlp</v>
          </cell>
        </row>
        <row r="2165">
          <cell r="A2165">
            <v>7518894</v>
          </cell>
          <cell r="B2165" t="str">
            <v>Turner B9 S39 - LV Supply to TransACT Node</v>
          </cell>
          <cell r="C2165" t="str">
            <v>CIPEN Spec Requests</v>
          </cell>
        </row>
        <row r="2166">
          <cell r="A2166">
            <v>7518896</v>
          </cell>
          <cell r="B2166" t="str">
            <v>Symonston B8 S49 -  LV Supply to Telstra Site</v>
          </cell>
          <cell r="C2166" t="str">
            <v>CIPEN Spec Requests</v>
          </cell>
        </row>
        <row r="2167">
          <cell r="A2167">
            <v>7518898</v>
          </cell>
          <cell r="B2167" t="str">
            <v>Macgregor West 1 Estate HV &amp; LV Reticulation</v>
          </cell>
          <cell r="C2167" t="str">
            <v>CIPEN Urbn Dvlpmnt</v>
          </cell>
        </row>
        <row r="2168">
          <cell r="A2168">
            <v>7518901</v>
          </cell>
          <cell r="B2168" t="str">
            <v>Yarralumla B6 S44 South African Embassy LV Upgrade</v>
          </cell>
          <cell r="C2168" t="str">
            <v>CIPEN Com/Ind Dvlp</v>
          </cell>
        </row>
        <row r="2169">
          <cell r="A2169">
            <v>7518902</v>
          </cell>
          <cell r="B2169" t="str">
            <v>Fyshwick B2 S84 Bulky Goods Retail  HV &amp; LV Retic</v>
          </cell>
          <cell r="C2169" t="str">
            <v>CIPEN Com/Ind Dvlp</v>
          </cell>
        </row>
        <row r="2170">
          <cell r="A2170">
            <v>7518908</v>
          </cell>
          <cell r="B2170" t="str">
            <v>Gungahlin S36 &amp; 37 - LV Supplies to Linear Park</v>
          </cell>
          <cell r="C2170" t="str">
            <v>CIPEN Spec Requests</v>
          </cell>
        </row>
        <row r="2171">
          <cell r="A2171">
            <v>7518911</v>
          </cell>
          <cell r="B2171" t="str">
            <v>Kingston Telopea Park Zone Substation Transformer Tails Upgrade</v>
          </cell>
          <cell r="C2171" t="str">
            <v>CIPEN ZZS Augme</v>
          </cell>
        </row>
        <row r="2172">
          <cell r="A2172">
            <v>7518912</v>
          </cell>
          <cell r="B2172" t="str">
            <v>Bonner Stage 1A HV Relocation</v>
          </cell>
          <cell r="C2172" t="str">
            <v>CIPEN Relocation</v>
          </cell>
        </row>
        <row r="2173">
          <cell r="A2173">
            <v>7518913</v>
          </cell>
          <cell r="B2173" t="str">
            <v>Belconnen B11 S87 - LV Supply to Child Care Centre</v>
          </cell>
          <cell r="C2173" t="str">
            <v>CIPEN Com/Ind Dvlp</v>
          </cell>
        </row>
        <row r="2174">
          <cell r="A2174">
            <v>7518914</v>
          </cell>
          <cell r="B2174" t="str">
            <v>Gungahlin Dist B737 Mulligans Flat Nature Reserve Electric Fence LV Su</v>
          </cell>
          <cell r="C2174" t="str">
            <v>CIPEN Spec Requests</v>
          </cell>
        </row>
        <row r="2175">
          <cell r="A2175">
            <v>7518915</v>
          </cell>
          <cell r="B2175" t="str">
            <v>Forde Stage 2 Temporary HV Power Diversion</v>
          </cell>
          <cell r="C2175" t="str">
            <v>CIPEN Relocation</v>
          </cell>
        </row>
        <row r="2176">
          <cell r="A2176">
            <v>7518917</v>
          </cell>
          <cell r="B2176" t="str">
            <v>Mitchell B36 S7 - LV Supply to Lifeline Australia</v>
          </cell>
          <cell r="C2176" t="str">
            <v>CIPEN Com/Ind Dvlp</v>
          </cell>
        </row>
        <row r="2177">
          <cell r="A2177">
            <v>7518918</v>
          </cell>
          <cell r="B2177" t="str">
            <v>Suburban Stg 10 07/08 Misc Pole Replacement</v>
          </cell>
          <cell r="C2177" t="str">
            <v>CIPEN Dist Pole Rplc</v>
          </cell>
        </row>
        <row r="2178">
          <cell r="A2178">
            <v>7518919</v>
          </cell>
          <cell r="B2178" t="str">
            <v>Suburban Stg 11 07/08 Misc Pole Replacement</v>
          </cell>
          <cell r="C2178" t="str">
            <v>CIPEN Dist Pole Rplc</v>
          </cell>
        </row>
        <row r="2179">
          <cell r="A2179">
            <v>7518920</v>
          </cell>
          <cell r="B2179" t="str">
            <v>Miscellaneous Suburban Pole Replacement 07-08 stage 12</v>
          </cell>
          <cell r="C2179" t="str">
            <v>CIPEN Dist Pole Rplc</v>
          </cell>
        </row>
        <row r="2180">
          <cell r="A2180">
            <v>7518921</v>
          </cell>
          <cell r="B2180" t="str">
            <v>Miscellaneous Suburban Pole Replacement 07-08 stage 13</v>
          </cell>
          <cell r="C2180" t="str">
            <v>CIPEN Dist Pole Rplc</v>
          </cell>
        </row>
        <row r="2181">
          <cell r="A2181">
            <v>7518924</v>
          </cell>
          <cell r="B2181" t="str">
            <v>Forde Stage 2/4 Site Facilities Temporary Supply</v>
          </cell>
          <cell r="C2181" t="str">
            <v>CIPEN Spec Requests</v>
          </cell>
        </row>
        <row r="2182">
          <cell r="A2182">
            <v>7518925</v>
          </cell>
          <cell r="B2182" t="str">
            <v>Bonner 1A Estate HV &amp; LV Retic</v>
          </cell>
          <cell r="C2182" t="str">
            <v>CIPEN Urbn Dvlpmnt</v>
          </cell>
        </row>
        <row r="2183">
          <cell r="A2183">
            <v>7518927</v>
          </cell>
          <cell r="B2183" t="str">
            <v>City B21 S10 64 Allara St Temporary Supply</v>
          </cell>
          <cell r="C2183" t="str">
            <v>CIPEN Com/Ind Dvlp</v>
          </cell>
        </row>
        <row r="2184">
          <cell r="A2184">
            <v>7518929</v>
          </cell>
          <cell r="B2184" t="str">
            <v>Lyons B3 S69 - HV  Reticulation &amp; LV Supply to 118 Units</v>
          </cell>
          <cell r="C2184" t="str">
            <v>CIPEN Urbn Infill</v>
          </cell>
        </row>
        <row r="2185">
          <cell r="A2185">
            <v>7518930</v>
          </cell>
          <cell r="B2185" t="str">
            <v>City B1 S92 Murden St Temporary Supply</v>
          </cell>
          <cell r="C2185" t="str">
            <v>CIPEN Com/Ind Dvlp</v>
          </cell>
        </row>
        <row r="2186">
          <cell r="A2186">
            <v>7518931</v>
          </cell>
          <cell r="B2186" t="str">
            <v>Hume Lanyon Dr Duplication HV Relocation</v>
          </cell>
          <cell r="C2186" t="str">
            <v>CIPEN Relocation</v>
          </cell>
        </row>
        <row r="2187">
          <cell r="A2187">
            <v>7518933</v>
          </cell>
          <cell r="B2187" t="str">
            <v>Turner B1 S45 Commercial Redevelopment New Supply</v>
          </cell>
          <cell r="C2187" t="str">
            <v>CIPEN Com/Ind Dvlp</v>
          </cell>
        </row>
        <row r="2188">
          <cell r="A2188">
            <v>7518934</v>
          </cell>
          <cell r="B2188" t="str">
            <v>O'Malley B9 10 S39 LV Supply to 10 Townhouses</v>
          </cell>
          <cell r="C2188" t="str">
            <v>CIPEN Urbn Infill</v>
          </cell>
        </row>
        <row r="2189">
          <cell r="A2189">
            <v>7518936</v>
          </cell>
          <cell r="B2189" t="str">
            <v>Farrer B2 S9 Aged Care Facility HV Relocation</v>
          </cell>
          <cell r="C2189" t="str">
            <v>CIPEN Urbn Infill</v>
          </cell>
        </row>
        <row r="2190">
          <cell r="A2190">
            <v>7518941</v>
          </cell>
          <cell r="B2190" t="str">
            <v>Phillip B9 S23 Phillip Oval Reconstruction -LV Supply</v>
          </cell>
          <cell r="C2190" t="str">
            <v>CIPEN Com/Ind Dvlp</v>
          </cell>
        </row>
        <row r="2191">
          <cell r="A2191">
            <v>7518942</v>
          </cell>
          <cell r="B2191" t="str">
            <v>Migrate ZS MS Access DB and Business Processes to WASP</v>
          </cell>
          <cell r="C2191" t="str">
            <v>CIPEN IT Project</v>
          </cell>
        </row>
        <row r="2192">
          <cell r="A2192">
            <v>7518943</v>
          </cell>
          <cell r="B2192" t="str">
            <v>City Sub 38 Melbourne Building Upgrade</v>
          </cell>
          <cell r="C2192" t="str">
            <v>CIPEN Dist S/S Rplc</v>
          </cell>
        </row>
        <row r="2193">
          <cell r="A2193">
            <v>7518946</v>
          </cell>
          <cell r="B2193" t="str">
            <v>Majura CIA BB Centre Molonglo Drive - LV Supply to Construction Site</v>
          </cell>
          <cell r="C2193" t="str">
            <v>CIPEN Com/Ind Dvlp</v>
          </cell>
        </row>
        <row r="2194">
          <cell r="A2194">
            <v>7518947</v>
          </cell>
          <cell r="B2194" t="str">
            <v>Acton CSIRO  Services Road -  HV &amp; LV O/H Relocation</v>
          </cell>
          <cell r="C2194" t="str">
            <v>CIPEN Relocation</v>
          </cell>
        </row>
        <row r="2195">
          <cell r="A2195">
            <v>7518948</v>
          </cell>
          <cell r="B2195" t="str">
            <v>Lyneham B4&amp;5 S48 - LV Supply to 14 Units</v>
          </cell>
          <cell r="C2195" t="str">
            <v>CIPEN Urbn Infill</v>
          </cell>
        </row>
        <row r="2196">
          <cell r="A2196">
            <v>7518949</v>
          </cell>
          <cell r="B2196" t="str">
            <v>Paddys River B10 Birrigai Outdoor School - HV Retic &amp; LV Supply to POE</v>
          </cell>
          <cell r="C2196" t="str">
            <v>CIPEN Rural Devpmnt</v>
          </cell>
        </row>
        <row r="2197">
          <cell r="A2197">
            <v>7518950</v>
          </cell>
          <cell r="B2197" t="str">
            <v>Page B28 S39 - LV Supply to 8 Units</v>
          </cell>
          <cell r="C2197" t="str">
            <v>CIPEN Urbn Infill</v>
          </cell>
        </row>
        <row r="2198">
          <cell r="A2198">
            <v>7518951</v>
          </cell>
          <cell r="B2198" t="str">
            <v>Deakin B7&amp;8 S3 -  LV Supply to 22 Units</v>
          </cell>
          <cell r="C2198" t="str">
            <v>CIPEN Urbn Infill</v>
          </cell>
        </row>
        <row r="2199">
          <cell r="A2199">
            <v>7518952</v>
          </cell>
          <cell r="B2199" t="str">
            <v>City B6 S31 HV Reticulation Temporary Supply</v>
          </cell>
          <cell r="C2199" t="str">
            <v>CIPEN Com/Ind Dvlp</v>
          </cell>
        </row>
        <row r="2200">
          <cell r="A2200">
            <v>7518953</v>
          </cell>
          <cell r="B2200" t="str">
            <v>Phillip B8 S33 Shea St HV &amp; LV Reticulation</v>
          </cell>
          <cell r="C2200" t="str">
            <v>CIPEN Com/Ind Dvlp</v>
          </cell>
        </row>
        <row r="2201">
          <cell r="A2201">
            <v>7518954</v>
          </cell>
          <cell r="B2201" t="str">
            <v>Mt Sromlo Supply Reliability Improvement</v>
          </cell>
          <cell r="C2201" t="str">
            <v>CIPEN Dist Sys Augm</v>
          </cell>
        </row>
        <row r="2202">
          <cell r="A2202">
            <v>7518955</v>
          </cell>
          <cell r="B2202" t="str">
            <v>Kingston B6 &amp; 7 S54 New Supply &amp; Sub 9196 Upgrade</v>
          </cell>
          <cell r="C2202" t="str">
            <v>CIPEN Com/Ind Dvlp</v>
          </cell>
        </row>
        <row r="2203">
          <cell r="A2203">
            <v>7518956</v>
          </cell>
          <cell r="B2203" t="str">
            <v>Fyshwick B11 S41 Collie St LV Reticulation</v>
          </cell>
          <cell r="C2203" t="str">
            <v>CIPEN Com/Ind Dvlp</v>
          </cell>
        </row>
        <row r="2204">
          <cell r="A2204">
            <v>7518957</v>
          </cell>
          <cell r="B2204" t="str">
            <v>Pole Reinstatement Stage 4 07-08</v>
          </cell>
          <cell r="C2204" t="str">
            <v>CIPEN Dist Pole Rnst</v>
          </cell>
        </row>
        <row r="2205">
          <cell r="A2205">
            <v>7518958</v>
          </cell>
          <cell r="B2205" t="str">
            <v>Pole Reinstatement Stage 5 07-08</v>
          </cell>
          <cell r="C2205" t="str">
            <v>CIPEN Dist Pole Rnst</v>
          </cell>
        </row>
        <row r="2206">
          <cell r="A2206">
            <v>7518960</v>
          </cell>
          <cell r="B2206" t="str">
            <v>Monash B3 S50 Minipillar Relocation</v>
          </cell>
          <cell r="C2206" t="str">
            <v>CIPEN Relocation</v>
          </cell>
        </row>
        <row r="2207">
          <cell r="A2207">
            <v>7518961</v>
          </cell>
          <cell r="B2207" t="str">
            <v>Fyshwick ZS SCADA HMI Upgrade</v>
          </cell>
          <cell r="C2207" t="str">
            <v>CIPEN IT Project</v>
          </cell>
        </row>
        <row r="2208">
          <cell r="A2208">
            <v>7518962</v>
          </cell>
          <cell r="B2208" t="str">
            <v>Curtin B12 S66 - U/G Distribution Pillar Replacement</v>
          </cell>
          <cell r="C2208" t="str">
            <v>CIPEN Dist U/G Rplc</v>
          </cell>
        </row>
        <row r="2209">
          <cell r="A2209">
            <v>7518963</v>
          </cell>
          <cell r="B2209" t="str">
            <v>Campbell B3 S29 - LV Relocation</v>
          </cell>
          <cell r="C2209" t="str">
            <v>CIPEN Relocation</v>
          </cell>
        </row>
        <row r="2210">
          <cell r="A2210">
            <v>7518964</v>
          </cell>
          <cell r="B2210" t="str">
            <v>Majura Brindabella Business Park 3 5 7 9 Molongolo Dr I/D Sub &amp; HV</v>
          </cell>
          <cell r="C2210" t="str">
            <v>CIPEN Com/Ind Dvlp</v>
          </cell>
        </row>
        <row r="2211">
          <cell r="A2211">
            <v>7518965</v>
          </cell>
          <cell r="B2211" t="str">
            <v>Belconnen B4 S20 Petanque Club LV Supply</v>
          </cell>
          <cell r="C2211" t="str">
            <v>CIPEN Com/Ind Dvlp</v>
          </cell>
        </row>
        <row r="2212">
          <cell r="A2212">
            <v>7518967</v>
          </cell>
          <cell r="B2212" t="str">
            <v>Tuggeranong B1568 - LV Supply to Paintball Centre</v>
          </cell>
          <cell r="C2212" t="str">
            <v>CIPEN Com/Ind Dvlp</v>
          </cell>
        </row>
        <row r="2213">
          <cell r="A2213">
            <v>7518970</v>
          </cell>
          <cell r="B2213" t="str">
            <v>Upgrade of  Electricity Network Locking Belconnen</v>
          </cell>
          <cell r="C2213" t="str">
            <v>CIPEN Dist S/S Rplc</v>
          </cell>
        </row>
        <row r="2214">
          <cell r="A2214">
            <v>7518973</v>
          </cell>
          <cell r="B2214" t="str">
            <v>Fyshwick B37 S21 Lyell St Office Development LV Supply</v>
          </cell>
          <cell r="C2214" t="str">
            <v>CIPEN Com/Ind Dvlp</v>
          </cell>
        </row>
        <row r="2215">
          <cell r="A2215">
            <v>7518974</v>
          </cell>
          <cell r="B2215" t="str">
            <v>Kingston S24 Sub 3273 - Replace LV Board</v>
          </cell>
          <cell r="C2215" t="str">
            <v>CIPEN Dist S/S Rplc</v>
          </cell>
        </row>
        <row r="2216">
          <cell r="A2216">
            <v>7518975</v>
          </cell>
          <cell r="B2216" t="str">
            <v>Franklin B16 S2 - LV Supply to Construction Site</v>
          </cell>
          <cell r="C2216" t="str">
            <v>CIPEN Spec Requests</v>
          </cell>
        </row>
        <row r="2217">
          <cell r="A2217">
            <v>7518977</v>
          </cell>
          <cell r="B2217" t="str">
            <v>Calwell B4 S74 -  Minipillar Installation</v>
          </cell>
          <cell r="C2217" t="str">
            <v>CIPEN Dist U/G Rplc</v>
          </cell>
        </row>
        <row r="2218">
          <cell r="A2218">
            <v>7518979</v>
          </cell>
          <cell r="B2218" t="str">
            <v>Greenway B9 S12 - HV/LV Retic to Comm Development</v>
          </cell>
          <cell r="C2218" t="str">
            <v>CIPEN Com/Ind Dvlp</v>
          </cell>
        </row>
        <row r="2219">
          <cell r="A2219">
            <v>7518980</v>
          </cell>
          <cell r="B2219" t="str">
            <v>Macquarie B9 S49  - LV O/H Relocation</v>
          </cell>
          <cell r="C2219" t="str">
            <v>CIPEN Relocation</v>
          </cell>
        </row>
        <row r="2220">
          <cell r="A2220">
            <v>7518982</v>
          </cell>
          <cell r="B2220" t="str">
            <v>Stirling B88 S24 - HV O/H Relocation</v>
          </cell>
          <cell r="C2220" t="str">
            <v>CIPEN Relocation</v>
          </cell>
        </row>
        <row r="2221">
          <cell r="A2221">
            <v>7518985</v>
          </cell>
          <cell r="B2221" t="str">
            <v>Franklin Estate Stage 3A - HV &amp; LV Reticulation</v>
          </cell>
          <cell r="C2221" t="str">
            <v>CIPEN Urbn Dvlpmnt</v>
          </cell>
        </row>
        <row r="2222">
          <cell r="A2222">
            <v>7518988</v>
          </cell>
          <cell r="B2222" t="str">
            <v>Belconnen B10 S87 New Supply Multi Unit Development</v>
          </cell>
          <cell r="C2222" t="str">
            <v>CIPEN Urbn Infill</v>
          </cell>
        </row>
        <row r="2223">
          <cell r="A2223">
            <v>7518989</v>
          </cell>
          <cell r="B2223" t="str">
            <v>Harrison B1 Sec 129 LV supply to SL Controller</v>
          </cell>
          <cell r="C2223" t="str">
            <v>CIPEN Spec Requests</v>
          </cell>
        </row>
        <row r="2224">
          <cell r="A2224">
            <v>7518991</v>
          </cell>
          <cell r="B2224" t="str">
            <v>City B7 S35 New Supply Greater Union Cinema Redevelopment</v>
          </cell>
          <cell r="C2224" t="str">
            <v>CIPEN Com/Ind Dvlp</v>
          </cell>
        </row>
        <row r="2225">
          <cell r="A2225">
            <v>7518992</v>
          </cell>
          <cell r="B2225" t="str">
            <v>Gungahlin S223 Gungahlin College Indoor Sub Fitout &amp; HV Retic</v>
          </cell>
          <cell r="C2225" t="str">
            <v>CIPEN Community Dvp</v>
          </cell>
        </row>
        <row r="2226">
          <cell r="A2226">
            <v>7518993</v>
          </cell>
          <cell r="B2226" t="str">
            <v>Red Hill S57 B15 Pump Station -  Fuse Switch Installation</v>
          </cell>
          <cell r="C2226" t="str">
            <v>CIPEN Spec Requests</v>
          </cell>
        </row>
        <row r="2227">
          <cell r="A2227">
            <v>7518994</v>
          </cell>
          <cell r="B2227" t="str">
            <v>Phillip S80 B30 Autofair Car Market -  New Supply</v>
          </cell>
          <cell r="C2227" t="str">
            <v>CIPEN Com/Ind Dvlp</v>
          </cell>
        </row>
        <row r="2228">
          <cell r="A2228">
            <v>7518995</v>
          </cell>
          <cell r="B2228" t="str">
            <v>Gungahlin S168 B13  - New Supply to 3  Units</v>
          </cell>
          <cell r="C2228" t="str">
            <v>CIPEN Urbn Infill</v>
          </cell>
        </row>
        <row r="2229">
          <cell r="A2229">
            <v>7518996</v>
          </cell>
          <cell r="B2229" t="str">
            <v>Mawson S6 B33 - Replace LV O/H with ABC</v>
          </cell>
          <cell r="C2229" t="str">
            <v>CIPEN CI Replacemnt</v>
          </cell>
        </row>
        <row r="2230">
          <cell r="A2230">
            <v>7518997</v>
          </cell>
          <cell r="B2230" t="str">
            <v>Mawson S6 B33 - New Supply to 8 Units</v>
          </cell>
          <cell r="C2230" t="str">
            <v>CIPEN Urbn Infill</v>
          </cell>
        </row>
        <row r="2231">
          <cell r="A2231">
            <v>7518998</v>
          </cell>
          <cell r="B2231" t="str">
            <v>Majura Business Park New Supply 15 Lancaster Place</v>
          </cell>
          <cell r="C2231" t="str">
            <v>CIPEN Com/Ind Dvlp</v>
          </cell>
        </row>
        <row r="2232">
          <cell r="A2232">
            <v>7518999</v>
          </cell>
          <cell r="B2232" t="str">
            <v>Curtin S65  B3 - New Supply</v>
          </cell>
          <cell r="C2232" t="str">
            <v>CIPEN NEW SERVICES</v>
          </cell>
        </row>
        <row r="2233">
          <cell r="A2233">
            <v>7519000</v>
          </cell>
          <cell r="B2233" t="str">
            <v>Deakin B2 S35 Equinox Business Park I/D Sub Fitout &amp; HV LV Retic</v>
          </cell>
          <cell r="C2233" t="str">
            <v>CIPEN Com/Ind Dvlp</v>
          </cell>
        </row>
        <row r="2234">
          <cell r="A2234">
            <v>7519002</v>
          </cell>
          <cell r="B2234" t="str">
            <v>Kambah B14 S420 - Supply Upgrade</v>
          </cell>
          <cell r="C2234" t="str">
            <v>CIPEN CI Replacemnt</v>
          </cell>
        </row>
        <row r="2235">
          <cell r="A2235">
            <v>7519004</v>
          </cell>
          <cell r="B2235" t="str">
            <v>Fyshwick B1 S7 Supply Upgrade Fyshwick Markets</v>
          </cell>
          <cell r="C2235" t="str">
            <v>CIPEN Com/Ind Dvlp</v>
          </cell>
        </row>
        <row r="2236">
          <cell r="A2236">
            <v>7519006</v>
          </cell>
          <cell r="B2236" t="str">
            <v>Miscellaneous suburb pole replacement 07- 08 Stage 14</v>
          </cell>
          <cell r="C2236" t="str">
            <v>CIPEN Dist Pole Rplc</v>
          </cell>
        </row>
        <row r="2237">
          <cell r="A2237">
            <v>7519007</v>
          </cell>
          <cell r="B2237" t="str">
            <v>Miscellaneous suburb pole replacement 07- 08 Stage 15</v>
          </cell>
          <cell r="C2237" t="str">
            <v>CIPEN Dist Pole Rplc</v>
          </cell>
        </row>
        <row r="2238">
          <cell r="A2238">
            <v>7519009</v>
          </cell>
          <cell r="B2238" t="str">
            <v>Deakin B10 S6 - New Supply</v>
          </cell>
          <cell r="C2238" t="str">
            <v>CIPEN NEW SERVICES</v>
          </cell>
        </row>
        <row r="2239">
          <cell r="A2239">
            <v>7519010</v>
          </cell>
          <cell r="B2239" t="str">
            <v>Pole Reinstatement Stage 6 07-08</v>
          </cell>
          <cell r="C2239" t="str">
            <v>CIPEN Dist Pole Rnst</v>
          </cell>
        </row>
        <row r="2240">
          <cell r="A2240">
            <v>7519011</v>
          </cell>
          <cell r="B2240" t="str">
            <v>Pole Reinstatement Stage 7 07-08</v>
          </cell>
          <cell r="C2240" t="str">
            <v>CIPEN Dist Pole Rnst</v>
          </cell>
        </row>
        <row r="2241">
          <cell r="A2241">
            <v>7519016</v>
          </cell>
          <cell r="B2241" t="str">
            <v>City B4 S21  - Installation  of Additional Earthing Sub 9297</v>
          </cell>
          <cell r="C2241" t="str">
            <v>CIPEN Urbn Infill</v>
          </cell>
        </row>
        <row r="2242">
          <cell r="A2242">
            <v>7519017</v>
          </cell>
          <cell r="B2242" t="str">
            <v>Tuggeranong Dist B1610 Supply Canberra Tech Centre</v>
          </cell>
          <cell r="C2242" t="str">
            <v>CIPEN Spec Requests</v>
          </cell>
        </row>
        <row r="2243">
          <cell r="A2243">
            <v>7519018</v>
          </cell>
          <cell r="B2243" t="str">
            <v>Philip B7 S49 New Supply Audi Dealership</v>
          </cell>
          <cell r="C2243" t="str">
            <v>CIPEN Com/Ind Dvlp</v>
          </cell>
        </row>
        <row r="2244">
          <cell r="A2244">
            <v>7519019</v>
          </cell>
          <cell r="B2244" t="str">
            <v>Fyshwick B4 S13 Supply Upgrade Warehouse 8 Wyalla St</v>
          </cell>
          <cell r="C2244" t="str">
            <v>CIPEN Com/Ind Dvlp</v>
          </cell>
        </row>
        <row r="2245">
          <cell r="A2245">
            <v>7519020</v>
          </cell>
          <cell r="B2245" t="str">
            <v>Coree B5 Uriarra Rural Village Relocations &amp; Removals</v>
          </cell>
          <cell r="C2245" t="str">
            <v>CIPEN Relocation</v>
          </cell>
        </row>
        <row r="2246">
          <cell r="A2246">
            <v>7519022</v>
          </cell>
          <cell r="B2246" t="str">
            <v>Pole Management BPR Part 3 - In-field Pole Strength Calculation</v>
          </cell>
          <cell r="C2246" t="str">
            <v>CIPEN IT Project</v>
          </cell>
        </row>
        <row r="2247">
          <cell r="A2247">
            <v>7519023</v>
          </cell>
          <cell r="B2247" t="str">
            <v>Red Hill B3&amp;4 S43 - LV Relocation</v>
          </cell>
          <cell r="C2247" t="str">
            <v>CIPEN Relocation</v>
          </cell>
        </row>
        <row r="2248">
          <cell r="A2248">
            <v>7519024</v>
          </cell>
          <cell r="B2248" t="str">
            <v>Narrabundah B20 S55 - LV Replacement</v>
          </cell>
          <cell r="C2248" t="str">
            <v>CIPEN CI Replacemnt</v>
          </cell>
        </row>
        <row r="2249">
          <cell r="A2249">
            <v>7519025</v>
          </cell>
          <cell r="B2249" t="str">
            <v>Mitchell B5 S58 - New Supply to Com. Building</v>
          </cell>
          <cell r="C2249" t="str">
            <v>CIPEN Com/Ind Dvlp</v>
          </cell>
        </row>
        <row r="2250">
          <cell r="A2250">
            <v>7519026</v>
          </cell>
          <cell r="B2250" t="str">
            <v>Mitchell B13 S22 - New Supply to Comm. Building</v>
          </cell>
          <cell r="C2250" t="str">
            <v>CIPEN Com/Ind Dvlp</v>
          </cell>
        </row>
        <row r="2251">
          <cell r="A2251">
            <v>7519027</v>
          </cell>
          <cell r="B2251" t="str">
            <v>Yarralumla B1 S122 Govt House - Supply Upgrade</v>
          </cell>
          <cell r="C2251" t="str">
            <v>CIPEN Spec Requests</v>
          </cell>
        </row>
        <row r="2252">
          <cell r="A2252">
            <v>7519028</v>
          </cell>
          <cell r="B2252" t="str">
            <v>Parkes B1 S49 CNBP Internal Works New Supply</v>
          </cell>
          <cell r="C2252" t="str">
            <v>CIPEN Com/Ind Dvlp</v>
          </cell>
        </row>
        <row r="2253">
          <cell r="A2253">
            <v>7519029</v>
          </cell>
          <cell r="B2253" t="str">
            <v>Yarralumla B1 S44 Supply Relocation Casey House</v>
          </cell>
          <cell r="C2253" t="str">
            <v>CIPEN Relocation</v>
          </cell>
        </row>
        <row r="2254">
          <cell r="A2254">
            <v>7519030</v>
          </cell>
          <cell r="B2254" t="str">
            <v>O'Connor B10 S43 - LV Supply to 6 Units</v>
          </cell>
          <cell r="C2254" t="str">
            <v>CIPEN Urbn Infill</v>
          </cell>
        </row>
        <row r="2255">
          <cell r="A2255">
            <v>7519031</v>
          </cell>
          <cell r="B2255" t="str">
            <v>7519031 Mitchell B32 S38 Aust Data Centres HV Supply Stage 1</v>
          </cell>
          <cell r="C2255" t="str">
            <v>CIPEN Com/Ind Dvlp</v>
          </cell>
        </row>
        <row r="2256">
          <cell r="A2256">
            <v>7519033</v>
          </cell>
          <cell r="B2256" t="str">
            <v>Calwell B2 S72 - New Supply 10 Units</v>
          </cell>
          <cell r="C2256" t="str">
            <v>CIPEN Urbn Infill</v>
          </cell>
        </row>
        <row r="2257">
          <cell r="A2257">
            <v>7519036</v>
          </cell>
          <cell r="B2257" t="str">
            <v>Curtin B6 S52 - Asset Replacemrnt</v>
          </cell>
          <cell r="C2257" t="str">
            <v>CIPEN Dist O/H Rplc</v>
          </cell>
        </row>
        <row r="2258">
          <cell r="A2258">
            <v>7519038</v>
          </cell>
          <cell r="B2258" t="str">
            <v>Lyneham B1 S53 Mouat St Axis Apartments 349 Units</v>
          </cell>
          <cell r="C2258" t="str">
            <v>CIPEN Urbn Infill</v>
          </cell>
        </row>
        <row r="2259">
          <cell r="A2259">
            <v>7519039</v>
          </cell>
          <cell r="B2259" t="str">
            <v>Franklin B16 S2 - LV Supply to SLCC</v>
          </cell>
          <cell r="C2259" t="str">
            <v>CIPEN Spec Requests</v>
          </cell>
        </row>
        <row r="2260">
          <cell r="A2260">
            <v>7519040</v>
          </cell>
          <cell r="B2260" t="str">
            <v>Suburban Pole Replacement Stage 16 07-08</v>
          </cell>
          <cell r="C2260" t="str">
            <v>CIPEN Dist Pole Rplc</v>
          </cell>
        </row>
        <row r="2261">
          <cell r="A2261">
            <v>7519041</v>
          </cell>
          <cell r="B2261" t="str">
            <v>Suburban Pole Stage 17 Replacement 07-08</v>
          </cell>
          <cell r="C2261" t="str">
            <v>CIPEN Dist Pole Rplc</v>
          </cell>
        </row>
        <row r="2262">
          <cell r="A2262">
            <v>7519042</v>
          </cell>
          <cell r="B2262" t="str">
            <v>Suburban Pole Stage 18 Replacement 07-08</v>
          </cell>
          <cell r="C2262" t="str">
            <v>CIPEN Dist Pole Rplc</v>
          </cell>
        </row>
        <row r="2263">
          <cell r="A2263">
            <v>7519043</v>
          </cell>
          <cell r="B2263" t="str">
            <v>HV OH Switchgear Replacement Stage 2 07-08</v>
          </cell>
          <cell r="C2263" t="str">
            <v>CIPEN Dist O/H Rplc</v>
          </cell>
        </row>
        <row r="2264">
          <cell r="A2264">
            <v>7519044</v>
          </cell>
          <cell r="B2264" t="str">
            <v>City B3 S24 Acton South New Supply</v>
          </cell>
          <cell r="C2264" t="str">
            <v>CIPEN Com/Ind Dvlp</v>
          </cell>
        </row>
        <row r="2265">
          <cell r="A2265">
            <v>7519045</v>
          </cell>
          <cell r="B2265" t="str">
            <v>Suburban Stg 19 Pole Replacemen</v>
          </cell>
          <cell r="C2265" t="str">
            <v>CIPEN Dist Pole Rplc</v>
          </cell>
        </row>
        <row r="2266">
          <cell r="A2266">
            <v>7519046</v>
          </cell>
          <cell r="B2266" t="str">
            <v>Suburban  Stage 20 Pole Replacement 07-08</v>
          </cell>
          <cell r="C2266" t="str">
            <v>CIPEN Dist Pole Rplc</v>
          </cell>
        </row>
        <row r="2267">
          <cell r="A2267">
            <v>7519047</v>
          </cell>
          <cell r="B2267" t="str">
            <v>Suburban Pole Replacement Stage 21 07-08</v>
          </cell>
          <cell r="C2267" t="str">
            <v>CIPEN Dist Pole Rplc</v>
          </cell>
        </row>
        <row r="2268">
          <cell r="A2268">
            <v>7519048</v>
          </cell>
          <cell r="B2268" t="str">
            <v>Suburban Pole Replacement Stage 22 07-08</v>
          </cell>
          <cell r="C2268" t="str">
            <v>CIPEN Dist Pole Rplc</v>
          </cell>
        </row>
        <row r="2269">
          <cell r="A2269">
            <v>7519050</v>
          </cell>
          <cell r="B2269" t="str">
            <v>Griffith B14 S25 New Supply</v>
          </cell>
          <cell r="C2269" t="str">
            <v>CIPEN Com/Ind Dvlp</v>
          </cell>
        </row>
        <row r="2270">
          <cell r="A2270">
            <v>7519052</v>
          </cell>
          <cell r="B2270" t="str">
            <v>Hall B13 S8 - Supply Upgrade</v>
          </cell>
          <cell r="C2270" t="str">
            <v>CIPEN CI Replacemnt</v>
          </cell>
        </row>
        <row r="2271">
          <cell r="A2271">
            <v>7519053</v>
          </cell>
          <cell r="B2271" t="str">
            <v>Forrest B4 S21 Supply Upgrade 3 Units</v>
          </cell>
          <cell r="C2271" t="str">
            <v>CIPEN Urbn Infill</v>
          </cell>
        </row>
        <row r="2272">
          <cell r="A2272">
            <v>7519054</v>
          </cell>
          <cell r="B2272" t="str">
            <v>Forrest Sec 21 LV Replacement</v>
          </cell>
          <cell r="C2272" t="str">
            <v>CIPEN CI Replacemnt</v>
          </cell>
        </row>
        <row r="2273">
          <cell r="A2273">
            <v>7519056</v>
          </cell>
          <cell r="B2273" t="str">
            <v>Franklin B3 S47 - LV Supply to SLCC</v>
          </cell>
          <cell r="C2273" t="str">
            <v>CIPEN Spec Requests</v>
          </cell>
        </row>
        <row r="2274">
          <cell r="A2274">
            <v>7519057</v>
          </cell>
          <cell r="B2274" t="str">
            <v>Harrison B1 S128 - LV Supply to SLCC</v>
          </cell>
          <cell r="C2274" t="str">
            <v>CIPEN Spec Requests</v>
          </cell>
        </row>
        <row r="2275">
          <cell r="A2275">
            <v>7519058</v>
          </cell>
          <cell r="B2275" t="str">
            <v>WASP Unit Assemblies</v>
          </cell>
          <cell r="C2275" t="str">
            <v>CIPEN IT Project</v>
          </cell>
        </row>
        <row r="2276">
          <cell r="A2276">
            <v>7519061</v>
          </cell>
          <cell r="B2276" t="str">
            <v>Franklin Estate Stage 3B New Urban Development</v>
          </cell>
          <cell r="C2276" t="str">
            <v>CIPEN Urbn Dvlpmnt</v>
          </cell>
        </row>
        <row r="2277">
          <cell r="A2277">
            <v>7519063</v>
          </cell>
          <cell r="B2277" t="str">
            <v>Bruce B1 S75 - HV Retic &amp; LV Supply to  220 units</v>
          </cell>
          <cell r="C2277" t="str">
            <v>CIPEN Urbn Infill</v>
          </cell>
        </row>
        <row r="2278">
          <cell r="A2278">
            <v>7519065</v>
          </cell>
          <cell r="B2278" t="str">
            <v>Barton B31 S6 - LV Supply to Academic House</v>
          </cell>
          <cell r="C2278" t="str">
            <v>CIPEN Com/Ind Dvlp</v>
          </cell>
        </row>
        <row r="2279">
          <cell r="A2279">
            <v>7519066</v>
          </cell>
          <cell r="B2279" t="str">
            <v>Bonner New Supply Elmgrove No. 1 Reservoir</v>
          </cell>
          <cell r="C2279" t="str">
            <v>CIPEN Spec Requests</v>
          </cell>
        </row>
        <row r="2280">
          <cell r="A2280">
            <v>7519067</v>
          </cell>
          <cell r="B2280" t="str">
            <v>Casey Kinleyside Water Reservoir HV &amp; LV Reticulation</v>
          </cell>
          <cell r="C2280" t="str">
            <v>CIPEN Spec Requests</v>
          </cell>
        </row>
        <row r="2281">
          <cell r="A2281">
            <v>7519068</v>
          </cell>
          <cell r="B2281" t="str">
            <v>Casey Kinleyside Water Pump Station Horse Parke Dr</v>
          </cell>
          <cell r="C2281" t="str">
            <v>CIPEN Spec Requests</v>
          </cell>
        </row>
        <row r="2282">
          <cell r="A2282">
            <v>7519069</v>
          </cell>
          <cell r="B2282" t="str">
            <v>Deakin B9 &amp; 13 S12 The Embassy Apartments Supply Upgrade</v>
          </cell>
          <cell r="C2282" t="str">
            <v>CIPEN Urbn Infill</v>
          </cell>
        </row>
        <row r="2283">
          <cell r="A2283">
            <v>7519070</v>
          </cell>
          <cell r="B2283" t="str">
            <v>Forde Estate Stage 4A1 New Supply New Urban Development</v>
          </cell>
          <cell r="C2283" t="str">
            <v>CIPEN Urbn Dvlpmnt</v>
          </cell>
        </row>
        <row r="2284">
          <cell r="A2284">
            <v>7519072</v>
          </cell>
          <cell r="B2284" t="str">
            <v>Dunlop B1 S194 Estate Demonstration Housing Precint LV Reticulation</v>
          </cell>
          <cell r="C2284" t="str">
            <v>CIPEN Urbn Dvlpmnt</v>
          </cell>
        </row>
        <row r="2285">
          <cell r="A2285">
            <v>7519074</v>
          </cell>
          <cell r="B2285" t="str">
            <v>City B4 S21 - Fuseway Installation</v>
          </cell>
          <cell r="C2285" t="str">
            <v>CIPEN Urbn Infill</v>
          </cell>
        </row>
        <row r="2286">
          <cell r="A2286">
            <v>7519075</v>
          </cell>
          <cell r="B2286" t="str">
            <v>City B1 S79 - LV Supply to Illumicube</v>
          </cell>
          <cell r="C2286" t="str">
            <v>CIPEN Community Dvp</v>
          </cell>
        </row>
        <row r="2287">
          <cell r="A2287">
            <v>7519080</v>
          </cell>
          <cell r="B2287" t="str">
            <v>Belconnen Lot 2022 B1586 Parkwood - LV Supply to Comm. Development</v>
          </cell>
          <cell r="C2287" t="str">
            <v>CIPEN Com/Ind Dvlp</v>
          </cell>
        </row>
        <row r="2288">
          <cell r="A2288">
            <v>7519082</v>
          </cell>
          <cell r="B2288" t="str">
            <v>Domestic Meter Replacement 2007-2008 Stage 2</v>
          </cell>
          <cell r="C2288" t="str">
            <v>CIPEN Meter Replce</v>
          </cell>
        </row>
        <row r="2289">
          <cell r="A2289">
            <v>7519083</v>
          </cell>
          <cell r="B2289" t="str">
            <v>WASP to Oracle Project/Work Pack Synchronisation</v>
          </cell>
          <cell r="C2289" t="str">
            <v>CIPEN IT Project</v>
          </cell>
        </row>
        <row r="2290">
          <cell r="A2290">
            <v>7519084</v>
          </cell>
          <cell r="B2290" t="str">
            <v>Acton B3 S85 City West Feeder Supply Augmentation</v>
          </cell>
          <cell r="C2290" t="str">
            <v>CIPEN Dist Sys Augm</v>
          </cell>
        </row>
        <row r="2291">
          <cell r="A2291">
            <v>7519085</v>
          </cell>
          <cell r="B2291" t="str">
            <v>Narrabundah B12 S101 - Replace LV O/H with ABC</v>
          </cell>
          <cell r="C2291" t="str">
            <v>CIPEN CI Replacemnt</v>
          </cell>
        </row>
        <row r="2292">
          <cell r="A2292">
            <v>7519100</v>
          </cell>
          <cell r="B2292" t="str">
            <v>Gungahlin - Upgrade of substation locking</v>
          </cell>
          <cell r="C2292" t="str">
            <v>CIPEN Dist S/S Rplc</v>
          </cell>
        </row>
        <row r="2293">
          <cell r="A2293">
            <v>7519102</v>
          </cell>
          <cell r="B2293" t="str">
            <v>Greenway B28 S52 - Ruth Alsop Lane Mini Pillars Relocation</v>
          </cell>
          <cell r="C2293" t="str">
            <v>CIPEN Relocation</v>
          </cell>
        </row>
        <row r="2294">
          <cell r="A2294">
            <v>7519103</v>
          </cell>
          <cell r="B2294" t="str">
            <v>Russell - New Russell Feeder Augmentation</v>
          </cell>
          <cell r="C2294" t="str">
            <v>CIPEN Dist Sys Augm</v>
          </cell>
        </row>
        <row r="2295">
          <cell r="A2295">
            <v>7519104</v>
          </cell>
          <cell r="B2295" t="str">
            <v>Fyshwick B9 S6 Supply Upgrade</v>
          </cell>
          <cell r="C2295" t="str">
            <v>CIPEN Com/Ind Dvlp</v>
          </cell>
        </row>
        <row r="2296">
          <cell r="A2296">
            <v>7519105</v>
          </cell>
          <cell r="B2296" t="str">
            <v>Dickson  B1 S9 - LV Supply to 8 Units Morphett Street</v>
          </cell>
          <cell r="C2296" t="str">
            <v>CIPEN Urbn Infill</v>
          </cell>
        </row>
        <row r="2297">
          <cell r="A2297">
            <v>7519106</v>
          </cell>
          <cell r="B2297" t="str">
            <v>Nicholls Sub 6158 Tazewell Cirt Replace Fire Damage Padmount</v>
          </cell>
          <cell r="C2297" t="str">
            <v>CIPEN Dist S/S Rplc</v>
          </cell>
        </row>
        <row r="2298">
          <cell r="A2298">
            <v>7519107</v>
          </cell>
          <cell r="B2298" t="str">
            <v>Latham Zone Substation Fence Replacement</v>
          </cell>
          <cell r="C2298" t="str">
            <v>CIPEN ZZS Replce</v>
          </cell>
        </row>
        <row r="2299">
          <cell r="A2299">
            <v>7519108</v>
          </cell>
          <cell r="B2299" t="str">
            <v>Belconnen B1586 West Belc Landfill Parkwood -  LV Upgrade.</v>
          </cell>
          <cell r="C2299" t="str">
            <v>CIPEN Com/Ind Dvlp</v>
          </cell>
        </row>
        <row r="2300">
          <cell r="A2300">
            <v>7519111</v>
          </cell>
          <cell r="B2300" t="str">
            <v>Pole Management BPR Part 4 - Pole Nailing</v>
          </cell>
          <cell r="C2300" t="str">
            <v>CIPEN IT Project</v>
          </cell>
        </row>
        <row r="2301">
          <cell r="A2301">
            <v>7519113</v>
          </cell>
          <cell r="B2301" t="str">
            <v>Bruce B4 S75 - LV Supply to Telstra Site</v>
          </cell>
          <cell r="C2301" t="str">
            <v>CIPEN Spec Requests</v>
          </cell>
        </row>
        <row r="2302">
          <cell r="A2302">
            <v>7519114</v>
          </cell>
          <cell r="B2302" t="str">
            <v>Majura B587 - LV Supply to Telstra Site</v>
          </cell>
          <cell r="C2302" t="str">
            <v>CIPEN Spec Requests</v>
          </cell>
        </row>
        <row r="2303">
          <cell r="A2303">
            <v>7519115</v>
          </cell>
          <cell r="B2303" t="str">
            <v>Replace Padmount Substation 4677 Calwell</v>
          </cell>
          <cell r="C2303" t="str">
            <v>CIPEN Dist S/S Rplc</v>
          </cell>
        </row>
        <row r="2304">
          <cell r="A2304">
            <v>7519116</v>
          </cell>
          <cell r="B2304" t="str">
            <v>Bonython B2 S78 - LV Supply to 20 Units</v>
          </cell>
          <cell r="C2304" t="str">
            <v>CIPEN Urbn Infill</v>
          </cell>
        </row>
        <row r="2305">
          <cell r="A2305">
            <v>7519118</v>
          </cell>
          <cell r="B2305" t="str">
            <v>Bonner Elmgrove No.1 Reservoir - New Supply Stage 2</v>
          </cell>
          <cell r="C2305" t="str">
            <v>CIPEN Spec Requests</v>
          </cell>
        </row>
        <row r="2306">
          <cell r="A2306">
            <v>7519119</v>
          </cell>
          <cell r="B2306" t="str">
            <v>Yarralumla B6 S44 - LV Relocation</v>
          </cell>
          <cell r="C2306" t="str">
            <v>CIPEN Relocation</v>
          </cell>
        </row>
        <row r="2307">
          <cell r="A2307">
            <v>7519120</v>
          </cell>
          <cell r="B2307" t="str">
            <v>Strategiser/Optimiser Upgrade</v>
          </cell>
          <cell r="C2307" t="str">
            <v>CIPEN IT Project</v>
          </cell>
        </row>
        <row r="2308">
          <cell r="A2308">
            <v>7519121</v>
          </cell>
          <cell r="B2308" t="str">
            <v>Pole Reinforcement Stage 8 07-08</v>
          </cell>
          <cell r="C2308" t="str">
            <v>CIPEN Dist Pole Rnst</v>
          </cell>
        </row>
        <row r="2309">
          <cell r="A2309">
            <v>7519122</v>
          </cell>
          <cell r="B2309" t="str">
            <v>Pole Reinforcement Stage 9 07-08</v>
          </cell>
          <cell r="C2309" t="str">
            <v>CIPEN Dist Pole Rnst</v>
          </cell>
        </row>
        <row r="2310">
          <cell r="A2310">
            <v>7519123</v>
          </cell>
          <cell r="B2310" t="str">
            <v>ActewAGL Mobile Mapping Wireless Download (Greenway Depot)</v>
          </cell>
          <cell r="C2310" t="str">
            <v>CIPEN IT Project</v>
          </cell>
        </row>
        <row r="2311">
          <cell r="A2311">
            <v>7519124</v>
          </cell>
          <cell r="B2311" t="str">
            <v>Barton - Blk 1 sec 27 Sub 9122 Augmentation</v>
          </cell>
          <cell r="C2311" t="str">
            <v>CIPEN Dist S/S Augm</v>
          </cell>
        </row>
        <row r="2312">
          <cell r="A2312">
            <v>7519127</v>
          </cell>
          <cell r="B2312" t="str">
            <v>AIRS for DBYD Upgrade</v>
          </cell>
          <cell r="C2312" t="str">
            <v>CIPEN IT Project</v>
          </cell>
        </row>
        <row r="2313">
          <cell r="A2313">
            <v>7519129</v>
          </cell>
          <cell r="B2313" t="str">
            <v xml:space="preserve"> Pole Replacement Program Budget</v>
          </cell>
          <cell r="C2313" t="str">
            <v>CIPEN Dist Pole Rplc</v>
          </cell>
        </row>
        <row r="2314">
          <cell r="A2314">
            <v>7519142</v>
          </cell>
          <cell r="B2314" t="str">
            <v>SCADA Capital Budget</v>
          </cell>
          <cell r="C2314" t="str">
            <v>CIPEN IT Project</v>
          </cell>
        </row>
        <row r="2315">
          <cell r="A2315">
            <v>7519143</v>
          </cell>
          <cell r="B2315" t="str">
            <v>Acton ANU - New ANU 5 Feeder</v>
          </cell>
          <cell r="C2315" t="str">
            <v>CIPEN Dist Sys Augm</v>
          </cell>
        </row>
        <row r="2316">
          <cell r="A2316">
            <v>7519144</v>
          </cell>
          <cell r="B2316" t="str">
            <v>Lyons B32 S52 LV Supply to 14 Multi Unit development</v>
          </cell>
          <cell r="C2316" t="str">
            <v>CIPEN Urbn Infill</v>
          </cell>
        </row>
        <row r="2317">
          <cell r="A2317">
            <v>7519151</v>
          </cell>
          <cell r="B2317" t="str">
            <v>City East New Feeder</v>
          </cell>
          <cell r="C2317" t="str">
            <v>CIPEN Dist Sys Augm</v>
          </cell>
        </row>
        <row r="2318">
          <cell r="A2318">
            <v>7519152</v>
          </cell>
          <cell r="B2318" t="str">
            <v>City West - Edinburgh Feeder</v>
          </cell>
          <cell r="C2318" t="str">
            <v>CIPEN Dist Sys Augm</v>
          </cell>
        </row>
        <row r="2319">
          <cell r="A2319">
            <v>7519155</v>
          </cell>
          <cell r="B2319" t="str">
            <v>Lock Replacement</v>
          </cell>
          <cell r="C2319" t="str">
            <v>CIPEN Dist S/S Rplc</v>
          </cell>
        </row>
        <row r="2320">
          <cell r="A2320">
            <v>7519156</v>
          </cell>
          <cell r="B2320" t="str">
            <v>Belconnen Substation TX tail upgrade</v>
          </cell>
          <cell r="C2320" t="str">
            <v>CIPEN ZZS Augme</v>
          </cell>
        </row>
        <row r="2321">
          <cell r="A2321">
            <v>7519160</v>
          </cell>
          <cell r="B2321" t="str">
            <v>Watson B3 S62 - LV Upgrade</v>
          </cell>
          <cell r="C2321" t="str">
            <v>CIPEN Com/Ind Dvlp</v>
          </cell>
        </row>
        <row r="2322">
          <cell r="A2322">
            <v>7519161</v>
          </cell>
          <cell r="B2322" t="str">
            <v>Macgregor West Estate Stage 2 New Urban Development</v>
          </cell>
          <cell r="C2322" t="str">
            <v>CIPEN Urbn Dvlpmnt</v>
          </cell>
        </row>
        <row r="2323">
          <cell r="A2323">
            <v>7519163</v>
          </cell>
          <cell r="B2323" t="str">
            <v>Gungahlin Business Park Stage 1 Sec 452 HV Relocation</v>
          </cell>
          <cell r="C2323" t="str">
            <v>CIPEN Relocation</v>
          </cell>
        </row>
        <row r="2324">
          <cell r="A2324">
            <v>7519164</v>
          </cell>
          <cell r="B2324" t="str">
            <v>WASP Plant and Equipment Scheduling</v>
          </cell>
          <cell r="C2324" t="str">
            <v>CIPEN IT Project</v>
          </cell>
        </row>
        <row r="2325">
          <cell r="A2325">
            <v>7519165</v>
          </cell>
          <cell r="B2325" t="str">
            <v>O'Connor B39 S52 - LV Supply to 11 Units</v>
          </cell>
          <cell r="C2325" t="str">
            <v>CIPEN Urbn Infill</v>
          </cell>
        </row>
        <row r="2326">
          <cell r="A2326">
            <v>7519166</v>
          </cell>
          <cell r="B2326" t="str">
            <v>O'Connor B55 S84 Supply Upgrade Black Mountain School</v>
          </cell>
          <cell r="C2326" t="str">
            <v>CIPEN Com/Ind Dvlp</v>
          </cell>
        </row>
        <row r="2327">
          <cell r="A2327">
            <v>7519168</v>
          </cell>
          <cell r="B2327" t="str">
            <v>Fadden B2 S364 - LV Supply to Telstra Site</v>
          </cell>
          <cell r="C2327" t="str">
            <v>CIPEN Spec Requests</v>
          </cell>
        </row>
        <row r="2328">
          <cell r="A2328">
            <v>7519169</v>
          </cell>
          <cell r="B2328" t="str">
            <v>Kambah B18&amp;30 S483 - LV Supply to 9 Units</v>
          </cell>
          <cell r="C2328" t="str">
            <v>CIPEN Urbn Infill</v>
          </cell>
        </row>
        <row r="2329">
          <cell r="A2329">
            <v>7519170</v>
          </cell>
          <cell r="B2329" t="str">
            <v>Fyshwick B5 S41 Supply Upgrade 40 Collie St Warehouse</v>
          </cell>
          <cell r="C2329" t="str">
            <v>CIPEN Com/Ind Dvlp</v>
          </cell>
        </row>
        <row r="2330">
          <cell r="A2330">
            <v>7519172</v>
          </cell>
          <cell r="B2330" t="str">
            <v>Yarralumla B8 S61 - Replace faulty Service Cable</v>
          </cell>
          <cell r="C2330" t="str">
            <v>CIPEN Dist U/G Rplc</v>
          </cell>
        </row>
        <row r="2331">
          <cell r="A2331">
            <v>7519173</v>
          </cell>
          <cell r="B2331" t="str">
            <v>Dunlop S186 - LV Supply to BBQs &amp; Irrigation Pump</v>
          </cell>
          <cell r="C2331" t="str">
            <v>CIPEN Spec Requests</v>
          </cell>
        </row>
        <row r="2332">
          <cell r="A2332">
            <v>7519174</v>
          </cell>
          <cell r="B2332" t="str">
            <v>Bonner Stage 1B Estate New Supply New Urban Development</v>
          </cell>
          <cell r="C2332" t="str">
            <v>CIPEN Urbn Dvlpmnt</v>
          </cell>
        </row>
        <row r="2333">
          <cell r="A2333">
            <v>7519177</v>
          </cell>
          <cell r="B2333" t="str">
            <v>Majura Business Park Supply Upgrade Mother Natures</v>
          </cell>
          <cell r="C2333" t="str">
            <v>CIPEN Com/Ind Dvlp</v>
          </cell>
        </row>
        <row r="2334">
          <cell r="A2334">
            <v>7519182</v>
          </cell>
          <cell r="B2334" t="str">
            <v>Casey 1 Estate Stage 1 New Supply New Urban Development</v>
          </cell>
          <cell r="C2334" t="str">
            <v>CIPEN Urbn Dvlpmnt</v>
          </cell>
        </row>
        <row r="2335">
          <cell r="A2335">
            <v>7519185</v>
          </cell>
          <cell r="B2335" t="str">
            <v>Watson B7 S74 - LV Supply to POE 9</v>
          </cell>
          <cell r="C2335" t="str">
            <v>CIPEN Urbn Infill</v>
          </cell>
        </row>
        <row r="2336">
          <cell r="A2336">
            <v>7519186</v>
          </cell>
          <cell r="B2336" t="str">
            <v>Forrest B7 S3 - Replace LV O/H with ABC</v>
          </cell>
          <cell r="C2336" t="str">
            <v>CIPEN CI Replacemnt</v>
          </cell>
        </row>
        <row r="2337">
          <cell r="A2337">
            <v>7519189</v>
          </cell>
          <cell r="B2337" t="str">
            <v>Majura Fairbairn Business Park 10 Richmond Ave New Supply</v>
          </cell>
          <cell r="C2337" t="str">
            <v>CIPEN Com/Ind Dvlp</v>
          </cell>
        </row>
        <row r="2338">
          <cell r="A2338">
            <v>7519190</v>
          </cell>
          <cell r="B2338" t="str">
            <v>Greenway Shade Sails Recreation Area</v>
          </cell>
          <cell r="C2338" t="str">
            <v>CIPEN Facilities</v>
          </cell>
        </row>
        <row r="2339">
          <cell r="A2339">
            <v>7519191</v>
          </cell>
          <cell r="B2339" t="str">
            <v>Macgregor West Estate Stage 3A New Urban Development New Supply</v>
          </cell>
          <cell r="C2339" t="str">
            <v>CIPEN Urbn Dvlpmnt</v>
          </cell>
        </row>
        <row r="2340">
          <cell r="A2340">
            <v>7519193</v>
          </cell>
          <cell r="B2340" t="str">
            <v>Macgregor West Estate Stage 3B New Urban Development New Supply</v>
          </cell>
          <cell r="C2340" t="str">
            <v>CIPEN Urbn Dvlpmnt</v>
          </cell>
        </row>
        <row r="2341">
          <cell r="A2341">
            <v>7519195</v>
          </cell>
          <cell r="B2341" t="str">
            <v>Belconnen Dist B1553 LMQCC Sub 2008 Upgrade Water Rising Main</v>
          </cell>
          <cell r="C2341" t="str">
            <v>CIPEN Community Dvp</v>
          </cell>
        </row>
        <row r="2342">
          <cell r="A2342">
            <v>7519196</v>
          </cell>
          <cell r="B2342" t="str">
            <v>Belconnen Dist B1553 LMQCC Sub 4828 Upgrade Water Rising Main</v>
          </cell>
          <cell r="C2342" t="str">
            <v>CIPEN Community Dvp</v>
          </cell>
        </row>
        <row r="2343">
          <cell r="A2343">
            <v>7519197</v>
          </cell>
          <cell r="B2343" t="str">
            <v>Belconnen Dist B1582 Stockdill Dr New Supply Water Rising Main</v>
          </cell>
          <cell r="C2343" t="str">
            <v>CIPEN Community Dvp</v>
          </cell>
        </row>
        <row r="2344">
          <cell r="A2344">
            <v>7519198</v>
          </cell>
          <cell r="B2344" t="str">
            <v>Belconnen B10 S44 College St Oracle 138 Units New Supply</v>
          </cell>
          <cell r="C2344" t="str">
            <v>CIPEN Urbn Infill</v>
          </cell>
        </row>
        <row r="2345">
          <cell r="A2345">
            <v>7519200</v>
          </cell>
          <cell r="B2345" t="str">
            <v>Monash B12 S56 - HV Retic &amp; LV Supply to Christian City Church</v>
          </cell>
          <cell r="C2345" t="str">
            <v>CIPEN Community Dvp</v>
          </cell>
        </row>
        <row r="2346">
          <cell r="A2346">
            <v>7519201</v>
          </cell>
          <cell r="B2346" t="str">
            <v>Mobile Phone and Data Access Point in Zone Substations</v>
          </cell>
          <cell r="C2346" t="str">
            <v>CIPEN IT Project</v>
          </cell>
        </row>
        <row r="2347">
          <cell r="A2347">
            <v>7519202</v>
          </cell>
          <cell r="B2347" t="str">
            <v>System Control Call and Dispatch Systems Enhancement Phase Two</v>
          </cell>
          <cell r="C2347" t="str">
            <v>CIPEN IT Project</v>
          </cell>
        </row>
        <row r="2348">
          <cell r="A2348">
            <v>7519205</v>
          </cell>
          <cell r="B2348" t="str">
            <v>East Lake Zone Substation</v>
          </cell>
          <cell r="C2348" t="str">
            <v>CIPEN ZZS Augme</v>
          </cell>
        </row>
        <row r="2349">
          <cell r="A2349">
            <v>7519206</v>
          </cell>
          <cell r="B2349" t="str">
            <v>Molonglo Zone Substation</v>
          </cell>
          <cell r="C2349" t="str">
            <v>CIPEN ZZS Augme</v>
          </cell>
        </row>
        <row r="2350">
          <cell r="A2350">
            <v>7519211</v>
          </cell>
          <cell r="B2350" t="str">
            <v>Gungahlin - Gungahlin to Gribble Feeder Tie</v>
          </cell>
          <cell r="C2350" t="str">
            <v>CIPEN Rel/Qual Dist</v>
          </cell>
        </row>
        <row r="2351">
          <cell r="A2351">
            <v>7519213</v>
          </cell>
          <cell r="B2351" t="str">
            <v>Franklin - Mitchell feeder tie</v>
          </cell>
          <cell r="C2351" t="str">
            <v>CIPEN Rel/Qual Subt</v>
          </cell>
        </row>
        <row r="2352">
          <cell r="A2352">
            <v>7519217</v>
          </cell>
          <cell r="B2352" t="str">
            <v>Airport Fairbairn cable upgrade</v>
          </cell>
          <cell r="C2352" t="str">
            <v>CIPEN Subtran Augm</v>
          </cell>
        </row>
        <row r="2353">
          <cell r="A2353">
            <v>7519221</v>
          </cell>
          <cell r="B2353" t="str">
            <v>Deakin Empire-NSW Cres Feeder tie</v>
          </cell>
          <cell r="C2353" t="str">
            <v>CIPEN Subtran Augm</v>
          </cell>
        </row>
        <row r="2354">
          <cell r="A2354">
            <v>7519222</v>
          </cell>
          <cell r="B2354" t="str">
            <v>East Lake Zone Sub associated feeder extensions</v>
          </cell>
          <cell r="C2354" t="str">
            <v>CIPEN Dist Sys Augm</v>
          </cell>
        </row>
        <row r="2355">
          <cell r="A2355">
            <v>7519227</v>
          </cell>
          <cell r="B2355" t="str">
            <v>Gungahlin-Anthony Rolfe Feeder Tie</v>
          </cell>
          <cell r="C2355" t="str">
            <v>CIPEN Subtran Augm</v>
          </cell>
        </row>
        <row r="2356">
          <cell r="A2356">
            <v>7519228</v>
          </cell>
          <cell r="B2356" t="str">
            <v>Hume New Feeder</v>
          </cell>
          <cell r="C2356" t="str">
            <v>CIPEN Subtran Augm</v>
          </cell>
        </row>
        <row r="2357">
          <cell r="A2357">
            <v>7519230</v>
          </cell>
          <cell r="B2357" t="str">
            <v>Phillip New Easty Feeder</v>
          </cell>
          <cell r="C2357" t="str">
            <v>CIPEN Subtran Augm</v>
          </cell>
        </row>
        <row r="2358">
          <cell r="A2358">
            <v>7519233</v>
          </cell>
          <cell r="B2358" t="str">
            <v>Tuggeranong TC Athllon Fdr extension</v>
          </cell>
          <cell r="C2358" t="str">
            <v>CIPEN Subtran Augm</v>
          </cell>
        </row>
        <row r="2359">
          <cell r="A2359">
            <v>7519234</v>
          </cell>
          <cell r="B2359" t="str">
            <v>Parkes S49B1</v>
          </cell>
          <cell r="C2359" t="str">
            <v>CIPEN Dist Sys Augm</v>
          </cell>
        </row>
        <row r="2360">
          <cell r="A2360">
            <v>7519235</v>
          </cell>
          <cell r="B2360" t="str">
            <v>Kaleen B19 S43 - LV Relocation</v>
          </cell>
          <cell r="C2360" t="str">
            <v>CIPEN Relocation</v>
          </cell>
        </row>
        <row r="2361">
          <cell r="A2361">
            <v>7519236</v>
          </cell>
          <cell r="B2361" t="str">
            <v>Sub 1693 - Installation of Additional HV Earthing</v>
          </cell>
          <cell r="C2361" t="str">
            <v>CIPEN Dist S/S Augm</v>
          </cell>
        </row>
        <row r="2362">
          <cell r="A2362">
            <v>7519237</v>
          </cell>
          <cell r="B2362" t="str">
            <v>Weston Creek B1179 - LV Supply to Odour Control Unit</v>
          </cell>
          <cell r="C2362" t="str">
            <v>CIPEN Community Dvp</v>
          </cell>
        </row>
        <row r="2363">
          <cell r="A2363">
            <v>7519239</v>
          </cell>
          <cell r="B2363" t="str">
            <v>Deakin B22 &amp; 23 S2 - Replace LV  U/G with Twisted Services</v>
          </cell>
          <cell r="C2363" t="str">
            <v>CIPEN Dist U/G Rplc</v>
          </cell>
        </row>
        <row r="2364">
          <cell r="A2364">
            <v>7519242</v>
          </cell>
          <cell r="B2364" t="str">
            <v>Kingston - Causeway 132kV Switching Station Relocation</v>
          </cell>
          <cell r="C2364" t="str">
            <v>CIPEN Relocation</v>
          </cell>
        </row>
        <row r="2365">
          <cell r="A2365">
            <v>7519262</v>
          </cell>
          <cell r="B2365" t="str">
            <v>City B1213 &amp;29  S49 - LV Relocations</v>
          </cell>
          <cell r="C2365" t="str">
            <v>CIPEN Relocation</v>
          </cell>
        </row>
        <row r="2366">
          <cell r="A2366">
            <v>7519263</v>
          </cell>
          <cell r="B2366" t="str">
            <v xml:space="preserve">	Pole Change Rework 2007-08 Stage 1</v>
          </cell>
          <cell r="C2366" t="str">
            <v>CIPEN Dist Pole Rplc</v>
          </cell>
        </row>
        <row r="2367">
          <cell r="A2367">
            <v>7519267</v>
          </cell>
          <cell r="B2367" t="str">
            <v>Bushfire Pole Replacement Program Stage 1 2008</v>
          </cell>
          <cell r="C2367" t="str">
            <v>CIPEN Dist Pole Rplc</v>
          </cell>
        </row>
        <row r="2368">
          <cell r="A2368">
            <v>7519269</v>
          </cell>
          <cell r="B2368" t="str">
            <v>Russell Blk 3 Sec 80  HV UG Relocations</v>
          </cell>
          <cell r="C2368" t="str">
            <v>CIPEN Relocation</v>
          </cell>
        </row>
        <row r="2369">
          <cell r="A2369">
            <v>7519270</v>
          </cell>
          <cell r="B2369" t="str">
            <v>Forde Stage 3B opposite Sec 16 Streetlight Control Panel New Supply</v>
          </cell>
          <cell r="C2369" t="str">
            <v>CIPEN Spec Requests</v>
          </cell>
        </row>
        <row r="2370">
          <cell r="A2370">
            <v>7519271</v>
          </cell>
          <cell r="B2370" t="str">
            <v>Mitchell B74 S6 - LV Supply to Comm Building</v>
          </cell>
          <cell r="C2370" t="str">
            <v>CIPEN Com/Ind Dvlp</v>
          </cell>
        </row>
        <row r="2371">
          <cell r="A2371">
            <v>7519274</v>
          </cell>
          <cell r="B2371" t="str">
            <v>Greenway B15 S7 - LV Relocation</v>
          </cell>
          <cell r="C2371" t="str">
            <v>CIPEN Relocation</v>
          </cell>
        </row>
        <row r="2372">
          <cell r="A2372">
            <v>7519275</v>
          </cell>
          <cell r="B2372" t="str">
            <v>Fyshwick B36 S27 - LV Upgrade</v>
          </cell>
          <cell r="C2372" t="str">
            <v>CIPEN CI Replacemnt</v>
          </cell>
        </row>
        <row r="2373">
          <cell r="A2373">
            <v>7519276</v>
          </cell>
          <cell r="B2373" t="str">
            <v>Page B44 S7 - LV Supply to 2 Units</v>
          </cell>
          <cell r="C2373" t="str">
            <v>CIPEN Urbn Infill</v>
          </cell>
        </row>
        <row r="2374">
          <cell r="A2374">
            <v>7519277</v>
          </cell>
          <cell r="B2374" t="str">
            <v>Replace UG Services and Mains attached to poles</v>
          </cell>
          <cell r="C2374" t="str">
            <v>CIPEN Dist U/G Rplc</v>
          </cell>
        </row>
        <row r="2375">
          <cell r="A2375">
            <v>7519283</v>
          </cell>
          <cell r="B2375" t="str">
            <v>Majura Airport Pialligo Ave HV Relocations</v>
          </cell>
          <cell r="C2375" t="str">
            <v>CIPEN Relocation</v>
          </cell>
        </row>
        <row r="2376">
          <cell r="A2376">
            <v>7519286</v>
          </cell>
          <cell r="B2376" t="str">
            <v>Crace Estate Stage 1A New Urban Development New Supply</v>
          </cell>
          <cell r="C2376" t="str">
            <v>CIPEN Urbn Dvlpmnt</v>
          </cell>
        </row>
        <row r="2377">
          <cell r="A2377">
            <v>7519288</v>
          </cell>
          <cell r="B2377" t="str">
            <v>Parkes Kings Ave/Parkes Way Overpass HV Relocation</v>
          </cell>
          <cell r="C2377" t="str">
            <v>CIPEN Relocation</v>
          </cell>
        </row>
        <row r="2378">
          <cell r="A2378">
            <v>7519290</v>
          </cell>
          <cell r="B2378" t="str">
            <v>Bush Fire Mitigation - Pole Reinforcement 07-08</v>
          </cell>
          <cell r="C2378" t="str">
            <v>CIPEN Dist Pole Rnst</v>
          </cell>
        </row>
        <row r="2379">
          <cell r="A2379">
            <v>7519291</v>
          </cell>
          <cell r="B2379" t="str">
            <v>Ainslie B27 S35 - LV Relocation</v>
          </cell>
          <cell r="C2379" t="str">
            <v>CIPEN Relocation</v>
          </cell>
        </row>
        <row r="2380">
          <cell r="A2380">
            <v>7519293</v>
          </cell>
          <cell r="B2380" t="str">
            <v>City B3 S31 Health Building Sub 2182 LV Board Upgrade</v>
          </cell>
          <cell r="C2380" t="str">
            <v>CIPEN Dist S/S Rplc</v>
          </cell>
        </row>
        <row r="2381">
          <cell r="A2381">
            <v>7519296</v>
          </cell>
          <cell r="B2381" t="str">
            <v>Parkes B4 S34 - LV Supply to TLC</v>
          </cell>
          <cell r="C2381" t="str">
            <v>CIPEN Spec Requests</v>
          </cell>
        </row>
        <row r="2382">
          <cell r="A2382">
            <v>7519297</v>
          </cell>
          <cell r="B2382" t="str">
            <v>Braddon B8 S58 - LV Supply to 5 Units</v>
          </cell>
          <cell r="C2382" t="str">
            <v>CIPEN Urbn Infill</v>
          </cell>
        </row>
        <row r="2383">
          <cell r="A2383">
            <v>7519298</v>
          </cell>
          <cell r="B2383" t="str">
            <v>Cook B12 S12 - LV Upgrade</v>
          </cell>
          <cell r="C2383" t="str">
            <v>CIPEN CI Replacemnt</v>
          </cell>
        </row>
        <row r="2384">
          <cell r="A2384">
            <v>7519299</v>
          </cell>
          <cell r="B2384" t="str">
            <v>Yarralumla B22 S32 - HV Retic &amp; LV Supply to Chancery</v>
          </cell>
          <cell r="C2384" t="str">
            <v>CIPEN Com/Ind Dvlp</v>
          </cell>
        </row>
        <row r="2385">
          <cell r="A2385">
            <v>7519300</v>
          </cell>
          <cell r="B2385" t="str">
            <v>Suburban Pole Stage 23 Replacement 07-08</v>
          </cell>
          <cell r="C2385" t="str">
            <v>CIPEN Dist Pole Rplc</v>
          </cell>
        </row>
        <row r="2386">
          <cell r="A2386">
            <v>7519301</v>
          </cell>
          <cell r="B2386" t="str">
            <v>Suburban Pole Stage 24 Replacement 07-08</v>
          </cell>
          <cell r="C2386" t="str">
            <v>CIPEN Dist Pole Rplc</v>
          </cell>
        </row>
        <row r="2387">
          <cell r="A2387">
            <v>7519308</v>
          </cell>
          <cell r="B2387" t="str">
            <v>Red Hill B9 S23 - Replace LV O/H with ABC</v>
          </cell>
          <cell r="C2387" t="str">
            <v>CIPEN CI Replacemnt</v>
          </cell>
        </row>
        <row r="2388">
          <cell r="A2388">
            <v>7519309</v>
          </cell>
          <cell r="B2388" t="str">
            <v>Acton B3 S2 CSIRO - HV/LV Relocations</v>
          </cell>
          <cell r="C2388" t="str">
            <v>CIPEN Relocation</v>
          </cell>
        </row>
        <row r="2389">
          <cell r="A2389">
            <v>7519310</v>
          </cell>
          <cell r="B2389" t="str">
            <v>Yarralumla B18 S75 - Replace LV O/H with ABC</v>
          </cell>
          <cell r="C2389" t="str">
            <v>CIPEN CI Replacemnt</v>
          </cell>
        </row>
        <row r="2390">
          <cell r="A2390">
            <v>7519311</v>
          </cell>
          <cell r="B2390" t="str">
            <v>Majura B660 Fairbairn - LV Relocation</v>
          </cell>
          <cell r="C2390" t="str">
            <v>CIPEN Relocation</v>
          </cell>
        </row>
        <row r="2391">
          <cell r="A2391">
            <v>7519312</v>
          </cell>
          <cell r="B2391" t="str">
            <v>Majura B660 Fairbairn - LV Supply to Library Bldg</v>
          </cell>
          <cell r="C2391" t="str">
            <v>CIPEN CI Replacemnt</v>
          </cell>
        </row>
        <row r="2392">
          <cell r="A2392">
            <v>7519317</v>
          </cell>
          <cell r="B2392" t="str">
            <v>Harrison  Flemington Rd/Wells Station Dr Int - LV Supply to TLC</v>
          </cell>
          <cell r="C2392" t="str">
            <v>CIPEN Spec Requests</v>
          </cell>
        </row>
        <row r="2393">
          <cell r="A2393">
            <v>7519318</v>
          </cell>
          <cell r="B2393" t="str">
            <v>Replace damaged HV Switchgear Sub 4694 O'Connor Circuit Calwell</v>
          </cell>
          <cell r="C2393" t="str">
            <v>CIPEN Dist S/S Rplc</v>
          </cell>
        </row>
        <row r="2394">
          <cell r="A2394">
            <v>7519319</v>
          </cell>
          <cell r="B2394" t="str">
            <v>HV switchgear upgrade &amp; HV relocation - Sub 2944 Cook</v>
          </cell>
          <cell r="C2394" t="str">
            <v>CIPEN Dist S/S Rplc</v>
          </cell>
        </row>
        <row r="2395">
          <cell r="A2395">
            <v>7519320</v>
          </cell>
          <cell r="B2395" t="str">
            <v>Bruce B16-19 S109  - HV Retic &amp; LV Supply 119  Units</v>
          </cell>
          <cell r="C2395" t="str">
            <v>CIPEN Urbn Infill</v>
          </cell>
        </row>
        <row r="2396">
          <cell r="A2396">
            <v>7519321</v>
          </cell>
          <cell r="B2396" t="str">
            <v>Griffith B11 S15 - Replace LV O/H with ABC</v>
          </cell>
          <cell r="C2396" t="str">
            <v>CIPEN CI Replacemnt</v>
          </cell>
        </row>
        <row r="2397">
          <cell r="A2397">
            <v>7519322</v>
          </cell>
          <cell r="B2397" t="str">
            <v>Garran B42 S8 - HV/LV Retic &amp; LV Supply to Presbytery</v>
          </cell>
          <cell r="C2397" t="str">
            <v>CIPEN Community Dvp</v>
          </cell>
        </row>
        <row r="2398">
          <cell r="A2398">
            <v>7519323</v>
          </cell>
          <cell r="B2398" t="str">
            <v>Paddys River B284 - LV Supply to Cotter Dam Motorising Valves</v>
          </cell>
          <cell r="C2398" t="str">
            <v>CIPEN Community Dvp</v>
          </cell>
        </row>
        <row r="2399">
          <cell r="A2399">
            <v>7519324</v>
          </cell>
          <cell r="B2399" t="str">
            <v>Fyshwick B33 S37 - LV Upgrade</v>
          </cell>
          <cell r="C2399" t="str">
            <v>CIPEN CI Replacemnt</v>
          </cell>
        </row>
        <row r="2400">
          <cell r="A2400">
            <v>7519325</v>
          </cell>
          <cell r="B2400" t="str">
            <v>Bonython B4 S78 - LV Supply to 14 Units</v>
          </cell>
          <cell r="C2400" t="str">
            <v>CIPEN Urbn Infill</v>
          </cell>
        </row>
        <row r="2401">
          <cell r="A2401">
            <v>7519326</v>
          </cell>
          <cell r="B2401" t="str">
            <v>Watson S109   - LV  Relocations</v>
          </cell>
          <cell r="C2401" t="str">
            <v>CIPEN Relocation</v>
          </cell>
        </row>
        <row r="2402">
          <cell r="A2402">
            <v>7519327</v>
          </cell>
          <cell r="B2402" t="str">
            <v>Forrest B8 S20 - LV Supply to 4 Units</v>
          </cell>
          <cell r="C2402" t="str">
            <v>CIPEN Urbn Infill</v>
          </cell>
        </row>
        <row r="2403">
          <cell r="A2403">
            <v>7519329</v>
          </cell>
          <cell r="B2403" t="str">
            <v>Bonython B1 S76 - LV Supply to 32 Units</v>
          </cell>
          <cell r="C2403" t="str">
            <v>CIPEN Urbn Infill</v>
          </cell>
        </row>
        <row r="2404">
          <cell r="A2404">
            <v>7519330</v>
          </cell>
          <cell r="B2404" t="str">
            <v>Stromlo 22kV Pole Installations for ICON Fibre</v>
          </cell>
          <cell r="C2404" t="str">
            <v>CIPEN Spec Requests</v>
          </cell>
        </row>
        <row r="2405">
          <cell r="A2405">
            <v>7519331</v>
          </cell>
          <cell r="B2405" t="str">
            <v>BFM Pole Replacement Program Stage 2 2008</v>
          </cell>
          <cell r="C2405" t="str">
            <v>CIPEN Dist Pole Rplc</v>
          </cell>
        </row>
        <row r="2406">
          <cell r="A2406">
            <v>7519332</v>
          </cell>
          <cell r="B2406" t="str">
            <v>Franklin HV &amp; LV Demonstration Housing Precint New Urban Developmen</v>
          </cell>
          <cell r="C2406" t="str">
            <v>CIPEN Urbn Dvlpmnt</v>
          </cell>
        </row>
        <row r="2407">
          <cell r="A2407">
            <v>7519334</v>
          </cell>
          <cell r="B2407" t="str">
            <v>Lyneham B9 S57 - LV Supply to Telstra Site</v>
          </cell>
          <cell r="C2407" t="str">
            <v>CIPEN Spec Requests</v>
          </cell>
        </row>
        <row r="2408">
          <cell r="A2408">
            <v>7519335</v>
          </cell>
          <cell r="B2408" t="str">
            <v>Gordon B14 S410 - LV Supply to Telstra Site</v>
          </cell>
          <cell r="C2408" t="str">
            <v>CIPEN Spec Requests</v>
          </cell>
        </row>
        <row r="2409">
          <cell r="A2409">
            <v>7519336</v>
          </cell>
          <cell r="B2409" t="str">
            <v>Nicholls B8 S78 - LV Supply to Telstra Site</v>
          </cell>
          <cell r="C2409" t="str">
            <v>CIPEN Spec Requests</v>
          </cell>
        </row>
        <row r="2410">
          <cell r="A2410">
            <v>7519337</v>
          </cell>
          <cell r="B2410" t="str">
            <v>Nicholls B12 S2 - LV Relocation</v>
          </cell>
          <cell r="C2410" t="str">
            <v>CIPEN Relocation</v>
          </cell>
        </row>
        <row r="2411">
          <cell r="A2411">
            <v>7519338</v>
          </cell>
          <cell r="B2411" t="str">
            <v>Mitchell B73 S6 - LV Supply to Comm Building</v>
          </cell>
          <cell r="C2411" t="str">
            <v>CIPEN Com/Ind Dvlp</v>
          </cell>
        </row>
        <row r="2412">
          <cell r="A2412">
            <v>7519340</v>
          </cell>
          <cell r="B2412" t="str">
            <v>Acton B14 S67 - LV Supply to Boatshed</v>
          </cell>
          <cell r="C2412" t="str">
            <v>CIPEN Spec Requests</v>
          </cell>
        </row>
        <row r="2413">
          <cell r="A2413">
            <v>7519344</v>
          </cell>
          <cell r="B2413" t="str">
            <v>Acton B3 S2 CSIRO Phytotron Bldg Sub 663 Supply Upgrade</v>
          </cell>
          <cell r="C2413" t="str">
            <v>CIPEN Com/Ind Dvlp</v>
          </cell>
        </row>
        <row r="2414">
          <cell r="A2414">
            <v>7519345</v>
          </cell>
          <cell r="B2414" t="str">
            <v>Tuggeranong Dist B1654 Angle Crossing Pump Station New Supply</v>
          </cell>
          <cell r="C2414" t="str">
            <v>CIPEN Community Dvp</v>
          </cell>
        </row>
        <row r="2415">
          <cell r="A2415">
            <v>7519346</v>
          </cell>
          <cell r="B2415" t="str">
            <v>Suburban Pole Stage 25 Replacement 07-08</v>
          </cell>
          <cell r="C2415" t="str">
            <v>CIPEN Dist Pole Rplc</v>
          </cell>
        </row>
        <row r="2416">
          <cell r="A2416">
            <v>7519347</v>
          </cell>
          <cell r="B2416" t="str">
            <v>Suburban Pole Stage 26 Replacement 07-08</v>
          </cell>
          <cell r="C2416" t="str">
            <v>CIPEN Dist Pole Rplc</v>
          </cell>
        </row>
        <row r="2417">
          <cell r="A2417">
            <v>7519348</v>
          </cell>
          <cell r="B2417" t="str">
            <v>Forde B1 S23 Burgmann Anglican School New Supply</v>
          </cell>
          <cell r="C2417" t="str">
            <v>CIPEN Com/Ind Dvlp</v>
          </cell>
        </row>
        <row r="2418">
          <cell r="A2418">
            <v>7519351</v>
          </cell>
          <cell r="B2418" t="str">
            <v>Fyshwick B39 S20 National Capital Printing Supply Upgrade</v>
          </cell>
          <cell r="C2418" t="str">
            <v>CIPEN Com/Ind Dvlp</v>
          </cell>
        </row>
        <row r="2419">
          <cell r="A2419">
            <v>7519352</v>
          </cell>
          <cell r="B2419" t="str">
            <v>Griffith B1 S2 - LV Upgrade</v>
          </cell>
          <cell r="C2419" t="str">
            <v>CIPEN Com/Ind Dvlp</v>
          </cell>
        </row>
        <row r="2420">
          <cell r="A2420">
            <v>7519353</v>
          </cell>
          <cell r="B2420" t="str">
            <v>Suburb Temporary Nailed pole Replacement Program Stage 1 07-08</v>
          </cell>
          <cell r="C2420" t="str">
            <v>CIPEN Dist Pole Rplc</v>
          </cell>
        </row>
        <row r="2421">
          <cell r="A2421">
            <v>7519354</v>
          </cell>
          <cell r="B2421" t="str">
            <v>Greenway B17 S7 - LV Supply to Comm Development</v>
          </cell>
          <cell r="C2421" t="str">
            <v>CIPEN Com/Ind Dvlp</v>
          </cell>
        </row>
        <row r="2422">
          <cell r="A2422">
            <v>7519355</v>
          </cell>
          <cell r="B2422" t="str">
            <v>Bonython B1 S76 - Temporary  Supply</v>
          </cell>
          <cell r="C2422" t="str">
            <v>CIPEN Urbn Infill</v>
          </cell>
        </row>
        <row r="2423">
          <cell r="A2423">
            <v>7519357</v>
          </cell>
          <cell r="B2423" t="str">
            <v>Forde B3 S33 - LV Supply To Irrigation Controller</v>
          </cell>
          <cell r="C2423" t="str">
            <v>CIPEN Spec Requests</v>
          </cell>
        </row>
        <row r="2424">
          <cell r="A2424">
            <v>7519358</v>
          </cell>
          <cell r="B2424" t="str">
            <v>Charnwood B1 S95 - LV Upgrade</v>
          </cell>
          <cell r="C2424" t="str">
            <v>CIPEN Com/Ind Dvlp</v>
          </cell>
        </row>
        <row r="2425">
          <cell r="A2425">
            <v>7519360</v>
          </cell>
          <cell r="B2425" t="str">
            <v>Pialligo Ave/Fairbairn Ave/Beltana Rd Int - LV Relocations</v>
          </cell>
          <cell r="C2425" t="str">
            <v>CIPEN Relocation</v>
          </cell>
        </row>
        <row r="2426">
          <cell r="A2426">
            <v>7519361</v>
          </cell>
          <cell r="B2426" t="str">
            <v>Chapman B79 S11 - Sub 1821 Upgrade</v>
          </cell>
          <cell r="C2426" t="str">
            <v>CIPEN Dist S/S Augm</v>
          </cell>
        </row>
        <row r="2427">
          <cell r="A2427">
            <v>7519362</v>
          </cell>
          <cell r="B2427" t="str">
            <v>Yarralumla B29&amp;30 S69 - Replace faulty Service Cables</v>
          </cell>
          <cell r="C2427" t="str">
            <v>CIPEN SERVICE RPLC</v>
          </cell>
        </row>
        <row r="2428">
          <cell r="A2428">
            <v>7519363</v>
          </cell>
          <cell r="B2428" t="str">
            <v>Narrabundah B5 &amp; 22 S56 - Replace faulty Service Cables</v>
          </cell>
          <cell r="C2428" t="str">
            <v>CIPEN SERVICE RPLC</v>
          </cell>
        </row>
        <row r="2429">
          <cell r="A2429">
            <v>7519364</v>
          </cell>
          <cell r="B2429" t="str">
            <v>O'Connor B24 &amp; 25  S66 - Replace faulty Service Cables</v>
          </cell>
          <cell r="C2429" t="str">
            <v>CIPEN SERVICE RPLC</v>
          </cell>
        </row>
        <row r="2430">
          <cell r="A2430">
            <v>7519367</v>
          </cell>
          <cell r="B2430" t="str">
            <v>Multi Utility Integrated Metering Infrastructure</v>
          </cell>
          <cell r="C2430" t="str">
            <v>CIPEN Meter Replce</v>
          </cell>
        </row>
        <row r="2431">
          <cell r="A2431">
            <v>7519374</v>
          </cell>
          <cell r="B2431" t="str">
            <v>Deakin B4 S22 - LV Replacement</v>
          </cell>
          <cell r="C2431" t="str">
            <v>CIPEN CI Replacemnt</v>
          </cell>
        </row>
        <row r="2432">
          <cell r="A2432">
            <v>7519376</v>
          </cell>
          <cell r="B2432" t="str">
            <v>Charnwood B1 S114 - Asset Replacement</v>
          </cell>
          <cell r="C2432" t="str">
            <v>CIPEN Dist U/G Rplc</v>
          </cell>
        </row>
        <row r="2433">
          <cell r="A2433">
            <v>7519378</v>
          </cell>
          <cell r="B2433" t="str">
            <v>Acton ANU Centre for Business &amp; Economics New Supply</v>
          </cell>
          <cell r="C2433" t="str">
            <v>CIPEN Com/Ind Dvlp</v>
          </cell>
        </row>
        <row r="2434">
          <cell r="A2434">
            <v>7519379</v>
          </cell>
          <cell r="B2434" t="str">
            <v>City B15 S10 Sub 4078 Supply Upgrade</v>
          </cell>
          <cell r="C2434" t="str">
            <v>CIPEN Com/Ind Dvlp</v>
          </cell>
        </row>
        <row r="2435">
          <cell r="A2435">
            <v>7519380</v>
          </cell>
          <cell r="B2435" t="str">
            <v>Bruce B5 S46 AIS - LV Supply to SLCC</v>
          </cell>
          <cell r="C2435" t="str">
            <v>CIPEN Spec Requests</v>
          </cell>
        </row>
        <row r="2436">
          <cell r="A2436">
            <v>7519381</v>
          </cell>
          <cell r="B2436" t="str">
            <v>Symonston B8 S107 -  LV Upgrade</v>
          </cell>
          <cell r="C2436" t="str">
            <v>CIPEN Community Dvp</v>
          </cell>
        </row>
        <row r="2437">
          <cell r="A2437">
            <v>7519383</v>
          </cell>
          <cell r="B2437" t="str">
            <v>Suburb Pole Substation Stg 3 07-08 Replacement</v>
          </cell>
          <cell r="C2437" t="str">
            <v>CIPEN Dist Pole Sub</v>
          </cell>
        </row>
        <row r="2438">
          <cell r="A2438">
            <v>7519384</v>
          </cell>
          <cell r="B2438" t="str">
            <v>Holt B1 S19  - LV Supply to 24 Units</v>
          </cell>
          <cell r="C2438" t="str">
            <v>CIPEN Urbn Infill</v>
          </cell>
        </row>
        <row r="2439">
          <cell r="A2439">
            <v>7519385</v>
          </cell>
          <cell r="B2439" t="str">
            <v>Franklin B12 S2  -  LV Supply to Construction Site</v>
          </cell>
          <cell r="C2439" t="str">
            <v>CIPEN Spec Requests</v>
          </cell>
        </row>
        <row r="2440">
          <cell r="A2440">
            <v>7519386</v>
          </cell>
          <cell r="B2440" t="str">
            <v>Woden Zone Substation - Fence Replacement</v>
          </cell>
          <cell r="C2440" t="str">
            <v>CIPEN ZZS Replce</v>
          </cell>
        </row>
        <row r="2441">
          <cell r="A2441">
            <v>7519387</v>
          </cell>
          <cell r="B2441" t="str">
            <v>Theodore Zone Substation - Fence Repalcement</v>
          </cell>
          <cell r="C2441" t="str">
            <v>CIPEN ZZS Replce</v>
          </cell>
        </row>
        <row r="2442">
          <cell r="A2442">
            <v>7519388</v>
          </cell>
          <cell r="B2442" t="str">
            <v>Gold Creek Zone - Electronic Detection &amp; Surveillance</v>
          </cell>
          <cell r="C2442" t="str">
            <v>CIPEN ZZS Replce</v>
          </cell>
        </row>
        <row r="2443">
          <cell r="A2443">
            <v>7519390</v>
          </cell>
          <cell r="B2443" t="str">
            <v>Suburban OH SWG Repl. 08 09 Stage 1</v>
          </cell>
          <cell r="C2443" t="str">
            <v>CIPEN Dist O/H Rplc</v>
          </cell>
        </row>
        <row r="2444">
          <cell r="A2444">
            <v>7519391</v>
          </cell>
          <cell r="B2444" t="str">
            <v>Replace Faulty Padmount Substation 8338 Dunlop</v>
          </cell>
          <cell r="C2444" t="str">
            <v>CIPEN Dist S/S Rplc</v>
          </cell>
        </row>
        <row r="2445">
          <cell r="A2445">
            <v>7519392</v>
          </cell>
          <cell r="B2445" t="str">
            <v>Narrabundah B3 S28 - LV Upgrade</v>
          </cell>
          <cell r="C2445" t="str">
            <v>CIPEN Com/Ind Dvlp</v>
          </cell>
        </row>
        <row r="2446">
          <cell r="A2446">
            <v>7519393</v>
          </cell>
          <cell r="B2446" t="str">
            <v>Narrabundah B8 S28 - LV Upgrade</v>
          </cell>
          <cell r="C2446" t="str">
            <v>CIPEN Com/Ind Dvlp</v>
          </cell>
        </row>
        <row r="2447">
          <cell r="A2447">
            <v>7519395</v>
          </cell>
          <cell r="B2447" t="str">
            <v>Mitchell B32 S38 - LV Supply to Comm Development</v>
          </cell>
          <cell r="C2447" t="str">
            <v>CIPEN Com/Ind Dvlp</v>
          </cell>
        </row>
        <row r="2448">
          <cell r="A2448">
            <v>7519396</v>
          </cell>
          <cell r="B2448" t="str">
            <v>Mitchell B19 S22 - LV Supply to Comm Development</v>
          </cell>
          <cell r="C2448" t="str">
            <v>CIPEN Com/Ind Dvlp</v>
          </cell>
        </row>
        <row r="2449">
          <cell r="A2449">
            <v>7519397</v>
          </cell>
          <cell r="B2449" t="str">
            <v>Dickson B12 S4 -  LV Supply to 5 Units</v>
          </cell>
          <cell r="C2449" t="str">
            <v>CIPEN Urbn Infill</v>
          </cell>
        </row>
        <row r="2450">
          <cell r="A2450">
            <v>7519398</v>
          </cell>
          <cell r="B2450" t="str">
            <v>Deakin B1&amp;12 S31- LV Supply to 4 Units</v>
          </cell>
          <cell r="C2450" t="str">
            <v>CIPEN Urbn Infill</v>
          </cell>
        </row>
        <row r="2451">
          <cell r="A2451">
            <v>7519399</v>
          </cell>
          <cell r="B2451" t="str">
            <v>Macquarie B8 S48 - HV Retic &amp; LV Supply to 39 Units</v>
          </cell>
          <cell r="C2451" t="str">
            <v>CIPEN Urbn Infill</v>
          </cell>
        </row>
        <row r="2452">
          <cell r="A2452">
            <v>7519400</v>
          </cell>
          <cell r="B2452" t="str">
            <v>Hawker B18 S33 IGA Supply Upgrade</v>
          </cell>
          <cell r="C2452" t="str">
            <v>CIPEN Com/Ind Dvlp</v>
          </cell>
        </row>
        <row r="2453">
          <cell r="A2453">
            <v>7519401</v>
          </cell>
          <cell r="B2453" t="str">
            <v>Domestic Meter Replacement Stage 3</v>
          </cell>
          <cell r="C2453" t="str">
            <v>CIPEN Meter Replce</v>
          </cell>
        </row>
        <row r="2454">
          <cell r="A2454">
            <v>7519402</v>
          </cell>
          <cell r="B2454" t="str">
            <v>Forde Estate Stage 4A2 New Supply New Urban Development</v>
          </cell>
          <cell r="C2454" t="str">
            <v>CIPEN Urbn Dvlpmnt</v>
          </cell>
        </row>
        <row r="2455">
          <cell r="A2455">
            <v>7519405</v>
          </cell>
          <cell r="B2455" t="str">
            <v>Forde B1 S30 - LV Supply to 30 Units</v>
          </cell>
          <cell r="C2455" t="str">
            <v>CIPEN Urbn Infill</v>
          </cell>
        </row>
        <row r="2456">
          <cell r="A2456">
            <v>7519406</v>
          </cell>
          <cell r="B2456" t="str">
            <v>Harrison Emerald Grove Gungaderra Estate New Urban Dev New Supply</v>
          </cell>
          <cell r="C2456" t="str">
            <v>CIPEN Urbn Dvlpmnt</v>
          </cell>
        </row>
        <row r="2457">
          <cell r="A2457">
            <v>7519408</v>
          </cell>
          <cell r="B2457" t="str">
            <v>Casey 2 Estate Stage 1A1 New Urban Development HV &amp; LV Reticulation</v>
          </cell>
          <cell r="C2457" t="str">
            <v>CIPEN Urbn Dvlpmnt</v>
          </cell>
        </row>
        <row r="2458">
          <cell r="A2458">
            <v>7519410</v>
          </cell>
          <cell r="B2458" t="str">
            <v>Trunk Mobile Radio Upgrade</v>
          </cell>
          <cell r="C2458" t="str">
            <v>CIPEN IT Project</v>
          </cell>
        </row>
        <row r="2459">
          <cell r="A2459">
            <v>7519411</v>
          </cell>
          <cell r="B2459" t="str">
            <v>Bonner Stage 1B2 Estate - New Supply Urban Development</v>
          </cell>
          <cell r="C2459" t="str">
            <v>CIPEN Urbn Dvlpmnt</v>
          </cell>
        </row>
        <row r="2460">
          <cell r="A2460">
            <v>7519412</v>
          </cell>
          <cell r="B2460" t="str">
            <v>Jerrabomberra B186 Transgrid Queanbeyan Zone Substation HV Relocation</v>
          </cell>
          <cell r="C2460" t="str">
            <v>CIPEN Relocation</v>
          </cell>
        </row>
        <row r="2461">
          <cell r="A2461">
            <v>7519415</v>
          </cell>
          <cell r="B2461" t="str">
            <v>Jerrabomberra B186 Transgrid Queanbeyan Zone Sub 66kV Lines Relocation</v>
          </cell>
          <cell r="C2461" t="str">
            <v>CIPEN Relocation</v>
          </cell>
        </row>
        <row r="2462">
          <cell r="A2462">
            <v>7519417</v>
          </cell>
          <cell r="B2462" t="str">
            <v>O'Connor B4 S27 - Stay  Wire Relocation</v>
          </cell>
          <cell r="C2462" t="str">
            <v>CIPEN Relocation</v>
          </cell>
        </row>
        <row r="2463">
          <cell r="A2463">
            <v>7519419</v>
          </cell>
          <cell r="B2463" t="str">
            <v>Charnwood B8 S29 - Asset Replacement</v>
          </cell>
          <cell r="C2463" t="str">
            <v>CIPEN Dist U/G Rplc</v>
          </cell>
        </row>
        <row r="2464">
          <cell r="A2464">
            <v>7519420</v>
          </cell>
          <cell r="B2464" t="str">
            <v>Red Hill B4 S5 - LV Upgrade</v>
          </cell>
          <cell r="C2464" t="str">
            <v>CIPEN CI Replacemnt</v>
          </cell>
        </row>
        <row r="2465">
          <cell r="A2465">
            <v>7519421</v>
          </cell>
          <cell r="B2465" t="str">
            <v>Phillip B25 S29 - LV Supply to Comm Development</v>
          </cell>
          <cell r="C2465" t="str">
            <v>CIPEN Com/Ind Dvlp</v>
          </cell>
        </row>
        <row r="2466">
          <cell r="A2466">
            <v>7519422</v>
          </cell>
          <cell r="B2466" t="str">
            <v>Bonner Stage 1B3 - New Supply Urban Development</v>
          </cell>
          <cell r="C2466" t="str">
            <v>CIPEN Urbn Dvlpmnt</v>
          </cell>
        </row>
        <row r="2467">
          <cell r="A2467">
            <v>7519427</v>
          </cell>
          <cell r="B2467" t="str">
            <v>Dickson B79 S4 Redevelopment 14 Units LV Supply</v>
          </cell>
          <cell r="C2467" t="str">
            <v>CIPEN Urbn Infill</v>
          </cell>
        </row>
        <row r="2468">
          <cell r="A2468">
            <v>7519428</v>
          </cell>
          <cell r="B2468" t="str">
            <v>Suburban Pole Stage 1 Replacement 08-09</v>
          </cell>
          <cell r="C2468" t="str">
            <v>CIPEN Dist Pole Rplc</v>
          </cell>
        </row>
        <row r="2469">
          <cell r="A2469">
            <v>7519429</v>
          </cell>
          <cell r="B2469" t="str">
            <v>Suburban Pole Stage 2 Replacement 08-09</v>
          </cell>
          <cell r="C2469" t="str">
            <v>CIPEN Dist Pole Rplc</v>
          </cell>
        </row>
        <row r="2470">
          <cell r="A2470">
            <v>7519430</v>
          </cell>
          <cell r="B2470" t="str">
            <v>Suburban Pole Stage 3 Replacement 08-09</v>
          </cell>
          <cell r="C2470" t="str">
            <v>CIPEN Dist Pole Rplc</v>
          </cell>
        </row>
        <row r="2471">
          <cell r="A2471">
            <v>7519431</v>
          </cell>
          <cell r="B2471" t="str">
            <v>Suburban Pole Stage 4 Replacement 08-09</v>
          </cell>
          <cell r="C2471" t="str">
            <v>CIPEN Dist Pole Rplc</v>
          </cell>
        </row>
        <row r="2472">
          <cell r="A2472">
            <v>7519432</v>
          </cell>
          <cell r="B2472" t="str">
            <v>Suburban Pole Stage 5 Replacement 08-09</v>
          </cell>
          <cell r="C2472" t="str">
            <v>CIPEN Dist Pole Rplc</v>
          </cell>
        </row>
        <row r="2473">
          <cell r="A2473">
            <v>7519437</v>
          </cell>
          <cell r="B2473" t="str">
            <v>Jerrabomberra Blk 2062 Harman Data Centre Stage 1 I/D Sub Fitout &amp; HV</v>
          </cell>
          <cell r="C2473" t="str">
            <v>CIPEN Com/Ind Dvlp</v>
          </cell>
        </row>
        <row r="2474">
          <cell r="A2474">
            <v>7519438</v>
          </cell>
          <cell r="B2474" t="str">
            <v>Bonython B2 S76 - LV Supply to  28 Units</v>
          </cell>
          <cell r="C2474" t="str">
            <v>CIPEN Urbn Infill</v>
          </cell>
        </row>
        <row r="2475">
          <cell r="A2475">
            <v>7519450</v>
          </cell>
          <cell r="B2475" t="str">
            <v>Fyshwick Sec 26 Industrial Estate HV Reticulation</v>
          </cell>
          <cell r="C2475" t="str">
            <v>CIPEN Com/Ind Dvlp</v>
          </cell>
        </row>
        <row r="2476">
          <cell r="A2476">
            <v>7519451</v>
          </cell>
          <cell r="B2476" t="str">
            <v>Fyshwick B20 S33 - 208 Gladstone St Sub 4916 Upgrade</v>
          </cell>
          <cell r="C2476" t="str">
            <v>CIPEN Com/Ind Dvlp</v>
          </cell>
        </row>
        <row r="2477">
          <cell r="A2477">
            <v>7519452</v>
          </cell>
          <cell r="B2477" t="str">
            <v>Temp Nail pole Replacement Stage 1 08-09</v>
          </cell>
          <cell r="C2477" t="str">
            <v>CIPEN Dist Pole Rplc</v>
          </cell>
        </row>
        <row r="2478">
          <cell r="A2478">
            <v>7519453</v>
          </cell>
          <cell r="B2478" t="str">
            <v>Gungahlin S437 -  LV Supply to  Toilet Block (Temp)</v>
          </cell>
          <cell r="C2478" t="str">
            <v>CIPEN Spec Requests</v>
          </cell>
        </row>
        <row r="2479">
          <cell r="A2479">
            <v>7519459</v>
          </cell>
          <cell r="B2479" t="str">
            <v>Fyshwick B64 S32 - LV Supply to Comm Development</v>
          </cell>
          <cell r="C2479" t="str">
            <v>CIPEN Com/Ind Dvlp</v>
          </cell>
        </row>
        <row r="2480">
          <cell r="A2480">
            <v>7519462</v>
          </cell>
          <cell r="B2480" t="str">
            <v>Holder B2627&amp;28 S17 - LV Supply to 13 Units</v>
          </cell>
          <cell r="C2480" t="str">
            <v>CIPEN Urbn Infill</v>
          </cell>
        </row>
        <row r="2481">
          <cell r="A2481">
            <v>7519463</v>
          </cell>
          <cell r="B2481" t="str">
            <v>O'Connor B11&amp;12 S79 -  LV Supply to 14 Units</v>
          </cell>
          <cell r="C2481" t="str">
            <v>CIPEN Urbn Infill</v>
          </cell>
        </row>
        <row r="2482">
          <cell r="A2482">
            <v>7519464</v>
          </cell>
          <cell r="B2482" t="str">
            <v xml:space="preserve"> City B8 S68 -  LV Supply to Construction Site</v>
          </cell>
          <cell r="C2482" t="str">
            <v>CIPEN Com/Ind Dvlp</v>
          </cell>
        </row>
        <row r="2483">
          <cell r="A2483">
            <v>7519467</v>
          </cell>
          <cell r="B2483" t="str">
            <v>O'Malley B10 S54 - Minipillar Relocation</v>
          </cell>
          <cell r="C2483" t="str">
            <v>CIPEN Relocation</v>
          </cell>
        </row>
        <row r="2484">
          <cell r="A2484">
            <v>7519468</v>
          </cell>
          <cell r="B2484" t="str">
            <v>Kingston Foreshore HV Temporary Relocations</v>
          </cell>
          <cell r="C2484" t="str">
            <v>CIPEN Relocation</v>
          </cell>
        </row>
        <row r="2485">
          <cell r="A2485">
            <v>7519469</v>
          </cell>
          <cell r="B2485" t="str">
            <v>O'Connor B47 S10 -  LV Replacement</v>
          </cell>
          <cell r="C2485" t="str">
            <v>CIPEN Dist O/H Rplc</v>
          </cell>
        </row>
        <row r="2486">
          <cell r="A2486">
            <v>7519470</v>
          </cell>
          <cell r="B2486" t="str">
            <v>Overhead Service Replacement 2007-2008 Stage 2</v>
          </cell>
          <cell r="C2486" t="str">
            <v>CIPEN SERVICE RPLC</v>
          </cell>
        </row>
        <row r="2487">
          <cell r="A2487">
            <v>7519471</v>
          </cell>
          <cell r="B2487" t="str">
            <v>Parkes B 5 S2 Comm Park off Sub 864- LV Supply to POE</v>
          </cell>
          <cell r="C2487" t="str">
            <v>CIPEN Community Dvp</v>
          </cell>
        </row>
        <row r="2488">
          <cell r="A2488">
            <v>7519472</v>
          </cell>
          <cell r="B2488" t="str">
            <v>Fyshwick Sec 26 Development Stge 1 New Supply</v>
          </cell>
          <cell r="C2488" t="str">
            <v>CIPEN Com/Ind Dvlp</v>
          </cell>
        </row>
        <row r="2489">
          <cell r="A2489">
            <v>7519474</v>
          </cell>
          <cell r="B2489" t="str">
            <v>Fyshwick B35 S37 Data Centre Stage 1 New Supply</v>
          </cell>
          <cell r="C2489" t="str">
            <v>CIPEN Com/Ind Dvlp</v>
          </cell>
        </row>
        <row r="2490">
          <cell r="A2490">
            <v>7519475</v>
          </cell>
          <cell r="B2490" t="str">
            <v>Yarralumla B18 S32 - LV Supply to 19 Units</v>
          </cell>
          <cell r="C2490" t="str">
            <v>CIPEN Urbn Infill</v>
          </cell>
        </row>
        <row r="2491">
          <cell r="A2491">
            <v>7519476</v>
          </cell>
          <cell r="B2491" t="str">
            <v>HV Switchgear Replacement - Sub 8693 Gungahlin</v>
          </cell>
          <cell r="C2491" t="str">
            <v>CIPEN Dist S/S Rplc</v>
          </cell>
        </row>
        <row r="2492">
          <cell r="A2492">
            <v>7519477</v>
          </cell>
          <cell r="B2492" t="str">
            <v>Bonython B3 S78 - 20 Units New Supply</v>
          </cell>
          <cell r="C2492" t="str">
            <v>CIPEN Urbn Dvlpmnt</v>
          </cell>
        </row>
        <row r="2493">
          <cell r="A2493">
            <v>7519478</v>
          </cell>
          <cell r="B2493" t="str">
            <v>Hume B70 S5 TNT Warehouse &amp; Office New Supply</v>
          </cell>
          <cell r="C2493" t="str">
            <v>CIPEN Com/Ind Dvlp</v>
          </cell>
        </row>
        <row r="2494">
          <cell r="A2494">
            <v>7519479</v>
          </cell>
          <cell r="B2494" t="str">
            <v>Suburb Pole Substation Stg 1 08-09 Replacement</v>
          </cell>
          <cell r="C2494" t="str">
            <v>CIPEN Dist Pole Sub</v>
          </cell>
        </row>
        <row r="2495">
          <cell r="A2495">
            <v>7519480</v>
          </cell>
          <cell r="B2495" t="str">
            <v>HV OH SWG Replacement stage 1 - 08-09</v>
          </cell>
          <cell r="C2495" t="str">
            <v>CIPEN Dist O/H Rplc</v>
          </cell>
        </row>
        <row r="2496">
          <cell r="A2496">
            <v>7519481</v>
          </cell>
          <cell r="B2496" t="str">
            <v>Suburb Pole Transformer Replacement Stage 108-09</v>
          </cell>
          <cell r="C2496" t="str">
            <v>CIPEN Dist Pole Sub</v>
          </cell>
        </row>
        <row r="2497">
          <cell r="A2497">
            <v>7519482</v>
          </cell>
          <cell r="B2497" t="str">
            <v>Installation of Pole Stays Stage 1 08-09</v>
          </cell>
          <cell r="C2497" t="str">
            <v>CIPEN Dist O/H Rplc</v>
          </cell>
        </row>
        <row r="2498">
          <cell r="A2498">
            <v>7519483</v>
          </cell>
          <cell r="B2498" t="str">
            <v>OH Services Rplce (ABC) Stage 1 08-09</v>
          </cell>
          <cell r="C2498" t="str">
            <v>CIPEN SERVICE RPLC</v>
          </cell>
        </row>
        <row r="2499">
          <cell r="A2499">
            <v>7519484</v>
          </cell>
          <cell r="B2499" t="str">
            <v>OH Open Wire Mains Repl  (ABC)  Stge 1 08/09</v>
          </cell>
          <cell r="C2499" t="str">
            <v>CIPEN Dist O/H Rplc</v>
          </cell>
        </row>
        <row r="2500">
          <cell r="A2500">
            <v>7519485</v>
          </cell>
          <cell r="B2500" t="str">
            <v>Reactive Pole Replacement Stage 1 08-09</v>
          </cell>
          <cell r="C2500" t="str">
            <v>CIPEN Dist Pole Rplc</v>
          </cell>
        </row>
        <row r="2501">
          <cell r="A2501">
            <v>7519487</v>
          </cell>
          <cell r="B2501" t="str">
            <v>Nicholls B1 S81 Nicholls Reservoir - LV Upgrade</v>
          </cell>
          <cell r="C2501" t="str">
            <v>CIPEN Spec Requests</v>
          </cell>
        </row>
        <row r="2502">
          <cell r="A2502">
            <v>7519489</v>
          </cell>
          <cell r="B2502" t="str">
            <v>Metering - New Domestic Meters 2008/09</v>
          </cell>
          <cell r="C2502" t="str">
            <v>CIPEN NEW METER</v>
          </cell>
        </row>
        <row r="2503">
          <cell r="A2503">
            <v>7519490</v>
          </cell>
          <cell r="B2503" t="str">
            <v>Metering - Commercial New Meters 2008/09</v>
          </cell>
          <cell r="C2503" t="str">
            <v>CIPEN NEW METER</v>
          </cell>
        </row>
        <row r="2504">
          <cell r="A2504">
            <v>7519491</v>
          </cell>
          <cell r="B2504" t="str">
            <v>Pole Reinforcement Stage 10 07-08</v>
          </cell>
          <cell r="C2504" t="str">
            <v>CIPEN Dist Pole Rnst</v>
          </cell>
        </row>
        <row r="2505">
          <cell r="A2505">
            <v>7519493</v>
          </cell>
          <cell r="B2505" t="str">
            <v>Commercial Meter Replacement 2008/09</v>
          </cell>
          <cell r="C2505" t="str">
            <v>CIPEN Meter Replce</v>
          </cell>
        </row>
        <row r="2506">
          <cell r="A2506">
            <v>7519494</v>
          </cell>
          <cell r="B2506" t="str">
            <v>Domestic Meter Replacement 2008/09 Stage 1</v>
          </cell>
          <cell r="C2506" t="str">
            <v>CIPEN Meter Replce</v>
          </cell>
        </row>
        <row r="2507">
          <cell r="A2507">
            <v>7519495</v>
          </cell>
          <cell r="B2507" t="str">
            <v>Services - New Services 2008/09</v>
          </cell>
          <cell r="C2507" t="str">
            <v>CIPEN NEW SERVICES</v>
          </cell>
        </row>
        <row r="2508">
          <cell r="A2508">
            <v>7519496</v>
          </cell>
          <cell r="B2508" t="str">
            <v>Services - Service Upgrade to 3 Phase 2008/09</v>
          </cell>
          <cell r="C2508" t="str">
            <v>CIPEN NEW SERVICES</v>
          </cell>
        </row>
        <row r="2509">
          <cell r="A2509">
            <v>7519499</v>
          </cell>
          <cell r="B2509" t="str">
            <v>Gungahlin B1 S88 Gozzard St LV Relocation</v>
          </cell>
          <cell r="C2509" t="str">
            <v>CIPEN Relocation</v>
          </cell>
        </row>
        <row r="2510">
          <cell r="A2510">
            <v>7519502</v>
          </cell>
          <cell r="B2510" t="str">
            <v>Harrison 3 Locations Minipillars Relocation</v>
          </cell>
          <cell r="C2510" t="str">
            <v>CIPEN Relocation</v>
          </cell>
        </row>
        <row r="2511">
          <cell r="A2511">
            <v>7519503</v>
          </cell>
          <cell r="B2511" t="str">
            <v>Fyshwick B24 S29 WOW Supply Upgrade</v>
          </cell>
          <cell r="C2511" t="str">
            <v>CIPEN Com/Ind Dvlp</v>
          </cell>
        </row>
        <row r="2512">
          <cell r="A2512">
            <v>7519504</v>
          </cell>
          <cell r="B2512" t="str">
            <v>Nicholls B1 S125 - LV Supply to SLCC</v>
          </cell>
          <cell r="C2512" t="str">
            <v>CIPEN Spec Requests</v>
          </cell>
        </row>
        <row r="2513">
          <cell r="A2513">
            <v>7519506</v>
          </cell>
          <cell r="B2513" t="str">
            <v>Belconnen B1586 West Belc Landfill  Parkwood - LV Relocation</v>
          </cell>
          <cell r="C2513" t="str">
            <v>CIPEN Relocation</v>
          </cell>
        </row>
        <row r="2514">
          <cell r="A2514">
            <v>7519509</v>
          </cell>
          <cell r="B2514" t="str">
            <v>Bonython B1 S78 - LV Supply to BBQ</v>
          </cell>
          <cell r="C2514" t="str">
            <v>CIPEN Spec Requests</v>
          </cell>
        </row>
        <row r="2515">
          <cell r="A2515">
            <v>7519510</v>
          </cell>
          <cell r="B2515" t="str">
            <v>Bonython B7 S64 - LV Supply to BBQ</v>
          </cell>
          <cell r="C2515" t="str">
            <v>CIPEN Spec Requests</v>
          </cell>
        </row>
        <row r="2516">
          <cell r="A2516">
            <v>7519511</v>
          </cell>
          <cell r="B2516" t="str">
            <v>Lyneham B38 S59 - LV Relocation</v>
          </cell>
          <cell r="C2516" t="str">
            <v>CIPEN Relocation</v>
          </cell>
        </row>
        <row r="2517">
          <cell r="A2517">
            <v>7519512</v>
          </cell>
          <cell r="B2517" t="str">
            <v>Mawson B25 S47 -  SLCC New Supply</v>
          </cell>
          <cell r="C2517" t="str">
            <v>CIPEN Spec Requests</v>
          </cell>
        </row>
        <row r="2518">
          <cell r="A2518">
            <v>7519513</v>
          </cell>
          <cell r="B2518" t="str">
            <v>Deakin B5 S80 - Timor Leste Embassy New Supply</v>
          </cell>
          <cell r="C2518" t="str">
            <v>CIPEN Com/Ind Dvlp</v>
          </cell>
        </row>
        <row r="2519">
          <cell r="A2519">
            <v>7519514</v>
          </cell>
          <cell r="B2519" t="str">
            <v>Majura Canberra Airport Terminal Sub 3571 Relocation</v>
          </cell>
          <cell r="C2519" t="str">
            <v>CIPEN Relocation</v>
          </cell>
        </row>
        <row r="2520">
          <cell r="A2520">
            <v>7519515</v>
          </cell>
          <cell r="B2520" t="str">
            <v>City B7 S35 - LV Supply to Construction Site</v>
          </cell>
          <cell r="C2520" t="str">
            <v>CIPEN Com/Ind Dvlp</v>
          </cell>
        </row>
        <row r="2521">
          <cell r="A2521">
            <v>7519516</v>
          </cell>
          <cell r="B2521" t="str">
            <v>Greenway B19 S7 -  LV Supply to Construction Site</v>
          </cell>
          <cell r="C2521" t="str">
            <v>CIPEN Com/Ind Dvlp</v>
          </cell>
        </row>
        <row r="2522">
          <cell r="A2522">
            <v>7519518</v>
          </cell>
          <cell r="B2522" t="str">
            <v>Dickson B4 S76 - LV Relocation</v>
          </cell>
          <cell r="C2522" t="str">
            <v>CIPEN Relocation</v>
          </cell>
        </row>
        <row r="2523">
          <cell r="A2523">
            <v>7519520</v>
          </cell>
          <cell r="B2523" t="str">
            <v>Watson B20 S2 - Replace LV O/H with ABC</v>
          </cell>
          <cell r="C2523" t="str">
            <v>CIPEN CI Replacemnt</v>
          </cell>
        </row>
        <row r="2524">
          <cell r="A2524">
            <v>7519521</v>
          </cell>
          <cell r="B2524" t="str">
            <v>Forrest B9 S1 - LV Supply to Residence</v>
          </cell>
          <cell r="C2524" t="str">
            <v>CIPEN NEW SERVICES</v>
          </cell>
        </row>
        <row r="2525">
          <cell r="A2525">
            <v>7519522</v>
          </cell>
          <cell r="B2525" t="str">
            <v>Yarralumla B10 S25 - Replace LV O/H with ABC</v>
          </cell>
          <cell r="C2525" t="str">
            <v>CIPEN CI Replacemnt</v>
          </cell>
        </row>
        <row r="2526">
          <cell r="A2526">
            <v>7519523</v>
          </cell>
          <cell r="B2526" t="str">
            <v>Greenway B19 S7 - HV Retic &amp; LV Supply to Comm Development</v>
          </cell>
          <cell r="C2526" t="str">
            <v>CIPEN Com/Ind Dvlp</v>
          </cell>
        </row>
        <row r="2527">
          <cell r="A2527">
            <v>7519524</v>
          </cell>
          <cell r="B2527" t="str">
            <v>Majura Canberra Airport New Terminal Eastside Temporary Substation</v>
          </cell>
          <cell r="C2527" t="str">
            <v>CIPEN Com/Ind Dvlp</v>
          </cell>
        </row>
        <row r="2528">
          <cell r="A2528">
            <v>7519525</v>
          </cell>
          <cell r="B2528" t="str">
            <v>Lyons B7 S43 - LV Supply to 8 Units</v>
          </cell>
          <cell r="C2528" t="str">
            <v>CIPEN Urbn Infill</v>
          </cell>
        </row>
        <row r="2529">
          <cell r="A2529">
            <v>7519527</v>
          </cell>
          <cell r="B2529" t="str">
            <v>Curtin S56 - 59 - Asset Replacement</v>
          </cell>
          <cell r="C2529" t="str">
            <v>CIPEN Dist U/G Rplc</v>
          </cell>
        </row>
        <row r="2530">
          <cell r="A2530">
            <v>7519528</v>
          </cell>
          <cell r="B2530" t="str">
            <v>Curtin S64 - 66 - Asset Replacement</v>
          </cell>
          <cell r="C2530" t="str">
            <v>CIPEN Dist U/G Rplc</v>
          </cell>
        </row>
        <row r="2531">
          <cell r="A2531">
            <v>7519531</v>
          </cell>
          <cell r="B2531" t="str">
            <v>132kV Current Transformer Replacement - Latham and Wanniassa Zone</v>
          </cell>
          <cell r="C2531" t="str">
            <v>CIPEN ZZS Replce</v>
          </cell>
        </row>
        <row r="2532">
          <cell r="A2532">
            <v>7519532</v>
          </cell>
          <cell r="B2532" t="str">
            <v>132kV Current Transformer Replacement - Latham Zone Stage 2</v>
          </cell>
          <cell r="C2532" t="str">
            <v>CIPEN ZZS Replce</v>
          </cell>
        </row>
        <row r="2533">
          <cell r="A2533">
            <v>7519534</v>
          </cell>
          <cell r="B2533" t="str">
            <v>Pialligo Sec 2 HV Alterations</v>
          </cell>
          <cell r="C2533" t="str">
            <v>CIPEN Dist Sys Augm</v>
          </cell>
        </row>
        <row r="2534">
          <cell r="A2534">
            <v>7519537</v>
          </cell>
          <cell r="B2534" t="str">
            <v>Kingston B8 S54 Mixed Development New Supply</v>
          </cell>
          <cell r="C2534" t="str">
            <v>CIPEN Com/Ind Dvlp</v>
          </cell>
        </row>
        <row r="2535">
          <cell r="A2535">
            <v>7519540</v>
          </cell>
          <cell r="B2535" t="str">
            <v>Braddon B13-16 S21 - 108 Units Mixed Development</v>
          </cell>
          <cell r="C2535" t="str">
            <v>CIPEN CI Replacemnt</v>
          </cell>
        </row>
        <row r="2536">
          <cell r="A2536">
            <v>7519541</v>
          </cell>
          <cell r="B2536" t="str">
            <v>Pole Reinforcement (Nail) Stage 1 08 -09</v>
          </cell>
          <cell r="C2536" t="str">
            <v>CIPEN Dist Pole Rnst</v>
          </cell>
        </row>
        <row r="2537">
          <cell r="A2537">
            <v>7519543</v>
          </cell>
          <cell r="B2537" t="str">
            <v>Watson B7 S74  - LV Supply to  55 Units</v>
          </cell>
          <cell r="C2537" t="str">
            <v>CIPEN Urbn Infill</v>
          </cell>
        </row>
        <row r="2538">
          <cell r="A2538">
            <v>7519544</v>
          </cell>
          <cell r="B2538" t="str">
            <v>Curtin B13 S106 - LV Relocation</v>
          </cell>
          <cell r="C2538" t="str">
            <v>CIPEN Relocation</v>
          </cell>
        </row>
        <row r="2539">
          <cell r="A2539">
            <v>7519545</v>
          </cell>
          <cell r="B2539" t="str">
            <v>Hughes B14&amp;15 S39 - LV Supply to 9 Units</v>
          </cell>
          <cell r="C2539" t="str">
            <v>CIPEN Urbn Infill</v>
          </cell>
        </row>
        <row r="2540">
          <cell r="A2540">
            <v>7519550</v>
          </cell>
          <cell r="B2540" t="str">
            <v>City B1 S92 - LV Relocation</v>
          </cell>
          <cell r="C2540" t="str">
            <v>CIPEN Relocation</v>
          </cell>
        </row>
        <row r="2541">
          <cell r="A2541">
            <v>7519551</v>
          </cell>
          <cell r="B2541" t="str">
            <v>Forde B1 S24 - LV Supply to TLC</v>
          </cell>
          <cell r="C2541" t="str">
            <v>CIPEN Spec Requests</v>
          </cell>
        </row>
        <row r="2542">
          <cell r="A2542">
            <v>7519552</v>
          </cell>
          <cell r="B2542" t="str">
            <v>Fyshwick B1 S7 Fyshwick Markets - LV Relocation</v>
          </cell>
          <cell r="C2542" t="str">
            <v>CIPEN Relocation</v>
          </cell>
        </row>
        <row r="2543">
          <cell r="A2543">
            <v>7519553</v>
          </cell>
          <cell r="B2543" t="str">
            <v>Mitchell B4 S58 - LV Supply to Comm Development</v>
          </cell>
          <cell r="C2543" t="str">
            <v>CIPEN Com/Ind Dvlp</v>
          </cell>
        </row>
        <row r="2544">
          <cell r="A2544">
            <v>7519554</v>
          </cell>
          <cell r="B2544" t="str">
            <v>Rivett B11&amp;12 S8 - LV Supply to 5 Units</v>
          </cell>
          <cell r="C2544" t="str">
            <v>CIPEN Urbn Infill</v>
          </cell>
        </row>
        <row r="2545">
          <cell r="A2545">
            <v>7519556</v>
          </cell>
          <cell r="B2545" t="str">
            <v>Kingston B8&amp;9 S48 - LV Supply to Construction Site</v>
          </cell>
          <cell r="C2545" t="str">
            <v>CIPEN Com/Ind Dvlp</v>
          </cell>
        </row>
        <row r="2546">
          <cell r="A2546">
            <v>7519557</v>
          </cell>
          <cell r="B2546" t="str">
            <v>Latham Zone Sealing End Replacement</v>
          </cell>
          <cell r="C2546" t="str">
            <v>CIPEN ZZS Replce</v>
          </cell>
        </row>
        <row r="2547">
          <cell r="A2547">
            <v>7519558</v>
          </cell>
          <cell r="B2547" t="str">
            <v>Paddys River Blk 200 New Cotter Dam Supply</v>
          </cell>
          <cell r="C2547" t="str">
            <v>CIPEN Community Dvp</v>
          </cell>
        </row>
        <row r="2548">
          <cell r="A2548">
            <v>7519559</v>
          </cell>
          <cell r="B2548" t="str">
            <v>Mitchell B37 S18 - HV Retic &amp; LV Supply to Comm Development</v>
          </cell>
          <cell r="C2548" t="str">
            <v>CIPEN Com/Ind Dvlp</v>
          </cell>
        </row>
        <row r="2549">
          <cell r="A2549">
            <v>7519561</v>
          </cell>
          <cell r="B2549" t="str">
            <v>Griffith B7 S53 - LV Supply to 4 Units</v>
          </cell>
          <cell r="C2549" t="str">
            <v>CIPEN Urbn Infill</v>
          </cell>
        </row>
        <row r="2550">
          <cell r="A2550">
            <v>7519563</v>
          </cell>
          <cell r="B2550" t="str">
            <v>Forde B1 S83 - LV Supply to TransACT Gateway Building</v>
          </cell>
          <cell r="C2550" t="str">
            <v>CIPEN Spec Requests</v>
          </cell>
        </row>
        <row r="2551">
          <cell r="A2551">
            <v>7519566</v>
          </cell>
          <cell r="B2551" t="str">
            <v>Bonner 1B4 Estate Urban Development New Supply</v>
          </cell>
          <cell r="C2551" t="str">
            <v>CIPEN Urbn Dvlpmnt</v>
          </cell>
        </row>
        <row r="2552">
          <cell r="A2552">
            <v>7519568</v>
          </cell>
          <cell r="B2552" t="str">
            <v>Majura B587 Molonglo Drive - HV Retic &amp; LV Supply to Construction Site</v>
          </cell>
          <cell r="C2552" t="str">
            <v>CIPEN Com/Ind Dvlp</v>
          </cell>
        </row>
        <row r="2553">
          <cell r="A2553">
            <v>7519569</v>
          </cell>
          <cell r="B2553" t="str">
            <v>Monash B23 S161 Shopping Centre Supply Upgrade</v>
          </cell>
          <cell r="C2553" t="str">
            <v>CIPEN Com/Ind Dvlp</v>
          </cell>
        </row>
        <row r="2554">
          <cell r="A2554">
            <v>7519570</v>
          </cell>
          <cell r="B2554" t="str">
            <v>Suburban Pole Stage 6 Replacement 08-09</v>
          </cell>
          <cell r="C2554" t="str">
            <v>CIPEN Dist Pole Rplc</v>
          </cell>
        </row>
        <row r="2555">
          <cell r="A2555">
            <v>7519571</v>
          </cell>
          <cell r="B2555" t="str">
            <v>Suburban Pole Stage 7 Replacement 08-09</v>
          </cell>
          <cell r="C2555" t="str">
            <v>CIPEN Dist Pole Rplc</v>
          </cell>
        </row>
        <row r="2556">
          <cell r="A2556">
            <v>7519572</v>
          </cell>
          <cell r="B2556" t="str">
            <v>Suburban Pole Stage 8 Replacement 08-09</v>
          </cell>
          <cell r="C2556" t="str">
            <v>CIPEN Dist Pole Rplc</v>
          </cell>
        </row>
        <row r="2557">
          <cell r="A2557">
            <v>7519573</v>
          </cell>
          <cell r="B2557" t="str">
            <v>Suburban Pole Stage 9 Replacement 08-09</v>
          </cell>
          <cell r="C2557" t="str">
            <v>CIPEN Dist Pole Rplc</v>
          </cell>
        </row>
        <row r="2558">
          <cell r="A2558">
            <v>7519575</v>
          </cell>
          <cell r="B2558" t="str">
            <v>Jerrabomberra B2223 St 1 Fyshwick East Industrial  Estate  New Supply</v>
          </cell>
          <cell r="C2558" t="str">
            <v>CIPEN Com/Ind Dvlp</v>
          </cell>
        </row>
        <row r="2559">
          <cell r="A2559">
            <v>7519577</v>
          </cell>
          <cell r="B2559" t="str">
            <v>Bruce B4 S9  CIT Horticulture Facilities New Supply</v>
          </cell>
          <cell r="C2559" t="str">
            <v>CIPEN Com/Ind Dvlp</v>
          </cell>
        </row>
        <row r="2560">
          <cell r="A2560">
            <v>7519578</v>
          </cell>
          <cell r="B2560" t="str">
            <v>Suburban Pole Stage 10 Replacement 08-09</v>
          </cell>
          <cell r="C2560" t="str">
            <v>CIPEN Dist Pole Rplc</v>
          </cell>
        </row>
        <row r="2561">
          <cell r="A2561">
            <v>7519579</v>
          </cell>
          <cell r="B2561" t="str">
            <v>Suburban Pole Stage 11 Replacement 08-09</v>
          </cell>
          <cell r="C2561" t="str">
            <v>CIPEN Dist Pole Rplc</v>
          </cell>
        </row>
        <row r="2562">
          <cell r="A2562">
            <v>7519580</v>
          </cell>
          <cell r="B2562" t="str">
            <v>Barton B1 S27 - LV Supply to SLCC</v>
          </cell>
          <cell r="C2562" t="str">
            <v>CIPEN Spec Requests</v>
          </cell>
        </row>
        <row r="2563">
          <cell r="A2563">
            <v>7519581</v>
          </cell>
          <cell r="B2563" t="str">
            <v>O'Connor B1 S30 - LV Replacement</v>
          </cell>
          <cell r="C2563" t="str">
            <v>CIPEN CI Replacemnt</v>
          </cell>
        </row>
        <row r="2564">
          <cell r="A2564">
            <v>7519583</v>
          </cell>
          <cell r="B2564" t="str">
            <v>Majura B660 Pialligo Ave -  HV Retic &amp; LV Supply to SLCC.</v>
          </cell>
          <cell r="C2564" t="str">
            <v>CIPEN Spec Requests</v>
          </cell>
        </row>
        <row r="2565">
          <cell r="A2565">
            <v>7519584</v>
          </cell>
          <cell r="B2565" t="str">
            <v>Majura Canberra Airport Rogan Place Australia Air Express New Supply</v>
          </cell>
          <cell r="C2565" t="str">
            <v>CIPEN Com/Ind Dvlp</v>
          </cell>
        </row>
        <row r="2566">
          <cell r="A2566">
            <v>7519586</v>
          </cell>
          <cell r="B2566" t="str">
            <v>Mundaring Feeder Cable Upgrade</v>
          </cell>
          <cell r="C2566" t="str">
            <v>CIPEN Dist Sys Augm</v>
          </cell>
        </row>
        <row r="2567">
          <cell r="A2567">
            <v>7519587</v>
          </cell>
          <cell r="B2567" t="str">
            <v>Deakin Empire NSW Cres Feeder tie.</v>
          </cell>
          <cell r="C2567" t="str">
            <v>CIPEN Dist Sys Augm</v>
          </cell>
        </row>
        <row r="2568">
          <cell r="A2568">
            <v>7519588</v>
          </cell>
          <cell r="B2568" t="str">
            <v>Phillip New Easty Feeder.</v>
          </cell>
          <cell r="C2568" t="str">
            <v>CIPEN Dist Sys Augm</v>
          </cell>
        </row>
        <row r="2569">
          <cell r="A2569">
            <v>7519589</v>
          </cell>
          <cell r="B2569" t="str">
            <v>Hume Tralee Feeder HV Augmentation</v>
          </cell>
          <cell r="C2569" t="str">
            <v>CIPEN Dist Sys Augm</v>
          </cell>
        </row>
        <row r="2570">
          <cell r="A2570">
            <v>7519591</v>
          </cell>
          <cell r="B2570" t="str">
            <v>Greenway Tuggeranong TC Athllon Fdr Augmentation</v>
          </cell>
          <cell r="C2570" t="str">
            <v>CIPEN Dist Sys Augm</v>
          </cell>
        </row>
        <row r="2571">
          <cell r="A2571">
            <v>7519592</v>
          </cell>
          <cell r="B2571" t="str">
            <v>Gungahlin-Anthony Rolfe Feeder Tie Augmentation</v>
          </cell>
          <cell r="C2571" t="str">
            <v>CIPEN Dist Sys Augm</v>
          </cell>
        </row>
        <row r="2572">
          <cell r="A2572">
            <v>7519593</v>
          </cell>
          <cell r="B2572" t="str">
            <v>Mitchell to Franklin Feeder Tie for Data Centre at B4 S57 Mitchell</v>
          </cell>
          <cell r="C2572" t="str">
            <v>CIPEN Rel/Qual Dist</v>
          </cell>
        </row>
        <row r="2573">
          <cell r="A2573">
            <v>7519594</v>
          </cell>
          <cell r="B2573" t="str">
            <v>Belconnen B4 S105 - LV Supply to 76 Units</v>
          </cell>
          <cell r="C2573" t="str">
            <v>CIPEN Urbn Infill</v>
          </cell>
        </row>
        <row r="2574">
          <cell r="A2574">
            <v>7519596</v>
          </cell>
          <cell r="B2574" t="str">
            <v>Turner B1112 &amp; 13 S38 - HV Retic &amp; LV Supply to 36 Units</v>
          </cell>
          <cell r="C2574" t="str">
            <v>CIPEN Urbn Infill</v>
          </cell>
        </row>
        <row r="2575">
          <cell r="A2575">
            <v>7519598</v>
          </cell>
          <cell r="B2575" t="str">
            <v>Ainslie B27 S35 - LV Relocations</v>
          </cell>
          <cell r="C2575" t="str">
            <v>CIPEN Relocation</v>
          </cell>
        </row>
        <row r="2576">
          <cell r="A2576">
            <v>7519599</v>
          </cell>
          <cell r="B2576" t="str">
            <v>Barton B32 S6 - LV Upgrade</v>
          </cell>
          <cell r="C2576" t="str">
            <v>CIPEN CI Replacemnt</v>
          </cell>
        </row>
        <row r="2577">
          <cell r="A2577">
            <v>7519602</v>
          </cell>
          <cell r="B2577" t="str">
            <v>Majura B660 RAAF Base - LV Supply to SLCC</v>
          </cell>
          <cell r="C2577" t="str">
            <v>CIPEN Spec Requests</v>
          </cell>
        </row>
        <row r="2578">
          <cell r="A2578">
            <v>7519604</v>
          </cell>
          <cell r="B2578" t="str">
            <v>Sandlewood Feeder Extension</v>
          </cell>
          <cell r="C2578" t="str">
            <v>CIPEN Dist Sys Augm</v>
          </cell>
        </row>
        <row r="2579">
          <cell r="A2579">
            <v>7519605</v>
          </cell>
          <cell r="B2579" t="str">
            <v>Replace Radburn Pillar with new Minipillar</v>
          </cell>
          <cell r="C2579" t="str">
            <v>CIPEN Dist U/G Rplc</v>
          </cell>
        </row>
        <row r="2580">
          <cell r="A2580">
            <v>7519606</v>
          </cell>
          <cell r="B2580" t="str">
            <v>Parkes B1 S49 CNBP HV Relocation</v>
          </cell>
          <cell r="C2580" t="str">
            <v>CIPEN Relocation</v>
          </cell>
        </row>
        <row r="2581">
          <cell r="A2581">
            <v>7519609</v>
          </cell>
          <cell r="B2581" t="str">
            <v>Yarralumla B21 S46 - LV O/H Removals</v>
          </cell>
          <cell r="C2581" t="str">
            <v>CIPEN CI Replacemnt</v>
          </cell>
        </row>
        <row r="2582">
          <cell r="A2582">
            <v>7519610</v>
          </cell>
          <cell r="B2582" t="str">
            <v>Weetangera B18 S6 - LV Supply to 4 Units</v>
          </cell>
          <cell r="C2582" t="str">
            <v>CIPEN Urbn Infill</v>
          </cell>
        </row>
        <row r="2583">
          <cell r="A2583">
            <v>7519611</v>
          </cell>
          <cell r="B2583" t="str">
            <v>Franklin B1 S73 - LV Supply to Pump Station</v>
          </cell>
          <cell r="C2583" t="str">
            <v>CIPEN Spec Requests</v>
          </cell>
        </row>
        <row r="2584">
          <cell r="A2584">
            <v>7519613</v>
          </cell>
          <cell r="B2584" t="str">
            <v>Hume Monaro HWY/Lanyon Dr Northbound Int - LV Supply to TLC</v>
          </cell>
          <cell r="C2584" t="str">
            <v>CIPEN Spec Requests</v>
          </cell>
        </row>
        <row r="2585">
          <cell r="A2585">
            <v>7519614</v>
          </cell>
          <cell r="B2585" t="str">
            <v>Hume B10 S18 Lanyon Dr/Sheppard St Int - LV Supply to TLC</v>
          </cell>
          <cell r="C2585" t="str">
            <v>CIPEN Spec Requests</v>
          </cell>
        </row>
        <row r="2586">
          <cell r="A2586">
            <v>7519615</v>
          </cell>
          <cell r="B2586" t="str">
            <v>Replace UG Services and Mains attached to poles Stage 1 08-09</v>
          </cell>
          <cell r="C2586" t="str">
            <v>CIPEN Dist U/G Rplc</v>
          </cell>
        </row>
        <row r="2587">
          <cell r="A2587">
            <v>7519616</v>
          </cell>
          <cell r="B2587" t="str">
            <v>Mitchell to Franklin Feeder Tie for Data Centre at B4 S57 Mitchell</v>
          </cell>
          <cell r="C2587" t="str">
            <v>CIPEN Dist Sys Augm</v>
          </cell>
        </row>
        <row r="2588">
          <cell r="A2588">
            <v>7519618</v>
          </cell>
          <cell r="B2588" t="str">
            <v>Acton B1 S33 - LV Supply to SLCC</v>
          </cell>
          <cell r="C2588" t="str">
            <v>CIPEN Spec Requests</v>
          </cell>
        </row>
        <row r="2589">
          <cell r="A2589">
            <v>7519619</v>
          </cell>
          <cell r="B2589" t="str">
            <v>Transmission Pole Reinforcement (Nail) Stage 1 08 -09</v>
          </cell>
          <cell r="C2589" t="str">
            <v>CIPEN Dist Pole Rnst</v>
          </cell>
        </row>
        <row r="2590">
          <cell r="A2590">
            <v>7519620</v>
          </cell>
          <cell r="B2590" t="str">
            <v>Kingston B5 S56 - Minipillar Relocation</v>
          </cell>
          <cell r="C2590" t="str">
            <v>CIPEN Relocation</v>
          </cell>
        </row>
        <row r="2591">
          <cell r="A2591">
            <v>7519622</v>
          </cell>
          <cell r="B2591" t="str">
            <v>Bonner Mulligans Flat cnr Horse Park Dr Streetlight Cubicle New Supply</v>
          </cell>
          <cell r="C2591" t="str">
            <v>CIPEN Spec Requests</v>
          </cell>
        </row>
        <row r="2592">
          <cell r="A2592">
            <v>7519623</v>
          </cell>
          <cell r="B2592" t="str">
            <v>Yarralumla B2 S77 - LV Supply to Child Care Centre</v>
          </cell>
          <cell r="C2592" t="str">
            <v>CIPEN Community Dvp</v>
          </cell>
        </row>
        <row r="2593">
          <cell r="A2593">
            <v>7519624</v>
          </cell>
          <cell r="B2593" t="str">
            <v>Jerrambomberra B2224 Boral Concrete Plant - LV Relocation</v>
          </cell>
          <cell r="C2593" t="str">
            <v>CIPEN Relocation</v>
          </cell>
        </row>
        <row r="2594">
          <cell r="A2594">
            <v>7519625</v>
          </cell>
          <cell r="B2594" t="str">
            <v>Conder B15 S228 - LV Supply to Comm Development</v>
          </cell>
          <cell r="C2594" t="str">
            <v>CIPEN Com/Ind Dvlp</v>
          </cell>
        </row>
        <row r="2595">
          <cell r="A2595">
            <v>7519626</v>
          </cell>
          <cell r="B2595" t="str">
            <v>Lyons B3 S69 - HV O/H Relocations</v>
          </cell>
          <cell r="C2595" t="str">
            <v>CIPEN Relocation</v>
          </cell>
        </row>
        <row r="2596">
          <cell r="A2596">
            <v>7519628</v>
          </cell>
          <cell r="B2596" t="str">
            <v>Garran B12 S21 - LV Supply to 10 Units</v>
          </cell>
          <cell r="C2596" t="str">
            <v>CIPEN Urbn Infill</v>
          </cell>
        </row>
        <row r="2597">
          <cell r="A2597">
            <v>7519630</v>
          </cell>
          <cell r="B2597" t="str">
            <v>Kingston B3 S18 LV Supply to 56 Units</v>
          </cell>
          <cell r="C2597" t="str">
            <v>CIPEN Urbn Infill</v>
          </cell>
        </row>
        <row r="2598">
          <cell r="A2598">
            <v>7519631</v>
          </cell>
          <cell r="B2598" t="str">
            <v>Phillip Woden Green Estate HV &amp; LV Relocation</v>
          </cell>
          <cell r="C2598" t="str">
            <v>CIPEN Relocation</v>
          </cell>
        </row>
        <row r="2599">
          <cell r="A2599">
            <v>7519632</v>
          </cell>
          <cell r="B2599" t="str">
            <v>Calwell B41 S787 - LV Supply to Comm Development</v>
          </cell>
          <cell r="C2599" t="str">
            <v>CIPEN Com/Ind Dvlp</v>
          </cell>
        </row>
        <row r="2600">
          <cell r="A2600">
            <v>7519634</v>
          </cell>
          <cell r="B2600" t="str">
            <v>O'Malley B8 S39 - LV Supply to 7 Units</v>
          </cell>
          <cell r="C2600" t="str">
            <v>CIPEN Urbn Infill</v>
          </cell>
        </row>
        <row r="2601">
          <cell r="A2601">
            <v>7519636</v>
          </cell>
          <cell r="B2601" t="str">
            <v>Reid B4 S2 - LV Upgrade</v>
          </cell>
          <cell r="C2601" t="str">
            <v>CIPEN CI Replacemnt</v>
          </cell>
        </row>
        <row r="2602">
          <cell r="A2602">
            <v>7519639</v>
          </cell>
          <cell r="B2602" t="str">
            <v>Giralang B13 S76 - LV Relocation</v>
          </cell>
          <cell r="C2602" t="str">
            <v>CIPEN Relocation</v>
          </cell>
        </row>
        <row r="2603">
          <cell r="A2603">
            <v>7519642</v>
          </cell>
          <cell r="B2603" t="str">
            <v>O'Connor B4 S39 - LV Upgrade</v>
          </cell>
          <cell r="C2603" t="str">
            <v>CIPEN Community Dvp</v>
          </cell>
        </row>
        <row r="2604">
          <cell r="A2604">
            <v>7519643</v>
          </cell>
          <cell r="B2604" t="str">
            <v>Ainslie B9 S27 - LV Supply to 9 Units</v>
          </cell>
          <cell r="C2604" t="str">
            <v>CIPEN Urbn Infill</v>
          </cell>
        </row>
        <row r="2605">
          <cell r="A2605">
            <v>7519644</v>
          </cell>
          <cell r="B2605" t="str">
            <v>O'Connor B1 S78 - LV Relocation</v>
          </cell>
          <cell r="C2605" t="str">
            <v>CIPEN Relocation</v>
          </cell>
        </row>
        <row r="2606">
          <cell r="A2606">
            <v>7519645</v>
          </cell>
          <cell r="B2606" t="str">
            <v>Wanniassa B13 S117 Trinity Christian School Supply Upgrade</v>
          </cell>
          <cell r="C2606" t="str">
            <v>CIPEN Community Dvp</v>
          </cell>
        </row>
        <row r="2607">
          <cell r="A2607">
            <v>7519646</v>
          </cell>
          <cell r="B2607" t="str">
            <v>Bonython 2/5 Tennyson Woods Ct Pillar Replacement</v>
          </cell>
          <cell r="C2607" t="str">
            <v>CIPEN Dist U/G Rplc</v>
          </cell>
        </row>
        <row r="2608">
          <cell r="A2608">
            <v>7519647</v>
          </cell>
          <cell r="B2608" t="str">
            <v>Dickson B3 S72 Child Care Centre Redevelopment Supply Upgrade</v>
          </cell>
          <cell r="C2608" t="str">
            <v>CIPEN Com/Ind Dvlp</v>
          </cell>
        </row>
        <row r="2609">
          <cell r="A2609">
            <v>7519648</v>
          </cell>
          <cell r="B2609" t="str">
            <v>Majura Canberra Airport Qantas Terminal Temp Sub &amp; Sub 4319 Decommis</v>
          </cell>
          <cell r="C2609" t="str">
            <v>CIPEN Com/Ind Dvlp</v>
          </cell>
        </row>
        <row r="2610">
          <cell r="A2610">
            <v>7519649</v>
          </cell>
          <cell r="B2610" t="str">
            <v>Majura Canberra Airport New Terminal Tower 2 - I/D Sub Fitout &amp; HV Ret</v>
          </cell>
          <cell r="C2610" t="str">
            <v>CIPEN Com/Ind Dvlp</v>
          </cell>
        </row>
        <row r="2611">
          <cell r="A2611">
            <v>7519650</v>
          </cell>
          <cell r="B2611" t="str">
            <v>Majura Canberra Airport New Terminal Tower 1 - I/D Sub Fitout &amp; HV Ret</v>
          </cell>
          <cell r="C2611" t="str">
            <v>CIPEN Com/Ind Dvlp</v>
          </cell>
        </row>
        <row r="2612">
          <cell r="A2612">
            <v>7519651</v>
          </cell>
          <cell r="B2612" t="str">
            <v>Pole Reinforcement (Nail) Stage 2 08 -09</v>
          </cell>
          <cell r="C2612" t="str">
            <v>CIPEN Dist Pole Rnst</v>
          </cell>
        </row>
        <row r="2613">
          <cell r="A2613">
            <v>7519652</v>
          </cell>
          <cell r="B2613" t="str">
            <v>Majura  Pialligo Ave  Sub 4298 - LV Supply to SLCC</v>
          </cell>
          <cell r="C2613" t="str">
            <v>CIPEN Spec Requests</v>
          </cell>
        </row>
        <row r="2614">
          <cell r="A2614">
            <v>7519653</v>
          </cell>
          <cell r="B2614" t="str">
            <v>Majura Pialligo Ave/Brindabella Cct Int - LV Supply to TLC</v>
          </cell>
          <cell r="C2614" t="str">
            <v>CIPEN Spec Requests</v>
          </cell>
        </row>
        <row r="2615">
          <cell r="A2615">
            <v>7519654</v>
          </cell>
          <cell r="B2615" t="str">
            <v>Majura Pialligo Avenue Sub 9093 - LV Supply to SLCC</v>
          </cell>
          <cell r="C2615" t="str">
            <v>CIPEN Spec Requests</v>
          </cell>
        </row>
        <row r="2616">
          <cell r="A2616">
            <v>7519655</v>
          </cell>
          <cell r="B2616" t="str">
            <v>Bonner 1B5 Estate Urban Development New Supply</v>
          </cell>
          <cell r="C2616" t="str">
            <v>CIPEN Urbn Dvlpmnt</v>
          </cell>
        </row>
        <row r="2617">
          <cell r="A2617">
            <v>7519657</v>
          </cell>
          <cell r="B2617" t="str">
            <v>Bonner 1B6. Estate Urban Development New Supply</v>
          </cell>
          <cell r="C2617" t="str">
            <v>CIPEN Urbn Dvlpmnt</v>
          </cell>
        </row>
        <row r="2618">
          <cell r="A2618">
            <v>7519661</v>
          </cell>
          <cell r="B2618" t="str">
            <v>Griffith B14 S57 - LV O/H Replacement</v>
          </cell>
          <cell r="C2618" t="str">
            <v>CIPEN CI Replacemnt</v>
          </cell>
        </row>
        <row r="2619">
          <cell r="A2619">
            <v>7519662</v>
          </cell>
          <cell r="B2619" t="str">
            <v>Deakin B2 S9 - LV Relocation</v>
          </cell>
          <cell r="C2619" t="str">
            <v>CIPEN Relocation</v>
          </cell>
        </row>
        <row r="2620">
          <cell r="A2620">
            <v>7519663</v>
          </cell>
          <cell r="B2620" t="str">
            <v>Hume B8 S1 - LV Supply to Warehouse</v>
          </cell>
          <cell r="C2620" t="str">
            <v>CIPEN Com/Ind Dvlp</v>
          </cell>
        </row>
        <row r="2621">
          <cell r="A2621">
            <v>7519664</v>
          </cell>
          <cell r="B2621" t="str">
            <v>Fyshwick B59 S29 - LV Upgrade</v>
          </cell>
          <cell r="C2621" t="str">
            <v>CIPEN Com/Ind Dvlp</v>
          </cell>
        </row>
        <row r="2622">
          <cell r="A2622">
            <v>7519668</v>
          </cell>
          <cell r="B2622" t="str">
            <v>Macgregor West Est Stge 4A New Supply</v>
          </cell>
          <cell r="C2622" t="str">
            <v>CIPEN Urbn Dvlpmnt</v>
          </cell>
        </row>
        <row r="2623">
          <cell r="A2623">
            <v>7519670</v>
          </cell>
          <cell r="B2623" t="str">
            <v>Macgregor West Estate Stage 4B New Supply</v>
          </cell>
          <cell r="C2623" t="str">
            <v>CIPEN Urbn Dvlpmnt</v>
          </cell>
        </row>
        <row r="2624">
          <cell r="A2624">
            <v>7519672</v>
          </cell>
          <cell r="B2624" t="str">
            <v>Macgregor West Est. Stge 5 New Supply</v>
          </cell>
          <cell r="C2624" t="str">
            <v>CIPEN Urbn Dvlpmnt</v>
          </cell>
        </row>
        <row r="2625">
          <cell r="A2625">
            <v>7519674</v>
          </cell>
          <cell r="B2625" t="str">
            <v>Curtin B45 S39 - LV O/H Replacement</v>
          </cell>
          <cell r="C2625" t="str">
            <v>CIPEN CI Replacemnt</v>
          </cell>
        </row>
        <row r="2626">
          <cell r="A2626">
            <v>7519675</v>
          </cell>
          <cell r="B2626" t="str">
            <v>City S63 Building 1 Indoor Substations Design and Fitout</v>
          </cell>
          <cell r="C2626" t="str">
            <v>CIPEN Com/Ind Dvlp</v>
          </cell>
        </row>
        <row r="2627">
          <cell r="A2627">
            <v>7519676</v>
          </cell>
          <cell r="B2627" t="str">
            <v>City S63 Carpark Indoor Sub Design &amp; Fitout &amp; HV Reticulation</v>
          </cell>
          <cell r="C2627" t="str">
            <v>CIPEN Com/Ind Dvlp</v>
          </cell>
        </row>
        <row r="2628">
          <cell r="A2628">
            <v>7519678</v>
          </cell>
          <cell r="B2628" t="str">
            <v>Turner Blk1 Sec 43 - Sub 8751 HV Switchgear Replacement</v>
          </cell>
          <cell r="C2628" t="str">
            <v>CIPEN Dist S/S Rplc</v>
          </cell>
        </row>
        <row r="2629">
          <cell r="A2629">
            <v>7519681</v>
          </cell>
          <cell r="B2629" t="str">
            <v>Phillip B5 S48 - SUB4484 - LV Switchboard Replacement</v>
          </cell>
          <cell r="C2629" t="str">
            <v>CIPEN Dist S/S Rplc</v>
          </cell>
        </row>
        <row r="2630">
          <cell r="A2630">
            <v>7519682</v>
          </cell>
          <cell r="B2630" t="str">
            <v>Fyshwick B18 S30 Mildura St HV Relocation</v>
          </cell>
          <cell r="C2630" t="str">
            <v>CIPEN Relocation</v>
          </cell>
        </row>
        <row r="2631">
          <cell r="A2631">
            <v>7519688</v>
          </cell>
          <cell r="B2631" t="str">
            <v>Lyons B3 S69 - LV Supply to Construction Site</v>
          </cell>
          <cell r="C2631" t="str">
            <v>CIPEN Spec Requests</v>
          </cell>
        </row>
        <row r="2632">
          <cell r="A2632">
            <v>7519689</v>
          </cell>
          <cell r="B2632" t="str">
            <v>Bruce B1 S75 - LV Supply to Construction Site</v>
          </cell>
          <cell r="C2632" t="str">
            <v>CIPEN Spec Requests</v>
          </cell>
        </row>
        <row r="2633">
          <cell r="A2633">
            <v>7519690</v>
          </cell>
          <cell r="B2633" t="str">
            <v>Bruce B18 S109 - LV Supply to Construction Site</v>
          </cell>
          <cell r="C2633" t="str">
            <v>CIPEN Spec Requests</v>
          </cell>
        </row>
        <row r="2634">
          <cell r="A2634">
            <v>7519691</v>
          </cell>
          <cell r="B2634" t="str">
            <v>Mitchell B20 S22 - LV Supply to Comm Development</v>
          </cell>
          <cell r="C2634" t="str">
            <v>CIPEN Com/Ind Dvlp</v>
          </cell>
        </row>
        <row r="2635">
          <cell r="A2635">
            <v>7519692</v>
          </cell>
          <cell r="B2635" t="str">
            <v>Hume B66 S5 - LV Supply to Comm Development</v>
          </cell>
          <cell r="C2635" t="str">
            <v>CIPEN Com/Ind Dvlp</v>
          </cell>
        </row>
        <row r="2636">
          <cell r="A2636">
            <v>7519693</v>
          </cell>
          <cell r="B2636" t="str">
            <v>Kingston B&amp;&amp;8 S57 -  LV Relocation</v>
          </cell>
          <cell r="C2636" t="str">
            <v>CIPEN Relocation</v>
          </cell>
        </row>
        <row r="2637">
          <cell r="A2637">
            <v>7519694</v>
          </cell>
          <cell r="B2637" t="str">
            <v>Mitchell B35 S7 - LV Supply to Comm Development</v>
          </cell>
          <cell r="C2637" t="str">
            <v>CIPEN Com/Ind Dvlp</v>
          </cell>
        </row>
        <row r="2638">
          <cell r="A2638">
            <v>7519696</v>
          </cell>
          <cell r="B2638" t="str">
            <v>Suburban Pole Stage 12 Replacement 08-09</v>
          </cell>
          <cell r="C2638" t="str">
            <v>CIPEN Dist Pole Rplc</v>
          </cell>
        </row>
        <row r="2639">
          <cell r="A2639">
            <v>7519697</v>
          </cell>
          <cell r="B2639" t="str">
            <v>Suburban Pole Stage 13 Replacement 08-09</v>
          </cell>
          <cell r="C2639" t="str">
            <v>CIPEN Dist Pole Rplc</v>
          </cell>
        </row>
        <row r="2640">
          <cell r="A2640">
            <v>7519698</v>
          </cell>
          <cell r="B2640" t="str">
            <v>Suburban Pole Stage  14  Replacement 08-09</v>
          </cell>
          <cell r="C2640" t="str">
            <v>CIPEN Dist Pole Rplc</v>
          </cell>
        </row>
        <row r="2641">
          <cell r="A2641">
            <v>7519699</v>
          </cell>
          <cell r="B2641" t="str">
            <v>Suburban Pole Stage 15 Replacement 08-09</v>
          </cell>
          <cell r="C2641" t="str">
            <v>CIPEN Dist Pole Rplc</v>
          </cell>
        </row>
        <row r="2642">
          <cell r="A2642">
            <v>7519700</v>
          </cell>
          <cell r="B2642" t="str">
            <v>Suburban Pole Stage 16 Replacement 08-09</v>
          </cell>
          <cell r="C2642" t="str">
            <v>CIPEN Dist Pole Rplc</v>
          </cell>
        </row>
        <row r="2643">
          <cell r="A2643">
            <v>7519701</v>
          </cell>
          <cell r="B2643" t="str">
            <v>Suburban Pole Stage 17 Replacement 08-09</v>
          </cell>
          <cell r="C2643" t="str">
            <v>CIPEN Dist Pole Rplc</v>
          </cell>
        </row>
        <row r="2644">
          <cell r="A2644">
            <v>7519702</v>
          </cell>
          <cell r="B2644" t="str">
            <v>Suburban Pole Stage 18 Replacement 08-09</v>
          </cell>
          <cell r="C2644" t="str">
            <v>CIPEN Dist Pole Rplc</v>
          </cell>
        </row>
        <row r="2645">
          <cell r="A2645">
            <v>7519703</v>
          </cell>
          <cell r="B2645" t="str">
            <v>Suburban Pole Stage 19 Replacement 08-09</v>
          </cell>
          <cell r="C2645" t="str">
            <v>CIPEN Dist Pole Rplc</v>
          </cell>
        </row>
        <row r="2646">
          <cell r="A2646">
            <v>7519704</v>
          </cell>
          <cell r="B2646" t="str">
            <v>Suburban Pole Stage 20 Replacement 08-09</v>
          </cell>
          <cell r="C2646" t="str">
            <v>CIPEN Dist Pole Rplc</v>
          </cell>
        </row>
        <row r="2647">
          <cell r="A2647">
            <v>7519705</v>
          </cell>
          <cell r="B2647" t="str">
            <v>Suburban Pole Stage 21 Replacement 08-09</v>
          </cell>
          <cell r="C2647" t="str">
            <v>CIPEN Dist Pole Rplc</v>
          </cell>
        </row>
        <row r="2648">
          <cell r="A2648">
            <v>7519706</v>
          </cell>
          <cell r="B2648" t="str">
            <v>Suburban Pole Stage 22 Replacement 08-09</v>
          </cell>
          <cell r="C2648" t="str">
            <v>CIPEN Dist Pole Rplc</v>
          </cell>
        </row>
        <row r="2649">
          <cell r="A2649">
            <v>7519707</v>
          </cell>
          <cell r="B2649" t="str">
            <v>Suburban Pole Stage 23 Replacement 08-09</v>
          </cell>
          <cell r="C2649" t="str">
            <v>CIPEN Dist Pole Rplc</v>
          </cell>
        </row>
        <row r="2650">
          <cell r="A2650">
            <v>7519708</v>
          </cell>
          <cell r="B2650" t="str">
            <v>Suburban Pole Stage 24 Replacement 08-09</v>
          </cell>
          <cell r="C2650" t="str">
            <v>CIPEN Dist Pole Rplc</v>
          </cell>
        </row>
        <row r="2651">
          <cell r="A2651">
            <v>7519709</v>
          </cell>
          <cell r="B2651" t="str">
            <v>Suburban Pole Stage 25 Replacement 08-09</v>
          </cell>
          <cell r="C2651" t="str">
            <v>CIPEN Dist Pole Rplc</v>
          </cell>
        </row>
        <row r="2652">
          <cell r="A2652">
            <v>7519710</v>
          </cell>
          <cell r="B2652" t="str">
            <v>Gungahlin Adj B7 S137 Anthony Rolfe Ave - LV Supply to Telstra Site</v>
          </cell>
          <cell r="C2652" t="str">
            <v>CIPEN Spec Requests</v>
          </cell>
        </row>
        <row r="2653">
          <cell r="A2653">
            <v>7519711</v>
          </cell>
          <cell r="B2653" t="str">
            <v>Narrabundah  B6 S124 - HV Retic &amp; LV Supply to Childhood Dev Centre</v>
          </cell>
          <cell r="C2653" t="str">
            <v>CIPEN Community Dvp</v>
          </cell>
        </row>
        <row r="2654">
          <cell r="A2654">
            <v>7519712</v>
          </cell>
          <cell r="B2654" t="str">
            <v>Dist Tx Chamber/Kiosk Replacemant</v>
          </cell>
          <cell r="C2654" t="str">
            <v>CIPEN Dist S/S Rplc</v>
          </cell>
        </row>
        <row r="2655">
          <cell r="A2655">
            <v>7519713</v>
          </cell>
          <cell r="B2655" t="str">
            <v>Dist Padmount/ Kiosk Replacement</v>
          </cell>
          <cell r="C2655" t="str">
            <v>CIPEN Dist S/S Rplc</v>
          </cell>
        </row>
        <row r="2656">
          <cell r="A2656">
            <v>7519717</v>
          </cell>
          <cell r="B2656" t="str">
            <v>Pillar / POE  Replacement</v>
          </cell>
          <cell r="C2656" t="str">
            <v>CIPEN Dist U/G Rplc</v>
          </cell>
        </row>
        <row r="2657">
          <cell r="A2657">
            <v>7519718</v>
          </cell>
          <cell r="B2657" t="str">
            <v>Suburb Pole Sub Repl Stg 2 08-09</v>
          </cell>
          <cell r="C2657" t="str">
            <v>CIPEN Dist Pole Sub</v>
          </cell>
        </row>
        <row r="2658">
          <cell r="A2658">
            <v>7519719</v>
          </cell>
          <cell r="B2658" t="str">
            <v>Fyshwick B10 S59 - LV Supply to Fyshwick STP</v>
          </cell>
          <cell r="C2658" t="str">
            <v>CIPEN Com/Ind Dvlp</v>
          </cell>
        </row>
        <row r="2659">
          <cell r="A2659">
            <v>7519722</v>
          </cell>
          <cell r="B2659" t="str">
            <v>Jerrabomberra Blk 2062 Harman DNOC Ext Indoor Sub Fitout &amp; HV Retic</v>
          </cell>
          <cell r="C2659" t="str">
            <v>CIPEN Com/Ind Dvlp</v>
          </cell>
        </row>
        <row r="2660">
          <cell r="A2660">
            <v>7519723</v>
          </cell>
          <cell r="B2660" t="str">
            <v>Weston B17 S64 Sub 2824 -  LV Fuseway Installation</v>
          </cell>
          <cell r="C2660" t="str">
            <v>CIPEN Com/Ind Dvlp</v>
          </cell>
        </row>
        <row r="2661">
          <cell r="A2661">
            <v>7519724</v>
          </cell>
          <cell r="B2661" t="str">
            <v>Mawson B21 S15 - LV Supply to 18 Units</v>
          </cell>
          <cell r="C2661" t="str">
            <v>CIPEN Urbn Infill</v>
          </cell>
        </row>
        <row r="2662">
          <cell r="A2662">
            <v>7519725</v>
          </cell>
          <cell r="B2662" t="str">
            <v>Turner B15 16 S62 - 15 Units Redevelopment New Supply</v>
          </cell>
          <cell r="C2662" t="str">
            <v>CIPEN Urbn Infill</v>
          </cell>
        </row>
        <row r="2663">
          <cell r="A2663">
            <v>7519726</v>
          </cell>
          <cell r="B2663" t="str">
            <v>Gilmore ZS RTU Upgrade</v>
          </cell>
          <cell r="C2663" t="str">
            <v>CIPEN IT Project</v>
          </cell>
        </row>
        <row r="2664">
          <cell r="A2664">
            <v>7519728</v>
          </cell>
          <cell r="B2664" t="str">
            <v>Holt Sec 99 Blk 11 Relocation of 132kV OH line with UG cable</v>
          </cell>
          <cell r="C2664" t="str">
            <v>CIPEN Relocation</v>
          </cell>
        </row>
        <row r="2665">
          <cell r="A2665">
            <v>7519730</v>
          </cell>
          <cell r="B2665" t="str">
            <v>Parkes B1 S49 CNBP Construction Site Temporary Supply</v>
          </cell>
          <cell r="C2665" t="str">
            <v>CIPEN Com/Ind Dvlp</v>
          </cell>
        </row>
        <row r="2666">
          <cell r="A2666">
            <v>7519731</v>
          </cell>
          <cell r="B2666" t="str">
            <v>Casey 1 Estate Stage 2 New Urban Development HV &amp; LV Reticulation</v>
          </cell>
          <cell r="C2666" t="str">
            <v>CIPEN Urbn Dvlpmnt</v>
          </cell>
        </row>
        <row r="2667">
          <cell r="A2667">
            <v>7519733</v>
          </cell>
          <cell r="B2667" t="str">
            <v>Belconnen District LMWQCC Supply Augmentation</v>
          </cell>
          <cell r="C2667" t="str">
            <v>CIPEN Dist Sys Augm</v>
          </cell>
        </row>
        <row r="2668">
          <cell r="A2668">
            <v>7519734</v>
          </cell>
          <cell r="B2668" t="str">
            <v>Gungahlin B1 S76 - LV Supply to 19 Units</v>
          </cell>
          <cell r="C2668" t="str">
            <v>CIPEN Urbn Dvlpmnt</v>
          </cell>
        </row>
        <row r="2669">
          <cell r="A2669">
            <v>7519735</v>
          </cell>
          <cell r="B2669" t="str">
            <v>Hume B13 S18 HV Replacement OHs to UG</v>
          </cell>
          <cell r="C2669" t="str">
            <v>CIPEN Dist O/H Rplc</v>
          </cell>
        </row>
        <row r="2670">
          <cell r="A2670">
            <v>7519736</v>
          </cell>
          <cell r="B2670" t="str">
            <v>Hume B38 S7 Stage 1 Industrial Subdivision HV &amp; LV Reticulation</v>
          </cell>
          <cell r="C2670" t="str">
            <v>CIPEN Com/Ind Dvlp</v>
          </cell>
        </row>
        <row r="2671">
          <cell r="A2671">
            <v>7519738</v>
          </cell>
          <cell r="B2671" t="str">
            <v>Gungahlin  B23 S79 - Raising of Minipillar</v>
          </cell>
          <cell r="C2671" t="str">
            <v>CIPEN Relocation</v>
          </cell>
        </row>
        <row r="2672">
          <cell r="A2672">
            <v>7519744</v>
          </cell>
          <cell r="B2672" t="str">
            <v>Reid B12 &amp; 13 S2 - Replace faulty Service Cables</v>
          </cell>
          <cell r="C2672" t="str">
            <v>CIPEN SERVICE RPLC</v>
          </cell>
        </row>
        <row r="2673">
          <cell r="A2673">
            <v>7519745</v>
          </cell>
          <cell r="B2673" t="str">
            <v>Downer B26 &amp; B27 S57 - Replace faulty Service Cables</v>
          </cell>
          <cell r="C2673" t="str">
            <v>CIPEN SERVICE RPLC</v>
          </cell>
        </row>
        <row r="2674">
          <cell r="A2674">
            <v>7519746</v>
          </cell>
          <cell r="B2674" t="str">
            <v>Hume B13 S22 - LV Relocation</v>
          </cell>
          <cell r="C2674" t="str">
            <v>CIPEN Relocation</v>
          </cell>
        </row>
        <row r="2675">
          <cell r="A2675">
            <v>7519747</v>
          </cell>
          <cell r="B2675" t="str">
            <v>Greenway B15 S8 Sub 9138 - LV Fuseway Installation</v>
          </cell>
          <cell r="C2675" t="str">
            <v>CIPEN Com/Ind Dvlp</v>
          </cell>
        </row>
        <row r="2676">
          <cell r="A2676">
            <v>7519750</v>
          </cell>
          <cell r="B2676" t="str">
            <v>Weston Creek B1179 &amp; B1204 North Weston Pond HV &amp; LV Relocation</v>
          </cell>
          <cell r="C2676" t="str">
            <v>CIPEN Relocation</v>
          </cell>
        </row>
        <row r="2677">
          <cell r="A2677">
            <v>7519751</v>
          </cell>
          <cell r="B2677" t="str">
            <v>Domestic Meter Replacement 2008/09 Stage 2</v>
          </cell>
          <cell r="C2677" t="str">
            <v>CIPEN Meter Replce</v>
          </cell>
        </row>
        <row r="2678">
          <cell r="A2678">
            <v>7519752</v>
          </cell>
          <cell r="B2678" t="str">
            <v>Pialligo Ave/ Morshead Dr Intersection - LV Supply to TLC</v>
          </cell>
          <cell r="C2678" t="str">
            <v>CIPEN Spec Requests</v>
          </cell>
        </row>
        <row r="2679">
          <cell r="A2679">
            <v>7519753</v>
          </cell>
          <cell r="B2679" t="str">
            <v>Pialligo Ave/Morshead Dr Intersection - LV Supply to SLCC</v>
          </cell>
          <cell r="C2679" t="str">
            <v>CIPEN Spec Requests</v>
          </cell>
        </row>
        <row r="2680">
          <cell r="A2680">
            <v>7519754</v>
          </cell>
          <cell r="B2680" t="str">
            <v>Mitchell Flemington Rd/Sandford St/Morisset Rd HV Reloc &amp; LV to TLC</v>
          </cell>
          <cell r="C2680" t="str">
            <v>CIPEN Relocation</v>
          </cell>
        </row>
        <row r="2681">
          <cell r="A2681">
            <v>7519758</v>
          </cell>
          <cell r="B2681" t="str">
            <v>SCADA Communications Upgrade</v>
          </cell>
          <cell r="C2681" t="str">
            <v>CIPEN IT Project</v>
          </cell>
        </row>
        <row r="2682">
          <cell r="A2682">
            <v>7519759</v>
          </cell>
          <cell r="B2682" t="str">
            <v>Design Approval and Building Approval Database</v>
          </cell>
          <cell r="C2682" t="str">
            <v>CIPEN IT Project</v>
          </cell>
        </row>
        <row r="2683">
          <cell r="A2683">
            <v>7519760</v>
          </cell>
          <cell r="B2683" t="str">
            <v>WAE Drawing Process and Standards Upgrade</v>
          </cell>
          <cell r="C2683" t="str">
            <v>CIPEN IT Project</v>
          </cell>
        </row>
        <row r="2684">
          <cell r="A2684">
            <v>7519761</v>
          </cell>
          <cell r="B2684" t="str">
            <v>Fyshwick B12 S30 - LV relocation</v>
          </cell>
          <cell r="C2684" t="str">
            <v>CIPEN Relocation</v>
          </cell>
        </row>
        <row r="2685">
          <cell r="A2685">
            <v>7519764</v>
          </cell>
          <cell r="B2685" t="str">
            <v>Airport Fairbairn Feeder upgrade</v>
          </cell>
          <cell r="C2685" t="str">
            <v>CIPEN Rel/Qual Dist</v>
          </cell>
        </row>
        <row r="2686">
          <cell r="A2686">
            <v>7519771</v>
          </cell>
          <cell r="B2686" t="str">
            <v>Campbell  Sub 6378   Replace HV RM6 Sw/gr</v>
          </cell>
          <cell r="C2686" t="str">
            <v>CIPEN Dist S/S Rplc</v>
          </cell>
        </row>
        <row r="2687">
          <cell r="A2687">
            <v>7519772</v>
          </cell>
          <cell r="B2687" t="str">
            <v>Gungahlin Sub 6910 CSIRO  Replace HV RM6 Sw/gr</v>
          </cell>
          <cell r="C2687" t="str">
            <v>CIPEN Dist S/S Rplc</v>
          </cell>
        </row>
        <row r="2688">
          <cell r="A2688">
            <v>7519773</v>
          </cell>
          <cell r="B2688" t="str">
            <v>Lyneham Sub 7073   Replace HV RM6 Sw/gr</v>
          </cell>
          <cell r="C2688" t="str">
            <v>CIPEN Dist S/S Rplc</v>
          </cell>
        </row>
        <row r="2689">
          <cell r="A2689">
            <v>7519774</v>
          </cell>
          <cell r="B2689" t="str">
            <v>Barton Sub 8248   Replace HV RM6 Sw/gr</v>
          </cell>
          <cell r="C2689" t="str">
            <v>CIPEN Dist S/S Rplc</v>
          </cell>
        </row>
        <row r="2690">
          <cell r="A2690">
            <v>7519775</v>
          </cell>
          <cell r="B2690" t="str">
            <v>Pialligo Sub 8469 Airport  Replace HV RM6 Sw/gr</v>
          </cell>
          <cell r="C2690" t="str">
            <v>CIPEN Dist S/S Rplc</v>
          </cell>
        </row>
        <row r="2691">
          <cell r="A2691">
            <v>7519776</v>
          </cell>
          <cell r="B2691" t="str">
            <v>Parkes Westblock  Sub101    Replace Capstan Link LV Sw/bd</v>
          </cell>
          <cell r="C2691" t="str">
            <v>CIPEN Dist S/S Rplc</v>
          </cell>
        </row>
        <row r="2692">
          <cell r="A2692">
            <v>7519777</v>
          </cell>
          <cell r="B2692" t="str">
            <v>Parkes Kings Ave Bridge  Sub 791    Replace Capstan Link LV Sw/bd</v>
          </cell>
          <cell r="C2692" t="str">
            <v>CIPEN Dist S/S Rplc</v>
          </cell>
        </row>
        <row r="2693">
          <cell r="A2693">
            <v>7519778</v>
          </cell>
          <cell r="B2693" t="str">
            <v>Griffith Dairy Farmers Sub 930    Replace Capstan Link LV Sw/bd</v>
          </cell>
          <cell r="C2693" t="str">
            <v>CIPEN Dist S/S Rplc</v>
          </cell>
        </row>
        <row r="2694">
          <cell r="A2694">
            <v>7519779</v>
          </cell>
          <cell r="B2694" t="str">
            <v>Acton ANU Fenner Hall Sub 902    Replace Capstan Link LV Sw/bd</v>
          </cell>
          <cell r="C2694" t="str">
            <v>CIPEN Dist S/S Rplc</v>
          </cell>
        </row>
        <row r="2695">
          <cell r="A2695">
            <v>7519780</v>
          </cell>
          <cell r="B2695" t="str">
            <v>Hacket Sub 1026  Shops  Replace Capstan Link LV Sw/bd</v>
          </cell>
          <cell r="C2695" t="str">
            <v>CIPEN Dist S/S Rplc</v>
          </cell>
        </row>
        <row r="2696">
          <cell r="A2696">
            <v>7519781</v>
          </cell>
          <cell r="B2696" t="str">
            <v>Acton ANU Geology Sub 1225    Replace Capstan Link LV Sw/bd</v>
          </cell>
          <cell r="C2696" t="str">
            <v>CIPEN Dist S/S Rplc</v>
          </cell>
        </row>
        <row r="2697">
          <cell r="A2697">
            <v>7519782</v>
          </cell>
          <cell r="B2697" t="str">
            <v>Acton ANU John 23 Sub 1240    Replace Capstan Link LV Sw/bd</v>
          </cell>
          <cell r="C2697" t="str">
            <v>CIPEN Dist S/S Rplc</v>
          </cell>
        </row>
        <row r="2698">
          <cell r="A2698">
            <v>7519783</v>
          </cell>
          <cell r="B2698" t="str">
            <v>City Sub 1227 Darwin Pl   Replace Capstan Link LV Sw/bd</v>
          </cell>
          <cell r="C2698" t="str">
            <v>CIPEN Dist S/S Rplc</v>
          </cell>
        </row>
        <row r="2699">
          <cell r="A2699">
            <v>7519784</v>
          </cell>
          <cell r="B2699" t="str">
            <v>Acton ANU Geophysics Sub 1348    Replace Capstan Link LV Sw/bd</v>
          </cell>
          <cell r="C2699" t="str">
            <v>CIPEN Dist S/S Rplc</v>
          </cell>
        </row>
        <row r="2700">
          <cell r="A2700">
            <v>7519785</v>
          </cell>
          <cell r="B2700" t="str">
            <v>Lyneham Macarthur House Sub 1387    Replace Capstan Link LV Sw/bd</v>
          </cell>
          <cell r="C2700" t="str">
            <v>CIPEN Dist S/S Rplc</v>
          </cell>
        </row>
        <row r="2701">
          <cell r="A2701">
            <v>7519786</v>
          </cell>
          <cell r="B2701" t="str">
            <v>Forrest B6 S21 -  LV Supply to 2 Units</v>
          </cell>
          <cell r="C2701" t="str">
            <v>CIPEN NEW SERVICES</v>
          </cell>
        </row>
        <row r="2702">
          <cell r="A2702">
            <v>7519787</v>
          </cell>
          <cell r="B2702" t="str">
            <v>O'Connor B16 S1 - LV Upgrade</v>
          </cell>
          <cell r="C2702" t="str">
            <v>CIPEN Com/Ind Dvlp</v>
          </cell>
        </row>
        <row r="2703">
          <cell r="A2703">
            <v>7519788</v>
          </cell>
          <cell r="B2703" t="str">
            <v>Turner B21 S38 - LV Supply to  8 Units</v>
          </cell>
          <cell r="C2703" t="str">
            <v>CIPEN Urbn Infill</v>
          </cell>
        </row>
        <row r="2704">
          <cell r="A2704">
            <v>7519792</v>
          </cell>
          <cell r="B2704" t="str">
            <v>Holt B1 S48 - HV Pole Relocation</v>
          </cell>
          <cell r="C2704" t="str">
            <v>CIPEN Relocation</v>
          </cell>
        </row>
        <row r="2705">
          <cell r="A2705">
            <v>7519794</v>
          </cell>
          <cell r="B2705" t="str">
            <v>Stirling B2 S24 - LV Supply to Rain Gauge Station</v>
          </cell>
          <cell r="C2705" t="str">
            <v>CIPEN Spec Requests</v>
          </cell>
        </row>
        <row r="2706">
          <cell r="A2706">
            <v>7519795</v>
          </cell>
          <cell r="B2706" t="str">
            <v>Dickson B9 S1 - LV Supply to Rain Gauge Station</v>
          </cell>
          <cell r="C2706" t="str">
            <v>CIPEN Spec Requests</v>
          </cell>
        </row>
        <row r="2707">
          <cell r="A2707">
            <v>7519796</v>
          </cell>
          <cell r="B2707" t="str">
            <v>Stromlo B13 - LV Supply to Rain Gauge Station</v>
          </cell>
          <cell r="C2707" t="str">
            <v>CIPEN Spec Requests</v>
          </cell>
        </row>
        <row r="2708">
          <cell r="A2708">
            <v>7519805</v>
          </cell>
          <cell r="B2708" t="str">
            <v>Forde Estate Stage 4B HV &amp; LV Reticulation</v>
          </cell>
          <cell r="C2708" t="str">
            <v>CIPEN Urbn Dvlpmnt</v>
          </cell>
        </row>
        <row r="2709">
          <cell r="A2709">
            <v>7519807</v>
          </cell>
          <cell r="B2709" t="str">
            <v>Macarthur B27 S375 - LV O/H Relocation</v>
          </cell>
          <cell r="C2709" t="str">
            <v>CIPEN Relocation</v>
          </cell>
        </row>
        <row r="2710">
          <cell r="A2710">
            <v>7519808</v>
          </cell>
          <cell r="B2710" t="str">
            <v>Kambah B56 S346 Offices New Supply</v>
          </cell>
          <cell r="C2710" t="str">
            <v>CIPEN Com/Ind Dvlp</v>
          </cell>
        </row>
        <row r="2711">
          <cell r="A2711">
            <v>7519809</v>
          </cell>
          <cell r="B2711" t="str">
            <v>Kingston B8 S54 - LV Supply to Construction Site</v>
          </cell>
          <cell r="C2711" t="str">
            <v>CIPEN Com/Ind Dvlp</v>
          </cell>
        </row>
        <row r="2712">
          <cell r="A2712">
            <v>7519810</v>
          </cell>
          <cell r="B2712" t="str">
            <v>Coree B213 - LV Supply to Water Tank Station</v>
          </cell>
          <cell r="C2712" t="str">
            <v>CIPEN Spec Requests</v>
          </cell>
        </row>
        <row r="2713">
          <cell r="A2713">
            <v>7519811</v>
          </cell>
          <cell r="B2713" t="str">
            <v>Mitchell B25 S38 - LV Supply to Comm Development</v>
          </cell>
          <cell r="C2713" t="str">
            <v>CIPEN Com/Ind Dvlp</v>
          </cell>
        </row>
        <row r="2714">
          <cell r="A2714">
            <v>7519812</v>
          </cell>
          <cell r="B2714" t="str">
            <v>Macgregor B5 S58 - LV Supply to Comm Development</v>
          </cell>
          <cell r="C2714" t="str">
            <v>CIPEN Com/Ind Dvlp</v>
          </cell>
        </row>
        <row r="2715">
          <cell r="A2715">
            <v>7519813</v>
          </cell>
          <cell r="B2715" t="str">
            <v>Majura B659 Defence Facility Supply Upgrade</v>
          </cell>
          <cell r="C2715" t="str">
            <v>CIPEN Com/Ind Dvlp</v>
          </cell>
        </row>
        <row r="2716">
          <cell r="A2716">
            <v>7519814</v>
          </cell>
          <cell r="B2716" t="str">
            <v>Gold Creek Security Electronic Security Installation</v>
          </cell>
          <cell r="C2716" t="str">
            <v>CIPEN Facilities</v>
          </cell>
        </row>
        <row r="2717">
          <cell r="A2717">
            <v>7519818</v>
          </cell>
          <cell r="B2717" t="str">
            <v>Forrest B9 S1 - LV Supply to Residence.</v>
          </cell>
          <cell r="C2717" t="str">
            <v>CIPEN Spec Requests</v>
          </cell>
        </row>
        <row r="2718">
          <cell r="A2718">
            <v>7519819</v>
          </cell>
          <cell r="B2718" t="str">
            <v>Forrest B6 S21 -  LV Supply to 2 Units.</v>
          </cell>
          <cell r="C2718" t="str">
            <v>CIPEN Spec Requests</v>
          </cell>
        </row>
        <row r="2719">
          <cell r="A2719">
            <v>7519820</v>
          </cell>
          <cell r="B2719" t="str">
            <v>Weston B1 S82 Sub 3204 LV Board Alteration &amp; Consumer Mains Relocation</v>
          </cell>
          <cell r="C2719" t="str">
            <v>CIPEN Relocation</v>
          </cell>
        </row>
        <row r="2720">
          <cell r="A2720">
            <v>7519821</v>
          </cell>
          <cell r="B2720" t="str">
            <v>Braddon B41 S5 - LV Supply to 10 Units</v>
          </cell>
          <cell r="C2720" t="str">
            <v>CIPEN Urbn Infill</v>
          </cell>
        </row>
        <row r="2721">
          <cell r="A2721">
            <v>7519823</v>
          </cell>
          <cell r="B2721" t="str">
            <v>Kambah B19 S432 - SUB3234 Replacement for Hazemeyer HV Fuse Recovery</v>
          </cell>
          <cell r="C2721" t="str">
            <v>CIPEN Dist S/S Rplc</v>
          </cell>
        </row>
        <row r="2722">
          <cell r="A2722">
            <v>7519824</v>
          </cell>
          <cell r="B2722" t="str">
            <v>Stromlo - Supply to upgraded Murrumbidgee Pump Station</v>
          </cell>
          <cell r="C2722" t="str">
            <v>CIPEN Community Dvp</v>
          </cell>
        </row>
        <row r="2723">
          <cell r="A2723">
            <v>7519825</v>
          </cell>
          <cell r="B2723" t="str">
            <v>Symonston B4 S126 Supply Upgrade</v>
          </cell>
          <cell r="C2723" t="str">
            <v>CIPEN Com/Ind Dvlp</v>
          </cell>
        </row>
        <row r="2724">
          <cell r="A2724">
            <v>7519828</v>
          </cell>
          <cell r="B2724" t="str">
            <v xml:space="preserve"> Distribution Chamber substations - Bulk Replacement of Portable Fire</v>
          </cell>
          <cell r="C2724" t="str">
            <v>CIPEN Dist S/S Rplc</v>
          </cell>
        </row>
        <row r="2725">
          <cell r="A2725">
            <v>7519831</v>
          </cell>
          <cell r="B2725" t="str">
            <v>O'Connor B5 S37 - LV Relocation</v>
          </cell>
          <cell r="C2725" t="str">
            <v>CIPEN Relocation</v>
          </cell>
        </row>
        <row r="2726">
          <cell r="A2726">
            <v>7519832</v>
          </cell>
          <cell r="B2726" t="str">
            <v>Nicholls B1 S70  - LV Upgrade</v>
          </cell>
          <cell r="C2726" t="str">
            <v>CIPEN Relocation</v>
          </cell>
        </row>
        <row r="2727">
          <cell r="A2727">
            <v>7519833</v>
          </cell>
          <cell r="B2727" t="str">
            <v>Kingston B10 S49  - LV Relocation</v>
          </cell>
          <cell r="C2727" t="str">
            <v>CIPEN Relocation</v>
          </cell>
        </row>
        <row r="2728">
          <cell r="A2728">
            <v>7519835</v>
          </cell>
          <cell r="B2728" t="str">
            <v>Civic Zone Substation TX3 + switchboard</v>
          </cell>
          <cell r="C2728" t="str">
            <v>CIPEN ZZS Augme</v>
          </cell>
        </row>
        <row r="2729">
          <cell r="A2729">
            <v>7519836</v>
          </cell>
          <cell r="B2729" t="str">
            <v>Civic Zone Substation 3rd transformer and switchboard</v>
          </cell>
          <cell r="C2729" t="str">
            <v>CIPEN ZZS Augme</v>
          </cell>
        </row>
        <row r="2730">
          <cell r="A2730">
            <v>7519843</v>
          </cell>
          <cell r="B2730" t="str">
            <v>Mitchell B11 S20 Felton St Sub 9002 upgrade</v>
          </cell>
          <cell r="C2730" t="str">
            <v>CIPEN Com/Ind Dvlp</v>
          </cell>
        </row>
        <row r="2731">
          <cell r="A2731">
            <v>7519844</v>
          </cell>
          <cell r="B2731" t="str">
            <v>Red Hill B11 S27 Prim School Supply Upgrade</v>
          </cell>
          <cell r="C2731" t="str">
            <v>CIPEN Com/Ind Dvlp</v>
          </cell>
        </row>
        <row r="2732">
          <cell r="A2732">
            <v>7519846</v>
          </cell>
          <cell r="B2732" t="str">
            <v>Mitchell B15 S22 Warehouse new supply</v>
          </cell>
          <cell r="C2732" t="str">
            <v>CIPEN Com/Ind Dvlp</v>
          </cell>
        </row>
        <row r="2733">
          <cell r="A2733">
            <v>7519848</v>
          </cell>
          <cell r="B2733" t="str">
            <v>Mitchell B5 S59 Comercial building new supply</v>
          </cell>
          <cell r="C2733" t="str">
            <v>CIPEN Com/Ind Dvlp</v>
          </cell>
        </row>
        <row r="2734">
          <cell r="A2734">
            <v>7519849</v>
          </cell>
          <cell r="B2734" t="str">
            <v>Mitchell B6 S59 Warehouse and offices new supply</v>
          </cell>
          <cell r="C2734" t="str">
            <v>CIPEN Com/Ind Dvlp</v>
          </cell>
        </row>
        <row r="2735">
          <cell r="A2735">
            <v>7519850</v>
          </cell>
          <cell r="B2735" t="str">
            <v>Pole Reinforcement(Nail) stage 3 08-09</v>
          </cell>
          <cell r="C2735" t="str">
            <v>CIPEN Dist Pole Rnst</v>
          </cell>
        </row>
        <row r="2736">
          <cell r="A2736">
            <v>7519852</v>
          </cell>
          <cell r="B2736" t="str">
            <v>City B1 S92 - LV Relocation - TLC</v>
          </cell>
          <cell r="C2736" t="str">
            <v>CIPEN Relocation</v>
          </cell>
        </row>
        <row r="2737">
          <cell r="A2737">
            <v>7519853</v>
          </cell>
          <cell r="B2737" t="str">
            <v>Kambah B4 S74 - LV Supply to Storage Facility</v>
          </cell>
          <cell r="C2737" t="str">
            <v>CIPEN Com/Ind Dvlp</v>
          </cell>
        </row>
        <row r="2738">
          <cell r="A2738">
            <v>7519854</v>
          </cell>
          <cell r="B2738" t="str">
            <v>Lyons B8 S42 - LV Supply to 8 units</v>
          </cell>
          <cell r="C2738" t="str">
            <v>CIPEN Urbn Infill</v>
          </cell>
        </row>
        <row r="2739">
          <cell r="A2739">
            <v>7519855</v>
          </cell>
          <cell r="B2739" t="str">
            <v>Hawker B20 S38 - LV Upgrade Hawker Oval</v>
          </cell>
          <cell r="C2739" t="str">
            <v>CIPEN Community Dvp</v>
          </cell>
        </row>
        <row r="2740">
          <cell r="A2740">
            <v>7519856</v>
          </cell>
          <cell r="B2740" t="str">
            <v>Kaleen B1 S153 - HV Retic &amp; LV Supply to Radio Station</v>
          </cell>
          <cell r="C2740" t="str">
            <v>CIPEN Community Dvp</v>
          </cell>
        </row>
        <row r="2741">
          <cell r="A2741">
            <v>7519857</v>
          </cell>
          <cell r="B2741" t="str">
            <v>City Sec 63 London Circuit HV Relocation</v>
          </cell>
          <cell r="C2741" t="str">
            <v>CIPEN Relocation</v>
          </cell>
        </row>
        <row r="2742">
          <cell r="A2742">
            <v>7519858</v>
          </cell>
          <cell r="B2742" t="str">
            <v>Lyneham B9 S69 - LV Relocation</v>
          </cell>
          <cell r="C2742" t="str">
            <v>CIPEN Relocation</v>
          </cell>
        </row>
        <row r="2743">
          <cell r="A2743">
            <v>7519859</v>
          </cell>
          <cell r="B2743" t="str">
            <v>Franklin  Stage 2 B - Minipillar Relocations</v>
          </cell>
          <cell r="C2743" t="str">
            <v>CIPEN Relocation</v>
          </cell>
        </row>
        <row r="2744">
          <cell r="A2744">
            <v>7519861</v>
          </cell>
          <cell r="B2744" t="str">
            <v>Barton B1 S8 - LV Supply to Construction Site</v>
          </cell>
          <cell r="C2744" t="str">
            <v>CIPEN Com/Ind Dvlp</v>
          </cell>
        </row>
        <row r="2745">
          <cell r="A2745">
            <v>7519862</v>
          </cell>
          <cell r="B2745" t="str">
            <v>Belconnen B2 S152 Sub 2698 Decommissioning and HV &amp; LV Relocation</v>
          </cell>
          <cell r="C2745" t="str">
            <v>CIPEN Relocation</v>
          </cell>
        </row>
        <row r="2746">
          <cell r="A2746">
            <v>7519863</v>
          </cell>
          <cell r="B2746" t="str">
            <v>Mitchell B7 S58 Paint Retail and Units Supply</v>
          </cell>
          <cell r="C2746" t="str">
            <v>CIPEN Com/Ind Dvlp</v>
          </cell>
        </row>
        <row r="2747">
          <cell r="A2747">
            <v>7519865</v>
          </cell>
          <cell r="B2747" t="str">
            <v>Dunlop B1 S202 16 Units</v>
          </cell>
          <cell r="C2747" t="str">
            <v>CIPEN Urbn Dvlpmnt</v>
          </cell>
        </row>
        <row r="2748">
          <cell r="A2748">
            <v>7519867</v>
          </cell>
          <cell r="B2748" t="str">
            <v>Majura Camp Blake Kitchen Building Redevelopment</v>
          </cell>
          <cell r="C2748" t="str">
            <v>CIPEN Rural Devpmnt</v>
          </cell>
        </row>
        <row r="2749">
          <cell r="A2749">
            <v>7519868</v>
          </cell>
          <cell r="B2749" t="str">
            <v>Dickson B77 S4 - HV &amp; LV Supply to 20 Units</v>
          </cell>
          <cell r="C2749" t="str">
            <v>CIPEN Urbn Infill</v>
          </cell>
        </row>
        <row r="2750">
          <cell r="A2750">
            <v>7519869</v>
          </cell>
          <cell r="B2750" t="str">
            <v>Forde B1 S32 - LV Supply to Village Centre</v>
          </cell>
          <cell r="C2750" t="str">
            <v>CIPEN Com/Ind Dvlp</v>
          </cell>
        </row>
        <row r="2751">
          <cell r="A2751">
            <v>7519870</v>
          </cell>
          <cell r="B2751" t="str">
            <v>Belconnen B73 S65 Commercial Development</v>
          </cell>
          <cell r="C2751" t="str">
            <v>CIPEN Com/Ind Dvlp</v>
          </cell>
        </row>
        <row r="2752">
          <cell r="A2752">
            <v>7519872</v>
          </cell>
          <cell r="B2752" t="str">
            <v>Kingston B8 S54 Cunningham St HV Relocation</v>
          </cell>
          <cell r="C2752" t="str">
            <v>CIPEN Relocation</v>
          </cell>
        </row>
        <row r="2753">
          <cell r="A2753">
            <v>7519873</v>
          </cell>
          <cell r="B2753" t="str">
            <v>Crace Sales Office Temp Supply</v>
          </cell>
          <cell r="C2753" t="str">
            <v>CIPEN Com/Ind Dvlp</v>
          </cell>
        </row>
        <row r="2754">
          <cell r="A2754">
            <v>7519879</v>
          </cell>
          <cell r="B2754" t="str">
            <v>Hawker B29 S33 - LV Supply to 20 Units</v>
          </cell>
          <cell r="C2754" t="str">
            <v>CIPEN Urbn Dvlpmnt</v>
          </cell>
        </row>
        <row r="2755">
          <cell r="A2755">
            <v>7519880</v>
          </cell>
          <cell r="B2755" t="str">
            <v>Lyneham B39 2 S46 - LV Supply to 14 Units</v>
          </cell>
          <cell r="C2755" t="str">
            <v>CIPEN Urbn Infill</v>
          </cell>
        </row>
        <row r="2756">
          <cell r="A2756">
            <v>7519881</v>
          </cell>
          <cell r="B2756" t="str">
            <v>Gungahlin B1 S71 - LV Supply to 57 Units</v>
          </cell>
          <cell r="C2756" t="str">
            <v>CIPEN Urbn Infill</v>
          </cell>
        </row>
        <row r="2757">
          <cell r="A2757">
            <v>7519882</v>
          </cell>
          <cell r="B2757" t="str">
            <v>Turner B8 S46 - LV Supply to 11 Units</v>
          </cell>
          <cell r="C2757" t="str">
            <v>CIPEN Urbn Infill</v>
          </cell>
        </row>
        <row r="2758">
          <cell r="A2758">
            <v>7519883</v>
          </cell>
          <cell r="B2758" t="str">
            <v>Gungahlin B2 S29 - LV Supply to Uniting Church</v>
          </cell>
          <cell r="C2758" t="str">
            <v>CIPEN Community Dvp</v>
          </cell>
        </row>
        <row r="2759">
          <cell r="A2759">
            <v>7519884</v>
          </cell>
          <cell r="B2759" t="str">
            <v>Holt B5 S52 Child &amp; Family Centre HV &amp; LV Retic</v>
          </cell>
          <cell r="C2759" t="str">
            <v>CIPEN Community Dvp</v>
          </cell>
        </row>
        <row r="2760">
          <cell r="A2760">
            <v>7519885</v>
          </cell>
          <cell r="B2760" t="str">
            <v>Belconnen S 8746 Dima Bldg</v>
          </cell>
          <cell r="C2760" t="str">
            <v>CIPEN Dist S/S Rplc</v>
          </cell>
        </row>
        <row r="2761">
          <cell r="A2761">
            <v>7519886</v>
          </cell>
          <cell r="B2761" t="str">
            <v>Dickson Challis St S 6710 -opp Motor Registry</v>
          </cell>
          <cell r="C2761" t="str">
            <v>CIPEN Dist S/S Rplc</v>
          </cell>
        </row>
        <row r="2762">
          <cell r="A2762">
            <v>7519887</v>
          </cell>
          <cell r="B2762" t="str">
            <v>City  S 6793 Marulla lane</v>
          </cell>
          <cell r="C2762" t="str">
            <v>CIPEN Dist S/S Rplc</v>
          </cell>
        </row>
        <row r="2763">
          <cell r="A2763">
            <v>7519888</v>
          </cell>
          <cell r="B2763" t="str">
            <v>Russell Sw/s 8128</v>
          </cell>
          <cell r="C2763" t="str">
            <v>CIPEN Dist S/S Rplc</v>
          </cell>
        </row>
        <row r="2764">
          <cell r="A2764">
            <v>7519889</v>
          </cell>
          <cell r="B2764" t="str">
            <v>Phillip  S8587 Botany St</v>
          </cell>
          <cell r="C2764" t="str">
            <v>CIPEN Dist S/S Rplc</v>
          </cell>
        </row>
        <row r="2765">
          <cell r="A2765">
            <v>7519891</v>
          </cell>
          <cell r="B2765" t="str">
            <v>O'Connor B16 S42 - LV Supply to 13 Units</v>
          </cell>
          <cell r="C2765" t="str">
            <v>CIPEN Urbn Infill</v>
          </cell>
        </row>
        <row r="2766">
          <cell r="A2766">
            <v>7519892</v>
          </cell>
          <cell r="B2766" t="str">
            <v>Hughes B35 S27 - LV Supply to 4 units</v>
          </cell>
          <cell r="C2766" t="str">
            <v>CIPEN Urbn Infill</v>
          </cell>
        </row>
        <row r="2767">
          <cell r="A2767">
            <v>7519893</v>
          </cell>
          <cell r="B2767" t="str">
            <v>Page B33 S26 - LV Supply to 7 Units</v>
          </cell>
          <cell r="C2767" t="str">
            <v>CIPEN Urbn Infill</v>
          </cell>
        </row>
        <row r="2768">
          <cell r="A2768">
            <v>7519894</v>
          </cell>
          <cell r="B2768" t="str">
            <v>Braddon B7 S2 - LV Supply to 7 Units</v>
          </cell>
          <cell r="C2768" t="str">
            <v>CIPEN Urbn Infill</v>
          </cell>
        </row>
        <row r="2769">
          <cell r="A2769">
            <v>7519895</v>
          </cell>
          <cell r="B2769" t="str">
            <v>Forrest B16 S20 - LV Supply to 4 Units</v>
          </cell>
          <cell r="C2769" t="str">
            <v>CIPEN Urbn Infill</v>
          </cell>
        </row>
        <row r="2770">
          <cell r="A2770">
            <v>7519897</v>
          </cell>
          <cell r="B2770" t="str">
            <v>Mawson B16 &amp; 17 S13  - LV Supply to 10 Units</v>
          </cell>
          <cell r="C2770" t="str">
            <v>CIPEN Urbn Infill</v>
          </cell>
        </row>
        <row r="2771">
          <cell r="A2771">
            <v>7519898</v>
          </cell>
          <cell r="B2771" t="str">
            <v>Yarralumla B15 S32 - LV Supply to 11 Units</v>
          </cell>
          <cell r="C2771" t="str">
            <v>CIPEN Urbn Infill</v>
          </cell>
        </row>
        <row r="2772">
          <cell r="A2772">
            <v>7519899</v>
          </cell>
          <cell r="B2772" t="str">
            <v>Braddon B5 S58 - LV Supply to 10 Units</v>
          </cell>
          <cell r="C2772" t="str">
            <v>CIPEN Urbn Infill</v>
          </cell>
        </row>
        <row r="2773">
          <cell r="A2773">
            <v>7519900</v>
          </cell>
          <cell r="B2773" t="str">
            <v>Dickson B78 S4 Redevelopment 13 Units LV Supply</v>
          </cell>
          <cell r="C2773" t="str">
            <v>CIPEN Urbn Infill</v>
          </cell>
        </row>
        <row r="2774">
          <cell r="A2774">
            <v>7519902</v>
          </cell>
          <cell r="B2774" t="str">
            <v>Farrer B3 &amp; 4 S14 Shops Centre Supply Upgrade</v>
          </cell>
          <cell r="C2774" t="str">
            <v>CIPEN Com/Ind Dvlp</v>
          </cell>
        </row>
        <row r="2775">
          <cell r="A2775">
            <v>7519903</v>
          </cell>
          <cell r="B2775" t="str">
            <v>Suburb Pole Sub Repl Stg 3 08-09</v>
          </cell>
          <cell r="C2775" t="str">
            <v>CIPEN Dist Pole Sub</v>
          </cell>
        </row>
        <row r="2776">
          <cell r="A2776">
            <v>7519905</v>
          </cell>
          <cell r="B2776" t="str">
            <v>132kV Voltage Transformers Replacement - Latham Zone Substation</v>
          </cell>
          <cell r="C2776" t="str">
            <v>CIPEN ZZS Replce</v>
          </cell>
        </row>
        <row r="2777">
          <cell r="A2777">
            <v>7519906</v>
          </cell>
          <cell r="B2777" t="str">
            <v>132kV Voltage Transformer Replacement - Woden Zone Substation</v>
          </cell>
          <cell r="C2777" t="str">
            <v>CIPEN ZZS Replce</v>
          </cell>
        </row>
        <row r="2778">
          <cell r="A2778">
            <v>7519910</v>
          </cell>
          <cell r="B2778" t="str">
            <v>Fyshwick B1 S76 Ipswich St cnr Wiluna St HV Relocation</v>
          </cell>
          <cell r="C2778" t="str">
            <v>CIPEN Relocation</v>
          </cell>
        </row>
        <row r="2779">
          <cell r="A2779">
            <v>7519912</v>
          </cell>
          <cell r="B2779" t="str">
            <v>Fyshwick B31 S25 - Replace LV O/H with ABC</v>
          </cell>
          <cell r="C2779" t="str">
            <v>CIPEN CI Replacemnt</v>
          </cell>
        </row>
        <row r="2780">
          <cell r="A2780">
            <v>7519913</v>
          </cell>
          <cell r="B2780" t="str">
            <v>O'Malley B1 S8  -  LV Supply to Residence</v>
          </cell>
          <cell r="C2780" t="str">
            <v>CIPEN Spec Requests</v>
          </cell>
        </row>
        <row r="2781">
          <cell r="A2781">
            <v>7519915</v>
          </cell>
          <cell r="B2781" t="str">
            <v>Gungahlin B12 S85 - LV Upgrade</v>
          </cell>
          <cell r="C2781" t="str">
            <v>CIPEN CI Replacemnt</v>
          </cell>
        </row>
        <row r="2782">
          <cell r="A2782">
            <v>7519916</v>
          </cell>
          <cell r="B2782" t="str">
            <v>Ainslie B11 S80 - LV Relocation</v>
          </cell>
          <cell r="C2782" t="str">
            <v>CIPEN Relocation</v>
          </cell>
        </row>
        <row r="2783">
          <cell r="A2783">
            <v>7519917</v>
          </cell>
          <cell r="B2783" t="str">
            <v>Forde B3 S32 - LV Supply to 20 Units</v>
          </cell>
          <cell r="C2783" t="str">
            <v>CIPEN Urbn Infill</v>
          </cell>
        </row>
        <row r="2784">
          <cell r="A2784">
            <v>7519918</v>
          </cell>
          <cell r="B2784" t="str">
            <v>Wanniassa B8 S266 - LV Supply to 6 Units</v>
          </cell>
          <cell r="C2784" t="str">
            <v>CIPEN Urbn Infill</v>
          </cell>
        </row>
        <row r="2785">
          <cell r="A2785">
            <v>7519920</v>
          </cell>
          <cell r="B2785" t="str">
            <v>Wanniassa Blk 26 Sec 247 - Replace Faulted Substation 3244</v>
          </cell>
          <cell r="C2785" t="str">
            <v>CIPEN Dist S/S Rplc</v>
          </cell>
        </row>
        <row r="2786">
          <cell r="A2786">
            <v>7519921</v>
          </cell>
          <cell r="B2786" t="str">
            <v>Belconnen Nettlefold St/Cohen St Int - LV Supply to TLC</v>
          </cell>
          <cell r="C2786" t="str">
            <v>CIPEN Spec Requests</v>
          </cell>
        </row>
        <row r="2787">
          <cell r="A2787">
            <v>7519922</v>
          </cell>
          <cell r="B2787" t="str">
            <v>Belconnen Josephson St/ Cohen St Int - LV Supply to TLC</v>
          </cell>
          <cell r="C2787" t="str">
            <v>CIPEN Spec Requests</v>
          </cell>
        </row>
        <row r="2788">
          <cell r="A2788">
            <v>7519923</v>
          </cell>
          <cell r="B2788" t="str">
            <v>Belconnen Lathlain St/Cohen St Int - LV Suply to TLC</v>
          </cell>
          <cell r="C2788" t="str">
            <v>CIPEN Spec Requests</v>
          </cell>
        </row>
        <row r="2789">
          <cell r="A2789">
            <v>7519924</v>
          </cell>
          <cell r="B2789" t="str">
            <v>Belconnen Benjamin Way/Emu Bank Int - LV Supply to TLC</v>
          </cell>
          <cell r="C2789" t="str">
            <v>CIPEN Spec Requests</v>
          </cell>
        </row>
        <row r="2790">
          <cell r="A2790">
            <v>7519925</v>
          </cell>
          <cell r="B2790" t="str">
            <v>Belconnen Eastern Valley Way/Emu Bank Int - LV Suply to TLC</v>
          </cell>
          <cell r="C2790" t="str">
            <v>CIPEN Spec Requests</v>
          </cell>
        </row>
        <row r="2791">
          <cell r="A2791">
            <v>7519927</v>
          </cell>
          <cell r="B2791" t="str">
            <v>Hume B10 S18 - LV Supply to SLCC</v>
          </cell>
          <cell r="C2791" t="str">
            <v>CIPEN Spec Requests</v>
          </cell>
        </row>
        <row r="2792">
          <cell r="A2792">
            <v>7519928</v>
          </cell>
          <cell r="B2792" t="str">
            <v>Fyshwick B45 S22 - LV Relocation</v>
          </cell>
          <cell r="C2792" t="str">
            <v>CIPEN Relocation</v>
          </cell>
        </row>
        <row r="2793">
          <cell r="A2793">
            <v>7519929</v>
          </cell>
          <cell r="B2793" t="str">
            <v>Access Control Backbone  Upgrade - Energy</v>
          </cell>
          <cell r="C2793" t="str">
            <v>CIPEN Facilities</v>
          </cell>
        </row>
        <row r="2794">
          <cell r="A2794">
            <v>7519930</v>
          </cell>
          <cell r="B2794" t="str">
            <v>Casey 1 Estate Stage 3 New Urban Development HV &amp; LV Reticulation</v>
          </cell>
          <cell r="C2794" t="str">
            <v>CIPEN Urbn Dvlpmnt</v>
          </cell>
        </row>
        <row r="2795">
          <cell r="A2795">
            <v>7519931</v>
          </cell>
          <cell r="B2795" t="str">
            <v>ABS Padlock Replacement with Bilocks in Urban Areas</v>
          </cell>
          <cell r="C2795" t="str">
            <v>CIPEN Dist S/S Rplc</v>
          </cell>
        </row>
        <row r="2796">
          <cell r="A2796">
            <v>7519933</v>
          </cell>
          <cell r="B2796" t="str">
            <v>Casey 1 Estate Stage 4 New Urban Development HV &amp; LV Reticulation</v>
          </cell>
          <cell r="C2796" t="str">
            <v>CIPEN Urbn Dvlpmnt</v>
          </cell>
        </row>
        <row r="2797">
          <cell r="A2797">
            <v>7519939</v>
          </cell>
          <cell r="B2797" t="str">
            <v>Phillip B10 S49 - LV Supply to Comm Development</v>
          </cell>
          <cell r="C2797" t="str">
            <v>CIPEN Com/Ind Dvlp</v>
          </cell>
        </row>
        <row r="2798">
          <cell r="A2798">
            <v>7519940</v>
          </cell>
          <cell r="B2798" t="str">
            <v>Reid 11kV Fdr Upgrade and Maintenance Corrin Rd</v>
          </cell>
          <cell r="C2798" t="str">
            <v>CIPEN Dist Sys Augm</v>
          </cell>
        </row>
        <row r="2799">
          <cell r="A2799">
            <v>7519942</v>
          </cell>
          <cell r="B2799" t="str">
            <v>Procurement of EDMI Meters for Power Quality Monitoring</v>
          </cell>
          <cell r="C2799" t="str">
            <v>CIPEN Rel/Qual Dist</v>
          </cell>
        </row>
        <row r="2800">
          <cell r="A2800">
            <v>7519943</v>
          </cell>
          <cell r="B2800" t="str">
            <v>Bonner 2 Estate Stage 1 New Urban Development HV &amp; LV Reticulation</v>
          </cell>
          <cell r="C2800" t="str">
            <v>CIPEN Urbn Dvlpmnt</v>
          </cell>
        </row>
        <row r="2801">
          <cell r="A2801">
            <v>7519946</v>
          </cell>
          <cell r="B2801" t="str">
            <v>Fyshwick Zone Substation Data Concentrator Replacement</v>
          </cell>
          <cell r="C2801" t="str">
            <v>CIPEN IT Project</v>
          </cell>
        </row>
        <row r="2802">
          <cell r="A2802">
            <v>7519950</v>
          </cell>
          <cell r="B2802" t="str">
            <v>Kingston B 47 S 19 Sub 528 Yorkshire Sw/gr Replacement</v>
          </cell>
          <cell r="C2802" t="str">
            <v>CIPEN Dist S/S Rplc</v>
          </cell>
        </row>
        <row r="2803">
          <cell r="A2803">
            <v>7519951</v>
          </cell>
          <cell r="B2803" t="str">
            <v>Russell R5 Sub 4839 Upgrade</v>
          </cell>
          <cell r="C2803" t="str">
            <v>CIPEN Com/Ind Dvlp</v>
          </cell>
        </row>
        <row r="2804">
          <cell r="A2804">
            <v>7519953</v>
          </cell>
          <cell r="B2804" t="str">
            <v>Barton B1 S4 Edmund Barton Bldg Indoor Sub 4680 Upgrade</v>
          </cell>
          <cell r="C2804" t="str">
            <v>CIPEN Com/Ind Dvlp</v>
          </cell>
        </row>
        <row r="2805">
          <cell r="A2805">
            <v>7519954</v>
          </cell>
          <cell r="B2805" t="str">
            <v>Griffith B2 S41 - Replace Indoor Substation No 69</v>
          </cell>
          <cell r="C2805" t="str">
            <v>CIPEN Dist S/S Rplc</v>
          </cell>
        </row>
        <row r="2806">
          <cell r="A2806">
            <v>7519955</v>
          </cell>
          <cell r="B2806" t="str">
            <v>Campbell B7 S14 - LV Relocation</v>
          </cell>
          <cell r="C2806" t="str">
            <v>CIPEN Relocation</v>
          </cell>
        </row>
        <row r="2807">
          <cell r="A2807">
            <v>7519956</v>
          </cell>
          <cell r="B2807" t="str">
            <v>Hume B7 S4 - LV Supply to Comm Development</v>
          </cell>
          <cell r="C2807" t="str">
            <v>CIPEN Com/Ind Dvlp</v>
          </cell>
        </row>
        <row r="2808">
          <cell r="A2808">
            <v>7519957</v>
          </cell>
          <cell r="B2808" t="str">
            <v>O'Connor B1 S60 - Replace faulty Service Cable</v>
          </cell>
          <cell r="C2808" t="str">
            <v>CIPEN SERVICE RPLC</v>
          </cell>
        </row>
        <row r="2809">
          <cell r="A2809">
            <v>7519958</v>
          </cell>
          <cell r="B2809" t="str">
            <v>O'Connor B11&amp;12 S48 - Replace faulty Service Cables</v>
          </cell>
          <cell r="C2809" t="str">
            <v>CIPEN SERVICE RPLC</v>
          </cell>
        </row>
        <row r="2810">
          <cell r="A2810">
            <v>7519959</v>
          </cell>
          <cell r="B2810" t="str">
            <v>O'Connor B1213&amp;14 S50 - Replace faulty Service Cables</v>
          </cell>
          <cell r="C2810" t="str">
            <v>CIPEN SERVICE RPLC</v>
          </cell>
        </row>
        <row r="2811">
          <cell r="A2811">
            <v>7519960</v>
          </cell>
          <cell r="B2811" t="str">
            <v>Yarralumla B9&amp;10 S23 - Replace faulty Service Cables</v>
          </cell>
          <cell r="C2811" t="str">
            <v>CIPEN SERVICE RPLC</v>
          </cell>
        </row>
        <row r="2812">
          <cell r="A2812">
            <v>7519961</v>
          </cell>
          <cell r="B2812" t="str">
            <v>Barton B1 S4 Sub 3716 Replace LV Capstan Link Sw/Bd</v>
          </cell>
          <cell r="C2812" t="str">
            <v>CIPEN Dist S/S Rplc</v>
          </cell>
        </row>
        <row r="2813">
          <cell r="A2813">
            <v>7519964</v>
          </cell>
          <cell r="B2813" t="str">
            <v>Barton B1 S4 Sub 1739  Replace LV Capstan Link Sw/Bd</v>
          </cell>
          <cell r="C2813" t="str">
            <v>CIPEN Dist S/S Rplc</v>
          </cell>
        </row>
        <row r="2814">
          <cell r="A2814">
            <v>7519965</v>
          </cell>
          <cell r="B2814" t="str">
            <v>Barton B1 S4 Sub 1913  Replace LV Capstan Link Sw/Bd</v>
          </cell>
          <cell r="C2814" t="str">
            <v>CIPEN Dist S/S Rplc</v>
          </cell>
        </row>
        <row r="2815">
          <cell r="A2815">
            <v>7519966</v>
          </cell>
          <cell r="B2815" t="str">
            <v>Macgregor B1 S131 - 12 Units Dev</v>
          </cell>
          <cell r="C2815" t="str">
            <v>CIPEN Urbn Dvlpmnt</v>
          </cell>
        </row>
        <row r="2816">
          <cell r="A2816">
            <v>7519967</v>
          </cell>
          <cell r="B2816" t="str">
            <v>Macgregor B6 S129 - 12 Units</v>
          </cell>
          <cell r="C2816" t="str">
            <v>CIPEN Urbn Dvlpmnt</v>
          </cell>
        </row>
        <row r="2817">
          <cell r="A2817">
            <v>7519968</v>
          </cell>
          <cell r="B2817" t="str">
            <v>Macgregor B13 S130- 9 Units</v>
          </cell>
          <cell r="C2817" t="str">
            <v>CIPEN Urbn Dvlpmnt</v>
          </cell>
        </row>
        <row r="2818">
          <cell r="A2818">
            <v>7519970</v>
          </cell>
          <cell r="B2818" t="str">
            <v>Gordon B2 S563 - LV Supply to  Pumping Station</v>
          </cell>
          <cell r="C2818" t="str">
            <v>CIPEN Community Dvp</v>
          </cell>
        </row>
        <row r="2819">
          <cell r="A2819">
            <v>7519972</v>
          </cell>
          <cell r="B2819" t="str">
            <v>Greenway B10 S16 Centrelink Offices Indoor Sub &amp; HV Retic</v>
          </cell>
          <cell r="C2819" t="str">
            <v>CIPEN Com/Ind Dvlp</v>
          </cell>
        </row>
        <row r="2820">
          <cell r="A2820">
            <v>7519973</v>
          </cell>
          <cell r="B2820" t="str">
            <v>Narrabundah B13 S28 LV Relocation</v>
          </cell>
          <cell r="C2820" t="str">
            <v>CIPEN Relocation</v>
          </cell>
        </row>
        <row r="2821">
          <cell r="A2821">
            <v>7519975</v>
          </cell>
          <cell r="B2821" t="str">
            <v>Forrest B1 S53 - 1 Canberra Ave Indoor Sub Fitout &amp; HV Reticulation</v>
          </cell>
          <cell r="C2821" t="str">
            <v>CIPEN Com/Ind Dvlp</v>
          </cell>
        </row>
        <row r="2822">
          <cell r="A2822">
            <v>7519976</v>
          </cell>
          <cell r="B2822" t="str">
            <v>Yarralumla B2 S119 HV Relocation</v>
          </cell>
          <cell r="C2822" t="str">
            <v>CIPEN Dist O/H Rplc</v>
          </cell>
        </row>
        <row r="2823">
          <cell r="A2823">
            <v>7519977</v>
          </cell>
          <cell r="B2823" t="str">
            <v>Greenway Lunchroom Upgrade</v>
          </cell>
          <cell r="C2823" t="str">
            <v>CIPEN Facilities</v>
          </cell>
        </row>
        <row r="2824">
          <cell r="A2824">
            <v>7519979</v>
          </cell>
          <cell r="B2824" t="str">
            <v>Macarthur B1 S377 - Hazemeyer HV Switchgear Replacement - SWS 3726</v>
          </cell>
          <cell r="C2824" t="str">
            <v>CIPEN Dist S/S Rplc</v>
          </cell>
        </row>
        <row r="2825">
          <cell r="A2825">
            <v>7519980</v>
          </cell>
          <cell r="B2825" t="str">
            <v>Deakin B2 S35 - Temporary  Supply to  Construction Site</v>
          </cell>
          <cell r="C2825" t="str">
            <v>CIPEN Com/Ind Dvlp</v>
          </cell>
        </row>
        <row r="2826">
          <cell r="A2826">
            <v>7519981</v>
          </cell>
          <cell r="B2826" t="str">
            <v>Gungahlin B12 S85  - LV Upgrade</v>
          </cell>
          <cell r="C2826" t="str">
            <v>CIPEN Urbn Infill</v>
          </cell>
        </row>
        <row r="2827">
          <cell r="A2827">
            <v>7519982</v>
          </cell>
          <cell r="B2827" t="str">
            <v>Jerrabomberra District B2223 HV pole 85903 Relocation</v>
          </cell>
          <cell r="C2827" t="str">
            <v>CIPEN Relocation</v>
          </cell>
        </row>
        <row r="2828">
          <cell r="A2828">
            <v>7519985</v>
          </cell>
          <cell r="B2828" t="str">
            <v>Fyshwick B27 S25 - LV Upgrade</v>
          </cell>
          <cell r="C2828" t="str">
            <v>CIPEN Com/Ind Dvlp</v>
          </cell>
        </row>
        <row r="2829">
          <cell r="A2829">
            <v>7519986</v>
          </cell>
          <cell r="B2829" t="str">
            <v>Monash Sub 2640  - Replace damaged LV board</v>
          </cell>
          <cell r="C2829" t="str">
            <v>CIPEN Dist S/S Rplc</v>
          </cell>
        </row>
        <row r="2830">
          <cell r="A2830">
            <v>7519987</v>
          </cell>
          <cell r="B2830" t="str">
            <v>Stirling Sub 3778 - Replace leaking F &amp; G HV switchgear</v>
          </cell>
          <cell r="C2830" t="str">
            <v>CIPEN Dist S/S Rplc</v>
          </cell>
        </row>
        <row r="2831">
          <cell r="A2831">
            <v>7519988</v>
          </cell>
          <cell r="B2831" t="str">
            <v>Amaroo Sub 6735 - Replace leaking F &amp; G HV Switchgear</v>
          </cell>
          <cell r="C2831" t="str">
            <v>CIPEN Dist S/S Rplc</v>
          </cell>
        </row>
        <row r="2832">
          <cell r="A2832">
            <v>7519989</v>
          </cell>
          <cell r="B2832" t="str">
            <v>Farrer - Replace minipillars</v>
          </cell>
          <cell r="C2832" t="str">
            <v>CIPEN Dist U/G Rplc</v>
          </cell>
        </row>
        <row r="2833">
          <cell r="A2833">
            <v>7519990</v>
          </cell>
          <cell r="B2833" t="str">
            <v>West Macgregor - LV Supply to OCU Site 1</v>
          </cell>
          <cell r="C2833" t="str">
            <v>CIPEN Spec Requests</v>
          </cell>
        </row>
        <row r="2834">
          <cell r="A2834">
            <v>7519991</v>
          </cell>
          <cell r="B2834" t="str">
            <v>West  Macgregor - LV Supply to OCU Site 2</v>
          </cell>
          <cell r="C2834" t="str">
            <v>CIPEN Spec Requests</v>
          </cell>
        </row>
        <row r="2835">
          <cell r="A2835">
            <v>7519992</v>
          </cell>
          <cell r="B2835" t="str">
            <v>West Macgregor - LV Supply to OCU Site 3</v>
          </cell>
          <cell r="C2835" t="str">
            <v>CIPEN Spec Requests</v>
          </cell>
        </row>
        <row r="2836">
          <cell r="A2836">
            <v>7519993</v>
          </cell>
          <cell r="B2836" t="str">
            <v>Mini Pillars Switching and Substation Inspections Phase 2</v>
          </cell>
          <cell r="C2836" t="str">
            <v>CIPEN IT Project</v>
          </cell>
        </row>
        <row r="2837">
          <cell r="A2837">
            <v>7519994</v>
          </cell>
          <cell r="B2837" t="str">
            <v>SCADA Communications Upgrade Phase 1</v>
          </cell>
          <cell r="C2837" t="str">
            <v>CIPEN IT Project</v>
          </cell>
        </row>
        <row r="2838">
          <cell r="A2838">
            <v>7519995</v>
          </cell>
          <cell r="B2838" t="str">
            <v>Fyshwick B19 S29 - LV Upgrade</v>
          </cell>
          <cell r="C2838" t="str">
            <v>CIPEN Com/Ind Dvlp</v>
          </cell>
        </row>
        <row r="2839">
          <cell r="A2839">
            <v>7519996</v>
          </cell>
          <cell r="B2839" t="str">
            <v>Brand Depot - HV Supply Augmentation Aero Park Feeder</v>
          </cell>
          <cell r="C2839" t="str">
            <v>CIPEN Dist Sys Augm</v>
          </cell>
        </row>
        <row r="2840">
          <cell r="A2840">
            <v>7519997</v>
          </cell>
          <cell r="B2840" t="str">
            <v>Gungahlin B1 S76 - LV Supply to Construction Site</v>
          </cell>
          <cell r="C2840" t="str">
            <v>CIPEN Urbn Infill</v>
          </cell>
        </row>
        <row r="2841">
          <cell r="A2841">
            <v>7519999</v>
          </cell>
          <cell r="B2841" t="str">
            <v>Fyshwick B12 S30 CNG Refuelling Station Supply &amp; HV Relocation</v>
          </cell>
          <cell r="C2841" t="str">
            <v>CIPEN Relocation</v>
          </cell>
        </row>
        <row r="2842">
          <cell r="A2842">
            <v>7520000</v>
          </cell>
          <cell r="B2842" t="str">
            <v>ANU Bulk Supply Point No2  Feeder 6 and 7</v>
          </cell>
          <cell r="C2842" t="str">
            <v>CIPEN Dist Sys Augm</v>
          </cell>
        </row>
        <row r="2843">
          <cell r="A2843">
            <v>7520001</v>
          </cell>
          <cell r="B2843" t="str">
            <v>Garran new feeder Canberra Hospital</v>
          </cell>
          <cell r="C2843" t="str">
            <v>CIPEN Dist Sys Augm</v>
          </cell>
        </row>
        <row r="2844">
          <cell r="A2844">
            <v>7520002</v>
          </cell>
          <cell r="B2844" t="str">
            <v>Griffith Throsby Feeder extension</v>
          </cell>
          <cell r="C2844" t="str">
            <v>CIPEN Dist Sys Augm</v>
          </cell>
        </row>
        <row r="2845">
          <cell r="A2845">
            <v>7520003</v>
          </cell>
          <cell r="B2845" t="str">
            <v>Jerrabomberra B2062 New Feeder from Gilmore Zone to HMAS Harman</v>
          </cell>
          <cell r="C2845" t="str">
            <v>CIPEN Dist Sys Augm</v>
          </cell>
        </row>
        <row r="2846">
          <cell r="A2846">
            <v>7520004</v>
          </cell>
          <cell r="B2846" t="str">
            <v>Harman Abattoir Feeder conductor upgrade</v>
          </cell>
          <cell r="C2846" t="str">
            <v>CIPEN Dist Sys Augm</v>
          </cell>
        </row>
        <row r="2847">
          <cell r="A2847">
            <v>7520005</v>
          </cell>
          <cell r="B2847" t="str">
            <v>Murrumbidgee River water transfer</v>
          </cell>
          <cell r="C2847" t="str">
            <v>CIPEN Subtran Augm</v>
          </cell>
        </row>
        <row r="2848">
          <cell r="A2848">
            <v>7520007</v>
          </cell>
          <cell r="B2848" t="str">
            <v>Molonglo District New Feeders</v>
          </cell>
          <cell r="C2848" t="str">
            <v>CIPEN Dist Sys Augm</v>
          </cell>
        </row>
        <row r="2849">
          <cell r="A2849">
            <v>7520010</v>
          </cell>
          <cell r="B2849" t="str">
            <v>Calwell B12 S578 - LV Supply to Residence</v>
          </cell>
          <cell r="C2849" t="str">
            <v>CIPEN Spec Requests</v>
          </cell>
        </row>
        <row r="2850">
          <cell r="A2850">
            <v>7520016</v>
          </cell>
          <cell r="B2850" t="str">
            <v>Lyneham B25 S50 243 Northbourne Ave Supply Augmentation adj Sub 7073</v>
          </cell>
          <cell r="C2850" t="str">
            <v>CIPEN Dist Sys Augm</v>
          </cell>
        </row>
        <row r="2851">
          <cell r="A2851">
            <v>7520017</v>
          </cell>
          <cell r="B2851" t="str">
            <v>Barton B1 S3 Robert Garran Offices Redev Temporary Supply</v>
          </cell>
          <cell r="C2851" t="str">
            <v>CIPEN Com/Ind Dvlp</v>
          </cell>
        </row>
        <row r="2852">
          <cell r="A2852">
            <v>7520019</v>
          </cell>
          <cell r="B2852" t="str">
            <v>Kambah B1 S285 Super School - LV Supply</v>
          </cell>
          <cell r="C2852" t="str">
            <v>CIPEN Com/Ind Dvlp</v>
          </cell>
        </row>
        <row r="2853">
          <cell r="A2853">
            <v>7520031</v>
          </cell>
          <cell r="B2853" t="str">
            <v>Distribution Substation RTU Replacement</v>
          </cell>
          <cell r="C2853" t="str">
            <v>CIPEN IT Project</v>
          </cell>
        </row>
        <row r="2854">
          <cell r="A2854">
            <v>7520040</v>
          </cell>
          <cell r="B2854" t="str">
            <v>Belconnen B20 S44 - Temporary Supply to GYM</v>
          </cell>
          <cell r="C2854" t="str">
            <v>CIPEN Com/Ind Dvlp</v>
          </cell>
        </row>
        <row r="2855">
          <cell r="A2855">
            <v>7520041</v>
          </cell>
          <cell r="B2855" t="str">
            <v>New Cotter Pumping Station Power Supply</v>
          </cell>
          <cell r="C2855" t="str">
            <v>CIPEN Spec Requests</v>
          </cell>
        </row>
        <row r="2856">
          <cell r="A2856">
            <v>7520042</v>
          </cell>
          <cell r="B2856" t="str">
            <v>Mitchell B1 S4 - LV Upgrade</v>
          </cell>
          <cell r="C2856" t="str">
            <v>CIPEN Spec Requests</v>
          </cell>
        </row>
        <row r="2857">
          <cell r="A2857">
            <v>7520043</v>
          </cell>
          <cell r="B2857" t="str">
            <v>Gungahlin B23 S79 - Raising of Minipillar</v>
          </cell>
          <cell r="C2857" t="str">
            <v>CIPEN Spec Requests</v>
          </cell>
        </row>
        <row r="2858">
          <cell r="A2858">
            <v>7520046</v>
          </cell>
          <cell r="B2858" t="str">
            <v>HV OH Switchgear replacement - stage 3 -2008-09</v>
          </cell>
          <cell r="C2858" t="str">
            <v>CIPEN Dist O/H Rplc</v>
          </cell>
        </row>
        <row r="2859">
          <cell r="A2859">
            <v>7520047</v>
          </cell>
          <cell r="B2859" t="str">
            <v>Call Taker User Manual Development</v>
          </cell>
          <cell r="C2859" t="str">
            <v>CIPEN IT Project</v>
          </cell>
        </row>
        <row r="2860">
          <cell r="A2860">
            <v>7520048</v>
          </cell>
          <cell r="B2860" t="str">
            <v>Macgregor B1 S139- LV Supply to 16 Units</v>
          </cell>
          <cell r="C2860" t="str">
            <v>CIPEN Urbn Infill</v>
          </cell>
        </row>
        <row r="2861">
          <cell r="A2861">
            <v>7520049</v>
          </cell>
          <cell r="B2861" t="str">
            <v>Bruce Switching Station - Fence Replacement</v>
          </cell>
          <cell r="C2861" t="str">
            <v>CIPEN ZZS Replce</v>
          </cell>
        </row>
        <row r="2862">
          <cell r="A2862">
            <v>7520050</v>
          </cell>
          <cell r="B2862" t="str">
            <v>City East Zone Substation - Fence Replacement</v>
          </cell>
          <cell r="C2862" t="str">
            <v>CIPEN ZZS Replce</v>
          </cell>
        </row>
        <row r="2863">
          <cell r="A2863">
            <v>7520051</v>
          </cell>
          <cell r="B2863" t="str">
            <v>City B1 S92 - HV Relocation</v>
          </cell>
          <cell r="C2863" t="str">
            <v>CIPEN Relocation</v>
          </cell>
        </row>
        <row r="2864">
          <cell r="A2864">
            <v>7520052</v>
          </cell>
          <cell r="B2864" t="str">
            <v>Macgregor B3 S131 - LV Supply to 26 Units</v>
          </cell>
          <cell r="C2864" t="str">
            <v>CIPEN Urbn Infill</v>
          </cell>
        </row>
        <row r="2865">
          <cell r="A2865">
            <v>7520054</v>
          </cell>
          <cell r="B2865" t="str">
            <v>Macgregor B1 S137 - LV Supply to 27 Units</v>
          </cell>
          <cell r="C2865" t="str">
            <v>CIPEN Urbn Infill</v>
          </cell>
        </row>
        <row r="2866">
          <cell r="A2866">
            <v>7520055</v>
          </cell>
          <cell r="B2866" t="str">
            <v>Mawson  Yamba Dr/ Mawson Dr Intersection - HV Relocation</v>
          </cell>
          <cell r="C2866" t="str">
            <v>CIPEN Relocation</v>
          </cell>
        </row>
        <row r="2867">
          <cell r="A2867">
            <v>7520056</v>
          </cell>
          <cell r="B2867" t="str">
            <v>Mawson Yamba Dr/Mawson Dr Intersection - LV Supply to TLC</v>
          </cell>
          <cell r="C2867" t="str">
            <v>CIPEN Spec Requests</v>
          </cell>
        </row>
        <row r="2868">
          <cell r="A2868">
            <v>7520058</v>
          </cell>
          <cell r="B2868" t="str">
            <v>Bibaringa Cotter Road - O/H Service to U/G Relocation</v>
          </cell>
          <cell r="C2868" t="str">
            <v>CIPEN SERVICE RPLC</v>
          </cell>
        </row>
        <row r="2869">
          <cell r="A2869">
            <v>7520059</v>
          </cell>
          <cell r="B2869" t="str">
            <v>Fyshwick B1 S7 Sub 9384 Upgrade Fyshwick Markets</v>
          </cell>
          <cell r="C2869" t="str">
            <v>CIPEN Com/Ind Dvlp</v>
          </cell>
        </row>
        <row r="2870">
          <cell r="A2870">
            <v>7520060</v>
          </cell>
          <cell r="B2870" t="str">
            <v>Pole Reinforcement Stage 408-09</v>
          </cell>
          <cell r="C2870" t="str">
            <v>CIPEN Dist Pole Rnst</v>
          </cell>
        </row>
        <row r="2871">
          <cell r="A2871">
            <v>7520061</v>
          </cell>
          <cell r="B2871" t="str">
            <v>Harrison B16 S2 Catholic Primary School HV Reticulation</v>
          </cell>
          <cell r="C2871" t="str">
            <v>CIPEN Com/Ind Dvlp</v>
          </cell>
        </row>
        <row r="2872">
          <cell r="A2872">
            <v>7520062</v>
          </cell>
          <cell r="B2872" t="str">
            <v>ENMAC WebView</v>
          </cell>
          <cell r="C2872" t="str">
            <v>CIPEN IT Project</v>
          </cell>
        </row>
        <row r="2873">
          <cell r="A2873">
            <v>7520065</v>
          </cell>
          <cell r="B2873" t="str">
            <v>Replace leaking F &amp; G HV Switchgear Sub 5008 Bonython</v>
          </cell>
          <cell r="C2873" t="str">
            <v>CIPEN Dist S/S Rplc</v>
          </cell>
        </row>
        <row r="2874">
          <cell r="A2874">
            <v>7520067</v>
          </cell>
          <cell r="B2874" t="str">
            <v>Distribution Sub 738 RTU Replacement</v>
          </cell>
          <cell r="C2874" t="str">
            <v>CIPEN IT Project</v>
          </cell>
        </row>
        <row r="2875">
          <cell r="A2875">
            <v>7520070</v>
          </cell>
          <cell r="B2875" t="str">
            <v>132kV Stay Replacement Stage 2 - BCE and BK sub transmission lines</v>
          </cell>
          <cell r="C2875" t="str">
            <v>CIPEN ZZS Replce</v>
          </cell>
        </row>
        <row r="2876">
          <cell r="A2876">
            <v>7520072</v>
          </cell>
          <cell r="B2876" t="str">
            <v>Red Hill B5 S12 - Nyuts St 7 Units Redevelopment Supply Upgrade</v>
          </cell>
          <cell r="C2876" t="str">
            <v>CIPEN Urbn Infill</v>
          </cell>
        </row>
        <row r="2877">
          <cell r="A2877">
            <v>7520074</v>
          </cell>
          <cell r="B2877" t="str">
            <v>Mitchell  B34 S18 - LV Upgrade</v>
          </cell>
          <cell r="C2877" t="str">
            <v>CIPEN Com/Ind Dvlp</v>
          </cell>
        </row>
        <row r="2878">
          <cell r="A2878">
            <v>7520075</v>
          </cell>
          <cell r="B2878" t="str">
            <v>Weetangera B14 S14 - LV Supply to 6 units</v>
          </cell>
          <cell r="C2878" t="str">
            <v>CIPEN Urbn Infill</v>
          </cell>
        </row>
        <row r="2879">
          <cell r="A2879">
            <v>7520076</v>
          </cell>
          <cell r="B2879" t="str">
            <v>Deakin B19 S51 - Replace LV O/H with ABC</v>
          </cell>
          <cell r="C2879" t="str">
            <v>CIPEN CI Replacemnt</v>
          </cell>
        </row>
        <row r="2880">
          <cell r="A2880">
            <v>7520077</v>
          </cell>
          <cell r="B2880" t="str">
            <v>Lyons B23 S52 - LV Supply to 10 Units</v>
          </cell>
          <cell r="C2880" t="str">
            <v>CIPEN Urbn Infill</v>
          </cell>
        </row>
        <row r="2881">
          <cell r="A2881">
            <v>7520079</v>
          </cell>
          <cell r="B2881" t="str">
            <v>Fyshwick B26 S6 - LV Relocation</v>
          </cell>
          <cell r="C2881" t="str">
            <v>CIPEN Relocation</v>
          </cell>
        </row>
        <row r="2882">
          <cell r="A2882">
            <v>7520080</v>
          </cell>
          <cell r="B2882" t="str">
            <v>Deakin B15 S36 - LV Supply to 24 Units</v>
          </cell>
          <cell r="C2882" t="str">
            <v>CIPEN Urbn Infill</v>
          </cell>
        </row>
        <row r="2883">
          <cell r="A2883">
            <v>7520081</v>
          </cell>
          <cell r="B2883" t="str">
            <v>Coree B61 Cotter Water Tank HV &amp; LV Supply</v>
          </cell>
          <cell r="C2883" t="str">
            <v>CIPEN Community Dvp</v>
          </cell>
        </row>
        <row r="2884">
          <cell r="A2884">
            <v>7520083</v>
          </cell>
          <cell r="B2884" t="str">
            <v>Griffith B1 S30 St Edmund College Supply Upgrade</v>
          </cell>
          <cell r="C2884" t="str">
            <v>CIPEN Com/Ind Dvlp</v>
          </cell>
        </row>
        <row r="2885">
          <cell r="A2885">
            <v>7520086</v>
          </cell>
          <cell r="B2885" t="str">
            <v>Macgregor West Estate Stage 5B - HV &amp; LV Reticulation</v>
          </cell>
          <cell r="C2885" t="str">
            <v>CIPEN Urbn Dvlpmnt</v>
          </cell>
        </row>
        <row r="2886">
          <cell r="A2886">
            <v>7520088</v>
          </cell>
          <cell r="B2886" t="str">
            <v>HV OH Switchgear replacement - stage 4 -2008-09</v>
          </cell>
          <cell r="C2886" t="str">
            <v>CIPEN Dist O/H Rplc</v>
          </cell>
        </row>
        <row r="2887">
          <cell r="A2887">
            <v>7520097</v>
          </cell>
          <cell r="B2887" t="str">
            <v>Greenway Depot Lighting</v>
          </cell>
          <cell r="C2887" t="str">
            <v>CIPEN Facilities</v>
          </cell>
        </row>
        <row r="2888">
          <cell r="A2888">
            <v>7520098</v>
          </cell>
          <cell r="B2888" t="str">
            <v>City B6 S24 Edinburgh Ave Acton West</v>
          </cell>
          <cell r="C2888" t="str">
            <v>CIPEN Com/Ind Dvlp</v>
          </cell>
        </row>
        <row r="2889">
          <cell r="A2889">
            <v>7520099</v>
          </cell>
          <cell r="B2889" t="str">
            <v>Lyneham B7 S55 -  LV Supply to 12 Units</v>
          </cell>
          <cell r="C2889" t="str">
            <v>CIPEN Urbn Infill</v>
          </cell>
        </row>
        <row r="2890">
          <cell r="A2890">
            <v>7520100</v>
          </cell>
          <cell r="B2890" t="str">
            <v>Belconnen Cohen St Ext - HV Relocation Lathlain St</v>
          </cell>
          <cell r="C2890" t="str">
            <v>CIPEN Relocation</v>
          </cell>
        </row>
        <row r="2891">
          <cell r="A2891">
            <v>7520102</v>
          </cell>
          <cell r="B2891" t="str">
            <v>Bruce Braybrooke St - HV Replacement</v>
          </cell>
          <cell r="C2891" t="str">
            <v>CIPEN Dist Sys Augm</v>
          </cell>
        </row>
        <row r="2892">
          <cell r="A2892">
            <v>7520104</v>
          </cell>
          <cell r="B2892" t="str">
            <v>Install New LV links at Various Locations Stage 1 08-09</v>
          </cell>
          <cell r="C2892" t="str">
            <v>CIPEN Dist O/H Rplc</v>
          </cell>
        </row>
        <row r="2893">
          <cell r="A2893">
            <v>7520107</v>
          </cell>
          <cell r="B2893" t="str">
            <v>Belconnen  Zone Substation Building Refurb and Asbestos Removal</v>
          </cell>
          <cell r="C2893" t="str">
            <v>CIPEN ZZS Replce</v>
          </cell>
        </row>
        <row r="2894">
          <cell r="A2894">
            <v>7520108</v>
          </cell>
          <cell r="B2894" t="str">
            <v>Latham Zone Substation Building Refurb and Asbestos Removal</v>
          </cell>
          <cell r="C2894" t="str">
            <v>CIPEN ZZS Replce</v>
          </cell>
        </row>
        <row r="2895">
          <cell r="A2895">
            <v>7520110</v>
          </cell>
          <cell r="B2895" t="str">
            <v>Tuggeranong B1674 Williamsdale Zone Substation Backup Supply</v>
          </cell>
          <cell r="C2895" t="str">
            <v>CIPEN Spec Requests</v>
          </cell>
        </row>
        <row r="2896">
          <cell r="A2896">
            <v>7520111</v>
          </cell>
          <cell r="B2896" t="str">
            <v>Belconnen B20 S44 Mixed Develoment HV/ LV Retic &amp; Sub 1758 Replacement</v>
          </cell>
          <cell r="C2896" t="str">
            <v>CIPEN Com/Ind Dvlp</v>
          </cell>
        </row>
        <row r="2897">
          <cell r="A2897">
            <v>7520112</v>
          </cell>
          <cell r="B2897" t="str">
            <v>Kaleen B4 S85 - LV Relocation</v>
          </cell>
          <cell r="C2897" t="str">
            <v>CIPEN Relocation</v>
          </cell>
        </row>
        <row r="2898">
          <cell r="A2898">
            <v>7520113</v>
          </cell>
          <cell r="B2898" t="str">
            <v>Hume B4 S4 - LV Upgrade</v>
          </cell>
          <cell r="C2898" t="str">
            <v>CIPEN Com/Ind Dvlp</v>
          </cell>
        </row>
        <row r="2899">
          <cell r="A2899">
            <v>7520115</v>
          </cell>
          <cell r="B2899" t="str">
            <v>Pialligo Fairbairn Ave/Pialligo Ave Int - LV Supply to TLC</v>
          </cell>
          <cell r="C2899" t="str">
            <v>CIPEN Spec Requests</v>
          </cell>
        </row>
        <row r="2900">
          <cell r="A2900">
            <v>7520117</v>
          </cell>
          <cell r="B2900" t="str">
            <v>Pialligo Fairbairn Ave/Morsehead Dr/Majura Rd Int - LV Relocations</v>
          </cell>
          <cell r="C2900" t="str">
            <v>CIPEN Spec Requests</v>
          </cell>
        </row>
        <row r="2901">
          <cell r="A2901">
            <v>7520118</v>
          </cell>
          <cell r="B2901" t="str">
            <v>Gungahlin B11 S205 - LV Upgrade</v>
          </cell>
          <cell r="C2901" t="str">
            <v>CIPEN CI Replacemnt</v>
          </cell>
        </row>
        <row r="2902">
          <cell r="A2902">
            <v>7520119</v>
          </cell>
          <cell r="B2902" t="str">
            <v xml:space="preserve"> Pole Stage 26 Replacement 08-09 (BFM)</v>
          </cell>
          <cell r="C2902" t="str">
            <v>CIPEN Dist O/H Rplc</v>
          </cell>
        </row>
        <row r="2903">
          <cell r="A2903">
            <v>7520121</v>
          </cell>
          <cell r="B2903" t="str">
            <v>Russell B2 S89 -  Replace Damaged HV Cable</v>
          </cell>
          <cell r="C2903" t="str">
            <v>CIPEN Dist U/G Rplc</v>
          </cell>
        </row>
        <row r="2904">
          <cell r="A2904">
            <v>7520127</v>
          </cell>
          <cell r="B2904" t="str">
            <v>Gilmore Zone Sub - UFLS Protection Installation</v>
          </cell>
          <cell r="C2904" t="str">
            <v>CIPEN Rel/Qual Zone</v>
          </cell>
        </row>
        <row r="2905">
          <cell r="A2905">
            <v>7520131</v>
          </cell>
          <cell r="B2905" t="str">
            <v>Theodore Zone Sub - UFLS Protection Installation</v>
          </cell>
          <cell r="C2905" t="str">
            <v>CIPEN Rel/Qual Zone</v>
          </cell>
        </row>
        <row r="2906">
          <cell r="A2906">
            <v>7520133</v>
          </cell>
          <cell r="B2906" t="str">
            <v>Forde B1 S8 - LV Supply to 12 Units</v>
          </cell>
          <cell r="C2906" t="str">
            <v>CIPEN Urbn Infill</v>
          </cell>
        </row>
        <row r="2907">
          <cell r="A2907">
            <v>7520134</v>
          </cell>
          <cell r="B2907" t="str">
            <v>Mawson B11 &amp; 12 S41  -  LV Supply to 12 Units</v>
          </cell>
          <cell r="C2907" t="str">
            <v>CIPEN Urbn Infill</v>
          </cell>
        </row>
        <row r="2908">
          <cell r="A2908">
            <v>7520135</v>
          </cell>
          <cell r="B2908" t="str">
            <v>Franklin B31 S62 -  Minipillar Relocation</v>
          </cell>
          <cell r="C2908" t="str">
            <v>CIPEN Relocation</v>
          </cell>
        </row>
        <row r="2909">
          <cell r="A2909">
            <v>7520136</v>
          </cell>
          <cell r="B2909" t="str">
            <v>Turner B24 S46 - LV Supply to 8 units</v>
          </cell>
          <cell r="C2909" t="str">
            <v>CIPEN Urbn Infill</v>
          </cell>
        </row>
        <row r="2910">
          <cell r="A2910">
            <v>7520137</v>
          </cell>
          <cell r="B2910" t="str">
            <v>City Childers St  - HV &amp; LV Relocations</v>
          </cell>
          <cell r="C2910" t="str">
            <v>CIPEN Relocation</v>
          </cell>
        </row>
        <row r="2911">
          <cell r="A2911">
            <v>7520138</v>
          </cell>
          <cell r="B2911" t="str">
            <v>Kambah B3&amp;4 S131 - LV Supply to 6 Units</v>
          </cell>
          <cell r="C2911" t="str">
            <v>CIPEN Urbn Infill</v>
          </cell>
        </row>
        <row r="2912">
          <cell r="A2912">
            <v>7520139</v>
          </cell>
          <cell r="B2912" t="str">
            <v>Deakin B1 S9 CGGS - LV Upgrade</v>
          </cell>
          <cell r="C2912" t="str">
            <v>CIPEN Com/Ind Dvlp</v>
          </cell>
        </row>
        <row r="2913">
          <cell r="A2913">
            <v>7520140</v>
          </cell>
          <cell r="B2913" t="str">
            <v>Griffith  B14 S25 - LV Relocation</v>
          </cell>
          <cell r="C2913" t="str">
            <v>CIPEN Relocation</v>
          </cell>
        </row>
        <row r="2914">
          <cell r="A2914">
            <v>7520141</v>
          </cell>
          <cell r="B2914" t="str">
            <v>Suburban Pole Stage 27 Replacement 08-09</v>
          </cell>
          <cell r="C2914" t="str">
            <v>CIPEN Dist Pole Rplc</v>
          </cell>
        </row>
        <row r="2915">
          <cell r="A2915">
            <v>7520142</v>
          </cell>
          <cell r="B2915" t="str">
            <v>Bruce B8 S85 - HV LV Retic &amp; Relocation</v>
          </cell>
          <cell r="C2915" t="str">
            <v>CIPEN Relocation</v>
          </cell>
        </row>
        <row r="2916">
          <cell r="A2916">
            <v>7520145</v>
          </cell>
          <cell r="B2916" t="str">
            <v>Bonner 2 Estate Stage 1B New Urban Development HV &amp; LV Reticulation</v>
          </cell>
          <cell r="C2916" t="str">
            <v>CIPEN Urbn Dvlpmnt</v>
          </cell>
        </row>
        <row r="2917">
          <cell r="A2917">
            <v>7520147</v>
          </cell>
          <cell r="B2917" t="str">
            <v>Bonner 2 Estate Stage 2A New Urban Development HV &amp; LV Reticulation</v>
          </cell>
          <cell r="C2917" t="str">
            <v>CIPEN Urbn Dvlpmnt</v>
          </cell>
        </row>
        <row r="2918">
          <cell r="A2918">
            <v>7520149</v>
          </cell>
          <cell r="B2918" t="str">
            <v>Bonner 2 Estate Stage 2B New Urban Development HV &amp; LV Reticulation</v>
          </cell>
          <cell r="C2918" t="str">
            <v>CIPEN Urbn Dvlpmnt</v>
          </cell>
        </row>
        <row r="2919">
          <cell r="A2919">
            <v>7520151</v>
          </cell>
          <cell r="B2919" t="str">
            <v>Bonner 2 Estate Stage 2C New Urban Development HV &amp; LV Reticulation</v>
          </cell>
          <cell r="C2919" t="str">
            <v>CIPEN Urbn Dvlpmnt</v>
          </cell>
        </row>
        <row r="2920">
          <cell r="A2920">
            <v>7520154</v>
          </cell>
          <cell r="B2920" t="str">
            <v>Flynn B27 S57 - Replace LV O/H with ABC</v>
          </cell>
          <cell r="C2920" t="str">
            <v>CIPEN CI Replacemnt</v>
          </cell>
        </row>
        <row r="2921">
          <cell r="A2921">
            <v>7520155</v>
          </cell>
          <cell r="B2921" t="str">
            <v>Chapman B3 S24 - Replace LV O/H with ABC</v>
          </cell>
          <cell r="C2921" t="str">
            <v>CIPEN CI Replacemnt</v>
          </cell>
        </row>
        <row r="2922">
          <cell r="A2922">
            <v>7520156</v>
          </cell>
          <cell r="B2922" t="str">
            <v>Belconnen  Lathlain St/Luxton St Int - LV Supply to TLC</v>
          </cell>
          <cell r="C2922" t="str">
            <v>CIPEN Spec Requests</v>
          </cell>
        </row>
        <row r="2923">
          <cell r="A2923">
            <v>7520157</v>
          </cell>
          <cell r="B2923" t="str">
            <v>Hume B69 S5 - LV Supply to Comm Development</v>
          </cell>
          <cell r="C2923" t="str">
            <v>CIPEN Com/Ind Dvlp</v>
          </cell>
        </row>
        <row r="2924">
          <cell r="A2924">
            <v>7520158</v>
          </cell>
          <cell r="B2924" t="str">
            <v>Franklin B1 S34 - LV Supply to 4 Units</v>
          </cell>
          <cell r="C2924" t="str">
            <v>CIPEN Urbn Infill</v>
          </cell>
        </row>
        <row r="2925">
          <cell r="A2925">
            <v>7520159</v>
          </cell>
          <cell r="B2925" t="str">
            <v>Isaacs B3 S541 - LV Supply to Comm Development</v>
          </cell>
          <cell r="C2925" t="str">
            <v>CIPEN Com/Ind Dvlp</v>
          </cell>
        </row>
        <row r="2926">
          <cell r="A2926">
            <v>7520160</v>
          </cell>
          <cell r="B2926" t="str">
            <v>Jerrambomberra B2114 - HV Retic &amp; LV Supply to Dam Pump</v>
          </cell>
          <cell r="C2926" t="str">
            <v>CIPEN Spec Requests</v>
          </cell>
        </row>
        <row r="2927">
          <cell r="A2927">
            <v>7520161</v>
          </cell>
          <cell r="B2927" t="str">
            <v>Suburban Pole Stage 28 Replacement 08-09</v>
          </cell>
          <cell r="C2927" t="str">
            <v>CIPEN Dist Pole Rplc</v>
          </cell>
        </row>
        <row r="2928">
          <cell r="A2928">
            <v>7520163</v>
          </cell>
          <cell r="B2928" t="str">
            <v>Belconnen B25 S52 Westfield Shopping Ctr I/Sub 9518 Fitout &amp; HV Retic</v>
          </cell>
          <cell r="C2928" t="str">
            <v>CIPEN Com/Ind Dvlp</v>
          </cell>
        </row>
        <row r="2929">
          <cell r="A2929">
            <v>7520166</v>
          </cell>
          <cell r="B2929" t="str">
            <v>Turner Watson Street - HV/LV Replacement</v>
          </cell>
          <cell r="C2929" t="str">
            <v>CIPEN Dist O/H Rplc</v>
          </cell>
        </row>
        <row r="2930">
          <cell r="A2930">
            <v>7520167</v>
          </cell>
          <cell r="B2930" t="str">
            <v>Majura B660 Fairbairn Emergency Services Authority HV Retic</v>
          </cell>
          <cell r="C2930" t="str">
            <v>CIPEN Com/Ind Dvlp</v>
          </cell>
        </row>
        <row r="2931">
          <cell r="A2931">
            <v>7520169</v>
          </cell>
          <cell r="B2931" t="str">
            <v>Forde Estate Stage 4B2 HV &amp; LV Reticulation</v>
          </cell>
          <cell r="C2931" t="str">
            <v>CIPEN Urbn Dvlpmnt</v>
          </cell>
        </row>
        <row r="2932">
          <cell r="A2932">
            <v>7520171</v>
          </cell>
          <cell r="B2932" t="str">
            <v>Suburban Pole stage 1 Replacement  09-10</v>
          </cell>
          <cell r="C2932" t="str">
            <v>CIPEN Dist Pole Rplc</v>
          </cell>
        </row>
        <row r="2933">
          <cell r="A2933">
            <v>7520172</v>
          </cell>
          <cell r="B2933" t="str">
            <v>Russell Feeder Augmentation Stage 2</v>
          </cell>
          <cell r="C2933" t="str">
            <v>CIPEN Dist Sys Augm</v>
          </cell>
        </row>
        <row r="2934">
          <cell r="A2934">
            <v>7520173</v>
          </cell>
          <cell r="B2934" t="str">
            <v>Crace Estate Stage 1A2 New Urban Development New Supply</v>
          </cell>
          <cell r="C2934" t="str">
            <v>CIPEN Urbn Dvlpmnt</v>
          </cell>
        </row>
        <row r="2935">
          <cell r="A2935">
            <v>7520177</v>
          </cell>
          <cell r="B2935" t="str">
            <v>Crace Estate Stage 1C1 New Urban Development New Supply</v>
          </cell>
          <cell r="C2935" t="str">
            <v>CIPEN Urbn Dvlpmnt</v>
          </cell>
        </row>
        <row r="2936">
          <cell r="A2936">
            <v>7520180</v>
          </cell>
          <cell r="B2936" t="str">
            <v>Suburban Pole stage 2 Replacement  09-10</v>
          </cell>
          <cell r="C2936" t="str">
            <v>CIPEN Dist Pole Rplc</v>
          </cell>
        </row>
        <row r="2937">
          <cell r="A2937">
            <v>7520181</v>
          </cell>
          <cell r="B2937" t="str">
            <v>Suburban Pole stage 3 Replacement  09-10</v>
          </cell>
          <cell r="C2937" t="str">
            <v>CIPEN Dist Pole Rplc</v>
          </cell>
        </row>
        <row r="2938">
          <cell r="A2938">
            <v>7520182</v>
          </cell>
          <cell r="B2938" t="str">
            <v>Suburban Pole stage 4 Replacement  09-10</v>
          </cell>
          <cell r="C2938" t="str">
            <v>CIPEN Dist Pole Rplc</v>
          </cell>
        </row>
        <row r="2939">
          <cell r="A2939">
            <v>7520183</v>
          </cell>
          <cell r="B2939" t="str">
            <v>Suburban Pole stage 5 Replacement  09-10</v>
          </cell>
          <cell r="C2939" t="str">
            <v>CIPEN Dist Pole Rplc</v>
          </cell>
        </row>
        <row r="2940">
          <cell r="A2940">
            <v>7520184</v>
          </cell>
          <cell r="B2940" t="str">
            <v>Suburban Pole stage 6 Replacement  09-10</v>
          </cell>
          <cell r="C2940" t="str">
            <v>CIPEN Dist Pole Rplc</v>
          </cell>
        </row>
        <row r="2941">
          <cell r="A2941">
            <v>7520185</v>
          </cell>
          <cell r="B2941" t="str">
            <v>Suburban Pole stage 7 Replacement  09-10</v>
          </cell>
          <cell r="C2941" t="str">
            <v>CIPEN Dist Pole Rplc</v>
          </cell>
        </row>
        <row r="2942">
          <cell r="A2942">
            <v>7520186</v>
          </cell>
          <cell r="B2942" t="str">
            <v>Suburban Pole stage 8 Replacement  09-10</v>
          </cell>
          <cell r="C2942" t="str">
            <v>CIPEN Dist Pole Rplc</v>
          </cell>
        </row>
        <row r="2943">
          <cell r="A2943">
            <v>7520187</v>
          </cell>
          <cell r="B2943" t="str">
            <v>Suburban Pole stage 9 Replacement  09-10</v>
          </cell>
          <cell r="C2943" t="str">
            <v>CIPEN Dist Pole Rplc</v>
          </cell>
        </row>
        <row r="2944">
          <cell r="A2944">
            <v>7520188</v>
          </cell>
          <cell r="B2944" t="str">
            <v>Suburban Pole stage 10  Replacement  09-10</v>
          </cell>
          <cell r="C2944" t="str">
            <v>CIPEN Dist Pole Rplc</v>
          </cell>
        </row>
        <row r="2945">
          <cell r="A2945">
            <v>7520189</v>
          </cell>
          <cell r="B2945" t="str">
            <v>Suburban Pole stage 11 Replacement  09-10</v>
          </cell>
          <cell r="C2945" t="str">
            <v>CIPEN Dist Pole Rplc</v>
          </cell>
        </row>
        <row r="2946">
          <cell r="A2946">
            <v>7520190</v>
          </cell>
          <cell r="B2946" t="str">
            <v>Relocate HV Conductors - Kent St Overpass Deakin</v>
          </cell>
          <cell r="C2946" t="str">
            <v>CIPEN Dist Pole Rplc</v>
          </cell>
        </row>
        <row r="2947">
          <cell r="A2947">
            <v>7520191</v>
          </cell>
          <cell r="B2947" t="str">
            <v>Suburban Pole stage 13 Replacement  09-10</v>
          </cell>
          <cell r="C2947" t="str">
            <v>CIPEN Dist Pole Rplc</v>
          </cell>
        </row>
        <row r="2948">
          <cell r="A2948">
            <v>7520192</v>
          </cell>
          <cell r="B2948" t="str">
            <v>Suburban Pole stage 14 Replacement  09-10</v>
          </cell>
          <cell r="C2948" t="str">
            <v>CIPEN Dist Pole Rplc</v>
          </cell>
        </row>
        <row r="2949">
          <cell r="A2949">
            <v>7520193</v>
          </cell>
          <cell r="B2949" t="str">
            <v>Suburban Pole stage 15 Replacement  09-10</v>
          </cell>
          <cell r="C2949" t="str">
            <v>CIPEN Dist Pole Rplc</v>
          </cell>
        </row>
        <row r="2950">
          <cell r="A2950">
            <v>7520194</v>
          </cell>
          <cell r="B2950" t="str">
            <v>Suburban Pole stage 16 Replacement  09-10</v>
          </cell>
          <cell r="C2950" t="str">
            <v>CIPEN Dist Pole Rplc</v>
          </cell>
        </row>
        <row r="2951">
          <cell r="A2951">
            <v>7520195</v>
          </cell>
          <cell r="B2951" t="str">
            <v>Suburban Pole stage 17 Replacement  09-10</v>
          </cell>
          <cell r="C2951" t="str">
            <v>CIPEN Dist Pole Rplc</v>
          </cell>
        </row>
        <row r="2952">
          <cell r="A2952">
            <v>7520196</v>
          </cell>
          <cell r="B2952" t="str">
            <v>Suburban Pole stage 18 Replacement  09-10</v>
          </cell>
          <cell r="C2952" t="str">
            <v>CIPEN Dist Pole Rplc</v>
          </cell>
        </row>
        <row r="2953">
          <cell r="A2953">
            <v>7520197</v>
          </cell>
          <cell r="B2953" t="str">
            <v>Suburban Pole stage 19 Replacement  09-10</v>
          </cell>
          <cell r="C2953" t="str">
            <v>CIPEN Dist Pole Rplc</v>
          </cell>
        </row>
        <row r="2954">
          <cell r="A2954">
            <v>7520198</v>
          </cell>
          <cell r="B2954" t="str">
            <v>Suburban Pole stage 20 Replacement  09-10</v>
          </cell>
          <cell r="C2954" t="str">
            <v>CIPEN Dist Pole Rplc</v>
          </cell>
        </row>
        <row r="2955">
          <cell r="A2955">
            <v>7520199</v>
          </cell>
          <cell r="B2955" t="str">
            <v>Suburban Pole stage 21 Replacement  09-10</v>
          </cell>
          <cell r="C2955" t="str">
            <v>CIPEN Dist Pole Rplc</v>
          </cell>
        </row>
        <row r="2956">
          <cell r="A2956">
            <v>7520200</v>
          </cell>
          <cell r="B2956" t="str">
            <v>Suburban Pole stage 22 Replacement  09-10</v>
          </cell>
          <cell r="C2956" t="str">
            <v>CIPEN Dist Pole Rplc</v>
          </cell>
        </row>
        <row r="2957">
          <cell r="A2957">
            <v>7520202</v>
          </cell>
          <cell r="B2957" t="str">
            <v>Gungahlin B2 S19 Valley Ave - LV Supply  to PTLC</v>
          </cell>
          <cell r="C2957" t="str">
            <v>CIPEN Spec Requests</v>
          </cell>
        </row>
        <row r="2958">
          <cell r="A2958">
            <v>7520204</v>
          </cell>
          <cell r="B2958" t="str">
            <v>Deakin B25 S67 - LV Supply to Kuwait Embassy</v>
          </cell>
          <cell r="C2958" t="str">
            <v>CIPEN Com/Ind Dvlp</v>
          </cell>
        </row>
        <row r="2959">
          <cell r="A2959">
            <v>7520205</v>
          </cell>
          <cell r="B2959" t="str">
            <v>Deakin B3 S67 - LV Supply to Residence</v>
          </cell>
          <cell r="C2959" t="str">
            <v>CIPEN Spec Requests</v>
          </cell>
        </row>
        <row r="2960">
          <cell r="A2960">
            <v>7520207</v>
          </cell>
          <cell r="B2960" t="str">
            <v>Fyshwick B61 S32 - LV Supply to Warehouse</v>
          </cell>
          <cell r="C2960" t="str">
            <v>CIPEN Com/Ind Dvlp</v>
          </cell>
        </row>
        <row r="2961">
          <cell r="A2961">
            <v>7520208</v>
          </cell>
          <cell r="B2961" t="str">
            <v>Forde Estate Stage 4G HV &amp; LV Reticulation</v>
          </cell>
          <cell r="C2961" t="str">
            <v>CIPEN Urbn Dvlpmnt</v>
          </cell>
        </row>
        <row r="2962">
          <cell r="A2962">
            <v>7520211</v>
          </cell>
          <cell r="B2962" t="str">
            <v>Forde Estate Stage 4D1 HV &amp; LV Reticulation</v>
          </cell>
          <cell r="C2962" t="str">
            <v>CIPEN Urbn Dvlpmnt</v>
          </cell>
        </row>
        <row r="2963">
          <cell r="A2963">
            <v>7520213</v>
          </cell>
          <cell r="B2963" t="str">
            <v>Forde Estate Stage 4D2 HV &amp; LV Reticulation</v>
          </cell>
          <cell r="C2963" t="str">
            <v>CIPEN Urbn Dvlpmnt</v>
          </cell>
        </row>
        <row r="2964">
          <cell r="A2964">
            <v>7520215</v>
          </cell>
          <cell r="B2964" t="str">
            <v>Forde Estate Stage 4E HV &amp; LV Reticulation</v>
          </cell>
          <cell r="C2964" t="str">
            <v>CIPEN Urbn Dvlpmnt</v>
          </cell>
        </row>
        <row r="2965">
          <cell r="A2965">
            <v>7520218</v>
          </cell>
          <cell r="B2965" t="str">
            <v>Pole Substation Replacement Stage 1 09-10</v>
          </cell>
          <cell r="C2965" t="str">
            <v>CIPEN Dist S/S Rplc</v>
          </cell>
        </row>
        <row r="2966">
          <cell r="A2966">
            <v>7520219</v>
          </cell>
          <cell r="B2966" t="str">
            <v>HV OH Swittchgear Replacement stage 1 09-10</v>
          </cell>
          <cell r="C2966" t="str">
            <v>CIPEN Dist O/H Rplc</v>
          </cell>
        </row>
        <row r="2967">
          <cell r="A2967">
            <v>7520220</v>
          </cell>
          <cell r="B2967" t="str">
            <v>Jerrabomberra B2031 Boral Concrete Plant - LV Upgrade</v>
          </cell>
          <cell r="C2967" t="str">
            <v>CIPEN Com/Ind Dvlp</v>
          </cell>
        </row>
        <row r="2968">
          <cell r="A2968">
            <v>7520221</v>
          </cell>
          <cell r="B2968" t="str">
            <v>Mitchell B1 S18 Boral Concrete Plant - LV Upgrade</v>
          </cell>
          <cell r="C2968" t="str">
            <v>CIPEN Com/Ind Dvlp</v>
          </cell>
        </row>
        <row r="2969">
          <cell r="A2969">
            <v>7520223</v>
          </cell>
          <cell r="B2969" t="str">
            <v>Gold Creek Zone Substation Building and Asbestos Removal Refurb</v>
          </cell>
          <cell r="C2969" t="str">
            <v>CIPEN ZZS Replce</v>
          </cell>
        </row>
        <row r="2970">
          <cell r="A2970">
            <v>7520225</v>
          </cell>
          <cell r="B2970" t="str">
            <v>Scullin B1 S13 - LV Relocation</v>
          </cell>
          <cell r="C2970" t="str">
            <v>CIPEN Relocation</v>
          </cell>
        </row>
        <row r="2971">
          <cell r="A2971">
            <v>7520226</v>
          </cell>
          <cell r="B2971" t="str">
            <v>Stromlo B433 - HV Retic &amp; LV Supply to Residence</v>
          </cell>
          <cell r="C2971" t="str">
            <v>CIPEN Rural Devpmnt</v>
          </cell>
        </row>
        <row r="2972">
          <cell r="A2972">
            <v>7520227</v>
          </cell>
          <cell r="B2972" t="str">
            <v>Design to WAE Project - Phase II</v>
          </cell>
          <cell r="C2972" t="str">
            <v>CIPEN IT Project</v>
          </cell>
        </row>
        <row r="2973">
          <cell r="A2973">
            <v>7520228</v>
          </cell>
          <cell r="B2973" t="str">
            <v>Kingston B31 S22 - LV Relocation</v>
          </cell>
          <cell r="C2973" t="str">
            <v>CIPEN Relocation</v>
          </cell>
        </row>
        <row r="2974">
          <cell r="A2974">
            <v>7520229</v>
          </cell>
          <cell r="B2974" t="str">
            <v>Deakin B15 S49 Jnr Girls Grammar School HV &amp; LV Upgrade</v>
          </cell>
          <cell r="C2974" t="str">
            <v>CIPEN Com/Ind Dvlp</v>
          </cell>
        </row>
        <row r="2975">
          <cell r="A2975">
            <v>7520230</v>
          </cell>
          <cell r="B2975" t="str">
            <v>Harrison Flemington Corridor Stage 1 HV &amp; LV Reticulation</v>
          </cell>
          <cell r="C2975" t="str">
            <v>CIPEN Urbn Dvlpmnt</v>
          </cell>
        </row>
        <row r="2976">
          <cell r="A2976">
            <v>7520232</v>
          </cell>
          <cell r="B2976" t="str">
            <v>Bruce Switching Station Building Refurb and Asbestos Removal</v>
          </cell>
          <cell r="C2976" t="str">
            <v>CIPEN ZZS Replce</v>
          </cell>
        </row>
        <row r="2977">
          <cell r="A2977">
            <v>7520234</v>
          </cell>
          <cell r="B2977" t="str">
            <v>Dist Padmount/ Kiosk Replacement 09/10</v>
          </cell>
          <cell r="C2977" t="str">
            <v>CIPEN Dist S/S Rplc</v>
          </cell>
        </row>
        <row r="2978">
          <cell r="A2978">
            <v>7520235</v>
          </cell>
          <cell r="B2978" t="str">
            <v>Dist Switching Station Replacement 09/10</v>
          </cell>
          <cell r="C2978" t="str">
            <v>CIPEN Dist S/S Rplc</v>
          </cell>
        </row>
        <row r="2979">
          <cell r="A2979">
            <v>7520238</v>
          </cell>
          <cell r="B2979" t="str">
            <v>Pillar / POE  Replacement 09/10</v>
          </cell>
          <cell r="C2979" t="str">
            <v>CIPEN Dist U/G Rplc</v>
          </cell>
        </row>
        <row r="2980">
          <cell r="A2980">
            <v>7520239</v>
          </cell>
          <cell r="B2980" t="str">
            <v>Chapman Sec 11 LV Cable Replacement</v>
          </cell>
          <cell r="C2980" t="str">
            <v>CIPEN Dist U/G Rplc</v>
          </cell>
        </row>
        <row r="2981">
          <cell r="A2981">
            <v>7520241</v>
          </cell>
          <cell r="B2981" t="str">
            <v>Macgregor  West  Stage 4  - LV Reticulation  Redesign</v>
          </cell>
          <cell r="C2981" t="str">
            <v>CIPEN Urbn Dvlpmnt</v>
          </cell>
        </row>
        <row r="2982">
          <cell r="A2982">
            <v>7520243</v>
          </cell>
          <cell r="B2982" t="str">
            <v>Replacement of 415V LV Switchgear Substation 6660 Forrest</v>
          </cell>
          <cell r="C2982" t="str">
            <v>CIPEN Dist S/S Rplc</v>
          </cell>
        </row>
        <row r="2983">
          <cell r="A2983">
            <v>7520245</v>
          </cell>
          <cell r="B2983" t="str">
            <v>LV Underground T-off Joint Replacement</v>
          </cell>
          <cell r="C2983" t="str">
            <v>CIPEN Dist Sys Augm</v>
          </cell>
        </row>
        <row r="2984">
          <cell r="A2984">
            <v>7520248</v>
          </cell>
          <cell r="B2984" t="str">
            <v>Pialligo B17 S2 Pialligo Avenue - LV Removals.</v>
          </cell>
          <cell r="C2984" t="str">
            <v>CIPEN Relocation</v>
          </cell>
        </row>
        <row r="2985">
          <cell r="A2985">
            <v>7520249</v>
          </cell>
          <cell r="B2985" t="str">
            <v>Greenway Building 1 Level 1 Refurbishment</v>
          </cell>
          <cell r="C2985" t="str">
            <v>CIPEN Facilities</v>
          </cell>
        </row>
        <row r="2986">
          <cell r="A2986">
            <v>7520250</v>
          </cell>
          <cell r="B2986" t="str">
            <v>Greenway Building 1 Ground Floor Refurbishment</v>
          </cell>
          <cell r="C2986" t="str">
            <v>CIPEN Facilities</v>
          </cell>
        </row>
        <row r="2987">
          <cell r="A2987">
            <v>7520251</v>
          </cell>
          <cell r="B2987" t="str">
            <v>Greenway Lunchroom Refurbishment Stg 2</v>
          </cell>
          <cell r="C2987" t="str">
            <v>CIPEN Facilities</v>
          </cell>
        </row>
        <row r="2988">
          <cell r="A2988">
            <v>7520252</v>
          </cell>
          <cell r="B2988" t="str">
            <v>Reactive Pole Replacement Stage 1 09-10</v>
          </cell>
          <cell r="C2988" t="str">
            <v>CIPEN Dist Pole Rplc</v>
          </cell>
        </row>
        <row r="2989">
          <cell r="A2989">
            <v>7520253</v>
          </cell>
          <cell r="B2989" t="str">
            <v>Metering - New Domestic Meters 2009/10</v>
          </cell>
          <cell r="C2989" t="str">
            <v>CIPEN NEW METER</v>
          </cell>
        </row>
        <row r="2990">
          <cell r="A2990">
            <v>7520254</v>
          </cell>
          <cell r="B2990" t="str">
            <v>Metering - Commercial New Meters 2009/10</v>
          </cell>
          <cell r="C2990" t="str">
            <v>CIPEN NEW METER</v>
          </cell>
        </row>
        <row r="2991">
          <cell r="A2991">
            <v>7520255</v>
          </cell>
          <cell r="B2991" t="str">
            <v>Commercial Meter Replacement 2009/10</v>
          </cell>
          <cell r="C2991" t="str">
            <v>CIPEN Meter Replce</v>
          </cell>
        </row>
        <row r="2992">
          <cell r="A2992">
            <v>7520256</v>
          </cell>
          <cell r="B2992" t="str">
            <v>Domestic Meter Replacement 2009/10</v>
          </cell>
          <cell r="C2992" t="str">
            <v>CIPEN Meter Replce</v>
          </cell>
        </row>
        <row r="2993">
          <cell r="A2993">
            <v>7520257</v>
          </cell>
          <cell r="B2993" t="str">
            <v>New Services - 2009/10</v>
          </cell>
          <cell r="C2993" t="str">
            <v>CIPEN NEW SERVICES</v>
          </cell>
        </row>
        <row r="2994">
          <cell r="A2994">
            <v>7520258</v>
          </cell>
          <cell r="B2994" t="str">
            <v>Services - Service Upgrade to 3 Phase 2009/10</v>
          </cell>
          <cell r="C2994" t="str">
            <v>CIPEN NEW SERVICES</v>
          </cell>
        </row>
        <row r="2995">
          <cell r="A2995">
            <v>7520259</v>
          </cell>
          <cell r="B2995" t="str">
            <v>OH Services Rplce (ABC) Stage 1 09-10</v>
          </cell>
          <cell r="C2995" t="str">
            <v>CIPEN SERVICE RPLC</v>
          </cell>
        </row>
        <row r="2996">
          <cell r="A2996">
            <v>7520261</v>
          </cell>
          <cell r="B2996" t="str">
            <v>Suburb Pole Substation Stg 1 09-10 Replacement</v>
          </cell>
          <cell r="C2996" t="str">
            <v>CIPEN Dist Pole Sub</v>
          </cell>
        </row>
        <row r="2997">
          <cell r="A2997">
            <v>7520263</v>
          </cell>
          <cell r="B2997" t="str">
            <v>Installation of Pole Stays Stage 1 09-10</v>
          </cell>
          <cell r="C2997" t="str">
            <v>CIPEN Dist O/H Rplc</v>
          </cell>
        </row>
        <row r="2998">
          <cell r="A2998">
            <v>7520264</v>
          </cell>
          <cell r="B2998" t="str">
            <v>OH Open Wire Mains Repl  (ABC)  Stge 1 09/10</v>
          </cell>
          <cell r="C2998" t="str">
            <v>CIPEN Dist O/H Rplc</v>
          </cell>
        </row>
        <row r="2999">
          <cell r="A2999">
            <v>7520266</v>
          </cell>
          <cell r="B2999" t="str">
            <v>Bruce B1 S3 UC - HV Relocation</v>
          </cell>
          <cell r="C2999" t="str">
            <v>CIPEN Relocation</v>
          </cell>
        </row>
        <row r="3000">
          <cell r="A3000">
            <v>7520267</v>
          </cell>
          <cell r="B3000" t="str">
            <v>Dickson B4 S33 Transact House Data Centre Indoor Sub Fitout &amp; HV Retic</v>
          </cell>
          <cell r="C3000" t="str">
            <v>CIPEN Com/Ind Dvlp</v>
          </cell>
        </row>
        <row r="3001">
          <cell r="A3001">
            <v>7520270</v>
          </cell>
          <cell r="B3001" t="str">
            <v>Bruce B1 S1 Calvary Hospital - HV Relocation</v>
          </cell>
          <cell r="C3001" t="str">
            <v>CIPEN Relocation</v>
          </cell>
        </row>
        <row r="3002">
          <cell r="A3002">
            <v>7520272</v>
          </cell>
          <cell r="B3002" t="str">
            <v>Phillip B8 S34 - LV Relocation</v>
          </cell>
          <cell r="C3002" t="str">
            <v>CIPEN Relocation</v>
          </cell>
        </row>
        <row r="3003">
          <cell r="A3003">
            <v>7520273</v>
          </cell>
          <cell r="B3003" t="str">
            <v>Chapman S11 -  Spur Joints &amp; Consac Cable Replacement</v>
          </cell>
          <cell r="C3003" t="str">
            <v>CIPEN Dist U/G Rplc</v>
          </cell>
        </row>
        <row r="3004">
          <cell r="A3004">
            <v>7520277</v>
          </cell>
          <cell r="B3004" t="str">
            <v>Pole Reinforcement Stage 1 09-10</v>
          </cell>
          <cell r="C3004" t="str">
            <v>CIPEN Dist Pole Rnst</v>
          </cell>
        </row>
        <row r="3005">
          <cell r="A3005">
            <v>7520279</v>
          </cell>
          <cell r="B3005" t="str">
            <v>Casey 2 Estate Stage 1A2 New Urban Development HV &amp; LV Reticulation</v>
          </cell>
          <cell r="C3005" t="str">
            <v>CIPEN Urbn Dvlpmnt</v>
          </cell>
        </row>
        <row r="3006">
          <cell r="A3006">
            <v>7520281</v>
          </cell>
          <cell r="B3006" t="str">
            <v>Casey 2 Estate Stage 1A4 New Urban Development HV &amp; LV Reticulation</v>
          </cell>
          <cell r="C3006" t="str">
            <v>CIPEN Urbn Dvlpmnt</v>
          </cell>
        </row>
        <row r="3007">
          <cell r="A3007">
            <v>7520283</v>
          </cell>
          <cell r="B3007" t="str">
            <v>Casey 2 Estate Stage 1B New Urban Development HV &amp; LV Reticulation</v>
          </cell>
          <cell r="C3007" t="str">
            <v>CIPEN Urbn Dvlpmnt</v>
          </cell>
        </row>
        <row r="3008">
          <cell r="A3008">
            <v>7520287</v>
          </cell>
          <cell r="B3008" t="str">
            <v>Casey 2 Estate Stage 1D New Urban Development HV LV Reticulation</v>
          </cell>
          <cell r="C3008" t="str">
            <v>CIPEN Urbn Dvlpmnt</v>
          </cell>
        </row>
        <row r="3009">
          <cell r="A3009">
            <v>7520289</v>
          </cell>
          <cell r="B3009" t="str">
            <v>Casey 2 Estate Stage 1H New Urban Development HV LV Reticulation</v>
          </cell>
          <cell r="C3009" t="str">
            <v>CIPEN Urbn Dvlpmnt</v>
          </cell>
        </row>
        <row r="3010">
          <cell r="A3010">
            <v>7520291</v>
          </cell>
          <cell r="B3010" t="str">
            <v>Information Servers and Monitor System - System Control</v>
          </cell>
          <cell r="C3010" t="str">
            <v>CIPEN IT Project</v>
          </cell>
        </row>
        <row r="3011">
          <cell r="A3011">
            <v>7520292</v>
          </cell>
          <cell r="B3011" t="str">
            <v>Curtin B2 S63 -  Sub Relocation &amp; LV Supply to 25 Units</v>
          </cell>
          <cell r="C3011" t="str">
            <v>CIPEN Urbn Infill</v>
          </cell>
        </row>
        <row r="3012">
          <cell r="A3012">
            <v>7520293</v>
          </cell>
          <cell r="B3012" t="str">
            <v>Gordon B7 S506 - LV Service Upgrade to 3 Phase</v>
          </cell>
          <cell r="C3012" t="str">
            <v>CIPEN NEW SERVICES</v>
          </cell>
        </row>
        <row r="3013">
          <cell r="A3013">
            <v>7520294</v>
          </cell>
          <cell r="B3013" t="str">
            <v>Deakin B5 S20 - LV Relocation</v>
          </cell>
          <cell r="C3013" t="str">
            <v>CIPEN Relocation</v>
          </cell>
        </row>
        <row r="3014">
          <cell r="A3014">
            <v>7520295</v>
          </cell>
          <cell r="B3014" t="str">
            <v>Fyshwick B1 S13 - LV Upgrade</v>
          </cell>
          <cell r="C3014" t="str">
            <v>CIPEN Com/Ind Dvlp</v>
          </cell>
        </row>
        <row r="3015">
          <cell r="A3015">
            <v>7520296</v>
          </cell>
          <cell r="B3015" t="str">
            <v>Kingston B9 S21 - LV Upgrade</v>
          </cell>
          <cell r="C3015" t="str">
            <v>CIPEN Com/Ind Dvlp</v>
          </cell>
        </row>
        <row r="3016">
          <cell r="A3016">
            <v>7520297</v>
          </cell>
          <cell r="B3016" t="str">
            <v>Fyshwick B46 S11 - LV Relocation</v>
          </cell>
          <cell r="C3016" t="str">
            <v>CIPEN Relocation</v>
          </cell>
        </row>
        <row r="3017">
          <cell r="A3017">
            <v>7520298</v>
          </cell>
          <cell r="B3017" t="str">
            <v>Narrabundah B44 S100 - LV Relocation</v>
          </cell>
          <cell r="C3017" t="str">
            <v>CIPEN Relocation</v>
          </cell>
        </row>
        <row r="3018">
          <cell r="A3018">
            <v>7520299</v>
          </cell>
          <cell r="B3018" t="str">
            <v xml:space="preserve"> Pialligo B12 S2 - LV Upgrade</v>
          </cell>
          <cell r="C3018" t="str">
            <v>CIPEN Com/Ind Dvlp</v>
          </cell>
        </row>
        <row r="3019">
          <cell r="A3019">
            <v>7520302</v>
          </cell>
          <cell r="B3019" t="str">
            <v>Yarralumla B3 S61 - Replace faulty Service Cable</v>
          </cell>
          <cell r="C3019" t="str">
            <v>CIPEN Dist U/G Rplc</v>
          </cell>
        </row>
        <row r="3020">
          <cell r="A3020">
            <v>7520303</v>
          </cell>
          <cell r="B3020" t="str">
            <v>Reid B8 S1 - Replace faulty Service Cable</v>
          </cell>
          <cell r="C3020" t="str">
            <v>CIPEN Dist U/G Rplc</v>
          </cell>
        </row>
        <row r="3021">
          <cell r="A3021">
            <v>7520304</v>
          </cell>
          <cell r="B3021" t="str">
            <v>Red Hill B2345 &amp; 6 S30 - Replace faulty Service Cables</v>
          </cell>
          <cell r="C3021" t="str">
            <v>CIPEN Dist U/G Rplc</v>
          </cell>
        </row>
        <row r="3022">
          <cell r="A3022">
            <v>7520305</v>
          </cell>
          <cell r="B3022" t="str">
            <v>Phillip B1 S176 Eddison Park HV &amp; LV Reticulation</v>
          </cell>
          <cell r="C3022" t="str">
            <v>CIPEN Community Dvp</v>
          </cell>
        </row>
        <row r="3023">
          <cell r="A3023">
            <v>7520307</v>
          </cell>
          <cell r="B3023" t="str">
            <v>Hume B6 S18 Emergency Services Training Facility - LV Supply</v>
          </cell>
          <cell r="C3023" t="str">
            <v>CIPEN Com/Ind Dvlp</v>
          </cell>
        </row>
        <row r="3024">
          <cell r="A3024">
            <v>7520308</v>
          </cell>
          <cell r="B3024" t="str">
            <v>Franklin Stages 3A &amp; 3B - Raising of Minipillars</v>
          </cell>
          <cell r="C3024" t="str">
            <v>CIPEN Relocation</v>
          </cell>
        </row>
        <row r="3025">
          <cell r="A3025">
            <v>7520309</v>
          </cell>
          <cell r="B3025" t="str">
            <v>Dickson B8 S1 - LV Supply to Construction Site</v>
          </cell>
          <cell r="C3025" t="str">
            <v>CIPEN Com/Ind Dvlp</v>
          </cell>
        </row>
        <row r="3026">
          <cell r="A3026">
            <v>7520310</v>
          </cell>
          <cell r="B3026" t="str">
            <v>Braddon B1 S13 -  LV Supply to 42 Units</v>
          </cell>
          <cell r="C3026" t="str">
            <v>CIPEN Urbn Infill</v>
          </cell>
        </row>
        <row r="3027">
          <cell r="A3027">
            <v>7520311</v>
          </cell>
          <cell r="B3027" t="str">
            <v>Purchase of Oakden St Greenway</v>
          </cell>
          <cell r="C3027" t="str">
            <v>CIPEN Facilities</v>
          </cell>
        </row>
        <row r="3028">
          <cell r="A3028">
            <v>7520312</v>
          </cell>
          <cell r="B3028" t="str">
            <v>Charnwood B14 S27 - LV Supply to 7 Units</v>
          </cell>
          <cell r="C3028" t="str">
            <v>CIPEN Urbn Infill</v>
          </cell>
        </row>
        <row r="3029">
          <cell r="A3029">
            <v>7520313</v>
          </cell>
          <cell r="B3029" t="str">
            <v>Evatt B1 S82   - LV Relocation</v>
          </cell>
          <cell r="C3029" t="str">
            <v>CIPEN Relocation</v>
          </cell>
        </row>
        <row r="3030">
          <cell r="A3030">
            <v>7520315</v>
          </cell>
          <cell r="B3030" t="str">
            <v>Mitchell  B4 S59 - LV Supply to Warehouse</v>
          </cell>
          <cell r="C3030" t="str">
            <v>CIPEN Com/Ind Dvlp</v>
          </cell>
        </row>
        <row r="3031">
          <cell r="A3031">
            <v>7520316</v>
          </cell>
          <cell r="B3031" t="str">
            <v>Deakin B2 S9 CGGS - HV Relocation</v>
          </cell>
          <cell r="C3031" t="str">
            <v>CIPEN Relocation</v>
          </cell>
        </row>
        <row r="3032">
          <cell r="A3032">
            <v>7520317</v>
          </cell>
          <cell r="B3032" t="str">
            <v>Linetroll 110EuR Fault Passage Indicators  Rural Feeders</v>
          </cell>
          <cell r="C3032" t="str">
            <v>CIPEN Dist O/H Rplc</v>
          </cell>
        </row>
        <row r="3033">
          <cell r="A3033">
            <v>7520319</v>
          </cell>
          <cell r="B3033" t="str">
            <v>HV OH Switchgear replacement - stage 2 -2009-10</v>
          </cell>
          <cell r="C3033" t="str">
            <v>CIPEN Dist O/H Rplc</v>
          </cell>
        </row>
        <row r="3034">
          <cell r="A3034">
            <v>7520320</v>
          </cell>
          <cell r="B3034" t="str">
            <v>Replace cable from Sub 7110 to Link 7132 Blk 1 Sec 110 Bruce</v>
          </cell>
          <cell r="C3034" t="str">
            <v>CIPEN Dist U/G Rplc</v>
          </cell>
        </row>
        <row r="3035">
          <cell r="A3035">
            <v>7520321</v>
          </cell>
          <cell r="B3035" t="str">
            <v>132kV Stay Wire Replacement stage 3 - BCE &amp; BK lines</v>
          </cell>
          <cell r="C3035" t="str">
            <v>CIPEN ZZS Replce</v>
          </cell>
        </row>
        <row r="3036">
          <cell r="A3036">
            <v>7520322</v>
          </cell>
          <cell r="B3036" t="str">
            <v>Kambah B1 S443 Village Creek Supply Upgrade</v>
          </cell>
          <cell r="C3036" t="str">
            <v>CIPEN Community Dvp</v>
          </cell>
        </row>
        <row r="3037">
          <cell r="A3037">
            <v>7520324</v>
          </cell>
          <cell r="B3037" t="str">
            <v>Temp Supply to Blk 29 Sec 33 - Hawker Pl</v>
          </cell>
          <cell r="C3037" t="str">
            <v>CIPEN Spec Requests</v>
          </cell>
        </row>
        <row r="3038">
          <cell r="A3038">
            <v>7520326</v>
          </cell>
          <cell r="B3038" t="str">
            <v>Weetangera B5 S20 Primary School Supply Upgrade</v>
          </cell>
          <cell r="C3038" t="str">
            <v>CIPEN Community Dvp</v>
          </cell>
        </row>
        <row r="3039">
          <cell r="A3039">
            <v>7520327</v>
          </cell>
          <cell r="B3039" t="str">
            <v>Majura Fairbairn Sub 1101 LV Decommissioning &amp; Relocations</v>
          </cell>
          <cell r="C3039" t="str">
            <v>CIPEN Relocation</v>
          </cell>
        </row>
        <row r="3040">
          <cell r="A3040">
            <v>7520328</v>
          </cell>
          <cell r="B3040" t="str">
            <v>Kingston Sub 2755 Replace Capstan Link Sw/Bd</v>
          </cell>
          <cell r="C3040" t="str">
            <v>CIPEN Dist S/S Rplc</v>
          </cell>
        </row>
        <row r="3041">
          <cell r="A3041">
            <v>7520332</v>
          </cell>
          <cell r="B3041" t="str">
            <v>City B2 S65 Glebe Park LV Relocation</v>
          </cell>
          <cell r="C3041" t="str">
            <v>CIPEN Relocation</v>
          </cell>
        </row>
        <row r="3042">
          <cell r="A3042">
            <v>7520333</v>
          </cell>
          <cell r="B3042" t="str">
            <v>Lyons B5 S41 Early Learning Centre LV Relocation</v>
          </cell>
          <cell r="C3042" t="str">
            <v>CIPEN Relocation</v>
          </cell>
        </row>
        <row r="3043">
          <cell r="A3043">
            <v>7520336</v>
          </cell>
          <cell r="B3043" t="str">
            <v>VHF Channel 4 to DDRN Migration</v>
          </cell>
          <cell r="C3043" t="str">
            <v>CIPEN IT Project</v>
          </cell>
        </row>
        <row r="3044">
          <cell r="A3044">
            <v>7520338</v>
          </cell>
          <cell r="B3044" t="str">
            <v>Yarralumla B8 S32 ABC bet Poles 64321 &amp; 64322</v>
          </cell>
          <cell r="C3044" t="str">
            <v>CIPEN Relocation</v>
          </cell>
        </row>
        <row r="3045">
          <cell r="A3045">
            <v>7520343</v>
          </cell>
          <cell r="B3045" t="str">
            <v>Forde B1-7 S29 LV Relocation</v>
          </cell>
          <cell r="C3045" t="str">
            <v>CIPEN Relocation</v>
          </cell>
        </row>
        <row r="3046">
          <cell r="A3046">
            <v>7520344</v>
          </cell>
          <cell r="B3046" t="str">
            <v>Curtin Sub 1075 Capstan Link Sw/bd Replacement</v>
          </cell>
          <cell r="C3046" t="str">
            <v>CIPEN Dist S/S Rplc</v>
          </cell>
        </row>
        <row r="3047">
          <cell r="A3047">
            <v>7520345</v>
          </cell>
          <cell r="B3047" t="str">
            <v>Curtin Sub 1076 Capstan Link Sw/bd Replacement</v>
          </cell>
          <cell r="C3047" t="str">
            <v>CIPEN Dist S/S Rplc</v>
          </cell>
        </row>
        <row r="3048">
          <cell r="A3048">
            <v>7520346</v>
          </cell>
          <cell r="B3048" t="str">
            <v>Wash Bay Enclosure Greenway Depot</v>
          </cell>
          <cell r="C3048" t="str">
            <v>CIPEN Facilities</v>
          </cell>
        </row>
        <row r="3049">
          <cell r="A3049">
            <v>7520349</v>
          </cell>
          <cell r="B3049" t="str">
            <v>Bonner 3 Estate Stage 3A New Urban Development HV &amp; LV Reticulation</v>
          </cell>
          <cell r="C3049" t="str">
            <v>CIPEN Urbn Dvlpmnt</v>
          </cell>
        </row>
        <row r="3050">
          <cell r="A3050">
            <v>7520350</v>
          </cell>
          <cell r="B3050" t="str">
            <v>Acton ANU College of Science Sub 1607 &amp; HV Temporary Relocation</v>
          </cell>
          <cell r="C3050" t="str">
            <v>CIPEN Relocation</v>
          </cell>
        </row>
        <row r="3051">
          <cell r="A3051">
            <v>7520351</v>
          </cell>
          <cell r="B3051" t="str">
            <v>Deakin B21 S35 Woden Special School  - LV Relocation</v>
          </cell>
          <cell r="C3051" t="str">
            <v>CIPEN Com/Ind Dvlp</v>
          </cell>
        </row>
        <row r="3052">
          <cell r="A3052">
            <v>7520353</v>
          </cell>
          <cell r="B3052" t="str">
            <v>Parkes B13 S29 NGA Sub 9348 Upgrade</v>
          </cell>
          <cell r="C3052" t="str">
            <v>CIPEN CI Replacemnt</v>
          </cell>
        </row>
        <row r="3053">
          <cell r="A3053">
            <v>7520355</v>
          </cell>
          <cell r="B3053" t="str">
            <v>DMS Service Replacement</v>
          </cell>
          <cell r="C3053" t="str">
            <v>CIPEN IT Project</v>
          </cell>
        </row>
        <row r="3054">
          <cell r="A3054">
            <v>7520356</v>
          </cell>
          <cell r="B3054" t="str">
            <v>Franklin Flemington Rd-Nullarbor Ave HV Relocation</v>
          </cell>
          <cell r="C3054" t="str">
            <v>CIPEN Relocation</v>
          </cell>
        </row>
        <row r="3055">
          <cell r="A3055">
            <v>7520357</v>
          </cell>
          <cell r="B3055" t="str">
            <v>Charnwood Blk 1 Sec 51 - Replace Damaged Pregnant S/L with M/P</v>
          </cell>
          <cell r="C3055" t="str">
            <v>CIPEN Dist U/G Rplc</v>
          </cell>
        </row>
        <row r="3056">
          <cell r="A3056">
            <v>7520360</v>
          </cell>
          <cell r="B3056" t="str">
            <v>Bruce B11 S5 - Substation Upgrade</v>
          </cell>
          <cell r="C3056" t="str">
            <v>CIPEN Dist S/S Rplc</v>
          </cell>
        </row>
        <row r="3057">
          <cell r="A3057">
            <v>7520361</v>
          </cell>
          <cell r="B3057" t="str">
            <v>Yarralumla B6 S61 - Replace faulty Service Cable</v>
          </cell>
          <cell r="C3057" t="str">
            <v>CIPEN SERVICE RPLC</v>
          </cell>
        </row>
        <row r="3058">
          <cell r="A3058">
            <v>7520362</v>
          </cell>
          <cell r="B3058" t="str">
            <v>Jerrabomberra Fyshwick East Subdivision Stage 2 HV Reticulation</v>
          </cell>
          <cell r="C3058" t="str">
            <v>CIPEN Com/Ind Dvlp</v>
          </cell>
        </row>
        <row r="3059">
          <cell r="A3059">
            <v>7520364</v>
          </cell>
          <cell r="B3059" t="str">
            <v>Jerrabomberra Fyshwick East Subdivision Stage 3 HV Reticulation</v>
          </cell>
          <cell r="C3059" t="str">
            <v>CIPEN Com/Ind Dvlp</v>
          </cell>
        </row>
        <row r="3060">
          <cell r="A3060">
            <v>7520366</v>
          </cell>
          <cell r="B3060" t="str">
            <v>Woden Zone Sealing End Replacement</v>
          </cell>
          <cell r="C3060" t="str">
            <v>CIPEN ZZS Replce</v>
          </cell>
        </row>
        <row r="3061">
          <cell r="A3061">
            <v>7520367</v>
          </cell>
          <cell r="B3061" t="str">
            <v>Theodore No2 Line Distance Relay Replacement - Gilmore Zone Substation</v>
          </cell>
          <cell r="C3061" t="str">
            <v>CIPEN ZZS Replce</v>
          </cell>
        </row>
        <row r="3062">
          <cell r="A3062">
            <v>7520368</v>
          </cell>
          <cell r="B3062" t="str">
            <v>Franklin Flemington Rd Duplication HV Relocation</v>
          </cell>
          <cell r="C3062" t="str">
            <v>CIPEN Relocation</v>
          </cell>
        </row>
        <row r="3063">
          <cell r="A3063">
            <v>7520370</v>
          </cell>
          <cell r="B3063" t="str">
            <v>Lyons Crossarm and PVC Service Replacements</v>
          </cell>
          <cell r="C3063" t="str">
            <v>CIPEN Dist O/H Rplc</v>
          </cell>
        </row>
        <row r="3064">
          <cell r="A3064">
            <v>7520371</v>
          </cell>
          <cell r="B3064" t="str">
            <v>Evatt Crossarm and PVC Service Replacements</v>
          </cell>
          <cell r="C3064" t="str">
            <v>CIPEN Dist O/H Rplc</v>
          </cell>
        </row>
        <row r="3065">
          <cell r="A3065">
            <v>7520372</v>
          </cell>
          <cell r="B3065" t="str">
            <v>Oakden Street Refurbisment</v>
          </cell>
          <cell r="C3065" t="str">
            <v>CIPEN Facilities</v>
          </cell>
        </row>
        <row r="3066">
          <cell r="A3066">
            <v>7520374</v>
          </cell>
          <cell r="B3066" t="str">
            <v>Conder Tharwa  Drive - LV Supply to SLCC</v>
          </cell>
          <cell r="C3066" t="str">
            <v>CIPEN Spec Requests</v>
          </cell>
        </row>
        <row r="3067">
          <cell r="A3067">
            <v>7520375</v>
          </cell>
          <cell r="B3067" t="str">
            <v>Parkes B7 S47 - LV Supply to Construction Site</v>
          </cell>
          <cell r="C3067" t="str">
            <v>CIPEN Com/Ind Dvlp</v>
          </cell>
        </row>
        <row r="3068">
          <cell r="A3068">
            <v>7520377</v>
          </cell>
          <cell r="B3068" t="str">
            <v>Franklin B1 S113 - LV Relocation</v>
          </cell>
          <cell r="C3068" t="str">
            <v>CIPEN Relocation</v>
          </cell>
        </row>
        <row r="3069">
          <cell r="A3069">
            <v>7520378</v>
          </cell>
          <cell r="B3069" t="str">
            <v>Forrest B15 S7 - LV Supply to 3 Units</v>
          </cell>
          <cell r="C3069" t="str">
            <v>CIPEN Urbn Infill</v>
          </cell>
        </row>
        <row r="3070">
          <cell r="A3070">
            <v>7520379</v>
          </cell>
          <cell r="B3070" t="str">
            <v>Lyneham B456 S45 - LV Supply to 21 Units</v>
          </cell>
          <cell r="C3070" t="str">
            <v>CIPEN Urbn Infill</v>
          </cell>
        </row>
        <row r="3071">
          <cell r="A3071">
            <v>7520381</v>
          </cell>
          <cell r="B3071" t="str">
            <v>HV OH Switchgear replacement  stage 3 2009-10</v>
          </cell>
          <cell r="C3071" t="str">
            <v>CIPEN Dist O/H Rplc</v>
          </cell>
        </row>
        <row r="3072">
          <cell r="A3072">
            <v>7520382</v>
          </cell>
          <cell r="B3072" t="str">
            <v>Lyons B18&amp;19 S44 - LV Supply to 6 units</v>
          </cell>
          <cell r="C3072" t="str">
            <v>CIPEN Urbn Infill</v>
          </cell>
        </row>
        <row r="3073">
          <cell r="A3073">
            <v>7520383</v>
          </cell>
          <cell r="B3073" t="str">
            <v>Weston Creek  B677 Equestrian Park - LV Upgrade</v>
          </cell>
          <cell r="C3073" t="str">
            <v>CIPEN Com/Ind Dvlp</v>
          </cell>
        </row>
        <row r="3074">
          <cell r="A3074">
            <v>7520384</v>
          </cell>
          <cell r="B3074" t="str">
            <v>Acton ANU COS Central Plant Indoor Sub HV Ret &amp; Temp Sub 9561 Removal</v>
          </cell>
          <cell r="C3074" t="str">
            <v>CIPEN Com/Ind Dvlp</v>
          </cell>
        </row>
        <row r="3075">
          <cell r="A3075">
            <v>7520387</v>
          </cell>
          <cell r="B3075" t="str">
            <v>Garran B1 S58 Canberra Hospital Women &amp; Childrens Indoor Sub &amp; HV Ret</v>
          </cell>
          <cell r="C3075" t="str">
            <v>CIPEN Com/Ind Dvlp</v>
          </cell>
        </row>
        <row r="3076">
          <cell r="A3076">
            <v>7520388</v>
          </cell>
          <cell r="B3076" t="str">
            <v>Casey 3 Estate HV &amp; LV Reticulation</v>
          </cell>
          <cell r="C3076" t="str">
            <v>CIPEN Urbn Dvlpmnt</v>
          </cell>
        </row>
        <row r="3077">
          <cell r="A3077">
            <v>7520389</v>
          </cell>
          <cell r="B3077" t="str">
            <v>Macgregor West 2 Estate Stage 1A HV &amp; LV Reticulation</v>
          </cell>
          <cell r="C3077" t="str">
            <v>CIPEN Urbn Dvlpmnt</v>
          </cell>
        </row>
        <row r="3078">
          <cell r="A3078">
            <v>7520393</v>
          </cell>
          <cell r="B3078" t="str">
            <v>Kingston Lake Forshore HV Relocation</v>
          </cell>
          <cell r="C3078" t="str">
            <v>CIPEN Relocation</v>
          </cell>
        </row>
        <row r="3079">
          <cell r="A3079">
            <v>7520395</v>
          </cell>
          <cell r="B3079" t="str">
            <v>Suburban Pole stage 23 Replacement  09-10</v>
          </cell>
          <cell r="C3079" t="str">
            <v>CIPEN Dist Pole Rplc</v>
          </cell>
        </row>
        <row r="3080">
          <cell r="A3080">
            <v>7520396</v>
          </cell>
          <cell r="B3080" t="str">
            <v>Suburban Pole stage 24 Replacement  09-10</v>
          </cell>
          <cell r="C3080" t="str">
            <v>CIPEN Dist Pole Rplc</v>
          </cell>
        </row>
        <row r="3081">
          <cell r="A3081">
            <v>7520397</v>
          </cell>
          <cell r="B3081" t="str">
            <v>Suburban Pole stage 25 Replacement  09-10</v>
          </cell>
          <cell r="C3081" t="str">
            <v>CIPEN Dist Pole Rplc</v>
          </cell>
        </row>
        <row r="3082">
          <cell r="A3082">
            <v>7520398</v>
          </cell>
          <cell r="B3082" t="str">
            <v>Suburban Pole stage 26 Replacement  09-10</v>
          </cell>
          <cell r="C3082" t="str">
            <v>CIPEN Dist Pole Rplc</v>
          </cell>
        </row>
        <row r="3083">
          <cell r="A3083">
            <v>7520399</v>
          </cell>
          <cell r="B3083" t="str">
            <v>Suburban Pole stage 27 Replacement  09-10</v>
          </cell>
          <cell r="C3083" t="str">
            <v>CIPEN Dist Pole Rplc</v>
          </cell>
        </row>
        <row r="3084">
          <cell r="A3084">
            <v>7520400</v>
          </cell>
          <cell r="B3084" t="str">
            <v>Suburban Pole stage 28 Replacement  09-10</v>
          </cell>
          <cell r="C3084" t="str">
            <v>CIPEN Dist Pole Rplc</v>
          </cell>
        </row>
        <row r="3085">
          <cell r="A3085">
            <v>7520401</v>
          </cell>
          <cell r="B3085" t="str">
            <v>ENMAC Test &amp; Development Environment Proposal</v>
          </cell>
          <cell r="C3085" t="str">
            <v>CIPEN IT Project</v>
          </cell>
        </row>
        <row r="3086">
          <cell r="A3086">
            <v>7520406</v>
          </cell>
          <cell r="B3086" t="str">
            <v>Kambah B10 S222 - Replace LV O/H with ABC</v>
          </cell>
          <cell r="C3086" t="str">
            <v>CIPEN CI Replacemnt</v>
          </cell>
        </row>
        <row r="3087">
          <cell r="A3087">
            <v>7520408</v>
          </cell>
          <cell r="B3087" t="str">
            <v>Gungahlin B223 - LV Supply to Construction Site</v>
          </cell>
          <cell r="C3087" t="str">
            <v>CIPEN Com/Ind Dvlp</v>
          </cell>
        </row>
        <row r="3088">
          <cell r="A3088">
            <v>7520409</v>
          </cell>
          <cell r="B3088" t="str">
            <v>Narrabundah B10 S28 - LV Relocation</v>
          </cell>
          <cell r="C3088" t="str">
            <v>CIPEN Relocation</v>
          </cell>
        </row>
        <row r="3089">
          <cell r="A3089">
            <v>7520410</v>
          </cell>
          <cell r="B3089" t="str">
            <v>Dickson B31 S8 - LV Supply to 6 Units</v>
          </cell>
          <cell r="C3089" t="str">
            <v>CIPEN Urbn Infill</v>
          </cell>
        </row>
        <row r="3090">
          <cell r="A3090">
            <v>7520411</v>
          </cell>
          <cell r="B3090" t="str">
            <v>Dickson B16 S2 - LV Supply to 6 Units</v>
          </cell>
          <cell r="C3090" t="str">
            <v>CIPEN Urbn Infill</v>
          </cell>
        </row>
        <row r="3091">
          <cell r="A3091">
            <v>7520412</v>
          </cell>
          <cell r="B3091" t="str">
            <v>Theodore No1 Line Distance Relay Replacement - Gilmore Zone Substation</v>
          </cell>
          <cell r="C3091" t="str">
            <v>CIPEN ZZS Replce</v>
          </cell>
        </row>
        <row r="3092">
          <cell r="A3092">
            <v>7520415</v>
          </cell>
          <cell r="B3092" t="str">
            <v>Braddon  Wakefield Ave / Dooring St Intersection  - LV Supply to TLC</v>
          </cell>
          <cell r="C3092" t="str">
            <v>CIPEN Spec Requests</v>
          </cell>
        </row>
        <row r="3093">
          <cell r="A3093">
            <v>7520416</v>
          </cell>
          <cell r="B3093" t="str">
            <v>Kingston  Jardine St/ Giles St Intersection - LV Supply to CCTV Camera</v>
          </cell>
          <cell r="C3093" t="str">
            <v>CIPEN Spec Requests</v>
          </cell>
        </row>
        <row r="3094">
          <cell r="A3094">
            <v>7520417</v>
          </cell>
          <cell r="B3094" t="str">
            <v>Ainslie B1 S43 - LV Relocation</v>
          </cell>
          <cell r="C3094" t="str">
            <v>CIPEN Relocation</v>
          </cell>
        </row>
        <row r="3095">
          <cell r="A3095">
            <v>7520418</v>
          </cell>
          <cell r="B3095" t="str">
            <v>Duffy B19 S15 - LV Supply to 2 Units</v>
          </cell>
          <cell r="C3095" t="str">
            <v>CIPEN Urbn Infill</v>
          </cell>
        </row>
        <row r="3096">
          <cell r="A3096">
            <v>7520419</v>
          </cell>
          <cell r="B3096" t="str">
            <v>Latham Zone Sub Electronic Monitoring and Detection Systems</v>
          </cell>
          <cell r="C3096" t="str">
            <v>CIPEN ZZS Replce</v>
          </cell>
        </row>
        <row r="3097">
          <cell r="A3097">
            <v>7520420</v>
          </cell>
          <cell r="B3097" t="str">
            <v>Woden Zone Sub Electronic Monitoring and Detection Systems</v>
          </cell>
        </row>
        <row r="3098">
          <cell r="A3098">
            <v>7520421</v>
          </cell>
          <cell r="B3098" t="str">
            <v>Theodore Zone Sub Electronic Monitoring and Detection Systems</v>
          </cell>
          <cell r="C3098" t="str">
            <v>CIPEN ZZS Replce</v>
          </cell>
        </row>
        <row r="3099">
          <cell r="A3099">
            <v>7520422</v>
          </cell>
          <cell r="B3099" t="str">
            <v>Cotter 22kV Feeder Crossarm Replacement</v>
          </cell>
          <cell r="C3099" t="str">
            <v>CIPEN Dist O/H Rplc</v>
          </cell>
        </row>
        <row r="3100">
          <cell r="A3100">
            <v>7520423</v>
          </cell>
          <cell r="B3100" t="str">
            <v>Forrest B25 S4 - Replace LV O/H with ABC</v>
          </cell>
          <cell r="C3100" t="str">
            <v>CIPEN CI Replacemnt</v>
          </cell>
        </row>
        <row r="3101">
          <cell r="A3101">
            <v>7520424</v>
          </cell>
          <cell r="B3101" t="str">
            <v>Weston North Weston Estate HV &amp; LV Reticulation</v>
          </cell>
          <cell r="C3101" t="str">
            <v>CIPEN Urbn Dvlpmnt</v>
          </cell>
        </row>
        <row r="3102">
          <cell r="A3102">
            <v>7520426</v>
          </cell>
          <cell r="B3102" t="str">
            <v>Macquarie B11 S54 HV Relocation</v>
          </cell>
          <cell r="C3102" t="str">
            <v>CIPEN Relocation</v>
          </cell>
        </row>
        <row r="3103">
          <cell r="A3103">
            <v>7520427</v>
          </cell>
          <cell r="B3103" t="str">
            <v>Evatt B1 S11 - LV Relocation</v>
          </cell>
          <cell r="C3103" t="str">
            <v>CIPEN Relocation</v>
          </cell>
        </row>
        <row r="3104">
          <cell r="A3104">
            <v>7520428</v>
          </cell>
          <cell r="B3104" t="str">
            <v>Fyshwick B23 S19 -  LV Supply to Construction Site</v>
          </cell>
          <cell r="C3104" t="str">
            <v>CIPEN Com/Ind Dvlp</v>
          </cell>
        </row>
        <row r="3105">
          <cell r="A3105">
            <v>7520429</v>
          </cell>
          <cell r="B3105" t="str">
            <v>Jerrabomberra  B2227  - HV /LV Reticulation to Stonyhurst Residence</v>
          </cell>
          <cell r="C3105" t="str">
            <v>CIPEN Rural Devpmnt</v>
          </cell>
        </row>
        <row r="3106">
          <cell r="A3106">
            <v>7520430</v>
          </cell>
          <cell r="B3106" t="str">
            <v>Majura Fairbairn HV to LV Metering Conversion</v>
          </cell>
          <cell r="C3106" t="str">
            <v>CIPEN Relocation</v>
          </cell>
        </row>
        <row r="3107">
          <cell r="A3107">
            <v>7520432</v>
          </cell>
          <cell r="B3107" t="str">
            <v>Campbell B42 S32 - Replace LV O/H with Twisted Services</v>
          </cell>
          <cell r="C3107" t="str">
            <v>CIPEN CI Replacemnt</v>
          </cell>
        </row>
        <row r="3108">
          <cell r="A3108">
            <v>7520434</v>
          </cell>
          <cell r="B3108" t="str">
            <v>Gungahlin District  B629 - LV Suply to TransACT Tower</v>
          </cell>
          <cell r="C3108" t="str">
            <v>CIPEN Com/Ind Dvlp</v>
          </cell>
        </row>
        <row r="3109">
          <cell r="A3109">
            <v>7520435</v>
          </cell>
          <cell r="B3109" t="str">
            <v>Stromlo B393 - LV Relocation</v>
          </cell>
          <cell r="C3109" t="str">
            <v>CIPEN Relocation</v>
          </cell>
        </row>
        <row r="3110">
          <cell r="A3110">
            <v>7520438</v>
          </cell>
          <cell r="B3110" t="str">
            <v>Acton ANU Sub 1853 Hayden Allen Bldg - Replace Capstan Link Sw/bd</v>
          </cell>
          <cell r="C3110" t="str">
            <v>CIPEN Dist S/S Rplc</v>
          </cell>
        </row>
        <row r="3111">
          <cell r="A3111">
            <v>7520439</v>
          </cell>
          <cell r="B3111" t="str">
            <v>Acton ANU Sub 1952 AD Hope Bldg - Replace Capstan Link Sw/bd</v>
          </cell>
          <cell r="C3111" t="str">
            <v>CIPEN Dist S/S Rplc</v>
          </cell>
        </row>
        <row r="3112">
          <cell r="A3112">
            <v>7520440</v>
          </cell>
          <cell r="B3112" t="str">
            <v>Acton ANU Sub 2002 Toad Hall - Replace Capstan Link Sw/bd</v>
          </cell>
          <cell r="C3112" t="str">
            <v>CIPEN Dist S/S Rplc</v>
          </cell>
        </row>
        <row r="3113">
          <cell r="A3113">
            <v>7520441</v>
          </cell>
          <cell r="B3113" t="str">
            <v>Acton ANU Sub 3411 Chemistry Research Bld - Replace Capstan Link Sw/bd</v>
          </cell>
          <cell r="C3113" t="str">
            <v>CIPEN Dist S/S Rplc</v>
          </cell>
        </row>
        <row r="3114">
          <cell r="A3114">
            <v>7520444</v>
          </cell>
          <cell r="B3114" t="str">
            <v>Macgregor B19 S146 - LV Relocation</v>
          </cell>
          <cell r="C3114" t="str">
            <v>CIPEN Relocation</v>
          </cell>
        </row>
        <row r="3115">
          <cell r="A3115">
            <v>7520446</v>
          </cell>
          <cell r="B3115" t="str">
            <v>City B2 S64 - LV Relocation</v>
          </cell>
          <cell r="C3115" t="str">
            <v>CIPEN Relocation</v>
          </cell>
        </row>
        <row r="3116">
          <cell r="A3116">
            <v>7520447</v>
          </cell>
          <cell r="B3116" t="str">
            <v>Franklin B1 S96 - LV Supply to Construction Site</v>
          </cell>
          <cell r="C3116" t="str">
            <v>CIPEN Urbn Dvlpmnt</v>
          </cell>
        </row>
        <row r="3117">
          <cell r="A3117">
            <v>7520449</v>
          </cell>
          <cell r="B3117" t="str">
            <v>Braddon B8&amp;9 S2 - LV Supply to 5 Units</v>
          </cell>
          <cell r="C3117" t="str">
            <v>CIPEN Urbn Infill</v>
          </cell>
        </row>
        <row r="3118">
          <cell r="A3118">
            <v>7520452</v>
          </cell>
          <cell r="B3118" t="str">
            <v>Campbell  B42 S32 - LV Supply to 12 Units</v>
          </cell>
          <cell r="C3118" t="str">
            <v>CIPEN Urbn Infill</v>
          </cell>
        </row>
        <row r="3119">
          <cell r="A3119">
            <v>7520454</v>
          </cell>
          <cell r="B3119" t="str">
            <v>Dickson B6 S1 SUB 872 - Replace LV Switchboard</v>
          </cell>
          <cell r="C3119" t="str">
            <v>CIPEN Dist S/S Rplc</v>
          </cell>
        </row>
        <row r="3120">
          <cell r="A3120">
            <v>7520455</v>
          </cell>
          <cell r="B3120" t="str">
            <v>fault line indicators</v>
          </cell>
          <cell r="C3120" t="str">
            <v>CIPEN IT Project</v>
          </cell>
        </row>
        <row r="3121">
          <cell r="A3121">
            <v>7520456</v>
          </cell>
          <cell r="B3121" t="str">
            <v>Garran B12 S21 - LV Supply to Construction Site.</v>
          </cell>
          <cell r="C3121" t="str">
            <v>CIPEN Relocation</v>
          </cell>
        </row>
        <row r="3122">
          <cell r="A3122">
            <v>7520457</v>
          </cell>
          <cell r="B3122" t="str">
            <v>Lyneham B7 S55 - LV Relocation</v>
          </cell>
          <cell r="C3122" t="str">
            <v>CIPEN Relocation</v>
          </cell>
        </row>
        <row r="3123">
          <cell r="A3123">
            <v>7520458</v>
          </cell>
          <cell r="B3123" t="str">
            <v>Phillip B12 S156 Woden East - 179 Units New Supply</v>
          </cell>
          <cell r="C3123" t="str">
            <v>CIPEN Urbn Dvlpmnt</v>
          </cell>
        </row>
        <row r="3124">
          <cell r="A3124">
            <v>7520459</v>
          </cell>
          <cell r="B3124" t="str">
            <v>Phillip S156 Woden East HV Relocation</v>
          </cell>
          <cell r="C3124" t="str">
            <v>CIPEN Relocation</v>
          </cell>
        </row>
        <row r="3125">
          <cell r="A3125">
            <v>7520460</v>
          </cell>
          <cell r="B3125" t="str">
            <v>Casey Clarrie Hermes Drive - LV Supply to Pedestrian Crossing</v>
          </cell>
          <cell r="C3125" t="str">
            <v>CIPEN Spec Requests</v>
          </cell>
        </row>
        <row r="3126">
          <cell r="A3126">
            <v>7520461</v>
          </cell>
          <cell r="B3126" t="str">
            <v>Lyneham B43 S59 - HV Relocation</v>
          </cell>
          <cell r="C3126" t="str">
            <v>CIPEN Relocation</v>
          </cell>
        </row>
        <row r="3127">
          <cell r="A3127">
            <v>7520462</v>
          </cell>
          <cell r="B3127" t="str">
            <v>Lyneham B38 S59 - LV Supply to Amenities Building</v>
          </cell>
          <cell r="C3127" t="str">
            <v>CIPEN Com/Ind Dvlp</v>
          </cell>
        </row>
        <row r="3128">
          <cell r="A3128">
            <v>7520463</v>
          </cell>
          <cell r="B3128" t="str">
            <v>Lyneham B19 S59 - LV Relocation</v>
          </cell>
          <cell r="C3128" t="str">
            <v>CIPEN Relocation</v>
          </cell>
        </row>
        <row r="3129">
          <cell r="A3129">
            <v>7520465</v>
          </cell>
          <cell r="B3129" t="str">
            <v>Forrest B7 S22 - LV Relocation</v>
          </cell>
          <cell r="C3129" t="str">
            <v>CIPEN Relocation</v>
          </cell>
        </row>
        <row r="3130">
          <cell r="A3130">
            <v>7520467</v>
          </cell>
          <cell r="B3130" t="str">
            <v>Harrison B8 S4 - LV Supply to 31 Units</v>
          </cell>
          <cell r="C3130" t="str">
            <v>CIPEN Urbn Infill</v>
          </cell>
        </row>
        <row r="3131">
          <cell r="A3131">
            <v>7520469</v>
          </cell>
          <cell r="B3131" t="str">
            <v>Dickson B1&amp;2 S3 - LV Relocation</v>
          </cell>
          <cell r="C3131" t="str">
            <v>CIPEN Relocation</v>
          </cell>
        </row>
        <row r="3132">
          <cell r="A3132">
            <v>7520470</v>
          </cell>
          <cell r="B3132" t="str">
            <v>Dickson B1&amp;2 S3 - LV Supply to 14 Apartments</v>
          </cell>
          <cell r="C3132" t="str">
            <v>CIPEN Urbn Infill</v>
          </cell>
        </row>
        <row r="3133">
          <cell r="A3133">
            <v>7520471</v>
          </cell>
          <cell r="B3133" t="str">
            <v>Suburb Pole Transformer Replacement Stage 209-10</v>
          </cell>
          <cell r="C3133" t="str">
            <v>CIPEN Dist Pole Sub</v>
          </cell>
        </row>
        <row r="3134">
          <cell r="A3134">
            <v>7520472</v>
          </cell>
          <cell r="B3134" t="str">
            <v>Installation of Distribution Sub Monitoring &amp; Automation Equipment</v>
          </cell>
          <cell r="C3134" t="str">
            <v>CIPEN Dist S/S Augm</v>
          </cell>
        </row>
        <row r="3135">
          <cell r="A3135">
            <v>7520475</v>
          </cell>
          <cell r="B3135" t="str">
            <v>DSA Subs Greenway</v>
          </cell>
          <cell r="C3135" t="str">
            <v>CIPEN IT Project</v>
          </cell>
        </row>
        <row r="3136">
          <cell r="A3136">
            <v>7520476</v>
          </cell>
          <cell r="B3136" t="str">
            <v>Pearce B18 S7 - LV Supply to 5 Units</v>
          </cell>
          <cell r="C3136" t="str">
            <v>CIPEN Urbn Infill</v>
          </cell>
        </row>
        <row r="3137">
          <cell r="A3137">
            <v>7520477</v>
          </cell>
          <cell r="B3137" t="str">
            <v>Parkes B47 S6 - LV Relocation</v>
          </cell>
          <cell r="C3137" t="str">
            <v>CIPEN Relocation</v>
          </cell>
        </row>
        <row r="3138">
          <cell r="A3138">
            <v>7520478</v>
          </cell>
          <cell r="B3138" t="str">
            <v>Parkes B11 S48 - LV Relocation</v>
          </cell>
          <cell r="C3138" t="str">
            <v>CIPEN Relocation</v>
          </cell>
        </row>
        <row r="3139">
          <cell r="A3139">
            <v>7520479</v>
          </cell>
          <cell r="B3139" t="str">
            <v>Belconnen B1530 - LV Relocation</v>
          </cell>
          <cell r="C3139" t="str">
            <v>CIPEN Relocation</v>
          </cell>
        </row>
        <row r="3140">
          <cell r="A3140">
            <v>7520480</v>
          </cell>
          <cell r="B3140" t="str">
            <v>Spence B7 S42 - LV Relocation</v>
          </cell>
          <cell r="C3140" t="str">
            <v>CIPEN Relocation</v>
          </cell>
        </row>
        <row r="3141">
          <cell r="A3141">
            <v>7520481</v>
          </cell>
          <cell r="B3141" t="str">
            <v>Fyshwick B13 S37 - LV Upgrade</v>
          </cell>
          <cell r="C3141" t="str">
            <v>CIPEN Com/Ind Dvlp</v>
          </cell>
        </row>
        <row r="3142">
          <cell r="A3142">
            <v>7520482</v>
          </cell>
          <cell r="B3142" t="str">
            <v>Kingston B11 S56 - LV Supply to 5 Units</v>
          </cell>
          <cell r="C3142" t="str">
            <v>CIPEN Urbn Infill</v>
          </cell>
        </row>
        <row r="3143">
          <cell r="A3143">
            <v>7520483</v>
          </cell>
          <cell r="B3143" t="str">
            <v>Dunlop B1 S199 - LV Supply to 20 Units</v>
          </cell>
          <cell r="C3143" t="str">
            <v>CIPEN Urbn Infill</v>
          </cell>
        </row>
        <row r="3144">
          <cell r="A3144">
            <v>7520484</v>
          </cell>
          <cell r="B3144" t="str">
            <v>Hume B16 S6 - LV Supply to Comm Development</v>
          </cell>
          <cell r="C3144" t="str">
            <v>CIPEN Com/Ind Dvlp</v>
          </cell>
        </row>
        <row r="3145">
          <cell r="A3145">
            <v>7520485</v>
          </cell>
          <cell r="B3145" t="str">
            <v>Low RTU Evaluation and Pilot Program</v>
          </cell>
          <cell r="C3145" t="str">
            <v>CIPEN IT Project</v>
          </cell>
        </row>
        <row r="3146">
          <cell r="A3146">
            <v>7520491</v>
          </cell>
          <cell r="B3146" t="str">
            <v>Belconnen Glenloch Interchange - HV Relocation</v>
          </cell>
          <cell r="C3146" t="str">
            <v>CIPEN Relocation</v>
          </cell>
        </row>
        <row r="3147">
          <cell r="A3147">
            <v>7520493</v>
          </cell>
          <cell r="B3147" t="str">
            <v>Belconnen Glenloch Interchange - LV Relocation</v>
          </cell>
          <cell r="C3147" t="str">
            <v>CIPEN Relocation</v>
          </cell>
        </row>
        <row r="3148">
          <cell r="A3148">
            <v>7520495</v>
          </cell>
          <cell r="B3148" t="str">
            <v>Fraser B2 S40 - LV Relocation</v>
          </cell>
          <cell r="C3148" t="str">
            <v>CIPEN Relocation</v>
          </cell>
        </row>
        <row r="3149">
          <cell r="A3149">
            <v>7520501</v>
          </cell>
          <cell r="B3149" t="str">
            <v>Suburb Pole Substation Stg 3 09-10 Replacement</v>
          </cell>
          <cell r="C3149" t="str">
            <v>CIPEN Dist Pole Sub</v>
          </cell>
        </row>
        <row r="3150">
          <cell r="A3150">
            <v>7520502</v>
          </cell>
          <cell r="B3150" t="str">
            <v>Lyneham B6 S49 - LV Supply to 6 Units</v>
          </cell>
          <cell r="C3150" t="str">
            <v>CIPEN Urbn Infill</v>
          </cell>
        </row>
        <row r="3151">
          <cell r="A3151">
            <v>7520503</v>
          </cell>
          <cell r="B3151" t="str">
            <v>Dickson B15 S3 - LV Supply to 16 Units</v>
          </cell>
          <cell r="C3151" t="str">
            <v>CIPEN Urbn Infill</v>
          </cell>
        </row>
        <row r="3152">
          <cell r="A3152">
            <v>7520508</v>
          </cell>
          <cell r="B3152" t="str">
            <v>Gungahlin B5 S3 Hotel &amp; Restaurant LV Supply</v>
          </cell>
          <cell r="C3152" t="str">
            <v>CIPEN Com/Ind Dvlp</v>
          </cell>
        </row>
        <row r="3153">
          <cell r="A3153">
            <v>7520509</v>
          </cell>
          <cell r="B3153" t="str">
            <v>Bonner Jacka-Bonner Distributor Road Temporary HV Overhead Relocations</v>
          </cell>
          <cell r="C3153" t="str">
            <v>CIPEN Relocation</v>
          </cell>
        </row>
        <row r="3154">
          <cell r="A3154">
            <v>7520513</v>
          </cell>
          <cell r="B3154" t="str">
            <v>Forde Estate Stage 4F1 HV &amp; LV Reticulation</v>
          </cell>
          <cell r="C3154" t="str">
            <v>CIPEN Urbn Dvlpmnt</v>
          </cell>
        </row>
        <row r="3155">
          <cell r="A3155">
            <v>7520515</v>
          </cell>
          <cell r="B3155" t="str">
            <v>Forde Estate Stage 4F2 HV &amp; LV Reticulation</v>
          </cell>
          <cell r="C3155" t="str">
            <v>CIPEN Urbn Dvlpmnt</v>
          </cell>
        </row>
        <row r="3156">
          <cell r="A3156">
            <v>7520520</v>
          </cell>
          <cell r="B3156" t="str">
            <v>Franklin B5 S68 - Linkpillar Relocation</v>
          </cell>
          <cell r="C3156" t="str">
            <v>CIPEN Relocation</v>
          </cell>
        </row>
        <row r="3157">
          <cell r="A3157">
            <v>7520521</v>
          </cell>
          <cell r="B3157" t="str">
            <v>Casey B1 S7 - LV Supply to 14 Units</v>
          </cell>
          <cell r="C3157" t="str">
            <v>CIPEN Urbn Infill</v>
          </cell>
        </row>
        <row r="3158">
          <cell r="A3158">
            <v>7520522</v>
          </cell>
          <cell r="B3158" t="str">
            <v>Wanniassa B1 S253 - LV Relocation</v>
          </cell>
          <cell r="C3158" t="str">
            <v>CIPEN Relocation</v>
          </cell>
        </row>
        <row r="3159">
          <cell r="A3159">
            <v>7520524</v>
          </cell>
          <cell r="B3159" t="str">
            <v>Parkes B5 S2 Nerang Bridge - Damaged LV Cable Replacement</v>
          </cell>
          <cell r="C3159" t="str">
            <v>CIPEN Relocation</v>
          </cell>
        </row>
        <row r="3160">
          <cell r="A3160">
            <v>7520527</v>
          </cell>
          <cell r="B3160" t="str">
            <v>Bonner Jacka-Bonner Distributor Road HV O/H to U/G Relocation</v>
          </cell>
          <cell r="C3160" t="str">
            <v>CIPEN Relocation</v>
          </cell>
        </row>
        <row r="3161">
          <cell r="A3161">
            <v>7520529</v>
          </cell>
          <cell r="B3161" t="str">
            <v>Barton B1 S27 - Stage 3A HV Reticulation</v>
          </cell>
          <cell r="C3161" t="str">
            <v>CIPEN Com/Ind Dvlp</v>
          </cell>
        </row>
        <row r="3162">
          <cell r="A3162">
            <v>7520530</v>
          </cell>
          <cell r="B3162" t="str">
            <v>Belconnen Dist B1356 - LV Supply to SLCC 1</v>
          </cell>
          <cell r="C3162" t="str">
            <v>CIPEN Spec Requests</v>
          </cell>
        </row>
        <row r="3163">
          <cell r="A3163">
            <v>7520531</v>
          </cell>
          <cell r="B3163" t="str">
            <v>Belconnen Dist B1356 - LV Supply to SLCC 2</v>
          </cell>
          <cell r="C3163" t="str">
            <v>CIPEN Spec Requests</v>
          </cell>
        </row>
        <row r="3164">
          <cell r="A3164">
            <v>7520532</v>
          </cell>
          <cell r="B3164" t="str">
            <v>Coree B78 - LV Supply to Uriarra Sewage Treatment Plant</v>
          </cell>
          <cell r="C3164" t="str">
            <v>CIPEN Community Dvp</v>
          </cell>
        </row>
        <row r="3165">
          <cell r="A3165">
            <v>7520533</v>
          </cell>
          <cell r="B3165" t="str">
            <v>Miscellaneous Suburb Pole Reinforcements Stage 2 2009/10</v>
          </cell>
          <cell r="C3165" t="str">
            <v>CIPEN Dist Pole Rnst</v>
          </cell>
        </row>
        <row r="3166">
          <cell r="A3166">
            <v>7520534</v>
          </cell>
          <cell r="B3166" t="str">
            <v>Gilmore Zone Substation Nilstat Overcurrent Relay Replacement</v>
          </cell>
          <cell r="C3166" t="str">
            <v>CIPEN ZZS Replce</v>
          </cell>
        </row>
        <row r="3167">
          <cell r="A3167">
            <v>7520535</v>
          </cell>
          <cell r="B3167" t="str">
            <v>Lyneham Blk 18 Sec 100 Sub 4446 replacement</v>
          </cell>
          <cell r="C3167" t="str">
            <v>CIPEN Dist S/S Rplc</v>
          </cell>
        </row>
        <row r="3168">
          <cell r="A3168">
            <v>7520538</v>
          </cell>
          <cell r="B3168" t="str">
            <v>SUB 1075 &amp; 1076 - HV Switchgear replacement</v>
          </cell>
          <cell r="C3168" t="str">
            <v>CIPEN Dist S/S Rplc</v>
          </cell>
        </row>
        <row r="3169">
          <cell r="A3169">
            <v>7520540</v>
          </cell>
          <cell r="B3169" t="str">
            <v>Conder B3 S228 - HV  &amp; LV Reticulation to 58 Units</v>
          </cell>
          <cell r="C3169" t="str">
            <v>CIPEN Urbn Infill</v>
          </cell>
        </row>
        <row r="3170">
          <cell r="A3170">
            <v>7520541</v>
          </cell>
          <cell r="B3170" t="str">
            <v>Bonython B8 S21 - LV Reticulation to 38 Units</v>
          </cell>
          <cell r="C3170" t="str">
            <v>CIPEN Urbn Infill</v>
          </cell>
        </row>
        <row r="3171">
          <cell r="A3171">
            <v>7520542</v>
          </cell>
          <cell r="B3171" t="str">
            <v>Kambah B1 S172 - LV Supply to 40 Units</v>
          </cell>
          <cell r="C3171" t="str">
            <v>CIPEN Urbn Infill</v>
          </cell>
        </row>
        <row r="3172">
          <cell r="A3172">
            <v>7520543</v>
          </cell>
          <cell r="B3172" t="str">
            <v>Curtin B7 S99 - LV Reticulation to 12 Units</v>
          </cell>
          <cell r="C3172" t="str">
            <v>CIPEN Urbn Infill</v>
          </cell>
        </row>
        <row r="3173">
          <cell r="A3173">
            <v>7520544</v>
          </cell>
          <cell r="B3173" t="str">
            <v>Rivett B4 S29 - HV Reticulation &amp; LV Supply to 77 Units</v>
          </cell>
          <cell r="C3173" t="str">
            <v>CIPEN Urbn Infill</v>
          </cell>
        </row>
        <row r="3174">
          <cell r="A3174">
            <v>7520545</v>
          </cell>
          <cell r="B3174" t="str">
            <v>Macquarie B11 S54  -  LV Supply to 14 Units</v>
          </cell>
          <cell r="C3174" t="str">
            <v>CIPEN Urbn Infill</v>
          </cell>
        </row>
        <row r="3175">
          <cell r="A3175">
            <v>7520546</v>
          </cell>
          <cell r="B3175" t="str">
            <v>Forrest B1 S53 - 1 Canberra Ave Temporary Supply</v>
          </cell>
          <cell r="C3175" t="str">
            <v>CIPEN Com/Ind Dvlp</v>
          </cell>
        </row>
        <row r="3176">
          <cell r="A3176">
            <v>7520547</v>
          </cell>
          <cell r="B3176" t="str">
            <v>Florey B6 S145 - HV Reticulation &amp; LV Supply to 34 Units</v>
          </cell>
          <cell r="C3176" t="str">
            <v>CIPEN Urbn Infill</v>
          </cell>
        </row>
        <row r="3177">
          <cell r="A3177">
            <v>7520548</v>
          </cell>
          <cell r="B3177" t="str">
            <v>Turner B33 S62 - LV Relocation</v>
          </cell>
          <cell r="C3177" t="str">
            <v>CIPEN Relocation</v>
          </cell>
        </row>
        <row r="3178">
          <cell r="A3178">
            <v>7520549</v>
          </cell>
          <cell r="B3178" t="str">
            <v>Evatt B22 S69 - LV Supply to 11 Units</v>
          </cell>
          <cell r="C3178" t="str">
            <v>CIPEN Urbn Infill</v>
          </cell>
        </row>
        <row r="3179">
          <cell r="A3179">
            <v>7520550</v>
          </cell>
          <cell r="B3179" t="str">
            <v>Kingston Giles St-Eastlake Parade Streetlight Controller LV Supply</v>
          </cell>
          <cell r="C3179" t="str">
            <v>CIPEN Community Dvp</v>
          </cell>
        </row>
        <row r="3180">
          <cell r="A3180">
            <v>7520551</v>
          </cell>
          <cell r="B3180" t="str">
            <v>Acton ANU John Curtin School Sub 3871 Decommissioning</v>
          </cell>
          <cell r="C3180" t="str">
            <v>CIPEN Relocation</v>
          </cell>
        </row>
        <row r="3181">
          <cell r="A3181">
            <v>7520552</v>
          </cell>
          <cell r="B3181" t="str">
            <v>Kingston B5 S56 - LV Supply to 3 Units</v>
          </cell>
          <cell r="C3181" t="str">
            <v>CIPEN Urbn Infill</v>
          </cell>
        </row>
        <row r="3182">
          <cell r="A3182">
            <v>7520553</v>
          </cell>
          <cell r="B3182" t="str">
            <v>Cook B1 S13 - LV Relocation</v>
          </cell>
          <cell r="C3182" t="str">
            <v>CIPEN Relocation</v>
          </cell>
        </row>
        <row r="3183">
          <cell r="A3183">
            <v>7520554</v>
          </cell>
          <cell r="B3183" t="str">
            <v>Dickson B8 S1 Serviced Apartments New Supply</v>
          </cell>
          <cell r="C3183" t="str">
            <v>CIPEN Urbn Infill</v>
          </cell>
        </row>
        <row r="3184">
          <cell r="A3184">
            <v>7520568</v>
          </cell>
          <cell r="B3184" t="str">
            <v>Refurbishment of Fyshwick Building D Level 1 Toilets</v>
          </cell>
          <cell r="C3184" t="str">
            <v>CIPEN Facilities</v>
          </cell>
        </row>
        <row r="3185">
          <cell r="A3185">
            <v>7520569</v>
          </cell>
          <cell r="B3185" t="str">
            <v>Logistics Warehouse</v>
          </cell>
          <cell r="C3185" t="str">
            <v>CIPEN Facilities</v>
          </cell>
        </row>
        <row r="3186">
          <cell r="A3186">
            <v>7520572</v>
          </cell>
          <cell r="B3186" t="str">
            <v>Kambah B16 S275 Subud Meeting Centre HV LV Reticulation</v>
          </cell>
          <cell r="C3186" t="str">
            <v>CIPEN Spec Requests</v>
          </cell>
        </row>
        <row r="3187">
          <cell r="A3187">
            <v>7520573</v>
          </cell>
          <cell r="B3187" t="str">
            <v>Suburban Pole stage 29 Replacement  09-10</v>
          </cell>
          <cell r="C3187" t="str">
            <v>CIPEN Dist Pole Rplc</v>
          </cell>
        </row>
        <row r="3188">
          <cell r="A3188">
            <v>7520574</v>
          </cell>
          <cell r="B3188" t="str">
            <v>Suburban Pole stage 30 Replacement  09-10</v>
          </cell>
          <cell r="C3188" t="str">
            <v>CIPEN Dist Pole Rplc</v>
          </cell>
        </row>
        <row r="3189">
          <cell r="A3189">
            <v>7520575</v>
          </cell>
          <cell r="B3189" t="str">
            <v>Suburban Pole stage 31 Replacement  09-10</v>
          </cell>
          <cell r="C3189" t="str">
            <v>CIPEN Dist Pole Rplc</v>
          </cell>
        </row>
        <row r="3190">
          <cell r="A3190">
            <v>7520576</v>
          </cell>
          <cell r="B3190" t="str">
            <v>Suburban Pole stage 32 Replacement  09-10</v>
          </cell>
          <cell r="C3190" t="str">
            <v>CIPEN Dist Pole Rplc</v>
          </cell>
        </row>
        <row r="3191">
          <cell r="A3191">
            <v>7520577</v>
          </cell>
          <cell r="B3191" t="str">
            <v>Suburban Pole stage 33 Replacement  09-10</v>
          </cell>
          <cell r="C3191" t="str">
            <v>CIPEN Dist Pole Rplc</v>
          </cell>
        </row>
        <row r="3192">
          <cell r="A3192">
            <v>7520579</v>
          </cell>
          <cell r="B3192" t="str">
            <v>Bonner 3 Estate Stage 3B New Urban Development HV &amp; LV Reticulation</v>
          </cell>
          <cell r="C3192" t="str">
            <v>CIPEN Urbn Dvlpmnt</v>
          </cell>
        </row>
        <row r="3193">
          <cell r="A3193">
            <v>7520581</v>
          </cell>
          <cell r="B3193" t="str">
            <v>Acton B3 S68 ANBG - LV Supply to Pump Station</v>
          </cell>
          <cell r="C3193" t="str">
            <v>CIPEN Spec Requests</v>
          </cell>
        </row>
        <row r="3194">
          <cell r="A3194">
            <v>7520583</v>
          </cell>
          <cell r="B3194" t="str">
            <v>Casey B1 S6 - LV Supply to 21 Units</v>
          </cell>
          <cell r="C3194" t="str">
            <v>CIPEN Urbn Infill</v>
          </cell>
        </row>
        <row r="3195">
          <cell r="A3195">
            <v>7520584</v>
          </cell>
          <cell r="B3195" t="str">
            <v>Weston B9 S48 - LV Service Relocation</v>
          </cell>
          <cell r="C3195" t="str">
            <v>CIPEN Relocation</v>
          </cell>
        </row>
        <row r="3196">
          <cell r="A3196">
            <v>7520585</v>
          </cell>
          <cell r="B3196" t="str">
            <v>Bonner 3 Estate Stage 3C New Urban Development HV &amp; LV Reticulation</v>
          </cell>
          <cell r="C3196" t="str">
            <v>CIPEN Urbn Dvlpmnt</v>
          </cell>
        </row>
        <row r="3197">
          <cell r="A3197">
            <v>7520587</v>
          </cell>
          <cell r="B3197" t="str">
            <v>Mawson B5 S31 - LV Relocation</v>
          </cell>
          <cell r="C3197" t="str">
            <v>CIPEN Relocation</v>
          </cell>
        </row>
        <row r="3198">
          <cell r="A3198">
            <v>7520588</v>
          </cell>
          <cell r="B3198" t="str">
            <v>Mawson B5&amp;6 S31 - LV Supply to 10 Units</v>
          </cell>
          <cell r="C3198" t="str">
            <v>CIPEN Urbn Infill</v>
          </cell>
        </row>
        <row r="3199">
          <cell r="A3199">
            <v>7520589</v>
          </cell>
          <cell r="B3199" t="str">
            <v>Fyshwick B48 S11 - LV Relocation</v>
          </cell>
          <cell r="C3199" t="str">
            <v>CIPEN Relocation</v>
          </cell>
        </row>
        <row r="3200">
          <cell r="A3200">
            <v>7520592</v>
          </cell>
          <cell r="B3200" t="str">
            <v>Fyshwick B48 S11 - HV Retic &amp; LV Supply to Comm Development</v>
          </cell>
          <cell r="C3200" t="str">
            <v>CIPEN Com/Ind Dvlp</v>
          </cell>
        </row>
        <row r="3201">
          <cell r="A3201">
            <v>7520593</v>
          </cell>
          <cell r="B3201" t="str">
            <v>Spence  B12&amp;13 S25 -  LV Supply to 7 Units</v>
          </cell>
          <cell r="C3201" t="str">
            <v>CIPEN Urbn Infill</v>
          </cell>
        </row>
        <row r="3202">
          <cell r="A3202">
            <v>7520596</v>
          </cell>
          <cell r="B3202" t="str">
            <v>Harrison B21 S2 Childcare Centre -  LV Supply</v>
          </cell>
          <cell r="C3202" t="str">
            <v>CIPEN Com/Ind Dvlp</v>
          </cell>
        </row>
        <row r="3203">
          <cell r="A3203">
            <v>7520601</v>
          </cell>
          <cell r="B3203" t="str">
            <v>Lyneham EPIC B5 S72 - Replace SUB6761 RM6 Switchgear</v>
          </cell>
          <cell r="C3203" t="str">
            <v>CIPEN Dist S/S Rplc</v>
          </cell>
        </row>
        <row r="3204">
          <cell r="A3204">
            <v>7520602</v>
          </cell>
          <cell r="B3204" t="str">
            <v>Acton ANU B1 S63 - Replace SUB6809 RM6 Switchgear</v>
          </cell>
          <cell r="C3204" t="str">
            <v>CIPEN Dist S/S Rplc</v>
          </cell>
        </row>
        <row r="3205">
          <cell r="A3205">
            <v>7520603</v>
          </cell>
          <cell r="B3205" t="str">
            <v>Braddon B10-13 S9 - LV Supply to Units</v>
          </cell>
          <cell r="C3205" t="str">
            <v>CIPEN Urbn Infill</v>
          </cell>
        </row>
        <row r="3206">
          <cell r="A3206">
            <v>7520605</v>
          </cell>
          <cell r="B3206" t="str">
            <v>Deakin B6 S66 Deakin Offices Supply Upgrade</v>
          </cell>
          <cell r="C3206" t="str">
            <v>CIPEN Com/Ind Dvlp</v>
          </cell>
        </row>
        <row r="3207">
          <cell r="A3207">
            <v>7520606</v>
          </cell>
          <cell r="B3207" t="str">
            <v>Garran B1 S58 Canberra Hospital HV Relocation</v>
          </cell>
          <cell r="C3207" t="str">
            <v>CIPEN Relocation</v>
          </cell>
        </row>
        <row r="3208">
          <cell r="A3208">
            <v>7520607</v>
          </cell>
          <cell r="B3208" t="str">
            <v>Suburban Pole stage 34 Replacement  09-10</v>
          </cell>
          <cell r="C3208" t="str">
            <v>CIPEN Dist Pole Rplc</v>
          </cell>
        </row>
        <row r="3209">
          <cell r="A3209">
            <v>7520608</v>
          </cell>
          <cell r="B3209" t="str">
            <v>Suburban Pole stage 35 Replacement  09-10</v>
          </cell>
          <cell r="C3209" t="str">
            <v>CIPEN Dist Pole Rplc</v>
          </cell>
        </row>
        <row r="3210">
          <cell r="A3210">
            <v>7520609</v>
          </cell>
          <cell r="B3210" t="str">
            <v>Suburban Pole stage 36 Replacement  09-10</v>
          </cell>
          <cell r="C3210" t="str">
            <v>CIPEN Dist Pole Rplc</v>
          </cell>
        </row>
        <row r="3211">
          <cell r="A3211">
            <v>7520610</v>
          </cell>
          <cell r="B3211" t="str">
            <v>Suburban Pole stage 37 Replacement  09-10</v>
          </cell>
          <cell r="C3211" t="str">
            <v>CIPEN Dist Pole Rplc</v>
          </cell>
        </row>
        <row r="3212">
          <cell r="A3212">
            <v>7520611</v>
          </cell>
          <cell r="B3212" t="str">
            <v>Narrabundah B16-19 S39 - LV Supply to Units</v>
          </cell>
          <cell r="C3212" t="str">
            <v>CIPEN Urbn Infill</v>
          </cell>
        </row>
        <row r="3213">
          <cell r="A3213">
            <v>7520612</v>
          </cell>
          <cell r="B3213" t="str">
            <v>Gilmore B17-18 S56 - LV Supply to 8 Units</v>
          </cell>
          <cell r="C3213" t="str">
            <v>CIPEN Urbn Infill</v>
          </cell>
        </row>
        <row r="3214">
          <cell r="A3214">
            <v>7520614</v>
          </cell>
          <cell r="B3214" t="str">
            <v>New Feeder to Belconnen Westfield</v>
          </cell>
          <cell r="C3214" t="str">
            <v>CIPEN Dist Sys Augm</v>
          </cell>
        </row>
        <row r="3215">
          <cell r="A3215">
            <v>7520616</v>
          </cell>
          <cell r="B3215" t="str">
            <v>Belconnen Lathlain Street - LV Supply to TLC</v>
          </cell>
          <cell r="C3215" t="str">
            <v>CIPEN Spec Requests</v>
          </cell>
        </row>
        <row r="3216">
          <cell r="A3216">
            <v>7520617</v>
          </cell>
          <cell r="B3216" t="str">
            <v>Belconnen B1 S152  Cohen St Ext - LV  Supply to TLC</v>
          </cell>
          <cell r="C3216" t="str">
            <v>CIPEN Spec Requests</v>
          </cell>
        </row>
        <row r="3217">
          <cell r="A3217">
            <v>7520618</v>
          </cell>
          <cell r="B3217" t="str">
            <v>Belconnen B83 S65 Emu Bank - LV Supply to TLC</v>
          </cell>
          <cell r="C3217" t="str">
            <v>CIPEN Spec Requests</v>
          </cell>
        </row>
        <row r="3218">
          <cell r="A3218">
            <v>7520620</v>
          </cell>
          <cell r="B3218" t="str">
            <v>Wanniassa B3 S211 - LV Supply to 3 Units</v>
          </cell>
          <cell r="C3218" t="str">
            <v>CIPEN Urbn Infill</v>
          </cell>
        </row>
        <row r="3219">
          <cell r="A3219">
            <v>7520621</v>
          </cell>
          <cell r="B3219" t="str">
            <v>Griffith B42 S78 - LV Supply to Neighbourhood  Hall</v>
          </cell>
          <cell r="C3219" t="str">
            <v>CIPEN Community Dvp</v>
          </cell>
        </row>
        <row r="3220">
          <cell r="A3220">
            <v>7520623</v>
          </cell>
          <cell r="B3220" t="str">
            <v>Turner B2 S38 - LV Supply to 8 Units</v>
          </cell>
          <cell r="C3220" t="str">
            <v>CIPEN Urbn Infill</v>
          </cell>
        </row>
        <row r="3221">
          <cell r="A3221">
            <v>7520624</v>
          </cell>
          <cell r="B3221" t="str">
            <v>Calwell B11 S795 High School - Supply Upgrade</v>
          </cell>
          <cell r="C3221" t="str">
            <v>CIPEN Com/Ind Dvlp</v>
          </cell>
        </row>
        <row r="3222">
          <cell r="A3222">
            <v>7520628</v>
          </cell>
          <cell r="B3222" t="str">
            <v>Fraser B6 S39 - LV Supply to 5 Units</v>
          </cell>
          <cell r="C3222" t="str">
            <v>CIPEN Urbn Infill</v>
          </cell>
        </row>
        <row r="3223">
          <cell r="A3223">
            <v>7520631</v>
          </cell>
          <cell r="B3223" t="str">
            <v>Macgregor West 2 Estate Stage 1B HV &amp; LV Reticulation</v>
          </cell>
          <cell r="C3223" t="str">
            <v>CIPEN Urbn Dvlpmnt</v>
          </cell>
        </row>
        <row r="3224">
          <cell r="A3224">
            <v>7520633</v>
          </cell>
          <cell r="B3224" t="str">
            <v>Gungahlin Business Park Stage 2  - LV Supplies to SLCC &amp; TLC</v>
          </cell>
          <cell r="C3224" t="str">
            <v>CIPEN Spec Requests</v>
          </cell>
        </row>
        <row r="3225">
          <cell r="A3225">
            <v>7520634</v>
          </cell>
          <cell r="B3225" t="str">
            <v>Forde B2 S32 - LV Supply to Leisure Centre</v>
          </cell>
          <cell r="C3225" t="str">
            <v>CIPEN Com/Ind Dvlp</v>
          </cell>
        </row>
        <row r="3226">
          <cell r="A3226">
            <v>7520638</v>
          </cell>
          <cell r="B3226" t="str">
            <v>Fyshwick B19 S29 - LV Upgrade</v>
          </cell>
          <cell r="C3226" t="str">
            <v>CIPEN Com/Ind Dvlp</v>
          </cell>
        </row>
        <row r="3227">
          <cell r="A3227">
            <v>7520641</v>
          </cell>
          <cell r="B3227" t="str">
            <v>Chapman B70 S11 - 31 Units Community Housing LV Reticulation</v>
          </cell>
          <cell r="C3227" t="str">
            <v>CIPEN Urbn Infill</v>
          </cell>
        </row>
        <row r="3228">
          <cell r="A3228">
            <v>7520642</v>
          </cell>
          <cell r="B3228" t="str">
            <v>Gungahlin B2 S29 - LV Supply to Construction Site</v>
          </cell>
          <cell r="C3228" t="str">
            <v>CIPEN Com/Ind Dvlp</v>
          </cell>
        </row>
        <row r="3229">
          <cell r="A3229">
            <v>7520645</v>
          </cell>
          <cell r="B3229" t="str">
            <v>Mitchell B71 S6 - LV Supply to  Warehouse</v>
          </cell>
          <cell r="C3229" t="str">
            <v>CIPEN Com/Ind Dvlp</v>
          </cell>
        </row>
        <row r="3230">
          <cell r="A3230">
            <v>7520646</v>
          </cell>
          <cell r="B3230" t="str">
            <v>Gungahlin B1 S72 - LV Supply to 60 Units</v>
          </cell>
          <cell r="C3230" t="str">
            <v>CIPEN Urbn Infill</v>
          </cell>
        </row>
        <row r="3231">
          <cell r="A3231">
            <v>7520647</v>
          </cell>
          <cell r="B3231" t="str">
            <v>Forde B4 S32 - LV Supply to Child Care Centre</v>
          </cell>
          <cell r="C3231" t="str">
            <v>CIPEN Com/Ind Dvlp</v>
          </cell>
        </row>
        <row r="3232">
          <cell r="A3232">
            <v>7520648</v>
          </cell>
          <cell r="B3232" t="str">
            <v>Red Hill Blk 27 Sec 14 - Sub 1067 to UG/OH Term. HV Cable Replacement</v>
          </cell>
          <cell r="C3232" t="str">
            <v>CIPEN Dist U/G Rplc</v>
          </cell>
        </row>
        <row r="3233">
          <cell r="A3233">
            <v>7520649</v>
          </cell>
          <cell r="B3233" t="str">
            <v>Lyneham  B27 S46 - LV Relocation</v>
          </cell>
          <cell r="C3233" t="str">
            <v>CIPEN Relocation</v>
          </cell>
        </row>
        <row r="3234">
          <cell r="A3234">
            <v>7520650</v>
          </cell>
          <cell r="B3234" t="str">
            <v>Symonston Blk 1 Sec 1 SWS 4620 - Replace HV Terminations</v>
          </cell>
          <cell r="C3234" t="str">
            <v>CIPEN Dist U/G Rplc</v>
          </cell>
        </row>
        <row r="3235">
          <cell r="A3235">
            <v>7520651</v>
          </cell>
          <cell r="B3235" t="str">
            <v>Mitchell B55 &amp; 76 S6 - HV / LV Reticulation to Comm Developments</v>
          </cell>
          <cell r="C3235" t="str">
            <v>CIPEN Com/Ind Dvlp</v>
          </cell>
        </row>
        <row r="3236">
          <cell r="A3236">
            <v>7520653</v>
          </cell>
          <cell r="B3236" t="str">
            <v>Symonston B9 S107 - Replace SUB6865 RM6 Switchgear</v>
          </cell>
          <cell r="C3236" t="str">
            <v>CIPEN Dist S/S Rplc</v>
          </cell>
        </row>
        <row r="3237">
          <cell r="A3237">
            <v>7520654</v>
          </cell>
          <cell r="B3237" t="str">
            <v>Mitchell B21 S4 - LV Supply to Warehouse</v>
          </cell>
          <cell r="C3237" t="str">
            <v>CIPEN Com/Ind Dvlp</v>
          </cell>
        </row>
        <row r="3238">
          <cell r="A3238">
            <v>7520655</v>
          </cell>
          <cell r="B3238" t="str">
            <v>Spence B28 S25 - LV Supply to 10 Units</v>
          </cell>
          <cell r="C3238" t="str">
            <v>CIPEN Urbn Infill</v>
          </cell>
        </row>
        <row r="3239">
          <cell r="A3239">
            <v>7520656</v>
          </cell>
          <cell r="B3239" t="str">
            <v>Forrest B13 S6 - Replace faulty Service Cable</v>
          </cell>
          <cell r="C3239" t="str">
            <v>CIPEN Dist U/G Rplc</v>
          </cell>
        </row>
        <row r="3240">
          <cell r="A3240">
            <v>7520657</v>
          </cell>
          <cell r="B3240" t="str">
            <v>Forrest B20&amp;21 S7 - Replace faulty Service Cables</v>
          </cell>
          <cell r="C3240" t="str">
            <v>CIPEN Dist U/G Rplc</v>
          </cell>
        </row>
        <row r="3241">
          <cell r="A3241">
            <v>7520658</v>
          </cell>
          <cell r="B3241" t="str">
            <v>Kambah Blk 5 Sec 518 - LV cable fault - replace cable</v>
          </cell>
          <cell r="C3241" t="str">
            <v>CIPEN Dist U/G Rplc</v>
          </cell>
        </row>
        <row r="3242">
          <cell r="A3242">
            <v>7520669</v>
          </cell>
          <cell r="B3242" t="str">
            <v>Yarralumla B37 S29 - SUB925 Replace HV terminations on Holec SWGR</v>
          </cell>
          <cell r="C3242" t="str">
            <v>CIPEN Dist S/S Rplc</v>
          </cell>
        </row>
        <row r="3243">
          <cell r="A3243">
            <v>7520674</v>
          </cell>
          <cell r="B3243" t="str">
            <v>Fyshwick B3 S86 - HV Reticulation</v>
          </cell>
          <cell r="C3243" t="str">
            <v>CIPEN Com/Ind Dvlp</v>
          </cell>
        </row>
        <row r="3244">
          <cell r="A3244">
            <v>7520676</v>
          </cell>
          <cell r="B3244" t="str">
            <v>Giralang Blk 4 Sec 18 - Sub 2188 replacement</v>
          </cell>
          <cell r="C3244" t="str">
            <v>CIPEN Dist S/S Rplc</v>
          </cell>
        </row>
        <row r="3245">
          <cell r="A3245">
            <v>7520678</v>
          </cell>
          <cell r="B3245" t="str">
            <v>Coree B213 - LV Supply to Septic Tank Telemetry</v>
          </cell>
          <cell r="C3245" t="str">
            <v>CIPEN Spec Requests</v>
          </cell>
        </row>
        <row r="3246">
          <cell r="A3246">
            <v>7520680</v>
          </cell>
          <cell r="B3246" t="str">
            <v>Kaleen Blk 23 Sec 4 - HV Cable &amp; UG/OH Replacement</v>
          </cell>
          <cell r="C3246" t="str">
            <v>CIPEN Dist U/G Rplc</v>
          </cell>
        </row>
        <row r="3247">
          <cell r="A3247">
            <v>7520682</v>
          </cell>
          <cell r="B3247" t="str">
            <v>Linetroll RTUs  and EuR Fault Passage Indicators  Rural Feeders</v>
          </cell>
          <cell r="C3247" t="str">
            <v>CIPEN Dist O/H Rplc</v>
          </cell>
        </row>
        <row r="3248">
          <cell r="A3248">
            <v>7520685</v>
          </cell>
          <cell r="B3248" t="str">
            <v>Casey 2 Estate Stage 1A3 New Urban Development HV LV Reticulation</v>
          </cell>
          <cell r="C3248" t="str">
            <v>CIPEN Urbn Dvlpmnt</v>
          </cell>
        </row>
        <row r="3249">
          <cell r="A3249">
            <v>7520695</v>
          </cell>
          <cell r="B3249" t="str">
            <v>HV OH Switchgear replacement  stage 4 2009-10</v>
          </cell>
          <cell r="C3249" t="str">
            <v>CIPEN Dist O/H Rplc</v>
          </cell>
        </row>
        <row r="3250">
          <cell r="A3250">
            <v>7520696</v>
          </cell>
          <cell r="B3250" t="str">
            <v>Phillip B1317-19 S130 - LV Supply to 24 Units</v>
          </cell>
          <cell r="C3250" t="str">
            <v>CIPEN Urbn Infill</v>
          </cell>
        </row>
        <row r="3251">
          <cell r="A3251">
            <v>7520699</v>
          </cell>
          <cell r="B3251" t="str">
            <v>Parkes National Library - Sub 1183 Tx 3 Replacement</v>
          </cell>
          <cell r="C3251" t="str">
            <v>CIPEN Dist S/S Rplc</v>
          </cell>
        </row>
        <row r="3252">
          <cell r="A3252">
            <v>7520701</v>
          </cell>
          <cell r="B3252" t="str">
            <v>Hume B31 S3 - Canberra Data Centre Stage 2 Substation 9295 Fitout</v>
          </cell>
          <cell r="C3252" t="str">
            <v>CIPEN Com/Ind Dvlp</v>
          </cell>
        </row>
        <row r="3253">
          <cell r="A3253">
            <v>7520702</v>
          </cell>
          <cell r="B3253" t="str">
            <v>Lyneham B42 S59 Hockey Centre -  LV Upgrade</v>
          </cell>
          <cell r="C3253" t="str">
            <v>CIPEN Com/Ind Dvlp</v>
          </cell>
        </row>
        <row r="3254">
          <cell r="A3254">
            <v>7520704</v>
          </cell>
          <cell r="B3254" t="str">
            <v>Harrison B8 S4 - LV Supply to Gungaderra Homestead</v>
          </cell>
          <cell r="C3254" t="str">
            <v>CIPEN Community Dvp</v>
          </cell>
        </row>
        <row r="3255">
          <cell r="A3255">
            <v>7520705</v>
          </cell>
          <cell r="B3255" t="str">
            <v>Phillip B13 S23 Oval - LV Relocation</v>
          </cell>
          <cell r="C3255" t="str">
            <v>CIPEN Relocation</v>
          </cell>
        </row>
        <row r="3256">
          <cell r="A3256">
            <v>7520706</v>
          </cell>
          <cell r="B3256" t="str">
            <v>Belconnen  Eastern Valley Way - HV U/G Relocations</v>
          </cell>
          <cell r="C3256" t="str">
            <v>CIPEN Relocation</v>
          </cell>
        </row>
        <row r="3257">
          <cell r="A3257">
            <v>7520708</v>
          </cell>
          <cell r="B3257" t="str">
            <v>Mawson B38 S28 - LV Supply to 6 Units</v>
          </cell>
          <cell r="C3257" t="str">
            <v>CIPEN Urbn Infill</v>
          </cell>
        </row>
        <row r="3258">
          <cell r="A3258">
            <v>7520709</v>
          </cell>
          <cell r="B3258" t="str">
            <v>Kambah B15 S130 - LV Supply to 10 Units</v>
          </cell>
          <cell r="C3258" t="str">
            <v>CIPEN Urbn Infill</v>
          </cell>
        </row>
        <row r="3259">
          <cell r="A3259">
            <v>7520711</v>
          </cell>
          <cell r="B3259" t="str">
            <v>Conder B3 S228 - LV Supply to Construction Site</v>
          </cell>
          <cell r="C3259" t="str">
            <v>CIPEN Community Dvp</v>
          </cell>
        </row>
        <row r="3260">
          <cell r="A3260">
            <v>7520713</v>
          </cell>
          <cell r="B3260" t="str">
            <v>Franklin B1 S97 - HV Reticulation &amp; LV Supply to 100 Units</v>
          </cell>
          <cell r="C3260" t="str">
            <v>CIPEN Urbn Infill</v>
          </cell>
        </row>
        <row r="3261">
          <cell r="A3261">
            <v>7520714</v>
          </cell>
          <cell r="B3261" t="str">
            <v>Lawson B2 S13 - Baldwin Dr &amp; Maribyrnong Ave - HV Relocation</v>
          </cell>
          <cell r="C3261" t="str">
            <v>CIPEN Relocation</v>
          </cell>
        </row>
        <row r="3262">
          <cell r="A3262">
            <v>7520716</v>
          </cell>
          <cell r="B3262" t="str">
            <v>Chifley B10 S7 - Melrose Community Centre - LV Upgrade</v>
          </cell>
          <cell r="C3262" t="str">
            <v>CIPEN Community Dvp</v>
          </cell>
        </row>
        <row r="3263">
          <cell r="A3263">
            <v>7520717</v>
          </cell>
          <cell r="B3263" t="str">
            <v>Gungahlin Blocks 15 &amp; 16 Section 1 - LV Supply to Construction Site</v>
          </cell>
          <cell r="C3263" t="str">
            <v>CIPEN Com/Ind Dvlp</v>
          </cell>
        </row>
        <row r="3264">
          <cell r="A3264">
            <v>7520718</v>
          </cell>
          <cell r="B3264" t="str">
            <v>Bruce B5 S46 - LV Relocation</v>
          </cell>
          <cell r="C3264" t="str">
            <v>CIPEN Relocation</v>
          </cell>
        </row>
        <row r="3265">
          <cell r="A3265">
            <v>7520721</v>
          </cell>
          <cell r="B3265" t="str">
            <v>Pialligo B6 S2 - Power  Supply Augmentation</v>
          </cell>
          <cell r="C3265" t="str">
            <v>CIPEN Dist Sys Augm</v>
          </cell>
        </row>
        <row r="3266">
          <cell r="A3266">
            <v>7520722</v>
          </cell>
          <cell r="B3266" t="str">
            <v>Mitchell B26 S4 - LV Supply to Commercial Development</v>
          </cell>
          <cell r="C3266" t="str">
            <v>CIPEN Com/Ind Dvlp</v>
          </cell>
        </row>
        <row r="3267">
          <cell r="A3267">
            <v>7520723</v>
          </cell>
          <cell r="B3267" t="str">
            <v>Forde Estate Stage 4C2 - HV LV Reticulation</v>
          </cell>
          <cell r="C3267" t="str">
            <v>CIPEN Urbn Dvlpmnt</v>
          </cell>
        </row>
        <row r="3268">
          <cell r="A3268">
            <v>7520725</v>
          </cell>
          <cell r="B3268" t="str">
            <v>Forde Estate Stage 4C1 - HV LV Reticulation</v>
          </cell>
          <cell r="C3268" t="str">
            <v>CIPEN Urbn Dvlpmnt</v>
          </cell>
        </row>
        <row r="3269">
          <cell r="A3269">
            <v>7520728</v>
          </cell>
          <cell r="B3269" t="str">
            <v>Amaroo Blk 28 Sec 76 - Sub 8360 Replacement</v>
          </cell>
          <cell r="C3269" t="str">
            <v>CIPEN Dist S/S Rplc</v>
          </cell>
        </row>
        <row r="3270">
          <cell r="A3270">
            <v>7520729</v>
          </cell>
          <cell r="B3270" t="str">
            <v>Florey Blk 2 Sec 113 - Sub 4112 Replacement</v>
          </cell>
          <cell r="C3270" t="str">
            <v>CIPEN Dist S/S Rplc</v>
          </cell>
        </row>
        <row r="3271">
          <cell r="A3271">
            <v>7520730</v>
          </cell>
          <cell r="B3271" t="str">
            <v>Narrabundah Blk 22 Sec 58 - Sub 2848 Replacement</v>
          </cell>
          <cell r="C3271" t="str">
            <v>CIPEN Dist S/S Rplc</v>
          </cell>
        </row>
        <row r="3272">
          <cell r="A3272">
            <v>7520733</v>
          </cell>
          <cell r="B3272" t="str">
            <v>Stromlo District B38 - LV Supply to ANU Depot (Near Pole 51694)</v>
          </cell>
          <cell r="C3272" t="str">
            <v>CIPEN Rural Devpmnt</v>
          </cell>
        </row>
        <row r="3273">
          <cell r="A3273">
            <v>7520734</v>
          </cell>
          <cell r="B3273" t="str">
            <v>Fyshwick B21 S12 - LV Relocation</v>
          </cell>
          <cell r="C3273" t="str">
            <v>CIPEN Relocation</v>
          </cell>
        </row>
        <row r="3274">
          <cell r="A3274">
            <v>7520735</v>
          </cell>
          <cell r="B3274" t="str">
            <v>Hume B60 S7 - LV Supply</v>
          </cell>
          <cell r="C3274" t="str">
            <v>CIPEN Com/Ind Dvlp</v>
          </cell>
        </row>
        <row r="3275">
          <cell r="A3275">
            <v>7520736</v>
          </cell>
          <cell r="B3275" t="str">
            <v>Isaacs Blk30 Sec 571- Link Pillar replacement</v>
          </cell>
          <cell r="C3275" t="str">
            <v>CIPEN Dist U/G Rplc</v>
          </cell>
        </row>
        <row r="3276">
          <cell r="A3276">
            <v>7520738</v>
          </cell>
          <cell r="B3276" t="str">
            <v>Wanniassa- Blk17 Sec114- SWS 2611 HV terminations Replacement</v>
          </cell>
          <cell r="C3276" t="str">
            <v>CIPEN Dist U/G Rplc</v>
          </cell>
        </row>
        <row r="3277">
          <cell r="A3277">
            <v>7520739</v>
          </cell>
          <cell r="B3277" t="str">
            <v>City B4 S21 - Upgrade Substation 9297</v>
          </cell>
          <cell r="C3277" t="str">
            <v>CIPEN Com/Ind Dvlp</v>
          </cell>
        </row>
        <row r="3278">
          <cell r="A3278">
            <v>7520740</v>
          </cell>
          <cell r="B3278" t="str">
            <v>Kambah B1 S172 - Temp LV Supply</v>
          </cell>
          <cell r="C3278" t="str">
            <v>CIPEN Urbn Infill</v>
          </cell>
        </row>
        <row r="3279">
          <cell r="A3279">
            <v>7520742</v>
          </cell>
          <cell r="B3279" t="str">
            <v>Fyshwick B5 S13 - HV LV Reticulation</v>
          </cell>
          <cell r="C3279" t="str">
            <v>CIPEN Com/Ind Dvlp</v>
          </cell>
        </row>
        <row r="3280">
          <cell r="A3280">
            <v>7520744</v>
          </cell>
          <cell r="B3280" t="str">
            <v>Yarralumla B18 S32 LV Relocation</v>
          </cell>
          <cell r="C3280" t="str">
            <v>CIPEN Relocation</v>
          </cell>
        </row>
        <row r="3281">
          <cell r="A3281">
            <v>7520746</v>
          </cell>
          <cell r="B3281" t="str">
            <v>Stirling B15 S27 - LV Supply to 7 Units</v>
          </cell>
          <cell r="C3281" t="str">
            <v>CIPEN Urbn Infill</v>
          </cell>
        </row>
        <row r="3282">
          <cell r="A3282">
            <v>7520747</v>
          </cell>
          <cell r="B3282" t="str">
            <v>Forrest Blk1 Sec31- Link Pillar (1119480) Replacement</v>
          </cell>
          <cell r="C3282" t="str">
            <v>CIPEN Dist U/G Rplc</v>
          </cell>
        </row>
        <row r="3283">
          <cell r="A3283">
            <v>7520748</v>
          </cell>
          <cell r="B3283" t="str">
            <v>Curtin B6 S61 Trinity - LV Relocation</v>
          </cell>
          <cell r="C3283" t="str">
            <v>CIPEN Relocation</v>
          </cell>
        </row>
        <row r="3284">
          <cell r="A3284">
            <v>7520749</v>
          </cell>
          <cell r="B3284" t="str">
            <v>Fyshwick B46 S32 - LV Supply Upgrade</v>
          </cell>
          <cell r="C3284" t="str">
            <v>CIPEN Com/Ind Dvlp</v>
          </cell>
        </row>
        <row r="3285">
          <cell r="A3285">
            <v>7520759</v>
          </cell>
          <cell r="B3285" t="str">
            <v>Gold Creek Zone Substation switchboard extension</v>
          </cell>
          <cell r="C3285" t="str">
            <v>CIPEN ZZS Augme</v>
          </cell>
        </row>
        <row r="3286">
          <cell r="A3286">
            <v>7520764</v>
          </cell>
          <cell r="B3286" t="str">
            <v>Yarralumla B14 S58  Mueller St - Replace LV O/H with ABC</v>
          </cell>
          <cell r="C3286" t="str">
            <v>CIPEN CI Replacemnt</v>
          </cell>
        </row>
        <row r="3287">
          <cell r="A3287">
            <v>7520765</v>
          </cell>
          <cell r="B3287" t="str">
            <v>Bruce Ginninderra Dr/Allawoona St HV Relocation</v>
          </cell>
          <cell r="C3287" t="str">
            <v>CIPEN Relocation</v>
          </cell>
        </row>
        <row r="3288">
          <cell r="A3288">
            <v>7520767</v>
          </cell>
          <cell r="B3288" t="str">
            <v>Watson Village Estate Phase 1B &amp; IC HV &amp; LV Reticulation</v>
          </cell>
          <cell r="C3288" t="str">
            <v>CIPEN Urbn Dvlpmnt</v>
          </cell>
        </row>
        <row r="3289">
          <cell r="A3289">
            <v>7520770</v>
          </cell>
          <cell r="B3289" t="str">
            <v>Acton ANU Biosciences Bldg HV Reticulation</v>
          </cell>
          <cell r="C3289" t="str">
            <v>CIPEN Com/Ind Dvlp</v>
          </cell>
        </row>
        <row r="3290">
          <cell r="A3290">
            <v>7520772</v>
          </cell>
          <cell r="B3290" t="str">
            <v>Suburban Pole stage 38 Replacement  09-10</v>
          </cell>
          <cell r="C3290" t="str">
            <v>CIPEN Dist Pole Rplc</v>
          </cell>
        </row>
        <row r="3291">
          <cell r="A3291">
            <v>7520773</v>
          </cell>
          <cell r="B3291" t="str">
            <v>Suburban Pole stage 39 Replacement  09-10</v>
          </cell>
          <cell r="C3291" t="str">
            <v>CIPEN Dist Pole Rplc</v>
          </cell>
        </row>
        <row r="3292">
          <cell r="A3292">
            <v>7520774</v>
          </cell>
          <cell r="B3292" t="str">
            <v>Greenway B22 S17 Vue Apts 210 Units Indoor Sub HV &amp; LV Retic</v>
          </cell>
          <cell r="C3292" t="str">
            <v>CIPEN Urbn Infill</v>
          </cell>
        </row>
        <row r="3293">
          <cell r="A3293">
            <v>7520778</v>
          </cell>
          <cell r="B3293" t="str">
            <v>Acton ANU Blk 1 Sec 39 - Sub 3294 Replace Capstan Link LV Switchboard</v>
          </cell>
          <cell r="C3293" t="str">
            <v>CIPEN Dist S/S Rplc</v>
          </cell>
        </row>
        <row r="3294">
          <cell r="A3294">
            <v>7520780</v>
          </cell>
          <cell r="B3294" t="str">
            <v>Hume B76 S7 - HV Retic &amp; LV Supply to Asphalt Plant</v>
          </cell>
          <cell r="C3294" t="str">
            <v>CIPEN Com/Ind Dvlp</v>
          </cell>
        </row>
        <row r="3295">
          <cell r="A3295">
            <v>7520781</v>
          </cell>
          <cell r="B3295" t="str">
            <v>Mitchell B1 S15 Sub 2660 HV LV Alterations</v>
          </cell>
          <cell r="C3295" t="str">
            <v>CIPEN Dist S/S Rplc</v>
          </cell>
        </row>
        <row r="3296">
          <cell r="A3296">
            <v>7520784</v>
          </cell>
          <cell r="B3296" t="str">
            <v>Narrabundah B32 S34 - HV Retic &amp; LV  Supply to Baseball Field</v>
          </cell>
          <cell r="C3296" t="str">
            <v>CIPEN Com/Ind Dvlp</v>
          </cell>
        </row>
        <row r="3297">
          <cell r="A3297">
            <v>7520785</v>
          </cell>
          <cell r="B3297" t="str">
            <v>Weston- B15 S55- HV cable UG/OH Termination replacement</v>
          </cell>
          <cell r="C3297" t="str">
            <v>CIPEN Dist U/G Rplc</v>
          </cell>
        </row>
        <row r="3298">
          <cell r="A3298">
            <v>7520786</v>
          </cell>
          <cell r="B3298" t="str">
            <v>Scullin B29 S22 - LV Supply to 10 Units</v>
          </cell>
          <cell r="C3298" t="str">
            <v>CIPEN Urbn Infill</v>
          </cell>
        </row>
        <row r="3299">
          <cell r="A3299">
            <v>7520787</v>
          </cell>
          <cell r="B3299" t="str">
            <v>O'Connor B4-6 S42 - LV Supply to 22 Units</v>
          </cell>
          <cell r="C3299" t="str">
            <v>CIPEN Urbn Infill</v>
          </cell>
        </row>
        <row r="3300">
          <cell r="A3300">
            <v>7520788</v>
          </cell>
          <cell r="B3300" t="str">
            <v>Casey B10 S29 - LV Supply to 14 Units</v>
          </cell>
          <cell r="C3300" t="str">
            <v>CIPEN Urbn Dvlpmnt</v>
          </cell>
        </row>
        <row r="3301">
          <cell r="A3301">
            <v>7520789</v>
          </cell>
          <cell r="B3301" t="str">
            <v>Watson B2 S95 - LV Supply to Church</v>
          </cell>
          <cell r="C3301" t="str">
            <v>CIPEN Community Dvp</v>
          </cell>
        </row>
        <row r="3302">
          <cell r="A3302">
            <v>7520792</v>
          </cell>
          <cell r="B3302" t="str">
            <v>Forde B3 S35 - LV Supply to  21 Units</v>
          </cell>
          <cell r="C3302" t="str">
            <v>CIPEN Urbn Infill</v>
          </cell>
        </row>
        <row r="3303">
          <cell r="A3303">
            <v>7520793</v>
          </cell>
          <cell r="B3303" t="str">
            <v>Barton B1 S3 Robert Garran Offices Redev Indoor Subs &amp; HV LV Retic</v>
          </cell>
          <cell r="C3303" t="str">
            <v>CIPEN Com/Ind Dvlp</v>
          </cell>
        </row>
        <row r="3304">
          <cell r="A3304">
            <v>7520796</v>
          </cell>
          <cell r="B3304" t="str">
            <v>Campbell B5 S119 Duntroon Accommodation off Sub 6692 LV Supply</v>
          </cell>
          <cell r="C3304" t="str">
            <v>CIPEN Com/Ind Dvlp</v>
          </cell>
        </row>
        <row r="3305">
          <cell r="A3305">
            <v>7520797</v>
          </cell>
          <cell r="B3305" t="str">
            <v>Belconnen  Cohen St Ext  Joynton Smith Dr - HV Relocation</v>
          </cell>
          <cell r="C3305" t="str">
            <v>CIPEN Relocation</v>
          </cell>
        </row>
        <row r="3306">
          <cell r="A3306">
            <v>7520799</v>
          </cell>
          <cell r="B3306" t="str">
            <v>Watson Village Estate Phase 2A HV &amp; LV Reticulation</v>
          </cell>
          <cell r="C3306" t="str">
            <v>CIPEN Urbn Dvlpmnt</v>
          </cell>
        </row>
        <row r="3307">
          <cell r="A3307">
            <v>7520804</v>
          </cell>
          <cell r="B3307" t="str">
            <v>Dunlop B1 S199  - LV Supply to Construction Site</v>
          </cell>
          <cell r="C3307" t="str">
            <v>CIPEN Urbn Dvlpmnt</v>
          </cell>
        </row>
        <row r="3308">
          <cell r="A3308">
            <v>7520805</v>
          </cell>
          <cell r="B3308" t="str">
            <v>Weston B1 S21 Community Centre - LV Upgrade</v>
          </cell>
          <cell r="C3308" t="str">
            <v>CIPEN Community Dvp</v>
          </cell>
        </row>
        <row r="3309">
          <cell r="A3309">
            <v>7520806</v>
          </cell>
          <cell r="B3309" t="str">
            <v>Holt B3 S18 Community Centre - LV Upgrade</v>
          </cell>
          <cell r="C3309" t="str">
            <v>CIPEN Community Dvp</v>
          </cell>
        </row>
        <row r="3310">
          <cell r="A3310">
            <v>7520807</v>
          </cell>
          <cell r="B3310" t="str">
            <v>Greenway B8 S9  ActewAGL Logistics - HV Retic &amp; LV Supply to Comm Bldg</v>
          </cell>
          <cell r="C3310" t="str">
            <v>CIPEN Com/Ind Dvlp</v>
          </cell>
        </row>
        <row r="3311">
          <cell r="A3311">
            <v>7520808</v>
          </cell>
          <cell r="B3311" t="str">
            <v>Theodore B6 S624 - LV Supply to 6 Units</v>
          </cell>
          <cell r="C3311" t="str">
            <v>CIPEN Urbn Infill</v>
          </cell>
        </row>
        <row r="3312">
          <cell r="A3312">
            <v>7520809</v>
          </cell>
          <cell r="B3312" t="str">
            <v>Chifley B36 S33 - LV Supply to 9 Units</v>
          </cell>
          <cell r="C3312" t="str">
            <v>CIPEN Urbn Infill</v>
          </cell>
        </row>
        <row r="3313">
          <cell r="A3313">
            <v>7520810</v>
          </cell>
          <cell r="B3313" t="str">
            <v>Parkes Kings Avenue - HV Cable Replacement</v>
          </cell>
          <cell r="C3313" t="str">
            <v>CIPEN Dist U/G Rplc</v>
          </cell>
        </row>
        <row r="3314">
          <cell r="A3314">
            <v>7520811</v>
          </cell>
          <cell r="B3314" t="str">
            <v>Narrabundah B16-19 S39 - LV Relocations</v>
          </cell>
          <cell r="C3314" t="str">
            <v>CIPEN Relocation</v>
          </cell>
        </row>
        <row r="3315">
          <cell r="A3315">
            <v>7520812</v>
          </cell>
          <cell r="B3315" t="str">
            <v>Kambah Sec115- SWS 2393 Replacement</v>
          </cell>
          <cell r="C3315" t="str">
            <v>CIPEN Dist S/S Rplc</v>
          </cell>
        </row>
        <row r="3316">
          <cell r="A3316">
            <v>7520813</v>
          </cell>
          <cell r="B3316" t="str">
            <v>Cyberstorm 3 Reporting Project</v>
          </cell>
          <cell r="C3316" t="str">
            <v>CIPEN IT Project</v>
          </cell>
        </row>
        <row r="3317">
          <cell r="A3317">
            <v>7520815</v>
          </cell>
          <cell r="B3317" t="str">
            <v>HV OH Switchgear replacement  stage 5 2009-10</v>
          </cell>
          <cell r="C3317" t="str">
            <v>CIPEN Dist O/H Rplc</v>
          </cell>
        </row>
        <row r="3318">
          <cell r="A3318">
            <v>7520817</v>
          </cell>
          <cell r="B3318" t="str">
            <v>Fyshwick  B3 S86 - LV Supply to Construction Site</v>
          </cell>
          <cell r="C3318" t="str">
            <v>CIPEN Com/Ind Dvlp</v>
          </cell>
        </row>
        <row r="3319">
          <cell r="A3319">
            <v>7520818</v>
          </cell>
          <cell r="B3319" t="str">
            <v>Bonython B8 S21 - LV Supply to Construction Site</v>
          </cell>
          <cell r="C3319" t="str">
            <v>CIPEN Com/Ind Dvlp</v>
          </cell>
        </row>
        <row r="3320">
          <cell r="A3320">
            <v>7520819</v>
          </cell>
          <cell r="B3320" t="str">
            <v>Franklin B19 S2 - LV Supply to TLC</v>
          </cell>
          <cell r="C3320" t="str">
            <v>CIPEN Spec Requests</v>
          </cell>
        </row>
        <row r="3321">
          <cell r="A3321">
            <v>7520820</v>
          </cell>
          <cell r="B3321" t="str">
            <v>Gungahlin B2 S244 - LV Supply to SLCC &amp; TLC</v>
          </cell>
          <cell r="C3321" t="str">
            <v>CIPEN Spec Requests</v>
          </cell>
        </row>
        <row r="3322">
          <cell r="A3322">
            <v>7520821</v>
          </cell>
          <cell r="B3322" t="str">
            <v>Franklin B1 S96 - HV Retic &amp; LV Supply to 104 Units</v>
          </cell>
          <cell r="C3322" t="str">
            <v>CIPEN Urbn Dvlpmnt</v>
          </cell>
        </row>
        <row r="3323">
          <cell r="A3323">
            <v>7520823</v>
          </cell>
          <cell r="B3323" t="str">
            <v>Braddon B8 S16 - LV Supply to 12 Units</v>
          </cell>
          <cell r="C3323" t="str">
            <v>CIPEN Urbn Infill</v>
          </cell>
        </row>
        <row r="3324">
          <cell r="A3324">
            <v>7520824</v>
          </cell>
          <cell r="B3324" t="str">
            <v>Mawson B18&amp;19 S15 - LV Supply to 8 Units</v>
          </cell>
          <cell r="C3324" t="str">
            <v>CIPEN Urbn Infill</v>
          </cell>
        </row>
        <row r="3325">
          <cell r="A3325">
            <v>7520825</v>
          </cell>
          <cell r="B3325" t="str">
            <v>Gilmore to Theodore 132kV supply upgrade - Southern Supply Stage 2</v>
          </cell>
          <cell r="C3325" t="str">
            <v>CIPEN Emrgncy Supp</v>
          </cell>
        </row>
        <row r="3326">
          <cell r="A3326">
            <v>7520827</v>
          </cell>
          <cell r="B3326" t="str">
            <v>Gungahlin S223 Gungahlin College Hibberson St HV Relocations</v>
          </cell>
          <cell r="C3326" t="str">
            <v>CIPEN Relocation</v>
          </cell>
        </row>
        <row r="3327">
          <cell r="A3327">
            <v>7520830</v>
          </cell>
          <cell r="B3327" t="str">
            <v>Page Sec7 - SUB 1276 Hazemeyer SWGR Replacement</v>
          </cell>
          <cell r="C3327" t="str">
            <v>CIPEN Dist S/S Rplc</v>
          </cell>
        </row>
        <row r="3328">
          <cell r="A3328">
            <v>7520831</v>
          </cell>
          <cell r="B3328" t="str">
            <v>Macgregor- Sec74 HV UG/OH termination Replacement</v>
          </cell>
          <cell r="C3328" t="str">
            <v>CIPEN Dist U/G Rplc</v>
          </cell>
        </row>
        <row r="3329">
          <cell r="A3329">
            <v>7520832</v>
          </cell>
          <cell r="B3329" t="str">
            <v>Paddys River - CDSCC- Sub 3800 22kV Switchgear Replacement</v>
          </cell>
          <cell r="C3329" t="str">
            <v>CIPEN CI Replacemnt</v>
          </cell>
        </row>
        <row r="3330">
          <cell r="A3330">
            <v>7520833</v>
          </cell>
          <cell r="B3330" t="str">
            <v>Miscellaneous Suburb Pole Reinforcements Stage 3 2009/10</v>
          </cell>
          <cell r="C3330" t="str">
            <v>CIPEN Dist Pole Rnst</v>
          </cell>
        </row>
        <row r="3331">
          <cell r="A3331">
            <v>7520835</v>
          </cell>
          <cell r="B3331" t="str">
            <v>Acton B2 S2 - LV  Relocation</v>
          </cell>
          <cell r="C3331" t="str">
            <v>CIPEN Relocation</v>
          </cell>
        </row>
        <row r="3332">
          <cell r="A3332">
            <v>7520836</v>
          </cell>
          <cell r="B3332" t="str">
            <v>Yarralumla B6 S111 AIS Rowing Centre - HV Retic &amp; LV Supply</v>
          </cell>
          <cell r="C3332" t="str">
            <v>CIPEN Com/Ind Dvlp</v>
          </cell>
        </row>
        <row r="3333">
          <cell r="A3333">
            <v>7520837</v>
          </cell>
          <cell r="B3333" t="str">
            <v>Garran B10 S53 Hospital  - HV Retic &amp; LV Supply to AAMHI Unit</v>
          </cell>
          <cell r="C3333" t="str">
            <v>CIPEN Com/Ind Dvlp</v>
          </cell>
        </row>
        <row r="3334">
          <cell r="A3334">
            <v>7520838</v>
          </cell>
          <cell r="B3334" t="str">
            <v>Deakin B36 S35  CAPS Clinic - LV Relocation</v>
          </cell>
          <cell r="C3334" t="str">
            <v>CIPEN Relocation</v>
          </cell>
        </row>
        <row r="3335">
          <cell r="A3335">
            <v>7520840</v>
          </cell>
          <cell r="B3335" t="str">
            <v>Ainslie B11 S27 - LV Relocation</v>
          </cell>
          <cell r="C3335" t="str">
            <v>CIPEN Relocation</v>
          </cell>
        </row>
        <row r="3336">
          <cell r="A3336">
            <v>7520842</v>
          </cell>
          <cell r="B3336" t="str">
            <v>FARMER Improvments</v>
          </cell>
          <cell r="C3336" t="str">
            <v>CIPEN IT Project</v>
          </cell>
        </row>
        <row r="3337">
          <cell r="A3337">
            <v>7520843</v>
          </cell>
          <cell r="B3337" t="str">
            <v>Suburb Pole Replacement stg 40     09 - 10</v>
          </cell>
          <cell r="C3337" t="str">
            <v>CIPEN Dist Pole Rplc</v>
          </cell>
        </row>
        <row r="3338">
          <cell r="A3338">
            <v>7520844</v>
          </cell>
          <cell r="B3338" t="str">
            <v xml:space="preserve"> Pole Replacement Stg 41-  09-10</v>
          </cell>
          <cell r="C3338" t="str">
            <v>CIPEN Dist Pole Rplc</v>
          </cell>
        </row>
        <row r="3339">
          <cell r="A3339">
            <v>7520845</v>
          </cell>
          <cell r="B3339" t="str">
            <v>Pole Replacement Stage 42         09-10</v>
          </cell>
          <cell r="C3339" t="str">
            <v>CIPEN Dist Pole Rplc</v>
          </cell>
        </row>
        <row r="3340">
          <cell r="A3340">
            <v>7520847</v>
          </cell>
          <cell r="B3340" t="str">
            <v>BFM Pole Replacement Program Stage 1  2010</v>
          </cell>
          <cell r="C3340" t="str">
            <v>CIPEN Dist Pole Rplc</v>
          </cell>
        </row>
        <row r="3341">
          <cell r="A3341">
            <v>7520849</v>
          </cell>
          <cell r="B3341" t="str">
            <v>Kingston B2&amp;3 S18 - LV Supply to Construction Sites</v>
          </cell>
          <cell r="C3341" t="str">
            <v>CIPEN Com/Ind Dvlp</v>
          </cell>
        </row>
        <row r="3342">
          <cell r="A3342">
            <v>7520850</v>
          </cell>
          <cell r="B3342" t="str">
            <v>Nicholls B3 S73  Gold Creek Oval - LV Supply to Floodlights</v>
          </cell>
          <cell r="C3342" t="str">
            <v>CIPEN Community Dvp</v>
          </cell>
        </row>
        <row r="3343">
          <cell r="A3343">
            <v>7520851</v>
          </cell>
          <cell r="B3343" t="str">
            <v>Lyneham  Northbourne Ave/ Mouat St Int - HV Relocation</v>
          </cell>
          <cell r="C3343" t="str">
            <v>CIPEN Relocation</v>
          </cell>
        </row>
        <row r="3344">
          <cell r="A3344">
            <v>7520852</v>
          </cell>
          <cell r="B3344" t="str">
            <v>O'Malley  Hindmarsh Dr/ Yamba Dr Int - LV Relocations</v>
          </cell>
          <cell r="C3344" t="str">
            <v>CIPEN Relocation</v>
          </cell>
        </row>
        <row r="3345">
          <cell r="A3345">
            <v>7520856</v>
          </cell>
          <cell r="B3345" t="str">
            <v>Majura Canberra Airport HV OH Relocations</v>
          </cell>
          <cell r="C3345" t="str">
            <v>CIPEN Relocation</v>
          </cell>
        </row>
        <row r="3346">
          <cell r="A3346">
            <v>7520857</v>
          </cell>
          <cell r="B3346" t="str">
            <v>Majura Canberra Airport Sub 5848 Relocation</v>
          </cell>
          <cell r="C3346" t="str">
            <v>CIPEN Relocation</v>
          </cell>
        </row>
        <row r="3347">
          <cell r="A3347">
            <v>7520858</v>
          </cell>
          <cell r="B3347" t="str">
            <v>WireAlert - Household Safety Devices</v>
          </cell>
          <cell r="C3347" t="str">
            <v>CIPEN Facilities</v>
          </cell>
        </row>
        <row r="3348">
          <cell r="A3348">
            <v>7520859</v>
          </cell>
          <cell r="B3348" t="str">
            <v>Kingston B11 S49 Telopea Park Zone to Sub 9191 HV Alterations</v>
          </cell>
          <cell r="C3348" t="str">
            <v>CIPEN Dist Sys Augm</v>
          </cell>
        </row>
        <row r="3349">
          <cell r="A3349">
            <v>7520860</v>
          </cell>
          <cell r="B3349" t="str">
            <v>Parkes B1 S49 CNBP HV Feeder from City East Zone</v>
          </cell>
          <cell r="C3349" t="str">
            <v>CIPEN Com/Ind Dvlp</v>
          </cell>
        </row>
        <row r="3350">
          <cell r="A3350">
            <v>7520861</v>
          </cell>
          <cell r="B3350" t="str">
            <v>Bonner 3 Estate Stage 3B2 New Urban Development HV &amp; LV Reticulation</v>
          </cell>
          <cell r="C3350" t="str">
            <v>CIPEN Urbn Dvlpmnt</v>
          </cell>
        </row>
        <row r="3351">
          <cell r="A3351">
            <v>7520863</v>
          </cell>
          <cell r="B3351" t="str">
            <v>OH Mains Rep Stg 1  10-11</v>
          </cell>
          <cell r="C3351" t="str">
            <v>CIPEN Dist O/H Rplc</v>
          </cell>
        </row>
        <row r="3352">
          <cell r="A3352">
            <v>7520865</v>
          </cell>
          <cell r="B3352" t="str">
            <v>Phillip B7 S17 Woden Westfield HV &amp; LV Relocations</v>
          </cell>
          <cell r="C3352" t="str">
            <v>CIPEN Relocation</v>
          </cell>
        </row>
        <row r="3353">
          <cell r="A3353">
            <v>7520867</v>
          </cell>
          <cell r="B3353" t="str">
            <v>Macgregor S138 &amp; 142 - LV Relocations</v>
          </cell>
          <cell r="C3353" t="str">
            <v>CIPEN Relocation</v>
          </cell>
        </row>
        <row r="3354">
          <cell r="A3354">
            <v>7520869</v>
          </cell>
          <cell r="B3354" t="str">
            <v>Bruce Blk1 Sec 65 -  Link Pillar Replacement</v>
          </cell>
          <cell r="C3354" t="str">
            <v>CIPEN Dist U/G Rplc</v>
          </cell>
        </row>
        <row r="3355">
          <cell r="A3355">
            <v>7520870</v>
          </cell>
          <cell r="B3355" t="str">
            <v>132kV Current Transformer Replacement - Woden Zone Substation</v>
          </cell>
          <cell r="C3355" t="str">
            <v>CIPEN ZZS Replce</v>
          </cell>
        </row>
        <row r="3356">
          <cell r="A3356">
            <v>7520872</v>
          </cell>
          <cell r="B3356" t="str">
            <v>Kingston B2 S18 Indoor Sub Fitout &amp; HV LV Retic</v>
          </cell>
          <cell r="C3356" t="str">
            <v>CIPEN Urbn Infill</v>
          </cell>
        </row>
        <row r="3357">
          <cell r="A3357">
            <v>7520873</v>
          </cell>
          <cell r="B3357" t="str">
            <v>HV UG/OH Termination Replacement Blk 38 Sec 40 Fisher</v>
          </cell>
          <cell r="C3357" t="str">
            <v>CIPEN Dist U/G Rplc</v>
          </cell>
        </row>
        <row r="3358">
          <cell r="A3358">
            <v>7520874</v>
          </cell>
          <cell r="B3358" t="str">
            <v>SWS 4058 Florey - HV termination Replacement</v>
          </cell>
          <cell r="C3358" t="str">
            <v>CIPEN Dist S/S Rplc</v>
          </cell>
        </row>
        <row r="3359">
          <cell r="A3359">
            <v>7520875</v>
          </cell>
          <cell r="B3359" t="str">
            <v>Griffith B12 S46 - LV Relocation</v>
          </cell>
          <cell r="C3359" t="str">
            <v>CIPEN Relocation</v>
          </cell>
        </row>
        <row r="3360">
          <cell r="A3360">
            <v>7520877</v>
          </cell>
          <cell r="B3360" t="str">
            <v>Deakin B17 S12 - LV Relocation</v>
          </cell>
          <cell r="C3360" t="str">
            <v>CIPEN Relocation</v>
          </cell>
        </row>
        <row r="3361">
          <cell r="A3361">
            <v>7520879</v>
          </cell>
          <cell r="B3361" t="str">
            <v>Fraser B1 S19 - LV Reticulation to 3 Units</v>
          </cell>
          <cell r="C3361" t="str">
            <v>CIPEN Urbn Infill</v>
          </cell>
        </row>
        <row r="3362">
          <cell r="A3362">
            <v>7520880</v>
          </cell>
          <cell r="B3362" t="str">
            <v>Downer B52 S68 - LV Supply to 17 Units</v>
          </cell>
          <cell r="C3362" t="str">
            <v>CIPEN Urbn Infill</v>
          </cell>
        </row>
        <row r="3363">
          <cell r="A3363">
            <v>7520881</v>
          </cell>
          <cell r="B3363" t="str">
            <v>Dickson B12 S10 - LV Supply to 6 Units</v>
          </cell>
          <cell r="C3363" t="str">
            <v>CIPEN Urbn Infill</v>
          </cell>
        </row>
        <row r="3364">
          <cell r="A3364">
            <v>7520882</v>
          </cell>
          <cell r="B3364" t="str">
            <v>City East Zone Substation Building and Asbestos Removal Refurb</v>
          </cell>
          <cell r="C3364" t="str">
            <v>CIPEN ZZS Replce</v>
          </cell>
        </row>
        <row r="3365">
          <cell r="A3365">
            <v>7520883</v>
          </cell>
          <cell r="B3365" t="str">
            <v>Braddon B13-16 S21 - LV Relocation</v>
          </cell>
          <cell r="C3365" t="str">
            <v>CIPEN Relocation</v>
          </cell>
        </row>
        <row r="3366">
          <cell r="A3366">
            <v>7520884</v>
          </cell>
          <cell r="B3366" t="str">
            <v>Deakin- UG service cable Replace B20 S29</v>
          </cell>
          <cell r="C3366" t="str">
            <v>CIPEN Dist U/G Rplc</v>
          </cell>
        </row>
        <row r="3367">
          <cell r="A3367">
            <v>7520885</v>
          </cell>
          <cell r="B3367" t="str">
            <v>Pialligo B10 S2 - LV Upgrade</v>
          </cell>
          <cell r="C3367" t="str">
            <v>CIPEN Com/Ind Dvlp</v>
          </cell>
        </row>
        <row r="3368">
          <cell r="A3368">
            <v>7520886</v>
          </cell>
          <cell r="B3368" t="str">
            <v>Campbell B1 S64 ADFA HV Retic &amp; Sub 3701 Decommissioning</v>
          </cell>
          <cell r="C3368" t="str">
            <v>CIPEN Relocation</v>
          </cell>
        </row>
        <row r="3369">
          <cell r="A3369">
            <v>7520887</v>
          </cell>
          <cell r="B3369" t="str">
            <v>Suburb Pole Replacement  Stage 1 2010-11</v>
          </cell>
          <cell r="C3369" t="str">
            <v>CIPEN Dist Pole Rplc</v>
          </cell>
        </row>
        <row r="3370">
          <cell r="A3370">
            <v>7520888</v>
          </cell>
          <cell r="B3370" t="str">
            <v>Suburb Pole Replacement  Stage 2 2010-11</v>
          </cell>
          <cell r="C3370" t="str">
            <v>CIPEN Dist Pole Rplc</v>
          </cell>
        </row>
        <row r="3371">
          <cell r="A3371">
            <v>7520889</v>
          </cell>
          <cell r="B3371" t="str">
            <v>Suburb Pole Replacement  Stage 3 2010-11</v>
          </cell>
          <cell r="C3371" t="str">
            <v>CIPEN Dist Pole Rplc</v>
          </cell>
        </row>
        <row r="3372">
          <cell r="A3372">
            <v>7520890</v>
          </cell>
          <cell r="B3372" t="str">
            <v>Suburb Pole Replacement  Stage 4 2010-11</v>
          </cell>
          <cell r="C3372" t="str">
            <v>CIPEN Dist Pole Rplc</v>
          </cell>
        </row>
        <row r="3373">
          <cell r="A3373">
            <v>7520891</v>
          </cell>
          <cell r="B3373" t="str">
            <v>Suburb Pole Replacement  Stage 5 2010-11</v>
          </cell>
          <cell r="C3373" t="str">
            <v>CIPEN Dist Pole Rplc</v>
          </cell>
        </row>
        <row r="3374">
          <cell r="A3374">
            <v>7520892</v>
          </cell>
          <cell r="B3374" t="str">
            <v>Suburb Pole Replacement  Stage 6 2010-11</v>
          </cell>
          <cell r="C3374" t="str">
            <v>CIPEN Dist Pole Rplc</v>
          </cell>
        </row>
        <row r="3375">
          <cell r="A3375">
            <v>7520893</v>
          </cell>
          <cell r="B3375" t="str">
            <v>Suburb Pole Replacement  Stage 7 2010-11</v>
          </cell>
          <cell r="C3375" t="str">
            <v>CIPEN Dist Pole Rplc</v>
          </cell>
        </row>
        <row r="3376">
          <cell r="A3376">
            <v>7520894</v>
          </cell>
          <cell r="B3376" t="str">
            <v>Suburb Pole Replacement  Stage 8 2010-11</v>
          </cell>
          <cell r="C3376" t="str">
            <v>CIPEN Dist Pole Rplc</v>
          </cell>
        </row>
        <row r="3377">
          <cell r="A3377">
            <v>7520895</v>
          </cell>
          <cell r="B3377" t="str">
            <v>Barton B9 S27 - LV Supply to Comm Development</v>
          </cell>
          <cell r="C3377" t="str">
            <v>CIPEN Com/Ind Dvlp</v>
          </cell>
        </row>
        <row r="3378">
          <cell r="A3378">
            <v>7520897</v>
          </cell>
          <cell r="B3378" t="str">
            <v>Franklin B1 S97 - LV Supply to  Construction Site</v>
          </cell>
          <cell r="C3378" t="str">
            <v>CIPEN Urbn Dvlpmnt</v>
          </cell>
        </row>
        <row r="3379">
          <cell r="A3379">
            <v>7520900</v>
          </cell>
          <cell r="B3379" t="str">
            <v>Griffith- SUB 2909 Replacement Sec51</v>
          </cell>
          <cell r="C3379" t="str">
            <v>CIPEN Dist S/S Rplc</v>
          </cell>
        </row>
        <row r="3380">
          <cell r="A3380">
            <v>7520902</v>
          </cell>
          <cell r="B3380" t="str">
            <v>Garran B1 S58 Radiation Oncology Indoor Sub Fitout &amp; Sub 9267 Removal</v>
          </cell>
          <cell r="C3380" t="str">
            <v>CIPEN Com/Ind Dvlp</v>
          </cell>
        </row>
        <row r="3381">
          <cell r="A3381">
            <v>7520903</v>
          </cell>
          <cell r="B3381" t="str">
            <v>Charnwood Blk 16 Sec 3 - Replace S/L Pillar with minipillar</v>
          </cell>
          <cell r="C3381" t="str">
            <v>CIPEN Dist U/G Rplc</v>
          </cell>
        </row>
        <row r="3382">
          <cell r="A3382">
            <v>7520905</v>
          </cell>
          <cell r="B3382" t="str">
            <v>Bruce Ginninderra Dr/Allawoona St HV OH Relocation to UG</v>
          </cell>
          <cell r="C3382" t="str">
            <v>CIPEN Relocation</v>
          </cell>
        </row>
        <row r="3383">
          <cell r="A3383">
            <v>7520906</v>
          </cell>
          <cell r="B3383" t="str">
            <v>Bruce Ginninderra Dr-Allawoona St TLC LV Supply</v>
          </cell>
          <cell r="C3383" t="str">
            <v>CIPEN Spec Requests</v>
          </cell>
        </row>
        <row r="3384">
          <cell r="A3384">
            <v>7520907</v>
          </cell>
          <cell r="B3384" t="str">
            <v>Wright Estate Stage 1 HV &amp; LV Reticulation</v>
          </cell>
          <cell r="C3384" t="str">
            <v>CIPEN Urbn Dvlpmnt</v>
          </cell>
        </row>
        <row r="3385">
          <cell r="A3385">
            <v>7520910</v>
          </cell>
          <cell r="B3385" t="str">
            <v>Harrison B22 S2 - LV Supply to Construction Site</v>
          </cell>
          <cell r="C3385" t="str">
            <v>CIPEN Com/Ind Dvlp</v>
          </cell>
        </row>
        <row r="3386">
          <cell r="A3386">
            <v>7520911</v>
          </cell>
          <cell r="B3386" t="str">
            <v>Lyneham B11 S102 - LV Relocation</v>
          </cell>
          <cell r="C3386" t="str">
            <v>CIPEN Relocation</v>
          </cell>
        </row>
        <row r="3387">
          <cell r="A3387">
            <v>7520912</v>
          </cell>
          <cell r="B3387" t="str">
            <v>Lyneham B4 S55 - LV Relocation</v>
          </cell>
          <cell r="C3387" t="str">
            <v>CIPEN Relocation</v>
          </cell>
        </row>
        <row r="3388">
          <cell r="A3388">
            <v>7520914</v>
          </cell>
          <cell r="B3388" t="str">
            <v>Dickson B33 S73 - LV Supply to Pump Station</v>
          </cell>
          <cell r="C3388" t="str">
            <v>CIPEN Community Dvp</v>
          </cell>
        </row>
        <row r="3389">
          <cell r="A3389">
            <v>7520915</v>
          </cell>
          <cell r="B3389" t="str">
            <v>Lyneham B30 S46 - LV Supply to Pump Station</v>
          </cell>
          <cell r="C3389" t="str">
            <v>CIPEN Community Dvp</v>
          </cell>
        </row>
        <row r="3390">
          <cell r="A3390">
            <v>7520917</v>
          </cell>
          <cell r="B3390" t="str">
            <v>Majura Aeropark Sub 9360 Relocation</v>
          </cell>
          <cell r="C3390" t="str">
            <v>CIPEN Relocation</v>
          </cell>
        </row>
        <row r="3391">
          <cell r="A3391">
            <v>7520918</v>
          </cell>
          <cell r="B3391" t="str">
            <v>ENMAC FEP Enhancement</v>
          </cell>
          <cell r="C3391" t="str">
            <v>CIPEN IT Project</v>
          </cell>
        </row>
        <row r="3392">
          <cell r="A3392">
            <v>7520919</v>
          </cell>
          <cell r="B3392" t="str">
            <v>Suburb Pole Substation Replacement Stage 2 2010-11</v>
          </cell>
          <cell r="C3392" t="str">
            <v>CIPEN Dist Pole Sub</v>
          </cell>
        </row>
        <row r="3393">
          <cell r="A3393">
            <v>7520920</v>
          </cell>
          <cell r="B3393" t="str">
            <v>Suburb Pole Substation Stg 1 10-11 Replacement</v>
          </cell>
          <cell r="C3393" t="str">
            <v>CIPEN Dist Pole Sub</v>
          </cell>
        </row>
        <row r="3394">
          <cell r="A3394">
            <v>7520921</v>
          </cell>
          <cell r="B3394" t="str">
            <v>Yarralumla B19 S61 - Replace faulty Service Cable</v>
          </cell>
          <cell r="C3394" t="str">
            <v>CIPEN Dist U/G Rplc</v>
          </cell>
        </row>
        <row r="3395">
          <cell r="A3395">
            <v>7520922</v>
          </cell>
          <cell r="B3395" t="str">
            <v>City B1 S52 Sub 1785 Decommissioning &amp; LV Relocation</v>
          </cell>
          <cell r="C3395" t="str">
            <v>CIPEN Relocation</v>
          </cell>
        </row>
        <row r="3396">
          <cell r="A3396">
            <v>7520924</v>
          </cell>
          <cell r="B3396" t="str">
            <v>Jerrabomberra B2062 Harman DENOC Sub 8754 Upgrade</v>
          </cell>
          <cell r="C3396" t="str">
            <v>CIPEN Com/Ind Dvlp</v>
          </cell>
        </row>
        <row r="3397">
          <cell r="A3397">
            <v>7520925</v>
          </cell>
          <cell r="B3397" t="str">
            <v>City B1 S52 - 330 Units Manhattan Apartments Indoor Sub &amp; HV Retic</v>
          </cell>
          <cell r="C3397" t="str">
            <v>CIPEN Com/Ind Dvlp</v>
          </cell>
        </row>
        <row r="3398">
          <cell r="A3398">
            <v>7520926</v>
          </cell>
          <cell r="B3398" t="str">
            <v>Flynn B29 S6 Sub 1833 - Installation of Additional Earthing</v>
          </cell>
          <cell r="C3398" t="str">
            <v>CIPEN Dist S/S Augm</v>
          </cell>
        </row>
        <row r="3399">
          <cell r="A3399">
            <v>7520927</v>
          </cell>
          <cell r="B3399" t="str">
            <v>Fyshwick B11 S26 - LV Supply to Optus Site</v>
          </cell>
          <cell r="C3399" t="str">
            <v>CIPEN Spec Requests</v>
          </cell>
        </row>
        <row r="3400">
          <cell r="A3400">
            <v>7520928</v>
          </cell>
          <cell r="B3400" t="str">
            <v>Gungahlin B23 S167 - LV Supply to Optus Site</v>
          </cell>
          <cell r="C3400" t="str">
            <v>CIPEN Spec Requests</v>
          </cell>
        </row>
        <row r="3401">
          <cell r="A3401">
            <v>7520930</v>
          </cell>
          <cell r="B3401" t="str">
            <v>Wanniassa Zone Substation 11kV Sealing End Replacement</v>
          </cell>
          <cell r="C3401" t="str">
            <v>CIPEN ZZS Replce</v>
          </cell>
        </row>
        <row r="3402">
          <cell r="A3402">
            <v>7520931</v>
          </cell>
          <cell r="B3402" t="str">
            <v>Gilmore Zone 11kV Sealing End Replacement</v>
          </cell>
          <cell r="C3402" t="str">
            <v>CIPEN ZZS Replce</v>
          </cell>
        </row>
        <row r="3403">
          <cell r="A3403">
            <v>7520932</v>
          </cell>
          <cell r="B3403" t="str">
            <v>Hume West Estate HV Relocation</v>
          </cell>
          <cell r="C3403" t="str">
            <v>CIPEN Relocation</v>
          </cell>
        </row>
        <row r="3404">
          <cell r="A3404">
            <v>7520933</v>
          </cell>
          <cell r="B3404" t="str">
            <v>Dickson B31 S4 - LV Relocation</v>
          </cell>
          <cell r="C3404" t="str">
            <v>CIPEN Relocation</v>
          </cell>
        </row>
        <row r="3405">
          <cell r="A3405">
            <v>7520935</v>
          </cell>
          <cell r="B3405" t="str">
            <v>Dickson B31 S4 - LV Supply to 7 Units</v>
          </cell>
          <cell r="C3405" t="str">
            <v>CIPEN Urbn Infill</v>
          </cell>
        </row>
        <row r="3406">
          <cell r="A3406">
            <v>7520936</v>
          </cell>
          <cell r="B3406" t="str">
            <v>Belconnen B1 S26 - LV Upgrade</v>
          </cell>
          <cell r="C3406" t="str">
            <v>CIPEN Com/Ind Dvlp</v>
          </cell>
        </row>
        <row r="3407">
          <cell r="A3407">
            <v>7520937</v>
          </cell>
          <cell r="B3407" t="str">
            <v>Campbell B5 S119 Duntroon - LV Relocation</v>
          </cell>
          <cell r="C3407" t="str">
            <v>CIPEN Relocation</v>
          </cell>
        </row>
        <row r="3408">
          <cell r="A3408">
            <v>7520938</v>
          </cell>
          <cell r="B3408" t="str">
            <v>O'Connor B46 S79 - LV Supply to 21 Units</v>
          </cell>
          <cell r="C3408" t="str">
            <v>CIPEN Urbn Infill</v>
          </cell>
        </row>
        <row r="3409">
          <cell r="A3409">
            <v>7520939</v>
          </cell>
          <cell r="B3409" t="str">
            <v>Griffith B5 S18 - HV Retic &amp; LV Supply to Comm Development</v>
          </cell>
          <cell r="C3409" t="str">
            <v>CIPEN Com/Ind Dvlp</v>
          </cell>
        </row>
        <row r="3410">
          <cell r="A3410">
            <v>7520940</v>
          </cell>
          <cell r="B3410" t="str">
            <v>Replacement of DGPS Base Station</v>
          </cell>
          <cell r="C3410" t="str">
            <v>CIPEN IT Project</v>
          </cell>
        </row>
        <row r="3411">
          <cell r="A3411">
            <v>7520941</v>
          </cell>
          <cell r="B3411" t="str">
            <v>Greenway Training Shed Fitout (New Training Room)</v>
          </cell>
          <cell r="C3411" t="str">
            <v>CIPEN Facilities</v>
          </cell>
        </row>
        <row r="3412">
          <cell r="A3412">
            <v>7520942</v>
          </cell>
          <cell r="B3412" t="str">
            <v>Gilmore Zone Sub Fence Replacement</v>
          </cell>
          <cell r="C3412" t="str">
            <v>CIPEN ZZS Replce</v>
          </cell>
        </row>
        <row r="3413">
          <cell r="A3413">
            <v>7520943</v>
          </cell>
          <cell r="B3413" t="str">
            <v>Wanniassa Zone Sub Fence Replacement</v>
          </cell>
          <cell r="C3413" t="str">
            <v>CIPEN ZZS Replce</v>
          </cell>
        </row>
        <row r="3414">
          <cell r="A3414">
            <v>7520944</v>
          </cell>
          <cell r="B3414" t="str">
            <v>Belconnen Zone Sub Fence Replacement</v>
          </cell>
          <cell r="C3414" t="str">
            <v>CIPEN ZZS Replce</v>
          </cell>
        </row>
        <row r="3415">
          <cell r="A3415">
            <v>7520945</v>
          </cell>
          <cell r="B3415" t="str">
            <v>Fadden Blk 11 Sec 353 Fadden Pines - Replace M/P destroyed by fire</v>
          </cell>
          <cell r="C3415" t="str">
            <v>CIPEN Dist U/G Rplc</v>
          </cell>
        </row>
        <row r="3416">
          <cell r="A3416">
            <v>7520946</v>
          </cell>
          <cell r="B3416" t="str">
            <v>BFM Pole Replacement Program Stage 2  2010</v>
          </cell>
          <cell r="C3416" t="str">
            <v>CIPEN Dist Pole Rplc</v>
          </cell>
        </row>
        <row r="3417">
          <cell r="A3417">
            <v>7520947</v>
          </cell>
          <cell r="B3417" t="str">
            <v>Forde B19 S65 LV Supply 14 Units</v>
          </cell>
          <cell r="C3417" t="str">
            <v>CIPEN Urbn Dvlpmnt</v>
          </cell>
        </row>
        <row r="3418">
          <cell r="A3418">
            <v>7520949</v>
          </cell>
          <cell r="B3418" t="str">
            <v>Ainslie- UG/OH LV cable Replacement B38 S106</v>
          </cell>
          <cell r="C3418" t="str">
            <v>CIPEN Dist O/H Rplc</v>
          </cell>
        </row>
        <row r="3419">
          <cell r="A3419">
            <v>7520950</v>
          </cell>
          <cell r="B3419" t="str">
            <v>Jerrabomberra B2223 Beard Estate - HV Relocation</v>
          </cell>
          <cell r="C3419" t="str">
            <v>CIPEN Relocation</v>
          </cell>
        </row>
        <row r="3420">
          <cell r="A3420">
            <v>7520951</v>
          </cell>
          <cell r="B3420" t="str">
            <v>Griffith B13 14 15 S23 LV Supply to 47 Units</v>
          </cell>
          <cell r="C3420" t="str">
            <v>CIPEN Urbn Infill</v>
          </cell>
        </row>
        <row r="3421">
          <cell r="A3421">
            <v>7520953</v>
          </cell>
          <cell r="B3421" t="str">
            <v>Lyneham B3 S45 - LV Relocation</v>
          </cell>
          <cell r="C3421" t="str">
            <v>CIPEN Relocation</v>
          </cell>
        </row>
        <row r="3422">
          <cell r="A3422">
            <v>7520954</v>
          </cell>
          <cell r="B3422" t="str">
            <v>HV OH Switchgear replacement  stage 1 2010 - 11</v>
          </cell>
          <cell r="C3422" t="str">
            <v>CIPEN Dist O/H Rplc</v>
          </cell>
        </row>
        <row r="3423">
          <cell r="A3423">
            <v>7520955</v>
          </cell>
          <cell r="B3423" t="str">
            <v>O'Connor B3 S131 Sub 1250 - Installation of Additional Earthing</v>
          </cell>
          <cell r="C3423" t="str">
            <v>CIPEN Dist S/S Augm</v>
          </cell>
        </row>
        <row r="3424">
          <cell r="A3424">
            <v>7520956</v>
          </cell>
          <cell r="B3424" t="str">
            <v>ENMAC OSI-PI Implementation</v>
          </cell>
          <cell r="C3424" t="str">
            <v>CIPEN IT Project</v>
          </cell>
        </row>
        <row r="3425">
          <cell r="A3425">
            <v>7520957</v>
          </cell>
          <cell r="B3425" t="str">
            <v>Forrest B6 S43 Sub 5362 - Installation of Additional Earthing</v>
          </cell>
          <cell r="C3425" t="str">
            <v>CIPEN Dist S/S Augm</v>
          </cell>
        </row>
        <row r="3426">
          <cell r="A3426">
            <v>7520958</v>
          </cell>
          <cell r="B3426" t="str">
            <v>Kingston B3 S51 - LV Supply to Construction Site</v>
          </cell>
          <cell r="C3426" t="str">
            <v>CIPEN Com/Ind Dvlp</v>
          </cell>
        </row>
        <row r="3427">
          <cell r="A3427">
            <v>7520959</v>
          </cell>
          <cell r="B3427" t="str">
            <v>Fyshwick B2 S84 - LV Supply to Construction Site</v>
          </cell>
          <cell r="C3427" t="str">
            <v>CIPEN Com/Ind Dvlp</v>
          </cell>
        </row>
        <row r="3428">
          <cell r="A3428">
            <v>7520960</v>
          </cell>
          <cell r="B3428" t="str">
            <v>Pialligo B5 S31 - LV Supply to Fibre Optic Shelter</v>
          </cell>
          <cell r="C3428" t="str">
            <v>CIPEN Spec Requests</v>
          </cell>
        </row>
        <row r="3429">
          <cell r="A3429">
            <v>7520961</v>
          </cell>
          <cell r="B3429" t="str">
            <v>Tharwa B5 S1 - LV Relocation</v>
          </cell>
          <cell r="C3429" t="str">
            <v>CIPEN Relocation</v>
          </cell>
        </row>
        <row r="3430">
          <cell r="A3430">
            <v>7520962</v>
          </cell>
          <cell r="B3430" t="str">
            <v>Kingston B3 S61 - LV Supply to SLCC</v>
          </cell>
          <cell r="C3430" t="str">
            <v>CIPEN Spec Requests</v>
          </cell>
        </row>
        <row r="3431">
          <cell r="A3431">
            <v>7520964</v>
          </cell>
          <cell r="B3431" t="str">
            <v>Majura B587 Majura Business Park - New Supply  15 Lancaster Place</v>
          </cell>
          <cell r="C3431" t="str">
            <v>CIPEN Com/Ind Dvlp</v>
          </cell>
        </row>
        <row r="3432">
          <cell r="A3432">
            <v>7520965</v>
          </cell>
          <cell r="B3432" t="str">
            <v>Hughes Suburb Pole Replacement stage  9  2010-11</v>
          </cell>
          <cell r="C3432" t="str">
            <v>CIPEN Dist Pole Rplc</v>
          </cell>
        </row>
        <row r="3433">
          <cell r="A3433">
            <v>7520966</v>
          </cell>
          <cell r="B3433" t="str">
            <v>Acton ANU Garran Rd nearer Sub 5151 HV Relocations</v>
          </cell>
          <cell r="C3433" t="str">
            <v>CIPEN Relocation</v>
          </cell>
        </row>
        <row r="3434">
          <cell r="A3434">
            <v>7520967</v>
          </cell>
          <cell r="B3434" t="str">
            <v>Hughes B19 S39 - LV Supply to 9 units</v>
          </cell>
          <cell r="C3434" t="str">
            <v>CIPEN Urbn Infill</v>
          </cell>
        </row>
        <row r="3435">
          <cell r="A3435">
            <v>7520968</v>
          </cell>
          <cell r="B3435" t="str">
            <v>Maxon DNP3 Modem T&amp;D Project</v>
          </cell>
          <cell r="C3435" t="str">
            <v>CIPEN IT Project</v>
          </cell>
        </row>
        <row r="3436">
          <cell r="A3436">
            <v>7520969</v>
          </cell>
          <cell r="B3436" t="str">
            <v>SCADA Workshop Optimization</v>
          </cell>
          <cell r="C3436" t="str">
            <v>CIPEN IT Project</v>
          </cell>
        </row>
        <row r="3437">
          <cell r="A3437">
            <v>7520970</v>
          </cell>
          <cell r="B3437" t="str">
            <v>Cyber Security Audit &amp; Security Augmentation of OTE</v>
          </cell>
          <cell r="C3437" t="str">
            <v>CIPEN IT Project</v>
          </cell>
        </row>
        <row r="3438">
          <cell r="A3438">
            <v>7520971</v>
          </cell>
          <cell r="B3438" t="str">
            <v>Waramanga B1 S39 Arawang Primary School - LV Relocation</v>
          </cell>
          <cell r="C3438" t="str">
            <v>CIPEN Relocation</v>
          </cell>
        </row>
        <row r="3439">
          <cell r="A3439">
            <v>7520972</v>
          </cell>
          <cell r="B3439" t="str">
            <v>ENMAC ICCP Implementation</v>
          </cell>
          <cell r="C3439" t="str">
            <v>CIPEN IT Project</v>
          </cell>
        </row>
        <row r="3440">
          <cell r="A3440">
            <v>7520973</v>
          </cell>
          <cell r="B3440" t="str">
            <v>Gold Creek Zone Electronic Acess and Security Detection System Stage 2</v>
          </cell>
          <cell r="C3440" t="str">
            <v>CIPEN ZZS Replce</v>
          </cell>
        </row>
        <row r="3441">
          <cell r="A3441">
            <v>7520975</v>
          </cell>
          <cell r="B3441" t="str">
            <v>Garran Canberra Hospital HV Relocation off Sub 4940</v>
          </cell>
          <cell r="C3441" t="str">
            <v>CIPEN Relocation</v>
          </cell>
        </row>
        <row r="3442">
          <cell r="A3442">
            <v>7520977</v>
          </cell>
          <cell r="B3442" t="str">
            <v>Crace Estate Stages 1B1 1B3 1B4 HV &amp; LV Reticulation</v>
          </cell>
          <cell r="C3442" t="str">
            <v>CIPEN Urbn Dvlpmnt</v>
          </cell>
        </row>
        <row r="3443">
          <cell r="A3443">
            <v>7520979</v>
          </cell>
          <cell r="B3443" t="str">
            <v>Crace Estate Stages 1A4 1A7 1C2 HV &amp; LV Reticulation</v>
          </cell>
          <cell r="C3443" t="str">
            <v>CIPEN Urbn Dvlpmnt</v>
          </cell>
        </row>
        <row r="3444">
          <cell r="A3444">
            <v>7520983</v>
          </cell>
          <cell r="B3444" t="str">
            <v>Bonner B2 S126 - LV Supply to Telstra Site</v>
          </cell>
          <cell r="C3444" t="str">
            <v>CIPEN Spec Requests</v>
          </cell>
        </row>
        <row r="3445">
          <cell r="A3445">
            <v>7520984</v>
          </cell>
          <cell r="B3445" t="str">
            <v>Belconnen B7 S31 Winchester Centre - HV Retic &amp; LV Supply</v>
          </cell>
          <cell r="C3445" t="str">
            <v>CIPEN Com/Ind Dvlp</v>
          </cell>
        </row>
        <row r="3446">
          <cell r="A3446">
            <v>7520985</v>
          </cell>
          <cell r="B3446" t="str">
            <v>Hume B77 S7 - LV Supply to Warehouse</v>
          </cell>
          <cell r="C3446" t="str">
            <v>CIPEN Com/Ind Dvlp</v>
          </cell>
        </row>
        <row r="3447">
          <cell r="A3447">
            <v>7520987</v>
          </cell>
          <cell r="B3447" t="str">
            <v>Kingston B2 S51 - HV Retic &amp; LV Supply to 76 Units</v>
          </cell>
          <cell r="C3447" t="str">
            <v>CIPEN Urbn Dvlpmnt</v>
          </cell>
        </row>
        <row r="3448">
          <cell r="A3448">
            <v>7520988</v>
          </cell>
          <cell r="B3448" t="str">
            <v>SUB 1154 Replacement Sec 8 Fulton St Macquarie</v>
          </cell>
          <cell r="C3448" t="str">
            <v>CIPEN Dist S/S Rplc</v>
          </cell>
        </row>
        <row r="3449">
          <cell r="A3449">
            <v>7520991</v>
          </cell>
          <cell r="B3449" t="str">
            <v>Electricity Supply Improvement - Sec 4 Deakin</v>
          </cell>
          <cell r="C3449" t="str">
            <v>CIPEN Dist O/H Rplc</v>
          </cell>
        </row>
        <row r="3450">
          <cell r="A3450">
            <v>7520992</v>
          </cell>
          <cell r="B3450" t="str">
            <v>Braddon B5 S28 Mort St Mixed Development</v>
          </cell>
          <cell r="C3450" t="str">
            <v>CIPEN Com/Ind Dvlp</v>
          </cell>
        </row>
        <row r="3451">
          <cell r="A3451">
            <v>7520995</v>
          </cell>
          <cell r="B3451" t="str">
            <v>BFM Pole Replacement Program Stage 3  2010</v>
          </cell>
          <cell r="C3451" t="str">
            <v>CIPEN Dist Pole Rplc</v>
          </cell>
        </row>
        <row r="3452">
          <cell r="A3452">
            <v>7520996</v>
          </cell>
          <cell r="B3452" t="str">
            <v>ENMAC GUI Standard and Test Tools</v>
          </cell>
          <cell r="C3452" t="str">
            <v>CIPEN IT Project</v>
          </cell>
        </row>
        <row r="3453">
          <cell r="A3453">
            <v>7520997</v>
          </cell>
          <cell r="B3453" t="str">
            <v>ENMAC Infrastructure Upgrade</v>
          </cell>
          <cell r="C3453" t="str">
            <v>CIPEN IT Project</v>
          </cell>
        </row>
        <row r="3454">
          <cell r="A3454">
            <v>7520998</v>
          </cell>
          <cell r="B3454" t="str">
            <v>Nicholls B10 S73 Holy Spirit Primary School  - LV Relocation</v>
          </cell>
          <cell r="C3454" t="str">
            <v>CIPEN Relocation</v>
          </cell>
        </row>
        <row r="3455">
          <cell r="A3455">
            <v>7520999</v>
          </cell>
          <cell r="B3455" t="str">
            <v xml:space="preserve"> Suburb Pole Replacement  Stage 10 2010-11</v>
          </cell>
          <cell r="C3455" t="str">
            <v>CIPEN Dist Pole Rplc</v>
          </cell>
        </row>
        <row r="3456">
          <cell r="A3456">
            <v>7521000</v>
          </cell>
          <cell r="B3456" t="str">
            <v xml:space="preserve"> Suburb Pole Replacement  Stage 11 2010-11</v>
          </cell>
          <cell r="C3456" t="str">
            <v>CIPEN Dist Pole Rplc</v>
          </cell>
        </row>
        <row r="3457">
          <cell r="A3457">
            <v>7521001</v>
          </cell>
          <cell r="B3457" t="str">
            <v>Coree B213 Uriarra Village - LV Supply to Fire Brigade Shed</v>
          </cell>
          <cell r="C3457" t="str">
            <v>CIPEN Spec Requests</v>
          </cell>
        </row>
        <row r="3458">
          <cell r="A3458">
            <v>7521002</v>
          </cell>
          <cell r="B3458" t="str">
            <v>Harrison 4 Estate Stage 1A HV &amp; LV Reticulation</v>
          </cell>
          <cell r="C3458" t="str">
            <v>CIPEN Urbn Dvlpmnt</v>
          </cell>
        </row>
        <row r="3459">
          <cell r="A3459">
            <v>7521004</v>
          </cell>
          <cell r="B3459" t="str">
            <v>Majura B53 Camp Blake Accommodation Sub 7431 Upgrade</v>
          </cell>
          <cell r="C3459" t="str">
            <v>CIPEN Rural Devpmnt</v>
          </cell>
        </row>
        <row r="3460">
          <cell r="A3460">
            <v>7521006</v>
          </cell>
          <cell r="B3460" t="str">
            <v>Evatt Crossarm and PVC Service Replacements Stage 2 09-10</v>
          </cell>
          <cell r="C3460" t="str">
            <v>CIPEN Dist O/H Rplc</v>
          </cell>
        </row>
        <row r="3461">
          <cell r="A3461">
            <v>7521007</v>
          </cell>
          <cell r="B3461" t="str">
            <v>Suburb Pole Transformer Replacement Stage 1 2010 - '11</v>
          </cell>
          <cell r="C3461" t="str">
            <v>CIPEN Dist O/H Rplc</v>
          </cell>
        </row>
        <row r="3462">
          <cell r="A3462">
            <v>7521008</v>
          </cell>
          <cell r="B3462" t="str">
            <v>Harrison B22 S2 Harrison School - Substation Upgrade</v>
          </cell>
          <cell r="C3462" t="str">
            <v>CIPEN Com/Ind Dvlp</v>
          </cell>
        </row>
        <row r="3463">
          <cell r="A3463">
            <v>7521009</v>
          </cell>
          <cell r="B3463" t="str">
            <v>Macgregor West Estate 2 Stage 3A HV &amp; LV Reticulation</v>
          </cell>
          <cell r="C3463" t="str">
            <v>CIPEN Urbn Dvlpmnt</v>
          </cell>
        </row>
        <row r="3464">
          <cell r="A3464">
            <v>7521011</v>
          </cell>
          <cell r="B3464" t="str">
            <v>Bonner 3 Estate Stage 3C2 HV &amp; LV Reticulation</v>
          </cell>
          <cell r="C3464" t="str">
            <v>CIPEN Urbn Dvlpmnt</v>
          </cell>
        </row>
        <row r="3465">
          <cell r="A3465">
            <v>7521013</v>
          </cell>
          <cell r="B3465" t="str">
            <v>Forrest B25 S4 - Replace LV O/H with ABC</v>
          </cell>
          <cell r="C3465" t="str">
            <v>CIPEN CI Replacemnt</v>
          </cell>
        </row>
        <row r="3466">
          <cell r="A3466">
            <v>7521015</v>
          </cell>
          <cell r="B3466" t="str">
            <v>Gungahlin B1 S88 - LV Supply to Comm Development</v>
          </cell>
          <cell r="C3466" t="str">
            <v>CIPEN Com/Ind Dvlp</v>
          </cell>
        </row>
        <row r="3467">
          <cell r="A3467">
            <v>7521016</v>
          </cell>
          <cell r="B3467" t="str">
            <v>Harrison B22 S2 Nullarbor Ave - Lowering of HV Cable</v>
          </cell>
          <cell r="C3467" t="str">
            <v>CIPEN Relocation</v>
          </cell>
        </row>
        <row r="3468">
          <cell r="A3468">
            <v>7521018</v>
          </cell>
          <cell r="B3468" t="str">
            <v>Greenway B4 S62 Tugg Seniors Club - LV Relocation</v>
          </cell>
          <cell r="C3468" t="str">
            <v>CIPEN Relocation</v>
          </cell>
        </row>
        <row r="3469">
          <cell r="A3469">
            <v>7521019</v>
          </cell>
          <cell r="B3469" t="str">
            <v>Wanniassa Zone Sub Emergency 132kV CB Replacement</v>
          </cell>
          <cell r="C3469" t="str">
            <v>CIPEN ZZS Replce</v>
          </cell>
        </row>
        <row r="3470">
          <cell r="A3470">
            <v>7521020</v>
          </cell>
          <cell r="B3470" t="str">
            <v>Turner B3 S61 - LV Relocation</v>
          </cell>
          <cell r="C3470" t="str">
            <v>CIPEN Relocation</v>
          </cell>
        </row>
        <row r="3471">
          <cell r="A3471">
            <v>7521021</v>
          </cell>
          <cell r="B3471" t="str">
            <v>BONYTHON Mini Pillar Replacement-1112917</v>
          </cell>
          <cell r="C3471" t="str">
            <v>CIPEN Dist U/G Rplc</v>
          </cell>
        </row>
        <row r="3472">
          <cell r="A3472">
            <v>7521022</v>
          </cell>
          <cell r="B3472" t="str">
            <v>Dickson B11 S32 - LV Relocation</v>
          </cell>
          <cell r="C3472" t="str">
            <v>CIPEN Relocation</v>
          </cell>
        </row>
        <row r="3473">
          <cell r="A3473">
            <v>7521023</v>
          </cell>
          <cell r="B3473" t="str">
            <v>Field Services Inspection Mobile Computing</v>
          </cell>
          <cell r="C3473" t="str">
            <v>CIPEN IT Project</v>
          </cell>
        </row>
        <row r="3474">
          <cell r="A3474">
            <v>7521024</v>
          </cell>
          <cell r="B3474" t="str">
            <v>Yarralumla B6 S111 AIS Rowing - LV Relocation</v>
          </cell>
          <cell r="C3474" t="str">
            <v>CIPEN Relocation</v>
          </cell>
        </row>
        <row r="3475">
          <cell r="A3475">
            <v>7521026</v>
          </cell>
          <cell r="B3475" t="str">
            <v>Stage 28 Suburban Pole Replacement 2010</v>
          </cell>
          <cell r="C3475" t="str">
            <v>CIPEN Dist Pole Rplc</v>
          </cell>
        </row>
        <row r="3476">
          <cell r="A3476">
            <v>7521027</v>
          </cell>
          <cell r="B3476" t="str">
            <v>Metering - New Domestic Meters 2010/11</v>
          </cell>
          <cell r="C3476" t="str">
            <v>CIPEN NEW METER</v>
          </cell>
        </row>
        <row r="3477">
          <cell r="A3477">
            <v>7521028</v>
          </cell>
          <cell r="B3477" t="str">
            <v>Metering - Commercial New Meters 2010/11</v>
          </cell>
          <cell r="C3477" t="str">
            <v>CIPEN NEW METER</v>
          </cell>
        </row>
        <row r="3478">
          <cell r="A3478">
            <v>7521029</v>
          </cell>
          <cell r="B3478" t="str">
            <v>New Services - 2010/11</v>
          </cell>
          <cell r="C3478" t="str">
            <v>CIPEN NEW SERVICES</v>
          </cell>
        </row>
        <row r="3479">
          <cell r="A3479">
            <v>7521030</v>
          </cell>
          <cell r="B3479" t="str">
            <v>Services - Service Upgrade to 3 Phase 2010/11</v>
          </cell>
          <cell r="C3479" t="str">
            <v>CIPEN NEW SERVICES</v>
          </cell>
        </row>
        <row r="3480">
          <cell r="A3480">
            <v>7521031</v>
          </cell>
          <cell r="B3480" t="str">
            <v>Pialligo Mundaring Fdr Conductor upgrade between L4601 &amp; Pole 38452</v>
          </cell>
          <cell r="C3480" t="str">
            <v>CIPEN Dist O/H Rplc</v>
          </cell>
        </row>
        <row r="3481">
          <cell r="A3481">
            <v>7521032</v>
          </cell>
          <cell r="B3481" t="str">
            <v>Fairley Feeder Removal of HV OH network between Poles 52371 &amp; 52379</v>
          </cell>
          <cell r="C3481" t="str">
            <v>CIPEN Dist O/H Rplc</v>
          </cell>
        </row>
        <row r="3482">
          <cell r="A3482">
            <v>7521033</v>
          </cell>
          <cell r="B3482" t="str">
            <v>Commercial Meter Replacement 2010/11</v>
          </cell>
          <cell r="C3482" t="str">
            <v>CIPEN Meter Replce</v>
          </cell>
        </row>
        <row r="3483">
          <cell r="A3483">
            <v>7521034</v>
          </cell>
          <cell r="B3483" t="str">
            <v>Domestic Meter Replacement 2010/11</v>
          </cell>
          <cell r="C3483" t="str">
            <v>CIPEN Meter Replce</v>
          </cell>
        </row>
        <row r="3484">
          <cell r="A3484">
            <v>7521037</v>
          </cell>
          <cell r="B3484" t="str">
            <v>OH Services Replacement Stage 1 10-11</v>
          </cell>
          <cell r="C3484" t="str">
            <v>CIPEN SERVICE RPLC</v>
          </cell>
        </row>
        <row r="3485">
          <cell r="A3485">
            <v>7521038</v>
          </cell>
          <cell r="B3485" t="str">
            <v xml:space="preserve"> Suburb Pole Replacement  Stage 12 2010-11</v>
          </cell>
          <cell r="C3485" t="str">
            <v>CIPEN Dist Pole Rplc</v>
          </cell>
        </row>
        <row r="3486">
          <cell r="A3486">
            <v>7521040</v>
          </cell>
          <cell r="B3486" t="str">
            <v>Reactive Pole Replacement Stage 1 10-11</v>
          </cell>
          <cell r="C3486" t="str">
            <v>CIPEN Dist Pole Rplc</v>
          </cell>
        </row>
        <row r="3487">
          <cell r="A3487">
            <v>7521041</v>
          </cell>
          <cell r="B3487" t="str">
            <v>Kingston Foreshore Stage 4 HV Reticulation</v>
          </cell>
          <cell r="C3487" t="str">
            <v>CIPEN Urbn Infill</v>
          </cell>
        </row>
        <row r="3488">
          <cell r="A3488">
            <v>7521042</v>
          </cell>
          <cell r="B3488" t="str">
            <v xml:space="preserve"> Suburb Pole Replacement  Stage 13 2010-11</v>
          </cell>
          <cell r="C3488" t="str">
            <v>CIPEN Dist Pole Rplc</v>
          </cell>
        </row>
        <row r="3489">
          <cell r="A3489">
            <v>7521043</v>
          </cell>
          <cell r="B3489" t="str">
            <v>O'Connor B1 S78 St. Josephs Primary School - LV Upgrade</v>
          </cell>
          <cell r="C3489" t="str">
            <v>CIPEN Com/Ind Dvlp</v>
          </cell>
        </row>
        <row r="3490">
          <cell r="A3490">
            <v>7521044</v>
          </cell>
          <cell r="B3490" t="str">
            <v>Gordon B18 S528 -  Minipillar Relocation</v>
          </cell>
          <cell r="C3490" t="str">
            <v>CIPEN Relocation</v>
          </cell>
        </row>
        <row r="3491">
          <cell r="A3491">
            <v>7521045</v>
          </cell>
          <cell r="B3491" t="str">
            <v>Fisher B20 S36 Sub1395 - Installation of Additional Earthing</v>
          </cell>
          <cell r="C3491" t="str">
            <v>CIPEN Dist S/S Augm</v>
          </cell>
        </row>
        <row r="3492">
          <cell r="A3492">
            <v>7521046</v>
          </cell>
          <cell r="B3492" t="str">
            <v>Belconnen B1 S152 Benjamin Way/ Cohen St Ext Int - LV Supply to SLCC</v>
          </cell>
          <cell r="C3492" t="str">
            <v>CIPEN Spec Requests</v>
          </cell>
        </row>
        <row r="3493">
          <cell r="A3493">
            <v>7521047</v>
          </cell>
          <cell r="B3493" t="str">
            <v>Scullin - SUB 1296 Replacement B35 S4</v>
          </cell>
          <cell r="C3493" t="str">
            <v>CIPEN Dist S/S Rplc</v>
          </cell>
        </row>
        <row r="3494">
          <cell r="A3494">
            <v>7521049</v>
          </cell>
          <cell r="B3494" t="str">
            <v>Phillip B12 S156 - LV Supply to Construction Site</v>
          </cell>
          <cell r="C3494" t="str">
            <v>CIPEN Com/Ind Dvlp</v>
          </cell>
        </row>
        <row r="3495">
          <cell r="A3495">
            <v>7521050</v>
          </cell>
          <cell r="B3495" t="str">
            <v>Tuggeranong B1471 -  HV Retic &amp; LV Supply to BWA Site Office ( Temp)</v>
          </cell>
          <cell r="C3495" t="str">
            <v>CIPEN Com/Ind Dvlp</v>
          </cell>
        </row>
        <row r="3496">
          <cell r="A3496">
            <v>7521052</v>
          </cell>
          <cell r="B3496" t="str">
            <v>Miscellaneous Suburb Pole Reinforcement Stage 1 2010/11</v>
          </cell>
          <cell r="C3496" t="str">
            <v>CIPEN Dist Pole Rnst</v>
          </cell>
        </row>
        <row r="3497">
          <cell r="A3497">
            <v>7521055</v>
          </cell>
          <cell r="B3497" t="str">
            <v>Ainslie B29 S30 - LV Relocation</v>
          </cell>
          <cell r="C3497" t="str">
            <v>CIPEN Relocation</v>
          </cell>
        </row>
        <row r="3498">
          <cell r="A3498">
            <v>7521056</v>
          </cell>
          <cell r="B3498" t="str">
            <v>Paddys River B221 - LV Supply to Pump</v>
          </cell>
          <cell r="C3498" t="str">
            <v>CIPEN Spec Requests</v>
          </cell>
        </row>
        <row r="3499">
          <cell r="A3499">
            <v>7521057</v>
          </cell>
          <cell r="B3499" t="str">
            <v>Red Hill B11 S27 French Australian School  Blk A - LV Supply</v>
          </cell>
          <cell r="C3499" t="str">
            <v>CIPEN Com/Ind Dvlp</v>
          </cell>
        </row>
        <row r="3500">
          <cell r="A3500">
            <v>7521058</v>
          </cell>
          <cell r="B3500" t="str">
            <v>City Blocks 5 &amp; 6 S24 - LV Supplies to Construction Sites</v>
          </cell>
          <cell r="C3500" t="str">
            <v>CIPEN Com/Ind Dvlp</v>
          </cell>
        </row>
        <row r="3501">
          <cell r="A3501">
            <v>7521059</v>
          </cell>
          <cell r="B3501" t="str">
            <v>Phillip B7 S79 Canberra College - Substation 2098 Upgrade</v>
          </cell>
          <cell r="C3501" t="str">
            <v>CIPEN Com/Ind Dvlp</v>
          </cell>
        </row>
        <row r="3502">
          <cell r="A3502">
            <v>7521060</v>
          </cell>
          <cell r="B3502" t="str">
            <v>City  Barry Drive/Marcus Clarke St Int - HV Relocation</v>
          </cell>
          <cell r="C3502" t="str">
            <v>CIPEN Relocation</v>
          </cell>
        </row>
        <row r="3503">
          <cell r="A3503">
            <v>7521063</v>
          </cell>
          <cell r="B3503" t="str">
            <v>Campbell - LV Cable Replacement B34 S32</v>
          </cell>
          <cell r="C3503" t="str">
            <v>CIPEN Dist U/G Rplc</v>
          </cell>
        </row>
        <row r="3504">
          <cell r="A3504">
            <v>7521064</v>
          </cell>
          <cell r="B3504" t="str">
            <v>Wright Estate Stage 2 HV &amp; LV Reticulation</v>
          </cell>
          <cell r="C3504" t="str">
            <v>CIPEN Urbn Dvlpmnt</v>
          </cell>
        </row>
        <row r="3505">
          <cell r="A3505">
            <v>7521067</v>
          </cell>
          <cell r="B3505" t="str">
            <v>Wright Estate Stage 1B HV &amp; LV Reticulation</v>
          </cell>
          <cell r="C3505" t="str">
            <v>CIPEN Urbn Dvlpmnt</v>
          </cell>
        </row>
        <row r="3506">
          <cell r="A3506">
            <v>7521069</v>
          </cell>
          <cell r="B3506" t="str">
            <v>Yarralumla B12 S32 - LV Supply to 34 Units</v>
          </cell>
          <cell r="C3506" t="str">
            <v>CIPEN Urbn Infill</v>
          </cell>
        </row>
        <row r="3507">
          <cell r="A3507">
            <v>7521070</v>
          </cell>
          <cell r="B3507" t="str">
            <v>Forde North Estate Stage 1 HV &amp; LV Reticulation</v>
          </cell>
          <cell r="C3507" t="str">
            <v>CIPEN Urbn Dvlpmnt</v>
          </cell>
        </row>
        <row r="3508">
          <cell r="A3508">
            <v>7521072</v>
          </cell>
          <cell r="B3508" t="str">
            <v>Latham B2 S31 - LV Supply to 13 Units</v>
          </cell>
          <cell r="C3508" t="str">
            <v>CIPEN Urbn Infill</v>
          </cell>
        </row>
        <row r="3509">
          <cell r="A3509">
            <v>7521073</v>
          </cell>
          <cell r="B3509" t="str">
            <v>Forrest B7 S20 - LV Supply to 4 Units</v>
          </cell>
          <cell r="C3509" t="str">
            <v>CIPEN Urbn Infill</v>
          </cell>
        </row>
        <row r="3510">
          <cell r="A3510">
            <v>7521074</v>
          </cell>
          <cell r="B3510" t="str">
            <v>Kingston B4 S18 - LV Supply to 78 Units</v>
          </cell>
          <cell r="C3510" t="str">
            <v>CIPEN Urbn Infill</v>
          </cell>
        </row>
        <row r="3511">
          <cell r="A3511">
            <v>7521075</v>
          </cell>
          <cell r="B3511" t="str">
            <v>Forde B1 S31 - LV Supply to 5 Units</v>
          </cell>
          <cell r="C3511" t="str">
            <v>CIPEN Urbn Infill</v>
          </cell>
        </row>
        <row r="3512">
          <cell r="A3512">
            <v>7521076</v>
          </cell>
          <cell r="B3512" t="str">
            <v>Kingston B2 S62 - HV Retic &amp; LV Supply to 154 Units</v>
          </cell>
          <cell r="C3512" t="str">
            <v>CIPEN Urbn Infill</v>
          </cell>
        </row>
        <row r="3513">
          <cell r="A3513">
            <v>7521077</v>
          </cell>
          <cell r="B3513" t="str">
            <v>Kingston B3 S62 - LV Supply to 44 Units</v>
          </cell>
          <cell r="C3513" t="str">
            <v>CIPEN Urbn Infill</v>
          </cell>
        </row>
        <row r="3514">
          <cell r="A3514">
            <v>7521078</v>
          </cell>
          <cell r="B3514" t="str">
            <v>Gungahlin Warwick St-The Valley Ave HV &amp; LV Relocations</v>
          </cell>
          <cell r="C3514" t="str">
            <v>CIPEN Relocation</v>
          </cell>
        </row>
        <row r="3515">
          <cell r="A3515">
            <v>7521085</v>
          </cell>
          <cell r="B3515" t="str">
            <v>Charnwood S71 Bettington Cct - LV Augmentation between subs 2258 &amp;2262</v>
          </cell>
          <cell r="C3515" t="str">
            <v>CIPEN Rel/Qual Dist</v>
          </cell>
        </row>
        <row r="3516">
          <cell r="A3516">
            <v>7521088</v>
          </cell>
          <cell r="B3516" t="str">
            <v>Braddon Blk 6 Sec 26 - Hazemeyer Unit Replacement SWS4405</v>
          </cell>
          <cell r="C3516" t="str">
            <v>CIPEN Dist S/S Rplc</v>
          </cell>
        </row>
        <row r="3517">
          <cell r="A3517">
            <v>7521089</v>
          </cell>
          <cell r="B3517" t="str">
            <v>Suburban pole Replacement Stg 14 2010-11</v>
          </cell>
          <cell r="C3517" t="str">
            <v>CIPEN Dist Pole Rplc</v>
          </cell>
        </row>
        <row r="3518">
          <cell r="A3518">
            <v>7521090</v>
          </cell>
          <cell r="B3518" t="str">
            <v>Suburban Pole Replacement Stg 15 2010-11</v>
          </cell>
          <cell r="C3518" t="str">
            <v>CIPEN Dist Pole Rplc</v>
          </cell>
        </row>
        <row r="3519">
          <cell r="A3519">
            <v>7521091</v>
          </cell>
          <cell r="B3519" t="str">
            <v>Suburban pole Replacement Stg 16 2010-11</v>
          </cell>
          <cell r="C3519" t="str">
            <v>CIPEN Dist Pole Rplc</v>
          </cell>
        </row>
        <row r="3520">
          <cell r="A3520">
            <v>7521092</v>
          </cell>
          <cell r="B3520" t="str">
            <v>Suburban pole Replacement Stg 17 2010-11</v>
          </cell>
          <cell r="C3520" t="str">
            <v>CIPEN Dist Pole Rplc</v>
          </cell>
        </row>
        <row r="3521">
          <cell r="A3521">
            <v>7521096</v>
          </cell>
          <cell r="B3521" t="str">
            <v>Deakin B8 S80 - LV Supply to Solomon Islands Chancery</v>
          </cell>
          <cell r="C3521" t="str">
            <v>CIPEN Com/Ind Dvlp</v>
          </cell>
        </row>
        <row r="3522">
          <cell r="A3522">
            <v>7521097</v>
          </cell>
          <cell r="B3522" t="str">
            <v>City B1 3 19 20 S26 Northbourne Square Redevelopment</v>
          </cell>
          <cell r="C3522" t="str">
            <v>CIPEN Com/Ind Dvlp</v>
          </cell>
        </row>
        <row r="3523">
          <cell r="A3523">
            <v>7521098</v>
          </cell>
          <cell r="B3523" t="str">
            <v>Calwell B12 S787 - LV Relocation</v>
          </cell>
          <cell r="C3523" t="str">
            <v>CIPEN Relocation</v>
          </cell>
        </row>
        <row r="3524">
          <cell r="A3524">
            <v>7521099</v>
          </cell>
          <cell r="B3524" t="str">
            <v>OH Mains Replacement Stage 2  2010-2011</v>
          </cell>
          <cell r="C3524" t="str">
            <v>CIPEN Dist O/H Rplc</v>
          </cell>
        </row>
        <row r="3525">
          <cell r="A3525">
            <v>7521100</v>
          </cell>
          <cell r="B3525" t="str">
            <v>Battery Charger Replacement - Causeway Switching Station</v>
          </cell>
          <cell r="C3525" t="str">
            <v>CIPEN ZZS Replce</v>
          </cell>
        </row>
        <row r="3526">
          <cell r="A3526">
            <v>7521101</v>
          </cell>
          <cell r="B3526" t="str">
            <v>Battery Charger Replacement - Woden Zone Substation</v>
          </cell>
          <cell r="C3526" t="str">
            <v>CIPEN ZZS Replce</v>
          </cell>
        </row>
        <row r="3527">
          <cell r="A3527">
            <v>7521102</v>
          </cell>
          <cell r="B3527" t="str">
            <v>City B6 S21 HV &amp; LV Relocation</v>
          </cell>
          <cell r="C3527" t="str">
            <v>CIPEN Relocation</v>
          </cell>
        </row>
        <row r="3528">
          <cell r="A3528">
            <v>7521103</v>
          </cell>
          <cell r="B3528" t="str">
            <v>Rivett B4 S27 Replace Condemned Poles 57737 &amp; 57738</v>
          </cell>
          <cell r="C3528" t="str">
            <v>CIPEN Dist Pole Rplc</v>
          </cell>
        </row>
        <row r="3529">
          <cell r="A3529">
            <v>7521104</v>
          </cell>
          <cell r="B3529" t="str">
            <v>Dist Substation Reactive Replacements 2010/11</v>
          </cell>
          <cell r="C3529" t="str">
            <v>CIPEN Dist S/S Rplc</v>
          </cell>
        </row>
        <row r="3530">
          <cell r="A3530">
            <v>7521105</v>
          </cell>
          <cell r="B3530" t="str">
            <v>Distribution Pillar Reactive Replacements 2010/11</v>
          </cell>
          <cell r="C3530" t="str">
            <v>CIPEN Dist S/S Rplc</v>
          </cell>
        </row>
        <row r="3531">
          <cell r="A3531">
            <v>7521106</v>
          </cell>
          <cell r="B3531" t="str">
            <v>HV Cable head replacement - Stage 1 2010/11</v>
          </cell>
          <cell r="C3531" t="str">
            <v>CIPEN Dist U/G Rplc</v>
          </cell>
        </row>
        <row r="3532">
          <cell r="A3532">
            <v>7521113</v>
          </cell>
          <cell r="B3532" t="str">
            <v>Majura Dist Canberra Airport Temp Qantas Sub 9537 Relocation</v>
          </cell>
          <cell r="C3532" t="str">
            <v>CIPEN Relocation</v>
          </cell>
        </row>
        <row r="3533">
          <cell r="A3533">
            <v>7521117</v>
          </cell>
          <cell r="B3533" t="str">
            <v>Belconnen B5 S12  - LV Upgrade</v>
          </cell>
          <cell r="C3533" t="str">
            <v>CIPEN Com/Ind Dvlp</v>
          </cell>
        </row>
        <row r="3534">
          <cell r="A3534">
            <v>7521118</v>
          </cell>
          <cell r="B3534" t="str">
            <v>Lyneham B4 S55 - LV O/H Replacement</v>
          </cell>
          <cell r="C3534" t="str">
            <v>CIPEN CI Replacemnt</v>
          </cell>
        </row>
        <row r="3535">
          <cell r="A3535">
            <v>7521120</v>
          </cell>
          <cell r="B3535" t="str">
            <v>Parkes B1 S51 - HV &amp; LV Relocations</v>
          </cell>
          <cell r="C3535" t="str">
            <v>CIPEN Relocation</v>
          </cell>
        </row>
        <row r="3536">
          <cell r="A3536">
            <v>7521122</v>
          </cell>
          <cell r="B3536" t="str">
            <v>City B6 S21 ANU SA4 Indoor Sub HV &amp; LV Retic</v>
          </cell>
          <cell r="C3536" t="str">
            <v>CIPEN Com/Ind Dvlp</v>
          </cell>
        </row>
        <row r="3537">
          <cell r="A3537">
            <v>7521124</v>
          </cell>
          <cell r="B3537" t="str">
            <v>Chifley B2327&amp;28 S17 - LV Relocation</v>
          </cell>
          <cell r="C3537" t="str">
            <v>CIPEN Relocation</v>
          </cell>
        </row>
        <row r="3538">
          <cell r="A3538">
            <v>7521129</v>
          </cell>
          <cell r="B3538" t="str">
            <v>Nicholls B11 S2 George Harcourt Inn - LV Upgrade</v>
          </cell>
          <cell r="C3538" t="str">
            <v>CIPEN Com/Ind Dvlp</v>
          </cell>
        </row>
        <row r="3539">
          <cell r="A3539">
            <v>7521131</v>
          </cell>
          <cell r="B3539" t="str">
            <v>Bruce Braybrooke Street - HV Relocation</v>
          </cell>
          <cell r="C3539" t="str">
            <v>CIPEN Relocation</v>
          </cell>
        </row>
        <row r="3540">
          <cell r="A3540">
            <v>7521134</v>
          </cell>
          <cell r="B3540" t="str">
            <v>Poles Inspection Software Upgrade</v>
          </cell>
          <cell r="C3540" t="str">
            <v>CIPEN IT Project</v>
          </cell>
        </row>
        <row r="3541">
          <cell r="A3541">
            <v>7521138</v>
          </cell>
          <cell r="B3541" t="str">
            <v>Gungahlin S223 Hibberson St / Gozzard St Int - LV Relocation</v>
          </cell>
          <cell r="C3541" t="str">
            <v>CIPEN Relocation</v>
          </cell>
        </row>
        <row r="3542">
          <cell r="A3542">
            <v>7521139</v>
          </cell>
          <cell r="B3542" t="str">
            <v>Belconnen B5 S12 Jolley St HV &amp; LV ohs Alterations</v>
          </cell>
          <cell r="C3542" t="str">
            <v>CIPEN CI Replacemnt</v>
          </cell>
        </row>
        <row r="3543">
          <cell r="A3543">
            <v>7521140</v>
          </cell>
          <cell r="B3543" t="str">
            <v>Garran B1 S58 Canberra Hospital Gilmore Cr - HV Relocation</v>
          </cell>
          <cell r="C3543" t="str">
            <v>CIPEN Relocation</v>
          </cell>
        </row>
        <row r="3544">
          <cell r="A3544">
            <v>7521141</v>
          </cell>
          <cell r="B3544" t="str">
            <v>City B3 S24 - LV Supply to SLCC</v>
          </cell>
          <cell r="C3544" t="str">
            <v>CIPEN Spec Requests</v>
          </cell>
        </row>
        <row r="3545">
          <cell r="A3545">
            <v>7521142</v>
          </cell>
          <cell r="B3545" t="str">
            <v>Belconnen  B1553 Water Tank LMWQCC - LV Upgrade</v>
          </cell>
          <cell r="C3545" t="str">
            <v>CIPEN Community Dvp</v>
          </cell>
        </row>
        <row r="3546">
          <cell r="A3546">
            <v>7521143</v>
          </cell>
          <cell r="B3546" t="str">
            <v>Fyshwick B14 S24 - LV Upgrade</v>
          </cell>
          <cell r="C3546" t="str">
            <v>CIPEN Com/Ind Dvlp</v>
          </cell>
        </row>
        <row r="3547">
          <cell r="A3547">
            <v>7521145</v>
          </cell>
          <cell r="B3547" t="str">
            <v>Greenway B22 S17 - LV Supply to Construction Site</v>
          </cell>
          <cell r="C3547" t="str">
            <v>CIPEN Com/Ind Dvlp</v>
          </cell>
        </row>
        <row r="3548">
          <cell r="A3548">
            <v>7521146</v>
          </cell>
          <cell r="B3548" t="str">
            <v>ENMAC (DMS) Version 5 Upgrade</v>
          </cell>
          <cell r="C3548" t="str">
            <v>CIPEN IT Project</v>
          </cell>
        </row>
        <row r="3549">
          <cell r="A3549">
            <v>7521148</v>
          </cell>
          <cell r="B3549" t="str">
            <v>Kingston B13 S49 - LV Relocation</v>
          </cell>
          <cell r="C3549" t="str">
            <v>CIPEN Relocation</v>
          </cell>
        </row>
        <row r="3550">
          <cell r="A3550">
            <v>7521151</v>
          </cell>
          <cell r="B3550" t="str">
            <v>Macgregor West 2 Estate Stage 2B HV LV Retic</v>
          </cell>
          <cell r="C3550" t="str">
            <v>CIPEN Urbn Dvlpmnt</v>
          </cell>
        </row>
        <row r="3551">
          <cell r="A3551">
            <v>7521153</v>
          </cell>
          <cell r="B3551" t="str">
            <v>Belconnen Blk 2 Sec 50 - SUB 8746 Tx2 R022017 - Replace RM6 HV Sw/gr</v>
          </cell>
          <cell r="C3551" t="str">
            <v>CIPEN Dist S/S Rplc</v>
          </cell>
        </row>
        <row r="3552">
          <cell r="A3552">
            <v>7521154</v>
          </cell>
          <cell r="B3552" t="str">
            <v>Distribution Substation Fuseway upgrade 2010/11</v>
          </cell>
          <cell r="C3552" t="str">
            <v>CIPEN CI Replacemnt</v>
          </cell>
        </row>
        <row r="3553">
          <cell r="A3553">
            <v>7521155</v>
          </cell>
          <cell r="B3553" t="str">
            <v>Farrer B2 S9 Aged Care Facility HV &amp; LV Retic</v>
          </cell>
          <cell r="C3553" t="str">
            <v>CIPEN Urbn Infill</v>
          </cell>
        </row>
        <row r="3554">
          <cell r="A3554">
            <v>7521157</v>
          </cell>
          <cell r="B3554" t="str">
            <v>Installation of OPGW on 132kV Network</v>
          </cell>
          <cell r="C3554" t="str">
            <v>CIPEN Rel/Qual Subt</v>
          </cell>
        </row>
        <row r="3555">
          <cell r="A3555">
            <v>7521158</v>
          </cell>
          <cell r="B3555" t="str">
            <v>Acton B17 S67 BM Peninsula Toilet Block -  LV Relocation</v>
          </cell>
          <cell r="C3555" t="str">
            <v>CIPEN Relocation</v>
          </cell>
        </row>
        <row r="3556">
          <cell r="A3556">
            <v>7521159</v>
          </cell>
          <cell r="B3556" t="str">
            <v>Narrabundah B26 S34 - LV Supply to EKM Oval</v>
          </cell>
          <cell r="C3556" t="str">
            <v>CIPEN Community Dvp</v>
          </cell>
        </row>
        <row r="3557">
          <cell r="A3557">
            <v>7521167</v>
          </cell>
          <cell r="B3557" t="str">
            <v>Fyshwick B64 S32 - Replace LV O/H with ABC</v>
          </cell>
          <cell r="C3557" t="str">
            <v>CIPEN CI Replacemnt</v>
          </cell>
        </row>
        <row r="3558">
          <cell r="A3558">
            <v>7521169</v>
          </cell>
          <cell r="B3558" t="str">
            <v>Page B14&amp;15 S38 - LV Relocation</v>
          </cell>
          <cell r="C3558" t="str">
            <v>CIPEN Relocation</v>
          </cell>
        </row>
        <row r="3559">
          <cell r="A3559">
            <v>7521170</v>
          </cell>
          <cell r="B3559" t="str">
            <v>Crace Estate Stage 1C2 HV &amp; LV Reticulation</v>
          </cell>
          <cell r="C3559" t="str">
            <v>CIPEN Urbn Dvlpmnt</v>
          </cell>
        </row>
        <row r="3560">
          <cell r="A3560">
            <v>7521172</v>
          </cell>
          <cell r="B3560" t="str">
            <v>Crace Estate Stage 1B3 HV &amp; LV Reticulation</v>
          </cell>
          <cell r="C3560" t="str">
            <v>CIPEN Urbn Dvlpmnt</v>
          </cell>
        </row>
        <row r="3561">
          <cell r="A3561">
            <v>7521174</v>
          </cell>
          <cell r="B3561" t="str">
            <v>Crace Estate Stage 1B4 HV &amp; LV Reticulation</v>
          </cell>
          <cell r="C3561" t="str">
            <v>CIPEN Urbn Dvlpmnt</v>
          </cell>
        </row>
        <row r="3562">
          <cell r="A3562">
            <v>7521176</v>
          </cell>
          <cell r="B3562" t="str">
            <v>Deakin B20 S12 - LV Supply to Ambassador Apartments</v>
          </cell>
          <cell r="C3562" t="str">
            <v>CIPEN Urbn Infill</v>
          </cell>
        </row>
        <row r="3563">
          <cell r="A3563">
            <v>7521177</v>
          </cell>
          <cell r="B3563" t="str">
            <v>Installation of Pole Stays Stage 1 2010-2011</v>
          </cell>
          <cell r="C3563" t="str">
            <v>CIPEN Dist O/H Rplc</v>
          </cell>
        </row>
        <row r="3564">
          <cell r="A3564">
            <v>7521178</v>
          </cell>
          <cell r="B3564" t="str">
            <v>315kVA Padmount Unplanned Replacement</v>
          </cell>
          <cell r="C3564" t="str">
            <v>CIPEN Dist S/S Rplc</v>
          </cell>
        </row>
        <row r="3565">
          <cell r="A3565">
            <v>7521181</v>
          </cell>
          <cell r="B3565" t="str">
            <v>500kVA Ground Mount Transformer Unplanned  Replacement</v>
          </cell>
          <cell r="C3565" t="str">
            <v>CIPEN Dist S/S Rplc</v>
          </cell>
        </row>
        <row r="3566">
          <cell r="A3566">
            <v>7521182</v>
          </cell>
          <cell r="B3566" t="str">
            <v>750kVA or 1000kVA Ground mount Transformer Unplanned Replacement</v>
          </cell>
          <cell r="C3566" t="str">
            <v>CIPEN Dist S/S Rplc</v>
          </cell>
        </row>
        <row r="3567">
          <cell r="A3567">
            <v>7521183</v>
          </cell>
          <cell r="B3567" t="str">
            <v>Compact / Weber LV Sw/bd Unplanned Unplanned Replacement</v>
          </cell>
          <cell r="C3567" t="str">
            <v>CIPEN Dist S/S Rplc</v>
          </cell>
        </row>
        <row r="3568">
          <cell r="A3568">
            <v>7521184</v>
          </cell>
          <cell r="B3568" t="str">
            <v>Mechanical Services  LV Sw/bd Unplanned  Replacement</v>
          </cell>
          <cell r="C3568" t="str">
            <v>CIPEN Dist S/S Rplc</v>
          </cell>
        </row>
        <row r="3569">
          <cell r="A3569">
            <v>7521185</v>
          </cell>
          <cell r="B3569" t="str">
            <v>Hazemyer HV Sw/gr Unplanned Replacement</v>
          </cell>
          <cell r="C3569" t="str">
            <v>CIPEN Dist S/S Rplc</v>
          </cell>
        </row>
        <row r="3570">
          <cell r="A3570">
            <v>7521186</v>
          </cell>
          <cell r="B3570" t="str">
            <v>HV Sw/gr Unplanned Replacement  Replacement</v>
          </cell>
          <cell r="C3570" t="str">
            <v>CIPEN Dist S/S Rplc</v>
          </cell>
        </row>
        <row r="3571">
          <cell r="A3571">
            <v>7521189</v>
          </cell>
          <cell r="B3571" t="str">
            <v>Jerrabomberra B2223 Beard Estate - LV Supply to TLC</v>
          </cell>
          <cell r="C3571" t="str">
            <v>CIPEN Spec Requests</v>
          </cell>
        </row>
        <row r="3572">
          <cell r="A3572">
            <v>7521191</v>
          </cell>
          <cell r="B3572" t="str">
            <v>HV Switchgear Replacement SUB 925 B37 S29 Yarralumla</v>
          </cell>
          <cell r="C3572" t="str">
            <v>CIPEN Dist S/S Rplc</v>
          </cell>
        </row>
        <row r="3573">
          <cell r="A3573">
            <v>7521192</v>
          </cell>
          <cell r="B3573" t="str">
            <v>Reid Blk 11 Sec 33 - Sub 756 CIT Replace Capstan Link LV Sw/Bd</v>
          </cell>
          <cell r="C3573" t="str">
            <v>CIPEN Dist S/S Rplc</v>
          </cell>
        </row>
        <row r="3574">
          <cell r="A3574">
            <v>7521193</v>
          </cell>
          <cell r="B3574" t="str">
            <v>Russell Blk 1 Sec 88 Sub 1516 Bldg J Replace Capstan Link LV Sw/Bd</v>
          </cell>
          <cell r="C3574" t="str">
            <v>CIPEN Dist S/S Rplc</v>
          </cell>
        </row>
        <row r="3575">
          <cell r="A3575">
            <v>7521194</v>
          </cell>
          <cell r="B3575" t="str">
            <v>City Blk 13 Sec 28 Sub 1848 Replace Capstan Link LV Sw/Bd</v>
          </cell>
          <cell r="C3575" t="str">
            <v>CIPEN Dist S/S Rplc</v>
          </cell>
        </row>
        <row r="3576">
          <cell r="A3576">
            <v>7521195</v>
          </cell>
          <cell r="B3576" t="str">
            <v>Majura Blk 694 Sub 1737 Campbell Park Replace Capstan Link Sw/Bd</v>
          </cell>
          <cell r="C3576" t="str">
            <v>CIPEN Dist S/S Rplc</v>
          </cell>
        </row>
        <row r="3577">
          <cell r="A3577">
            <v>7521196</v>
          </cell>
          <cell r="B3577" t="str">
            <v>City Blk 10 Sec 5 Sub 1746 Replace Capstan Link LV Sw/Bd</v>
          </cell>
          <cell r="C3577" t="str">
            <v>CIPEN Dist S/S Rplc</v>
          </cell>
        </row>
        <row r="3578">
          <cell r="A3578">
            <v>7521198</v>
          </cell>
          <cell r="B3578" t="str">
            <v>City Blk 3 Sec 2 Sub 1976 Canberra House Replace Capstan Link Sw/Bd</v>
          </cell>
          <cell r="C3578" t="str">
            <v>CIPEN Dist S/S Rplc</v>
          </cell>
        </row>
        <row r="3579">
          <cell r="A3579">
            <v>7521199</v>
          </cell>
          <cell r="B3579" t="str">
            <v>Belconnen Blk 3 Sec 43 Sub 2160 Replace Capstan Link LV Sw/Bd</v>
          </cell>
          <cell r="C3579" t="str">
            <v>CIPEN Dist S/S Rplc</v>
          </cell>
        </row>
        <row r="3580">
          <cell r="A3580">
            <v>7521200</v>
          </cell>
          <cell r="B3580" t="str">
            <v>Acton Blk 3 Sec 2 Sub 2221 CSIRO Replace Capstan Link Sw/Bd</v>
          </cell>
          <cell r="C3580" t="str">
            <v>CIPEN Dist S/S Rplc</v>
          </cell>
        </row>
        <row r="3581">
          <cell r="A3581">
            <v>7521201</v>
          </cell>
          <cell r="B3581" t="str">
            <v>Russell Blk 1 Sec 88 Sub 2222 Replace Capstan Link LV Sw/Bd</v>
          </cell>
          <cell r="C3581" t="str">
            <v>CIPEN Dist S/S Rplc</v>
          </cell>
        </row>
        <row r="3582">
          <cell r="A3582">
            <v>7521203</v>
          </cell>
          <cell r="B3582" t="str">
            <v>Braddon B3&amp;4 S59 - LV Supply to 20 Units</v>
          </cell>
          <cell r="C3582" t="str">
            <v>CIPEN Urbn Infill</v>
          </cell>
        </row>
        <row r="3583">
          <cell r="A3583">
            <v>7521207</v>
          </cell>
          <cell r="B3583" t="str">
            <v>Lyneham B1 S53 - LV Supply to Construction Site</v>
          </cell>
          <cell r="C3583" t="str">
            <v>CIPEN Com/Ind Dvlp</v>
          </cell>
        </row>
        <row r="3584">
          <cell r="A3584">
            <v>7521209</v>
          </cell>
          <cell r="B3584" t="str">
            <v>Theodore Zone Substation SCADA Upgrade</v>
          </cell>
          <cell r="C3584" t="str">
            <v>CIPEN IT Project</v>
          </cell>
        </row>
        <row r="3585">
          <cell r="A3585">
            <v>7521210</v>
          </cell>
          <cell r="B3585" t="str">
            <v>Harrison 4 Estate Stage 1B HV &amp; LV Reticulation</v>
          </cell>
          <cell r="C3585" t="str">
            <v>CIPEN Urbn Dvlpmnt</v>
          </cell>
        </row>
        <row r="3586">
          <cell r="A3586">
            <v>7521213</v>
          </cell>
          <cell r="B3586" t="str">
            <v>O/H Mains Replacement Stg 3 2010-2011</v>
          </cell>
          <cell r="C3586" t="str">
            <v>CIPEN Dist O/H Rplc</v>
          </cell>
        </row>
        <row r="3587">
          <cell r="A3587">
            <v>7521216</v>
          </cell>
          <cell r="B3587" t="str">
            <v>Faults and Emergencies IP-Tel Stage 2</v>
          </cell>
          <cell r="C3587" t="str">
            <v>CIPEN IT Project</v>
          </cell>
        </row>
        <row r="3588">
          <cell r="A3588">
            <v>7521217</v>
          </cell>
          <cell r="B3588" t="str">
            <v>Woden Zone Substation Building Refurb and Asbestos Removal</v>
          </cell>
          <cell r="C3588" t="str">
            <v>CIPEN ZZS Replce</v>
          </cell>
        </row>
        <row r="3589">
          <cell r="A3589">
            <v>7521218</v>
          </cell>
          <cell r="B3589" t="str">
            <v>Wanniassa Zone Substation Building Refurb and Asbestos Removal</v>
          </cell>
          <cell r="C3589" t="str">
            <v>CIPEN ZZS Replce</v>
          </cell>
        </row>
        <row r="3590">
          <cell r="A3590">
            <v>7521219</v>
          </cell>
          <cell r="B3590" t="str">
            <v>DRP SSC Greenway 40KVA Generator</v>
          </cell>
          <cell r="C3590" t="str">
            <v>CIPEN Facilities</v>
          </cell>
        </row>
        <row r="3591">
          <cell r="A3591">
            <v>7521220</v>
          </cell>
          <cell r="B3591" t="str">
            <v>System Control Door Alteration</v>
          </cell>
          <cell r="C3591" t="str">
            <v>CIPEN Facilities</v>
          </cell>
        </row>
        <row r="3592">
          <cell r="A3592">
            <v>7521223</v>
          </cell>
          <cell r="B3592" t="str">
            <v>Monash B3 S50 HV &amp; LV Retic to Goodwin Retirement Village Stage 2</v>
          </cell>
          <cell r="C3592" t="str">
            <v>CIPEN Urbn Infill</v>
          </cell>
        </row>
        <row r="3593">
          <cell r="A3593">
            <v>7521224</v>
          </cell>
          <cell r="B3593" t="str">
            <v>Rural OH Services Meter Relocation Stage 1 2010-11</v>
          </cell>
          <cell r="C3593" t="str">
            <v>CIPEN Dist O/H Rplc</v>
          </cell>
        </row>
        <row r="3594">
          <cell r="A3594">
            <v>7521225</v>
          </cell>
          <cell r="B3594" t="str">
            <v>HV OH Switchgear Replacement - Stg 2 - 2010-2011</v>
          </cell>
          <cell r="C3594" t="str">
            <v>CIPEN Dist O/H Rplc</v>
          </cell>
        </row>
        <row r="3595">
          <cell r="A3595">
            <v>7521228</v>
          </cell>
          <cell r="B3595" t="str">
            <v>Suburban Pole Replacement - Stage 18 2010 - 2011</v>
          </cell>
          <cell r="C3595" t="str">
            <v>CIPEN Dist Pole Rplc</v>
          </cell>
        </row>
        <row r="3596">
          <cell r="A3596">
            <v>7521229</v>
          </cell>
          <cell r="B3596" t="str">
            <v>Suburban Pole Replacement - Stage 19 2010 - 2011</v>
          </cell>
          <cell r="C3596" t="str">
            <v>CIPEN Dist Pole Rplc</v>
          </cell>
        </row>
        <row r="3597">
          <cell r="A3597">
            <v>7521230</v>
          </cell>
          <cell r="B3597" t="str">
            <v>Suburban Pole Replacement - Stage 20 2010 - 2011</v>
          </cell>
          <cell r="C3597" t="str">
            <v>CIPEN Dist Pole Rplc</v>
          </cell>
        </row>
        <row r="3598">
          <cell r="A3598">
            <v>7521231</v>
          </cell>
          <cell r="B3598" t="str">
            <v>Suburban Pole Replacement - Stage 21 2010 - 2011</v>
          </cell>
          <cell r="C3598" t="str">
            <v>CIPEN Dist Pole Rplc</v>
          </cell>
        </row>
        <row r="3599">
          <cell r="A3599">
            <v>7521232</v>
          </cell>
          <cell r="B3599" t="str">
            <v>Suburban Pole Replacement - Stage 22 2010 - 2011</v>
          </cell>
          <cell r="C3599" t="str">
            <v>CIPEN Dist Pole Rplc</v>
          </cell>
        </row>
        <row r="3600">
          <cell r="A3600">
            <v>7521233</v>
          </cell>
          <cell r="B3600" t="str">
            <v>Acton B1 S39 ANU - HV Relocation</v>
          </cell>
          <cell r="C3600" t="str">
            <v>CIPEN Relocation</v>
          </cell>
        </row>
        <row r="3601">
          <cell r="A3601">
            <v>7521234</v>
          </cell>
          <cell r="B3601" t="str">
            <v>NARRABUNDAH LV Cable Pothead &amp; Crossarm replacements - stage 1</v>
          </cell>
          <cell r="C3601" t="str">
            <v>CIPEN Dist O/H Rplc</v>
          </cell>
        </row>
        <row r="3602">
          <cell r="A3602">
            <v>7521235</v>
          </cell>
          <cell r="B3602" t="str">
            <v>Belconnen B2 S50  Immigration Bldg - HV Relocation</v>
          </cell>
          <cell r="C3602" t="str">
            <v>CIPEN Relocation</v>
          </cell>
        </row>
        <row r="3603">
          <cell r="A3603">
            <v>7521236</v>
          </cell>
          <cell r="B3603" t="str">
            <v xml:space="preserve"> Fyshwick S89 - HV Relocations</v>
          </cell>
          <cell r="C3603" t="str">
            <v>CIPEN Relocation</v>
          </cell>
        </row>
        <row r="3604">
          <cell r="A3604">
            <v>7521237</v>
          </cell>
          <cell r="B3604" t="str">
            <v>Griffith B5 S18 - LV Supply to Construction Site</v>
          </cell>
          <cell r="C3604" t="str">
            <v>CIPEN Com/Ind Dvlp</v>
          </cell>
        </row>
        <row r="3605">
          <cell r="A3605">
            <v>7521238</v>
          </cell>
          <cell r="B3605" t="str">
            <v>Greenway B1 S66 - LV Supply to Ventilation Chamber</v>
          </cell>
          <cell r="C3605" t="str">
            <v>CIPEN Spec Requests</v>
          </cell>
        </row>
        <row r="3606">
          <cell r="A3606">
            <v>7521239</v>
          </cell>
          <cell r="B3606" t="str">
            <v>Phillip B3 S53 - LV Supply to Forensic Medical Centre</v>
          </cell>
          <cell r="C3606" t="str">
            <v>CIPEN Com/Ind Dvlp</v>
          </cell>
        </row>
        <row r="3607">
          <cell r="A3607">
            <v>7521240</v>
          </cell>
          <cell r="B3607" t="str">
            <v>Bonner B1 S11 - LV Supply to 14 Units</v>
          </cell>
          <cell r="C3607" t="str">
            <v>CIPEN Urbn Infill</v>
          </cell>
        </row>
        <row r="3608">
          <cell r="A3608">
            <v>7521241</v>
          </cell>
          <cell r="B3608" t="str">
            <v>Bonner B2 S11 - LV Supply to 14 Units</v>
          </cell>
          <cell r="C3608" t="str">
            <v>CIPEN Urbn Infill</v>
          </cell>
        </row>
        <row r="3609">
          <cell r="A3609">
            <v>7521242</v>
          </cell>
          <cell r="B3609" t="str">
            <v>Weston B16 S83 - HV Relocation</v>
          </cell>
          <cell r="C3609" t="str">
            <v>CIPEN Relocation</v>
          </cell>
        </row>
        <row r="3610">
          <cell r="A3610">
            <v>7521243</v>
          </cell>
          <cell r="B3610" t="str">
            <v>Miscellaneous Suburb Pole Reinforcement Stage 2 2010/11</v>
          </cell>
          <cell r="C3610" t="str">
            <v>CIPEN Dist Pole Rnst</v>
          </cell>
        </row>
        <row r="3611">
          <cell r="A3611">
            <v>7521246</v>
          </cell>
          <cell r="B3611" t="str">
            <v>Ngunnawal B1 S23 - HV Relocation</v>
          </cell>
          <cell r="C3611" t="str">
            <v>CIPEN Relocation</v>
          </cell>
        </row>
        <row r="3612">
          <cell r="A3612">
            <v>7521247</v>
          </cell>
          <cell r="B3612" t="str">
            <v>Franklin B2 S96 - LV Supply to Construction Site</v>
          </cell>
          <cell r="C3612" t="str">
            <v>CIPEN Com/Ind Dvlp</v>
          </cell>
        </row>
        <row r="3613">
          <cell r="A3613">
            <v>7521248</v>
          </cell>
          <cell r="B3613" t="str">
            <v>City B1 S52 Construction Site Temp Supply</v>
          </cell>
          <cell r="C3613" t="str">
            <v>CIPEN Com/Ind Dvlp</v>
          </cell>
        </row>
        <row r="3614">
          <cell r="A3614">
            <v>7521250</v>
          </cell>
          <cell r="B3614" t="str">
            <v>RED HILL 14 Scarborough St Replace Ug Service</v>
          </cell>
          <cell r="C3614" t="str">
            <v>CIPEN Dist U/G Rplc</v>
          </cell>
        </row>
        <row r="3615">
          <cell r="A3615">
            <v>7521251</v>
          </cell>
          <cell r="B3615" t="str">
            <v>Latham Zone Substation B1 S14 - Replace ABB SPAJ 140C OC&amp;EF Relays</v>
          </cell>
          <cell r="C3615" t="str">
            <v>CIPEN ZZS Replce</v>
          </cell>
        </row>
        <row r="3616">
          <cell r="A3616">
            <v>7521252</v>
          </cell>
          <cell r="B3616" t="str">
            <v>Hackett B17 S3 - LV Supply to 6 Units</v>
          </cell>
          <cell r="C3616" t="str">
            <v>CIPEN Urbn Infill</v>
          </cell>
        </row>
        <row r="3617">
          <cell r="A3617">
            <v>7521253</v>
          </cell>
          <cell r="B3617" t="str">
            <v>Waramanga Tugg Parkway - LV Supply to VMS (Variable Message Sign)</v>
          </cell>
          <cell r="C3617" t="str">
            <v>CIPEN Spec Requests</v>
          </cell>
        </row>
        <row r="3618">
          <cell r="A3618">
            <v>7521254</v>
          </cell>
          <cell r="B3618" t="str">
            <v>Mitchell Gungahlin Drive - LV Supply to VMS( Variable Message Design)</v>
          </cell>
          <cell r="C3618" t="str">
            <v>CIPEN Spec Requests</v>
          </cell>
        </row>
        <row r="3619">
          <cell r="A3619">
            <v>7521256</v>
          </cell>
          <cell r="B3619" t="str">
            <v>Bonner B9 S26 - LV Supply to 22 Units</v>
          </cell>
          <cell r="C3619" t="str">
            <v>CIPEN Urbn Infill</v>
          </cell>
        </row>
        <row r="3620">
          <cell r="A3620">
            <v>7521257</v>
          </cell>
          <cell r="B3620" t="str">
            <v>Kingston B18 S15 - LV Relocation</v>
          </cell>
          <cell r="C3620" t="str">
            <v>CIPEN Relocation</v>
          </cell>
        </row>
        <row r="3621">
          <cell r="A3621">
            <v>7521258</v>
          </cell>
          <cell r="B3621" t="str">
            <v>Replace leaking F &amp; G HV Switchgear Sub 4720 Fadden</v>
          </cell>
          <cell r="C3621" t="str">
            <v>CIPEN Dist S/S Rplc</v>
          </cell>
        </row>
        <row r="3622">
          <cell r="A3622">
            <v>7521259</v>
          </cell>
          <cell r="B3622" t="str">
            <v>Replace leaking F &amp; G HV Switchgear SWS4656 Theodore</v>
          </cell>
          <cell r="C3622" t="str">
            <v>CIPEN Dist S/S Rplc</v>
          </cell>
        </row>
        <row r="3623">
          <cell r="A3623">
            <v>7521260</v>
          </cell>
          <cell r="B3623" t="str">
            <v>Majura B587 Majura Sports Centre HV Retic</v>
          </cell>
          <cell r="C3623" t="str">
            <v>CIPEN Com/Ind Dvlp</v>
          </cell>
        </row>
        <row r="3624">
          <cell r="A3624">
            <v>7521262</v>
          </cell>
          <cell r="B3624" t="str">
            <v>Fyshwick B15 S11 - LV Supply to  Warehouses</v>
          </cell>
          <cell r="C3624" t="str">
            <v>CIPEN Com/Ind Dvlp</v>
          </cell>
        </row>
        <row r="3625">
          <cell r="A3625">
            <v>7521264</v>
          </cell>
          <cell r="B3625" t="str">
            <v>City B6 S21 - LV Supply to Construction Site</v>
          </cell>
          <cell r="C3625" t="str">
            <v>CIPEN Com/Ind Dvlp</v>
          </cell>
        </row>
        <row r="3626">
          <cell r="A3626">
            <v>7521265</v>
          </cell>
          <cell r="B3626" t="str">
            <v>Gilmore B2 S58 - LV Supply to Optus Site</v>
          </cell>
          <cell r="C3626" t="str">
            <v>CIPEN Spec Requests</v>
          </cell>
        </row>
        <row r="3627">
          <cell r="A3627">
            <v>7521266</v>
          </cell>
          <cell r="B3627" t="str">
            <v>Domestic Meter Replacement 2010/11 - Stage 2</v>
          </cell>
          <cell r="C3627" t="str">
            <v>CIPEN Meter Replce</v>
          </cell>
        </row>
        <row r="3628">
          <cell r="A3628">
            <v>7521270</v>
          </cell>
          <cell r="B3628" t="str">
            <v>STR 58U Trip Unit Replacement 10/11</v>
          </cell>
          <cell r="C3628" t="str">
            <v>CIPEN Dist S/S Rplc</v>
          </cell>
        </row>
        <row r="3629">
          <cell r="A3629">
            <v>7521271</v>
          </cell>
          <cell r="B3629" t="str">
            <v>Theodore Zone Substation - Replace &amp; Duplicate Batteries &amp; Charger</v>
          </cell>
          <cell r="C3629" t="str">
            <v>CIPEN ZZS Replce</v>
          </cell>
        </row>
        <row r="3630">
          <cell r="A3630">
            <v>7521272</v>
          </cell>
          <cell r="B3630" t="str">
            <v>Casey B7 S62 - HV / LV Relocations</v>
          </cell>
          <cell r="C3630" t="str">
            <v>CIPEN Relocation</v>
          </cell>
        </row>
        <row r="3631">
          <cell r="A3631">
            <v>7521273</v>
          </cell>
          <cell r="B3631" t="str">
            <v>Fyshwick B38 S24 - LV Upgrade</v>
          </cell>
          <cell r="C3631" t="str">
            <v>CIPEN Com/Ind Dvlp</v>
          </cell>
        </row>
        <row r="3632">
          <cell r="A3632">
            <v>7521274</v>
          </cell>
          <cell r="B3632" t="str">
            <v>Spence B11&amp;21 S25 - Lv Supply to 8 Units</v>
          </cell>
          <cell r="C3632" t="str">
            <v>CIPEN Urbn Infill</v>
          </cell>
        </row>
        <row r="3633">
          <cell r="A3633">
            <v>7521275</v>
          </cell>
          <cell r="B3633" t="str">
            <v>O'Malley B2 S34 - LV Supply to Optus Site</v>
          </cell>
          <cell r="C3633" t="str">
            <v>CIPEN Spec Requests</v>
          </cell>
        </row>
        <row r="3634">
          <cell r="A3634">
            <v>7521277</v>
          </cell>
          <cell r="B3634" t="str">
            <v>Greenway Depot Workshop Modification</v>
          </cell>
          <cell r="C3634" t="str">
            <v>CIPEN Facilities</v>
          </cell>
        </row>
        <row r="3635">
          <cell r="A3635">
            <v>7521278</v>
          </cell>
          <cell r="B3635" t="str">
            <v>Forde North Estate Stage 1B HV &amp; LV Reticulation</v>
          </cell>
          <cell r="C3635" t="str">
            <v>CIPEN Urbn Dvlpmnt</v>
          </cell>
        </row>
        <row r="3636">
          <cell r="A3636">
            <v>7521280</v>
          </cell>
          <cell r="B3636" t="str">
            <v>Majura B667 - LV Supply to Residence</v>
          </cell>
          <cell r="C3636" t="str">
            <v>CIPEN Rural Devpmnt</v>
          </cell>
        </row>
        <row r="3637">
          <cell r="A3637">
            <v>7521281</v>
          </cell>
          <cell r="B3637" t="str">
            <v>Gungahlin B37 S1 - LV Supply to Town Park</v>
          </cell>
          <cell r="C3637" t="str">
            <v>CIPEN Community Dvp</v>
          </cell>
        </row>
        <row r="3638">
          <cell r="A3638">
            <v>7521282</v>
          </cell>
          <cell r="B3638" t="str">
            <v>Wanniassa Zone Substation SCADA Upgrade</v>
          </cell>
          <cell r="C3638" t="str">
            <v>CIPEN IT Project</v>
          </cell>
        </row>
        <row r="3639">
          <cell r="A3639">
            <v>7521284</v>
          </cell>
          <cell r="B3639" t="str">
            <v>Civic Zone Substation SCADA Upgrade</v>
          </cell>
          <cell r="C3639" t="str">
            <v>CIPEN IT Project</v>
          </cell>
        </row>
        <row r="3640">
          <cell r="A3640">
            <v>7521285</v>
          </cell>
          <cell r="B3640" t="str">
            <v>Telopea Zone Substation SCADA Upgrade</v>
          </cell>
          <cell r="C3640" t="str">
            <v>CIPEN IT Project</v>
          </cell>
        </row>
        <row r="3641">
          <cell r="A3641">
            <v>7521286</v>
          </cell>
          <cell r="B3641" t="str">
            <v>Cityeast Zone Substation SCADA Upgrade</v>
          </cell>
          <cell r="C3641" t="str">
            <v>CIPEN IT Project</v>
          </cell>
        </row>
        <row r="3642">
          <cell r="A3642">
            <v>7521287</v>
          </cell>
          <cell r="B3642" t="str">
            <v>Macgregor West 2 Estate Stage 2A HV LV Retic</v>
          </cell>
          <cell r="C3642" t="str">
            <v>CIPEN Urbn Dvlpmnt</v>
          </cell>
        </row>
        <row r="3643">
          <cell r="A3643">
            <v>7521289</v>
          </cell>
          <cell r="B3643" t="str">
            <v>Macgregor West 2 Estate Stage 3B HV LV Retic</v>
          </cell>
          <cell r="C3643" t="str">
            <v>CIPEN Urbn Dvlpmnt</v>
          </cell>
        </row>
        <row r="3644">
          <cell r="A3644">
            <v>7521291</v>
          </cell>
          <cell r="B3644" t="str">
            <v>Forde North Estate Stage 2 HV &amp; LV Reticulation</v>
          </cell>
          <cell r="C3644" t="str">
            <v>CIPEN Urbn Dvlpmnt</v>
          </cell>
        </row>
        <row r="3645">
          <cell r="A3645">
            <v>7521293</v>
          </cell>
          <cell r="B3645" t="str">
            <v>Forde North Estate Stage 3 HV LV Retic</v>
          </cell>
          <cell r="C3645" t="str">
            <v>CIPEN Urbn Dvlpmnt</v>
          </cell>
        </row>
        <row r="3646">
          <cell r="A3646">
            <v>7521295</v>
          </cell>
          <cell r="B3646" t="str">
            <v>Reid Blk 11 Sec 33 Sub 756 Replace HV switchgear</v>
          </cell>
          <cell r="C3646" t="str">
            <v>CIPEN Dist S/S Rplc</v>
          </cell>
        </row>
        <row r="3647">
          <cell r="A3647">
            <v>7521297</v>
          </cell>
          <cell r="B3647" t="str">
            <v>Belconnen B14 S87 HV Relocation</v>
          </cell>
          <cell r="C3647" t="str">
            <v>CIPEN Relocation</v>
          </cell>
        </row>
        <row r="3648">
          <cell r="A3648">
            <v>7521298</v>
          </cell>
          <cell r="B3648" t="str">
            <v>Watson B15 S31 - LV Relocation</v>
          </cell>
          <cell r="C3648" t="str">
            <v>CIPEN Relocation</v>
          </cell>
        </row>
        <row r="3649">
          <cell r="A3649">
            <v>7521299</v>
          </cell>
          <cell r="B3649" t="str">
            <v>Lyneham B6 S55 - LV Supply to 12 Units</v>
          </cell>
          <cell r="C3649" t="str">
            <v>CIPEN Urbn Infill</v>
          </cell>
        </row>
        <row r="3650">
          <cell r="A3650">
            <v>7521300</v>
          </cell>
          <cell r="B3650" t="str">
            <v>Bonner B9 S2 - LV Supply to Pump Station</v>
          </cell>
          <cell r="C3650" t="str">
            <v>CIPEN Community Dvp</v>
          </cell>
        </row>
        <row r="3651">
          <cell r="A3651">
            <v>7521301</v>
          </cell>
          <cell r="B3651" t="str">
            <v>Bonner B6 S2 - LV Supply to Reservoir</v>
          </cell>
          <cell r="C3651" t="str">
            <v>CIPEN Community Dvp</v>
          </cell>
        </row>
        <row r="3652">
          <cell r="A3652">
            <v>7521303</v>
          </cell>
          <cell r="B3652" t="str">
            <v>Lyneham B18 S41 Primary School  -  LV Upgrade</v>
          </cell>
          <cell r="C3652" t="str">
            <v>CIPEN Community Dvp</v>
          </cell>
        </row>
        <row r="3653">
          <cell r="A3653">
            <v>7521304</v>
          </cell>
          <cell r="B3653" t="str">
            <v>Macgregor West Estate 2 HV Relocation &amp; LV Removal</v>
          </cell>
          <cell r="C3653" t="str">
            <v>CIPEN Relocation</v>
          </cell>
        </row>
        <row r="3654">
          <cell r="A3654">
            <v>7521305</v>
          </cell>
          <cell r="B3654" t="str">
            <v>Forde B7 S33 - LV Supply to 4 Units</v>
          </cell>
          <cell r="C3654" t="str">
            <v>CIPEN Urbn Infill</v>
          </cell>
        </row>
        <row r="3655">
          <cell r="A3655">
            <v>7521306</v>
          </cell>
          <cell r="B3655" t="str">
            <v>NSW Rural  - HV Retic &amp; LV Supply to Residence</v>
          </cell>
          <cell r="C3655" t="str">
            <v>CIPEN Rural Devpmnt</v>
          </cell>
        </row>
        <row r="3656">
          <cell r="A3656">
            <v>7521308</v>
          </cell>
          <cell r="B3656" t="str">
            <v>Suburban Pole Replacement - Stage 23 2010 - 2011</v>
          </cell>
          <cell r="C3656" t="str">
            <v>CIPEN Dist Pole Rplc</v>
          </cell>
        </row>
        <row r="3657">
          <cell r="A3657">
            <v>7521309</v>
          </cell>
          <cell r="B3657" t="str">
            <v>Suburban Pole Replacement - Stage 24 2010 - 2011</v>
          </cell>
          <cell r="C3657" t="str">
            <v>CIPEN Dist Pole Rplc</v>
          </cell>
        </row>
        <row r="3658">
          <cell r="A3658">
            <v>7521310</v>
          </cell>
          <cell r="B3658" t="str">
            <v>Suburban Pole Replacement - Stage 25 2010 - 2011</v>
          </cell>
          <cell r="C3658" t="str">
            <v>CIPEN Dist Pole Rplc</v>
          </cell>
        </row>
        <row r="3659">
          <cell r="A3659">
            <v>7521311</v>
          </cell>
          <cell r="B3659" t="str">
            <v>Suburban Pole Replacement - Stage 26 2010 - 2011</v>
          </cell>
          <cell r="C3659" t="str">
            <v>CIPEN Dist Pole Rplc</v>
          </cell>
        </row>
        <row r="3660">
          <cell r="A3660">
            <v>7521312</v>
          </cell>
          <cell r="B3660" t="str">
            <v>Suburban Pole Replacement - Stage 27 2010 - 2011</v>
          </cell>
          <cell r="C3660" t="str">
            <v>CIPEN Dist Pole Rplc</v>
          </cell>
        </row>
        <row r="3661">
          <cell r="A3661">
            <v>7521313</v>
          </cell>
          <cell r="B3661" t="str">
            <v>Harrison 4 Estate Stage 2A HV &amp; LV Reticulation</v>
          </cell>
          <cell r="C3661" t="str">
            <v>CIPEN Urbn Dvlpmnt</v>
          </cell>
        </row>
        <row r="3662">
          <cell r="A3662">
            <v>7521315</v>
          </cell>
          <cell r="B3662" t="str">
            <v>Harrison 4 Estate Stage 2B HV &amp; LV Reticulation</v>
          </cell>
          <cell r="C3662" t="str">
            <v>CIPEN Urbn Dvlpmnt</v>
          </cell>
        </row>
        <row r="3663">
          <cell r="A3663">
            <v>7521318</v>
          </cell>
          <cell r="B3663" t="str">
            <v>Mitchell B16 S22 - LV Supply to Industrial Units</v>
          </cell>
          <cell r="C3663" t="str">
            <v>CIPEN Com/Ind Dvlp</v>
          </cell>
        </row>
        <row r="3664">
          <cell r="A3664">
            <v>7521319</v>
          </cell>
          <cell r="B3664" t="str">
            <v>Mitchell B5 S59 - LV Supply to Comm Building</v>
          </cell>
          <cell r="C3664" t="str">
            <v>CIPEN Com/Ind Dvlp</v>
          </cell>
        </row>
        <row r="3665">
          <cell r="A3665">
            <v>7521320</v>
          </cell>
          <cell r="B3665" t="str">
            <v>Lyneham B30 S46 - LV Relocation</v>
          </cell>
          <cell r="C3665" t="str">
            <v>CIPEN Relocation</v>
          </cell>
        </row>
        <row r="3666">
          <cell r="A3666">
            <v>7521321</v>
          </cell>
          <cell r="B3666" t="str">
            <v>Belconnen B84 S65 - LV Supply to Skateboard Park</v>
          </cell>
          <cell r="C3666" t="str">
            <v>CIPEN Community Dvp</v>
          </cell>
        </row>
        <row r="3667">
          <cell r="A3667">
            <v>7521322</v>
          </cell>
          <cell r="B3667" t="str">
            <v>Gungahlin Dist B429 - LV Supply to Service Station</v>
          </cell>
          <cell r="C3667" t="str">
            <v>CIPEN Com/Ind Dvlp</v>
          </cell>
        </row>
        <row r="3668">
          <cell r="A3668">
            <v>7521323</v>
          </cell>
          <cell r="B3668" t="str">
            <v>Lyneham B4 S72 - LV Supply to McDonalds Site.</v>
          </cell>
          <cell r="C3668" t="str">
            <v>CIPEN Com/Ind Dvlp</v>
          </cell>
        </row>
        <row r="3669">
          <cell r="A3669">
            <v>7521324</v>
          </cell>
          <cell r="B3669" t="str">
            <v>Mitchell B2 S58 - LV Supply to Comm Development</v>
          </cell>
          <cell r="C3669" t="str">
            <v>CIPEN Com/Ind Dvlp</v>
          </cell>
        </row>
        <row r="3670">
          <cell r="A3670">
            <v>7521325</v>
          </cell>
          <cell r="B3670" t="str">
            <v>Fyshwick B26 S19 Ipswich St Bulky Goods Retail &amp; Offices HV Retic</v>
          </cell>
          <cell r="C3670" t="str">
            <v>CIPEN Com/Ind Dvlp</v>
          </cell>
        </row>
        <row r="3671">
          <cell r="A3671">
            <v>7521326</v>
          </cell>
          <cell r="B3671" t="str">
            <v>Casey B1 S44 - LV Supply to 4 Units</v>
          </cell>
          <cell r="C3671" t="str">
            <v>CIPEN Urbn Infill</v>
          </cell>
        </row>
        <row r="3672">
          <cell r="A3672">
            <v>7521327</v>
          </cell>
          <cell r="B3672" t="str">
            <v>Casey B2 S44 - LV Supply to 4 Units</v>
          </cell>
          <cell r="C3672" t="str">
            <v>CIPEN Urbn Infill</v>
          </cell>
        </row>
        <row r="3673">
          <cell r="A3673">
            <v>7521328</v>
          </cell>
          <cell r="B3673" t="str">
            <v>Richardson B1 S450 Tugg Homestead Sub 303 Upgrade</v>
          </cell>
          <cell r="C3673" t="str">
            <v>CIPEN Com/Ind Dvlp</v>
          </cell>
        </row>
        <row r="3674">
          <cell r="A3674">
            <v>7521329</v>
          </cell>
          <cell r="B3674" t="str">
            <v>750kVA / 1000kVA Ground Mounted Transformer Unplanned Replacement No.2</v>
          </cell>
          <cell r="C3674" t="str">
            <v>CIPEN Dist S/S Rplc</v>
          </cell>
        </row>
        <row r="3675">
          <cell r="A3675">
            <v>7521331</v>
          </cell>
          <cell r="B3675" t="str">
            <v>Yarralumla B22 S32 - LV Supply to Construction Site</v>
          </cell>
          <cell r="C3675" t="str">
            <v>CIPEN Com/Ind Dvlp</v>
          </cell>
        </row>
        <row r="3676">
          <cell r="A3676">
            <v>7521332</v>
          </cell>
          <cell r="B3676" t="str">
            <v>Hume B83 S7 - LV Supply to Industrial Units</v>
          </cell>
          <cell r="C3676" t="str">
            <v>CIPEN Com/Ind Dvlp</v>
          </cell>
        </row>
        <row r="3677">
          <cell r="A3677">
            <v>7521334</v>
          </cell>
          <cell r="B3677" t="str">
            <v>Suburb Pole Substation Stg 3 10-11 Replacement</v>
          </cell>
          <cell r="C3677" t="str">
            <v>CIPEN Dist Pole Sub</v>
          </cell>
        </row>
        <row r="3678">
          <cell r="A3678">
            <v>7521335</v>
          </cell>
          <cell r="B3678" t="str">
            <v>Miscellaneous Suburb Pole Reinforcement Stage 3 2010/11</v>
          </cell>
          <cell r="C3678" t="str">
            <v>CIPEN Dist Pole Rnst</v>
          </cell>
        </row>
        <row r="3679">
          <cell r="A3679">
            <v>7521336</v>
          </cell>
          <cell r="B3679" t="str">
            <v>Barton B7 S27 - LV Supply to Comm Development</v>
          </cell>
          <cell r="C3679" t="str">
            <v>CIPEN Com/Ind Dvlp</v>
          </cell>
        </row>
        <row r="3680">
          <cell r="A3680">
            <v>7521337</v>
          </cell>
          <cell r="B3680" t="str">
            <v>Pole Transformer Replacement Stage 2</v>
          </cell>
          <cell r="C3680" t="str">
            <v>CIPEN Dist Pole Sub</v>
          </cell>
        </row>
        <row r="3681">
          <cell r="A3681">
            <v>7521339</v>
          </cell>
          <cell r="B3681" t="str">
            <v>Belconnen Dist B1544 Arboretum Visitors Centre - HV &amp; LV Retic</v>
          </cell>
          <cell r="C3681" t="str">
            <v>CIPEN Com/Ind Dvlp</v>
          </cell>
        </row>
        <row r="3682">
          <cell r="A3682">
            <v>7521340</v>
          </cell>
          <cell r="B3682" t="str">
            <v>Wanniassa B5 S293 Gardside St Commercial Redev HV LV Retic</v>
          </cell>
          <cell r="C3682" t="str">
            <v>CIPEN Com/Ind Dvlp</v>
          </cell>
        </row>
        <row r="3683">
          <cell r="A3683">
            <v>7521341</v>
          </cell>
          <cell r="B3683" t="str">
            <v>Casey 2 Estate Stage 2A - HV &amp; LV Reticulation</v>
          </cell>
          <cell r="C3683" t="str">
            <v>CIPEN Urbn Dvlpmnt</v>
          </cell>
        </row>
        <row r="3684">
          <cell r="A3684">
            <v>7521343</v>
          </cell>
          <cell r="B3684" t="str">
            <v>Casey 2 Estate Stage 2B - HV &amp; LV Reticulation</v>
          </cell>
          <cell r="C3684" t="str">
            <v>CIPEN Urbn Dvlpmnt</v>
          </cell>
        </row>
        <row r="3685">
          <cell r="A3685">
            <v>7521345</v>
          </cell>
          <cell r="B3685" t="str">
            <v>Casey 2 Estate Stage 2C - HV &amp; LV Reticulation</v>
          </cell>
          <cell r="C3685" t="str">
            <v>CIPEN Urbn Dvlpmnt</v>
          </cell>
        </row>
        <row r="3686">
          <cell r="A3686">
            <v>7521347</v>
          </cell>
          <cell r="B3686" t="str">
            <v>Casey 2 Estate Stage 2D - HV &amp; LV Reticulation</v>
          </cell>
          <cell r="C3686" t="str">
            <v>CIPEN Urbn Dvlpmnt</v>
          </cell>
        </row>
        <row r="3687">
          <cell r="A3687">
            <v>7521349</v>
          </cell>
          <cell r="B3687" t="str">
            <v>Majura B587 CIA - LV Relocation</v>
          </cell>
          <cell r="C3687" t="str">
            <v>CIPEN Relocation</v>
          </cell>
        </row>
        <row r="3688">
          <cell r="A3688">
            <v>7521350</v>
          </cell>
          <cell r="B3688" t="str">
            <v>City B6 S21 - Substation Upgrade</v>
          </cell>
          <cell r="C3688" t="str">
            <v>CIPEN Com/Ind Dvlp</v>
          </cell>
        </row>
        <row r="3689">
          <cell r="A3689">
            <v>7521351</v>
          </cell>
          <cell r="B3689" t="str">
            <v>City B6 S21 Sub 4545 - SLCC  Relocation</v>
          </cell>
          <cell r="C3689" t="str">
            <v>CIPEN Spec Requests</v>
          </cell>
        </row>
        <row r="3690">
          <cell r="A3690">
            <v>7521352</v>
          </cell>
          <cell r="B3690" t="str">
            <v>Majura Business Park Costco HV Retic</v>
          </cell>
          <cell r="C3690" t="str">
            <v>CIPEN Com/Ind Dvlp</v>
          </cell>
        </row>
        <row r="3691">
          <cell r="A3691">
            <v>7521353</v>
          </cell>
          <cell r="B3691" t="str">
            <v>McKellar BLK11 SEC10 - SWS 3888 Replace leaking F&amp;G GC10 sw/gr</v>
          </cell>
          <cell r="C3691" t="str">
            <v>CIPEN Dist S/S Rplc</v>
          </cell>
        </row>
        <row r="3692">
          <cell r="A3692">
            <v>7521357</v>
          </cell>
          <cell r="B3692" t="str">
            <v>BAS upgrade project</v>
          </cell>
          <cell r="C3692" t="str">
            <v>CIPEN IT Project</v>
          </cell>
        </row>
        <row r="3693">
          <cell r="A3693">
            <v>7521358</v>
          </cell>
          <cell r="B3693" t="str">
            <v>Bonner B1 S3 - LV Supply to TLC</v>
          </cell>
          <cell r="C3693" t="str">
            <v>CIPEN Spec Requests</v>
          </cell>
        </row>
        <row r="3694">
          <cell r="A3694">
            <v>7521359</v>
          </cell>
          <cell r="B3694" t="str">
            <v>Bonner 4 Estate Stage 1A -  HV &amp; LV Reticulation</v>
          </cell>
          <cell r="C3694" t="str">
            <v>CIPEN Urbn Dvlpmnt</v>
          </cell>
        </row>
        <row r="3695">
          <cell r="A3695">
            <v>7521361</v>
          </cell>
          <cell r="B3695" t="str">
            <v>Bonner 4 Estate Stage 1B -  HV &amp; LV Reticulation</v>
          </cell>
          <cell r="C3695" t="str">
            <v>CIPEN Urbn Dvlpmnt</v>
          </cell>
        </row>
        <row r="3696">
          <cell r="A3696">
            <v>7521363</v>
          </cell>
          <cell r="B3696" t="str">
            <v>Bonner 4 Estate Stage 1C -  HV &amp; LV Reticulation</v>
          </cell>
          <cell r="C3696" t="str">
            <v>CIPEN Urbn Dvlpmnt</v>
          </cell>
        </row>
        <row r="3697">
          <cell r="A3697">
            <v>7521365</v>
          </cell>
          <cell r="B3697" t="str">
            <v>Hughes B11 S19 - Replace LV O/H with ABC</v>
          </cell>
          <cell r="C3697" t="str">
            <v>CIPEN CI Replacemnt</v>
          </cell>
        </row>
        <row r="3698">
          <cell r="A3698">
            <v>7521366</v>
          </cell>
          <cell r="B3698" t="str">
            <v>Dickson B4 S76 - LV Supply to Pump Station</v>
          </cell>
          <cell r="C3698" t="str">
            <v>CIPEN Community Dvp</v>
          </cell>
        </row>
        <row r="3699">
          <cell r="A3699">
            <v>7521367</v>
          </cell>
          <cell r="B3699" t="str">
            <v>Turner B4 S46 - LV Supply to 8 Units</v>
          </cell>
          <cell r="C3699" t="str">
            <v>CIPEN Urbn Infill</v>
          </cell>
        </row>
        <row r="3700">
          <cell r="A3700">
            <v>7521368</v>
          </cell>
          <cell r="B3700" t="str">
            <v>Gordon B9 S410 - HV Retic &amp; LV Supply to 172 Units</v>
          </cell>
          <cell r="C3700" t="str">
            <v>CIPEN Urbn Infill</v>
          </cell>
        </row>
        <row r="3701">
          <cell r="A3701">
            <v>7521369</v>
          </cell>
          <cell r="B3701" t="str">
            <v>Installation of Dist Sub Monitoring &amp; Automation Equipment - Stage 2</v>
          </cell>
          <cell r="C3701" t="str">
            <v>CIPEN Dist S/S Augm</v>
          </cell>
        </row>
        <row r="3702">
          <cell r="A3702">
            <v>7521372</v>
          </cell>
          <cell r="B3702" t="str">
            <v>CONSAC Cable replacement between Sub 2884 &amp; Sub 1931.</v>
          </cell>
          <cell r="C3702" t="str">
            <v>CIPEN Dist U/G Rplc</v>
          </cell>
        </row>
        <row r="3703">
          <cell r="A3703">
            <v>7521373</v>
          </cell>
          <cell r="B3703" t="str">
            <v>Hume B7 S28 - LV Supply to Warehouse</v>
          </cell>
          <cell r="C3703" t="str">
            <v>CIPEN Com/Ind Dvlp</v>
          </cell>
        </row>
        <row r="3704">
          <cell r="A3704">
            <v>7521374</v>
          </cell>
          <cell r="B3704" t="str">
            <v>Acton ANU HPC Facility Indoor Sub &amp; HV Retic</v>
          </cell>
          <cell r="C3704" t="str">
            <v>CIPEN Com/Ind Dvlp</v>
          </cell>
        </row>
        <row r="3705">
          <cell r="A3705">
            <v>7521375</v>
          </cell>
          <cell r="B3705" t="str">
            <v>Parkes Kings Ave &amp; Parkes Way Int - LV Supply to SLCC &amp; TLC</v>
          </cell>
          <cell r="C3705" t="str">
            <v>CIPEN Spec Requests</v>
          </cell>
        </row>
        <row r="3706">
          <cell r="A3706">
            <v>7521376</v>
          </cell>
          <cell r="B3706" t="str">
            <v>Suburban Pole Replacement - Stage 29 2010 - 2011</v>
          </cell>
          <cell r="C3706" t="str">
            <v>CIPEN Dist Pole Rplc</v>
          </cell>
        </row>
        <row r="3707">
          <cell r="A3707">
            <v>7521377</v>
          </cell>
          <cell r="B3707" t="str">
            <v>Suburban Pole Replacement - Stage 30 2010 - 2011</v>
          </cell>
          <cell r="C3707" t="str">
            <v>CIPEN Dist Pole Rplc</v>
          </cell>
        </row>
        <row r="3708">
          <cell r="A3708">
            <v>7521378</v>
          </cell>
          <cell r="B3708" t="str">
            <v>Suburb Pole Replacent Stg 31 2010-11</v>
          </cell>
          <cell r="C3708" t="str">
            <v>CIPEN Dist Pole Rplc</v>
          </cell>
        </row>
        <row r="3709">
          <cell r="A3709">
            <v>7521379</v>
          </cell>
          <cell r="B3709" t="str">
            <v>Suburb Pole Replacement Stg 32 2010-11</v>
          </cell>
          <cell r="C3709" t="str">
            <v>CIPEN Dist Pole Rplc</v>
          </cell>
        </row>
        <row r="3710">
          <cell r="A3710">
            <v>7521380</v>
          </cell>
          <cell r="B3710" t="str">
            <v>Kingston B3 S61 - LV Supply to Rowing Shed</v>
          </cell>
          <cell r="C3710" t="str">
            <v>CIPEN Com/Ind Dvlp</v>
          </cell>
        </row>
        <row r="3711">
          <cell r="A3711">
            <v>7521381</v>
          </cell>
          <cell r="B3711" t="str">
            <v>Hume B19 S28 - LV Supply to Warehouse</v>
          </cell>
          <cell r="C3711" t="str">
            <v>CIPEN Com/Ind Dvlp</v>
          </cell>
        </row>
        <row r="3712">
          <cell r="A3712">
            <v>7521382</v>
          </cell>
          <cell r="B3712" t="str">
            <v>Suburb Pole Substation Stg 4 10-11 Replacement</v>
          </cell>
          <cell r="C3712" t="str">
            <v>CIPEN Dist Pole Sub</v>
          </cell>
        </row>
        <row r="3713">
          <cell r="A3713">
            <v>7521384</v>
          </cell>
          <cell r="B3713" t="str">
            <v>Macgregor B1 S149 - HV Relocation</v>
          </cell>
          <cell r="C3713" t="str">
            <v>CIPEN Relocation</v>
          </cell>
        </row>
        <row r="3714">
          <cell r="A3714">
            <v>7521388</v>
          </cell>
          <cell r="B3714" t="str">
            <v>Forrest B15 S46 - LV Relocation</v>
          </cell>
          <cell r="C3714" t="str">
            <v>CIPEN Relocation</v>
          </cell>
        </row>
        <row r="3715">
          <cell r="A3715">
            <v>7521390</v>
          </cell>
          <cell r="B3715" t="str">
            <v>NARRABUNDAH LV Cable Pothead &amp; Crossarm replacements - stage 2</v>
          </cell>
          <cell r="C3715" t="str">
            <v>CIPEN Dist O/H Rplc</v>
          </cell>
        </row>
        <row r="3716">
          <cell r="A3716">
            <v>7521391</v>
          </cell>
          <cell r="B3716" t="str">
            <v>Zone Substation Transformer Refurbishment - City East Zone Transf No1</v>
          </cell>
          <cell r="C3716" t="str">
            <v>CIPEN ZZS Replce</v>
          </cell>
        </row>
        <row r="3717">
          <cell r="A3717">
            <v>7521393</v>
          </cell>
          <cell r="B3717" t="str">
            <v>Pialligo B32 S2  Subs 820 &amp; 9401 - Connection of PV System</v>
          </cell>
          <cell r="C3717" t="str">
            <v>CIPEN Spec Requests</v>
          </cell>
        </row>
        <row r="3718">
          <cell r="A3718">
            <v>7521395</v>
          </cell>
          <cell r="B3718" t="str">
            <v>Stg 3 OH HV Switchgear Replacement  2010-2011 (PP)</v>
          </cell>
          <cell r="C3718" t="str">
            <v>CIPEN Dist O/H Rplc</v>
          </cell>
        </row>
        <row r="3719">
          <cell r="A3719">
            <v>7521396</v>
          </cell>
          <cell r="B3719" t="str">
            <v>Bar-code implementation in the Supply centre</v>
          </cell>
          <cell r="C3719" t="str">
            <v>CIPEN IT Project</v>
          </cell>
        </row>
        <row r="3720">
          <cell r="A3720">
            <v>7521397</v>
          </cell>
          <cell r="B3720" t="str">
            <v>Campbell- Section 60 - Block 2 - LV Supply TLC</v>
          </cell>
          <cell r="C3720" t="str">
            <v>CIPEN Spec Requests</v>
          </cell>
        </row>
        <row r="3721">
          <cell r="A3721">
            <v>7521398</v>
          </cell>
          <cell r="B3721" t="str">
            <v>Mitchell B6 S58 - LV Supply to Warehouse</v>
          </cell>
          <cell r="C3721" t="str">
            <v>CIPEN Com/Ind Dvlp</v>
          </cell>
        </row>
        <row r="3722">
          <cell r="A3722">
            <v>7521399</v>
          </cell>
          <cell r="B3722" t="str">
            <v>Kingston B2 S26 - LV Supply to Optus Site</v>
          </cell>
          <cell r="C3722" t="str">
            <v>CIPEN Spec Requests</v>
          </cell>
        </row>
        <row r="3723">
          <cell r="A3723">
            <v>7521400</v>
          </cell>
          <cell r="B3723" t="str">
            <v>Kaleen B26 S117 - LV Supply to Optus Site</v>
          </cell>
          <cell r="C3723" t="str">
            <v>CIPEN Spec Requests</v>
          </cell>
        </row>
        <row r="3724">
          <cell r="A3724">
            <v>7521401</v>
          </cell>
          <cell r="B3724" t="str">
            <v>Harrison B14&amp;15 S5 - HV  &amp; LV Relocations</v>
          </cell>
          <cell r="C3724" t="str">
            <v>CIPEN Relocation</v>
          </cell>
        </row>
        <row r="3725">
          <cell r="A3725">
            <v>7521402</v>
          </cell>
          <cell r="B3725" t="str">
            <v>Padmount 315kVA Unplanned Replacement No. 2</v>
          </cell>
          <cell r="C3725" t="str">
            <v>CIPEN Dist S/S Rplc</v>
          </cell>
        </row>
        <row r="3726">
          <cell r="A3726">
            <v>7521404</v>
          </cell>
          <cell r="B3726" t="str">
            <v>Hume B31 S3 - Canberra Data Centre Stage 3 Indoor Sub HV Retic</v>
          </cell>
          <cell r="C3726" t="str">
            <v>CIPEN Com/Ind Dvlp</v>
          </cell>
        </row>
        <row r="3727">
          <cell r="A3727">
            <v>7521405</v>
          </cell>
          <cell r="B3727" t="str">
            <v>Pialligo B1 S2 Rural Subdivision HV LV Retic &amp; Relocation</v>
          </cell>
          <cell r="C3727" t="str">
            <v>CIPEN Rural Devpmnt</v>
          </cell>
        </row>
        <row r="3728">
          <cell r="A3728">
            <v>7521406</v>
          </cell>
          <cell r="B3728" t="str">
            <v>Aranda B11 S40 - Replace LV O/H with ABC</v>
          </cell>
          <cell r="C3728" t="str">
            <v>CIPEN CI Replacemnt</v>
          </cell>
        </row>
        <row r="3729">
          <cell r="A3729">
            <v>7521407</v>
          </cell>
          <cell r="B3729" t="str">
            <v>Belconnen Dist B1572 - LV Supply to Sludge Receival Site</v>
          </cell>
          <cell r="C3729" t="str">
            <v>CIPEN Com/Ind Dvlp</v>
          </cell>
        </row>
        <row r="3730">
          <cell r="A3730">
            <v>7521408</v>
          </cell>
          <cell r="B3730" t="str">
            <v>Franklin B12 S101 - Minipillar  Relocation</v>
          </cell>
          <cell r="C3730" t="str">
            <v>CIPEN Relocation</v>
          </cell>
        </row>
        <row r="3731">
          <cell r="A3731">
            <v>7521409</v>
          </cell>
          <cell r="B3731" t="str">
            <v>Deakin B12 S5 - Replace LV O/H with ABC</v>
          </cell>
          <cell r="C3731" t="str">
            <v>CIPEN CI Replacemnt</v>
          </cell>
        </row>
        <row r="3732">
          <cell r="A3732">
            <v>7521411</v>
          </cell>
          <cell r="B3732" t="str">
            <v>Fyshwick B3 S90 Gladstone St HV Cable Replacement</v>
          </cell>
          <cell r="C3732" t="str">
            <v>CIPEN Dist U/G Rplc</v>
          </cell>
        </row>
        <row r="3733">
          <cell r="A3733">
            <v>7521412</v>
          </cell>
          <cell r="B3733" t="str">
            <v>Suburban Pole Replacement - Stage 33 2010 - 2011</v>
          </cell>
          <cell r="C3733" t="str">
            <v>CIPEN Dist Pole Rplc</v>
          </cell>
        </row>
        <row r="3734">
          <cell r="A3734">
            <v>7521413</v>
          </cell>
          <cell r="B3734" t="str">
            <v>Suburban Pole Replacement - Stage 34 2010 - 2011</v>
          </cell>
          <cell r="C3734" t="str">
            <v>CIPEN Dist Pole Rplc</v>
          </cell>
        </row>
        <row r="3735">
          <cell r="A3735">
            <v>7521414</v>
          </cell>
          <cell r="B3735" t="str">
            <v>Suburban Pole Replacement - Stage 35 2010 - 2011</v>
          </cell>
          <cell r="C3735" t="str">
            <v>CIPEN Dist Pole Rplc</v>
          </cell>
        </row>
        <row r="3736">
          <cell r="A3736">
            <v>7521415</v>
          </cell>
          <cell r="B3736" t="str">
            <v>Suburban Pole Replacement - Stage 36 2010 - 2011</v>
          </cell>
          <cell r="C3736" t="str">
            <v>CIPEN Dist Pole Rplc</v>
          </cell>
        </row>
        <row r="3737">
          <cell r="A3737">
            <v>7521416</v>
          </cell>
          <cell r="B3737" t="str">
            <v>Acton ANU Chemistry-Teaching Bldg HV Reticulation</v>
          </cell>
          <cell r="C3737" t="str">
            <v>CIPEN Com/Ind Dvlp</v>
          </cell>
        </row>
        <row r="3738">
          <cell r="A3738">
            <v>7521419</v>
          </cell>
          <cell r="B3738" t="str">
            <v>Barton B1 S3 - 2 National Circuit SCADA Installation</v>
          </cell>
          <cell r="C3738" t="str">
            <v>CIPEN Com/Ind Dvlp</v>
          </cell>
        </row>
        <row r="3739">
          <cell r="A3739">
            <v>7521421</v>
          </cell>
          <cell r="B3739" t="str">
            <v>WANNIASSA B5 S111 SUB2340 Replacement - U/S Tx</v>
          </cell>
          <cell r="C3739" t="str">
            <v>CIPEN Dist S/S Rplc</v>
          </cell>
        </row>
        <row r="3740">
          <cell r="A3740">
            <v>7521422</v>
          </cell>
          <cell r="B3740" t="str">
            <v>Crace Estate Stage 2A1 &amp; 2A2 HV &amp; LV Reticulation</v>
          </cell>
          <cell r="C3740" t="str">
            <v>CIPEN Urbn Dvlpmnt</v>
          </cell>
        </row>
        <row r="3741">
          <cell r="A3741">
            <v>7521424</v>
          </cell>
          <cell r="B3741" t="str">
            <v>Griffith B520 S39 - SUB 512 - Age Replacement</v>
          </cell>
          <cell r="C3741" t="str">
            <v>CIPEN Dist S/S Rplc</v>
          </cell>
        </row>
        <row r="3742">
          <cell r="A3742">
            <v>7521425</v>
          </cell>
          <cell r="B3742" t="str">
            <v>Fyshwick B3 S52 - LV Supply to SLCC</v>
          </cell>
          <cell r="C3742" t="str">
            <v>CIPEN Spec Requests</v>
          </cell>
        </row>
        <row r="3743">
          <cell r="A3743">
            <v>7521426</v>
          </cell>
          <cell r="B3743" t="str">
            <v>Fyshwick B12 S6 - LV Upgrade</v>
          </cell>
          <cell r="C3743" t="str">
            <v>CIPEN Com/Ind Dvlp</v>
          </cell>
        </row>
        <row r="3744">
          <cell r="A3744">
            <v>7521427</v>
          </cell>
          <cell r="B3744" t="str">
            <v>Gungahlin District Sandford St Ext - HV &amp; LV Relocations</v>
          </cell>
          <cell r="C3744" t="str">
            <v>CIPEN Relocation</v>
          </cell>
        </row>
        <row r="3745">
          <cell r="A3745">
            <v>7521428</v>
          </cell>
          <cell r="B3745" t="str">
            <v>Hume B76 S7 - LV Supply to Construction Site</v>
          </cell>
          <cell r="C3745" t="str">
            <v>CIPEN Com/Ind Dvlp</v>
          </cell>
        </row>
        <row r="3746">
          <cell r="A3746">
            <v>7521429</v>
          </cell>
          <cell r="B3746" t="str">
            <v>O'Connor B7 S79 - LV Relocation</v>
          </cell>
          <cell r="C3746" t="str">
            <v>CIPEN Relocation</v>
          </cell>
        </row>
        <row r="3747">
          <cell r="A3747">
            <v>7521431</v>
          </cell>
          <cell r="B3747" t="str">
            <v>Miscellaneous Suburb Pole Reinforcement Stage 4 2010/11</v>
          </cell>
          <cell r="C3747" t="str">
            <v>CIPEN Dist Pole Rnst</v>
          </cell>
        </row>
        <row r="3748">
          <cell r="A3748">
            <v>7521432</v>
          </cell>
          <cell r="B3748" t="str">
            <v>Crace Estate Stage 2B1 &amp; 2B2 HV &amp; LV Reticulation</v>
          </cell>
          <cell r="C3748" t="str">
            <v>CIPEN Urbn Dvlpmnt</v>
          </cell>
        </row>
        <row r="3749">
          <cell r="A3749">
            <v>7521434</v>
          </cell>
          <cell r="B3749" t="str">
            <v>Gungahlin Dist B765 EPIC - LV Relocation</v>
          </cell>
          <cell r="C3749" t="str">
            <v>CIPEN Relocation</v>
          </cell>
        </row>
        <row r="3750">
          <cell r="A3750">
            <v>7521435</v>
          </cell>
          <cell r="B3750" t="str">
            <v>Gungahlin B2 S19 Valley Ponds - LV Supply to Pump Station</v>
          </cell>
          <cell r="C3750" t="str">
            <v>CIPEN Spec Requests</v>
          </cell>
        </row>
        <row r="3751">
          <cell r="A3751">
            <v>7521436</v>
          </cell>
          <cell r="B3751" t="str">
            <v>Belconnen B51 S55 - Temp Supply</v>
          </cell>
          <cell r="C3751" t="str">
            <v>CIPEN Spec Requests</v>
          </cell>
        </row>
        <row r="3752">
          <cell r="A3752">
            <v>7521437</v>
          </cell>
          <cell r="B3752" t="str">
            <v>Franklin B1 S95 - LV Supply to Construction Site</v>
          </cell>
          <cell r="C3752" t="str">
            <v>CIPEN Urbn Infill</v>
          </cell>
        </row>
        <row r="3753">
          <cell r="A3753">
            <v>7521438</v>
          </cell>
          <cell r="B3753" t="str">
            <v>Belconnen B14 S14 - Temporary Supply</v>
          </cell>
          <cell r="C3753" t="str">
            <v>CIPEN Spec Requests</v>
          </cell>
        </row>
        <row r="3754">
          <cell r="A3754">
            <v>7521445</v>
          </cell>
          <cell r="B3754" t="str">
            <v>Australian Data Centre HV Supply Stage 2 Mitchell</v>
          </cell>
          <cell r="C3754" t="str">
            <v>CIPEN Com/Ind Dvlp</v>
          </cell>
        </row>
        <row r="3755">
          <cell r="A3755">
            <v>7521447</v>
          </cell>
          <cell r="B3755" t="str">
            <v>Bonner B1 S12 Local Centre LV Supply</v>
          </cell>
          <cell r="C3755" t="str">
            <v>CIPEN Com/Ind Dvlp</v>
          </cell>
        </row>
        <row r="3756">
          <cell r="A3756">
            <v>7521448</v>
          </cell>
          <cell r="B3756" t="str">
            <v>Hume B33 S2 Blue Star Print Supply Upgrade</v>
          </cell>
          <cell r="C3756" t="str">
            <v>CIPEN Com/Ind Dvlp</v>
          </cell>
        </row>
        <row r="3757">
          <cell r="A3757">
            <v>7521449</v>
          </cell>
          <cell r="B3757" t="str">
            <v>Crace B6 S2 Estate Stage 2 HV Relocation</v>
          </cell>
          <cell r="C3757" t="str">
            <v>CIPEN Relocation</v>
          </cell>
        </row>
        <row r="3758">
          <cell r="A3758">
            <v>7521451</v>
          </cell>
          <cell r="B3758" t="str">
            <v>Fyshwick B23 S12 - LV Relocations</v>
          </cell>
          <cell r="C3758" t="str">
            <v>CIPEN Relocation</v>
          </cell>
        </row>
        <row r="3759">
          <cell r="A3759">
            <v>7521452</v>
          </cell>
          <cell r="B3759" t="str">
            <v>Phillip B20 S28 - LV Relocation</v>
          </cell>
          <cell r="C3759" t="str">
            <v>CIPEN Relocation</v>
          </cell>
        </row>
        <row r="3760">
          <cell r="A3760">
            <v>7521455</v>
          </cell>
          <cell r="B3760" t="str">
            <v>Belconnen B1586  Yard 2047 Parkwood - LV Supply to Industrial Site</v>
          </cell>
          <cell r="C3760" t="str">
            <v>CIPEN Com/Ind Dvlp</v>
          </cell>
        </row>
        <row r="3761">
          <cell r="A3761">
            <v>7521458</v>
          </cell>
          <cell r="B3761" t="str">
            <v>Fyshwick B10 S83 - LV Supply to Comm Development</v>
          </cell>
          <cell r="C3761" t="str">
            <v>CIPEN Com/Ind Dvlp</v>
          </cell>
        </row>
        <row r="3762">
          <cell r="A3762">
            <v>7521460</v>
          </cell>
          <cell r="B3762" t="str">
            <v>Suburban Pole Replacement - Stage 37 2010-2011</v>
          </cell>
          <cell r="C3762" t="str">
            <v>CIPEN Dist Pole Rplc</v>
          </cell>
        </row>
        <row r="3763">
          <cell r="A3763">
            <v>7521461</v>
          </cell>
          <cell r="B3763" t="str">
            <v>Suburban Pole Replacement - Stage 2 2011 - 2012</v>
          </cell>
          <cell r="C3763" t="str">
            <v>CIPEN Dist Pole Rplc</v>
          </cell>
        </row>
        <row r="3764">
          <cell r="A3764">
            <v>7521462</v>
          </cell>
          <cell r="B3764" t="str">
            <v>Suburban Pole Replacement - Stage 39 2010-2011</v>
          </cell>
          <cell r="C3764" t="str">
            <v>CIPEN Dist Pole Rplc</v>
          </cell>
        </row>
        <row r="3765">
          <cell r="A3765">
            <v>7521463</v>
          </cell>
          <cell r="B3765" t="str">
            <v>Suburban Pole Replacement Stage 40 2010-2011</v>
          </cell>
          <cell r="C3765" t="str">
            <v>CIPEN Dist Pole Rplc</v>
          </cell>
        </row>
        <row r="3766">
          <cell r="A3766">
            <v>7521464</v>
          </cell>
          <cell r="B3766" t="str">
            <v>Network Drawing Polygons in ACMS</v>
          </cell>
          <cell r="C3766" t="str">
            <v>CIPEN IT Project</v>
          </cell>
        </row>
        <row r="3767">
          <cell r="A3767">
            <v>7521465</v>
          </cell>
          <cell r="B3767" t="str">
            <v>Dickson  B27 S4 - LV Relocation</v>
          </cell>
          <cell r="C3767" t="str">
            <v>CIPEN Relocation</v>
          </cell>
        </row>
        <row r="3768">
          <cell r="A3768">
            <v>7521466</v>
          </cell>
          <cell r="B3768" t="str">
            <v>Gungahlin B2 S58  -  LV Supply  to Health Centre</v>
          </cell>
          <cell r="C3768" t="str">
            <v>CIPEN Com/Ind Dvlp</v>
          </cell>
        </row>
        <row r="3769">
          <cell r="A3769">
            <v>7521467</v>
          </cell>
          <cell r="B3769" t="str">
            <v>Bruce B1 S3 UC -  HV Retic &amp; LV Supply to Inspire Building</v>
          </cell>
          <cell r="C3769" t="str">
            <v>CIPEN Com/Ind Dvlp</v>
          </cell>
        </row>
        <row r="3770">
          <cell r="A3770">
            <v>7521468</v>
          </cell>
          <cell r="B3770" t="str">
            <v>Woden Zone SCADA Upgrade</v>
          </cell>
          <cell r="C3770" t="str">
            <v>CIPEN IT Project</v>
          </cell>
        </row>
        <row r="3771">
          <cell r="A3771">
            <v>7521469</v>
          </cell>
          <cell r="B3771" t="str">
            <v>Belconnen Zone SCADA Upgrade</v>
          </cell>
          <cell r="C3771" t="str">
            <v>CIPEN IT Project</v>
          </cell>
        </row>
        <row r="3772">
          <cell r="A3772">
            <v>7521470</v>
          </cell>
          <cell r="B3772" t="str">
            <v>Gold Creek Zone SCADA Upgrade</v>
          </cell>
          <cell r="C3772" t="str">
            <v>CIPEN IT Project</v>
          </cell>
        </row>
        <row r="3773">
          <cell r="A3773">
            <v>7521471</v>
          </cell>
          <cell r="B3773" t="str">
            <v>Causeway Switching Station RTU Replacement</v>
          </cell>
          <cell r="C3773" t="str">
            <v>CIPEN IT Project</v>
          </cell>
        </row>
        <row r="3774">
          <cell r="A3774">
            <v>7521472</v>
          </cell>
          <cell r="B3774" t="str">
            <v>Bruce Switching Station RTU Replacement</v>
          </cell>
          <cell r="C3774" t="str">
            <v>CIPEN IT Project</v>
          </cell>
        </row>
        <row r="3775">
          <cell r="A3775">
            <v>7521473</v>
          </cell>
          <cell r="B3775" t="str">
            <v>Griffith B45 S78 Gracewood Aged Care Facility New Supply</v>
          </cell>
          <cell r="C3775" t="str">
            <v>CIPEN Com/Ind Dvlp</v>
          </cell>
        </row>
        <row r="3776">
          <cell r="A3776">
            <v>7521474</v>
          </cell>
          <cell r="B3776" t="str">
            <v>Forde B6 S33 - LV Supply to 12 Units</v>
          </cell>
          <cell r="C3776" t="str">
            <v>CIPEN Urbn Infill</v>
          </cell>
        </row>
        <row r="3777">
          <cell r="A3777">
            <v>7521476</v>
          </cell>
          <cell r="B3777" t="str">
            <v>Belconnen Dist Tugg PKWY/ Lady Denman Dr Int - LV Relocation</v>
          </cell>
          <cell r="C3777" t="str">
            <v>CIPEN Relocation</v>
          </cell>
        </row>
        <row r="3778">
          <cell r="A3778">
            <v>7521477</v>
          </cell>
          <cell r="B3778" t="str">
            <v>Bonner B1 S12 - LV Supply to Construction Site</v>
          </cell>
          <cell r="C3778" t="str">
            <v>CIPEN Com/Ind Dvlp</v>
          </cell>
        </row>
        <row r="3779">
          <cell r="A3779">
            <v>7521478</v>
          </cell>
          <cell r="B3779" t="str">
            <v>Weetangara B17 S13 - LV Supply to 7 Units</v>
          </cell>
          <cell r="C3779" t="str">
            <v>CIPEN Urbn Infill</v>
          </cell>
        </row>
        <row r="3780">
          <cell r="A3780">
            <v>7521479</v>
          </cell>
          <cell r="B3780" t="str">
            <v>Crace Estate Stage 3 LV Retic</v>
          </cell>
          <cell r="C3780" t="str">
            <v>CIPEN Urbn Dvlpmnt</v>
          </cell>
        </row>
        <row r="3781">
          <cell r="A3781">
            <v>7521481</v>
          </cell>
          <cell r="B3781" t="str">
            <v>Casey B1 S48 - LV Supply to Sales &amp; Info Centre</v>
          </cell>
          <cell r="C3781" t="str">
            <v>CIPEN Urbn Infill</v>
          </cell>
        </row>
        <row r="3782">
          <cell r="A3782">
            <v>7521482</v>
          </cell>
          <cell r="B3782" t="str">
            <v>Amaroo B2 S106 Group Centre</v>
          </cell>
          <cell r="C3782" t="str">
            <v>CIPEN Com/Ind Dvlp</v>
          </cell>
        </row>
        <row r="3783">
          <cell r="A3783">
            <v>7521487</v>
          </cell>
          <cell r="B3783" t="str">
            <v>Deakin B8 S59 - LV Relocation</v>
          </cell>
          <cell r="C3783" t="str">
            <v>CIPEN Relocation</v>
          </cell>
        </row>
        <row r="3784">
          <cell r="A3784">
            <v>7521489</v>
          </cell>
          <cell r="B3784" t="str">
            <v>Crace Estate Stage 1A5 HV &amp; LV Reticulation</v>
          </cell>
          <cell r="C3784" t="str">
            <v>CIPEN Urbn Dvlpmnt</v>
          </cell>
        </row>
        <row r="3785">
          <cell r="A3785">
            <v>7521491</v>
          </cell>
          <cell r="B3785" t="str">
            <v>Crace Estate Stage 1C4 HV &amp; LV Reticulation</v>
          </cell>
          <cell r="C3785" t="str">
            <v>CIPEN Urbn Dvlpmnt</v>
          </cell>
        </row>
        <row r="3786">
          <cell r="A3786">
            <v>7521494</v>
          </cell>
          <cell r="B3786" t="str">
            <v>Macgregor B1 S155 - LV Supply to 16 Units</v>
          </cell>
          <cell r="C3786" t="str">
            <v>CIPEN Urbn Infill</v>
          </cell>
        </row>
        <row r="3787">
          <cell r="A3787">
            <v>7521495</v>
          </cell>
          <cell r="B3787" t="str">
            <v>Macgregor B12 S157 - LV Supply to 20 Units</v>
          </cell>
          <cell r="C3787" t="str">
            <v>CIPEN Urbn Infill</v>
          </cell>
        </row>
        <row r="3788">
          <cell r="A3788">
            <v>7521496</v>
          </cell>
          <cell r="B3788" t="str">
            <v>Harrison B1 S99 - LV Supply to Construction Site</v>
          </cell>
          <cell r="C3788" t="str">
            <v>CIPEN Spec Requests</v>
          </cell>
        </row>
        <row r="3789">
          <cell r="A3789">
            <v>7521497</v>
          </cell>
          <cell r="B3789" t="str">
            <v>Belconnen B14 S14 - LV Supply to Comm Development</v>
          </cell>
          <cell r="C3789" t="str">
            <v>CIPEN Com/Ind Dvlp</v>
          </cell>
        </row>
        <row r="3790">
          <cell r="A3790">
            <v>7521498</v>
          </cell>
          <cell r="B3790" t="str">
            <v>Stage 1 Bushfire Mitigation Pole Replacement 2011</v>
          </cell>
          <cell r="C3790" t="str">
            <v>CIPEN Dist Pole Rplc</v>
          </cell>
        </row>
        <row r="3791">
          <cell r="A3791">
            <v>7521499</v>
          </cell>
          <cell r="B3791" t="str">
            <v>Stage 2 Bushfire Mitigation Pole Replacement 2011</v>
          </cell>
          <cell r="C3791" t="str">
            <v>CIPEN Dist Pole Rplc</v>
          </cell>
        </row>
        <row r="3792">
          <cell r="A3792">
            <v>7521500</v>
          </cell>
          <cell r="B3792" t="str">
            <v>Casey B1 S44 - LV Relocation</v>
          </cell>
          <cell r="C3792" t="str">
            <v>CIPEN Relocation</v>
          </cell>
        </row>
        <row r="3793">
          <cell r="A3793">
            <v>7521506</v>
          </cell>
          <cell r="B3793" t="str">
            <v>Forde B16 S65 - LV Supply to 12 Units</v>
          </cell>
          <cell r="C3793" t="str">
            <v>CIPEN Urbn Infill</v>
          </cell>
        </row>
        <row r="3794">
          <cell r="A3794">
            <v>7521507</v>
          </cell>
          <cell r="B3794" t="str">
            <v>UG service cable from Sub 4353 to 2/25 Cohen St Belconnen</v>
          </cell>
          <cell r="C3794" t="str">
            <v>CIPEN Dist U/G Rplc</v>
          </cell>
        </row>
        <row r="3795">
          <cell r="A3795">
            <v>7521508</v>
          </cell>
          <cell r="B3795" t="str">
            <v>Sub 842 Dickson Blk 1 Sec 1 - HV Switchgear replacement</v>
          </cell>
          <cell r="C3795" t="str">
            <v>CIPEN Dist S/S Rplc</v>
          </cell>
        </row>
        <row r="3796">
          <cell r="A3796">
            <v>7521511</v>
          </cell>
          <cell r="B3796" t="str">
            <v>Crace Estate Stage 2A2 Pole 16344 Temp Relocation</v>
          </cell>
          <cell r="C3796" t="str">
            <v>CIPEN Relocation</v>
          </cell>
        </row>
        <row r="3797">
          <cell r="A3797">
            <v>7521512</v>
          </cell>
          <cell r="B3797" t="str">
            <v>Gungahlin B1 S223  - LV Tie Installation</v>
          </cell>
          <cell r="C3797" t="str">
            <v>CIPEN Dist Sys Augm</v>
          </cell>
        </row>
        <row r="3798">
          <cell r="A3798">
            <v>7521513</v>
          </cell>
          <cell r="B3798" t="str">
            <v>DICKSON BLK 4 SEC 33 SUB 2605 LV Switchboard replacement</v>
          </cell>
          <cell r="C3798" t="str">
            <v>CIPEN Dist S/S Rplc</v>
          </cell>
        </row>
        <row r="3799">
          <cell r="A3799">
            <v>7521514</v>
          </cell>
          <cell r="B3799" t="str">
            <v>Macgregor West 2 Estate Stage 4 HV LV Retic</v>
          </cell>
          <cell r="C3799" t="str">
            <v>CIPEN Urbn Dvlpmnt</v>
          </cell>
        </row>
        <row r="3800">
          <cell r="A3800">
            <v>7521516</v>
          </cell>
          <cell r="B3800" t="str">
            <v>Bruce B5 S91 - 223 Units + 8 Commercial HV Retic</v>
          </cell>
          <cell r="C3800" t="str">
            <v>CIPEN Urbn Infill</v>
          </cell>
        </row>
        <row r="3801">
          <cell r="A3801">
            <v>7521518</v>
          </cell>
          <cell r="B3801" t="str">
            <v>Suburb Pole Substation Stg 5 10-11 Replacement</v>
          </cell>
          <cell r="C3801" t="str">
            <v>CIPEN Dist Pole Sub</v>
          </cell>
        </row>
        <row r="3802">
          <cell r="A3802">
            <v>7521520</v>
          </cell>
          <cell r="B3802" t="str">
            <v>Coombs Estate Stage 1 HV &amp; LV Retic</v>
          </cell>
          <cell r="C3802" t="str">
            <v>CIPEN Urbn Dvlpmnt</v>
          </cell>
        </row>
        <row r="3803">
          <cell r="A3803">
            <v>7521522</v>
          </cell>
          <cell r="B3803" t="str">
            <v>Kambah Blk 2 Sec 354 Sub 2073 replacement</v>
          </cell>
          <cell r="C3803" t="str">
            <v>CIPEN Dist S/S Rplc</v>
          </cell>
        </row>
        <row r="3804">
          <cell r="A3804">
            <v>7521523</v>
          </cell>
          <cell r="B3804" t="str">
            <v>Replace 132kV CBs Type HLD with LTB - City East - Wanniassa - Woden</v>
          </cell>
          <cell r="C3804" t="str">
            <v>CIPEN ZZS Replce</v>
          </cell>
        </row>
        <row r="3805">
          <cell r="A3805">
            <v>7521524</v>
          </cell>
          <cell r="B3805" t="str">
            <v>Casey B4 S48 - LV Supply to BBQs</v>
          </cell>
          <cell r="C3805" t="str">
            <v>CIPEN Spec Requests</v>
          </cell>
        </row>
        <row r="3806">
          <cell r="A3806">
            <v>7521525</v>
          </cell>
          <cell r="B3806" t="str">
            <v>Mawson 24 S27 - LV Supply to 17 Units</v>
          </cell>
          <cell r="C3806" t="str">
            <v>CIPEN Urbn Infill</v>
          </cell>
        </row>
        <row r="3807">
          <cell r="A3807">
            <v>7521528</v>
          </cell>
          <cell r="B3807" t="str">
            <v>Install HV ABSs in Rural lines- Recomended by ENO</v>
          </cell>
          <cell r="C3807" t="str">
            <v>CIPEN Dist O/H Rplc</v>
          </cell>
        </row>
        <row r="3808">
          <cell r="A3808">
            <v>7521530</v>
          </cell>
          <cell r="B3808" t="str">
            <v>Ground Substation Cubicle Components Refurbishment 2010/11</v>
          </cell>
          <cell r="C3808" t="str">
            <v>CIPEN Dist S/S Rplc</v>
          </cell>
        </row>
        <row r="3809">
          <cell r="A3809">
            <v>7521532</v>
          </cell>
          <cell r="B3809" t="str">
            <v>Wanniassa Adj. Blk 22 Sec 114 Sub 2949 damaged padmount replacement</v>
          </cell>
          <cell r="C3809" t="str">
            <v>CIPEN Dist S/S Rplc</v>
          </cell>
        </row>
        <row r="3810">
          <cell r="A3810">
            <v>7521533</v>
          </cell>
          <cell r="B3810" t="str">
            <v>Bruce B8 S32 Scrivener Bldg Supply Upgrade</v>
          </cell>
          <cell r="C3810" t="str">
            <v>CIPEN Com/Ind Dvlp</v>
          </cell>
        </row>
        <row r="3811">
          <cell r="A3811">
            <v>7521534</v>
          </cell>
          <cell r="B3811" t="str">
            <v>Crace B4 S41 - LV Relocation</v>
          </cell>
          <cell r="C3811" t="str">
            <v>CIPEN Relocation</v>
          </cell>
        </row>
        <row r="3812">
          <cell r="A3812">
            <v>7521535</v>
          </cell>
          <cell r="B3812" t="str">
            <v>Fyshwick B43 S11 - LV Upgrade</v>
          </cell>
          <cell r="C3812" t="str">
            <v>CIPEN Com/Ind Dvlp</v>
          </cell>
        </row>
        <row r="3813">
          <cell r="A3813">
            <v>7521536</v>
          </cell>
          <cell r="B3813" t="str">
            <v>Harrison B1 S118 - LV Supply to 78 Units</v>
          </cell>
          <cell r="C3813" t="str">
            <v>CIPEN Urbn Infill</v>
          </cell>
        </row>
        <row r="3814">
          <cell r="A3814">
            <v>7521537</v>
          </cell>
          <cell r="B3814" t="str">
            <v>Franklin B2 S96 LV Supply to 120 Units</v>
          </cell>
          <cell r="C3814" t="str">
            <v>CIPEN Urbn Infill</v>
          </cell>
        </row>
        <row r="3815">
          <cell r="A3815">
            <v>7521539</v>
          </cell>
          <cell r="B3815" t="str">
            <v>Suburb Pole Substation Stg 6 10-11 Replacement</v>
          </cell>
          <cell r="C3815" t="str">
            <v>CIPEN Dist Pole Sub</v>
          </cell>
        </row>
        <row r="3816">
          <cell r="A3816">
            <v>7521540</v>
          </cell>
          <cell r="B3816" t="str">
            <v>Suburb Pole Substation Stg 2 11-12 Replacement</v>
          </cell>
          <cell r="C3816" t="str">
            <v>CIPEN Dist Pole Sub</v>
          </cell>
        </row>
        <row r="3817">
          <cell r="A3817">
            <v>7521542</v>
          </cell>
          <cell r="B3817" t="str">
            <v>Replace Faulty Battery Charger - City East Zone Substation</v>
          </cell>
          <cell r="C3817" t="str">
            <v>CIPEN ZZS Replce</v>
          </cell>
        </row>
        <row r="3818">
          <cell r="A3818">
            <v>7521543</v>
          </cell>
          <cell r="B3818" t="str">
            <v>Replace Fire Alarm Panel - Theodore Zone Substation</v>
          </cell>
          <cell r="C3818" t="str">
            <v>CIPEN ZZS Replce</v>
          </cell>
        </row>
        <row r="3819">
          <cell r="A3819">
            <v>7521547</v>
          </cell>
          <cell r="B3819" t="str">
            <v>Macgregor West 2 Estate Stage 4 HV Relocation</v>
          </cell>
          <cell r="C3819" t="str">
            <v>CIPEN Relocation</v>
          </cell>
        </row>
        <row r="3820">
          <cell r="A3820">
            <v>7521548</v>
          </cell>
          <cell r="B3820" t="str">
            <v>Bonner B1 S91 - LV Supply to TLC</v>
          </cell>
          <cell r="C3820" t="str">
            <v>CIPEN Spec Requests</v>
          </cell>
        </row>
        <row r="3821">
          <cell r="A3821">
            <v>7521549</v>
          </cell>
          <cell r="B3821" t="str">
            <v>Tuggeranong B1639 - HV Retic &amp; LV Supply to Residence</v>
          </cell>
          <cell r="C3821" t="str">
            <v>CIPEN Rural Devpmnt</v>
          </cell>
        </row>
        <row r="3822">
          <cell r="A3822">
            <v>7521550</v>
          </cell>
          <cell r="B3822" t="str">
            <v>Kambah B15 S401 - LV Relocation</v>
          </cell>
          <cell r="C3822" t="str">
            <v>CIPEN Relocation</v>
          </cell>
        </row>
        <row r="3823">
          <cell r="A3823">
            <v>7521551</v>
          </cell>
          <cell r="B3823" t="str">
            <v>Yarralumla B5 S128 Chinese Embassy Temp Supply</v>
          </cell>
          <cell r="C3823" t="str">
            <v>CIPEN Com/Ind Dvlp</v>
          </cell>
        </row>
        <row r="3824">
          <cell r="A3824">
            <v>7521552</v>
          </cell>
          <cell r="B3824" t="str">
            <v>Suburban Pole Replace - Stg 41 2010-11</v>
          </cell>
          <cell r="C3824" t="str">
            <v>CIPEN Dist Pole Rplc</v>
          </cell>
        </row>
        <row r="3825">
          <cell r="A3825">
            <v>7521553</v>
          </cell>
          <cell r="B3825" t="str">
            <v>Suburban Pole Replacement - Stage 1 2011- 2012</v>
          </cell>
          <cell r="C3825" t="str">
            <v>CIPEN Dist Pole Rplc</v>
          </cell>
        </row>
        <row r="3826">
          <cell r="A3826">
            <v>7521554</v>
          </cell>
          <cell r="B3826" t="str">
            <v>Miscellaneous Suburb Pole Reinforcement Stage 5 2010/11</v>
          </cell>
          <cell r="C3826" t="str">
            <v>CIPEN Dist Pole Rnst</v>
          </cell>
        </row>
        <row r="3827">
          <cell r="A3827">
            <v>7521555</v>
          </cell>
          <cell r="B3827" t="str">
            <v>HV Centre Phase Disc &amp; Surge Diverter replacement - Sector 1 Stg 1</v>
          </cell>
          <cell r="C3827" t="str">
            <v>CIPEN Dist O/H Rplc</v>
          </cell>
        </row>
        <row r="3828">
          <cell r="A3828">
            <v>7521556</v>
          </cell>
          <cell r="B3828" t="str">
            <v>HV Centre Phase Disc &amp; Surge Diverter replacement - Sector 1 Stg 2</v>
          </cell>
          <cell r="C3828" t="str">
            <v>CIPEN Dist O/H Rplc</v>
          </cell>
        </row>
        <row r="3829">
          <cell r="A3829">
            <v>7521557</v>
          </cell>
          <cell r="B3829" t="str">
            <v>HV Centre Phase Disc &amp; Surge Diverter replacement - Sector 2 Stg 1</v>
          </cell>
          <cell r="C3829" t="str">
            <v>CIPEN Dist O/H Rplc</v>
          </cell>
        </row>
        <row r="3830">
          <cell r="A3830">
            <v>7521558</v>
          </cell>
          <cell r="B3830" t="str">
            <v>HV Centre Phase Disc &amp; Surge Diverter replacement - Sector 2 Stg 2</v>
          </cell>
          <cell r="C3830" t="str">
            <v>CIPEN Dist O/H Rplc</v>
          </cell>
        </row>
        <row r="3831">
          <cell r="A3831">
            <v>7521559</v>
          </cell>
          <cell r="B3831" t="str">
            <v>HV Centre Phase Disc &amp; Surge Diverter replacement - Sector 3 Stg 1</v>
          </cell>
          <cell r="C3831" t="str">
            <v>CIPEN Dist O/H Rplc</v>
          </cell>
        </row>
        <row r="3832">
          <cell r="A3832">
            <v>7521560</v>
          </cell>
          <cell r="B3832" t="str">
            <v>Dickson B1 S76 Phillip Ave/Majura Ave Int - LV Supply to TLC</v>
          </cell>
          <cell r="C3832" t="str">
            <v>CIPEN Spec Requests</v>
          </cell>
        </row>
        <row r="3833">
          <cell r="A3833">
            <v>7521561</v>
          </cell>
          <cell r="B3833" t="str">
            <v>Kingston B1 S63 Indoor Sub &amp; HV LV Retic</v>
          </cell>
          <cell r="C3833" t="str">
            <v>CIPEN Com/Ind Dvlp</v>
          </cell>
        </row>
        <row r="3834">
          <cell r="A3834">
            <v>7521563</v>
          </cell>
          <cell r="B3834" t="str">
            <v>Turner B17 &amp;18 S62 - LV Supply to 15 Units</v>
          </cell>
          <cell r="C3834" t="str">
            <v>CIPEN Urbn Infill</v>
          </cell>
        </row>
        <row r="3835">
          <cell r="A3835">
            <v>7521564</v>
          </cell>
          <cell r="B3835" t="str">
            <v>Braddon B1 S11 Merici College Sub 7194 Upgrade</v>
          </cell>
          <cell r="C3835" t="str">
            <v>CIPEN Com/Ind Dvlp</v>
          </cell>
        </row>
        <row r="3836">
          <cell r="A3836">
            <v>7521565</v>
          </cell>
          <cell r="B3836" t="str">
            <v>Deakin B28 S29 -  LV Relocation</v>
          </cell>
          <cell r="C3836" t="str">
            <v>CIPEN Relocation</v>
          </cell>
        </row>
        <row r="3837">
          <cell r="A3837">
            <v>7521566</v>
          </cell>
          <cell r="B3837" t="str">
            <v>Yarralumla B5 S128 Chinese Embassy HV LV Retic</v>
          </cell>
          <cell r="C3837" t="str">
            <v>CIPEN Com/Ind Dvlp</v>
          </cell>
        </row>
        <row r="3838">
          <cell r="A3838">
            <v>7521567</v>
          </cell>
          <cell r="B3838" t="str">
            <v>Watson Village Phase 3 &amp; 4 HV &amp; LV Retic</v>
          </cell>
          <cell r="C3838" t="str">
            <v>CIPEN Urbn Dvlpmnt</v>
          </cell>
        </row>
        <row r="3839">
          <cell r="A3839">
            <v>7521569</v>
          </cell>
          <cell r="B3839" t="str">
            <v>Bonner Roden Cutler Dr SLC LV Supply</v>
          </cell>
          <cell r="C3839" t="str">
            <v>CIPEN Spec Requests</v>
          </cell>
        </row>
        <row r="3840">
          <cell r="A3840">
            <v>7521570</v>
          </cell>
          <cell r="B3840" t="str">
            <v>Kingston B1 S63 Temp Supply</v>
          </cell>
          <cell r="C3840" t="str">
            <v>CIPEN Com/Ind Dvlp</v>
          </cell>
        </row>
        <row r="3841">
          <cell r="A3841">
            <v>7521573</v>
          </cell>
          <cell r="B3841" t="str">
            <v>Stage 3 Bushfire Mitigation Pole Replacement 2011</v>
          </cell>
          <cell r="C3841" t="str">
            <v>CIPEN Dist Pole Rplc</v>
          </cell>
        </row>
        <row r="3842">
          <cell r="A3842">
            <v>7521574</v>
          </cell>
          <cell r="B3842" t="str">
            <v>Holt B18 S51 McDonalds Restaurant - LV Supply</v>
          </cell>
          <cell r="C3842" t="str">
            <v>CIPEN Com/Ind Dvlp</v>
          </cell>
        </row>
        <row r="3843">
          <cell r="A3843">
            <v>7521575</v>
          </cell>
          <cell r="B3843" t="str">
            <v>Bonner B1 S26 - 30 Units LV Supply</v>
          </cell>
          <cell r="C3843" t="str">
            <v>CIPEN Urbn Infill</v>
          </cell>
        </row>
        <row r="3844">
          <cell r="A3844">
            <v>7521576</v>
          </cell>
          <cell r="B3844" t="str">
            <v>Belconnen B14 S50 Community Health Centre HV Retic</v>
          </cell>
          <cell r="C3844" t="str">
            <v>CIPEN Com/Ind Dvlp</v>
          </cell>
        </row>
        <row r="3845">
          <cell r="A3845">
            <v>7521578</v>
          </cell>
          <cell r="B3845" t="str">
            <v>Bruce B8 S85 - LV Supply to Construction Site</v>
          </cell>
          <cell r="C3845" t="str">
            <v>CIPEN Com/Ind Dvlp</v>
          </cell>
        </row>
        <row r="3846">
          <cell r="A3846">
            <v>7521579</v>
          </cell>
          <cell r="B3846" t="str">
            <v>Kambah B9 S164 - LV Supply to 9 Units</v>
          </cell>
          <cell r="C3846" t="str">
            <v>CIPEN Urbn Infill</v>
          </cell>
        </row>
        <row r="3847">
          <cell r="A3847">
            <v>7521580</v>
          </cell>
          <cell r="B3847" t="str">
            <v>Symonston B18 S106 - HV Retic &amp; LV Supply to Miniature Railway Site</v>
          </cell>
          <cell r="C3847" t="str">
            <v>CIPEN Com/Ind Dvlp</v>
          </cell>
        </row>
        <row r="3848">
          <cell r="A3848">
            <v>7521582</v>
          </cell>
          <cell r="B3848" t="str">
            <v>Beard B21 S7 - LV Supply to Comm Development</v>
          </cell>
          <cell r="C3848" t="str">
            <v>CIPEN Com/Ind Dvlp</v>
          </cell>
        </row>
        <row r="3849">
          <cell r="A3849">
            <v>7521583</v>
          </cell>
          <cell r="B3849" t="str">
            <v>Belconnen Dist B1586 Parkwood - LV Relocation</v>
          </cell>
          <cell r="C3849" t="str">
            <v>CIPEN Relocation</v>
          </cell>
        </row>
        <row r="3850">
          <cell r="A3850">
            <v>7521589</v>
          </cell>
          <cell r="B3850" t="str">
            <v>Pearce B62 S26 Hartley Lifecare LV Supply</v>
          </cell>
          <cell r="C3850" t="str">
            <v>CIPEN Com/Ind Dvlp</v>
          </cell>
        </row>
        <row r="3851">
          <cell r="A3851">
            <v>7521591</v>
          </cell>
          <cell r="B3851" t="str">
            <v>Beard B5 S8 LV Supply</v>
          </cell>
          <cell r="C3851" t="str">
            <v>CIPEN Com/Ind Dvlp</v>
          </cell>
        </row>
        <row r="3852">
          <cell r="A3852">
            <v>7521592</v>
          </cell>
          <cell r="B3852" t="str">
            <v>Lyons B6 S69 Temp Supply</v>
          </cell>
          <cell r="C3852" t="str">
            <v>CIPEN Urbn Infill</v>
          </cell>
        </row>
        <row r="3853">
          <cell r="A3853">
            <v>7521595</v>
          </cell>
          <cell r="B3853" t="str">
            <v>Griffith B26 S78 LV Supply Relocation</v>
          </cell>
          <cell r="C3853" t="str">
            <v>CIPEN Relocation</v>
          </cell>
        </row>
        <row r="3854">
          <cell r="A3854">
            <v>7521596</v>
          </cell>
          <cell r="B3854" t="str">
            <v>Narrabundah B1 S28 - 24 Units LV Supply</v>
          </cell>
          <cell r="C3854" t="str">
            <v>CIPEN Urbn Infill</v>
          </cell>
        </row>
        <row r="3855">
          <cell r="A3855">
            <v>7521597</v>
          </cell>
          <cell r="B3855" t="str">
            <v>Dunlop B4 S133 Woolworths -  LV Supply</v>
          </cell>
          <cell r="C3855" t="str">
            <v>CIPEN Com/Ind Dvlp</v>
          </cell>
        </row>
        <row r="3856">
          <cell r="A3856">
            <v>7521599</v>
          </cell>
          <cell r="B3856" t="str">
            <v>Stage 1 OH Mains Replacement 2011 - '12</v>
          </cell>
          <cell r="C3856" t="str">
            <v>CIPEN Dist O/H Rplc</v>
          </cell>
        </row>
        <row r="3857">
          <cell r="A3857">
            <v>7521602</v>
          </cell>
          <cell r="B3857" t="str">
            <v>Fyshwick B4 S86 - LV Supply to Comm Development</v>
          </cell>
          <cell r="C3857" t="str">
            <v>CIPEN Com/Ind Dvlp</v>
          </cell>
        </row>
        <row r="3858">
          <cell r="A3858">
            <v>7521604</v>
          </cell>
          <cell r="B3858" t="str">
            <v>Forde B2 S67 - LV Supply to 6 Units</v>
          </cell>
          <cell r="C3858" t="str">
            <v>CIPEN Urbn Infill</v>
          </cell>
        </row>
        <row r="3859">
          <cell r="A3859">
            <v>7521605</v>
          </cell>
          <cell r="B3859" t="str">
            <v>Forde B5 S4  - LV Supply to 12 Units</v>
          </cell>
          <cell r="C3859" t="str">
            <v>CIPEN Urbn Infill</v>
          </cell>
        </row>
        <row r="3860">
          <cell r="A3860">
            <v>7521607</v>
          </cell>
          <cell r="B3860" t="str">
            <v>Belconnen B8 S20 - LV Supply to Comm Development</v>
          </cell>
          <cell r="C3860" t="str">
            <v>CIPEN Com/Ind Dvlp</v>
          </cell>
        </row>
        <row r="3861">
          <cell r="A3861">
            <v>7521608</v>
          </cell>
          <cell r="B3861" t="str">
            <v>2/25 Cohen St Belconnen Replace Pole and install new substation</v>
          </cell>
          <cell r="C3861" t="str">
            <v>CIPEN Dist O/H Rplc</v>
          </cell>
        </row>
        <row r="3862">
          <cell r="A3862">
            <v>7521609</v>
          </cell>
          <cell r="B3862" t="str">
            <v>Jacka 1 Estate HV &amp; LV Reticulation</v>
          </cell>
          <cell r="C3862" t="str">
            <v>CIPEN Urbn Dvlpmnt</v>
          </cell>
        </row>
        <row r="3863">
          <cell r="A3863">
            <v>7521612</v>
          </cell>
          <cell r="B3863" t="str">
            <v>Suburban Pole Replacement  - Stage 2 2011- 2012</v>
          </cell>
          <cell r="C3863" t="str">
            <v>CIPEN Dist Pole Rplc</v>
          </cell>
        </row>
        <row r="3864">
          <cell r="A3864">
            <v>7521613</v>
          </cell>
          <cell r="B3864" t="str">
            <v>Red Hill B32 S35 - Replace LV O/H with ABC</v>
          </cell>
          <cell r="C3864" t="str">
            <v>CIPEN CI Replacemnt</v>
          </cell>
        </row>
        <row r="3865">
          <cell r="A3865">
            <v>7521614</v>
          </cell>
          <cell r="B3865" t="str">
            <v>Acton Clunies Rd &amp; Barry Dr HV Relocations</v>
          </cell>
          <cell r="C3865" t="str">
            <v>CIPEN Relocation</v>
          </cell>
        </row>
        <row r="3866">
          <cell r="A3866">
            <v>7521615</v>
          </cell>
          <cell r="B3866" t="str">
            <v>Kingston B2 S62 Temp Supply</v>
          </cell>
          <cell r="C3866" t="str">
            <v>CIPEN Com/Ind Dvlp</v>
          </cell>
        </row>
        <row r="3867">
          <cell r="A3867">
            <v>7521616</v>
          </cell>
          <cell r="B3867" t="str">
            <v>Forde  Horse Park Dr/ David Walsh Av  Int - LV Supply to SLCC</v>
          </cell>
          <cell r="C3867" t="str">
            <v>CIPEN Spec Requests</v>
          </cell>
        </row>
        <row r="3868">
          <cell r="A3868">
            <v>7521618</v>
          </cell>
          <cell r="B3868" t="str">
            <v>Reid B11 S36 - LV Relocation</v>
          </cell>
          <cell r="C3868" t="str">
            <v>CIPEN Relocation</v>
          </cell>
        </row>
        <row r="3869">
          <cell r="A3869">
            <v>7521620</v>
          </cell>
          <cell r="B3869" t="str">
            <v>Jerraboberra Dist B2062 Harman HV to Sub 8754</v>
          </cell>
          <cell r="C3869" t="str">
            <v>CIPEN Com/Ind Dvlp</v>
          </cell>
        </row>
        <row r="3870">
          <cell r="A3870">
            <v>7521622</v>
          </cell>
          <cell r="B3870" t="str">
            <v>City B1 S96 Sub 682 Removal and HV LV Relocation</v>
          </cell>
          <cell r="C3870" t="str">
            <v>CIPEN Relocation</v>
          </cell>
        </row>
        <row r="3871">
          <cell r="A3871">
            <v>7521623</v>
          </cell>
          <cell r="B3871" t="str">
            <v>Distribution Pole Substation Replacement Stage 1 2011 - '12</v>
          </cell>
          <cell r="C3871" t="str">
            <v>CIPEN Dist Pole Sub</v>
          </cell>
        </row>
        <row r="3872">
          <cell r="A3872">
            <v>7521624</v>
          </cell>
          <cell r="B3872" t="str">
            <v>Farrer B1 S14 Shops LV Upgrade</v>
          </cell>
          <cell r="C3872" t="str">
            <v>CIPEN Com/Ind Dvlp</v>
          </cell>
        </row>
        <row r="3873">
          <cell r="A3873">
            <v>7521625</v>
          </cell>
          <cell r="B3873" t="str">
            <v>Belconnen Dist B1545 CSIRO Experimental Farm - LV Upgrade</v>
          </cell>
          <cell r="C3873" t="str">
            <v>CIPEN Com/Ind Dvlp</v>
          </cell>
        </row>
        <row r="3874">
          <cell r="A3874">
            <v>7521626</v>
          </cell>
          <cell r="B3874" t="str">
            <v>Nicholls B1 S125   Sewer Vent  Fan   - LV Relocation</v>
          </cell>
          <cell r="C3874" t="str">
            <v>CIPEN Relocation</v>
          </cell>
        </row>
        <row r="3875">
          <cell r="A3875">
            <v>7521627</v>
          </cell>
          <cell r="B3875" t="str">
            <v>Forrest B5 S35 - LV Relocation</v>
          </cell>
          <cell r="C3875" t="str">
            <v>CIPEN Relocation</v>
          </cell>
        </row>
        <row r="3876">
          <cell r="A3876">
            <v>7521628</v>
          </cell>
          <cell r="B3876" t="str">
            <v>Narrabundah B4 S64 Jerrabomberra Oval - LV Upgrade</v>
          </cell>
          <cell r="C3876" t="str">
            <v>CIPEN Community Dvp</v>
          </cell>
        </row>
        <row r="3877">
          <cell r="A3877">
            <v>7521629</v>
          </cell>
          <cell r="B3877" t="str">
            <v>Chifley B25 S7 - LV Supply to 11 Units</v>
          </cell>
          <cell r="C3877" t="str">
            <v>CIPEN Urbn Infill</v>
          </cell>
        </row>
        <row r="3878">
          <cell r="A3878">
            <v>7521630</v>
          </cell>
          <cell r="B3878" t="str">
            <v>O'Connor B56&amp;7 S79 - LV Supply to 20 Units</v>
          </cell>
          <cell r="C3878" t="str">
            <v>CIPEN Urbn Infill</v>
          </cell>
        </row>
        <row r="3879">
          <cell r="A3879">
            <v>7521632</v>
          </cell>
          <cell r="B3879" t="str">
            <v>Mitchell B14 20 S47 Canberra Metronode Data Centre HV Retic</v>
          </cell>
          <cell r="C3879" t="str">
            <v>CIPEN Com/Ind Dvlp</v>
          </cell>
        </row>
        <row r="3880">
          <cell r="A3880">
            <v>7521633</v>
          </cell>
          <cell r="B3880" t="str">
            <v>Belconnen B2 S23 - LV Supply to Parking Booth</v>
          </cell>
          <cell r="C3880" t="str">
            <v>CIPEN Spec Requests</v>
          </cell>
        </row>
        <row r="3881">
          <cell r="A3881">
            <v>7521634</v>
          </cell>
          <cell r="B3881" t="str">
            <v>Beard B10 S7 - LV Supply to Comm Development</v>
          </cell>
          <cell r="C3881" t="str">
            <v>CIPEN Com/Ind Dvlp</v>
          </cell>
        </row>
        <row r="3882">
          <cell r="A3882">
            <v>7521640</v>
          </cell>
          <cell r="B3882" t="str">
            <v>Palmerston Blk 6 Sec 133 - Padmount Sub 5153 replacement</v>
          </cell>
          <cell r="C3882" t="str">
            <v>CIPEN Dist S/S Rplc</v>
          </cell>
        </row>
        <row r="3883">
          <cell r="A3883">
            <v>7521641</v>
          </cell>
          <cell r="B3883" t="str">
            <v>Rural OH Services Meter Relocation Stage 1 2011-12</v>
          </cell>
          <cell r="C3883" t="str">
            <v>CIPEN Dist O/H Rplc</v>
          </cell>
        </row>
        <row r="3884">
          <cell r="A3884">
            <v>7521642</v>
          </cell>
          <cell r="B3884" t="str">
            <v>Beard B17 S7 LV Supply</v>
          </cell>
          <cell r="C3884" t="str">
            <v>CIPEN Com/Ind Dvlp</v>
          </cell>
        </row>
        <row r="3885">
          <cell r="A3885">
            <v>7521643</v>
          </cell>
          <cell r="B3885" t="str">
            <v>Torrens B13 S22 - LV Relocation</v>
          </cell>
          <cell r="C3885" t="str">
            <v>CIPEN Relocation</v>
          </cell>
        </row>
        <row r="3886">
          <cell r="A3886">
            <v>7521645</v>
          </cell>
          <cell r="B3886" t="str">
            <v>Paddys River B107 - LV Supply to Rural Fire Service</v>
          </cell>
          <cell r="C3886" t="str">
            <v>CIPEN Rural Devpmnt</v>
          </cell>
        </row>
        <row r="3887">
          <cell r="A3887">
            <v>7521646</v>
          </cell>
          <cell r="B3887" t="str">
            <v>HV OH Switch Gear Replacement - Stage 1 2011-12 (TC)</v>
          </cell>
          <cell r="C3887" t="str">
            <v>CIPEN Dist O/H Rplc</v>
          </cell>
        </row>
        <row r="3888">
          <cell r="A3888">
            <v>7521647</v>
          </cell>
          <cell r="B3888" t="str">
            <v>Suburban Pole Replacement  - Stage 3 2011- 12</v>
          </cell>
          <cell r="C3888" t="str">
            <v>CIPEN Dist Pole Rplc</v>
          </cell>
        </row>
        <row r="3889">
          <cell r="A3889">
            <v>7521648</v>
          </cell>
          <cell r="B3889" t="str">
            <v>Suburban Pole Replacement - Stage 4 2011-2012</v>
          </cell>
          <cell r="C3889" t="str">
            <v>CIPEN Dist Pole Rplc</v>
          </cell>
        </row>
        <row r="3890">
          <cell r="A3890">
            <v>7521649</v>
          </cell>
          <cell r="B3890" t="str">
            <v>Suburban Pole Replacement  - Stage 5 2011-2012</v>
          </cell>
          <cell r="C3890" t="str">
            <v>CIPEN Dist Pole Rplc</v>
          </cell>
        </row>
        <row r="3891">
          <cell r="A3891">
            <v>7521650</v>
          </cell>
          <cell r="B3891" t="str">
            <v>Suburban Pole Replacement - Stage 6 2011-2012</v>
          </cell>
          <cell r="C3891" t="str">
            <v>CIPEN Dist Pole Rplc</v>
          </cell>
        </row>
        <row r="3892">
          <cell r="A3892">
            <v>7521651</v>
          </cell>
          <cell r="B3892" t="str">
            <v>Suburban Pole Replacement - Stage 7 2011-2012</v>
          </cell>
          <cell r="C3892" t="str">
            <v>CIPEN Dist Pole Rplc</v>
          </cell>
        </row>
        <row r="3893">
          <cell r="A3893">
            <v>7521652</v>
          </cell>
          <cell r="B3893" t="str">
            <v>Suburban Pole Replacement - Stage 8 2011-2012</v>
          </cell>
          <cell r="C3893" t="str">
            <v>CIPEN Dist Pole Rplc</v>
          </cell>
        </row>
        <row r="3894">
          <cell r="A3894">
            <v>7521653</v>
          </cell>
          <cell r="B3894" t="str">
            <v>Suburban Pole Replacement - Stage 9 2011-2012</v>
          </cell>
          <cell r="C3894" t="str">
            <v>CIPEN Dist Pole Rplc</v>
          </cell>
        </row>
        <row r="3895">
          <cell r="A3895">
            <v>7521654</v>
          </cell>
          <cell r="B3895" t="str">
            <v>Suburban Pole Replacement - Stage 10 2011-2012</v>
          </cell>
          <cell r="C3895" t="str">
            <v>CIPEN Dist Pole Rplc</v>
          </cell>
        </row>
        <row r="3896">
          <cell r="A3896">
            <v>7521655</v>
          </cell>
          <cell r="B3896" t="str">
            <v>LV Cable Pothead &amp; Crossarm Replacements - Stage 1 2011/12</v>
          </cell>
          <cell r="C3896" t="str">
            <v>CIPEN Dist O/H Rplc</v>
          </cell>
        </row>
        <row r="3897">
          <cell r="A3897">
            <v>7521656</v>
          </cell>
          <cell r="B3897" t="str">
            <v>Greenway B10 S16 - LV Supply to Construction Site</v>
          </cell>
          <cell r="C3897" t="str">
            <v>CIPEN Com/Ind Dvlp</v>
          </cell>
        </row>
        <row r="3898">
          <cell r="A3898">
            <v>7521657</v>
          </cell>
          <cell r="B3898" t="str">
            <v>Lyneham B4 S67 YC Club - LV Supply to SW Harvesting Facility</v>
          </cell>
          <cell r="C3898" t="str">
            <v>CIPEN Com/Ind Dvlp</v>
          </cell>
        </row>
        <row r="3899">
          <cell r="A3899">
            <v>7521658</v>
          </cell>
          <cell r="B3899" t="str">
            <v>Belconnen Dist B1332 Strathnairn - LV Upgrade</v>
          </cell>
          <cell r="C3899" t="str">
            <v>CIPEN Com/Ind Dvlp</v>
          </cell>
        </row>
        <row r="3900">
          <cell r="A3900">
            <v>7521661</v>
          </cell>
          <cell r="B3900" t="str">
            <v>Crace Estate Stage 2C1 HV &amp; LV Reticulation</v>
          </cell>
          <cell r="C3900" t="str">
            <v>CIPEN Urbn Dvlpmnt</v>
          </cell>
        </row>
        <row r="3901">
          <cell r="A3901">
            <v>7521663</v>
          </cell>
          <cell r="B3901" t="str">
            <v>Forrest B8 9 S18 Indoor Sub Fitout HV &amp; LV Retic</v>
          </cell>
          <cell r="C3901" t="str">
            <v>CIPEN Com/Ind Dvlp</v>
          </cell>
        </row>
        <row r="3902">
          <cell r="A3902">
            <v>7521664</v>
          </cell>
          <cell r="B3902" t="str">
            <v>Weston Unwin Place. Relocate HV cables from watermain</v>
          </cell>
          <cell r="C3902" t="str">
            <v>CIPEN Dist U/G Rplc</v>
          </cell>
        </row>
        <row r="3903">
          <cell r="A3903">
            <v>7521666</v>
          </cell>
          <cell r="B3903" t="str">
            <v>Boner B51 S56 - LV Supply to 25 Units</v>
          </cell>
          <cell r="C3903" t="str">
            <v>CIPEN Urbn Infill</v>
          </cell>
        </row>
        <row r="3904">
          <cell r="A3904">
            <v>7521667</v>
          </cell>
          <cell r="B3904" t="str">
            <v>Mawson Athllon Dr/Mawson Dr Int - LV Supply to Bike Cage</v>
          </cell>
          <cell r="C3904" t="str">
            <v>CIPEN Spec Requests</v>
          </cell>
        </row>
        <row r="3905">
          <cell r="A3905">
            <v>7521668</v>
          </cell>
          <cell r="B3905" t="str">
            <v>Reactive Poles 2011/2012</v>
          </cell>
          <cell r="C3905" t="str">
            <v>CIPEN Dist Pole Rplc</v>
          </cell>
        </row>
        <row r="3906">
          <cell r="A3906">
            <v>7521669</v>
          </cell>
          <cell r="B3906" t="str">
            <v>Domestic New Meter Connections - 2011/12</v>
          </cell>
          <cell r="C3906" t="str">
            <v>CIPEN NEW METER</v>
          </cell>
        </row>
        <row r="3907">
          <cell r="A3907">
            <v>7521670</v>
          </cell>
          <cell r="B3907" t="str">
            <v>Commerical New Meter Connections - 2011/12</v>
          </cell>
          <cell r="C3907" t="str">
            <v>CIPEN NEW METER</v>
          </cell>
        </row>
        <row r="3908">
          <cell r="A3908">
            <v>7521672</v>
          </cell>
          <cell r="B3908" t="str">
            <v>Domestic Meter Replacement 2011/12</v>
          </cell>
          <cell r="C3908" t="str">
            <v>CIPEN Meter Replce</v>
          </cell>
        </row>
        <row r="3909">
          <cell r="A3909">
            <v>7521673</v>
          </cell>
          <cell r="B3909" t="str">
            <v>New Services - 2011/12</v>
          </cell>
          <cell r="C3909" t="str">
            <v>CIPEN NEW SERVICES</v>
          </cell>
        </row>
        <row r="3910">
          <cell r="A3910">
            <v>7521674</v>
          </cell>
          <cell r="B3910" t="str">
            <v>Service Upgrade to 3 Phase - 2011/12</v>
          </cell>
          <cell r="C3910" t="str">
            <v>CIPEN NEW SERVICES</v>
          </cell>
        </row>
        <row r="3911">
          <cell r="A3911">
            <v>7521675</v>
          </cell>
          <cell r="B3911" t="str">
            <v>Overhead Service Replacements - 2011/12</v>
          </cell>
          <cell r="C3911" t="str">
            <v>CIPEN SERVICE RPLC</v>
          </cell>
        </row>
        <row r="3912">
          <cell r="A3912">
            <v>7521677</v>
          </cell>
          <cell r="B3912" t="str">
            <v>Turner B23  S61 - 32 Units HV LV Retic</v>
          </cell>
          <cell r="C3912" t="str">
            <v>CIPEN Urbn Infill</v>
          </cell>
        </row>
        <row r="3913">
          <cell r="A3913">
            <v>7521678</v>
          </cell>
          <cell r="B3913" t="str">
            <v>Charnwood B4 S95 Woolworths LV Relocation</v>
          </cell>
          <cell r="C3913" t="str">
            <v>CIPEN Relocation</v>
          </cell>
        </row>
        <row r="3914">
          <cell r="A3914">
            <v>7521683</v>
          </cell>
          <cell r="B3914" t="str">
            <v>Kingston B10 S21 - LV Upgrade</v>
          </cell>
          <cell r="C3914" t="str">
            <v>CIPEN Com/Ind Dvlp</v>
          </cell>
        </row>
        <row r="3915">
          <cell r="A3915">
            <v>7521684</v>
          </cell>
          <cell r="B3915" t="str">
            <v>AAD Billing System</v>
          </cell>
          <cell r="C3915" t="str">
            <v>CIPEN IT Project</v>
          </cell>
        </row>
        <row r="3916">
          <cell r="A3916">
            <v>7521685</v>
          </cell>
          <cell r="B3916" t="str">
            <v>Stage 4 Bushfire Mitigation Pole Replacement 2011</v>
          </cell>
          <cell r="C3916" t="str">
            <v>CIPEN Dist Pole Rplc</v>
          </cell>
        </row>
        <row r="3917">
          <cell r="A3917">
            <v>7521686</v>
          </cell>
          <cell r="B3917" t="str">
            <v>Casey B2 S30 - LV Supply to 45 Units</v>
          </cell>
          <cell r="C3917" t="str">
            <v>CIPEN Urbn Infill</v>
          </cell>
        </row>
        <row r="3918">
          <cell r="A3918">
            <v>7521687</v>
          </cell>
          <cell r="B3918" t="str">
            <v>Melba B15 S59 LV Supply to Monks Residence</v>
          </cell>
          <cell r="C3918" t="str">
            <v>CIPEN Community Dvp</v>
          </cell>
        </row>
        <row r="3919">
          <cell r="A3919">
            <v>7521688</v>
          </cell>
          <cell r="B3919" t="str">
            <v>Kambah B1 S239 - LV Supply to Rain Gauge Station</v>
          </cell>
          <cell r="C3919" t="str">
            <v>CIPEN Spec Requests</v>
          </cell>
        </row>
        <row r="3920">
          <cell r="A3920">
            <v>7521689</v>
          </cell>
          <cell r="B3920" t="str">
            <v>CRN Hindmarsh &amp; Yamba Dr O¿Malley  - LV Supply to Rain Gauge Station</v>
          </cell>
          <cell r="C3920" t="str">
            <v>CIPEN Spec Requests</v>
          </cell>
        </row>
        <row r="3921">
          <cell r="A3921">
            <v>7521696</v>
          </cell>
          <cell r="B3921" t="str">
            <v>DICKSON BLK 35 SEC 19 SUB 1050 REPLACEMENT</v>
          </cell>
          <cell r="C3921" t="str">
            <v>CIPEN Dist S/S Rplc</v>
          </cell>
        </row>
        <row r="3922">
          <cell r="A3922">
            <v>7521697</v>
          </cell>
          <cell r="B3922" t="str">
            <v>Miscellaneous Suburb Pole Reinforcements Stage 1 2011-'12</v>
          </cell>
          <cell r="C3922" t="str">
            <v>CIPEN Dist Pole Rnst</v>
          </cell>
        </row>
        <row r="3923">
          <cell r="A3923">
            <v>7521698</v>
          </cell>
          <cell r="B3923" t="str">
            <v>Installation of Pole Stays Stage 1 2011-12</v>
          </cell>
          <cell r="C3923" t="str">
            <v>CIPEN Dist O/H Rplc</v>
          </cell>
        </row>
        <row r="3924">
          <cell r="A3924">
            <v>7521699</v>
          </cell>
          <cell r="B3924" t="str">
            <v>Wright John Gorton Dr/Cotter Road Int - LV Supply to TLC</v>
          </cell>
          <cell r="C3924" t="str">
            <v>CIPEN Spec Requests</v>
          </cell>
        </row>
        <row r="3925">
          <cell r="A3925">
            <v>7521700</v>
          </cell>
          <cell r="B3925" t="str">
            <v>Yarralumla Guilfoyle St adj. B21 S66 - HV Relocation</v>
          </cell>
          <cell r="C3925" t="str">
            <v>CIPEN Relocation</v>
          </cell>
        </row>
        <row r="3926">
          <cell r="A3926">
            <v>7521701</v>
          </cell>
          <cell r="B3926" t="str">
            <v>Bonner B6 S26 Primary School LV Supply</v>
          </cell>
          <cell r="C3926" t="str">
            <v>CIPEN Community Dvp</v>
          </cell>
        </row>
        <row r="3927">
          <cell r="A3927">
            <v>7521702</v>
          </cell>
          <cell r="B3927" t="str">
            <v>Mitchell B5 S59 CDC Data Centre Indoor Sub HV LV Retic</v>
          </cell>
          <cell r="C3927" t="str">
            <v>CIPEN Com/Ind Dvlp</v>
          </cell>
        </row>
        <row r="3928">
          <cell r="A3928">
            <v>7521704</v>
          </cell>
          <cell r="B3928" t="str">
            <v>Crace Estate Stage 2D1 HV &amp; LV Reticulation</v>
          </cell>
          <cell r="C3928" t="str">
            <v>CIPEN Urbn Dvlpmnt</v>
          </cell>
        </row>
        <row r="3929">
          <cell r="A3929">
            <v>7521706</v>
          </cell>
          <cell r="B3929" t="str">
            <v>Macquarie B19 S13 - LV Supply to 9 Units</v>
          </cell>
          <cell r="C3929" t="str">
            <v>CIPEN Urbn Infill</v>
          </cell>
        </row>
        <row r="3930">
          <cell r="A3930">
            <v>7521707</v>
          </cell>
          <cell r="B3930" t="str">
            <v>Forde B1 S33 - LV Supply to 6 Units</v>
          </cell>
          <cell r="C3930" t="str">
            <v>CIPEN Urbn Infill</v>
          </cell>
        </row>
        <row r="3931">
          <cell r="A3931">
            <v>7521708</v>
          </cell>
          <cell r="B3931" t="str">
            <v>Crace Estate Stage 2D2 HV &amp; LV Reticulation</v>
          </cell>
          <cell r="C3931" t="str">
            <v>CIPEN Urbn Dvlpmnt</v>
          </cell>
        </row>
        <row r="3932">
          <cell r="A3932">
            <v>7521710</v>
          </cell>
          <cell r="B3932" t="str">
            <v>Gungahlin B2 S58 - LV Supply to Construction Site</v>
          </cell>
          <cell r="C3932" t="str">
            <v>CIPEN Com/Ind Dvlp</v>
          </cell>
        </row>
        <row r="3933">
          <cell r="A3933">
            <v>7521711</v>
          </cell>
          <cell r="B3933" t="str">
            <v>Tidbinbilla 22kV Crossarm Replacement and Maintenance Stage 112-'13</v>
          </cell>
          <cell r="C3933" t="str">
            <v>CIPEN Dist O/H Rplc</v>
          </cell>
        </row>
        <row r="3934">
          <cell r="A3934">
            <v>7521713</v>
          </cell>
          <cell r="B3934" t="str">
            <v>Tidbinbilla 22kV Crossarm Replacement and Maintenance Stage 212-'13</v>
          </cell>
          <cell r="C3934" t="str">
            <v>CIPEN Dist O/H Rplc</v>
          </cell>
        </row>
        <row r="3935">
          <cell r="A3935">
            <v>7521714</v>
          </cell>
          <cell r="B3935" t="str">
            <v>Tidbinbilla 22kV Crossarm Replacement and Maintenance Stage 312-'13</v>
          </cell>
          <cell r="C3935" t="str">
            <v>CIPEN Dist O/H Rplc</v>
          </cell>
        </row>
        <row r="3936">
          <cell r="A3936">
            <v>7521716</v>
          </cell>
          <cell r="B3936" t="str">
            <v>Lawson South Stage 1 11kV Feeder Relocation</v>
          </cell>
          <cell r="C3936" t="str">
            <v>CIPEN Relocation</v>
          </cell>
        </row>
        <row r="3937">
          <cell r="A3937">
            <v>7521717</v>
          </cell>
          <cell r="B3937" t="str">
            <v>Garran B1 S58 NCPH HV LV Supply Upgrade</v>
          </cell>
          <cell r="C3937" t="str">
            <v>CIPEN Com/Ind Dvlp</v>
          </cell>
        </row>
        <row r="3938">
          <cell r="A3938">
            <v>7521719</v>
          </cell>
          <cell r="B3938" t="str">
            <v>Casey 2 Estate Stage 2E HV &amp; LV Reticulation</v>
          </cell>
          <cell r="C3938" t="str">
            <v>CIPEN Urbn Dvlpmnt</v>
          </cell>
        </row>
        <row r="3939">
          <cell r="A3939">
            <v>7521723</v>
          </cell>
          <cell r="B3939" t="str">
            <v>Braddon B2 3 4 S18 Marque 235 Units Redev HV LV Retic</v>
          </cell>
          <cell r="C3939" t="str">
            <v>CIPEN Urbn Infill</v>
          </cell>
        </row>
        <row r="3940">
          <cell r="A3940">
            <v>7521736</v>
          </cell>
          <cell r="B3940" t="str">
            <v>O'Connor B12 S41 - LV Supply to 8 Units</v>
          </cell>
          <cell r="C3940" t="str">
            <v>CIPEN Urbn Infill</v>
          </cell>
        </row>
        <row r="3941">
          <cell r="A3941">
            <v>7521739</v>
          </cell>
          <cell r="B3941" t="str">
            <v>Jacka Horse Park Dr TLC &amp; SLC LV Retic</v>
          </cell>
          <cell r="C3941" t="str">
            <v>CIPEN Community Dvp</v>
          </cell>
        </row>
        <row r="3942">
          <cell r="A3942">
            <v>7521741</v>
          </cell>
          <cell r="B3942" t="str">
            <v>Acton B3 S2 CSIRO Sub 9306 Upgrade</v>
          </cell>
          <cell r="C3942" t="str">
            <v>CIPEN Com/Ind Dvlp</v>
          </cell>
        </row>
        <row r="3943">
          <cell r="A3943">
            <v>7521742</v>
          </cell>
          <cell r="B3943" t="str">
            <v>Weston Creek B1212 Cotter Rd/Kirkpatrick St Int - HV Relocation</v>
          </cell>
          <cell r="C3943" t="str">
            <v>CIPEN Relocation</v>
          </cell>
        </row>
        <row r="3944">
          <cell r="A3944">
            <v>7521743</v>
          </cell>
          <cell r="B3944" t="str">
            <v>Weston Creek Cotter Rd/Kirkpatrick St Int - LV Supplies to SLCC &amp;  TLC</v>
          </cell>
          <cell r="C3944" t="str">
            <v>CIPEN Spec Requests</v>
          </cell>
        </row>
        <row r="3945">
          <cell r="A3945">
            <v>7521744</v>
          </cell>
          <cell r="B3945" t="str">
            <v>Symonston  B4 S102 Narrabundah Lane - Stay Relocation</v>
          </cell>
          <cell r="C3945" t="str">
            <v>CIPEN Relocation</v>
          </cell>
        </row>
        <row r="3946">
          <cell r="A3946">
            <v>7521745</v>
          </cell>
          <cell r="B3946" t="str">
            <v>Mitchell B1 S59 - LV Supply to Comm Development</v>
          </cell>
          <cell r="C3946" t="str">
            <v>CIPEN Com/Ind Dvlp</v>
          </cell>
        </row>
        <row r="3947">
          <cell r="A3947">
            <v>7521746</v>
          </cell>
          <cell r="B3947" t="str">
            <v>Crace Estate Stage 2C2 HV &amp; LV Reticulation</v>
          </cell>
          <cell r="C3947" t="str">
            <v>CIPEN Urbn Dvlpmnt</v>
          </cell>
        </row>
        <row r="3948">
          <cell r="A3948">
            <v>7521748</v>
          </cell>
          <cell r="B3948" t="str">
            <v>Crace Estate Stage 2C3 HV LV Retic</v>
          </cell>
          <cell r="C3948" t="str">
            <v>CIPEN Urbn Dvlpmnt</v>
          </cell>
        </row>
        <row r="3949">
          <cell r="A3949">
            <v>7521750</v>
          </cell>
          <cell r="B3949" t="str">
            <v>Crace Estate Stage 2B2 HV &amp; LV Reticulation</v>
          </cell>
          <cell r="C3949" t="str">
            <v>CIPEN Urbn Dvlpmnt</v>
          </cell>
        </row>
        <row r="3950">
          <cell r="A3950">
            <v>7521757</v>
          </cell>
          <cell r="B3950" t="str">
            <v>Mitchell B1 S58 - LV Supply to Warehouses</v>
          </cell>
          <cell r="C3950" t="str">
            <v>CIPEN Com/Ind Dvlp</v>
          </cell>
        </row>
        <row r="3951">
          <cell r="A3951">
            <v>7521758</v>
          </cell>
          <cell r="B3951" t="str">
            <v>Fyshwick B4 S90 - LV Supply to Optus Site</v>
          </cell>
          <cell r="C3951" t="str">
            <v>CIPEN Spec Requests</v>
          </cell>
        </row>
        <row r="3952">
          <cell r="A3952">
            <v>7521759</v>
          </cell>
          <cell r="B3952" t="str">
            <v>Gungahlin B23 S167 - LV Supply to Optus Site</v>
          </cell>
          <cell r="C3952" t="str">
            <v>CIPEN Spec Requests</v>
          </cell>
        </row>
        <row r="3953">
          <cell r="A3953">
            <v>7521760</v>
          </cell>
          <cell r="B3953" t="str">
            <v>Forde B18 S75 - LV Supply to 7 Units</v>
          </cell>
          <cell r="C3953" t="str">
            <v>CIPEN Urbn Infill</v>
          </cell>
        </row>
        <row r="3954">
          <cell r="A3954">
            <v>7521761</v>
          </cell>
          <cell r="B3954" t="str">
            <v>Kambah B10 S353 Oval No.3 - LV Supply to Pump Station</v>
          </cell>
          <cell r="C3954" t="str">
            <v>CIPEN Community Dvp</v>
          </cell>
        </row>
        <row r="3955">
          <cell r="A3955">
            <v>7521762</v>
          </cell>
          <cell r="B3955" t="str">
            <v>Holder B53 S14 - LV Supply to 9 Units</v>
          </cell>
          <cell r="C3955" t="str">
            <v>CIPEN Urbn Infill</v>
          </cell>
        </row>
        <row r="3956">
          <cell r="A3956">
            <v>7521763</v>
          </cell>
          <cell r="B3956" t="str">
            <v>Greenway Warehouse 1st Floor Office Fitout</v>
          </cell>
          <cell r="C3956" t="str">
            <v>CIPEN Facilities</v>
          </cell>
        </row>
        <row r="3957">
          <cell r="A3957">
            <v>7521766</v>
          </cell>
          <cell r="B3957" t="str">
            <v>Forrest B9 S18 - LV Supply to Construction Site</v>
          </cell>
          <cell r="C3957" t="str">
            <v>CIPEN Com/Ind Dvlp</v>
          </cell>
        </row>
        <row r="3958">
          <cell r="A3958">
            <v>7521767</v>
          </cell>
          <cell r="B3958" t="str">
            <v>Kambah B12 S115 Oval No.1 - LV Supply to Pump Station</v>
          </cell>
          <cell r="C3958" t="str">
            <v>CIPEN Community Dvp</v>
          </cell>
        </row>
        <row r="3959">
          <cell r="A3959">
            <v>7521768</v>
          </cell>
          <cell r="B3959" t="str">
            <v>Kambah B30 S286 Oval No.2 - LV Supply to Pump Station</v>
          </cell>
          <cell r="C3959" t="str">
            <v>CIPEN Community Dvp</v>
          </cell>
        </row>
        <row r="3960">
          <cell r="A3960">
            <v>7521769</v>
          </cell>
          <cell r="B3960" t="str">
            <v>Wanniassa B5 S202 Ovals.1 &amp; 2 - LV Supply to Pump Station</v>
          </cell>
          <cell r="C3960" t="str">
            <v>CIPEN Community Dvp</v>
          </cell>
        </row>
        <row r="3961">
          <cell r="A3961">
            <v>7521770</v>
          </cell>
          <cell r="B3961" t="str">
            <v>Lyons B27 S5 Sub 1617 Replacement</v>
          </cell>
          <cell r="C3961" t="str">
            <v>CIPEN Dist S/S Rplc</v>
          </cell>
        </row>
        <row r="3962">
          <cell r="A3962">
            <v>7521771</v>
          </cell>
          <cell r="B3962" t="str">
            <v>Lawson B2 S13  Lawson South - HV Relocations</v>
          </cell>
          <cell r="C3962" t="str">
            <v>CIPEN Relocation</v>
          </cell>
        </row>
        <row r="3963">
          <cell r="A3963">
            <v>7521778</v>
          </cell>
          <cell r="B3963" t="str">
            <v>Lawson South Estate Stage 1A1 HV Relocations</v>
          </cell>
          <cell r="C3963" t="str">
            <v>CIPEN Relocation</v>
          </cell>
        </row>
        <row r="3964">
          <cell r="A3964">
            <v>7521779</v>
          </cell>
          <cell r="B3964" t="str">
            <v>Beard B2 S8 - LV Supply to Warehouse</v>
          </cell>
          <cell r="C3964" t="str">
            <v>CIPEN Com/Ind Dvlp</v>
          </cell>
        </row>
        <row r="3965">
          <cell r="A3965">
            <v>7521780</v>
          </cell>
          <cell r="B3965" t="str">
            <v>Lawson South Estate Stage 1A1 HV &amp; LV Reticulation</v>
          </cell>
          <cell r="C3965" t="str">
            <v>CIPEN Urbn Dvlpmnt</v>
          </cell>
        </row>
        <row r="3966">
          <cell r="A3966">
            <v>7521782</v>
          </cell>
          <cell r="B3966" t="str">
            <v>Wright Molonglo Infra Stg 1B John Gorton Dr TLC SLC LV Supply</v>
          </cell>
          <cell r="C3966" t="str">
            <v>CIPEN Spec Requests</v>
          </cell>
        </row>
        <row r="3967">
          <cell r="A3967">
            <v>7521785</v>
          </cell>
          <cell r="B3967" t="str">
            <v>New Feeder to Molonglo District</v>
          </cell>
          <cell r="C3967" t="str">
            <v>CIPEN Dist Sys Augm</v>
          </cell>
        </row>
        <row r="3968">
          <cell r="A3968">
            <v>7521794</v>
          </cell>
          <cell r="B3968" t="str">
            <v>Ngunnawal 2C Estate Stage 1 HV &amp; LV Reticulation</v>
          </cell>
          <cell r="C3968" t="str">
            <v>CIPEN Urbn Dvlpmnt</v>
          </cell>
        </row>
        <row r="3969">
          <cell r="A3969">
            <v>7521796</v>
          </cell>
          <cell r="B3969" t="str">
            <v>Macquarie B9&amp;10  S48 - LV Supply to 68 Units</v>
          </cell>
          <cell r="C3969" t="str">
            <v>CIPEN Urbn Infill</v>
          </cell>
        </row>
        <row r="3970">
          <cell r="A3970">
            <v>7521798</v>
          </cell>
          <cell r="B3970" t="str">
            <v>Forde B5 S33 - LV Supply to 8 Units</v>
          </cell>
          <cell r="C3970" t="str">
            <v>CIPEN Urbn Infill</v>
          </cell>
        </row>
        <row r="3971">
          <cell r="A3971">
            <v>7521800</v>
          </cell>
          <cell r="B3971" t="str">
            <v>Watson  Antill St/Knox St Int - LV Supply to Ped TLC</v>
          </cell>
          <cell r="C3971" t="str">
            <v>CIPEN Spec Requests</v>
          </cell>
        </row>
        <row r="3972">
          <cell r="A3972">
            <v>7521801</v>
          </cell>
          <cell r="B3972" t="str">
            <v>Watson  Antill St/ Fleming St Int - LV Supply to Ped TLC</v>
          </cell>
          <cell r="C3972" t="str">
            <v>CIPEN Spec Requests</v>
          </cell>
        </row>
        <row r="3973">
          <cell r="A3973">
            <v>7521802</v>
          </cell>
          <cell r="B3973" t="str">
            <v>Suburban Pole Replacement 2011-12 Stage 11</v>
          </cell>
          <cell r="C3973" t="str">
            <v>CIPEN Dist Pole Rplc</v>
          </cell>
        </row>
        <row r="3974">
          <cell r="A3974">
            <v>7521803</v>
          </cell>
          <cell r="B3974" t="str">
            <v>Barton B3 S22  -  LV Supply to TLC</v>
          </cell>
          <cell r="C3974" t="str">
            <v>CIPEN Spec Requests</v>
          </cell>
        </row>
        <row r="3975">
          <cell r="A3975">
            <v>7521804</v>
          </cell>
          <cell r="B3975" t="str">
            <v>Bruce B5 S104 - Minipillar Relocation</v>
          </cell>
          <cell r="C3975" t="str">
            <v>CIPEN Relocation</v>
          </cell>
        </row>
        <row r="3976">
          <cell r="A3976">
            <v>7521805</v>
          </cell>
          <cell r="B3976" t="str">
            <v>Casey 2 Estate Stage 3B HV &amp; LV Reticulation</v>
          </cell>
          <cell r="C3976" t="str">
            <v>CIPEN Urbn Dvlpmnt</v>
          </cell>
        </row>
        <row r="3977">
          <cell r="A3977">
            <v>7521809</v>
          </cell>
          <cell r="B3977" t="str">
            <v>Forde B2 S33 - 8 Units LV Supply</v>
          </cell>
          <cell r="C3977" t="str">
            <v>CIPEN Urbn Infill</v>
          </cell>
        </row>
        <row r="3978">
          <cell r="A3978">
            <v>7521811</v>
          </cell>
          <cell r="B3978" t="str">
            <v>Suburban Pole Replacement 2011-12 Stage 12</v>
          </cell>
          <cell r="C3978" t="str">
            <v>CIPEN Dist Pole Rplc</v>
          </cell>
        </row>
        <row r="3979">
          <cell r="A3979">
            <v>7521812</v>
          </cell>
          <cell r="B3979" t="str">
            <v>Belconnen B50 Kooringal  - LV Upgrade</v>
          </cell>
          <cell r="C3979" t="str">
            <v>CIPEN Rural Devpmnt</v>
          </cell>
        </row>
        <row r="3980">
          <cell r="A3980">
            <v>7521813</v>
          </cell>
          <cell r="B3980" t="str">
            <v>Franklin B1 S94 - LV Supply to Sales Office</v>
          </cell>
          <cell r="C3980" t="str">
            <v>CIPEN Com/Ind Dvlp</v>
          </cell>
        </row>
        <row r="3981">
          <cell r="A3981">
            <v>7521814</v>
          </cell>
          <cell r="B3981" t="str">
            <v>Ngunnawal adj  B16 S72 - LV Supply to Sales Office</v>
          </cell>
          <cell r="C3981" t="str">
            <v>CIPEN Com/Ind Dvlp</v>
          </cell>
        </row>
        <row r="3982">
          <cell r="A3982">
            <v>7521815</v>
          </cell>
          <cell r="B3982" t="str">
            <v>Parkes B2 S49 Wendouree Dr HV Relocation</v>
          </cell>
          <cell r="C3982" t="str">
            <v>CIPEN Relocation</v>
          </cell>
        </row>
        <row r="3983">
          <cell r="A3983">
            <v>7521818</v>
          </cell>
          <cell r="B3983" t="str">
            <v>Majura B587 Lot 5 Masters Sub 9360 Relocation</v>
          </cell>
          <cell r="C3983" t="str">
            <v>CIPEN Relocation</v>
          </cell>
        </row>
        <row r="3984">
          <cell r="A3984">
            <v>7521819</v>
          </cell>
          <cell r="B3984" t="str">
            <v>Crace B6 S2 Estate Stage 2D HV Relocation</v>
          </cell>
          <cell r="C3984" t="str">
            <v>CIPEN Relocation</v>
          </cell>
        </row>
        <row r="3985">
          <cell r="A3985">
            <v>7521820</v>
          </cell>
          <cell r="B3985" t="str">
            <v>Suburban Pole Replacement Stage 13 2011- '12</v>
          </cell>
          <cell r="C3985" t="str">
            <v>CIPEN Dist Pole Rplc</v>
          </cell>
        </row>
        <row r="3986">
          <cell r="A3986">
            <v>7521821</v>
          </cell>
          <cell r="B3986" t="str">
            <v>Suburban Pole Replacement Stage 14 2011- '12</v>
          </cell>
          <cell r="C3986" t="str">
            <v>CIPEN Dist Pole Rplc</v>
          </cell>
        </row>
        <row r="3987">
          <cell r="A3987">
            <v>7521822</v>
          </cell>
          <cell r="B3987" t="str">
            <v>Suburban Pole Replacement Stage 15 2011- '12</v>
          </cell>
          <cell r="C3987" t="str">
            <v>CIPEN Dist Pole Rplc</v>
          </cell>
        </row>
        <row r="3988">
          <cell r="A3988">
            <v>7521823</v>
          </cell>
          <cell r="B3988" t="str">
            <v>Suburban Pole Replacement Stage 16 2011- '12</v>
          </cell>
          <cell r="C3988" t="str">
            <v>CIPEN Dist Pole Rplc</v>
          </cell>
        </row>
        <row r="3989">
          <cell r="A3989">
            <v>7521824</v>
          </cell>
          <cell r="B3989" t="str">
            <v>Suburban Pole Replacement Stage 17 2011- '12</v>
          </cell>
          <cell r="C3989" t="str">
            <v>CIPEN Dist Pole Rplc</v>
          </cell>
        </row>
        <row r="3990">
          <cell r="A3990">
            <v>7521825</v>
          </cell>
          <cell r="B3990" t="str">
            <v>Suburban Pole Replacement Stage 18 2011- '12</v>
          </cell>
          <cell r="C3990" t="str">
            <v>CIPEN Dist Pole Rplc</v>
          </cell>
        </row>
        <row r="3991">
          <cell r="A3991">
            <v>7521826</v>
          </cell>
          <cell r="B3991" t="str">
            <v>Belconnen Dist B1553 LMWQCC Sub 2005 HV Switchgear Upgrade</v>
          </cell>
          <cell r="C3991" t="str">
            <v>CIPEN Com/Ind Dvlp</v>
          </cell>
        </row>
        <row r="3992">
          <cell r="A3992">
            <v>7521827</v>
          </cell>
          <cell r="B3992" t="str">
            <v>Mitchell B8 S58 - LV Supply to Comm Development</v>
          </cell>
          <cell r="C3992" t="str">
            <v>CIPEN Com/Ind Dvlp</v>
          </cell>
        </row>
        <row r="3993">
          <cell r="A3993">
            <v>7521828</v>
          </cell>
          <cell r="B3993" t="str">
            <v>Turner B23 S46 - LV Supply to 10 Units</v>
          </cell>
          <cell r="C3993" t="str">
            <v>CIPEN Urbn Infill</v>
          </cell>
        </row>
        <row r="3994">
          <cell r="A3994">
            <v>7521829</v>
          </cell>
          <cell r="B3994" t="str">
            <v>Fyshwick Sections 888990 HV Reticulation to Commercial Subdivision</v>
          </cell>
          <cell r="C3994" t="str">
            <v>CIPEN Com/Ind Dvlp</v>
          </cell>
        </row>
        <row r="3995">
          <cell r="A3995">
            <v>7521832</v>
          </cell>
          <cell r="B3995" t="str">
            <v>Casey B1 S59 - LV Supply to 10 Units</v>
          </cell>
          <cell r="C3995" t="str">
            <v>CIPEN Urbn Infill</v>
          </cell>
        </row>
        <row r="3996">
          <cell r="A3996">
            <v>7521834</v>
          </cell>
          <cell r="B3996" t="str">
            <v>Suburb Pole Substation Stg 3 11-12 Replacement</v>
          </cell>
          <cell r="C3996" t="str">
            <v>CIPEN Dist Pole Sub</v>
          </cell>
        </row>
        <row r="3997">
          <cell r="A3997">
            <v>7521835</v>
          </cell>
          <cell r="B3997" t="str">
            <v>Dickson B62 S4 - LV Relocation</v>
          </cell>
          <cell r="C3997" t="str">
            <v>CIPEN Relocation</v>
          </cell>
        </row>
        <row r="3998">
          <cell r="A3998">
            <v>7521837</v>
          </cell>
          <cell r="B3998" t="str">
            <v>Beard  Copper Cr /Coal Court Intersection - HV Reticulation</v>
          </cell>
          <cell r="C3998" t="str">
            <v>CIPEN Com/Ind Dvlp</v>
          </cell>
        </row>
        <row r="3999">
          <cell r="A3999">
            <v>7521838</v>
          </cell>
          <cell r="B3999" t="str">
            <v>Forrest B15 S30 Sydney Ave Indoor Sub Fitout &amp; HV Reticulation</v>
          </cell>
          <cell r="C3999" t="str">
            <v>CIPEN Com/Ind Dvlp</v>
          </cell>
        </row>
        <row r="4000">
          <cell r="A4000">
            <v>7521839</v>
          </cell>
          <cell r="B4000" t="str">
            <v>Bruce B1 S3 UC - HV Relocation</v>
          </cell>
          <cell r="C4000" t="str">
            <v>CIPEN Relocation</v>
          </cell>
        </row>
        <row r="4001">
          <cell r="A4001">
            <v>7521840</v>
          </cell>
          <cell r="B4001" t="str">
            <v>Harrison B1 S137  Well Station Dr - LV Supply to TLC</v>
          </cell>
          <cell r="C4001" t="str">
            <v>CIPEN Spec Requests</v>
          </cell>
        </row>
        <row r="4002">
          <cell r="A4002">
            <v>7521841</v>
          </cell>
          <cell r="B4002" t="str">
            <v>Beard B19 S7 - LV Supply to Warehouse</v>
          </cell>
          <cell r="C4002" t="str">
            <v>CIPEN Com/Ind Dvlp</v>
          </cell>
        </row>
        <row r="4003">
          <cell r="A4003">
            <v>7521842</v>
          </cell>
          <cell r="B4003" t="str">
            <v>Forrest B15 S30 - LV Supply to Construction Site</v>
          </cell>
          <cell r="C4003" t="str">
            <v>CIPEN Com/Ind Dvlp</v>
          </cell>
        </row>
        <row r="4004">
          <cell r="A4004">
            <v>7521843</v>
          </cell>
          <cell r="B4004" t="str">
            <v>Forde B1 S92 - LV Supply to 23 Units</v>
          </cell>
          <cell r="C4004" t="str">
            <v>CIPEN Urbn Infill</v>
          </cell>
        </row>
        <row r="4005">
          <cell r="A4005">
            <v>7521844</v>
          </cell>
          <cell r="B4005" t="str">
            <v>Forde B1 S97 - LV Supply to 18 Units</v>
          </cell>
          <cell r="C4005" t="str">
            <v>CIPEN Urbn Infill</v>
          </cell>
        </row>
        <row r="4006">
          <cell r="A4006">
            <v>7521846</v>
          </cell>
          <cell r="B4006" t="str">
            <v>Phillip B88 S8 Droplet Sculpture HV Relocation</v>
          </cell>
          <cell r="C4006" t="str">
            <v>CIPEN Relocation</v>
          </cell>
        </row>
        <row r="4007">
          <cell r="A4007">
            <v>7521850</v>
          </cell>
          <cell r="B4007" t="str">
            <v>Miscellaneous Suburb Pole Reinforement Stage 2 2011/12</v>
          </cell>
          <cell r="C4007" t="str">
            <v>CIPEN Dist Pole Rnst</v>
          </cell>
        </row>
        <row r="4008">
          <cell r="A4008">
            <v>7521851</v>
          </cell>
          <cell r="B4008" t="str">
            <v>Stage 2 HV OH Switch Gear Replacement  2011-'12 (James)</v>
          </cell>
          <cell r="C4008" t="str">
            <v>CIPEN Dist O/H Rplc</v>
          </cell>
        </row>
        <row r="4009">
          <cell r="A4009">
            <v>7521852</v>
          </cell>
          <cell r="B4009" t="str">
            <v>Bruce B8 S85  Stage 2 - HV Retic &amp; LV Supply to 73 Units</v>
          </cell>
          <cell r="C4009" t="str">
            <v>CIPEN Urbn Infill</v>
          </cell>
        </row>
        <row r="4010">
          <cell r="A4010">
            <v>7521853</v>
          </cell>
          <cell r="B4010" t="str">
            <v>Chapman B14 S35 - Replace LV O/H with ABC</v>
          </cell>
          <cell r="C4010" t="str">
            <v>CIPEN CI Replacemnt</v>
          </cell>
        </row>
        <row r="4011">
          <cell r="A4011">
            <v>7521854</v>
          </cell>
          <cell r="B4011" t="str">
            <v>O'Connor B46 S89 -  LV Relocation</v>
          </cell>
          <cell r="C4011" t="str">
            <v>CIPEN Relocation</v>
          </cell>
        </row>
        <row r="4012">
          <cell r="A4012">
            <v>7521855</v>
          </cell>
          <cell r="B4012" t="str">
            <v>Fyshwick B34 S24 - LV Upgrade</v>
          </cell>
          <cell r="C4012" t="str">
            <v>CIPEN Com/Ind Dvlp</v>
          </cell>
        </row>
        <row r="4013">
          <cell r="A4013">
            <v>7521859</v>
          </cell>
          <cell r="B4013" t="str">
            <v>Forde B1 S32 Village Centre - LV Upgrade</v>
          </cell>
          <cell r="C4013" t="str">
            <v>CIPEN Relocation</v>
          </cell>
        </row>
        <row r="4014">
          <cell r="A4014">
            <v>7521861</v>
          </cell>
          <cell r="B4014" t="str">
            <v>Waramanga B1516 &amp;17 S5 - LV Supply to 11 Units</v>
          </cell>
          <cell r="C4014" t="str">
            <v>CIPEN Urbn Infill</v>
          </cell>
        </row>
        <row r="4015">
          <cell r="A4015">
            <v>7521862</v>
          </cell>
          <cell r="B4015" t="str">
            <v>Franklin B1 S114 - LV Supply to Early Childhood School</v>
          </cell>
          <cell r="C4015" t="str">
            <v>CIPEN Com/Ind Dvlp</v>
          </cell>
        </row>
        <row r="4016">
          <cell r="A4016">
            <v>7521863</v>
          </cell>
          <cell r="B4016" t="str">
            <v>Duffy B10 S61 - Minipillar Relocations</v>
          </cell>
          <cell r="C4016" t="str">
            <v>CIPEN Relocation</v>
          </cell>
        </row>
        <row r="4017">
          <cell r="A4017">
            <v>7521864</v>
          </cell>
          <cell r="B4017" t="str">
            <v>Greenway B23 S20 - HV Retic &amp; LV Supply to Lake Tugg Pump Station</v>
          </cell>
          <cell r="C4017" t="str">
            <v>CIPEN Community Dvp</v>
          </cell>
        </row>
        <row r="4018">
          <cell r="A4018">
            <v>7521865</v>
          </cell>
          <cell r="B4018" t="str">
            <v>Greenway B1 S66 - LV Supply to Isabella Valve Site</v>
          </cell>
          <cell r="C4018" t="str">
            <v>CIPEN Com/Ind Dvlp</v>
          </cell>
        </row>
        <row r="4019">
          <cell r="A4019">
            <v>7521866</v>
          </cell>
          <cell r="B4019" t="str">
            <v>Distribution Pillar Reactive Replacements 2011/12</v>
          </cell>
          <cell r="C4019" t="str">
            <v>CIPEN Dist U/G Rplc</v>
          </cell>
        </row>
        <row r="4020">
          <cell r="A4020">
            <v>7521867</v>
          </cell>
          <cell r="B4020" t="str">
            <v>Underground Cable Replacements 2011/12</v>
          </cell>
          <cell r="C4020" t="str">
            <v>CIPEN Dist U/G Rplc</v>
          </cell>
        </row>
        <row r="4021">
          <cell r="A4021">
            <v>7521868</v>
          </cell>
          <cell r="B4021" t="str">
            <v>Underground Service Replacements 2011/12</v>
          </cell>
          <cell r="C4021" t="str">
            <v>CIPEN Dist U/G Rplc</v>
          </cell>
        </row>
        <row r="4022">
          <cell r="A4022">
            <v>7521870</v>
          </cell>
          <cell r="B4022" t="str">
            <v>Bruce B1 S1 Calvary Hospital Supply Upgrade</v>
          </cell>
          <cell r="C4022" t="str">
            <v>CIPEN Com/Ind Dvlp</v>
          </cell>
        </row>
        <row r="4023">
          <cell r="A4023">
            <v>7521871</v>
          </cell>
          <cell r="B4023" t="str">
            <v>Turner B36 S62 - LV Supply to 30 Units</v>
          </cell>
          <cell r="C4023" t="str">
            <v>CIPEN Urbn Infill</v>
          </cell>
        </row>
        <row r="4024">
          <cell r="A4024">
            <v>7521872</v>
          </cell>
          <cell r="B4024" t="str">
            <v>Franklin B1 S94 - LV Supply to 56 Units</v>
          </cell>
          <cell r="C4024" t="str">
            <v>CIPEN Urbn Infill</v>
          </cell>
        </row>
        <row r="4025">
          <cell r="A4025">
            <v>7521875</v>
          </cell>
          <cell r="B4025" t="str">
            <v>Red Hill B11 S27 - HV Relocation</v>
          </cell>
          <cell r="C4025" t="str">
            <v>CIPEN Relocation</v>
          </cell>
        </row>
        <row r="4026">
          <cell r="A4026">
            <v>7521883</v>
          </cell>
          <cell r="B4026" t="str">
            <v>Oakden Street Alterations to Building 1 Level 1</v>
          </cell>
          <cell r="C4026" t="str">
            <v>CIPEN Facilities</v>
          </cell>
        </row>
        <row r="4027">
          <cell r="A4027">
            <v>7521903</v>
          </cell>
          <cell r="B4027" t="str">
            <v>LMQCC SUB2005 Augmentation</v>
          </cell>
          <cell r="C4027" t="str">
            <v>CIPEN Dist S/S Augm</v>
          </cell>
        </row>
        <row r="4028">
          <cell r="A4028">
            <v>7521910</v>
          </cell>
          <cell r="B4028" t="str">
            <v>Garran B1 S58 The Canberra Hospital</v>
          </cell>
          <cell r="C4028" t="str">
            <v>CIPEN Com/Ind Dvlp</v>
          </cell>
        </row>
        <row r="4029">
          <cell r="A4029">
            <v>7521911</v>
          </cell>
          <cell r="B4029" t="str">
            <v>Lyons B6 S69 -  HV Relocation</v>
          </cell>
          <cell r="C4029" t="str">
            <v>CIPEN Relocation</v>
          </cell>
        </row>
        <row r="4030">
          <cell r="A4030">
            <v>7521916</v>
          </cell>
          <cell r="B4030" t="str">
            <v>LV Cable Pothead &amp; Crossarm Replacements - Stage 2 2011/12</v>
          </cell>
          <cell r="C4030" t="str">
            <v>CIPEN Dist O/H Rplc</v>
          </cell>
        </row>
        <row r="4031">
          <cell r="A4031">
            <v>7521917</v>
          </cell>
          <cell r="B4031" t="str">
            <v>Lyneham B7&amp;8 S49 - LV  Supply to 12 Units</v>
          </cell>
          <cell r="C4031" t="str">
            <v>CIPEN Urbn Infill</v>
          </cell>
        </row>
        <row r="4032">
          <cell r="A4032">
            <v>7521918</v>
          </cell>
          <cell r="B4032" t="str">
            <v>Weston Sec 81 DHA Estate HV and LV Relocation</v>
          </cell>
          <cell r="C4032" t="str">
            <v>CIPEN Relocation</v>
          </cell>
        </row>
        <row r="4033">
          <cell r="A4033">
            <v>7521919</v>
          </cell>
          <cell r="B4033" t="str">
            <v>Weston Sec 81 DHA Estate HV LV Reticulation</v>
          </cell>
          <cell r="C4033" t="str">
            <v>CIPEN Urbn Dvlpmnt</v>
          </cell>
        </row>
        <row r="4034">
          <cell r="A4034">
            <v>7521921</v>
          </cell>
          <cell r="B4034" t="str">
            <v>Gilmore Zone Substation Building Refurbishment</v>
          </cell>
          <cell r="C4034" t="str">
            <v>CIPEN ZZS Replce</v>
          </cell>
        </row>
        <row r="4035">
          <cell r="A4035">
            <v>7521922</v>
          </cell>
          <cell r="B4035" t="str">
            <v>Theodore Zone Substation Building Refurbishment Work</v>
          </cell>
          <cell r="C4035" t="str">
            <v>CIPEN ZZS Replce</v>
          </cell>
        </row>
        <row r="4036">
          <cell r="A4036">
            <v>7521923</v>
          </cell>
          <cell r="B4036" t="str">
            <v>Bonner B5 S26  -  LV Supply to 10 Units</v>
          </cell>
          <cell r="C4036" t="str">
            <v>CIPEN Urbn Infill</v>
          </cell>
        </row>
        <row r="4037">
          <cell r="A4037">
            <v>7521924</v>
          </cell>
          <cell r="B4037" t="str">
            <v>Chifley B63 S5 - LV Supply to 5 Units</v>
          </cell>
          <cell r="C4037" t="str">
            <v>CIPEN Urbn Infill</v>
          </cell>
        </row>
        <row r="4038">
          <cell r="A4038">
            <v>7521925</v>
          </cell>
          <cell r="B4038" t="str">
            <v>Isabella Plains adj.B 20 S806 Johnson Dr - LV Supply to Temp TLC</v>
          </cell>
          <cell r="C4038" t="str">
            <v>CIPEN Spec Requests</v>
          </cell>
        </row>
        <row r="4039">
          <cell r="A4039">
            <v>7521926</v>
          </cell>
          <cell r="B4039" t="str">
            <v>Braddon B8 S8 - LV Supply to 221 Units</v>
          </cell>
          <cell r="C4039" t="str">
            <v>CIPEN Urbn Infill</v>
          </cell>
        </row>
        <row r="4040">
          <cell r="A4040">
            <v>7521927</v>
          </cell>
          <cell r="B4040" t="str">
            <v>Watson B138 S75 - LV Supply to 12 Units</v>
          </cell>
          <cell r="C4040" t="str">
            <v>CIPEN Urbn Infill</v>
          </cell>
        </row>
        <row r="4041">
          <cell r="A4041">
            <v>7521928</v>
          </cell>
          <cell r="B4041" t="str">
            <v>Miscellaneous Suburb Pole Reinforcement Stage 3 2011/2012</v>
          </cell>
          <cell r="C4041" t="str">
            <v>CIPEN Dist Pole Rplc</v>
          </cell>
        </row>
        <row r="4042">
          <cell r="A4042">
            <v>7521933</v>
          </cell>
          <cell r="B4042" t="str">
            <v>Majura Canberra Airport Sub 9446 HV &amp; LV Relocations</v>
          </cell>
          <cell r="C4042" t="str">
            <v>CIPEN Relocation</v>
          </cell>
        </row>
        <row r="4043">
          <cell r="A4043">
            <v>7521934</v>
          </cell>
          <cell r="B4043" t="str">
            <v>Weston B17 S64 Sub 2824  -  Replace Capstan Link LV Board</v>
          </cell>
          <cell r="C4043" t="str">
            <v>CIPEN Dist S/S Rplc</v>
          </cell>
        </row>
        <row r="4044">
          <cell r="A4044">
            <v>7521935</v>
          </cell>
          <cell r="B4044" t="str">
            <v>Bruce B1 S3 UC Sub 1864-Replace Caps Link LV Board</v>
          </cell>
          <cell r="C4044" t="str">
            <v>CIPEN Dist S/S Rplc</v>
          </cell>
        </row>
        <row r="4045">
          <cell r="A4045">
            <v>7521936</v>
          </cell>
          <cell r="B4045" t="str">
            <v>Majura B694 Sub1914-Replace Capstan Link LV Board</v>
          </cell>
          <cell r="C4045" t="str">
            <v>CIPEN Dist S/S Rplc</v>
          </cell>
        </row>
        <row r="4046">
          <cell r="A4046">
            <v>7521937</v>
          </cell>
          <cell r="B4046" t="str">
            <v>Lawson South Estate 1B - HV &amp; LV Reticulation</v>
          </cell>
          <cell r="C4046" t="str">
            <v>CIPEN Urbn Dvlpmnt</v>
          </cell>
        </row>
        <row r="4047">
          <cell r="A4047">
            <v>7521940</v>
          </cell>
          <cell r="B4047" t="str">
            <v>Blk 9 Sec 96 Weston - HV Retic &amp; LV to Islamic School of Canberra</v>
          </cell>
          <cell r="C4047" t="str">
            <v>CIPEN Community Dvp</v>
          </cell>
        </row>
        <row r="4048">
          <cell r="A4048">
            <v>7521941</v>
          </cell>
          <cell r="B4048" t="str">
            <v>Telvent Pilot</v>
          </cell>
          <cell r="C4048" t="str">
            <v>CIPEN IT Project</v>
          </cell>
        </row>
        <row r="4049">
          <cell r="A4049">
            <v>7521943</v>
          </cell>
          <cell r="B4049" t="str">
            <v>Suburban Pole Replacement Stage 19 2011 -'12</v>
          </cell>
          <cell r="C4049" t="str">
            <v>CIPEN Dist Pole Rplc</v>
          </cell>
        </row>
        <row r="4050">
          <cell r="A4050">
            <v>7521944</v>
          </cell>
          <cell r="B4050" t="str">
            <v>Suburban Pole Replacement Stage 20 2011 -'12</v>
          </cell>
          <cell r="C4050" t="str">
            <v>CIPEN Dist Pole Rplc</v>
          </cell>
        </row>
        <row r="4051">
          <cell r="A4051">
            <v>7521945</v>
          </cell>
          <cell r="B4051" t="str">
            <v>Suburban Pole Replacement Stage 21 2011 -'12</v>
          </cell>
          <cell r="C4051" t="str">
            <v>CIPEN Dist Pole Rplc</v>
          </cell>
        </row>
        <row r="4052">
          <cell r="A4052">
            <v>7521946</v>
          </cell>
          <cell r="B4052" t="str">
            <v>Suburban Pole Replacement Stage 22 2011 -'12</v>
          </cell>
          <cell r="C4052" t="str">
            <v>CIPEN Dist Pole Rplc</v>
          </cell>
        </row>
        <row r="4053">
          <cell r="A4053">
            <v>7521947</v>
          </cell>
          <cell r="B4053" t="str">
            <v>Suburban Pole Replacement Stage 23 2011 -'12</v>
          </cell>
          <cell r="C4053" t="str">
            <v>CIPEN Dist Pole Rplc</v>
          </cell>
        </row>
        <row r="4054">
          <cell r="A4054">
            <v>7521948</v>
          </cell>
          <cell r="B4054" t="str">
            <v>Franklin B2 S95 - LV Supply to Construction Site</v>
          </cell>
          <cell r="C4054" t="str">
            <v>CIPEN Urbn Dvlpmnt</v>
          </cell>
        </row>
        <row r="4055">
          <cell r="A4055">
            <v>7521950</v>
          </cell>
          <cell r="B4055" t="str">
            <v>Hume B89 S7 - LV Supply to Heavy Vehicle Fuelling Station</v>
          </cell>
          <cell r="C4055" t="str">
            <v>CIPEN Com/Ind Dvlp</v>
          </cell>
        </row>
        <row r="4056">
          <cell r="A4056">
            <v>7521951</v>
          </cell>
          <cell r="B4056" t="str">
            <v>Mitchell B1 S16 -Sub 1950 - Replace Capstan Link LV Board</v>
          </cell>
          <cell r="C4056" t="str">
            <v>CIPEN Dist S/S Rplc</v>
          </cell>
        </row>
        <row r="4057">
          <cell r="A4057">
            <v>7521952</v>
          </cell>
          <cell r="B4057" t="str">
            <v>Canberra Central B1284 Sub 1953 - Replace Capstan Link LV Board</v>
          </cell>
          <cell r="C4057" t="str">
            <v>CIPEN Dist S/S Rplc</v>
          </cell>
        </row>
        <row r="4058">
          <cell r="A4058">
            <v>7521955</v>
          </cell>
          <cell r="B4058" t="str">
            <v>Parkes B15  S28 Sub 2227 -  Replace Capstan Link LV Board</v>
          </cell>
          <cell r="C4058" t="str">
            <v>CIPEN Dist S/S Rplc</v>
          </cell>
        </row>
        <row r="4059">
          <cell r="A4059">
            <v>7521956</v>
          </cell>
          <cell r="B4059" t="str">
            <v>Dickson B4 S33 Sub 2605 - Replace  Capstan Link LV Board</v>
          </cell>
          <cell r="C4059" t="str">
            <v>CIPEN Dist S/S Rplc</v>
          </cell>
        </row>
        <row r="4060">
          <cell r="A4060">
            <v>7521957</v>
          </cell>
          <cell r="B4060" t="str">
            <v>Phillip B8 S68 Sub 2765 -  Replace Capstan Link LV Board</v>
          </cell>
          <cell r="C4060" t="str">
            <v>CIPEN Dist S/S Rplc</v>
          </cell>
        </row>
        <row r="4061">
          <cell r="A4061">
            <v>7521958</v>
          </cell>
          <cell r="B4061" t="str">
            <v>Parkes B1 S43 Sub 2844 -  Replace Capstan Link LV Board</v>
          </cell>
          <cell r="C4061" t="str">
            <v>CIPEN Dist S/S Rplc</v>
          </cell>
        </row>
        <row r="4062">
          <cell r="A4062">
            <v>7521962</v>
          </cell>
          <cell r="B4062" t="str">
            <v>Curtin - Blk 5 Sec 121 - HV O/H relocations</v>
          </cell>
          <cell r="C4062" t="str">
            <v>CIPEN Relocation</v>
          </cell>
        </row>
        <row r="4063">
          <cell r="A4063">
            <v>7521964</v>
          </cell>
          <cell r="B4063" t="str">
            <v>Gungahlin - Blk 1 Sec 29 - LV supply to Salvation Army Church</v>
          </cell>
          <cell r="C4063" t="str">
            <v>CIPEN Spec Requests</v>
          </cell>
        </row>
        <row r="4064">
          <cell r="A4064">
            <v>7521966</v>
          </cell>
          <cell r="B4064" t="str">
            <v>Griffith B45 S78 - LV Supply to Construction Site</v>
          </cell>
          <cell r="C4064" t="str">
            <v>CIPEN Com/Ind Dvlp</v>
          </cell>
        </row>
        <row r="4065">
          <cell r="A4065">
            <v>7521967</v>
          </cell>
          <cell r="B4065" t="str">
            <v>Lyneham B5 S55 - LV Supply to 12 Units</v>
          </cell>
          <cell r="C4065" t="str">
            <v>CIPEN Urbn Infill</v>
          </cell>
        </row>
        <row r="4066">
          <cell r="A4066">
            <v>7521968</v>
          </cell>
          <cell r="B4066" t="str">
            <v>Bonner B2 S12 - LV Supply to 20 Units</v>
          </cell>
          <cell r="C4066" t="str">
            <v>CIPEN Urbn Infill</v>
          </cell>
        </row>
        <row r="4067">
          <cell r="A4067">
            <v>7521969</v>
          </cell>
          <cell r="B4067" t="str">
            <v>Jacka Estate - Stage 1B - HV &amp; LV Reticulation</v>
          </cell>
          <cell r="C4067" t="str">
            <v>CIPEN Urbn Dvlpmnt</v>
          </cell>
        </row>
        <row r="4068">
          <cell r="A4068">
            <v>7521971</v>
          </cell>
          <cell r="B4068" t="str">
            <v>Harrison B15 S5 - HV Relocation</v>
          </cell>
          <cell r="C4068" t="str">
            <v>CIPEN Relocation</v>
          </cell>
        </row>
        <row r="4069">
          <cell r="A4069">
            <v>7521973</v>
          </cell>
          <cell r="B4069" t="str">
            <v>Casey B6 S74 - LV Relocation</v>
          </cell>
          <cell r="C4069" t="str">
            <v>CIPEN Relocation</v>
          </cell>
        </row>
        <row r="4070">
          <cell r="A4070">
            <v>7521974</v>
          </cell>
          <cell r="B4070" t="str">
            <v>Cotter District B435 HV-LV 200kW Solar PV Connection</v>
          </cell>
          <cell r="C4070" t="str">
            <v>CIPEN Com/Ind Dvlp</v>
          </cell>
        </row>
        <row r="4071">
          <cell r="A4071">
            <v>7521976</v>
          </cell>
          <cell r="B4071" t="str">
            <v>Casey B4 S56 - LV Supply to 17 Units</v>
          </cell>
          <cell r="C4071" t="str">
            <v>CIPEN Urbn Infill</v>
          </cell>
        </row>
        <row r="4072">
          <cell r="A4072">
            <v>7521977</v>
          </cell>
          <cell r="B4072" t="str">
            <v>Harrison B6 S63 - LV Supply to 10 Units</v>
          </cell>
          <cell r="C4072" t="str">
            <v>CIPEN Urbn Infill</v>
          </cell>
        </row>
        <row r="4073">
          <cell r="A4073">
            <v>7521980</v>
          </cell>
          <cell r="B4073" t="str">
            <v>Blk 12 Sec 6 Griffith - Replace existing LV OH with 150mm² LV ABC</v>
          </cell>
          <cell r="C4073" t="str">
            <v>CIPEN Spec Requests</v>
          </cell>
        </row>
        <row r="4074">
          <cell r="A4074">
            <v>7521981</v>
          </cell>
          <cell r="B4074" t="str">
            <v>Coree District Block 76 HV 10MW Solar PV Connection</v>
          </cell>
          <cell r="C4074" t="str">
            <v>CIPEN Com/Ind Dvlp</v>
          </cell>
        </row>
        <row r="4075">
          <cell r="A4075">
            <v>7521982</v>
          </cell>
          <cell r="B4075" t="str">
            <v>Blk 7 Sec 13 Gungahlin - Supply upgrade to Coles</v>
          </cell>
          <cell r="C4075" t="str">
            <v>CIPEN Com/Ind Dvlp</v>
          </cell>
        </row>
        <row r="4076">
          <cell r="A4076">
            <v>7521987</v>
          </cell>
          <cell r="B4076" t="str">
            <v>Project Library</v>
          </cell>
          <cell r="C4076" t="str">
            <v>CIPEN IT Project</v>
          </cell>
        </row>
        <row r="4077">
          <cell r="A4077">
            <v>7521988</v>
          </cell>
          <cell r="B4077" t="str">
            <v>Gungahlin B1 S67 Sub 8942 - HV &amp; LV Earth Relocation</v>
          </cell>
          <cell r="C4077" t="str">
            <v>CIPEN Relocation</v>
          </cell>
        </row>
        <row r="4078">
          <cell r="A4078">
            <v>7521989</v>
          </cell>
          <cell r="B4078" t="str">
            <v>Acton ANU China In The World New Supply</v>
          </cell>
          <cell r="C4078" t="str">
            <v>CIPEN Com/Ind Dvlp</v>
          </cell>
        </row>
        <row r="4079">
          <cell r="A4079">
            <v>7521990</v>
          </cell>
          <cell r="B4079" t="str">
            <v>Gungahlin B8 S205 - Minipillar Upgrade</v>
          </cell>
          <cell r="C4079" t="str">
            <v>CIPEN CI Replacemnt</v>
          </cell>
        </row>
        <row r="4080">
          <cell r="A4080">
            <v>7521994</v>
          </cell>
          <cell r="B4080" t="str">
            <v>U.R.D. U/G Pit Pilot Project - Thynne St Bruce</v>
          </cell>
          <cell r="C4080" t="str">
            <v>CIPEN Relocation</v>
          </cell>
        </row>
        <row r="4081">
          <cell r="A4081">
            <v>7521995</v>
          </cell>
          <cell r="B4081" t="str">
            <v>Ainslie B6 S105 - Replace LV O/H with ABC</v>
          </cell>
          <cell r="C4081" t="str">
            <v>CIPEN CI Replacemnt</v>
          </cell>
        </row>
        <row r="4082">
          <cell r="A4082">
            <v>7521996</v>
          </cell>
          <cell r="B4082" t="str">
            <v>Majura B660 Fairbairn Park Bldg 207 - LV Upgrade</v>
          </cell>
          <cell r="C4082" t="str">
            <v>CIPEN Com/Ind Dvlp</v>
          </cell>
        </row>
        <row r="4083">
          <cell r="A4083">
            <v>7521997</v>
          </cell>
          <cell r="B4083" t="str">
            <v>Harrison B15 S5 Well Station Drive - LV Supply to SLCC</v>
          </cell>
          <cell r="C4083" t="str">
            <v>CIPEN Spec Requests</v>
          </cell>
        </row>
        <row r="4084">
          <cell r="A4084">
            <v>7521998</v>
          </cell>
          <cell r="B4084" t="str">
            <v>Harrison B16 S5 Well Station Drive - LV Supply to SLCC</v>
          </cell>
          <cell r="C4084" t="str">
            <v>CIPEN Spec Requests</v>
          </cell>
        </row>
        <row r="4085">
          <cell r="A4085">
            <v>7521999</v>
          </cell>
          <cell r="B4085" t="str">
            <v>Ainslie B20 S62 - Replace LV O/H with ABC</v>
          </cell>
          <cell r="C4085" t="str">
            <v>CIPEN CI Replacemnt</v>
          </cell>
        </row>
        <row r="4086">
          <cell r="A4086">
            <v>7522000</v>
          </cell>
          <cell r="B4086" t="str">
            <v>HMAS Harman Department of Defence - Stage 1 - Building 195</v>
          </cell>
          <cell r="C4086" t="str">
            <v>CIPEN Spec Requests</v>
          </cell>
        </row>
        <row r="4087">
          <cell r="A4087">
            <v>7522005</v>
          </cell>
          <cell r="B4087" t="str">
            <v>Curtin B48 S53 -  Sub 969 Replacement</v>
          </cell>
          <cell r="C4087" t="str">
            <v>CIPEN Dist S/S Rplc</v>
          </cell>
        </row>
        <row r="4088">
          <cell r="A4088">
            <v>7522006</v>
          </cell>
          <cell r="B4088" t="str">
            <v>Braddon B65 S4 - LV Supply to 8 Units</v>
          </cell>
          <cell r="C4088" t="str">
            <v>CIPEN Urbn Infill</v>
          </cell>
        </row>
        <row r="4089">
          <cell r="A4089">
            <v>7522007</v>
          </cell>
          <cell r="B4089" t="str">
            <v>Suburban Pole Replacement Stage 24 2011 -'12</v>
          </cell>
          <cell r="C4089" t="str">
            <v>CIPEN Dist Pole Rplc</v>
          </cell>
        </row>
        <row r="4090">
          <cell r="A4090">
            <v>7522008</v>
          </cell>
          <cell r="B4090" t="str">
            <v>Suburban Pole Replacement Stage 25 2011 -'12</v>
          </cell>
          <cell r="C4090" t="str">
            <v>CIPEN Dist Pole Rplc</v>
          </cell>
        </row>
        <row r="4091">
          <cell r="A4091">
            <v>7522009</v>
          </cell>
          <cell r="B4091" t="str">
            <v>Harrison B1 S139 - LV Supply to Construction Site</v>
          </cell>
          <cell r="C4091" t="str">
            <v>CIPEN Com/Ind Dvlp</v>
          </cell>
        </row>
        <row r="4092">
          <cell r="A4092">
            <v>7522010</v>
          </cell>
          <cell r="B4092" t="str">
            <v>Lyons B23 S5 - LV Supply to 14 Units</v>
          </cell>
          <cell r="C4092" t="str">
            <v>CIPEN Urbn Infill</v>
          </cell>
        </row>
        <row r="4093">
          <cell r="A4093">
            <v>7522011</v>
          </cell>
          <cell r="B4093" t="str">
            <v>City B25 S26 Veterans Park - LV Supply to SLCC</v>
          </cell>
          <cell r="C4093" t="str">
            <v>CIPEN Spec Requests</v>
          </cell>
        </row>
        <row r="4094">
          <cell r="A4094">
            <v>7522018</v>
          </cell>
          <cell r="B4094" t="str">
            <v>Gungahlin B23 S167 - LV Supply to Optus Site</v>
          </cell>
          <cell r="C4094" t="str">
            <v>CIPEN Spec Requests</v>
          </cell>
        </row>
        <row r="4095">
          <cell r="A4095">
            <v>7522020</v>
          </cell>
          <cell r="B4095" t="str">
            <v>Nicholls B5 S35 HV Retic &amp; LV supply to Nicholls Tourist Accommodation</v>
          </cell>
          <cell r="C4095" t="str">
            <v>CIPEN Com/Ind Dvlp</v>
          </cell>
        </row>
        <row r="4096">
          <cell r="A4096">
            <v>7522021</v>
          </cell>
          <cell r="B4096" t="str">
            <v>Phillip B8 S54 - LV supply to ActewAGL Gas Facility</v>
          </cell>
          <cell r="C4096" t="str">
            <v>CIPEN Community Dvp</v>
          </cell>
        </row>
        <row r="4097">
          <cell r="A4097">
            <v>7522022</v>
          </cell>
          <cell r="B4097" t="str">
            <v>Miscellaneous Suburb Pole Reinforcement Stage 4 2011/2012</v>
          </cell>
          <cell r="C4097" t="str">
            <v>CIPEN Dist Pole Rnst</v>
          </cell>
        </row>
        <row r="4098">
          <cell r="A4098">
            <v>7522023</v>
          </cell>
          <cell r="B4098" t="str">
            <v>Lyneham B4 S5 - LV Supply to 12 Units</v>
          </cell>
          <cell r="C4098" t="str">
            <v>CIPEN Urbn Infill</v>
          </cell>
        </row>
        <row r="4099">
          <cell r="A4099">
            <v>7522024</v>
          </cell>
          <cell r="B4099" t="str">
            <v>opp Sec 65 Macgregor - Southern Cross Dr - HV U/G relocations</v>
          </cell>
          <cell r="C4099" t="str">
            <v>CIPEN Relocation</v>
          </cell>
        </row>
        <row r="4100">
          <cell r="A4100">
            <v>7522028</v>
          </cell>
          <cell r="B4100" t="str">
            <v>Zone Sub Fire Panel Replacement at Latham Gold Creek Belconnen&amp;Bruce</v>
          </cell>
          <cell r="C4100" t="str">
            <v>CIPEN ZZS Replce</v>
          </cell>
        </row>
        <row r="4101">
          <cell r="A4101">
            <v>7522030</v>
          </cell>
          <cell r="B4101" t="str">
            <v>Braddon B5 S28 - Temp Supply to Construction Site</v>
          </cell>
          <cell r="C4101" t="str">
            <v>CIPEN Com/Ind Dvlp</v>
          </cell>
        </row>
        <row r="4102">
          <cell r="A4102">
            <v>7522032</v>
          </cell>
          <cell r="B4102" t="str">
            <v>Griffith B23.45 &amp;6 S75 - LV Relocations</v>
          </cell>
          <cell r="C4102" t="str">
            <v>CIPEN Relocation</v>
          </cell>
        </row>
        <row r="4103">
          <cell r="A4103">
            <v>7522033</v>
          </cell>
          <cell r="B4103" t="str">
            <v>East Lake Zone Substation Stg 2 132kV Line  Augmentation</v>
          </cell>
          <cell r="C4103" t="str">
            <v>CIPEN ZZS Augme</v>
          </cell>
        </row>
        <row r="4104">
          <cell r="A4104">
            <v>7522047</v>
          </cell>
          <cell r="B4104" t="str">
            <v>Lyneham B14 S48 - LV Supply to 6 Units</v>
          </cell>
          <cell r="C4104" t="str">
            <v>CIPEN Urbn Infill</v>
          </cell>
        </row>
        <row r="4105">
          <cell r="A4105">
            <v>7522050</v>
          </cell>
          <cell r="B4105" t="str">
            <v>Suburban Pole Replacement Stage 26 2011-12</v>
          </cell>
          <cell r="C4105" t="str">
            <v>CIPEN Dist Pole Rplc</v>
          </cell>
        </row>
        <row r="4106">
          <cell r="A4106">
            <v>7522051</v>
          </cell>
          <cell r="B4106" t="str">
            <v>Suburban Pole Replacement Stage 27 2011-12</v>
          </cell>
          <cell r="C4106" t="str">
            <v>CIPEN Dist Pole Rplc</v>
          </cell>
        </row>
        <row r="4107">
          <cell r="A4107">
            <v>7522052</v>
          </cell>
          <cell r="B4107" t="str">
            <v>Suburban Pole Replacement Stage 28 2011-12</v>
          </cell>
          <cell r="C4107" t="str">
            <v>CIPEN Dist Pole Rplc</v>
          </cell>
        </row>
        <row r="4108">
          <cell r="A4108">
            <v>7522053</v>
          </cell>
          <cell r="B4108" t="str">
            <v>Suburban Pole Replacement Stage 29 2011-12</v>
          </cell>
          <cell r="C4108" t="str">
            <v>CIPEN Dist Pole Rplc</v>
          </cell>
        </row>
        <row r="4109">
          <cell r="A4109">
            <v>7522054</v>
          </cell>
          <cell r="B4109" t="str">
            <v>Shower Room Refurbishment Level 1 Building 2</v>
          </cell>
          <cell r="C4109" t="str">
            <v>CIPEN Facilities</v>
          </cell>
        </row>
        <row r="4110">
          <cell r="A4110">
            <v>7522055</v>
          </cell>
          <cell r="B4110" t="str">
            <v>Conder B 10 S289 - LV supply to Residence 10A</v>
          </cell>
          <cell r="C4110" t="str">
            <v>CIPEN Urbn Infill</v>
          </cell>
        </row>
        <row r="4111">
          <cell r="A4111">
            <v>7522056</v>
          </cell>
          <cell r="B4111" t="str">
            <v>Ngunnawal - adj B52 S116 - LV supply to VHA Telco Site</v>
          </cell>
          <cell r="C4111" t="str">
            <v>CIPEN Com/Ind Dvlp</v>
          </cell>
        </row>
        <row r="4112">
          <cell r="A4112">
            <v>7522058</v>
          </cell>
          <cell r="B4112" t="str">
            <v>URD Design Manual</v>
          </cell>
          <cell r="C4112" t="str">
            <v>CIPEN IT Project</v>
          </cell>
        </row>
        <row r="4113">
          <cell r="A4113">
            <v>7522061</v>
          </cell>
          <cell r="B4113" t="str">
            <v>Majura Solar Facility</v>
          </cell>
          <cell r="C4113" t="str">
            <v>CIPEN Spec Requests</v>
          </cell>
        </row>
        <row r="4114">
          <cell r="A4114">
            <v>7522063</v>
          </cell>
          <cell r="B4114" t="str">
            <v>Belconnen B1 S199 - HV reticulation &amp; LV supply to Unit Development</v>
          </cell>
          <cell r="C4114" t="str">
            <v>CIPEN Urbn Infill</v>
          </cell>
        </row>
        <row r="4115">
          <cell r="A4115">
            <v>7522064</v>
          </cell>
          <cell r="B4115" t="str">
            <v>Wright B1 S16 - LV supply to Unit Development</v>
          </cell>
          <cell r="C4115" t="str">
            <v>CIPEN Urbn Infill</v>
          </cell>
        </row>
        <row r="4116">
          <cell r="A4116">
            <v>7522065</v>
          </cell>
          <cell r="B4116" t="str">
            <v>Kambah B43 S277 - LV  Supply to Comm Development</v>
          </cell>
          <cell r="C4116" t="str">
            <v>CIPEN Com/Ind Dvlp</v>
          </cell>
        </row>
        <row r="4117">
          <cell r="A4117">
            <v>7522066</v>
          </cell>
          <cell r="B4117" t="str">
            <v>Gungahlin B1 S225 - LV Supply to Comm Building</v>
          </cell>
          <cell r="C4117" t="str">
            <v>CIPEN Com/Ind Dvlp</v>
          </cell>
        </row>
        <row r="4118">
          <cell r="A4118">
            <v>7522067</v>
          </cell>
          <cell r="B4118" t="str">
            <v>Deakin B14 S78 Sub 871 - Installation of Additional Earthing</v>
          </cell>
          <cell r="C4118" t="str">
            <v>CIPEN Dist S/S Augm</v>
          </cell>
        </row>
        <row r="4119">
          <cell r="A4119">
            <v>7522068</v>
          </cell>
          <cell r="B4119" t="str">
            <v>Majura District - Majura Parkway - Relocate HV &amp; LV assets</v>
          </cell>
          <cell r="C4119" t="str">
            <v>CIPEN Relocation</v>
          </cell>
        </row>
        <row r="4120">
          <cell r="A4120">
            <v>7522069</v>
          </cell>
          <cell r="B4120" t="str">
            <v>Bruce B4 S75 Next DC Data Centre Supply Upgrade</v>
          </cell>
          <cell r="C4120" t="str">
            <v>CIPEN Com/Ind Dvlp</v>
          </cell>
        </row>
        <row r="4121">
          <cell r="A4121">
            <v>7522072</v>
          </cell>
          <cell r="B4121" t="str">
            <v>Harrison B1 S108 - LV Supply to  84 Units</v>
          </cell>
          <cell r="C4121" t="str">
            <v>CIPEN Urbn Infill</v>
          </cell>
        </row>
        <row r="4122">
          <cell r="A4122">
            <v>7522073</v>
          </cell>
          <cell r="B4122" t="str">
            <v>Lyneham B38 S59 - LV cable relocation</v>
          </cell>
          <cell r="C4122" t="str">
            <v>CIPEN Dist U/G Rplc</v>
          </cell>
        </row>
        <row r="4123">
          <cell r="A4123">
            <v>7522075</v>
          </cell>
          <cell r="B4123" t="str">
            <v>Suburb Pole Substation Stg 4 11-12 Replacement</v>
          </cell>
          <cell r="C4123" t="str">
            <v>CIPEN Dist Pole Sub</v>
          </cell>
        </row>
        <row r="4124">
          <cell r="A4124">
            <v>7522076</v>
          </cell>
          <cell r="B4124" t="str">
            <v>Fyshwick B6 S21 - LV supply upgrade to 9 Lyell St</v>
          </cell>
          <cell r="C4124" t="str">
            <v>CIPEN Com/Ind Dvlp</v>
          </cell>
        </row>
        <row r="4125">
          <cell r="A4125">
            <v>7522079</v>
          </cell>
          <cell r="B4125" t="str">
            <v>Harrison B1 S147 - Supply to 12 Units</v>
          </cell>
          <cell r="C4125" t="str">
            <v>CIPEN Urbn Infill</v>
          </cell>
        </row>
        <row r="4126">
          <cell r="A4126">
            <v>7522080</v>
          </cell>
          <cell r="B4126" t="str">
            <v>Harrison B1 S148 - Supply to 24 Units</v>
          </cell>
          <cell r="C4126" t="str">
            <v>CIPEN Urbn Infill</v>
          </cell>
        </row>
        <row r="4127">
          <cell r="A4127">
            <v>7522084</v>
          </cell>
          <cell r="B4127" t="str">
            <v>Cityworks</v>
          </cell>
          <cell r="C4127" t="str">
            <v>CIPEN IT Project</v>
          </cell>
        </row>
        <row r="4128">
          <cell r="A4128">
            <v>7522086</v>
          </cell>
          <cell r="B4128" t="str">
            <v>Suburban Pole Replacement Stage 30 2011-12</v>
          </cell>
          <cell r="C4128" t="str">
            <v>CIPEN Dist Pole Rplc</v>
          </cell>
        </row>
        <row r="4129">
          <cell r="A4129">
            <v>7522087</v>
          </cell>
          <cell r="B4129" t="str">
            <v>Suburban Pole Replacement Stage 31 2011-12</v>
          </cell>
          <cell r="C4129" t="str">
            <v>CIPEN Dist Pole Rplc</v>
          </cell>
        </row>
        <row r="4130">
          <cell r="A4130">
            <v>7522088</v>
          </cell>
          <cell r="B4130" t="str">
            <v>Suburban Pole Replacement Stage 32 2011-12</v>
          </cell>
          <cell r="C4130" t="str">
            <v>CIPEN Dist Pole Rplc</v>
          </cell>
        </row>
        <row r="4131">
          <cell r="A4131">
            <v>7522089</v>
          </cell>
          <cell r="B4131" t="str">
            <v>Suburban Pole Replacement Stage 1 12-13</v>
          </cell>
          <cell r="C4131" t="str">
            <v>CIPEN Dist Pole Rplc</v>
          </cell>
        </row>
        <row r="4132">
          <cell r="A4132">
            <v>7522090</v>
          </cell>
          <cell r="B4132" t="str">
            <v>Suburban Pole Replacement Stage 2 12-13</v>
          </cell>
          <cell r="C4132" t="str">
            <v>CIPEN Dist Pole Rplc</v>
          </cell>
        </row>
        <row r="4133">
          <cell r="A4133">
            <v>7522091</v>
          </cell>
          <cell r="B4133" t="str">
            <v>Suburban Pole Replacement Stage 3 12-13</v>
          </cell>
          <cell r="C4133" t="str">
            <v>CIPEN Dist Pole Rplc</v>
          </cell>
        </row>
        <row r="4134">
          <cell r="A4134">
            <v>7522093</v>
          </cell>
          <cell r="B4134" t="str">
            <v>Fyshwick B12 S83 - LV Supply to Comm Development</v>
          </cell>
          <cell r="C4134" t="str">
            <v>CIPEN Com/Ind Dvlp</v>
          </cell>
        </row>
        <row r="4135">
          <cell r="A4135">
            <v>7522094</v>
          </cell>
          <cell r="B4135" t="str">
            <v>Scullin B4 S2 - LV Supply to Telstra Shelter</v>
          </cell>
          <cell r="C4135" t="str">
            <v>CIPEN Spec Requests</v>
          </cell>
        </row>
        <row r="4136">
          <cell r="A4136">
            <v>7522104</v>
          </cell>
          <cell r="B4136" t="str">
            <v>Kingston B1 S64 - HV Retic  &amp; LV Supply to Construction Site</v>
          </cell>
          <cell r="C4136" t="str">
            <v>CIPEN Com/Ind Dvlp</v>
          </cell>
        </row>
        <row r="4137">
          <cell r="A4137">
            <v>7522105</v>
          </cell>
          <cell r="B4137" t="str">
            <v>Narrabundah B1 S34 - LV Supply to 70 Units</v>
          </cell>
          <cell r="C4137" t="str">
            <v>CIPEN Urbn Infill</v>
          </cell>
        </row>
        <row r="4138">
          <cell r="A4138">
            <v>7522106</v>
          </cell>
          <cell r="B4138" t="str">
            <v>Harrison B1 S99 - HV Retic &amp; LV Supply to 162 Units</v>
          </cell>
          <cell r="C4138" t="str">
            <v>CIPEN Urbn Infill</v>
          </cell>
        </row>
        <row r="4139">
          <cell r="A4139">
            <v>7522107</v>
          </cell>
          <cell r="B4139" t="str">
            <v>Suburban Pole Replacement Stage 33 2011-12</v>
          </cell>
          <cell r="C4139" t="str">
            <v>CIPEN Dist Pole Rplc</v>
          </cell>
        </row>
        <row r="4140">
          <cell r="A4140">
            <v>7522108</v>
          </cell>
          <cell r="B4140" t="str">
            <v>Suburban Pole Replacement Stage 34 2011-12</v>
          </cell>
          <cell r="C4140" t="str">
            <v>CIPEN Dist Pole Rplc</v>
          </cell>
        </row>
        <row r="4141">
          <cell r="A4141">
            <v>7522109</v>
          </cell>
          <cell r="B4141" t="str">
            <v>Suburban Pole Replacement Stage 35 2011-12</v>
          </cell>
          <cell r="C4141" t="str">
            <v>CIPEN Dist Pole Rplc</v>
          </cell>
        </row>
        <row r="4142">
          <cell r="A4142">
            <v>7522110</v>
          </cell>
          <cell r="B4142" t="str">
            <v>Suburban Pole Replacement Stage 36 2011-12</v>
          </cell>
          <cell r="C4142" t="str">
            <v>CIPEN Dist Pole Rplc</v>
          </cell>
        </row>
        <row r="4143">
          <cell r="A4143">
            <v>7522111</v>
          </cell>
          <cell r="B4143" t="str">
            <v>Suburban Pole Replacement Stage 37 2011-12</v>
          </cell>
          <cell r="C4143" t="str">
            <v>CIPEN Dist Pole Rplc</v>
          </cell>
        </row>
        <row r="4144">
          <cell r="A4144">
            <v>7522112</v>
          </cell>
          <cell r="B4144" t="str">
            <v>Braddon B5 S28 - LV Relocation</v>
          </cell>
          <cell r="C4144" t="str">
            <v>CIPEN Relocation</v>
          </cell>
        </row>
        <row r="4145">
          <cell r="A4145">
            <v>7522116</v>
          </cell>
          <cell r="B4145" t="str">
            <v>LV Crossarm &amp; Cable Pothead Replacements Stg 3 2011-'12</v>
          </cell>
          <cell r="C4145" t="str">
            <v>CIPEN Dist O/H Rplc</v>
          </cell>
        </row>
        <row r="4146">
          <cell r="A4146">
            <v>7522117</v>
          </cell>
          <cell r="B4146" t="str">
            <v>Duffy B13&amp;14 S30 - LV Supply to 7 Units</v>
          </cell>
          <cell r="C4146" t="str">
            <v>CIPEN Urbn Infill</v>
          </cell>
        </row>
        <row r="4147">
          <cell r="A4147">
            <v>7522118</v>
          </cell>
          <cell r="B4147" t="str">
            <v>Chisholm B18 S583 Sub4065 Replacement</v>
          </cell>
          <cell r="C4147" t="str">
            <v>CIPEN Dist S/S Rplc</v>
          </cell>
        </row>
        <row r="4148">
          <cell r="A4148">
            <v>7522119</v>
          </cell>
          <cell r="B4148" t="str">
            <v>Turner B1 S25 - HV Relocations</v>
          </cell>
          <cell r="C4148" t="str">
            <v>CIPEN Relocation</v>
          </cell>
        </row>
        <row r="4149">
          <cell r="A4149">
            <v>7522120</v>
          </cell>
          <cell r="B4149" t="str">
            <v>Bruce B1 S3 UC Sub 2676 Upgrade Laboratories Building Supply</v>
          </cell>
          <cell r="C4149" t="str">
            <v>CIPEN Com/Ind Dvlp</v>
          </cell>
        </row>
        <row r="4150">
          <cell r="A4150">
            <v>7522122</v>
          </cell>
          <cell r="B4150" t="str">
            <v>Yarralumla B18 S64 - LV Relocation</v>
          </cell>
          <cell r="C4150" t="str">
            <v>CIPEN Relocation</v>
          </cell>
        </row>
        <row r="4151">
          <cell r="A4151">
            <v>7522123</v>
          </cell>
          <cell r="B4151" t="str">
            <v>Fyshwick B9 S21 - LV Upgrade</v>
          </cell>
          <cell r="C4151" t="str">
            <v>CIPEN Com/Ind Dvlp</v>
          </cell>
        </row>
        <row r="4152">
          <cell r="A4152">
            <v>7522124</v>
          </cell>
          <cell r="B4152" t="str">
            <v>City B15 S10 - Sub 4078 LV Board Upgrade</v>
          </cell>
          <cell r="C4152" t="str">
            <v>CIPEN Com/Ind Dvlp</v>
          </cell>
        </row>
        <row r="4153">
          <cell r="A4153">
            <v>7522125</v>
          </cell>
          <cell r="B4153" t="str">
            <v>Molonglo Valley District B36 - HV retic &amp; LV supply to Ventilation Fan</v>
          </cell>
          <cell r="C4153" t="str">
            <v>CIPEN Com/Ind Dvlp</v>
          </cell>
        </row>
        <row r="4154">
          <cell r="A4154">
            <v>7522126</v>
          </cell>
          <cell r="B4154" t="str">
            <v>Kingston B3 S14 - LV Supply to Mixed Development</v>
          </cell>
          <cell r="C4154" t="str">
            <v>CIPEN Urbn Infill</v>
          </cell>
        </row>
        <row r="4155">
          <cell r="A4155">
            <v>7522127</v>
          </cell>
          <cell r="B4155" t="str">
            <v>Fyshwick B5 + B6 S21 - Pole 70731 relocation</v>
          </cell>
          <cell r="C4155" t="str">
            <v>CIPEN Relocation</v>
          </cell>
        </row>
        <row r="4156">
          <cell r="A4156">
            <v>7522128</v>
          </cell>
          <cell r="B4156" t="str">
            <v>Crace B8 S2 - HV O/H Relocations</v>
          </cell>
          <cell r="C4156" t="str">
            <v>CIPEN Relocation</v>
          </cell>
        </row>
        <row r="4157">
          <cell r="A4157">
            <v>7522129</v>
          </cell>
          <cell r="B4157" t="str">
            <v>Turner B16 S44 - LV Supply to 19 Units</v>
          </cell>
          <cell r="C4157" t="str">
            <v>CIPEN Urbn Infill</v>
          </cell>
        </row>
        <row r="4158">
          <cell r="A4158">
            <v>7522130</v>
          </cell>
          <cell r="B4158" t="str">
            <v>HV Pole Installation &amp; ABS Refurbishments 2012-'13</v>
          </cell>
          <cell r="C4158" t="str">
            <v>CIPEN Dist O/H Rplc</v>
          </cell>
        </row>
        <row r="4159">
          <cell r="A4159">
            <v>7522131</v>
          </cell>
          <cell r="B4159" t="str">
            <v>Griffith B15 S15 Manuka Oval Redevelopment</v>
          </cell>
          <cell r="C4159" t="str">
            <v>CIPEN Com/Ind Dvlp</v>
          </cell>
        </row>
        <row r="4160">
          <cell r="A4160">
            <v>7522132</v>
          </cell>
          <cell r="B4160" t="str">
            <v>Majura Fairbairn Maquarie Telecom Data Centre</v>
          </cell>
          <cell r="C4160" t="str">
            <v>CIPEN Com/Ind Dvlp</v>
          </cell>
        </row>
        <row r="4161">
          <cell r="A4161">
            <v>7522133</v>
          </cell>
          <cell r="B4161" t="str">
            <v>Weston B1 S62 - LV supply upgrade to Indoor Cricket Centre</v>
          </cell>
          <cell r="C4161" t="str">
            <v>CIPEN Com/Ind Dvlp</v>
          </cell>
        </row>
        <row r="4162">
          <cell r="A4162">
            <v>7522135</v>
          </cell>
          <cell r="B4162" t="str">
            <v>Watson B172 S75 - LV supply to 12 Units</v>
          </cell>
          <cell r="C4162" t="str">
            <v>CIPEN Urbn Infill</v>
          </cell>
        </row>
        <row r="4163">
          <cell r="A4163">
            <v>7522136</v>
          </cell>
          <cell r="B4163" t="str">
            <v>Lawson South Estate Stage 1C HV &amp; LV Reticulation</v>
          </cell>
          <cell r="C4163" t="str">
            <v>CIPEN Urbn Dvlpmnt</v>
          </cell>
        </row>
        <row r="4164">
          <cell r="A4164">
            <v>7522137</v>
          </cell>
          <cell r="B4164" t="str">
            <v>Charnwood B44 S95 -  HV Retic &amp; LV Supply to Comm Development</v>
          </cell>
          <cell r="C4164" t="str">
            <v>CIPEN Com/Ind Dvlp</v>
          </cell>
        </row>
        <row r="4165">
          <cell r="A4165">
            <v>7522138</v>
          </cell>
          <cell r="B4165" t="str">
            <v>Stage 1 Bushfire Mitigation Pole Replacement 2012/13</v>
          </cell>
          <cell r="C4165" t="str">
            <v>CIPEN Dist Pole Rplc</v>
          </cell>
        </row>
        <row r="4166">
          <cell r="A4166">
            <v>7522139</v>
          </cell>
          <cell r="B4166" t="str">
            <v>Stage 2 Bushfire Mitigation Pole Replacement 2012/13</v>
          </cell>
          <cell r="C4166" t="str">
            <v>CIPEN Dist Pole Rplc</v>
          </cell>
        </row>
        <row r="4167">
          <cell r="A4167">
            <v>7522140</v>
          </cell>
          <cell r="B4167" t="str">
            <v>Stage 3 Bushfire Mitigation Pole Replacement 2012/13</v>
          </cell>
          <cell r="C4167" t="str">
            <v>CIPEN Dist Pole Rplc</v>
          </cell>
        </row>
        <row r="4168">
          <cell r="A4168">
            <v>7522141</v>
          </cell>
          <cell r="B4168" t="str">
            <v>Miscellaneous Suburb Pole Reinforcement Stage 5 2011/2012</v>
          </cell>
          <cell r="C4168" t="str">
            <v>CIPEN Dist Pole Rnst</v>
          </cell>
        </row>
        <row r="4169">
          <cell r="A4169">
            <v>7522142</v>
          </cell>
          <cell r="B4169" t="str">
            <v>ArcFM</v>
          </cell>
          <cell r="C4169" t="str">
            <v>CIPEN IT Project</v>
          </cell>
        </row>
        <row r="4170">
          <cell r="A4170">
            <v>7522144</v>
          </cell>
          <cell r="B4170" t="str">
            <v>GIS</v>
          </cell>
          <cell r="C4170" t="str">
            <v>CIPEN IT Project</v>
          </cell>
        </row>
        <row r="4171">
          <cell r="A4171">
            <v>7522145</v>
          </cell>
          <cell r="B4171" t="str">
            <v>Belconnen B14 S149 - LV Supply to SLCC</v>
          </cell>
          <cell r="C4171" t="str">
            <v>CIPEN Spec Requests</v>
          </cell>
        </row>
        <row r="4172">
          <cell r="A4172">
            <v>7522146</v>
          </cell>
          <cell r="B4172" t="str">
            <v>Acton ANU China In The World HV Relocation</v>
          </cell>
          <cell r="C4172" t="str">
            <v>CIPEN Relocation</v>
          </cell>
        </row>
        <row r="4173">
          <cell r="A4173">
            <v>7522147</v>
          </cell>
          <cell r="B4173" t="str">
            <v>Kingston B7 S21 - LV Upgrade</v>
          </cell>
          <cell r="C4173" t="str">
            <v>CIPEN Com/Ind Dvlp</v>
          </cell>
        </row>
        <row r="4174">
          <cell r="A4174">
            <v>7522148</v>
          </cell>
          <cell r="B4174" t="str">
            <v>Replace 500 kva Tx  - Sub 1706 Lawry Pl  MACQUARIE</v>
          </cell>
          <cell r="C4174" t="str">
            <v>CIPEN Dist Pole Sub</v>
          </cell>
        </row>
        <row r="4175">
          <cell r="A4175">
            <v>7522149</v>
          </cell>
          <cell r="B4175" t="str">
            <v>Yarralumla B17 S72 - Stay Relocation</v>
          </cell>
          <cell r="C4175" t="str">
            <v>CIPEN Relocation</v>
          </cell>
        </row>
        <row r="4176">
          <cell r="A4176">
            <v>7522150</v>
          </cell>
          <cell r="B4176" t="str">
            <v>Casey 4 Estate</v>
          </cell>
          <cell r="C4176" t="str">
            <v>CIPEN Urbn Dvlpmnt</v>
          </cell>
        </row>
        <row r="4177">
          <cell r="A4177">
            <v>7522151</v>
          </cell>
          <cell r="B4177" t="str">
            <v>Rivett B14 S28 - LV Supply Upgrade to Reformed Church of Canberra</v>
          </cell>
          <cell r="C4177" t="str">
            <v>CIPEN Community Dvp</v>
          </cell>
        </row>
        <row r="4178">
          <cell r="A4178">
            <v>7522152</v>
          </cell>
          <cell r="B4178" t="str">
            <v>City B1 S92 Sub 9265 Protection Modification.</v>
          </cell>
          <cell r="C4178" t="str">
            <v>CIPEN Dist S/S Augm</v>
          </cell>
        </row>
        <row r="4179">
          <cell r="A4179">
            <v>7522155</v>
          </cell>
          <cell r="B4179" t="str">
            <v>Bonner B4 S26 - LV Supply to 17 Units</v>
          </cell>
          <cell r="C4179" t="str">
            <v>CIPEN Urbn Infill</v>
          </cell>
        </row>
        <row r="4180">
          <cell r="A4180">
            <v>7522157</v>
          </cell>
          <cell r="B4180" t="str">
            <v>Theodore Zone/Tuggeranong Hill Optic mFibre</v>
          </cell>
          <cell r="C4180" t="str">
            <v>CIPEN IT Project</v>
          </cell>
        </row>
        <row r="4181">
          <cell r="A4181">
            <v>7522158</v>
          </cell>
          <cell r="B4181" t="str">
            <v>Theodore Zone Substation 11kV Cable Sealing End Replacement</v>
          </cell>
          <cell r="C4181" t="str">
            <v>CIPEN ZZS Replce</v>
          </cell>
        </row>
        <row r="4182">
          <cell r="A4182">
            <v>7522159</v>
          </cell>
          <cell r="B4182" t="str">
            <v>Zone Sub FIP Replacement at Causeway Gilmore Theodore &amp; Wanniassa</v>
          </cell>
          <cell r="C4182" t="str">
            <v>CIPEN ZZS Replce</v>
          </cell>
        </row>
        <row r="4183">
          <cell r="A4183">
            <v>7522160</v>
          </cell>
          <cell r="B4183" t="str">
            <v>Amaroo B2 S106 Group Centre HV &amp; LV Relocations</v>
          </cell>
          <cell r="C4183" t="str">
            <v>CIPEN Relocation</v>
          </cell>
        </row>
        <row r="4184">
          <cell r="A4184">
            <v>7522163</v>
          </cell>
          <cell r="B4184" t="str">
            <v>Store Room Refurbishment Ground Floor Building 2</v>
          </cell>
          <cell r="C4184" t="str">
            <v>CIPEN Facilities</v>
          </cell>
        </row>
        <row r="4185">
          <cell r="A4185">
            <v>7522166</v>
          </cell>
          <cell r="B4185" t="str">
            <v>Palmerston B36 S92 Sub5060 Replacement</v>
          </cell>
          <cell r="C4185" t="str">
            <v>CIPEN Dist S/S Rplc</v>
          </cell>
        </row>
        <row r="4186">
          <cell r="A4186">
            <v>7522167</v>
          </cell>
          <cell r="B4186" t="str">
            <v>Mitchell B5 S39 Sub 5632 - LV Supply to SLCC</v>
          </cell>
          <cell r="C4186" t="str">
            <v>CIPEN Spec Requests</v>
          </cell>
        </row>
        <row r="4187">
          <cell r="A4187">
            <v>7522168</v>
          </cell>
          <cell r="B4187" t="str">
            <v>LV Cable Pothead &amp; Crossarm Replacements - Stage 1 2012/13</v>
          </cell>
          <cell r="C4187" t="str">
            <v>CIPEN Dist O/H Rplc</v>
          </cell>
        </row>
        <row r="4188">
          <cell r="A4188">
            <v>7522169</v>
          </cell>
          <cell r="B4188" t="str">
            <v>LV Cable Pothead &amp; Crossarm Replacements - Stage 2 2012/13</v>
          </cell>
          <cell r="C4188" t="str">
            <v>CIPEN Dist O/H Rplc</v>
          </cell>
        </row>
        <row r="4189">
          <cell r="A4189">
            <v>7522170</v>
          </cell>
          <cell r="B4189" t="str">
            <v>Acton B3 S85 - LV Supply to Optus Site</v>
          </cell>
          <cell r="C4189" t="str">
            <v>CIPEN Spec Requests</v>
          </cell>
        </row>
        <row r="4190">
          <cell r="A4190">
            <v>7522171</v>
          </cell>
          <cell r="B4190" t="str">
            <v>Lyons B6 S69 - HV Retic &amp; LV Supply to 132 Units</v>
          </cell>
          <cell r="C4190" t="str">
            <v>CIPEN Urbn Infill</v>
          </cell>
        </row>
        <row r="4191">
          <cell r="A4191">
            <v>7522174</v>
          </cell>
          <cell r="B4191" t="str">
            <v>City B22 S3 - Re-termination of service cables to Derwent House</v>
          </cell>
          <cell r="C4191" t="str">
            <v>CIPEN Relocation</v>
          </cell>
        </row>
        <row r="4192">
          <cell r="A4192">
            <v>7522175</v>
          </cell>
          <cell r="B4192" t="str">
            <v>Conder B3 S288 - Pillar 1114928 upgrade</v>
          </cell>
          <cell r="C4192" t="str">
            <v>CIPEN Dist U/G Rplc</v>
          </cell>
        </row>
        <row r="4193">
          <cell r="A4193">
            <v>7522176</v>
          </cell>
          <cell r="B4193" t="str">
            <v>Kingston B12 S21 - LV cable replacement</v>
          </cell>
          <cell r="C4193" t="str">
            <v>CIPEN Dist U/G Rplc</v>
          </cell>
        </row>
        <row r="4194">
          <cell r="A4194">
            <v>7522178</v>
          </cell>
          <cell r="B4194" t="str">
            <v>Watson B17 S75 - LV Supply to 42 Units</v>
          </cell>
          <cell r="C4194" t="str">
            <v>CIPEN Urbn Infill</v>
          </cell>
        </row>
        <row r="4195">
          <cell r="A4195">
            <v>7522179</v>
          </cell>
          <cell r="B4195" t="str">
            <v>Watson B18 S75 - LV Supply to 56 Units</v>
          </cell>
          <cell r="C4195" t="str">
            <v>CIPEN Urbn Infill</v>
          </cell>
        </row>
        <row r="4196">
          <cell r="A4196">
            <v>7522180</v>
          </cell>
          <cell r="B4196" t="str">
            <v>Page B21 S38 - LV Supply to 9 Units</v>
          </cell>
          <cell r="C4196" t="str">
            <v>CIPEN Urbn Infill</v>
          </cell>
        </row>
        <row r="4197">
          <cell r="A4197">
            <v>7522181</v>
          </cell>
          <cell r="B4197" t="str">
            <v>Suburb Pole Substation Replacement Stg 1 2012 - 2013</v>
          </cell>
          <cell r="C4197" t="str">
            <v>CIPEN Dist Pole Sub</v>
          </cell>
        </row>
        <row r="4198">
          <cell r="A4198">
            <v>7522183</v>
          </cell>
          <cell r="B4198" t="str">
            <v>Casey 2 Estate Stages 3D and 3E HV and LV Reticulation</v>
          </cell>
          <cell r="C4198" t="str">
            <v>CIPEN Urbn Dvlpmnt</v>
          </cell>
        </row>
        <row r="4199">
          <cell r="A4199">
            <v>7522185</v>
          </cell>
          <cell r="B4199" t="str">
            <v>Stage 2 OH Mains Replacement 2011- 12</v>
          </cell>
          <cell r="C4199" t="str">
            <v>CIPEN Dist O/H Rplc</v>
          </cell>
        </row>
        <row r="4200">
          <cell r="A4200">
            <v>7522187</v>
          </cell>
          <cell r="B4200" t="str">
            <v>Macgregor B15 S161 - LV Supply to 21 Units</v>
          </cell>
          <cell r="C4200" t="str">
            <v>CIPEN Urbn Dvlpmnt</v>
          </cell>
        </row>
        <row r="4201">
          <cell r="A4201">
            <v>7522189</v>
          </cell>
          <cell r="B4201" t="str">
            <v>Tuggeranong Dist B1423 MCC - HV Retic &amp; LV Supply to River Pump</v>
          </cell>
          <cell r="C4201" t="str">
            <v>CIPEN Rural Devpmnt</v>
          </cell>
        </row>
        <row r="4202">
          <cell r="A4202">
            <v>7522190</v>
          </cell>
          <cell r="B4202" t="str">
            <v>Waramanga B27 S5 - LV Supply to 4 Units</v>
          </cell>
          <cell r="C4202" t="str">
            <v>CIPEN Urbn Infill</v>
          </cell>
        </row>
        <row r="4203">
          <cell r="A4203">
            <v>7522191</v>
          </cell>
          <cell r="B4203" t="str">
            <v>Reid B9 S33 - LV Supply to Construction Site</v>
          </cell>
          <cell r="C4203" t="str">
            <v>CIPEN Com/Ind Dvlp</v>
          </cell>
        </row>
        <row r="4204">
          <cell r="A4204">
            <v>7522192</v>
          </cell>
          <cell r="B4204" t="str">
            <v>Charnwood B14 S112 Playing Fields -   LV Supply to Floodlights</v>
          </cell>
          <cell r="C4204" t="str">
            <v>CIPEN Community Dvp</v>
          </cell>
        </row>
        <row r="4205">
          <cell r="A4205">
            <v>7522193</v>
          </cell>
          <cell r="B4205" t="str">
            <v>Chisholm B7 S598 - LV Supply to Aldi Store</v>
          </cell>
          <cell r="C4205" t="str">
            <v>CIPEN Com/Ind Dvlp</v>
          </cell>
        </row>
        <row r="4206">
          <cell r="A4206">
            <v>7522195</v>
          </cell>
          <cell r="B4206" t="str">
            <v>Phillip B25 S130 - LV Supply to Construction Site</v>
          </cell>
          <cell r="C4206" t="str">
            <v>CIPEN Com/Ind Dvlp</v>
          </cell>
        </row>
        <row r="4207">
          <cell r="A4207">
            <v>7522196</v>
          </cell>
          <cell r="B4207" t="str">
            <v>Fyshwick B3 S90 - HV Retic &amp; LV Supply to Commercial Development</v>
          </cell>
          <cell r="C4207" t="str">
            <v>CIPEN Com/Ind Dvlp</v>
          </cell>
        </row>
        <row r="4208">
          <cell r="A4208">
            <v>7522197</v>
          </cell>
          <cell r="B4208" t="str">
            <v>Franklin B1 S95 - LV Supply to 108 Units</v>
          </cell>
          <cell r="C4208" t="str">
            <v>CIPEN Urbn Infill</v>
          </cell>
        </row>
        <row r="4209">
          <cell r="A4209">
            <v>7522199</v>
          </cell>
          <cell r="B4209" t="str">
            <v>Coombs Estate Stage 2 HV and LV Reticulation</v>
          </cell>
          <cell r="C4209" t="str">
            <v>CIPEN Urbn Dvlpmnt</v>
          </cell>
        </row>
        <row r="4210">
          <cell r="A4210">
            <v>7522202</v>
          </cell>
          <cell r="B4210" t="str">
            <v>East Lake Zone - Cable Route R11</v>
          </cell>
          <cell r="C4210" t="str">
            <v>CIPEN ZZS Augme</v>
          </cell>
        </row>
        <row r="4211">
          <cell r="A4211">
            <v>7522203</v>
          </cell>
          <cell r="B4211" t="str">
            <v>Macgregor Southern Cross Dr/Florey Dr Intersection - LV Supply to TLC</v>
          </cell>
          <cell r="C4211" t="str">
            <v>CIPEN Spec Requests</v>
          </cell>
        </row>
        <row r="4212">
          <cell r="A4212">
            <v>7522204</v>
          </cell>
          <cell r="B4212" t="str">
            <v>Weetangera B23 S7 - LV Supply to 4 Units</v>
          </cell>
          <cell r="C4212" t="str">
            <v>CIPEN Urbn Infill</v>
          </cell>
        </row>
        <row r="4213">
          <cell r="A4213">
            <v>7522207</v>
          </cell>
          <cell r="B4213" t="str">
            <v>Field Data Capture</v>
          </cell>
          <cell r="C4213" t="str">
            <v>CIPEN IT Project</v>
          </cell>
        </row>
        <row r="4214">
          <cell r="A4214">
            <v>7522209</v>
          </cell>
          <cell r="B4214" t="str">
            <v>Weston B1 S109 - Relocate Sub 9691</v>
          </cell>
          <cell r="C4214" t="str">
            <v>CIPEN Relocation</v>
          </cell>
        </row>
        <row r="4215">
          <cell r="A4215">
            <v>7522210</v>
          </cell>
          <cell r="B4215" t="str">
            <v>Griffith B6 S25 - LV Supply to Unit Development</v>
          </cell>
          <cell r="C4215" t="str">
            <v>CIPEN Urbn Infill</v>
          </cell>
        </row>
        <row r="4216">
          <cell r="A4216">
            <v>7522211</v>
          </cell>
          <cell r="B4216" t="str">
            <v>Griffith B6 S25 - HV &amp; LV cable relocations</v>
          </cell>
          <cell r="C4216" t="str">
            <v>CIPEN Relocation</v>
          </cell>
        </row>
        <row r="4217">
          <cell r="A4217">
            <v>7522212</v>
          </cell>
          <cell r="B4217" t="str">
            <v>Casey 2 Estate Stage 3A HV &amp; LV Reticulation</v>
          </cell>
          <cell r="C4217" t="str">
            <v>CIPEN Urbn Dvlpmnt</v>
          </cell>
        </row>
        <row r="4218">
          <cell r="A4218">
            <v>7522215</v>
          </cell>
          <cell r="B4218" t="str">
            <v>Installation of Bolts on RS Standard Poles</v>
          </cell>
          <cell r="C4218" t="str">
            <v>CIPEN Dist Pole Rplc</v>
          </cell>
        </row>
        <row r="4219">
          <cell r="A4219">
            <v>7522218</v>
          </cell>
          <cell r="B4219" t="str">
            <v>Telvent</v>
          </cell>
          <cell r="C4219" t="str">
            <v>CIPEN IT Project</v>
          </cell>
        </row>
        <row r="4220">
          <cell r="A4220">
            <v>7522219</v>
          </cell>
          <cell r="B4220" t="str">
            <v>Bushfire Mitigation Pole SUB Replacement Stage 1 2012</v>
          </cell>
          <cell r="C4220" t="str">
            <v>CIPEN Dist Pole Sub</v>
          </cell>
        </row>
        <row r="4221">
          <cell r="A4221">
            <v>7522220</v>
          </cell>
          <cell r="B4221" t="str">
            <v>Turner B14 S61 - LV Supply to 8 Units</v>
          </cell>
          <cell r="C4221" t="str">
            <v>CIPEN Urbn Infill</v>
          </cell>
        </row>
        <row r="4222">
          <cell r="A4222">
            <v>7522221</v>
          </cell>
          <cell r="B4222" t="str">
            <v>Dickson B21 S2  -  LV Supply to 11 Units</v>
          </cell>
          <cell r="C4222" t="str">
            <v>CIPEN Urbn Infill</v>
          </cell>
        </row>
        <row r="4223">
          <cell r="A4223">
            <v>7522222</v>
          </cell>
          <cell r="B4223" t="str">
            <v>Hume B91 S7 - LV Supply to Site Sheds</v>
          </cell>
          <cell r="C4223" t="str">
            <v>CIPEN Com/Ind Dvlp</v>
          </cell>
        </row>
        <row r="4224">
          <cell r="A4224">
            <v>7522223</v>
          </cell>
          <cell r="B4224" t="str">
            <v>Braddon B24 S21 - LV Supply to 59 Units</v>
          </cell>
          <cell r="C4224" t="str">
            <v>CIPEN Urbn Infill</v>
          </cell>
        </row>
        <row r="4225">
          <cell r="A4225">
            <v>7522224</v>
          </cell>
          <cell r="B4225" t="str">
            <v>Majura B660 Laverton Ave Fairbairn - LV Supply to SLCC</v>
          </cell>
          <cell r="C4225" t="str">
            <v>CIPEN Spec Requests</v>
          </cell>
        </row>
        <row r="4226">
          <cell r="A4226">
            <v>7522225</v>
          </cell>
          <cell r="B4226" t="str">
            <v>Watson B181 S75 - LV Supply to 6 Units</v>
          </cell>
          <cell r="C4226" t="str">
            <v>CIPEN Urbn Infill</v>
          </cell>
        </row>
        <row r="4227">
          <cell r="A4227">
            <v>7522227</v>
          </cell>
          <cell r="B4227" t="str">
            <v>City B4 S47 - LV Relocation</v>
          </cell>
          <cell r="C4227" t="str">
            <v>CIPEN Relocation</v>
          </cell>
        </row>
        <row r="4228">
          <cell r="A4228">
            <v>7522228</v>
          </cell>
          <cell r="B4228" t="str">
            <v>Braddon B3 S2 - LV Supply to 8 Units</v>
          </cell>
          <cell r="C4228" t="str">
            <v>CIPEN Urbn Infill</v>
          </cell>
        </row>
        <row r="4229">
          <cell r="A4229">
            <v>7522229</v>
          </cell>
          <cell r="B4229" t="str">
            <v>Red Hill B4 S24 - LV Relocation</v>
          </cell>
          <cell r="C4229" t="str">
            <v>CIPEN Relocation</v>
          </cell>
        </row>
        <row r="4230">
          <cell r="A4230">
            <v>7522232</v>
          </cell>
          <cell r="B4230" t="str">
            <v>Stage 3 Bushfire Mitigation Pole Replacement 2012</v>
          </cell>
          <cell r="C4230" t="str">
            <v>CIPEN Dist Pole Rplc</v>
          </cell>
        </row>
        <row r="4231">
          <cell r="A4231">
            <v>7522233</v>
          </cell>
          <cell r="B4231" t="str">
            <v>Underground Service Replacements 2012/13</v>
          </cell>
          <cell r="C4231" t="str">
            <v>CIPEN Dist U/G Rplc</v>
          </cell>
        </row>
        <row r="4232">
          <cell r="A4232">
            <v>7522235</v>
          </cell>
          <cell r="B4232" t="str">
            <v>Crace S26 - LV Supply to 80 Units</v>
          </cell>
          <cell r="C4232" t="str">
            <v>CIPEN Urbn Infill</v>
          </cell>
        </row>
        <row r="4233">
          <cell r="A4233">
            <v>7522236</v>
          </cell>
          <cell r="B4233" t="str">
            <v>Casey S37 - LV relocations</v>
          </cell>
          <cell r="C4233" t="str">
            <v>CIPEN Relocation</v>
          </cell>
        </row>
        <row r="4234">
          <cell r="A4234">
            <v>7522237</v>
          </cell>
          <cell r="B4234" t="str">
            <v>Garran B1 S 58 - Yamba Drive Bus Stop - HV Relocation</v>
          </cell>
          <cell r="C4234" t="str">
            <v>CIPEN Relocation</v>
          </cell>
        </row>
        <row r="4235">
          <cell r="A4235">
            <v>7522238</v>
          </cell>
          <cell r="B4235" t="str">
            <v>Isabella Plains B8 S856 - HV Retic to Retirement Village</v>
          </cell>
          <cell r="C4235" t="str">
            <v>CIPEN Urbn Infill</v>
          </cell>
        </row>
        <row r="4236">
          <cell r="A4236">
            <v>7522239</v>
          </cell>
          <cell r="B4236" t="str">
            <v>Fyshwick B5 S83 HV Reticulation &amp; LV Supply to 23 Commercial Units</v>
          </cell>
          <cell r="C4236" t="str">
            <v>CIPEN Urbn Infill</v>
          </cell>
        </row>
        <row r="4237">
          <cell r="A4237">
            <v>7522240</v>
          </cell>
          <cell r="B4237" t="str">
            <v>ENMAC Servers</v>
          </cell>
          <cell r="C4237" t="str">
            <v>CIPEN IT Project</v>
          </cell>
        </row>
        <row r="4238">
          <cell r="A4238">
            <v>7522241</v>
          </cell>
          <cell r="B4238" t="str">
            <v>Braddon B7-10 S6 LV Relocation</v>
          </cell>
          <cell r="C4238" t="str">
            <v>CIPEN Relocation</v>
          </cell>
        </row>
        <row r="4239">
          <cell r="A4239">
            <v>7522242</v>
          </cell>
          <cell r="B4239" t="str">
            <v>Suburban Pole Replacement Stage 4 12-13</v>
          </cell>
          <cell r="C4239" t="str">
            <v>CIPEN Dist Pole Rplc</v>
          </cell>
        </row>
        <row r="4240">
          <cell r="A4240">
            <v>7522243</v>
          </cell>
          <cell r="B4240" t="str">
            <v>Suburban Pole Replacement Stage 5 12-13</v>
          </cell>
          <cell r="C4240" t="str">
            <v>CIPEN Dist Pole Rplc</v>
          </cell>
        </row>
        <row r="4241">
          <cell r="A4241">
            <v>7522244</v>
          </cell>
          <cell r="B4241" t="str">
            <v>Suburban Pole Replacement Stage 6 12-13</v>
          </cell>
          <cell r="C4241" t="str">
            <v>CIPEN Dist Pole Rplc</v>
          </cell>
        </row>
        <row r="4242">
          <cell r="A4242">
            <v>7522245</v>
          </cell>
          <cell r="B4242" t="str">
            <v>Suburban Pole Replacement Stage 7 12-13</v>
          </cell>
          <cell r="C4242" t="str">
            <v>CIPEN Dist Pole Rplc</v>
          </cell>
        </row>
        <row r="4243">
          <cell r="A4243">
            <v>7522246</v>
          </cell>
          <cell r="B4243" t="str">
            <v>Suburban Pole Replacement Stage 8 12-13</v>
          </cell>
          <cell r="C4243" t="str">
            <v>CIPEN Dist Pole Rplc</v>
          </cell>
        </row>
        <row r="4244">
          <cell r="A4244">
            <v>7522247</v>
          </cell>
          <cell r="B4244" t="str">
            <v>Suburban Pole Replacement Stage 9 12-13</v>
          </cell>
          <cell r="C4244" t="str">
            <v>CIPEN Dist Pole Rplc</v>
          </cell>
        </row>
        <row r="4245">
          <cell r="A4245">
            <v>7522248</v>
          </cell>
          <cell r="B4245" t="str">
            <v>Suburban Pole Replacement Stage 10 12-13</v>
          </cell>
          <cell r="C4245" t="str">
            <v>CIPEN Dist Pole Rplc</v>
          </cell>
        </row>
        <row r="4246">
          <cell r="A4246">
            <v>7522249</v>
          </cell>
          <cell r="B4246" t="str">
            <v>Suburban Pole Replacement Stage 11 12-13</v>
          </cell>
          <cell r="C4246" t="str">
            <v>CIPEN Dist Pole Rplc</v>
          </cell>
        </row>
        <row r="4247">
          <cell r="A4247">
            <v>7522250</v>
          </cell>
          <cell r="B4247" t="str">
            <v>Suburban Pole Replacement Stage 12 12-13</v>
          </cell>
          <cell r="C4247" t="str">
            <v>CIPEN Dist Pole Rplc</v>
          </cell>
        </row>
        <row r="4248">
          <cell r="A4248">
            <v>7522252</v>
          </cell>
          <cell r="B4248" t="str">
            <v>Gate Installation Oakden Street to Southern Services Centre</v>
          </cell>
          <cell r="C4248" t="str">
            <v>CIPEN Facilities</v>
          </cell>
        </row>
        <row r="4249">
          <cell r="A4249">
            <v>7522253</v>
          </cell>
          <cell r="B4249" t="str">
            <v>STAGE 3 LV Pothead &amp; Crossarm Replacement 2012-13</v>
          </cell>
          <cell r="C4249" t="str">
            <v>CIPEN Dist O/H Rplc</v>
          </cell>
        </row>
        <row r="4250">
          <cell r="A4250">
            <v>7522254</v>
          </cell>
          <cell r="B4250" t="str">
            <v>Bushfire Mitigation Pole SUB Replacement Stage 2 2012/13</v>
          </cell>
          <cell r="C4250" t="str">
            <v>CIPEN Dist Pole Sub</v>
          </cell>
        </row>
        <row r="4251">
          <cell r="A4251">
            <v>7522255</v>
          </cell>
          <cell r="B4251" t="str">
            <v>Belconnen B1 S199 - LV Supply to SLCC</v>
          </cell>
          <cell r="C4251" t="str">
            <v>CIPEN Spec Requests</v>
          </cell>
        </row>
        <row r="4252">
          <cell r="A4252">
            <v>7522257</v>
          </cell>
          <cell r="B4252" t="str">
            <v>Holt B21 S51 - Install new HV pole &amp; relocate pole no.31006</v>
          </cell>
          <cell r="C4252" t="str">
            <v>CIPEN Relocation</v>
          </cell>
        </row>
        <row r="4253">
          <cell r="A4253">
            <v>7522258</v>
          </cell>
          <cell r="B4253" t="str">
            <v>Phillip B16 S156 - LV Supply to Construction Site</v>
          </cell>
          <cell r="C4253" t="str">
            <v>CIPEN Com/Ind Dvlp</v>
          </cell>
        </row>
        <row r="4254">
          <cell r="A4254">
            <v>7522259</v>
          </cell>
          <cell r="B4254" t="str">
            <v>Gordon B9 S410 LV Relocation</v>
          </cell>
          <cell r="C4254" t="str">
            <v>CIPEN Relocation</v>
          </cell>
        </row>
        <row r="4255">
          <cell r="A4255">
            <v>7522260</v>
          </cell>
          <cell r="B4255" t="str">
            <v>Bruce B1 S3 Student Accommodations New Supply</v>
          </cell>
          <cell r="C4255" t="str">
            <v>CIPEN Com/Ind Dvlp</v>
          </cell>
        </row>
        <row r="4256">
          <cell r="A4256">
            <v>7522262</v>
          </cell>
          <cell r="B4256" t="str">
            <v>Fresh Air Alterations Building 3 (Warehouse)</v>
          </cell>
          <cell r="C4256" t="str">
            <v>CIPEN Facilities</v>
          </cell>
        </row>
        <row r="4257">
          <cell r="A4257">
            <v>7522263</v>
          </cell>
          <cell r="B4257" t="str">
            <v>Gungahlin B1 S224 HV Retic &amp; LV Supply to Commercial development</v>
          </cell>
          <cell r="C4257" t="str">
            <v>CIPEN Com/Ind Dvlp</v>
          </cell>
        </row>
        <row r="4258">
          <cell r="A4258">
            <v>7522264</v>
          </cell>
          <cell r="B4258" t="str">
            <v>Campbell B24 S20 - LV Supply to 6 Units</v>
          </cell>
          <cell r="C4258" t="str">
            <v>CIPEN Urbn Infill</v>
          </cell>
        </row>
        <row r="4259">
          <cell r="A4259">
            <v>7522265</v>
          </cell>
          <cell r="B4259" t="str">
            <v>Mawson B26 S31 - LV Supply to 8 Units</v>
          </cell>
          <cell r="C4259" t="str">
            <v>CIPEN Urbn Infill</v>
          </cell>
        </row>
        <row r="4260">
          <cell r="A4260">
            <v>7522266</v>
          </cell>
          <cell r="B4260" t="str">
            <v>Holt B8 S14 - Install split conduit over HV cable</v>
          </cell>
          <cell r="C4260" t="str">
            <v>CIPEN Relocation</v>
          </cell>
        </row>
        <row r="4261">
          <cell r="A4261">
            <v>7522267</v>
          </cell>
          <cell r="B4261" t="str">
            <v>HV Switchgear Replacements 2012 -'13</v>
          </cell>
          <cell r="C4261" t="str">
            <v>CIPEN Dist O/H Rplc</v>
          </cell>
        </row>
        <row r="4262">
          <cell r="A4262">
            <v>7522268</v>
          </cell>
          <cell r="B4262" t="str">
            <v>Fyshwick B7 S73  Gas TRS - LV Upgrade</v>
          </cell>
          <cell r="C4262" t="str">
            <v>CIPEN Com/Ind Dvlp</v>
          </cell>
        </row>
        <row r="4263">
          <cell r="A4263">
            <v>7522269</v>
          </cell>
          <cell r="B4263" t="str">
            <v>Hume B20 S18  - HV Retic &amp; LV Supply to Gas PRS</v>
          </cell>
          <cell r="C4263" t="str">
            <v>CIPEN Com/Ind Dvlp</v>
          </cell>
        </row>
        <row r="4264">
          <cell r="A4264">
            <v>7522270</v>
          </cell>
          <cell r="B4264" t="str">
            <v>Reactive Poles 2012/2013</v>
          </cell>
          <cell r="C4264" t="str">
            <v>CIPEN Dist Pole Rplc</v>
          </cell>
        </row>
        <row r="4265">
          <cell r="A4265">
            <v>7522271</v>
          </cell>
          <cell r="B4265" t="str">
            <v>Domestic New Meter Connections - 2012/13</v>
          </cell>
          <cell r="C4265" t="str">
            <v>CIPEN NEW METER</v>
          </cell>
        </row>
        <row r="4266">
          <cell r="A4266">
            <v>7522272</v>
          </cell>
          <cell r="B4266" t="str">
            <v>Commerical New Meter Connections - 2012/13</v>
          </cell>
          <cell r="C4266" t="str">
            <v>CIPEN NEW METER</v>
          </cell>
        </row>
        <row r="4267">
          <cell r="A4267">
            <v>7522273</v>
          </cell>
          <cell r="B4267" t="str">
            <v>Domestic Meter Replacement 2012/13</v>
          </cell>
          <cell r="C4267" t="str">
            <v>CIPEN Meter Replce</v>
          </cell>
        </row>
        <row r="4268">
          <cell r="A4268">
            <v>7522274</v>
          </cell>
          <cell r="B4268" t="str">
            <v>Commercial Meter Replacement 2012/13</v>
          </cell>
          <cell r="C4268" t="str">
            <v>CIPEN Meter Replce</v>
          </cell>
        </row>
        <row r="4269">
          <cell r="A4269">
            <v>7522275</v>
          </cell>
          <cell r="B4269" t="str">
            <v>New Services - 2012/13</v>
          </cell>
          <cell r="C4269" t="str">
            <v>CIPEN NEW SERVICES</v>
          </cell>
        </row>
        <row r="4270">
          <cell r="A4270">
            <v>7522276</v>
          </cell>
          <cell r="B4270" t="str">
            <v>Service Upgrade to 3 Phase - 2012/13</v>
          </cell>
          <cell r="C4270" t="str">
            <v>CIPEN NEW SERVICES</v>
          </cell>
        </row>
        <row r="4271">
          <cell r="A4271">
            <v>7522277</v>
          </cell>
          <cell r="B4271" t="str">
            <v>Overhead Service Replacements - 2012/13</v>
          </cell>
          <cell r="C4271" t="str">
            <v>CIPEN SERVICE RPLC</v>
          </cell>
        </row>
        <row r="4272">
          <cell r="A4272">
            <v>7522280</v>
          </cell>
          <cell r="B4272" t="str">
            <v>Stage 4 Bushfire Mitigation Pole Replacement 2012</v>
          </cell>
          <cell r="C4272" t="str">
            <v>CIPEN Dist Pole Rplc</v>
          </cell>
        </row>
        <row r="4273">
          <cell r="A4273">
            <v>7522282</v>
          </cell>
          <cell r="B4273" t="str">
            <v>Replace Leaking Tx 1912  Sub 2917 Ipswich St FYSHWICK 2012/13</v>
          </cell>
          <cell r="C4273" t="str">
            <v>CIPEN Dist Pole Sub</v>
          </cell>
        </row>
        <row r="4274">
          <cell r="A4274">
            <v>7522284</v>
          </cell>
          <cell r="B4274" t="str">
            <v>City B6 S21 HV &amp; LV Relocation</v>
          </cell>
          <cell r="C4274" t="str">
            <v>CIPEN Relocation</v>
          </cell>
        </row>
        <row r="4275">
          <cell r="A4275">
            <v>7522285</v>
          </cell>
          <cell r="B4275" t="str">
            <v>Belconnen B51 S55 LV Relocation</v>
          </cell>
          <cell r="C4275" t="str">
            <v>CIPEN Relocation</v>
          </cell>
        </row>
        <row r="4276">
          <cell r="A4276">
            <v>7522286</v>
          </cell>
          <cell r="B4276" t="str">
            <v>Mitchell Flemington Road Reserve</v>
          </cell>
          <cell r="C4276" t="str">
            <v>CIPEN Relocation</v>
          </cell>
        </row>
        <row r="4277">
          <cell r="A4277">
            <v>7522293</v>
          </cell>
          <cell r="B4277" t="str">
            <v>Parkes B1 S49 CNBP Remaining Internal Works</v>
          </cell>
          <cell r="C4277" t="str">
            <v>CIPEN Com/Ind Dvlp</v>
          </cell>
        </row>
        <row r="4278">
          <cell r="A4278">
            <v>7522294</v>
          </cell>
          <cell r="B4278" t="str">
            <v>Stromlo District B498 - MVBWS - Supply to West Valve Farm</v>
          </cell>
          <cell r="C4278" t="str">
            <v>CIPEN Spec Requests</v>
          </cell>
        </row>
        <row r="4279">
          <cell r="A4279">
            <v>7522295</v>
          </cell>
          <cell r="B4279" t="str">
            <v>Stromlo District B447 - MVBWS - Supply to Central Valve Farm</v>
          </cell>
          <cell r="C4279" t="str">
            <v>CIPEN Spec Requests</v>
          </cell>
        </row>
        <row r="4280">
          <cell r="A4280">
            <v>7522296</v>
          </cell>
          <cell r="B4280" t="str">
            <v>Distribution Pillar Replacements 2012/13</v>
          </cell>
          <cell r="C4280" t="str">
            <v>CIPEN Dist U/G Rplc</v>
          </cell>
        </row>
        <row r="4281">
          <cell r="A4281">
            <v>7522299</v>
          </cell>
          <cell r="B4281" t="str">
            <v>Miscellaneous Suburb Pole Reinforcement Stage 1 2012/2013</v>
          </cell>
          <cell r="C4281" t="str">
            <v>CIPEN Dist Pole Rnst</v>
          </cell>
        </row>
        <row r="4282">
          <cell r="A4282">
            <v>7522300</v>
          </cell>
          <cell r="B4282" t="str">
            <v>Ainslie B12 S100 LV Supply to VHA Base station</v>
          </cell>
          <cell r="C4282" t="str">
            <v>CIPEN Com/Ind Dvlp</v>
          </cell>
        </row>
        <row r="4283">
          <cell r="A4283">
            <v>7522301</v>
          </cell>
          <cell r="B4283" t="str">
            <v>Belconnen B32 &amp; 34 S52 HV Relocation</v>
          </cell>
          <cell r="C4283" t="str">
            <v>CIPEN Relocation</v>
          </cell>
        </row>
        <row r="4284">
          <cell r="A4284">
            <v>7522302</v>
          </cell>
          <cell r="B4284" t="str">
            <v>Gungahlin B2 S163 - Pillar 1609751 upgrade</v>
          </cell>
          <cell r="C4284" t="str">
            <v>CIPEN Dist U/G Rplc</v>
          </cell>
        </row>
        <row r="4285">
          <cell r="A4285">
            <v>7522303</v>
          </cell>
          <cell r="B4285" t="str">
            <v>Harrison B1 S139 HV Retic &amp; LV Supply to 93 Unit + Commercial Develop</v>
          </cell>
          <cell r="C4285" t="str">
            <v>CIPEN Urbn Infill</v>
          </cell>
        </row>
        <row r="4286">
          <cell r="A4286">
            <v>7522304</v>
          </cell>
          <cell r="B4286" t="str">
            <v>Turner B 8 S25 - HV Relocations</v>
          </cell>
          <cell r="C4286" t="str">
            <v>CIPEN Relocation</v>
          </cell>
        </row>
        <row r="4287">
          <cell r="A4287">
            <v>7522305</v>
          </cell>
          <cell r="B4287" t="str">
            <v>OH Mains Replacement 2012- 13</v>
          </cell>
          <cell r="C4287" t="str">
            <v>CIPEN Dist O/H Rplc</v>
          </cell>
        </row>
        <row r="4288">
          <cell r="A4288">
            <v>7522306</v>
          </cell>
          <cell r="B4288" t="str">
            <v>Pole Substation Replacements Stage 2 2012-'13</v>
          </cell>
          <cell r="C4288" t="str">
            <v>CIPEN Dist Pole Sub</v>
          </cell>
        </row>
        <row r="4289">
          <cell r="A4289">
            <v>7522307</v>
          </cell>
          <cell r="B4289" t="str">
            <v>Pole Substation Replacements Stage 3 2012-'13 -</v>
          </cell>
          <cell r="C4289" t="str">
            <v>CIPEN Dist Pole Sub</v>
          </cell>
        </row>
        <row r="4290">
          <cell r="A4290">
            <v>7522308</v>
          </cell>
          <cell r="B4290" t="str">
            <v>Pole Substation Replacements Stage 4 2012-'13</v>
          </cell>
          <cell r="C4290" t="str">
            <v>CIPEN Dist Pole Sub</v>
          </cell>
        </row>
        <row r="4291">
          <cell r="A4291">
            <v>7522309</v>
          </cell>
          <cell r="B4291" t="str">
            <v>Casey 4 Estate Stage 4 5 and 6 HV and LV Reticulation</v>
          </cell>
          <cell r="C4291" t="str">
            <v>CIPEN Urbn Dvlpmnt</v>
          </cell>
        </row>
        <row r="4292">
          <cell r="A4292">
            <v>7522310</v>
          </cell>
          <cell r="B4292" t="str">
            <v>Griffith B3 S25 LV Supply to 45 Units</v>
          </cell>
          <cell r="C4292" t="str">
            <v>CIPEN Urbn Infill</v>
          </cell>
        </row>
        <row r="4293">
          <cell r="A4293">
            <v>7522311</v>
          </cell>
          <cell r="B4293" t="str">
            <v>Majura District B601 - Supply to N.C.M.C.</v>
          </cell>
          <cell r="C4293" t="str">
            <v>CIPEN Community Dvp</v>
          </cell>
        </row>
        <row r="4294">
          <cell r="A4294">
            <v>7522314</v>
          </cell>
          <cell r="B4294" t="str">
            <v>Solar New Meter Installs - 2012/13</v>
          </cell>
          <cell r="C4294" t="str">
            <v>CIPEN NEW METER</v>
          </cell>
        </row>
        <row r="4295">
          <cell r="A4295">
            <v>7522316</v>
          </cell>
          <cell r="B4295" t="str">
            <v>Stirling B90 S24 - HV Retic and LV Supply to aged care facility</v>
          </cell>
          <cell r="C4295" t="str">
            <v>CIPEN Urbn Infill</v>
          </cell>
        </row>
        <row r="4296">
          <cell r="A4296">
            <v>7522317</v>
          </cell>
          <cell r="B4296" t="str">
            <v>Stage 5 Bushfire Mitigation Pole Replacement 2012</v>
          </cell>
          <cell r="C4296" t="str">
            <v>CIPEN Dist Pole Rplc</v>
          </cell>
        </row>
        <row r="4297">
          <cell r="A4297">
            <v>7522327</v>
          </cell>
          <cell r="B4297" t="str">
            <v>Coombs Estate Stage 3 HV and LV Reticulation</v>
          </cell>
          <cell r="C4297" t="str">
            <v>CIPEN Urbn Dvlpmnt</v>
          </cell>
        </row>
        <row r="4298">
          <cell r="A4298">
            <v>7522330</v>
          </cell>
          <cell r="B4298" t="str">
            <v>Suburban Pole Replacement Stage 13 12-13</v>
          </cell>
          <cell r="C4298" t="str">
            <v>CIPEN Dist Pole Rplc</v>
          </cell>
        </row>
        <row r="4299">
          <cell r="A4299">
            <v>7522331</v>
          </cell>
          <cell r="B4299" t="str">
            <v>Suburban Pole Replacement Stage 14 12-13</v>
          </cell>
          <cell r="C4299" t="str">
            <v>CIPEN Dist Pole Rplc</v>
          </cell>
        </row>
        <row r="4300">
          <cell r="A4300">
            <v>7522332</v>
          </cell>
          <cell r="B4300" t="str">
            <v>Suburban Pole Replacement Stage 15 12-13</v>
          </cell>
          <cell r="C4300" t="str">
            <v>CIPEN Dist Pole Rplc</v>
          </cell>
        </row>
        <row r="4301">
          <cell r="A4301">
            <v>7522333</v>
          </cell>
          <cell r="B4301" t="str">
            <v>Suburban Pole Replacement Stage 16 12-13</v>
          </cell>
          <cell r="C4301" t="str">
            <v>CIPEN Dist Pole Rplc</v>
          </cell>
        </row>
        <row r="4302">
          <cell r="A4302">
            <v>7522334</v>
          </cell>
          <cell r="B4302" t="str">
            <v>Suburban Pole Replacement Stage 17 12-13</v>
          </cell>
          <cell r="C4302" t="str">
            <v>CIPEN Dist Pole Rplc</v>
          </cell>
        </row>
        <row r="4303">
          <cell r="A4303">
            <v>7522335</v>
          </cell>
          <cell r="B4303" t="str">
            <v>Suburban Pole Replacement Stage 18 12-13</v>
          </cell>
          <cell r="C4303" t="str">
            <v>CIPEN Dist Pole Rplc</v>
          </cell>
        </row>
        <row r="4304">
          <cell r="A4304">
            <v>7522336</v>
          </cell>
          <cell r="B4304" t="str">
            <v>Suburban Pole Replacement Stage 19 12-13</v>
          </cell>
          <cell r="C4304" t="str">
            <v>CIPEN Dist Pole Rplc</v>
          </cell>
        </row>
        <row r="4305">
          <cell r="A4305">
            <v>7522337</v>
          </cell>
          <cell r="B4305" t="str">
            <v>Suburban Pole Replacement Stage 20 12-13</v>
          </cell>
          <cell r="C4305" t="str">
            <v>CIPEN Dist Pole Rplc</v>
          </cell>
        </row>
        <row r="4306">
          <cell r="A4306">
            <v>7522338</v>
          </cell>
          <cell r="B4306" t="str">
            <v>Suburban Pole Replacement Stage 21 12-13</v>
          </cell>
          <cell r="C4306" t="str">
            <v>CIPEN Dist Pole Rplc</v>
          </cell>
        </row>
        <row r="4307">
          <cell r="A4307">
            <v>7522339</v>
          </cell>
          <cell r="B4307" t="str">
            <v>Suburban Pole Replacement Stage 22 12-13</v>
          </cell>
          <cell r="C4307" t="str">
            <v>CIPEN Dist Pole Rplc</v>
          </cell>
        </row>
        <row r="4308">
          <cell r="A4308">
            <v>7522340</v>
          </cell>
          <cell r="B4308" t="str">
            <v>Suburban Pole Replacement Stage 23 12-13</v>
          </cell>
          <cell r="C4308" t="str">
            <v>CIPEN Dist Pole Rplc</v>
          </cell>
        </row>
        <row r="4309">
          <cell r="A4309">
            <v>7522341</v>
          </cell>
          <cell r="B4309" t="str">
            <v>Yarralumla B23 S54 - LV Supply to 4 Units</v>
          </cell>
          <cell r="C4309" t="str">
            <v>CIPEN Urbn Infill</v>
          </cell>
        </row>
        <row r="4310">
          <cell r="A4310">
            <v>7522342</v>
          </cell>
          <cell r="B4310" t="str">
            <v>Holt B51 S50 - LV Supply to Oval</v>
          </cell>
          <cell r="C4310" t="str">
            <v>CIPEN Spec Requests</v>
          </cell>
        </row>
        <row r="4311">
          <cell r="A4311">
            <v>7522344</v>
          </cell>
          <cell r="B4311" t="str">
            <v>Fyshwick B8 S83 - HV Retic &amp; LV Supply to Comm Development</v>
          </cell>
          <cell r="C4311" t="str">
            <v>CIPEN Com/Ind Dvlp</v>
          </cell>
        </row>
        <row r="4312">
          <cell r="A4312">
            <v>7522345</v>
          </cell>
          <cell r="B4312" t="str">
            <v>Fyshwick B13 S83 - LV Supply to Comm Development</v>
          </cell>
          <cell r="C4312" t="str">
            <v>CIPEN Com/Ind Dvlp</v>
          </cell>
        </row>
        <row r="4313">
          <cell r="A4313">
            <v>7522346</v>
          </cell>
          <cell r="B4313" t="str">
            <v>Fyshwick B3 S85 - LV Supply to Comm Development</v>
          </cell>
          <cell r="C4313" t="str">
            <v>CIPEN Com/Ind Dvlp</v>
          </cell>
        </row>
        <row r="4314">
          <cell r="A4314">
            <v>7522347</v>
          </cell>
          <cell r="B4314" t="str">
            <v>Crace B2 S45 - LV Supply to Community Park</v>
          </cell>
          <cell r="C4314" t="str">
            <v>CIPEN Community Dvp</v>
          </cell>
        </row>
        <row r="4315">
          <cell r="A4315">
            <v>7522350</v>
          </cell>
          <cell r="B4315" t="str">
            <v>Ngunnawal 2C Estate Stage 2 HV &amp; LV Reticulation</v>
          </cell>
          <cell r="C4315" t="str">
            <v>CIPEN Urbn Dvlpmnt</v>
          </cell>
        </row>
        <row r="4316">
          <cell r="A4316">
            <v>7522352</v>
          </cell>
          <cell r="B4316" t="str">
            <v>Ngunnawal 2C Estate Stage 3 HV &amp; LV Reticulation</v>
          </cell>
          <cell r="C4316" t="str">
            <v>CIPEN Urbn Dvlpmnt</v>
          </cell>
        </row>
        <row r="4317">
          <cell r="A4317">
            <v>7522354</v>
          </cell>
          <cell r="B4317" t="str">
            <v>Flynn B7 S18 - Flynn Community Centre</v>
          </cell>
          <cell r="C4317" t="str">
            <v>CIPEN Community Dvp</v>
          </cell>
        </row>
        <row r="4318">
          <cell r="A4318">
            <v>7522355</v>
          </cell>
          <cell r="B4318" t="str">
            <v>Fyshwick B4 S89 LV Supply to Bulky Goods Retail</v>
          </cell>
          <cell r="C4318" t="str">
            <v>CIPEN Com/Ind Dvlp</v>
          </cell>
        </row>
        <row r="4319">
          <cell r="A4319">
            <v>7522356</v>
          </cell>
          <cell r="B4319" t="str">
            <v>Aranda B5&amp;6 S16 - LV Supply to 7 Units</v>
          </cell>
          <cell r="C4319" t="str">
            <v>CIPEN Urbn Infill</v>
          </cell>
        </row>
        <row r="4320">
          <cell r="A4320">
            <v>7522357</v>
          </cell>
          <cell r="B4320" t="str">
            <v>Scullin B27 S22 - LV Relocation</v>
          </cell>
          <cell r="C4320" t="str">
            <v>CIPEN Relocation</v>
          </cell>
        </row>
        <row r="4321">
          <cell r="A4321">
            <v>7522358</v>
          </cell>
          <cell r="B4321" t="str">
            <v>Kingston B6 S62 LV Supply</v>
          </cell>
          <cell r="C4321" t="str">
            <v>CIPEN Com/Ind Dvlp</v>
          </cell>
        </row>
        <row r="4322">
          <cell r="A4322">
            <v>7522359</v>
          </cell>
          <cell r="B4322" t="str">
            <v>Underground Service Replacements Stage 2 2012/13</v>
          </cell>
          <cell r="C4322" t="str">
            <v>CIPEN Dist U/G Rplc</v>
          </cell>
        </row>
        <row r="4323">
          <cell r="A4323">
            <v>7522360</v>
          </cell>
          <cell r="B4323" t="str">
            <v>Casey B1 &amp; 4 S62 LV Relocation</v>
          </cell>
          <cell r="C4323" t="str">
            <v>CIPEN Relocation</v>
          </cell>
        </row>
        <row r="4324">
          <cell r="A4324">
            <v>7522363</v>
          </cell>
          <cell r="B4324" t="str">
            <v>Installation of Bolts on RS Standard Poles Stg 2</v>
          </cell>
          <cell r="C4324" t="str">
            <v>CIPEN Dist Pole Rplc</v>
          </cell>
        </row>
        <row r="4325">
          <cell r="A4325">
            <v>7522364</v>
          </cell>
          <cell r="B4325" t="str">
            <v>ICCP AEMO Requirement Project</v>
          </cell>
          <cell r="C4325" t="str">
            <v>CIPEN IT Project</v>
          </cell>
        </row>
        <row r="4326">
          <cell r="A4326">
            <v>7522365</v>
          </cell>
          <cell r="B4326" t="str">
            <v>Ngunnawal B108 S23</v>
          </cell>
          <cell r="C4326" t="str">
            <v>CIPEN Spec Requests</v>
          </cell>
        </row>
        <row r="4327">
          <cell r="A4327">
            <v>7522368</v>
          </cell>
          <cell r="B4327" t="str">
            <v>Installation of Bolts on RS Standard Poles Stg 3</v>
          </cell>
          <cell r="C4327" t="str">
            <v>CIPEN Dist Pole Rplc</v>
          </cell>
        </row>
        <row r="4328">
          <cell r="A4328">
            <v>7522369</v>
          </cell>
          <cell r="B4328" t="str">
            <v>Campbell B5 S119 HV Retic and LV Supply to Duntroon Accomodation</v>
          </cell>
          <cell r="C4328" t="str">
            <v>CIPEN Urbn Infill</v>
          </cell>
        </row>
        <row r="4329">
          <cell r="A4329">
            <v>7522372</v>
          </cell>
          <cell r="B4329" t="str">
            <v>Unit Assembly Project</v>
          </cell>
          <cell r="C4329" t="str">
            <v>CIPEN IT Project</v>
          </cell>
        </row>
        <row r="4330">
          <cell r="A4330">
            <v>7522374</v>
          </cell>
          <cell r="B4330" t="str">
            <v>Dickson B80 S4 - LV Supply to 28 Units</v>
          </cell>
          <cell r="C4330" t="str">
            <v>CIPEN Urbn Infill</v>
          </cell>
        </row>
        <row r="4331">
          <cell r="A4331">
            <v>7522375</v>
          </cell>
          <cell r="B4331" t="str">
            <v>Woden Zone Sub Stage 2 - 132kV VT Replacement (Civic Line 2JV)</v>
          </cell>
          <cell r="C4331" t="str">
            <v>CIPEN ZZS Replce</v>
          </cell>
        </row>
        <row r="4332">
          <cell r="A4332">
            <v>7522376</v>
          </cell>
          <cell r="B4332" t="str">
            <v>City B6 S26 HV Relocation</v>
          </cell>
          <cell r="C4332" t="str">
            <v>CIPEN Relocation</v>
          </cell>
        </row>
        <row r="4333">
          <cell r="A4333">
            <v>7522379</v>
          </cell>
          <cell r="B4333" t="str">
            <v>Beard B9 S7 LV Supply to Warehouse</v>
          </cell>
          <cell r="C4333" t="str">
            <v>CIPEN Com/Ind Dvlp</v>
          </cell>
        </row>
        <row r="4334">
          <cell r="A4334">
            <v>7522381</v>
          </cell>
          <cell r="B4334" t="str">
            <v>Gungahlin B5 S88 - Supply to Childcare &amp; Medical Centre</v>
          </cell>
          <cell r="C4334" t="str">
            <v>CIPEN Com/Ind Dvlp</v>
          </cell>
        </row>
        <row r="4335">
          <cell r="A4335">
            <v>7522383</v>
          </cell>
          <cell r="B4335" t="str">
            <v>Campbell B1 S64 - Temp Supply to Construction Site</v>
          </cell>
          <cell r="C4335" t="str">
            <v>CIPEN Spec Requests</v>
          </cell>
        </row>
        <row r="4336">
          <cell r="A4336">
            <v>7522384</v>
          </cell>
          <cell r="B4336" t="str">
            <v>Fyshwick B10 S59 - LV Relocation</v>
          </cell>
          <cell r="C4336" t="str">
            <v>CIPEN Relocation</v>
          </cell>
        </row>
        <row r="4337">
          <cell r="A4337">
            <v>7522385</v>
          </cell>
          <cell r="B4337" t="str">
            <v>Yarralumla B2 S31 LV supply to Dutch embassy</v>
          </cell>
          <cell r="C4337" t="str">
            <v>CIPEN Com/Ind Dvlp</v>
          </cell>
        </row>
        <row r="4338">
          <cell r="A4338">
            <v>7522386</v>
          </cell>
          <cell r="B4338" t="str">
            <v>Beard B4 S6 LV Supply to Warehouse &amp; Showroom</v>
          </cell>
          <cell r="C4338" t="str">
            <v>CIPEN Com/Ind Dvlp</v>
          </cell>
        </row>
        <row r="4339">
          <cell r="A4339">
            <v>7522389</v>
          </cell>
          <cell r="B4339" t="str">
            <v>Campbell B17 S49 LV Supply to Toilets</v>
          </cell>
          <cell r="C4339" t="str">
            <v>CIPEN Spec Requests</v>
          </cell>
        </row>
        <row r="4340">
          <cell r="A4340">
            <v>7522390</v>
          </cell>
          <cell r="B4340" t="str">
            <v>Braddon B9 S19 - LV Supply to Construction Site</v>
          </cell>
          <cell r="C4340" t="str">
            <v>CIPEN Com/Ind Dvlp</v>
          </cell>
        </row>
        <row r="4341">
          <cell r="A4341">
            <v>7522392</v>
          </cell>
          <cell r="B4341" t="str">
            <v>Fyshwick B9 S6 - Supply upgrade to re-development</v>
          </cell>
          <cell r="C4341" t="str">
            <v>CIPEN Com/Ind Dvlp</v>
          </cell>
        </row>
        <row r="4342">
          <cell r="A4342">
            <v>7522393</v>
          </cell>
          <cell r="B4342" t="str">
            <v>Bonner B13 S2 Mulligans Flat Road - LV Supply to SLCC</v>
          </cell>
          <cell r="C4342" t="str">
            <v>CIPEN Spec Requests</v>
          </cell>
        </row>
        <row r="4343">
          <cell r="A4343">
            <v>7522394</v>
          </cell>
          <cell r="B4343" t="str">
            <v>Franklin B20 S2  Henry Kendall St - LV Supply to Telstra Site</v>
          </cell>
          <cell r="C4343" t="str">
            <v>CIPEN Spec Requests</v>
          </cell>
        </row>
        <row r="4344">
          <cell r="A4344">
            <v>7522395</v>
          </cell>
          <cell r="B4344" t="str">
            <v>Nicholls B12 S78 - Supply to J.P.C. Secondary School</v>
          </cell>
          <cell r="C4344" t="str">
            <v>CIPEN Community Dvp</v>
          </cell>
        </row>
        <row r="4345">
          <cell r="A4345">
            <v>7522396</v>
          </cell>
          <cell r="B4345" t="str">
            <v>Braddon B9 S20 LV Supply to Mixed Development</v>
          </cell>
          <cell r="C4345" t="str">
            <v>CIPEN Urbn Infill</v>
          </cell>
        </row>
        <row r="4346">
          <cell r="A4346">
            <v>7522398</v>
          </cell>
          <cell r="B4346" t="str">
            <v>Griffith B15 S42 HV Retic and LV Supply to Residential Development</v>
          </cell>
          <cell r="C4346" t="str">
            <v>CIPEN Urbn Infill</v>
          </cell>
        </row>
        <row r="4347">
          <cell r="A4347">
            <v>7522399</v>
          </cell>
          <cell r="B4347" t="str">
            <v>Majura District -  B611 - HV O/H relocations</v>
          </cell>
          <cell r="C4347" t="str">
            <v>CIPEN Relocation</v>
          </cell>
        </row>
        <row r="4348">
          <cell r="A4348">
            <v>7522401</v>
          </cell>
          <cell r="B4348" t="str">
            <v>Relocation of the Demountable and fitout - Preliminary Works Stg 1</v>
          </cell>
          <cell r="C4348" t="str">
            <v>CIPEN Facilities</v>
          </cell>
        </row>
        <row r="4349">
          <cell r="A4349">
            <v>7522404</v>
          </cell>
          <cell r="B4349" t="str">
            <v>Fyshwick B2 S89 LV Supply to Bulk Goods Retail</v>
          </cell>
          <cell r="C4349" t="str">
            <v>CIPEN Com/Ind Dvlp</v>
          </cell>
        </row>
        <row r="4350">
          <cell r="A4350">
            <v>7522405</v>
          </cell>
          <cell r="B4350" t="str">
            <v>Franklin B2 S95 LV Supply to 94 Units</v>
          </cell>
          <cell r="C4350" t="str">
            <v>CIPEN Urbn Infill</v>
          </cell>
        </row>
        <row r="4351">
          <cell r="A4351">
            <v>7522406</v>
          </cell>
          <cell r="B4351" t="str">
            <v>Hume B91 S7 - LV Supply to Warehouse</v>
          </cell>
          <cell r="C4351" t="str">
            <v>CIPEN Com/Ind Dvlp</v>
          </cell>
        </row>
        <row r="4352">
          <cell r="A4352">
            <v>7522407</v>
          </cell>
          <cell r="B4352" t="str">
            <v>Bruce B8 S3 LV Supply to TLCC</v>
          </cell>
          <cell r="C4352" t="str">
            <v>CIPEN Spec Requests</v>
          </cell>
        </row>
        <row r="4353">
          <cell r="A4353">
            <v>7522409</v>
          </cell>
          <cell r="B4353" t="str">
            <v>Charnwood B4 S95 LV Supply Upgrade to Woolworths</v>
          </cell>
          <cell r="C4353" t="str">
            <v>CIPEN Com/Ind Dvlp</v>
          </cell>
        </row>
        <row r="4354">
          <cell r="A4354">
            <v>7522410</v>
          </cell>
          <cell r="B4354" t="str">
            <v>Wanniassa B4 S116 LV Relocation</v>
          </cell>
          <cell r="C4354" t="str">
            <v>CIPEN Relocation</v>
          </cell>
        </row>
        <row r="4355">
          <cell r="A4355">
            <v>7522411</v>
          </cell>
          <cell r="B4355" t="str">
            <v>Holder B40 S11 Pillar Upgrade</v>
          </cell>
          <cell r="C4355" t="str">
            <v>CIPEN Dist U/G Rplc</v>
          </cell>
        </row>
        <row r="4356">
          <cell r="A4356">
            <v>7522412</v>
          </cell>
          <cell r="B4356" t="str">
            <v>Hume B80 S7 LV Supply to Warehouse</v>
          </cell>
          <cell r="C4356" t="str">
            <v>CIPEN Com/Ind Dvlp</v>
          </cell>
        </row>
        <row r="4357">
          <cell r="A4357">
            <v>7522414</v>
          </cell>
          <cell r="B4357" t="str">
            <v>Over Head Mains Replacements Stage 2 2012- '13</v>
          </cell>
          <cell r="C4357" t="str">
            <v>CIPEN Dist O/H Rplc</v>
          </cell>
        </row>
        <row r="4358">
          <cell r="A4358">
            <v>7522415</v>
          </cell>
          <cell r="B4358" t="str">
            <v>Greenway Depot  Phill CNG Unit</v>
          </cell>
          <cell r="C4358" t="str">
            <v>CIPEN Facilities</v>
          </cell>
        </row>
        <row r="4359">
          <cell r="A4359">
            <v>7522418</v>
          </cell>
          <cell r="B4359" t="str">
            <v>Hall B8 S23 Supply upgrade to Equestrain Park Hall</v>
          </cell>
          <cell r="C4359" t="str">
            <v>CIPEN Com/Ind Dvlp</v>
          </cell>
        </row>
        <row r="4360">
          <cell r="A4360">
            <v>7522419</v>
          </cell>
          <cell r="B4360" t="str">
            <v>Giralang B9 S80 LV Supply to Child Care</v>
          </cell>
          <cell r="C4360" t="str">
            <v>CIPEN Com/Ind Dvlp</v>
          </cell>
        </row>
        <row r="4361">
          <cell r="A4361">
            <v>7522423</v>
          </cell>
          <cell r="B4361" t="str">
            <v>Molonglo District B2 HV Retic and Padmount sub</v>
          </cell>
          <cell r="C4361" t="str">
            <v>CIPEN Com/Ind Dvlp</v>
          </cell>
        </row>
        <row r="4362">
          <cell r="A4362">
            <v>7522425</v>
          </cell>
          <cell r="B4362" t="str">
            <v>Page B25 S6 LV Supply to 6 Units</v>
          </cell>
          <cell r="C4362" t="str">
            <v>CIPEN Urbn Infill</v>
          </cell>
        </row>
        <row r="4363">
          <cell r="A4363">
            <v>7522426</v>
          </cell>
          <cell r="B4363" t="str">
            <v>Casey B6 S41 - LV Supply to 17 Units</v>
          </cell>
          <cell r="C4363" t="str">
            <v>CIPEN Urbn Infill</v>
          </cell>
        </row>
        <row r="4364">
          <cell r="A4364">
            <v>7522429</v>
          </cell>
          <cell r="B4364" t="str">
            <v>Watson B195 S75 LV Supply to Community Building</v>
          </cell>
          <cell r="C4364" t="str">
            <v>CIPEN Community Dvp</v>
          </cell>
        </row>
        <row r="4365">
          <cell r="A4365">
            <v>7522430</v>
          </cell>
          <cell r="B4365" t="str">
            <v>Mitchell B5 S39 Hoskin Street HV Pole Installation</v>
          </cell>
          <cell r="C4365" t="str">
            <v>CIPEN Spec Requests</v>
          </cell>
        </row>
        <row r="4366">
          <cell r="A4366">
            <v>7522432</v>
          </cell>
          <cell r="B4366" t="str">
            <v>Kingston B7 S48 - Quayside Apartments</v>
          </cell>
          <cell r="C4366" t="str">
            <v>CIPEN Urbn Infill</v>
          </cell>
        </row>
        <row r="4367">
          <cell r="A4367">
            <v>7522435</v>
          </cell>
          <cell r="B4367" t="str">
            <v>Braddon B20 S20 LV Supply to Construction Site</v>
          </cell>
          <cell r="C4367" t="str">
            <v>CIPEN Spec Requests</v>
          </cell>
        </row>
        <row r="4368">
          <cell r="A4368">
            <v>7522436</v>
          </cell>
          <cell r="B4368" t="str">
            <v>Jerrabombera Bl 2224: Mugga Ln Medium Scale Solar PV</v>
          </cell>
          <cell r="C4368" t="str">
            <v>CIPEN Com/Ind Dvlp</v>
          </cell>
        </row>
        <row r="4369">
          <cell r="A4369">
            <v>7522437</v>
          </cell>
          <cell r="B4369" t="str">
            <v>City B20 S35 - LV Relocation</v>
          </cell>
          <cell r="C4369" t="str">
            <v>CIPEN Relocation</v>
          </cell>
        </row>
        <row r="4370">
          <cell r="A4370">
            <v>7522438</v>
          </cell>
          <cell r="B4370" t="str">
            <v>Fyshwick B3 S19 - LV Upgrade</v>
          </cell>
          <cell r="C4370" t="str">
            <v>CIPEN Com/Ind Dvlp</v>
          </cell>
        </row>
        <row r="4371">
          <cell r="A4371">
            <v>7522439</v>
          </cell>
          <cell r="B4371" t="str">
            <v>Telopea Park Zone Substation Building Refurbishment</v>
          </cell>
          <cell r="C4371" t="str">
            <v>CIPEN ZZS Replce</v>
          </cell>
        </row>
        <row r="4372">
          <cell r="A4372">
            <v>7522442</v>
          </cell>
          <cell r="B4372" t="str">
            <v>Acton B1 S67 Relocation of LV Supply to SLCC</v>
          </cell>
          <cell r="C4372" t="str">
            <v>CIPEN Relocation</v>
          </cell>
        </row>
        <row r="4373">
          <cell r="A4373">
            <v>7522444</v>
          </cell>
          <cell r="B4373" t="str">
            <v>Belconnen B14 S50 LV Supply to Construction Site (temporary supply)</v>
          </cell>
          <cell r="C4373" t="str">
            <v>CIPEN Spec Requests</v>
          </cell>
        </row>
        <row r="4374">
          <cell r="A4374">
            <v>7522445</v>
          </cell>
          <cell r="B4374" t="str">
            <v>Beard B7 S8 LV Supply to Warehouse</v>
          </cell>
          <cell r="C4374" t="str">
            <v>CIPEN Com/Ind Dvlp</v>
          </cell>
        </row>
        <row r="4375">
          <cell r="A4375">
            <v>7522446</v>
          </cell>
          <cell r="B4375" t="str">
            <v>Mitchell B2 S59 LV Supply to Warehouse</v>
          </cell>
          <cell r="C4375" t="str">
            <v>CIPEN Com/Ind Dvlp</v>
          </cell>
        </row>
        <row r="4376">
          <cell r="A4376">
            <v>7522447</v>
          </cell>
          <cell r="B4376" t="str">
            <v>Hume B81 S7 LV Supply to Warehouse</v>
          </cell>
          <cell r="C4376" t="str">
            <v>CIPEN Com/Ind Dvlp</v>
          </cell>
        </row>
        <row r="4377">
          <cell r="A4377">
            <v>7522448</v>
          </cell>
          <cell r="B4377" t="str">
            <v>Barton B 3 &amp; 7  S42 LV Supply to 46 units</v>
          </cell>
          <cell r="C4377" t="str">
            <v>CIPEN Urbn Infill</v>
          </cell>
        </row>
        <row r="4378">
          <cell r="A4378">
            <v>7522449</v>
          </cell>
          <cell r="B4378" t="str">
            <v>Belconnen B3 S3 LV Supply to BCF</v>
          </cell>
          <cell r="C4378" t="str">
            <v>CIPEN Com/Ind Dvlp</v>
          </cell>
        </row>
        <row r="4379">
          <cell r="A4379">
            <v>7522450</v>
          </cell>
          <cell r="B4379" t="str">
            <v>Hume B68 S5 LV Supply to Warehouse</v>
          </cell>
          <cell r="C4379" t="str">
            <v>CIPEN Com/Ind Dvlp</v>
          </cell>
        </row>
        <row r="4380">
          <cell r="A4380">
            <v>7522451</v>
          </cell>
          <cell r="B4380" t="str">
            <v>B46 S533 Chisholm - LV Supply to 5 Units Development</v>
          </cell>
          <cell r="C4380" t="str">
            <v>CIPEN Urbn Infill</v>
          </cell>
        </row>
        <row r="4381">
          <cell r="A4381">
            <v>7522452</v>
          </cell>
          <cell r="B4381" t="str">
            <v>Wanniassa B17 S130 Supply to TLC</v>
          </cell>
          <cell r="C4381" t="str">
            <v>CIPEN Spec Requests</v>
          </cell>
        </row>
        <row r="4382">
          <cell r="A4382">
            <v>7522454</v>
          </cell>
          <cell r="B4382" t="str">
            <v>B1 S47 Holder - Molonglo 1C HV relocations</v>
          </cell>
          <cell r="C4382" t="str">
            <v>CIPEN Relocation</v>
          </cell>
        </row>
        <row r="4383">
          <cell r="A4383">
            <v>7522456</v>
          </cell>
          <cell r="B4383" t="str">
            <v>City B2 S21 LV Supply to Traffice Light Controller</v>
          </cell>
          <cell r="C4383" t="str">
            <v>CIPEN Spec Requests</v>
          </cell>
        </row>
        <row r="4384">
          <cell r="A4384">
            <v>7522457</v>
          </cell>
          <cell r="B4384" t="str">
            <v>Gungahlin B4 S223 HV REtic and LV supply to Leisure Centre</v>
          </cell>
          <cell r="C4384" t="str">
            <v>CIPEN Com/Ind Dvlp</v>
          </cell>
        </row>
        <row r="4385">
          <cell r="A4385">
            <v>7522459</v>
          </cell>
          <cell r="B4385" t="str">
            <v>Campbell B1 S64 HV Relocation</v>
          </cell>
          <cell r="C4385" t="str">
            <v>CIPEN Relocation</v>
          </cell>
        </row>
        <row r="4386">
          <cell r="A4386">
            <v>7522460</v>
          </cell>
          <cell r="B4386" t="str">
            <v>Garran B4 S21 LV Relocation</v>
          </cell>
          <cell r="C4386" t="str">
            <v>CIPEN Relocation</v>
          </cell>
        </row>
        <row r="4387">
          <cell r="A4387">
            <v>7522462</v>
          </cell>
          <cell r="B4387" t="str">
            <v>Miscellaneous Suburb Pole Reinforcement Stage 2 2012/2013</v>
          </cell>
          <cell r="C4387" t="str">
            <v>CIPEN Dist Pole Rnst</v>
          </cell>
        </row>
        <row r="4388">
          <cell r="A4388">
            <v>7522464</v>
          </cell>
          <cell r="B4388" t="str">
            <v>City B6 S24  TLC Relocation</v>
          </cell>
          <cell r="C4388" t="str">
            <v>CIPEN Relocation</v>
          </cell>
        </row>
        <row r="4389">
          <cell r="A4389">
            <v>7522465</v>
          </cell>
          <cell r="B4389" t="str">
            <v>City B6 S24 LV Supply to TLC</v>
          </cell>
          <cell r="C4389" t="str">
            <v>CIPEN Spec Requests</v>
          </cell>
        </row>
        <row r="4390">
          <cell r="A4390">
            <v>7522466</v>
          </cell>
          <cell r="B4390" t="str">
            <v>Harrison B1 S138 LV Supply to Construction Site (Temporary Supply)</v>
          </cell>
          <cell r="C4390" t="str">
            <v>CIPEN Spec Requests</v>
          </cell>
        </row>
        <row r="4391">
          <cell r="A4391">
            <v>7522467</v>
          </cell>
          <cell r="B4391" t="str">
            <v>Theodore B10 S682 FRV Royalla Solar Farm HV Connection to Theodore Zone</v>
          </cell>
          <cell r="C4391" t="str">
            <v>CIPEN Com/Ind Dvlp</v>
          </cell>
        </row>
        <row r="4392">
          <cell r="A4392">
            <v>7522468</v>
          </cell>
          <cell r="B4392" t="str">
            <v>Greenway B11 S46 LV Supply to Archery Club</v>
          </cell>
          <cell r="C4392" t="str">
            <v>CIPEN Com/Ind Dvlp</v>
          </cell>
        </row>
        <row r="4393">
          <cell r="A4393">
            <v>7522469</v>
          </cell>
          <cell r="B4393" t="str">
            <v>Ainslie B4 S27 LV Supply Upgrade to Commercial Development</v>
          </cell>
          <cell r="C4393" t="str">
            <v>CIPEN Com/Ind Dvlp</v>
          </cell>
        </row>
        <row r="4394">
          <cell r="A4394">
            <v>7522470</v>
          </cell>
          <cell r="B4394" t="str">
            <v>Deakin B1 S3 LV Supply Upgrade</v>
          </cell>
          <cell r="C4394" t="str">
            <v>CIPEN Com/Ind Dvlp</v>
          </cell>
        </row>
        <row r="4395">
          <cell r="A4395">
            <v>7522471</v>
          </cell>
          <cell r="B4395" t="str">
            <v>Turner B8 S25 LV Supply to Traffic Light Controller</v>
          </cell>
          <cell r="C4395" t="str">
            <v>CIPEN Spec Requests</v>
          </cell>
        </row>
        <row r="4396">
          <cell r="A4396">
            <v>7522474</v>
          </cell>
          <cell r="B4396" t="str">
            <v>Forrest B8 9 S18 Relocation</v>
          </cell>
          <cell r="C4396" t="str">
            <v>CIPEN Relocation</v>
          </cell>
        </row>
        <row r="4397">
          <cell r="A4397">
            <v>7522475</v>
          </cell>
          <cell r="B4397" t="str">
            <v>Watson B193 S75 LV Supply to Water Pump</v>
          </cell>
          <cell r="C4397" t="str">
            <v>CIPEN Spec Requests</v>
          </cell>
        </row>
        <row r="4398">
          <cell r="A4398">
            <v>7522476</v>
          </cell>
          <cell r="B4398" t="str">
            <v>Fyshwick B2 S90 LV Supply to Warehouse</v>
          </cell>
          <cell r="C4398" t="str">
            <v>CIPEN Com/Ind Dvlp</v>
          </cell>
        </row>
        <row r="4399">
          <cell r="A4399">
            <v>7522477</v>
          </cell>
          <cell r="B4399" t="str">
            <v>Molonglo District - Blk 20 - HV O/H relocations</v>
          </cell>
          <cell r="C4399" t="str">
            <v>CIPEN Relocation</v>
          </cell>
        </row>
        <row r="4400">
          <cell r="A4400">
            <v>7522478</v>
          </cell>
          <cell r="B4400" t="str">
            <v>Belconnen District B1545 PNA</v>
          </cell>
          <cell r="C4400" t="str">
            <v>CIPEN Relocation</v>
          </cell>
        </row>
        <row r="4401">
          <cell r="A4401">
            <v>7522479</v>
          </cell>
          <cell r="B4401" t="str">
            <v>Kambah B8 S167 - LV Supply to Residence</v>
          </cell>
          <cell r="C4401" t="str">
            <v>CIPEN Urbn Infill</v>
          </cell>
        </row>
        <row r="4402">
          <cell r="A4402">
            <v>7522480</v>
          </cell>
          <cell r="B4402" t="str">
            <v>Dickson B10 S11 LV Supply to 7 units</v>
          </cell>
          <cell r="C4402" t="str">
            <v>CIPEN Urbn Infill</v>
          </cell>
        </row>
        <row r="4403">
          <cell r="A4403">
            <v>7522481</v>
          </cell>
          <cell r="B4403" t="str">
            <v>Yarralumla B12 S23 LV Supply</v>
          </cell>
          <cell r="C4403" t="str">
            <v>CIPEN Urbn Infill</v>
          </cell>
        </row>
        <row r="4404">
          <cell r="A4404">
            <v>7522485</v>
          </cell>
          <cell r="B4404" t="str">
            <v>Weston B1 S109 HV &amp; LV Relocation</v>
          </cell>
          <cell r="C4404" t="str">
            <v>CIPEN Relocation</v>
          </cell>
        </row>
        <row r="4405">
          <cell r="A4405">
            <v>7522486</v>
          </cell>
          <cell r="B4405" t="str">
            <v>Wright B1 S27 LV Supply to 176 Units</v>
          </cell>
          <cell r="C4405" t="str">
            <v>CIPEN Urbn Infill</v>
          </cell>
        </row>
        <row r="4406">
          <cell r="A4406">
            <v>7522489</v>
          </cell>
          <cell r="B4406" t="str">
            <v>Belconnen Zone Sub Electronic Monitoring &amp; Detection Systems</v>
          </cell>
          <cell r="C4406" t="str">
            <v>CIPEN ZZS Replce</v>
          </cell>
        </row>
        <row r="4407">
          <cell r="A4407">
            <v>7522491</v>
          </cell>
          <cell r="B4407" t="str">
            <v>Charnwood B15 S98 LV Supply to ESA</v>
          </cell>
          <cell r="C4407" t="str">
            <v>CIPEN Com/Ind Dvlp</v>
          </cell>
        </row>
        <row r="4408">
          <cell r="A4408">
            <v>7522492</v>
          </cell>
          <cell r="B4408" t="str">
            <v>Jerrabomberra Dist B2062 Harman DENOC Subs 8754 &amp; 9488 SCADA</v>
          </cell>
          <cell r="C4408" t="str">
            <v>CIPEN Com/Ind Dvlp</v>
          </cell>
        </row>
        <row r="4409">
          <cell r="A4409">
            <v>7522494</v>
          </cell>
          <cell r="B4409" t="str">
            <v>Hall B1618 S2 LV Relocation and Supply to 6 units</v>
          </cell>
          <cell r="C4409" t="str">
            <v>CIPEN Relocation</v>
          </cell>
        </row>
        <row r="4410">
          <cell r="A4410">
            <v>7522495</v>
          </cell>
          <cell r="B4410" t="str">
            <v>Gordon B9 S410 LV Supply to Pedestrian Crossing Signal</v>
          </cell>
          <cell r="C4410" t="str">
            <v>CIPEN Spec Requests</v>
          </cell>
        </row>
        <row r="4411">
          <cell r="A4411">
            <v>7522496</v>
          </cell>
          <cell r="B4411" t="str">
            <v>O'Connor B3 S97 HV &amp; LV Reticulation and LV Supply upgrade</v>
          </cell>
          <cell r="C4411" t="str">
            <v>CIPEN Com/Ind Dvlp</v>
          </cell>
        </row>
        <row r="4412">
          <cell r="A4412">
            <v>7522498</v>
          </cell>
          <cell r="B4412" t="str">
            <v>Fyshwick 66kv Line Patrol CIA ActewAGL</v>
          </cell>
          <cell r="C4412" t="str">
            <v>CIPEN Dist O/H Rplc</v>
          </cell>
        </row>
        <row r="4413">
          <cell r="A4413">
            <v>7522500</v>
          </cell>
          <cell r="B4413" t="str">
            <v>Suburban Pole Replacement Stage 24 12-13</v>
          </cell>
          <cell r="C4413" t="str">
            <v>CIPEN Dist Pole Rplc</v>
          </cell>
        </row>
        <row r="4414">
          <cell r="A4414">
            <v>7522501</v>
          </cell>
          <cell r="B4414" t="str">
            <v>Suburban Pole Replacement Stage 25 12-13</v>
          </cell>
          <cell r="C4414" t="str">
            <v>CIPEN Dist Pole Rplc</v>
          </cell>
        </row>
        <row r="4415">
          <cell r="A4415">
            <v>7522502</v>
          </cell>
          <cell r="B4415" t="str">
            <v>Suburban Pole Replacement Stage 26 12-13</v>
          </cell>
          <cell r="C4415" t="str">
            <v>CIPEN Dist Pole Rplc</v>
          </cell>
        </row>
        <row r="4416">
          <cell r="A4416">
            <v>7522503</v>
          </cell>
          <cell r="B4416" t="str">
            <v>Suburban Pole Replacement Stage 27 12-13</v>
          </cell>
          <cell r="C4416" t="str">
            <v>CIPEN Dist Pole Rplc</v>
          </cell>
        </row>
        <row r="4417">
          <cell r="A4417">
            <v>7522504</v>
          </cell>
          <cell r="B4417" t="str">
            <v>Suburban Pole Replacement Stage 28 12-13</v>
          </cell>
          <cell r="C4417" t="str">
            <v>CIPEN Dist Pole Rplc</v>
          </cell>
        </row>
        <row r="4418">
          <cell r="A4418">
            <v>7522505</v>
          </cell>
          <cell r="B4418" t="str">
            <v>Suburban Pole Replacement Stage 29 12-13</v>
          </cell>
          <cell r="C4418" t="str">
            <v>CIPEN Dist Pole Rplc</v>
          </cell>
        </row>
        <row r="4419">
          <cell r="A4419">
            <v>7522506</v>
          </cell>
          <cell r="B4419" t="str">
            <v>Suburban Pole Replacement Stage 30 12-13</v>
          </cell>
          <cell r="C4419" t="str">
            <v>CIPEN Dist Pole Rplc</v>
          </cell>
        </row>
        <row r="4420">
          <cell r="A4420">
            <v>7522507</v>
          </cell>
          <cell r="B4420" t="str">
            <v>Suburban Pole Replacement Stage 31 12-13</v>
          </cell>
          <cell r="C4420" t="str">
            <v>CIPEN Dist Pole Rplc</v>
          </cell>
        </row>
        <row r="4421">
          <cell r="A4421">
            <v>7522508</v>
          </cell>
          <cell r="B4421" t="str">
            <v>Suburban Pole Replacement Stage 32 12-13</v>
          </cell>
          <cell r="C4421" t="str">
            <v>CIPEN Dist Pole Rplc</v>
          </cell>
        </row>
        <row r="4422">
          <cell r="A4422">
            <v>7522509</v>
          </cell>
          <cell r="B4422" t="str">
            <v>Suburban Pole Replacement Stage 33 12-13</v>
          </cell>
          <cell r="C4422" t="str">
            <v>CIPEN Dist Pole Rplc</v>
          </cell>
        </row>
        <row r="4423">
          <cell r="A4423">
            <v>7522510</v>
          </cell>
          <cell r="B4423" t="str">
            <v>Suburban Pole Replacement Stage 34 12-13</v>
          </cell>
          <cell r="C4423" t="str">
            <v>CIPEN Dist Pole Rplc</v>
          </cell>
        </row>
        <row r="4424">
          <cell r="A4424">
            <v>7522511</v>
          </cell>
          <cell r="B4424" t="str">
            <v>Waramanga B1 S7 LV Supply to 17 Units</v>
          </cell>
          <cell r="C4424" t="str">
            <v>CIPEN Urbn Infill</v>
          </cell>
        </row>
        <row r="4425">
          <cell r="A4425">
            <v>7522513</v>
          </cell>
          <cell r="B4425" t="str">
            <v>Fyshwick B3 S52 Pole Sub for Rural Supply</v>
          </cell>
          <cell r="C4425" t="str">
            <v>CIPEN Rural Devpmnt</v>
          </cell>
        </row>
        <row r="4426">
          <cell r="A4426">
            <v>7522514</v>
          </cell>
          <cell r="B4426" t="str">
            <v>Campbell B1 S64 HV Retic and LV Supply to ADFA Accomodation</v>
          </cell>
          <cell r="C4426" t="str">
            <v>CIPEN Com/Ind Dvlp</v>
          </cell>
        </row>
        <row r="4427">
          <cell r="A4427">
            <v>7522515</v>
          </cell>
          <cell r="B4427" t="str">
            <v>Mitchell B5 S4 LV Supply Upgrade</v>
          </cell>
          <cell r="C4427" t="str">
            <v>CIPEN Com/Ind Dvlp</v>
          </cell>
        </row>
        <row r="4428">
          <cell r="A4428">
            <v>7522517</v>
          </cell>
          <cell r="B4428" t="str">
            <v>Holder B24 S45 LV Supply to Child Care Centre</v>
          </cell>
          <cell r="C4428" t="str">
            <v>CIPEN Com/Ind Dvlp</v>
          </cell>
        </row>
        <row r="4429">
          <cell r="A4429">
            <v>7522518</v>
          </cell>
          <cell r="B4429" t="str">
            <v>Fyshwick B5 S24 LV Supply Upgrade</v>
          </cell>
          <cell r="C4429" t="str">
            <v>CIPEN Com/Ind Dvlp</v>
          </cell>
        </row>
        <row r="4430">
          <cell r="A4430">
            <v>7522519</v>
          </cell>
          <cell r="B4430" t="str">
            <v>Barton B14 S22 LV Supply to Hotel</v>
          </cell>
          <cell r="C4430" t="str">
            <v>CIPEN Com/Ind Dvlp</v>
          </cell>
        </row>
        <row r="4431">
          <cell r="A4431">
            <v>7522521</v>
          </cell>
          <cell r="B4431" t="str">
            <v>Acton B1 S63 - Barry Dr HV U/G relocations</v>
          </cell>
          <cell r="C4431" t="str">
            <v>CIPEN Relocation</v>
          </cell>
        </row>
        <row r="4432">
          <cell r="A4432">
            <v>7522523</v>
          </cell>
          <cell r="B4432" t="str">
            <v>Flemington Road Corridor Estate - Stage 2B HV &amp; LV Reticulation</v>
          </cell>
          <cell r="C4432" t="str">
            <v>CIPEN Urbn Dvlpmnt</v>
          </cell>
        </row>
        <row r="4433">
          <cell r="A4433">
            <v>7522525</v>
          </cell>
          <cell r="B4433" t="str">
            <v>Symonston B1 S1 - HV Relocation</v>
          </cell>
          <cell r="C4433" t="str">
            <v>CIPEN Relocation</v>
          </cell>
        </row>
        <row r="4434">
          <cell r="A4434">
            <v>7522526</v>
          </cell>
          <cell r="B4434" t="str">
            <v>Stromlo District B402 HV Retic &amp; LV Supply</v>
          </cell>
          <cell r="C4434" t="str">
            <v>CIPEN Com/Ind Dvlp</v>
          </cell>
        </row>
        <row r="4435">
          <cell r="A4435">
            <v>7522529</v>
          </cell>
          <cell r="B4435" t="str">
            <v>Bruce B1 S3 UC Student Accommodations HV Relocation</v>
          </cell>
          <cell r="C4435" t="str">
            <v>CIPEN Relocation</v>
          </cell>
        </row>
        <row r="4436">
          <cell r="A4436">
            <v>7522531</v>
          </cell>
          <cell r="B4436" t="str">
            <v>Kambah B26 S286 LV Supply to BBQ &amp; Toilet</v>
          </cell>
          <cell r="C4436" t="str">
            <v>CIPEN Spec Requests</v>
          </cell>
        </row>
        <row r="4437">
          <cell r="A4437">
            <v>7522532</v>
          </cell>
          <cell r="B4437" t="str">
            <v>O'connor B9 &amp; 10 S70 LV Supply to 12 Units</v>
          </cell>
          <cell r="C4437" t="str">
            <v>CIPEN Urbn Infill</v>
          </cell>
        </row>
        <row r="4438">
          <cell r="A4438">
            <v>7522533</v>
          </cell>
          <cell r="B4438" t="str">
            <v>Page B42 S42 LV supply to 10 Units</v>
          </cell>
          <cell r="C4438" t="str">
            <v>CIPEN Urbn Infill</v>
          </cell>
        </row>
        <row r="4439">
          <cell r="A4439">
            <v>7522534</v>
          </cell>
          <cell r="B4439" t="str">
            <v>OH Mains Replacement Stage 4 2012 - 2013</v>
          </cell>
          <cell r="C4439" t="str">
            <v>CIPEN Dist O/H Rplc</v>
          </cell>
        </row>
        <row r="4440">
          <cell r="A4440">
            <v>7522535</v>
          </cell>
          <cell r="B4440" t="str">
            <v>Parkes B2 S49 LV Supply to Traffic Signal Controller</v>
          </cell>
          <cell r="C4440" t="str">
            <v>CIPEN Spec Requests</v>
          </cell>
        </row>
        <row r="4441">
          <cell r="A4441">
            <v>7522536</v>
          </cell>
          <cell r="B4441" t="str">
            <v>Watson B9 S31 LV Relocation</v>
          </cell>
          <cell r="C4441" t="str">
            <v>CIPEN Relocation</v>
          </cell>
        </row>
        <row r="4442">
          <cell r="A4442">
            <v>7522537</v>
          </cell>
          <cell r="B4442" t="str">
            <v>Weston B14 S101 LV Relocation</v>
          </cell>
          <cell r="C4442" t="str">
            <v>CIPEN Relocation</v>
          </cell>
        </row>
        <row r="4443">
          <cell r="A4443">
            <v>7522539</v>
          </cell>
          <cell r="B4443" t="str">
            <v>Macgregor West 2 Estate - Stage 5 HV &amp; LV Reticulation</v>
          </cell>
          <cell r="C4443" t="str">
            <v>CIPEN Urbn Dvlpmnt</v>
          </cell>
        </row>
        <row r="4444">
          <cell r="A4444">
            <v>7522545</v>
          </cell>
          <cell r="B4444" t="str">
            <v>HV Retic and LV Supply Upgrade to Mackillop College B8 S125 Wanniassa</v>
          </cell>
          <cell r="C4444" t="str">
            <v>CIPEN Com/Ind Dvlp</v>
          </cell>
        </row>
        <row r="4445">
          <cell r="A4445">
            <v>7522546</v>
          </cell>
          <cell r="B4445" t="str">
            <v>Beard B18 S7 LV supply</v>
          </cell>
          <cell r="C4445" t="str">
            <v>CIPEN Com/Ind Dvlp</v>
          </cell>
        </row>
        <row r="4446">
          <cell r="A4446">
            <v>7522549</v>
          </cell>
          <cell r="B4446" t="str">
            <v>Fyshwick B33 S22 LV Supply Upgrade</v>
          </cell>
          <cell r="C4446" t="str">
            <v>CIPEN Com/Ind Dvlp</v>
          </cell>
        </row>
        <row r="4447">
          <cell r="A4447">
            <v>7522552</v>
          </cell>
          <cell r="B4447" t="str">
            <v>Holt B65 S51 LV Supply to Commercial</v>
          </cell>
          <cell r="C4447" t="str">
            <v>CIPEN Com/Ind Dvlp</v>
          </cell>
        </row>
        <row r="4448">
          <cell r="A4448">
            <v>7522554</v>
          </cell>
          <cell r="B4448" t="str">
            <v>Franklin B2 S31 LV Supply to 17 Units</v>
          </cell>
          <cell r="C4448" t="str">
            <v>CIPEN Urbn Infill</v>
          </cell>
        </row>
        <row r="4449">
          <cell r="A4449">
            <v>7522556</v>
          </cell>
          <cell r="B4449" t="str">
            <v>ACTON B1 S64 ANU Lennox Crossing HV Relocation</v>
          </cell>
          <cell r="C4449" t="str">
            <v>CIPEN Relocation</v>
          </cell>
        </row>
        <row r="4450">
          <cell r="A4450">
            <v>7522561</v>
          </cell>
          <cell r="B4450" t="str">
            <v>Mitchell B70 S6 LV Supply to Commercial Development</v>
          </cell>
          <cell r="C4450" t="str">
            <v>CIPEN Com/Ind Dvlp</v>
          </cell>
        </row>
        <row r="4451">
          <cell r="A4451">
            <v>7522562</v>
          </cell>
          <cell r="B4451" t="str">
            <v>Spence B29 S25 LV Supply to 10 Units</v>
          </cell>
          <cell r="C4451" t="str">
            <v>CIPEN Urbn Infill</v>
          </cell>
        </row>
        <row r="4452">
          <cell r="A4452">
            <v>7522563</v>
          </cell>
          <cell r="B4452" t="str">
            <v>Fyshwick B2 S57 - Temp Supply to Construction Site (Majura Parkway)</v>
          </cell>
          <cell r="C4452" t="str">
            <v>CIPEN Com/Ind Dvlp</v>
          </cell>
        </row>
        <row r="4453">
          <cell r="A4453">
            <v>7522567</v>
          </cell>
          <cell r="B4453" t="str">
            <v>Majura District B48 - Majura Parkway HV relocations (STAGE 1)</v>
          </cell>
          <cell r="C4453" t="str">
            <v>CIPEN Relocation</v>
          </cell>
        </row>
        <row r="4454">
          <cell r="A4454">
            <v>7522570</v>
          </cell>
          <cell r="B4454" t="str">
            <v>Fyshwick B20 S22 LV supply Upgrade</v>
          </cell>
          <cell r="C4454" t="str">
            <v>CIPEN Com/Ind Dvlp</v>
          </cell>
        </row>
        <row r="4455">
          <cell r="A4455">
            <v>7522572</v>
          </cell>
          <cell r="B4455" t="str">
            <v>Majura B622 AFP HV Retic and LV Supply to Forensic Lab</v>
          </cell>
          <cell r="C4455" t="str">
            <v>CIPEN Com/Ind Dvlp</v>
          </cell>
        </row>
        <row r="4456">
          <cell r="A4456">
            <v>7522573</v>
          </cell>
          <cell r="B4456" t="str">
            <v>Reid B2 S33 HV Cable Relocation</v>
          </cell>
          <cell r="C4456" t="str">
            <v>CIPEN Relocation</v>
          </cell>
        </row>
        <row r="4457">
          <cell r="A4457">
            <v>7522574</v>
          </cell>
          <cell r="B4457" t="str">
            <v>Yarralumla B26 S44 Temporary Supply to Construction Site</v>
          </cell>
          <cell r="C4457" t="str">
            <v>CIPEN Spec Requests</v>
          </cell>
        </row>
        <row r="4458">
          <cell r="A4458">
            <v>7522575</v>
          </cell>
          <cell r="B4458" t="str">
            <v>Scullin B25 &amp; 26 S22 LV Supply to 9 Units</v>
          </cell>
          <cell r="C4458" t="str">
            <v>CIPEN Urbn Infill</v>
          </cell>
        </row>
        <row r="4459">
          <cell r="A4459">
            <v>7522576</v>
          </cell>
          <cell r="B4459" t="str">
            <v>Underground Cable Replacements 2012/ 13</v>
          </cell>
          <cell r="C4459" t="str">
            <v>CIPEN Dist U/G Rplc</v>
          </cell>
        </row>
        <row r="4460">
          <cell r="A4460">
            <v>7522581</v>
          </cell>
          <cell r="B4460" t="str">
            <v>Gowrie B5 S237 - LV Supply to 11 Units</v>
          </cell>
          <cell r="C4460" t="str">
            <v>CIPEN Urbn Infill</v>
          </cell>
        </row>
        <row r="4461">
          <cell r="A4461">
            <v>7522582</v>
          </cell>
          <cell r="B4461" t="str">
            <v>Greenway Lakeside Estate - West Stage 1 HV &amp; LV Reticulation</v>
          </cell>
          <cell r="C4461" t="str">
            <v>CIPEN Urbn Dvlpmnt</v>
          </cell>
        </row>
        <row r="4462">
          <cell r="A4462">
            <v>7522584</v>
          </cell>
          <cell r="B4462" t="str">
            <v>Greenway Lakeside Estate - West Stage 2 HV &amp; LV Reticulation</v>
          </cell>
          <cell r="C4462" t="str">
            <v>CIPEN Urbn Dvlpmnt</v>
          </cell>
        </row>
        <row r="4463">
          <cell r="A4463">
            <v>7522588</v>
          </cell>
          <cell r="B4463" t="str">
            <v>Ngunnawal 2C - Stage 4 HV &amp; LV Reticulation</v>
          </cell>
          <cell r="C4463" t="str">
            <v>CIPEN Urbn Dvlpmnt</v>
          </cell>
        </row>
        <row r="4464">
          <cell r="A4464">
            <v>7522590</v>
          </cell>
          <cell r="B4464" t="str">
            <v>Ngunnawal 2C - Stage 5 HV &amp; LV Reticulation</v>
          </cell>
          <cell r="C4464" t="str">
            <v>CIPEN Urbn Dvlpmnt</v>
          </cell>
        </row>
        <row r="4465">
          <cell r="A4465">
            <v>7522592</v>
          </cell>
          <cell r="B4465" t="str">
            <v>Ngunnawal 2C - Stage 6 HV &amp; LV Reticulation</v>
          </cell>
          <cell r="C4465" t="str">
            <v>CIPEN Urbn Dvlpmnt</v>
          </cell>
        </row>
        <row r="4466">
          <cell r="A4466">
            <v>7522594</v>
          </cell>
          <cell r="B4466" t="str">
            <v>Bruce B1 S3 UC Brumbies Sport Centre</v>
          </cell>
          <cell r="C4466" t="str">
            <v>CIPEN Com/Ind Dvlp</v>
          </cell>
        </row>
        <row r="4467">
          <cell r="A4467">
            <v>7522595</v>
          </cell>
          <cell r="B4467" t="str">
            <v>Weston Sec 81 DHA Estate HV Relocation</v>
          </cell>
          <cell r="C4467" t="str">
            <v>CIPEN Relocation</v>
          </cell>
        </row>
        <row r="4468">
          <cell r="A4468">
            <v>7522596</v>
          </cell>
          <cell r="B4468" t="str">
            <v>Bonner B6 S26 LV Supply to Primary School</v>
          </cell>
          <cell r="C4468" t="str">
            <v>CIPEN Com/Ind Dvlp</v>
          </cell>
        </row>
        <row r="4469">
          <cell r="A4469">
            <v>7522597</v>
          </cell>
          <cell r="B4469" t="str">
            <v>O'Connor B14&amp;15 S80 LV Supply to 16 Units</v>
          </cell>
          <cell r="C4469" t="str">
            <v>CIPEN Urbn Infill</v>
          </cell>
        </row>
        <row r="4470">
          <cell r="A4470">
            <v>7522598</v>
          </cell>
          <cell r="B4470" t="str">
            <v>Fyshwick B3 S8 LV Supply Upgrade</v>
          </cell>
          <cell r="C4470" t="str">
            <v>CIPEN Com/Ind Dvlp</v>
          </cell>
        </row>
        <row r="4471">
          <cell r="A4471">
            <v>7522599</v>
          </cell>
          <cell r="B4471" t="str">
            <v>Harrison B1 S162 LV Supply to 16 units</v>
          </cell>
          <cell r="C4471" t="str">
            <v>CIPEN Urbn Infill</v>
          </cell>
        </row>
        <row r="4472">
          <cell r="A4472">
            <v>7522600</v>
          </cell>
          <cell r="B4472" t="str">
            <v>Jerrabomberra B2062 LV Supply to new Building</v>
          </cell>
          <cell r="C4472" t="str">
            <v>CIPEN Com/Ind Dvlp</v>
          </cell>
        </row>
        <row r="4473">
          <cell r="A4473">
            <v>7522601</v>
          </cell>
          <cell r="B4473" t="str">
            <v>Campbell B3 S120 - Majura Parkway HV relocations (STAGE 2)</v>
          </cell>
          <cell r="C4473" t="str">
            <v>CIPEN Relocation</v>
          </cell>
        </row>
        <row r="4474">
          <cell r="A4474">
            <v>7522602</v>
          </cell>
          <cell r="B4474" t="str">
            <v>Majura District B713 - Majura Parkway HV relocations (STAGE 3)</v>
          </cell>
          <cell r="C4474" t="str">
            <v>CIPEN Relocation</v>
          </cell>
        </row>
        <row r="4475">
          <cell r="A4475">
            <v>7522603</v>
          </cell>
          <cell r="B4475" t="str">
            <v>Majura District B666 - Majura Parkway HV relocations (STAGE 4)</v>
          </cell>
          <cell r="C4475" t="str">
            <v>CIPEN Relocation</v>
          </cell>
        </row>
        <row r="4476">
          <cell r="A4476">
            <v>7522604</v>
          </cell>
          <cell r="B4476" t="str">
            <v>Bonner TLC Supply (MAbo Blv &amp; Mobourne Ave)</v>
          </cell>
          <cell r="C4476" t="str">
            <v>CIPEN Spec Requests</v>
          </cell>
        </row>
        <row r="4477">
          <cell r="A4477">
            <v>7522607</v>
          </cell>
          <cell r="B4477" t="str">
            <v>OH Mains Replacement Stage 5 2012 - 2013</v>
          </cell>
          <cell r="C4477" t="str">
            <v>CIPEN Dist O/H Rplc</v>
          </cell>
        </row>
        <row r="4478">
          <cell r="A4478">
            <v>7522610</v>
          </cell>
          <cell r="B4478" t="str">
            <v>Casey B6 S51 LV Supply to 15 Units</v>
          </cell>
          <cell r="C4478" t="str">
            <v>CIPEN Urbn Infill</v>
          </cell>
        </row>
        <row r="4479">
          <cell r="A4479">
            <v>7522611</v>
          </cell>
          <cell r="B4479" t="str">
            <v>Casey B1 S76 Service Cable Relocation.</v>
          </cell>
          <cell r="C4479" t="str">
            <v>CIPEN Relocation</v>
          </cell>
        </row>
        <row r="4480">
          <cell r="A4480">
            <v>7522612</v>
          </cell>
          <cell r="B4480" t="str">
            <v>Miscellaneous Suburb Pole Reinforcement Stage 3 2012/2013</v>
          </cell>
          <cell r="C4480" t="str">
            <v>CIPEN Dist Pole Rnst</v>
          </cell>
        </row>
        <row r="4481">
          <cell r="A4481">
            <v>7522614</v>
          </cell>
          <cell r="B4481" t="str">
            <v>Griffith B14 S75 LV Supply to 31 Units.</v>
          </cell>
          <cell r="C4481" t="str">
            <v>CIPEN Urbn Infill</v>
          </cell>
        </row>
        <row r="4482">
          <cell r="A4482">
            <v>7522615</v>
          </cell>
          <cell r="B4482" t="str">
            <v>Reid  B5 S39 LV Supply Upgrade to Reid Oval</v>
          </cell>
          <cell r="C4482" t="str">
            <v>CIPEN Community Dvp</v>
          </cell>
        </row>
        <row r="4483">
          <cell r="A4483">
            <v>7522616</v>
          </cell>
          <cell r="B4483" t="str">
            <v>Yarralumla B15 S17 LV Supply to Commercial Development.</v>
          </cell>
          <cell r="C4483" t="str">
            <v>CIPEN Com/Ind Dvlp</v>
          </cell>
        </row>
        <row r="4484">
          <cell r="A4484">
            <v>7522617</v>
          </cell>
          <cell r="B4484" t="str">
            <v>Barton B14 S22 LV Supply to Construction Site (Temporary Supply)</v>
          </cell>
          <cell r="C4484" t="str">
            <v>CIPEN Spec Requests</v>
          </cell>
        </row>
        <row r="4485">
          <cell r="A4485">
            <v>7522623</v>
          </cell>
          <cell r="B4485" t="str">
            <v>City East Zone Power TX 1 &amp; 3 Sealing End Replacement</v>
          </cell>
          <cell r="C4485" t="str">
            <v>CIPEN ZZS Replce</v>
          </cell>
        </row>
        <row r="4486">
          <cell r="A4486">
            <v>7522626</v>
          </cell>
          <cell r="B4486" t="str">
            <v>Parkes Bowen Place HV Relocation</v>
          </cell>
          <cell r="C4486" t="str">
            <v>CIPEN Relocation</v>
          </cell>
        </row>
        <row r="4487">
          <cell r="A4487">
            <v>7522627</v>
          </cell>
          <cell r="B4487" t="str">
            <v>Forrest B1 S53 HV Retic and LV supply to Construction Site</v>
          </cell>
          <cell r="C4487" t="str">
            <v>CIPEN Spec Requests</v>
          </cell>
        </row>
        <row r="4488">
          <cell r="A4488">
            <v>7522628</v>
          </cell>
          <cell r="B4488" t="str">
            <v>Reid B9 S33 - HV Retic and LV supply to Commercial Development</v>
          </cell>
          <cell r="C4488" t="str">
            <v>CIPEN Com/Ind Dvlp</v>
          </cell>
        </row>
        <row r="4489">
          <cell r="A4489">
            <v>7522629</v>
          </cell>
          <cell r="B4489" t="str">
            <v>Distribution Pillar Replacements Stage 2 2012/13</v>
          </cell>
          <cell r="C4489" t="str">
            <v>CIPEN Dist U/G Rplc</v>
          </cell>
        </row>
        <row r="4490">
          <cell r="A4490">
            <v>7522631</v>
          </cell>
          <cell r="B4490" t="str">
            <v>Distribution Pillar Replacements Stage 3 2012-13</v>
          </cell>
          <cell r="C4490" t="str">
            <v>CIPEN Dist U/G Rplc</v>
          </cell>
        </row>
        <row r="4491">
          <cell r="A4491">
            <v>7522632</v>
          </cell>
          <cell r="B4491" t="str">
            <v>Dickson B9 S5 LV Supply to 3 Units</v>
          </cell>
          <cell r="C4491" t="str">
            <v>CIPEN Urbn Infill</v>
          </cell>
        </row>
        <row r="4492">
          <cell r="A4492">
            <v>7522635</v>
          </cell>
          <cell r="B4492" t="str">
            <v>Remove Pole - Install LV UG Service to Meter box @ CUPPA</v>
          </cell>
          <cell r="C4492" t="str">
            <v>CIPEN Dist O/H Rplc</v>
          </cell>
        </row>
        <row r="4493">
          <cell r="A4493">
            <v>7522641</v>
          </cell>
          <cell r="B4493" t="str">
            <v>Ainslie B15 S24  LV Supply Upgrade to All Saints College</v>
          </cell>
          <cell r="C4493" t="str">
            <v>CIPEN Com/Ind Dvlp</v>
          </cell>
        </row>
        <row r="4494">
          <cell r="A4494">
            <v>7522644</v>
          </cell>
          <cell r="B4494" t="str">
            <v>Belconnen District B1545 LV Supply Upgrade</v>
          </cell>
          <cell r="C4494" t="str">
            <v>CIPEN Rural Devpmnt</v>
          </cell>
        </row>
        <row r="4495">
          <cell r="A4495">
            <v>7522645</v>
          </cell>
          <cell r="B4495" t="str">
            <v>Forde B1 S111 LV Supply to BBQ</v>
          </cell>
          <cell r="C4495" t="str">
            <v>CIPEN Spec Requests</v>
          </cell>
        </row>
        <row r="4496">
          <cell r="A4496">
            <v>7522649</v>
          </cell>
          <cell r="B4496" t="str">
            <v>Amaroo Group Centre LV Supply to SLCC.</v>
          </cell>
          <cell r="C4496" t="str">
            <v>CIPEN Spec Requests</v>
          </cell>
        </row>
        <row r="4497">
          <cell r="A4497">
            <v>7522652</v>
          </cell>
          <cell r="B4497" t="str">
            <v>Holt B10 S52 Sub 9731 Earth Upgrade</v>
          </cell>
          <cell r="C4497" t="str">
            <v>CIPEN Dist S/S Augm</v>
          </cell>
        </row>
        <row r="4498">
          <cell r="A4498">
            <v>7522653</v>
          </cell>
          <cell r="B4498" t="str">
            <v>Phillip B16 S156 LV supply to Wellness centre</v>
          </cell>
          <cell r="C4498" t="str">
            <v>CIPEN Com/Ind Dvlp</v>
          </cell>
        </row>
        <row r="4499">
          <cell r="A4499">
            <v>7522655</v>
          </cell>
          <cell r="B4499" t="str">
            <v>Hume B4 S27 - HV Reticulation to ACT No Waste Facility</v>
          </cell>
          <cell r="C4499" t="str">
            <v>CIPEN Com/Ind Dvlp</v>
          </cell>
        </row>
        <row r="4500">
          <cell r="A4500">
            <v>7522656</v>
          </cell>
          <cell r="B4500" t="str">
            <v>Hume B4 S27 LV Relocation</v>
          </cell>
          <cell r="C4500" t="str">
            <v>CIPEN Relocation</v>
          </cell>
        </row>
        <row r="4501">
          <cell r="A4501">
            <v>7522660</v>
          </cell>
          <cell r="B4501" t="str">
            <v>Molonglo District B23 &amp;25 LV Supply to SLC &amp; TLCC Stage 1D</v>
          </cell>
          <cell r="C4501" t="str">
            <v>CIPEN Spec Requests</v>
          </cell>
        </row>
        <row r="4502">
          <cell r="A4502">
            <v>7522661</v>
          </cell>
          <cell r="B4502" t="str">
            <v>Molonglo District LV Supply to TLCC for Stage 2A</v>
          </cell>
          <cell r="C4502" t="str">
            <v>CIPEN Spec Requests</v>
          </cell>
        </row>
        <row r="4503">
          <cell r="A4503">
            <v>7522662</v>
          </cell>
          <cell r="B4503" t="str">
            <v>Ngunnawal B106 S23 HV Retic &amp; LV Supply to Ngunnawal Retirement Villag</v>
          </cell>
          <cell r="C4503" t="str">
            <v>CIPEN Urbn Infill</v>
          </cell>
        </row>
        <row r="4504">
          <cell r="A4504">
            <v>7522663</v>
          </cell>
          <cell r="B4504" t="str">
            <v>Coombs Estate Stage 1B HV &amp; LV Retic</v>
          </cell>
          <cell r="C4504" t="str">
            <v>CIPEN Urbn Dvlpmnt</v>
          </cell>
        </row>
        <row r="4505">
          <cell r="A4505">
            <v>7522665</v>
          </cell>
          <cell r="B4505" t="str">
            <v>Coombs Estate Stage 3B HV and LV Reticulation</v>
          </cell>
          <cell r="C4505" t="str">
            <v>CIPEN Urbn Dvlpmnt</v>
          </cell>
        </row>
        <row r="4506">
          <cell r="A4506">
            <v>7522667</v>
          </cell>
          <cell r="B4506" t="str">
            <v>Coombs Estate Stage 3C HV and LV Reticulation</v>
          </cell>
          <cell r="C4506" t="str">
            <v>CIPEN Urbn Dvlpmnt</v>
          </cell>
        </row>
        <row r="4507">
          <cell r="A4507">
            <v>7522669</v>
          </cell>
          <cell r="B4507" t="str">
            <v>Molonglo Valley B46 HV Retic and LV supply to Sewer flow meter</v>
          </cell>
          <cell r="C4507" t="str">
            <v>CIPEN Spec Requests</v>
          </cell>
        </row>
        <row r="4508">
          <cell r="A4508">
            <v>7522670</v>
          </cell>
          <cell r="B4508" t="str">
            <v>Beard B6 S7 LV Supply to Warehouse</v>
          </cell>
          <cell r="C4508" t="str">
            <v>CIPEN Com/Ind Dvlp</v>
          </cell>
        </row>
        <row r="4509">
          <cell r="A4509">
            <v>7522672</v>
          </cell>
          <cell r="B4509" t="str">
            <v>Concrete Platform and Ramp Small Ramp and Concrete Slab in the Substa</v>
          </cell>
          <cell r="C4509" t="str">
            <v>CIPEN Facilities</v>
          </cell>
        </row>
        <row r="4510">
          <cell r="A4510">
            <v>7522674</v>
          </cell>
          <cell r="B4510" t="str">
            <v>Fyshwick B2 S57 - HV O/H relocation</v>
          </cell>
          <cell r="C4510" t="str">
            <v>CIPEN Relocation</v>
          </cell>
        </row>
        <row r="4511">
          <cell r="A4511">
            <v>7522675</v>
          </cell>
          <cell r="B4511" t="str">
            <v>Calwell B27 S787 LV Cable Relocation</v>
          </cell>
          <cell r="C4511" t="str">
            <v>CIPEN Relocation</v>
          </cell>
        </row>
        <row r="4512">
          <cell r="A4512">
            <v>7522676</v>
          </cell>
          <cell r="B4512" t="str">
            <v>Bonython B3 S21 LV Supply to Oval</v>
          </cell>
          <cell r="C4512" t="str">
            <v>CIPEN Community Dvp</v>
          </cell>
        </row>
        <row r="4513">
          <cell r="A4513">
            <v>7522677</v>
          </cell>
          <cell r="B4513" t="str">
            <v>Crace B1 S46 LV Supply to Medical Centre</v>
          </cell>
          <cell r="C4513" t="str">
            <v>CIPEN Com/Ind Dvlp</v>
          </cell>
        </row>
        <row r="4514">
          <cell r="A4514">
            <v>7522678</v>
          </cell>
          <cell r="B4514" t="str">
            <v>Fyshwick B2 S86 LV supply to Commercial Development</v>
          </cell>
          <cell r="C4514" t="str">
            <v>CIPEN Com/Ind Dvlp</v>
          </cell>
        </row>
        <row r="4515">
          <cell r="A4515">
            <v>7522679</v>
          </cell>
          <cell r="B4515" t="str">
            <v>Barton B13 S9 Stage 1 LV supply to 145 units residential development</v>
          </cell>
          <cell r="C4515" t="str">
            <v>CIPEN Urbn Infill</v>
          </cell>
        </row>
        <row r="4516">
          <cell r="A4516">
            <v>7522681</v>
          </cell>
          <cell r="B4516" t="str">
            <v>Hilder Feeder Extension</v>
          </cell>
          <cell r="C4516" t="str">
            <v>CIPEN Dist Sys Augm</v>
          </cell>
        </row>
        <row r="4517">
          <cell r="A4517">
            <v>7522685</v>
          </cell>
          <cell r="B4517" t="str">
            <v>East Lake Zone Substation Feeder Installations Stage 2</v>
          </cell>
          <cell r="C4517" t="str">
            <v>CIPEN Dist Sys Augm</v>
          </cell>
        </row>
        <row r="4518">
          <cell r="A4518">
            <v>7522704</v>
          </cell>
          <cell r="B4518" t="str">
            <v>Replace two pole sub 1729</v>
          </cell>
          <cell r="C4518" t="str">
            <v>CIPEN CI Replacemnt</v>
          </cell>
        </row>
        <row r="4519">
          <cell r="A4519">
            <v>7522707</v>
          </cell>
          <cell r="B4519" t="str">
            <v>Yamba Feeder Replacement</v>
          </cell>
          <cell r="C4519" t="str">
            <v>CIPEN Dist Sys Augm</v>
          </cell>
        </row>
        <row r="4520">
          <cell r="A4520">
            <v>7522709</v>
          </cell>
          <cell r="B4520" t="str">
            <v>Fyshwick B9 S89 LV Supply to commercial Development</v>
          </cell>
          <cell r="C4520" t="str">
            <v>CIPEN Com/Ind Dvlp</v>
          </cell>
        </row>
        <row r="4521">
          <cell r="A4521">
            <v>7522710</v>
          </cell>
          <cell r="B4521" t="str">
            <v>Macquarie B15 S48 HV Relocation</v>
          </cell>
          <cell r="C4521" t="str">
            <v>CIPEN Relocation</v>
          </cell>
        </row>
        <row r="4522">
          <cell r="A4522">
            <v>7522711</v>
          </cell>
          <cell r="B4522" t="str">
            <v>Belconnen Zone Substation132kV Hitachi SF6 Gas CB Replacement</v>
          </cell>
          <cell r="C4522" t="str">
            <v>CIPEN ZZS Replce</v>
          </cell>
        </row>
        <row r="4523">
          <cell r="A4523">
            <v>7522712</v>
          </cell>
          <cell r="B4523" t="str">
            <v>City East Zone Substation 132kV Hitachi SF6 Gas CB Replacement</v>
          </cell>
          <cell r="C4523" t="str">
            <v>CIPEN ZZS Replce</v>
          </cell>
        </row>
        <row r="4524">
          <cell r="A4524">
            <v>7522713</v>
          </cell>
          <cell r="B4524" t="str">
            <v>Theodore Zone Sub 132kV Hitachi SF6 GCB Installation</v>
          </cell>
          <cell r="C4524" t="str">
            <v>CIPEN ZZS Replce</v>
          </cell>
        </row>
        <row r="4525">
          <cell r="A4525">
            <v>7522715</v>
          </cell>
          <cell r="B4525" t="str">
            <v>Downer B31 S39 LV Supply to 8 Units</v>
          </cell>
          <cell r="C4525" t="str">
            <v>CIPEN Urbn Infill</v>
          </cell>
        </row>
        <row r="4526">
          <cell r="A4526">
            <v>7522716</v>
          </cell>
          <cell r="B4526" t="str">
            <v>Harrison  B3 S166 LV Supply to 10 Units (BC4)</v>
          </cell>
          <cell r="C4526" t="str">
            <v>CIPEN Urbn Infill</v>
          </cell>
        </row>
        <row r="4527">
          <cell r="A4527">
            <v>7522717</v>
          </cell>
          <cell r="B4527" t="str">
            <v>Harrison B2 S166 LV Supply to 8 Units (BC3)</v>
          </cell>
          <cell r="C4527" t="str">
            <v>CIPEN Urbn Infill</v>
          </cell>
        </row>
        <row r="4528">
          <cell r="A4528">
            <v>7522718</v>
          </cell>
          <cell r="B4528" t="str">
            <v>Harrison B14 S4 LV supply to 14 Units (BC2)</v>
          </cell>
          <cell r="C4528" t="str">
            <v>CIPEN Urbn Infill</v>
          </cell>
        </row>
        <row r="4529">
          <cell r="A4529">
            <v>7522720</v>
          </cell>
          <cell r="B4529" t="str">
            <v>Majura District - Supply to SLCC - Bridge 11</v>
          </cell>
          <cell r="C4529" t="str">
            <v>CIPEN Spec Requests</v>
          </cell>
        </row>
        <row r="4530">
          <cell r="A4530">
            <v>7522723</v>
          </cell>
          <cell r="B4530" t="str">
            <v>Gungahlin B4 S226 - HV Retic LV Supply to Commercial</v>
          </cell>
          <cell r="C4530" t="str">
            <v>CIPEN Com/Ind Dvlp</v>
          </cell>
        </row>
        <row r="4531">
          <cell r="A4531">
            <v>7522724</v>
          </cell>
          <cell r="B4531" t="str">
            <v>Gungahlin B1 S209 LV Supply to Commercial Development</v>
          </cell>
          <cell r="C4531" t="str">
            <v>CIPEN Com/Ind Dvlp</v>
          </cell>
        </row>
        <row r="4532">
          <cell r="A4532">
            <v>7522725</v>
          </cell>
          <cell r="B4532" t="str">
            <v>Braddon B11 S20 LV Supply Upgrade</v>
          </cell>
          <cell r="C4532" t="str">
            <v>CIPEN Com/Ind Dvlp</v>
          </cell>
        </row>
        <row r="4533">
          <cell r="A4533">
            <v>7522726</v>
          </cell>
          <cell r="B4533" t="str">
            <v>Phillip B2 S177 HV Retic and LV Supply to 201 Units</v>
          </cell>
          <cell r="C4533" t="str">
            <v>CIPEN Urbn Infill</v>
          </cell>
        </row>
        <row r="4534">
          <cell r="A4534">
            <v>7522727</v>
          </cell>
          <cell r="B4534" t="str">
            <v>Lyneham B1 S55 LV Supply to 12 Units</v>
          </cell>
          <cell r="C4534" t="str">
            <v>CIPEN Urbn Infill</v>
          </cell>
        </row>
        <row r="4535">
          <cell r="A4535">
            <v>7522729</v>
          </cell>
          <cell r="B4535" t="str">
            <v>Stage 1 Bushfire Mitigation Pole Replacement 2013</v>
          </cell>
          <cell r="C4535" t="str">
            <v>CIPEN Dist Pole Rplc</v>
          </cell>
        </row>
        <row r="4536">
          <cell r="A4536">
            <v>7522730</v>
          </cell>
          <cell r="B4536" t="str">
            <v>Stage 2 Bushfire Mitigation Pole Replacement 2013</v>
          </cell>
          <cell r="C4536" t="str">
            <v>CIPEN Dist Pole Rplc</v>
          </cell>
        </row>
        <row r="4537">
          <cell r="A4537">
            <v>7522731</v>
          </cell>
          <cell r="B4537" t="str">
            <v>Stage 3 Bushfire Mitigation Pole Replacement 2013</v>
          </cell>
          <cell r="C4537" t="str">
            <v>CIPEN Dist Pole Rplc</v>
          </cell>
        </row>
        <row r="4538">
          <cell r="A4538">
            <v>7522732</v>
          </cell>
          <cell r="B4538" t="str">
            <v>Dunlop B14 S194 - LV Supply to 8 Units</v>
          </cell>
          <cell r="C4538" t="str">
            <v>CIPEN Urbn Infill</v>
          </cell>
        </row>
        <row r="4539">
          <cell r="A4539">
            <v>7522733</v>
          </cell>
          <cell r="B4539" t="str">
            <v>Weetangerra B3 S20 LV Supply to Oval</v>
          </cell>
          <cell r="C4539" t="str">
            <v>CIPEN Community Dvp</v>
          </cell>
        </row>
        <row r="4540">
          <cell r="A4540">
            <v>7522739</v>
          </cell>
          <cell r="B4540" t="str">
            <v>Belconnen District B1555 HV Relocation &amp; LV Reticulation</v>
          </cell>
          <cell r="C4540" t="str">
            <v>CIPEN Relocation</v>
          </cell>
        </row>
        <row r="4541">
          <cell r="A4541">
            <v>7522740</v>
          </cell>
          <cell r="B4541" t="str">
            <v>Campbell B32 S119 HV Retic &amp; LV Supply to Commercial Devlopment</v>
          </cell>
          <cell r="C4541" t="str">
            <v>CIPEN Com/Ind Dvlp</v>
          </cell>
        </row>
        <row r="4542">
          <cell r="A4542">
            <v>7522742</v>
          </cell>
          <cell r="B4542" t="str">
            <v>Watson B2 S95 HV Retic &amp; LV Supplyt to Church</v>
          </cell>
          <cell r="C4542" t="str">
            <v>CIPEN Community Dvp</v>
          </cell>
        </row>
        <row r="4543">
          <cell r="A4543">
            <v>7522743</v>
          </cell>
          <cell r="B4543" t="str">
            <v>Page B38 S22 LV Supply to 4 Units</v>
          </cell>
          <cell r="C4543" t="str">
            <v>CIPEN Urbn Infill</v>
          </cell>
        </row>
        <row r="4544">
          <cell r="A4544">
            <v>7522745</v>
          </cell>
          <cell r="B4544" t="str">
            <v>Wright B1 S46 HV Retic &amp; LV Supply to Residential Dev Stage 1 &amp; 2</v>
          </cell>
          <cell r="C4544" t="str">
            <v>CIPEN Urbn Dvlpmnt</v>
          </cell>
        </row>
        <row r="4545">
          <cell r="A4545">
            <v>7522746</v>
          </cell>
          <cell r="B4545" t="str">
            <v>Beard B2 S6 HV Retic LV Retic &amp; LV Supply to Warehouse</v>
          </cell>
          <cell r="C4545" t="str">
            <v>CIPEN Com/Ind Dvlp</v>
          </cell>
        </row>
        <row r="4546">
          <cell r="A4546">
            <v>7522747</v>
          </cell>
          <cell r="B4546" t="str">
            <v>Gungahlin B4 S88 LV Supply to Commercial (Gym)</v>
          </cell>
          <cell r="C4546" t="str">
            <v>CIPEN Com/Ind Dvlp</v>
          </cell>
        </row>
        <row r="4547">
          <cell r="A4547">
            <v>7522748</v>
          </cell>
          <cell r="B4547" t="str">
            <v>Fyshwick B4 S87 HV Retic &amp; LV Supply to Mercedes Showroom</v>
          </cell>
          <cell r="C4547" t="str">
            <v>CIPEN Com/Ind Dvlp</v>
          </cell>
        </row>
        <row r="4548">
          <cell r="A4548">
            <v>7522749</v>
          </cell>
          <cell r="B4548" t="str">
            <v>Red Hill  B4 S12 LV Supply to 7 Units</v>
          </cell>
          <cell r="C4548" t="str">
            <v>CIPEN Urbn Infill</v>
          </cell>
        </row>
        <row r="4549">
          <cell r="A4549">
            <v>7522750</v>
          </cell>
          <cell r="B4549" t="str">
            <v>Gungahlin B7 S205 Pillar Upgrade</v>
          </cell>
          <cell r="C4549" t="str">
            <v>CIPEN Dist U/G Rplc</v>
          </cell>
        </row>
        <row r="4550">
          <cell r="A4550">
            <v>7522751</v>
          </cell>
          <cell r="B4550" t="str">
            <v>Distribution Substation Batteries &amp; Charger Replacement</v>
          </cell>
          <cell r="C4550" t="str">
            <v>CIPEN Dist S/S Rplc</v>
          </cell>
        </row>
        <row r="4551">
          <cell r="A4551">
            <v>7522752</v>
          </cell>
          <cell r="B4551" t="str">
            <v>Pearce B20 S28 LV Supply to 8 Units</v>
          </cell>
          <cell r="C4551" t="str">
            <v>CIPEN Urbn Infill</v>
          </cell>
        </row>
        <row r="4552">
          <cell r="A4552">
            <v>7522753</v>
          </cell>
          <cell r="B4552" t="str">
            <v>Gowrie  B6 S204 Supply to TLC</v>
          </cell>
          <cell r="C4552" t="str">
            <v>CIPEN Spec Requests</v>
          </cell>
        </row>
        <row r="4553">
          <cell r="A4553">
            <v>7522759</v>
          </cell>
          <cell r="B4553" t="str">
            <v>Gungahlin B1 S209 LV Supply to Bus Facilities</v>
          </cell>
          <cell r="C4553" t="str">
            <v>CIPEN Spec Requests</v>
          </cell>
        </row>
        <row r="4554">
          <cell r="A4554">
            <v>7522760</v>
          </cell>
          <cell r="B4554" t="str">
            <v>Barton B1 S23 HV Relocation</v>
          </cell>
          <cell r="C4554" t="str">
            <v>CIPEN Relocation</v>
          </cell>
        </row>
        <row r="4555">
          <cell r="A4555">
            <v>7522762</v>
          </cell>
          <cell r="B4555" t="str">
            <v>Belconnen B14 S31 LV Supply Upgrade</v>
          </cell>
          <cell r="C4555" t="str">
            <v>CIPEN Com/Ind Dvlp</v>
          </cell>
        </row>
        <row r="4556">
          <cell r="A4556">
            <v>7522764</v>
          </cell>
          <cell r="B4556" t="str">
            <v>Wanniassa B11 S130 LV Supply to TLC</v>
          </cell>
          <cell r="C4556" t="str">
            <v>CIPEN Spec Requests</v>
          </cell>
        </row>
        <row r="4557">
          <cell r="A4557">
            <v>7522765</v>
          </cell>
          <cell r="B4557" t="str">
            <v>Garran B28 S12 LV Supply to 4 Residential Units</v>
          </cell>
          <cell r="C4557" t="str">
            <v>CIPEN Urbn Infill</v>
          </cell>
        </row>
        <row r="4558">
          <cell r="A4558">
            <v>7522767</v>
          </cell>
          <cell r="B4558" t="str">
            <v>Gilmore Zone 132kV Power Tx 1 &amp; 3 Micafil Bushings Replacement</v>
          </cell>
          <cell r="C4558" t="str">
            <v>CIPEN ZZS Replce</v>
          </cell>
        </row>
        <row r="4559">
          <cell r="A4559">
            <v>7522770</v>
          </cell>
          <cell r="B4559" t="str">
            <v>Lyneham B38 S59 LV Supply to SLCC</v>
          </cell>
          <cell r="C4559" t="str">
            <v>CIPEN Spec Requests</v>
          </cell>
        </row>
        <row r="4560">
          <cell r="A4560">
            <v>7522771</v>
          </cell>
          <cell r="B4560" t="str">
            <v>Phillip  B2 S177 Temp Supply to Residential Construction</v>
          </cell>
          <cell r="C4560" t="str">
            <v>CIPEN Spec Requests</v>
          </cell>
        </row>
        <row r="4561">
          <cell r="A4561">
            <v>7522772</v>
          </cell>
          <cell r="B4561" t="str">
            <v>Red Hill B3 S24 LV Cable Relocation</v>
          </cell>
          <cell r="C4561" t="str">
            <v>CIPEN Relocation</v>
          </cell>
        </row>
        <row r="4562">
          <cell r="A4562">
            <v>7522774</v>
          </cell>
          <cell r="B4562" t="str">
            <v>Forrest  B16 S20 LV Supply to 4 units</v>
          </cell>
          <cell r="C4562" t="str">
            <v>CIPEN Urbn Infill</v>
          </cell>
        </row>
        <row r="4563">
          <cell r="A4563">
            <v>7522775</v>
          </cell>
          <cell r="B4563" t="str">
            <v>Mitchell B68 S6 LV Supply to Commercial Development</v>
          </cell>
          <cell r="C4563" t="str">
            <v>CIPEN Com/Ind Dvlp</v>
          </cell>
        </row>
        <row r="4564">
          <cell r="A4564">
            <v>7522776</v>
          </cell>
          <cell r="B4564" t="str">
            <v>Bruce B1 S3 UC Super Health Clinic New Supply</v>
          </cell>
          <cell r="C4564" t="str">
            <v>CIPEN Com/Ind Dvlp</v>
          </cell>
        </row>
        <row r="4565">
          <cell r="A4565">
            <v>7522777</v>
          </cell>
          <cell r="B4565" t="str">
            <v>Fyshwick  B4 S90 LV Supply to commercial Development</v>
          </cell>
          <cell r="C4565" t="str">
            <v>CIPEN Com/Ind Dvlp</v>
          </cell>
        </row>
        <row r="4566">
          <cell r="A4566">
            <v>7522778</v>
          </cell>
          <cell r="B4566" t="str">
            <v>Casey  B2 S48 LV Supply to 10 Residential Units</v>
          </cell>
          <cell r="C4566" t="str">
            <v>CIPEN Urbn Infill</v>
          </cell>
        </row>
        <row r="4567">
          <cell r="A4567">
            <v>7522779</v>
          </cell>
          <cell r="B4567" t="str">
            <v>Harrison B8 S9 LV Supply to TLC</v>
          </cell>
          <cell r="C4567" t="str">
            <v>CIPEN Spec Requests</v>
          </cell>
        </row>
        <row r="4568">
          <cell r="A4568">
            <v>7522780</v>
          </cell>
          <cell r="B4568" t="str">
            <v>Cook B1 S57 LV Supply to Public Toilets</v>
          </cell>
          <cell r="C4568" t="str">
            <v>CIPEN Spec Requests</v>
          </cell>
        </row>
        <row r="4569">
          <cell r="A4569">
            <v>7522782</v>
          </cell>
          <cell r="B4569" t="str">
            <v>Gungahlin B1 S209 Temporary Supply</v>
          </cell>
          <cell r="C4569" t="str">
            <v>CIPEN Spec Requests</v>
          </cell>
        </row>
        <row r="4570">
          <cell r="A4570">
            <v>7522784</v>
          </cell>
          <cell r="B4570" t="str">
            <v>Miscellaneous Suburb Pole Reinforcement Stage 4 2012/2013</v>
          </cell>
          <cell r="C4570" t="str">
            <v>CIPEN Dist Pole Rnst</v>
          </cell>
        </row>
        <row r="4571">
          <cell r="A4571">
            <v>7522785</v>
          </cell>
          <cell r="B4571" t="str">
            <v>Belconnen B42 S65 LV Supply to TLC</v>
          </cell>
          <cell r="C4571" t="str">
            <v>CIPEN Spec Requests</v>
          </cell>
        </row>
        <row r="4572">
          <cell r="A4572">
            <v>7522787</v>
          </cell>
          <cell r="B4572" t="str">
            <v>Harrison B2 S167 - LV Supply to 60 Units</v>
          </cell>
          <cell r="C4572" t="str">
            <v>CIPEN Urbn Infill</v>
          </cell>
        </row>
        <row r="4573">
          <cell r="A4573">
            <v>7522789</v>
          </cell>
          <cell r="B4573" t="str">
            <v>Jerrabomberra District B2114 HV Retic and LV Supply to Wheel Wash</v>
          </cell>
          <cell r="C4573" t="str">
            <v>CIPEN Com/Ind Dvlp</v>
          </cell>
        </row>
        <row r="4574">
          <cell r="A4574">
            <v>7522791</v>
          </cell>
          <cell r="B4574" t="str">
            <v>Franklin B1 S124 -  HV Retic &amp; LV Supply to 21 Units</v>
          </cell>
          <cell r="C4574" t="str">
            <v>CIPEN Urbn Infill</v>
          </cell>
        </row>
        <row r="4575">
          <cell r="A4575">
            <v>7522793</v>
          </cell>
          <cell r="B4575" t="str">
            <v>Theodore Zone 132kV Power Tx 1 &amp; 3 Micafil Bushings Replacement</v>
          </cell>
          <cell r="C4575" t="str">
            <v>CIPEN ZZS Replce</v>
          </cell>
        </row>
        <row r="4576">
          <cell r="A4576">
            <v>7522794</v>
          </cell>
          <cell r="B4576" t="str">
            <v>Latham Zone 132kV Power Tx 2 &amp; 3 Micafil Bushings Replacement</v>
          </cell>
          <cell r="C4576" t="str">
            <v>CIPEN ZZS Replce</v>
          </cell>
        </row>
        <row r="4577">
          <cell r="A4577">
            <v>7522797</v>
          </cell>
          <cell r="B4577" t="str">
            <v>Forde B1 S106 LV Supply to 10 Residential unit</v>
          </cell>
          <cell r="C4577" t="str">
            <v>CIPEN Urbn Infill</v>
          </cell>
        </row>
        <row r="4578">
          <cell r="A4578">
            <v>7522798</v>
          </cell>
          <cell r="B4578" t="str">
            <v>Wanniassa B54 S128 HV Cables Relocation</v>
          </cell>
          <cell r="C4578" t="str">
            <v>CIPEN Relocation</v>
          </cell>
        </row>
        <row r="4579">
          <cell r="A4579">
            <v>7522802</v>
          </cell>
          <cell r="B4579" t="str">
            <v>Latham &amp; Wanniassa - Zone Sub Charger and Battery Replacement</v>
          </cell>
          <cell r="C4579" t="str">
            <v>CIPEN ZZS Replce</v>
          </cell>
        </row>
        <row r="4580">
          <cell r="A4580">
            <v>7522804</v>
          </cell>
          <cell r="B4580" t="str">
            <v>Gilmore SCADA Microwave Comms Install</v>
          </cell>
          <cell r="C4580" t="str">
            <v>CIPEN IT Project</v>
          </cell>
        </row>
        <row r="4581">
          <cell r="A4581">
            <v>7522805</v>
          </cell>
          <cell r="B4581" t="str">
            <v>Greenway Smokers Huts</v>
          </cell>
          <cell r="C4581" t="str">
            <v>CIPEN Facilities</v>
          </cell>
        </row>
        <row r="4582">
          <cell r="A4582">
            <v>7522807</v>
          </cell>
          <cell r="B4582" t="str">
            <v>Turner B24 S61 LV Supply to 22 Units</v>
          </cell>
          <cell r="C4582" t="str">
            <v>CIPEN Urbn Infill</v>
          </cell>
        </row>
        <row r="4583">
          <cell r="A4583">
            <v>7522808</v>
          </cell>
          <cell r="B4583" t="str">
            <v>Parkes B6 S47 LV Supply to Kings Park</v>
          </cell>
          <cell r="C4583" t="str">
            <v>CIPEN Community Dvp</v>
          </cell>
        </row>
        <row r="4584">
          <cell r="A4584">
            <v>7522809</v>
          </cell>
          <cell r="B4584" t="str">
            <v>LV Pole 26481 Replacement</v>
          </cell>
          <cell r="C4584" t="str">
            <v>CIPEN Dist Pole Rplc</v>
          </cell>
        </row>
        <row r="4585">
          <cell r="A4585">
            <v>7522810</v>
          </cell>
          <cell r="B4585" t="str">
            <v>Gungahlin B4 S226 Temp Supply to construction site</v>
          </cell>
          <cell r="C4585" t="str">
            <v>CIPEN Spec Requests</v>
          </cell>
        </row>
        <row r="4586">
          <cell r="A4586">
            <v>7522812</v>
          </cell>
          <cell r="B4586" t="str">
            <v>GRIFFITH - Favenc Circle HV Cable Replacement</v>
          </cell>
          <cell r="C4586" t="str">
            <v>CIPEN Dist U/G Rplc</v>
          </cell>
        </row>
        <row r="4587">
          <cell r="A4587">
            <v>7522815</v>
          </cell>
          <cell r="B4587" t="str">
            <v>Bonner B1 S89 LV Relocation</v>
          </cell>
          <cell r="C4587" t="str">
            <v>CIPEN Relocation</v>
          </cell>
        </row>
        <row r="4588">
          <cell r="A4588">
            <v>7522818</v>
          </cell>
          <cell r="B4588" t="str">
            <v>Beard B4 S7 LV Supply to Commercial Development</v>
          </cell>
          <cell r="C4588" t="str">
            <v>CIPEN Com/Ind Dvlp</v>
          </cell>
        </row>
        <row r="4589">
          <cell r="A4589">
            <v>7522820</v>
          </cell>
          <cell r="B4589" t="str">
            <v>Crace B5 S18 LV Supply to Commercial &amp; Residential Units</v>
          </cell>
          <cell r="C4589" t="str">
            <v>CIPEN Com/Ind Dvlp</v>
          </cell>
        </row>
        <row r="4590">
          <cell r="A4590">
            <v>7522821</v>
          </cell>
          <cell r="B4590" t="str">
            <v>Beard B9 S5 LV Supply to Warehouse</v>
          </cell>
          <cell r="C4590" t="str">
            <v>CIPEN Com/Ind Dvlp</v>
          </cell>
        </row>
        <row r="4591">
          <cell r="A4591">
            <v>7522822</v>
          </cell>
          <cell r="B4591" t="str">
            <v>Gungahlin B1 S17 HV Cable Relocation</v>
          </cell>
          <cell r="C4591" t="str">
            <v>CIPEN Relocation</v>
          </cell>
        </row>
        <row r="4592">
          <cell r="A4592">
            <v>7522824</v>
          </cell>
          <cell r="B4592" t="str">
            <v>Braddon B2 3 &amp;4 S18 - Temp Supply to IQ Apartments</v>
          </cell>
          <cell r="C4592" t="str">
            <v>CIPEN Urbn Infill</v>
          </cell>
        </row>
        <row r="4593">
          <cell r="A4593">
            <v>7522826</v>
          </cell>
          <cell r="B4593" t="str">
            <v>Stage 4 Bushfire Mitigation Pole Replacement 2013</v>
          </cell>
          <cell r="C4593" t="str">
            <v>CIPEN Dist Pole Rplc</v>
          </cell>
        </row>
        <row r="4594">
          <cell r="A4594">
            <v>7522827</v>
          </cell>
          <cell r="B4594" t="str">
            <v>Garran B1 S58 Canberra Hospital Sub 9650 Upgrade-Bldg 10 Supply Reloc</v>
          </cell>
          <cell r="C4594" t="str">
            <v>CIPEN Com/Ind Dvlp</v>
          </cell>
        </row>
        <row r="4595">
          <cell r="A4595">
            <v>7522830</v>
          </cell>
          <cell r="B4595" t="str">
            <v>Stg 4 12/13 Distribution Pillar Replacements</v>
          </cell>
          <cell r="C4595" t="str">
            <v>CIPEN Dist U/G Rplc</v>
          </cell>
        </row>
        <row r="4596">
          <cell r="A4596">
            <v>7522832</v>
          </cell>
          <cell r="B4596" t="str">
            <v>Gungahlin Hibberson Street (Site 3&amp;4) - LV Supply to Bus Shelter</v>
          </cell>
          <cell r="C4596" t="str">
            <v>CIPEN Spec Requests</v>
          </cell>
        </row>
        <row r="4597">
          <cell r="A4597">
            <v>7522833</v>
          </cell>
          <cell r="B4597" t="str">
            <v>Gungahlin Hberson street (Site 5&amp;6) - LV supply to Bus shelter</v>
          </cell>
          <cell r="C4597" t="str">
            <v>CIPEN Spec Requests</v>
          </cell>
        </row>
        <row r="4598">
          <cell r="A4598">
            <v>7522834</v>
          </cell>
          <cell r="B4598" t="str">
            <v>Gungahlin Anthony Rolfe Ave Site7&amp;8 - LV Supply to Bus Shelter</v>
          </cell>
          <cell r="C4598" t="str">
            <v>CIPEN Spec Requests</v>
          </cell>
        </row>
        <row r="4599">
          <cell r="A4599">
            <v>7522835</v>
          </cell>
          <cell r="B4599" t="str">
            <v>Belconnen  B13 S14 - LV Supply to Bus Shelter</v>
          </cell>
          <cell r="C4599" t="str">
            <v>CIPEN Spec Requests</v>
          </cell>
        </row>
        <row r="4600">
          <cell r="A4600">
            <v>7522836</v>
          </cell>
          <cell r="B4600" t="str">
            <v>Barton B3 S2 LV Supply to Bus Stop</v>
          </cell>
          <cell r="C4600" t="str">
            <v>CIPEN Spec Requests</v>
          </cell>
        </row>
        <row r="4601">
          <cell r="A4601">
            <v>7522837</v>
          </cell>
          <cell r="B4601" t="str">
            <v>Holt B5 S88 - LV Supply to bus stop</v>
          </cell>
          <cell r="C4601" t="str">
            <v>CIPEN Spec Requests</v>
          </cell>
        </row>
        <row r="4602">
          <cell r="A4602">
            <v>7522838</v>
          </cell>
          <cell r="B4602" t="str">
            <v>Coree District B24 - HV Retic to Residential Property</v>
          </cell>
          <cell r="C4602" t="str">
            <v>CIPEN Rural Devpmnt</v>
          </cell>
        </row>
        <row r="4603">
          <cell r="A4603">
            <v>7522839</v>
          </cell>
          <cell r="B4603" t="str">
            <v>Paddys River District B213 - Pole Stay Relocation</v>
          </cell>
          <cell r="C4603" t="str">
            <v>CIPEN Relocation</v>
          </cell>
        </row>
        <row r="4604">
          <cell r="A4604">
            <v>7522841</v>
          </cell>
          <cell r="B4604" t="str">
            <v>Wanniassa B57 S128 - LV Supply to 10 Units</v>
          </cell>
          <cell r="C4604" t="str">
            <v>CIPEN Urbn Infill</v>
          </cell>
        </row>
        <row r="4605">
          <cell r="A4605">
            <v>7522844</v>
          </cell>
          <cell r="B4605" t="str">
            <v>Stage 5 Bushfire Mitigation Pole Replacement 2013</v>
          </cell>
          <cell r="C4605" t="str">
            <v>CIPEN Dist Pole Rplc</v>
          </cell>
        </row>
        <row r="4606">
          <cell r="A4606">
            <v>7522847</v>
          </cell>
          <cell r="B4606" t="str">
            <v>Harrison B1 S138 - LV Supply to Residential and Commercial Development</v>
          </cell>
          <cell r="C4606" t="str">
            <v>CIPEN Com/Ind Dvlp</v>
          </cell>
        </row>
        <row r="4607">
          <cell r="A4607">
            <v>7522848</v>
          </cell>
          <cell r="B4607" t="str">
            <v>Crace B34 S17 - LV Supply to 20 Units</v>
          </cell>
          <cell r="C4607" t="str">
            <v>CIPEN Urbn Infill</v>
          </cell>
        </row>
        <row r="4608">
          <cell r="A4608">
            <v>7522849</v>
          </cell>
          <cell r="B4608" t="str">
            <v>Jacka B2 S6 LV Supply to 20 units</v>
          </cell>
          <cell r="C4608" t="str">
            <v>CIPEN Urbn Infill</v>
          </cell>
        </row>
        <row r="4609">
          <cell r="A4609">
            <v>7522850</v>
          </cell>
          <cell r="B4609" t="str">
            <v>Riva on Premise</v>
          </cell>
          <cell r="C4609" t="str">
            <v>CIPEN IT Project</v>
          </cell>
        </row>
        <row r="4610">
          <cell r="A4610">
            <v>7522854</v>
          </cell>
          <cell r="B4610" t="str">
            <v>Yarralumla  B12 S32 - LV Supply to 10 Units</v>
          </cell>
          <cell r="C4610" t="str">
            <v>CIPEN Urbn Infill</v>
          </cell>
        </row>
        <row r="4611">
          <cell r="A4611">
            <v>7522855</v>
          </cell>
          <cell r="B4611" t="str">
            <v>Deakin B3 S67 - LV Supply to Residence</v>
          </cell>
          <cell r="C4611" t="str">
            <v>CIPEN Urbn Infill</v>
          </cell>
        </row>
        <row r="4612">
          <cell r="A4612">
            <v>7522856</v>
          </cell>
          <cell r="B4612" t="str">
            <v>Gungahlin B2 S235 - LV Supply to Canbera Muslim community Centre</v>
          </cell>
          <cell r="C4612" t="str">
            <v>CIPEN Community Dvp</v>
          </cell>
        </row>
        <row r="4613">
          <cell r="A4613">
            <v>7522857</v>
          </cell>
          <cell r="B4613" t="str">
            <v>Vehicle Gate Replacement Southern Services Centre Oakden St Greenway</v>
          </cell>
          <cell r="C4613" t="str">
            <v>CIPEN Facilities</v>
          </cell>
        </row>
        <row r="4614">
          <cell r="A4614">
            <v>7522866</v>
          </cell>
          <cell r="B4614" t="str">
            <v>Weetangera B7 S13 - LV Supply to 3 units</v>
          </cell>
          <cell r="C4614" t="str">
            <v>CIPEN Urbn Infill</v>
          </cell>
        </row>
        <row r="4615">
          <cell r="A4615">
            <v>7522868</v>
          </cell>
          <cell r="B4615" t="str">
            <v>HV Cable Replacement Between Fyshwick Zone &amp; Sub 9280.</v>
          </cell>
          <cell r="C4615" t="str">
            <v>CIPEN Dist U/G Rplc</v>
          </cell>
        </row>
        <row r="4616">
          <cell r="A4616">
            <v>7522869</v>
          </cell>
          <cell r="B4616" t="str">
            <v>Dickson  B81 S4 LV Supply to 16 Unit</v>
          </cell>
          <cell r="C4616" t="str">
            <v>CIPEN Urbn Infill</v>
          </cell>
        </row>
        <row r="4617">
          <cell r="A4617">
            <v>7522871</v>
          </cell>
          <cell r="B4617" t="str">
            <v>Replace Tx only on Sub 3333.</v>
          </cell>
          <cell r="C4617" t="str">
            <v>CIPEN Dist S/S Rplc</v>
          </cell>
        </row>
        <row r="4618">
          <cell r="A4618">
            <v>7522874</v>
          </cell>
          <cell r="B4618" t="str">
            <v>Duffy B1 S26 - LV Supply to 16 Units</v>
          </cell>
          <cell r="C4618" t="str">
            <v>CIPEN Urbn Infill</v>
          </cell>
        </row>
        <row r="4619">
          <cell r="A4619">
            <v>7522882</v>
          </cell>
          <cell r="B4619" t="str">
            <v>Weston Creek District B 1210 HV Cable Relocation</v>
          </cell>
          <cell r="C4619" t="str">
            <v>CIPEN Relocation</v>
          </cell>
        </row>
        <row r="4620">
          <cell r="A4620">
            <v>7522884</v>
          </cell>
          <cell r="B4620" t="str">
            <v>Wright B1 S47 LV Supply to 180 Units</v>
          </cell>
          <cell r="C4620" t="str">
            <v>CIPEN Urbn Infill</v>
          </cell>
        </row>
        <row r="4621">
          <cell r="A4621">
            <v>7522885</v>
          </cell>
          <cell r="B4621" t="str">
            <v>LV Cablehead Replacement Pole 71291</v>
          </cell>
          <cell r="C4621" t="str">
            <v>CIPEN Dist U/G Rplc</v>
          </cell>
        </row>
        <row r="4622">
          <cell r="A4622">
            <v>7522888</v>
          </cell>
          <cell r="B4622" t="str">
            <v>Lyneham B13 S49 LV Supply to 21 Units</v>
          </cell>
          <cell r="C4622" t="str">
            <v>CIPEN Urbn Infill</v>
          </cell>
        </row>
        <row r="4623">
          <cell r="A4623">
            <v>7522890</v>
          </cell>
          <cell r="B4623" t="str">
            <v>NARRABUNDAH B4 S64 - Upgrade HV Cable at Sub 584</v>
          </cell>
          <cell r="C4623" t="str">
            <v>CIPEN Dist U/G Rplc</v>
          </cell>
        </row>
        <row r="4624">
          <cell r="A4624">
            <v>7522891</v>
          </cell>
          <cell r="B4624" t="str">
            <v>EVATT B18 S31 - Upgrade LV cable &amp; services. Remove LP 1113570.</v>
          </cell>
          <cell r="C4624" t="str">
            <v>CIPEN Dist U/G Rplc</v>
          </cell>
        </row>
        <row r="4625">
          <cell r="A4625">
            <v>7522893</v>
          </cell>
          <cell r="B4625" t="str">
            <v>Bruce B5 S32 - HV Retic and LV Supply to Commercial Development</v>
          </cell>
          <cell r="C4625" t="str">
            <v>CIPEN Com/Ind Dvlp</v>
          </cell>
        </row>
        <row r="4626">
          <cell r="A4626">
            <v>7522894</v>
          </cell>
          <cell r="B4626" t="str">
            <v>Braddon  B18 S19 - HV Retic and LV Supply to Commercial Development</v>
          </cell>
          <cell r="C4626" t="str">
            <v>CIPEN Com/Ind Dvlp</v>
          </cell>
        </row>
        <row r="4627">
          <cell r="A4627">
            <v>7522895</v>
          </cell>
          <cell r="B4627" t="str">
            <v>Fyshwick - Canberra Ave and Monaro Hway intersect - LV Supply to SLC</v>
          </cell>
          <cell r="C4627" t="str">
            <v>CIPEN Spec Requests</v>
          </cell>
        </row>
        <row r="4628">
          <cell r="A4628">
            <v>7522896</v>
          </cell>
          <cell r="B4628" t="str">
            <v>Fyshwick  - Canberra Ave &amp; Geelong Intersect - LV Supply to TLC</v>
          </cell>
          <cell r="C4628" t="str">
            <v>CIPEN Spec Requests</v>
          </cell>
        </row>
        <row r="4629">
          <cell r="A4629">
            <v>7522906</v>
          </cell>
          <cell r="B4629" t="str">
            <v>Gungahlin B10 S18 - LV Supply to Commercial Development</v>
          </cell>
          <cell r="C4629" t="str">
            <v>CIPEN Com/Ind Dvlp</v>
          </cell>
        </row>
        <row r="4630">
          <cell r="A4630">
            <v>7522908</v>
          </cell>
          <cell r="B4630" t="str">
            <v>Macquarie B9 S50 - Temporary supply to construction site</v>
          </cell>
          <cell r="C4630" t="str">
            <v>CIPEN Spec Requests</v>
          </cell>
        </row>
        <row r="4631">
          <cell r="A4631">
            <v>7522911</v>
          </cell>
          <cell r="B4631" t="str">
            <v>Lyneham B24 S50 - LV Supply to 72 Units</v>
          </cell>
          <cell r="C4631" t="str">
            <v>CIPEN Urbn Infill</v>
          </cell>
        </row>
        <row r="4632">
          <cell r="A4632">
            <v>7522913</v>
          </cell>
          <cell r="B4632" t="str">
            <v>Phillip B1 S134 HV Cable Relocation</v>
          </cell>
          <cell r="C4632" t="str">
            <v>CIPEN Relocation</v>
          </cell>
        </row>
        <row r="4633">
          <cell r="A4633">
            <v>7522914</v>
          </cell>
          <cell r="B4633" t="str">
            <v>Mobility Project</v>
          </cell>
          <cell r="C4633" t="str">
            <v>CIPEN IT Project</v>
          </cell>
        </row>
        <row r="4634">
          <cell r="A4634">
            <v>7522916</v>
          </cell>
          <cell r="B4634" t="str">
            <v>Kambah B15 S489 - LV Supply to Speed Camera</v>
          </cell>
          <cell r="C4634" t="str">
            <v>CIPEN Spec Requests</v>
          </cell>
        </row>
        <row r="4635">
          <cell r="A4635">
            <v>7522917</v>
          </cell>
          <cell r="B4635" t="str">
            <v>Fyshwick No 3 Transformer</v>
          </cell>
          <cell r="C4635" t="str">
            <v>CIPEN ZZS Augme</v>
          </cell>
        </row>
        <row r="4636">
          <cell r="A4636">
            <v>7522918</v>
          </cell>
          <cell r="B4636" t="str">
            <v>Torrens B29 S39 - LV Supply to Speed camera</v>
          </cell>
          <cell r="C4636" t="str">
            <v>CIPEN Spec Requests</v>
          </cell>
        </row>
        <row r="4637">
          <cell r="A4637">
            <v>7522920</v>
          </cell>
          <cell r="B4637" t="str">
            <v>Transmission Pole Replacements 2012/13</v>
          </cell>
          <cell r="C4637" t="str">
            <v>CIPEN SUBTRAN RPLCE</v>
          </cell>
        </row>
        <row r="4638">
          <cell r="A4638">
            <v>7522921</v>
          </cell>
          <cell r="B4638" t="str">
            <v>Yamba Hospital Feeder</v>
          </cell>
          <cell r="C4638" t="str">
            <v>CIPEN Dist Sys Augm</v>
          </cell>
        </row>
        <row r="4639">
          <cell r="A4639">
            <v>7522923</v>
          </cell>
          <cell r="B4639" t="str">
            <v>Dickson B15&amp;16 S4 - LV Supply to 18 Units</v>
          </cell>
          <cell r="C4639" t="str">
            <v>CIPEN Urbn Infill</v>
          </cell>
        </row>
        <row r="4640">
          <cell r="A4640">
            <v>7522924</v>
          </cell>
          <cell r="B4640" t="str">
            <v>Suburban Pole Replacement Stage 1 2013-14</v>
          </cell>
          <cell r="C4640" t="str">
            <v>CIPEN Dist Pole Rplc</v>
          </cell>
        </row>
        <row r="4641">
          <cell r="A4641">
            <v>7522925</v>
          </cell>
          <cell r="B4641" t="str">
            <v>Suburban Pole Replacement Stage 2 2013-14</v>
          </cell>
          <cell r="C4641" t="str">
            <v>CIPEN Dist Pole Rplc</v>
          </cell>
        </row>
        <row r="4642">
          <cell r="A4642">
            <v>7522926</v>
          </cell>
          <cell r="B4642" t="str">
            <v>Fire Detection Compliance</v>
          </cell>
          <cell r="C4642" t="str">
            <v>CIPEN Facilities</v>
          </cell>
        </row>
        <row r="4643">
          <cell r="A4643">
            <v>7523021</v>
          </cell>
          <cell r="B4643" t="str">
            <v>Greenway SSC Yard &amp; Car Park Works</v>
          </cell>
          <cell r="C4643" t="str">
            <v>CIPEN Facilities</v>
          </cell>
        </row>
        <row r="4644">
          <cell r="A4644">
            <v>7523022</v>
          </cell>
          <cell r="B4644" t="str">
            <v>Replacement of two electrical distribution boards</v>
          </cell>
          <cell r="C4644" t="str">
            <v>CIPEN Facilities</v>
          </cell>
        </row>
        <row r="4645">
          <cell r="A4645">
            <v>7523023</v>
          </cell>
          <cell r="B4645" t="str">
            <v>Kitchenette Level 1 Warehouse Oakden St</v>
          </cell>
          <cell r="C4645" t="str">
            <v>CIPEN Facilities</v>
          </cell>
        </row>
        <row r="4646">
          <cell r="A4646">
            <v>7523024</v>
          </cell>
          <cell r="B4646" t="str">
            <v>Braddon B16&amp;17 S29 - LV Supply to construction Site</v>
          </cell>
          <cell r="C4646" t="str">
            <v>CIPEN Spec Requests</v>
          </cell>
        </row>
        <row r="4647">
          <cell r="A4647">
            <v>7523025</v>
          </cell>
          <cell r="B4647" t="str">
            <v>Casey 2 Estate Stage EF LV Reticulation</v>
          </cell>
          <cell r="C4647" t="str">
            <v>CIPEN Urbn Dvlpmnt</v>
          </cell>
        </row>
        <row r="4648">
          <cell r="A4648">
            <v>7523026</v>
          </cell>
          <cell r="B4648" t="str">
            <v>Stage 6 Bushfire Mitigation Pole Replacement 2013/14</v>
          </cell>
          <cell r="C4648" t="str">
            <v>CIPEN Dist Pole Rplc</v>
          </cell>
        </row>
        <row r="4649">
          <cell r="A4649">
            <v>7523028</v>
          </cell>
          <cell r="B4649" t="str">
            <v>Holt B51 S50 - LV Supply</v>
          </cell>
          <cell r="C4649" t="str">
            <v>CIPEN Community Dvp</v>
          </cell>
        </row>
        <row r="4650">
          <cell r="A4650">
            <v>7523036</v>
          </cell>
          <cell r="B4650" t="str">
            <v>Amaroo Group Centre Estate Stage 1 HV &amp; LV Reticulation</v>
          </cell>
          <cell r="C4650" t="str">
            <v>CIPEN Urbn Dvlpmnt</v>
          </cell>
        </row>
        <row r="4651">
          <cell r="A4651">
            <v>7523037</v>
          </cell>
          <cell r="B4651" t="str">
            <v>Amaroo Group Centre Estate Stage 2 HV &amp; LV Reticulation</v>
          </cell>
          <cell r="C4651" t="str">
            <v>CIPEN Urbn Dvlpmnt</v>
          </cell>
        </row>
        <row r="4652">
          <cell r="A4652">
            <v>7523039</v>
          </cell>
          <cell r="B4652" t="str">
            <v>Suburban Pole Replacement Stage 3 2013-'14</v>
          </cell>
          <cell r="C4652" t="str">
            <v>CIPEN Dist Pole Rplc</v>
          </cell>
        </row>
        <row r="4653">
          <cell r="A4653">
            <v>7523040</v>
          </cell>
          <cell r="B4653" t="str">
            <v>Suburban Pole replacement Stage 4 2013-'14</v>
          </cell>
          <cell r="C4653" t="str">
            <v>CIPEN Dist Pole Rplc</v>
          </cell>
        </row>
        <row r="4654">
          <cell r="A4654">
            <v>7523043</v>
          </cell>
          <cell r="B4654" t="str">
            <v>Casey Horse Park Drive Extension LV Supply to SLCC &amp; TLC</v>
          </cell>
          <cell r="C4654" t="str">
            <v>CIPEN Spec Requests</v>
          </cell>
        </row>
        <row r="4655">
          <cell r="A4655">
            <v>7523044</v>
          </cell>
          <cell r="B4655" t="str">
            <v>Molonglo Valley B67 Coombs Estate Temporary Supply to Site Sheds</v>
          </cell>
          <cell r="C4655" t="str">
            <v>CIPEN Spec Requests</v>
          </cell>
        </row>
        <row r="4656">
          <cell r="A4656">
            <v>7523045</v>
          </cell>
          <cell r="B4656" t="str">
            <v>Hume B93 S7 LV supply to Warehouse</v>
          </cell>
          <cell r="C4656" t="str">
            <v>CIPEN Com/Ind Dvlp</v>
          </cell>
        </row>
        <row r="4657">
          <cell r="A4657">
            <v>7523047</v>
          </cell>
          <cell r="B4657" t="str">
            <v>Narrabundah B44 S100 LV Supply Upgrade to Jindalle Aged Care Facility</v>
          </cell>
          <cell r="C4657" t="str">
            <v>CIPEN Community Dvp</v>
          </cell>
        </row>
        <row r="4658">
          <cell r="A4658">
            <v>7523049</v>
          </cell>
          <cell r="B4658" t="str">
            <v>Pialligo B1 S2 Rural Subdivision HV Retic &amp; Relocation</v>
          </cell>
          <cell r="C4658" t="str">
            <v>CIPEN Rural Devpmnt</v>
          </cell>
        </row>
        <row r="4659">
          <cell r="A4659">
            <v>7523050</v>
          </cell>
          <cell r="B4659" t="str">
            <v>Rebuild two pole Sub 0585 &amp; Replace ABS5421</v>
          </cell>
          <cell r="C4659" t="str">
            <v>CIPEN Dist Pole Sub</v>
          </cell>
        </row>
        <row r="4660">
          <cell r="A4660">
            <v>7523051</v>
          </cell>
          <cell r="B4660" t="str">
            <v>Proposed Unplanned Pole Replacements 2013 - '14</v>
          </cell>
          <cell r="C4660" t="str">
            <v>CIPEN Dist Pole Rplc</v>
          </cell>
        </row>
        <row r="4661">
          <cell r="A4661">
            <v>7523053</v>
          </cell>
          <cell r="B4661" t="str">
            <v>Dickson B4&amp;5 S2 LV Supply to 10 Units</v>
          </cell>
          <cell r="C4661" t="str">
            <v>CIPEN Urbn Infill</v>
          </cell>
        </row>
        <row r="4662">
          <cell r="A4662">
            <v>7523054</v>
          </cell>
          <cell r="B4662" t="str">
            <v>O'Connor B4 S41 LV Supply to 6 Units</v>
          </cell>
          <cell r="C4662" t="str">
            <v>CIPEN Urbn Infill</v>
          </cell>
        </row>
        <row r="4663">
          <cell r="A4663">
            <v>7523055</v>
          </cell>
          <cell r="B4663" t="str">
            <v>O'Connor B9 S41 LV Supply to 7 Units</v>
          </cell>
          <cell r="C4663" t="str">
            <v>CIPEN Urbn Infill</v>
          </cell>
        </row>
        <row r="4664">
          <cell r="A4664">
            <v>7523056</v>
          </cell>
          <cell r="B4664" t="str">
            <v>Dickson B4&amp;5 S2 - LV OH Replacement</v>
          </cell>
          <cell r="C4664" t="str">
            <v>CIPEN CI Replacemnt</v>
          </cell>
        </row>
        <row r="4665">
          <cell r="A4665">
            <v>7523057</v>
          </cell>
          <cell r="B4665" t="str">
            <v>Gungahlin District B798 - LV Supply to pumps</v>
          </cell>
          <cell r="C4665" t="str">
            <v>CIPEN Community Dvp</v>
          </cell>
        </row>
        <row r="4666">
          <cell r="A4666">
            <v>7523059</v>
          </cell>
          <cell r="B4666" t="str">
            <v>Belconnen District B1329 HV &amp; LV Relocation</v>
          </cell>
          <cell r="C4666" t="str">
            <v>CIPEN Relocation</v>
          </cell>
        </row>
        <row r="4667">
          <cell r="A4667">
            <v>7523060</v>
          </cell>
          <cell r="B4667" t="str">
            <v>Aranda B7 S16 - LV Supply to 3 units</v>
          </cell>
          <cell r="C4667" t="str">
            <v>CIPEN Urbn Infill</v>
          </cell>
        </row>
        <row r="4668">
          <cell r="A4668">
            <v>7523061</v>
          </cell>
          <cell r="B4668" t="str">
            <v>Yarralumla B13 S51 _ LV Supply to 4 units</v>
          </cell>
          <cell r="C4668" t="str">
            <v>CIPEN Urbn Infill</v>
          </cell>
        </row>
        <row r="4669">
          <cell r="A4669">
            <v>7523062</v>
          </cell>
          <cell r="B4669" t="str">
            <v>Fyshwick B2 5 S85 Canberra Data Centres I/D Subs &amp; HV Retic</v>
          </cell>
          <cell r="C4669" t="str">
            <v>CIPEN Com/Ind Dvlp</v>
          </cell>
        </row>
        <row r="4670">
          <cell r="A4670">
            <v>7523063</v>
          </cell>
          <cell r="B4670" t="str">
            <v>Griffith B8 S47 LV Relocation</v>
          </cell>
          <cell r="C4670" t="str">
            <v>CIPEN Relocation</v>
          </cell>
        </row>
        <row r="4671">
          <cell r="A4671">
            <v>7523064</v>
          </cell>
          <cell r="B4671" t="str">
            <v>Mitchell B3 S58 - LV Supply to commercial development</v>
          </cell>
          <cell r="C4671" t="str">
            <v>CIPEN Com/Ind Dvlp</v>
          </cell>
        </row>
        <row r="4672">
          <cell r="A4672">
            <v>7523065</v>
          </cell>
          <cell r="B4672" t="str">
            <v>Holt B4 S88 LV Supply to Bike Shelter</v>
          </cell>
          <cell r="C4672" t="str">
            <v>CIPEN Spec Requests</v>
          </cell>
        </row>
        <row r="4673">
          <cell r="A4673">
            <v>7523066</v>
          </cell>
          <cell r="B4673" t="str">
            <v>Tuggeranong District B1633 -HV/OH &amp; LV Supply to Construction Site</v>
          </cell>
          <cell r="C4673" t="str">
            <v>CIPEN Spec Requests</v>
          </cell>
        </row>
        <row r="4674">
          <cell r="A4674">
            <v>7523069</v>
          </cell>
          <cell r="B4674" t="str">
            <v>Casey 2 Estate B3 4 &amp; 5 S63 HV&amp; LV Reticulation</v>
          </cell>
          <cell r="C4674" t="str">
            <v>CIPEN Urbn Dvlpmnt</v>
          </cell>
        </row>
        <row r="4675">
          <cell r="A4675">
            <v>7523071</v>
          </cell>
          <cell r="B4675" t="str">
            <v>Casey B11 S76 - LV Supply to 4 Units</v>
          </cell>
          <cell r="C4675" t="str">
            <v>CIPEN Urbn Infill</v>
          </cell>
        </row>
        <row r="4676">
          <cell r="A4676">
            <v>7523073</v>
          </cell>
          <cell r="B4676" t="str">
            <v>Fyshwick B8 S89 LV Supply to Child care centre</v>
          </cell>
          <cell r="C4676" t="str">
            <v>CIPEN Com/Ind Dvlp</v>
          </cell>
        </row>
        <row r="4677">
          <cell r="A4677">
            <v>7523076</v>
          </cell>
          <cell r="B4677" t="str">
            <v>Aranda B9 S16 LV Supply to 3 units</v>
          </cell>
          <cell r="C4677" t="str">
            <v>CIPEN Urbn Infill</v>
          </cell>
        </row>
        <row r="4678">
          <cell r="A4678">
            <v>7523077</v>
          </cell>
          <cell r="B4678" t="str">
            <v>Canberra Central Dist 458 LV Supply to Pump Station</v>
          </cell>
          <cell r="C4678" t="str">
            <v>CIPEN Spec Requests</v>
          </cell>
        </row>
        <row r="4679">
          <cell r="A4679">
            <v>7523078</v>
          </cell>
          <cell r="B4679" t="str">
            <v>Majura Dist B587 LV Supply to Mech Plant</v>
          </cell>
          <cell r="C4679" t="str">
            <v>CIPEN Com/Ind Dvlp</v>
          </cell>
        </row>
        <row r="4680">
          <cell r="A4680">
            <v>7523086</v>
          </cell>
          <cell r="B4680" t="str">
            <v>Replace single HV/LV pole 54194</v>
          </cell>
          <cell r="C4680" t="str">
            <v>CIPEN Dist Pole Rplc</v>
          </cell>
        </row>
        <row r="4681">
          <cell r="A4681">
            <v>7523108</v>
          </cell>
          <cell r="B4681" t="str">
            <v>Molonglo Valley District B25 LV Supply to Construction Site</v>
          </cell>
          <cell r="C4681" t="str">
            <v>CIPEN Spec Requests</v>
          </cell>
        </row>
        <row r="4682">
          <cell r="A4682">
            <v>7523109</v>
          </cell>
          <cell r="B4682" t="str">
            <v>Weston Sec 81 HV Relocation</v>
          </cell>
          <cell r="C4682" t="str">
            <v>CIPEN Relocation</v>
          </cell>
        </row>
        <row r="4683">
          <cell r="A4683">
            <v>7523113</v>
          </cell>
          <cell r="B4683" t="str">
            <v>SIngle Pole Sub Replacement - Sub 1437 Oaks Estate.</v>
          </cell>
          <cell r="C4683" t="str">
            <v>CIPEN Dist Pole Sub</v>
          </cell>
        </row>
        <row r="4684">
          <cell r="A4684">
            <v>7523114</v>
          </cell>
          <cell r="B4684" t="str">
            <v>Distribution Pillar Replacements Stage 1 2013-14</v>
          </cell>
          <cell r="C4684" t="str">
            <v>CIPEN Dist U/G Rplc</v>
          </cell>
        </row>
        <row r="4685">
          <cell r="A4685">
            <v>7523115</v>
          </cell>
          <cell r="B4685" t="str">
            <v>Philiip B16 S3 LV Supply to Commercial development</v>
          </cell>
          <cell r="C4685" t="str">
            <v>CIPEN Com/Ind Dvlp</v>
          </cell>
        </row>
        <row r="4686">
          <cell r="A4686">
            <v>7523116</v>
          </cell>
          <cell r="B4686" t="str">
            <v>Phillip B5 S131 LV Supply to Oval</v>
          </cell>
          <cell r="C4686" t="str">
            <v>CIPEN Spec Requests</v>
          </cell>
        </row>
        <row r="4687">
          <cell r="A4687">
            <v>7523117</v>
          </cell>
          <cell r="B4687" t="str">
            <v>Domestic New Meter Connections - 2013/14</v>
          </cell>
          <cell r="C4687" t="str">
            <v>CIPEN NEW METER</v>
          </cell>
        </row>
        <row r="4688">
          <cell r="A4688">
            <v>7523119</v>
          </cell>
          <cell r="B4688" t="str">
            <v>Commercial New Meter Connections - 2013/14</v>
          </cell>
          <cell r="C4688" t="str">
            <v>CIPEN NEW METER</v>
          </cell>
        </row>
        <row r="4689">
          <cell r="A4689">
            <v>7523120</v>
          </cell>
          <cell r="B4689" t="str">
            <v>New Services - 2013/14</v>
          </cell>
          <cell r="C4689" t="str">
            <v>CIPEN NEW SERVICES</v>
          </cell>
        </row>
        <row r="4690">
          <cell r="A4690">
            <v>7523121</v>
          </cell>
          <cell r="B4690" t="str">
            <v>Service Upgrade to 3 Phase - 2013/14</v>
          </cell>
          <cell r="C4690" t="str">
            <v>CIPEN NEW SERVICES</v>
          </cell>
        </row>
        <row r="4691">
          <cell r="A4691">
            <v>7523124</v>
          </cell>
          <cell r="B4691" t="str">
            <v>Casey Clarrie Hermes Drive LV Supply to NBN Pillar</v>
          </cell>
          <cell r="C4691" t="str">
            <v>CIPEN Spec Requests</v>
          </cell>
        </row>
        <row r="4692">
          <cell r="A4692">
            <v>7523125</v>
          </cell>
          <cell r="B4692" t="str">
            <v>Holt B21 S51 LV Supply to TLC</v>
          </cell>
          <cell r="C4692" t="str">
            <v>CIPEN Spec Requests</v>
          </cell>
        </row>
        <row r="4693">
          <cell r="A4693">
            <v>7523126</v>
          </cell>
          <cell r="B4693" t="str">
            <v>Casey B1 S57 - LV Supply to 14 Units</v>
          </cell>
          <cell r="C4693" t="str">
            <v>CIPEN Urbn Infill</v>
          </cell>
        </row>
        <row r="4694">
          <cell r="A4694">
            <v>7523127</v>
          </cell>
          <cell r="B4694" t="str">
            <v>Red Hill B10 S2 LV Supply to Residential Development</v>
          </cell>
          <cell r="C4694" t="str">
            <v>CIPEN Urbn Infill</v>
          </cell>
        </row>
        <row r="4695">
          <cell r="A4695">
            <v>7523128</v>
          </cell>
          <cell r="B4695" t="str">
            <v>Office Alteration Level 1 Greenway West</v>
          </cell>
          <cell r="C4695" t="str">
            <v>CIPEN Facilities</v>
          </cell>
        </row>
        <row r="4696">
          <cell r="A4696">
            <v>7523130</v>
          </cell>
          <cell r="B4696" t="str">
            <v>Harrison B2 S95 - LV Supply to Construction Site</v>
          </cell>
          <cell r="C4696" t="str">
            <v>CIPEN Com/Ind Dvlp</v>
          </cell>
        </row>
        <row r="4697">
          <cell r="A4697">
            <v>7523131</v>
          </cell>
          <cell r="B4697" t="str">
            <v>Braddon B17&amp;18 S21- temp supply to construction site (Minor Works)</v>
          </cell>
          <cell r="C4697" t="str">
            <v>CIPEN Spec Requests</v>
          </cell>
        </row>
        <row r="4698">
          <cell r="A4698">
            <v>7523132</v>
          </cell>
          <cell r="B4698" t="str">
            <v>Civic ZS 415V Augmentation</v>
          </cell>
          <cell r="C4698" t="str">
            <v>CIPEN ZZS Augme</v>
          </cell>
        </row>
        <row r="4699">
          <cell r="A4699">
            <v>7523133</v>
          </cell>
          <cell r="B4699" t="str">
            <v>Pialligo B1 S2 LV Relocation</v>
          </cell>
          <cell r="C4699" t="str">
            <v>CIPEN Relocation</v>
          </cell>
        </row>
        <row r="4700">
          <cell r="A4700">
            <v>7523134</v>
          </cell>
          <cell r="B4700" t="str">
            <v>Hume B87 S7 - LV supply to commercial development (Minor Work)</v>
          </cell>
          <cell r="C4700" t="str">
            <v>CIPEN Com/Ind Dvlp</v>
          </cell>
        </row>
        <row r="4701">
          <cell r="A4701">
            <v>7523135</v>
          </cell>
          <cell r="B4701" t="str">
            <v>Suburban Pole replacement Stage 5 2013-'14</v>
          </cell>
          <cell r="C4701" t="str">
            <v>CIPEN Dist Pole Rplc</v>
          </cell>
        </row>
        <row r="4702">
          <cell r="A4702">
            <v>7523136</v>
          </cell>
          <cell r="B4702" t="str">
            <v>Suburban Pole replacement Stage 6 2013-'14</v>
          </cell>
          <cell r="C4702" t="str">
            <v>CIPEN Dist Pole Rplc</v>
          </cell>
        </row>
        <row r="4703">
          <cell r="A4703">
            <v>7523137</v>
          </cell>
          <cell r="B4703" t="str">
            <v>Pole Substation Replacements Stage 1 2013-'14</v>
          </cell>
          <cell r="C4703" t="str">
            <v>CIPEN Dist Pole Sub</v>
          </cell>
        </row>
        <row r="4704">
          <cell r="A4704">
            <v>7523138</v>
          </cell>
          <cell r="B4704" t="str">
            <v>Miscellaneous Suburb Pole Reinforcement Stage 1 2013-'14</v>
          </cell>
          <cell r="C4704" t="str">
            <v>CIPEN Dist Pole Rnst</v>
          </cell>
        </row>
        <row r="4705">
          <cell r="A4705">
            <v>7523139</v>
          </cell>
          <cell r="B4705" t="str">
            <v>Miscellaneous Suburb Pole Reinforcement Stage 2 2013-'14</v>
          </cell>
          <cell r="C4705" t="str">
            <v>CIPEN Dist Pole Rnst</v>
          </cell>
        </row>
        <row r="4706">
          <cell r="A4706">
            <v>7523144</v>
          </cell>
          <cell r="B4706" t="str">
            <v>Majura Dist B622 LV Supply to Warehouse</v>
          </cell>
          <cell r="C4706" t="str">
            <v>CIPEN Com/Ind Dvlp</v>
          </cell>
        </row>
        <row r="4707">
          <cell r="A4707">
            <v>7523146</v>
          </cell>
          <cell r="B4707" t="str">
            <v>Franklin B1 S122 LV Supply to Residential (105 units) &amp; Commercial Dev</v>
          </cell>
          <cell r="C4707" t="str">
            <v>CIPEN Urbn Dvlpmnt</v>
          </cell>
        </row>
        <row r="4708">
          <cell r="A4708">
            <v>7523147</v>
          </cell>
          <cell r="B4708" t="str">
            <v>Lyons B6 S69 - Lower HV &amp; Pilot Cables</v>
          </cell>
          <cell r="C4708" t="str">
            <v>CIPEN Relocation</v>
          </cell>
        </row>
        <row r="4709">
          <cell r="A4709">
            <v>7523148</v>
          </cell>
          <cell r="B4709" t="str">
            <v>Curtin B5 S121 LV Supply to SLCC &amp; TLC</v>
          </cell>
          <cell r="C4709" t="str">
            <v>CIPEN Spec Requests</v>
          </cell>
        </row>
        <row r="4710">
          <cell r="A4710">
            <v>7523149</v>
          </cell>
          <cell r="B4710" t="str">
            <v>Chisholm B18 S583 Sub4065 Refurbishment</v>
          </cell>
          <cell r="C4710" t="str">
            <v>CIPEN Dist S/S Rplc</v>
          </cell>
        </row>
        <row r="4711">
          <cell r="A4711">
            <v>7523152</v>
          </cell>
          <cell r="B4711" t="str">
            <v>Domestic Meter Replacement 2013/14</v>
          </cell>
          <cell r="C4711" t="str">
            <v>CIPEN Meter Replce</v>
          </cell>
        </row>
        <row r="4712">
          <cell r="A4712">
            <v>7523153</v>
          </cell>
          <cell r="B4712" t="str">
            <v>Commercial Meter Replacement 2013/14</v>
          </cell>
          <cell r="C4712" t="str">
            <v>CIPEN Meter Replce</v>
          </cell>
        </row>
        <row r="4713">
          <cell r="A4713">
            <v>7523162</v>
          </cell>
          <cell r="B4713" t="str">
            <v>Suburban Pole Replacements Stage 7  2013-'14</v>
          </cell>
          <cell r="C4713" t="str">
            <v>CIPEN Dist Pole Rplc</v>
          </cell>
        </row>
        <row r="4714">
          <cell r="A4714">
            <v>7523163</v>
          </cell>
          <cell r="B4714" t="str">
            <v>Suburban Pole Replacements Stage 8  2013-'14</v>
          </cell>
          <cell r="C4714" t="str">
            <v>CIPEN Dist Pole Rplc</v>
          </cell>
        </row>
        <row r="4715">
          <cell r="A4715">
            <v>7523164</v>
          </cell>
          <cell r="B4715" t="str">
            <v>Suburban Pole Replacements Stage 9  2013-'14</v>
          </cell>
          <cell r="C4715" t="str">
            <v>CIPEN Dist Pole Rplc</v>
          </cell>
        </row>
        <row r="4716">
          <cell r="A4716">
            <v>7523165</v>
          </cell>
          <cell r="B4716" t="str">
            <v>Suburban Pole Replacements Stage 10  2013-'14</v>
          </cell>
          <cell r="C4716" t="str">
            <v>CIPEN Dist Pole Rplc</v>
          </cell>
        </row>
        <row r="4717">
          <cell r="A4717">
            <v>7523166</v>
          </cell>
          <cell r="B4717" t="str">
            <v>Suburban Pole Replacements Stage 11  2013-'14</v>
          </cell>
          <cell r="C4717" t="str">
            <v>CIPEN Dist Pole Rplc</v>
          </cell>
        </row>
        <row r="4718">
          <cell r="A4718">
            <v>7523167</v>
          </cell>
          <cell r="B4718" t="str">
            <v>Suburban Pole Replacements Stage 12  2013-'14</v>
          </cell>
          <cell r="C4718" t="str">
            <v>CIPEN Dist Pole Rplc</v>
          </cell>
        </row>
        <row r="4719">
          <cell r="A4719">
            <v>7523170</v>
          </cell>
          <cell r="B4719" t="str">
            <v>Crace B1 S48 Sub 9776 - Fuseway Installation</v>
          </cell>
          <cell r="C4719" t="str">
            <v>CIPEN Com/Ind Dvlp</v>
          </cell>
        </row>
        <row r="4720">
          <cell r="A4720">
            <v>7523172</v>
          </cell>
          <cell r="B4720" t="str">
            <v>Bonner B 2 S136 - LV cable Relocation</v>
          </cell>
          <cell r="C4720" t="str">
            <v>CIPEN SERVICE RPLC</v>
          </cell>
        </row>
        <row r="4721">
          <cell r="A4721">
            <v>7523173</v>
          </cell>
          <cell r="B4721" t="str">
            <v>Crace B25 S17 - LV Service cable Relocation</v>
          </cell>
          <cell r="C4721" t="str">
            <v>CIPEN SERVICE RPLC</v>
          </cell>
        </row>
        <row r="4722">
          <cell r="A4722">
            <v>7523174</v>
          </cell>
          <cell r="B4722" t="str">
            <v>Crace B4 S54 - LV service cable relocation</v>
          </cell>
          <cell r="C4722" t="str">
            <v>CIPEN SERVICE RPLC</v>
          </cell>
        </row>
        <row r="4723">
          <cell r="A4723">
            <v>7523176</v>
          </cell>
          <cell r="B4723" t="str">
            <v>Emergency EXIT signs installation at all Zone Substation sites</v>
          </cell>
          <cell r="C4723" t="str">
            <v>CIPEN Facilities</v>
          </cell>
        </row>
        <row r="4724">
          <cell r="A4724">
            <v>7523178</v>
          </cell>
          <cell r="B4724" t="str">
            <v>Harrison B1 S140 LV Supply to 56 units</v>
          </cell>
          <cell r="C4724" t="str">
            <v>CIPEN Urbn Infill</v>
          </cell>
        </row>
        <row r="4725">
          <cell r="A4725">
            <v>7523179</v>
          </cell>
          <cell r="B4725" t="str">
            <v>Majura Dist B587 LV Relocation</v>
          </cell>
          <cell r="C4725" t="str">
            <v>CIPEN Relocation</v>
          </cell>
        </row>
        <row r="4726">
          <cell r="A4726">
            <v>7523181</v>
          </cell>
          <cell r="B4726" t="str">
            <v>URD Pit Replacement</v>
          </cell>
          <cell r="C4726" t="str">
            <v>CIPEN Dist U/G Rplc</v>
          </cell>
        </row>
        <row r="4727">
          <cell r="A4727">
            <v>7523183</v>
          </cell>
          <cell r="B4727" t="str">
            <v>Casey B1 S62 - LV Supply to 8 Units</v>
          </cell>
          <cell r="C4727" t="str">
            <v>CIPEN Urbn Infill</v>
          </cell>
        </row>
        <row r="4728">
          <cell r="A4728">
            <v>7523188</v>
          </cell>
          <cell r="B4728" t="str">
            <v>Downer B2 S73 LV Supply to Pump House</v>
          </cell>
          <cell r="C4728" t="str">
            <v>CIPEN Spec Requests</v>
          </cell>
        </row>
        <row r="4729">
          <cell r="A4729">
            <v>7523193</v>
          </cell>
          <cell r="B4729" t="str">
            <v>Hackett B15 S12 LV Supply to Pump House</v>
          </cell>
          <cell r="C4729" t="str">
            <v>CIPEN Spec Requests</v>
          </cell>
        </row>
        <row r="4730">
          <cell r="A4730">
            <v>7523194</v>
          </cell>
          <cell r="B4730" t="str">
            <v>Dickson B28 S72 LV Supply to Commercial Development</v>
          </cell>
          <cell r="C4730" t="str">
            <v>CIPEN Com/Ind Dvlp</v>
          </cell>
        </row>
        <row r="4731">
          <cell r="A4731">
            <v>7523195</v>
          </cell>
          <cell r="B4731" t="str">
            <v>Florey B5 S113 LV Supply to Air Monitoring</v>
          </cell>
          <cell r="C4731" t="str">
            <v>CIPEN Spec Requests</v>
          </cell>
        </row>
        <row r="4732">
          <cell r="A4732">
            <v>7523202</v>
          </cell>
          <cell r="B4732" t="str">
            <v>Hume B20 S18  - HV Retic &amp; LV Supply to Gas PRS</v>
          </cell>
          <cell r="C4732" t="str">
            <v>CIPEN Com/Ind Dvlp</v>
          </cell>
        </row>
        <row r="4733">
          <cell r="A4733">
            <v>7523204</v>
          </cell>
          <cell r="B4733" t="str">
            <v>Distribution Pillar Replacement Stage 2 2013/14</v>
          </cell>
          <cell r="C4733" t="str">
            <v>CIPEN Dist U/G Rplc</v>
          </cell>
        </row>
        <row r="4734">
          <cell r="A4734">
            <v>7523207</v>
          </cell>
          <cell r="B4734" t="str">
            <v>Watson B8 S21 LV Supply to Irrigation Pump</v>
          </cell>
          <cell r="C4734" t="str">
            <v>CIPEN Spec Requests</v>
          </cell>
        </row>
        <row r="4735">
          <cell r="A4735">
            <v>7523208</v>
          </cell>
          <cell r="B4735" t="str">
            <v>Jerrabomberra Dist B2114 LV Supply to Pump</v>
          </cell>
          <cell r="C4735" t="str">
            <v>CIPEN Spec Requests</v>
          </cell>
        </row>
        <row r="4736">
          <cell r="A4736">
            <v>7523209</v>
          </cell>
          <cell r="B4736" t="str">
            <v>Bruce B1 S1 HV Retic and LV Supply to Car Park</v>
          </cell>
          <cell r="C4736" t="str">
            <v>CIPEN Com/Ind Dvlp</v>
          </cell>
        </row>
        <row r="4737">
          <cell r="A4737">
            <v>7523211</v>
          </cell>
          <cell r="B4737" t="str">
            <v>Braddon B15 S6 LV Supply to 24 units</v>
          </cell>
          <cell r="C4737" t="str">
            <v>CIPEN Urbn Infill</v>
          </cell>
        </row>
        <row r="4738">
          <cell r="A4738">
            <v>7523214</v>
          </cell>
          <cell r="B4738" t="str">
            <v>Kambah B1 S353 - LV Relocation</v>
          </cell>
          <cell r="C4738" t="str">
            <v>CIPEN Relocation</v>
          </cell>
        </row>
        <row r="4739">
          <cell r="A4739">
            <v>7523216</v>
          </cell>
          <cell r="B4739" t="str">
            <v>Narrabundah B5 S51 LV Service Cable replacement</v>
          </cell>
          <cell r="C4739" t="str">
            <v>CIPEN SERVICE RPLC</v>
          </cell>
        </row>
        <row r="4740">
          <cell r="A4740">
            <v>7523217</v>
          </cell>
          <cell r="B4740" t="str">
            <v>Macquarie B23 S28 LV Service Cable Replacement</v>
          </cell>
          <cell r="C4740" t="str">
            <v>CIPEN SERVICE RPLC</v>
          </cell>
        </row>
        <row r="4741">
          <cell r="A4741">
            <v>7523218</v>
          </cell>
          <cell r="B4741" t="str">
            <v>Narrabundah B16&amp;17 S58 LV Service Cable Replacement</v>
          </cell>
          <cell r="C4741" t="str">
            <v>CIPEN SERVICE RPLC</v>
          </cell>
        </row>
        <row r="4742">
          <cell r="A4742">
            <v>7523220</v>
          </cell>
          <cell r="B4742" t="str">
            <v>Griffith B3 S80 LV Service Cable Replacement</v>
          </cell>
          <cell r="C4742" t="str">
            <v>CIPEN SERVICE RPLC</v>
          </cell>
        </row>
        <row r="4743">
          <cell r="A4743">
            <v>7523221</v>
          </cell>
          <cell r="B4743" t="str">
            <v>O'Connor B8 S28 LV Service Cable Replacement</v>
          </cell>
          <cell r="C4743" t="str">
            <v>CIPEN SERVICE RPLC</v>
          </cell>
        </row>
        <row r="4744">
          <cell r="A4744">
            <v>7523222</v>
          </cell>
          <cell r="B4744" t="str">
            <v>Wright B34 S22 LV Supply to Laneway Lighting</v>
          </cell>
          <cell r="C4744" t="str">
            <v>CIPEN Spec Requests</v>
          </cell>
        </row>
        <row r="4745">
          <cell r="A4745">
            <v>7523223</v>
          </cell>
          <cell r="B4745" t="str">
            <v>Evatt Section 28 Block - Sub 3843</v>
          </cell>
          <cell r="C4745" t="str">
            <v>CIPEN Dist S/S Rplc</v>
          </cell>
        </row>
        <row r="4746">
          <cell r="A4746">
            <v>7523224</v>
          </cell>
          <cell r="B4746" t="str">
            <v>HOLT Sub 6120 - HV Switchgear Replacement</v>
          </cell>
          <cell r="C4746" t="str">
            <v>CIPEN Dist S/S Rplc</v>
          </cell>
        </row>
        <row r="4747">
          <cell r="A4747">
            <v>7523225</v>
          </cell>
          <cell r="B4747" t="str">
            <v>Pole Substation Replacements Stage 2 2013-'14</v>
          </cell>
          <cell r="C4747" t="str">
            <v>CIPEN Dist Pole Sub</v>
          </cell>
        </row>
        <row r="4748">
          <cell r="A4748">
            <v>7523226</v>
          </cell>
          <cell r="B4748" t="str">
            <v>Majura Dist B729 HV Retic &amp; LV Supply to Paintball sports</v>
          </cell>
          <cell r="C4748" t="str">
            <v>CIPEN Com/Ind Dvlp</v>
          </cell>
        </row>
        <row r="4749">
          <cell r="A4749">
            <v>7523227</v>
          </cell>
          <cell r="B4749" t="str">
            <v>Wright B5 S30 - LV Supply to 17 units</v>
          </cell>
          <cell r="C4749" t="str">
            <v>CIPEN Urbn Infill</v>
          </cell>
        </row>
        <row r="4750">
          <cell r="A4750">
            <v>7523228</v>
          </cell>
          <cell r="B4750" t="str">
            <v>Mitchell B13 S22 - Supply to commercial development</v>
          </cell>
          <cell r="C4750" t="str">
            <v>CIPEN Com/Ind Dvlp</v>
          </cell>
        </row>
        <row r="4751">
          <cell r="A4751">
            <v>7523230</v>
          </cell>
          <cell r="B4751" t="str">
            <v>Greenway B1 S18 - LV Service cable Relocation</v>
          </cell>
          <cell r="C4751" t="str">
            <v>CIPEN Relocation</v>
          </cell>
        </row>
        <row r="4752">
          <cell r="A4752">
            <v>7523231</v>
          </cell>
          <cell r="B4752" t="str">
            <v>Disaster Recovery Room - Civic ZS</v>
          </cell>
          <cell r="C4752" t="str">
            <v>CIPEN Facilities</v>
          </cell>
        </row>
        <row r="4753">
          <cell r="A4753">
            <v>7523232</v>
          </cell>
          <cell r="B4753" t="str">
            <v>Yarralumla B17 S61 - LV service cable replacement</v>
          </cell>
          <cell r="C4753" t="str">
            <v>CIPEN SERVICE RPLC</v>
          </cell>
        </row>
        <row r="4754">
          <cell r="A4754">
            <v>7523237</v>
          </cell>
          <cell r="B4754" t="str">
            <v>Holt B2 S84 - Minipillar replacement &amp; new Linkpillar</v>
          </cell>
          <cell r="C4754" t="str">
            <v>CIPEN Dist U/G Rplc</v>
          </cell>
        </row>
        <row r="4755">
          <cell r="A4755">
            <v>7523239</v>
          </cell>
          <cell r="B4755" t="str">
            <v>Replace OH conductor with LVABC  HUGHES (OH Cond Unplanned replace)</v>
          </cell>
          <cell r="C4755" t="str">
            <v>CIPEN Dist O/H Rplc</v>
          </cell>
        </row>
        <row r="4756">
          <cell r="A4756">
            <v>7523240</v>
          </cell>
          <cell r="B4756" t="str">
            <v>Install 95mmLVABC Turner - OH Conductor Unplanned Replacement</v>
          </cell>
          <cell r="C4756" t="str">
            <v>CIPEN Dist O/H Rplc</v>
          </cell>
        </row>
        <row r="4757">
          <cell r="A4757">
            <v>7523241</v>
          </cell>
          <cell r="B4757" t="str">
            <v>Install LVABC PAGE OH Conductor Unplanned Replacement</v>
          </cell>
          <cell r="C4757" t="str">
            <v>CIPEN Dist O/H Rplc</v>
          </cell>
        </row>
        <row r="4758">
          <cell r="A4758">
            <v>7523242</v>
          </cell>
          <cell r="B4758" t="str">
            <v>Install LVABC REID OH Conductor Unplanned Replacement</v>
          </cell>
          <cell r="C4758" t="str">
            <v>CIPEN Dist O/H Rplc</v>
          </cell>
        </row>
        <row r="4759">
          <cell r="A4759">
            <v>7523243</v>
          </cell>
          <cell r="B4759" t="str">
            <v>Install LVABC Griffith OH Conductor Unplanned Replacement</v>
          </cell>
          <cell r="C4759" t="str">
            <v>CIPEN Dist O/H Rplc</v>
          </cell>
        </row>
        <row r="4760">
          <cell r="A4760">
            <v>7523245</v>
          </cell>
          <cell r="B4760" t="str">
            <v>Coombs B2 S52 - LV Cable relocation</v>
          </cell>
          <cell r="C4760" t="str">
            <v>CIPEN Relocation</v>
          </cell>
        </row>
        <row r="4761">
          <cell r="A4761">
            <v>7523247</v>
          </cell>
          <cell r="B4761" t="str">
            <v>Suburban Pole Replacements Stage 13  2013-'14</v>
          </cell>
          <cell r="C4761" t="str">
            <v>CIPEN Dist Pole Rplc</v>
          </cell>
        </row>
        <row r="4762">
          <cell r="A4762">
            <v>7523248</v>
          </cell>
          <cell r="B4762" t="str">
            <v>Suburban Pole Replacements Stage 14  2013-'14</v>
          </cell>
          <cell r="C4762" t="str">
            <v>CIPEN Dist Pole Rplc</v>
          </cell>
        </row>
        <row r="4763">
          <cell r="A4763">
            <v>7523249</v>
          </cell>
          <cell r="B4763" t="str">
            <v>Suburban Pole Replacements Stage 15  2013-'14</v>
          </cell>
          <cell r="C4763" t="str">
            <v>CIPEN Dist Pole Rplc</v>
          </cell>
        </row>
        <row r="4764">
          <cell r="A4764">
            <v>7523250</v>
          </cell>
          <cell r="B4764" t="str">
            <v>Suburban Pole Replacements Stage 16  2013-'14</v>
          </cell>
          <cell r="C4764" t="str">
            <v>CIPEN Dist Pole Rplc</v>
          </cell>
        </row>
        <row r="4765">
          <cell r="A4765">
            <v>7523251</v>
          </cell>
          <cell r="B4765" t="str">
            <v>Suburban Pole Replacements Stage 17  2013-'14</v>
          </cell>
          <cell r="C4765" t="str">
            <v>CIPEN Dist Pole Rplc</v>
          </cell>
        </row>
        <row r="4766">
          <cell r="A4766">
            <v>7523252</v>
          </cell>
          <cell r="B4766" t="str">
            <v>Suburban Pole Replacements Stage 18  2013-'14</v>
          </cell>
          <cell r="C4766" t="str">
            <v>CIPEN Dist Pole Rplc</v>
          </cell>
        </row>
        <row r="4767">
          <cell r="A4767">
            <v>7523253</v>
          </cell>
          <cell r="B4767" t="str">
            <v>Suburban Pole Replacements Stage 19  2013-'14</v>
          </cell>
          <cell r="C4767" t="str">
            <v>CIPEN Dist Pole Rplc</v>
          </cell>
        </row>
        <row r="4768">
          <cell r="A4768">
            <v>7523254</v>
          </cell>
          <cell r="B4768" t="str">
            <v>Suburban Pole Replacements Stage 20  2013-'14</v>
          </cell>
          <cell r="C4768" t="str">
            <v>CIPEN Dist Pole Rplc</v>
          </cell>
        </row>
        <row r="4769">
          <cell r="A4769">
            <v>7523255</v>
          </cell>
          <cell r="B4769" t="str">
            <v>Crossarm Replacements Stage 1 2013 -'14</v>
          </cell>
          <cell r="C4769" t="str">
            <v>CIPEN Dist O/H Rplc</v>
          </cell>
        </row>
        <row r="4770">
          <cell r="A4770">
            <v>7523256</v>
          </cell>
          <cell r="B4770" t="str">
            <v>Crossarm Replacements Stage 2 2013 -'14</v>
          </cell>
          <cell r="C4770" t="str">
            <v>CIPEN Dist O/H Rplc</v>
          </cell>
        </row>
        <row r="4771">
          <cell r="A4771">
            <v>7523257</v>
          </cell>
          <cell r="B4771" t="str">
            <v>Crossarm Replacements Stage 3 2013 -'14</v>
          </cell>
          <cell r="C4771" t="str">
            <v>CIPEN Dist O/H Rplc</v>
          </cell>
        </row>
        <row r="4772">
          <cell r="A4772">
            <v>7523258</v>
          </cell>
          <cell r="B4772" t="str">
            <v>Campbell B32 S119 HV &amp; LV Relocation</v>
          </cell>
          <cell r="C4772" t="str">
            <v>CIPEN Relocation</v>
          </cell>
        </row>
        <row r="4773">
          <cell r="A4773">
            <v>7523265</v>
          </cell>
          <cell r="B4773" t="str">
            <v>Forde B1 S88 HV Relocation</v>
          </cell>
          <cell r="C4773" t="str">
            <v>CIPEN Relocation</v>
          </cell>
        </row>
        <row r="4774">
          <cell r="A4774">
            <v>7523266</v>
          </cell>
          <cell r="B4774" t="str">
            <v>Ngunnawal 2C - Stage 7 HV &amp; LV Reticulation</v>
          </cell>
          <cell r="C4774" t="str">
            <v>CIPEN Urbn Dvlpmnt</v>
          </cell>
        </row>
        <row r="4775">
          <cell r="A4775">
            <v>7523273</v>
          </cell>
          <cell r="B4775" t="str">
            <v>Beard B1 S4 LV Supply to Warehouse</v>
          </cell>
          <cell r="C4775" t="str">
            <v>CIPEN Com/Ind Dvlp</v>
          </cell>
        </row>
        <row r="4776">
          <cell r="A4776">
            <v>7523274</v>
          </cell>
          <cell r="B4776" t="str">
            <v>Forrest B10 S40 Replace Faulty Service Cable</v>
          </cell>
          <cell r="C4776" t="str">
            <v>CIPEN SERVICE RPLC</v>
          </cell>
        </row>
        <row r="4777">
          <cell r="A4777">
            <v>7523275</v>
          </cell>
          <cell r="B4777" t="str">
            <v>Telvent Network Upgrade</v>
          </cell>
          <cell r="C4777" t="str">
            <v>CIPEN IT Project</v>
          </cell>
        </row>
        <row r="4778">
          <cell r="A4778">
            <v>7523277</v>
          </cell>
          <cell r="B4778" t="str">
            <v>Crace B1 S25 - LV Supply to 20 units</v>
          </cell>
          <cell r="C4778" t="str">
            <v>CIPEN Urbn Infill</v>
          </cell>
        </row>
        <row r="4779">
          <cell r="A4779">
            <v>7523278</v>
          </cell>
          <cell r="B4779" t="str">
            <v>Turner B7 S63 LV Supply to 8 Units</v>
          </cell>
          <cell r="C4779" t="str">
            <v>CIPEN Urbn Infill</v>
          </cell>
        </row>
        <row r="4780">
          <cell r="A4780">
            <v>7523279</v>
          </cell>
          <cell r="B4780" t="str">
            <v>Kambah B7 S502 - LV OH Replacement</v>
          </cell>
          <cell r="C4780" t="str">
            <v>CIPEN Spec Requests</v>
          </cell>
        </row>
        <row r="4781">
          <cell r="A4781">
            <v>7523280</v>
          </cell>
          <cell r="B4781" t="str">
            <v>Franklin B2 S123 LV Supply to 38 units</v>
          </cell>
          <cell r="C4781" t="str">
            <v>CIPEN Urbn Infill</v>
          </cell>
        </row>
        <row r="4782">
          <cell r="A4782">
            <v>7523281</v>
          </cell>
          <cell r="B4782" t="str">
            <v>Latham B14 S20 Sub 4029 Replacement</v>
          </cell>
          <cell r="C4782" t="str">
            <v>CIPEN Dist S/S Rplc</v>
          </cell>
        </row>
        <row r="4783">
          <cell r="A4783">
            <v>7523283</v>
          </cell>
          <cell r="B4783" t="str">
            <v>OH Switchgear Unplanned Replacements Stage 1 2013 -'14.</v>
          </cell>
          <cell r="C4783" t="str">
            <v>CIPEN Dist O/H Rplc</v>
          </cell>
        </row>
        <row r="4784">
          <cell r="A4784">
            <v>7523284</v>
          </cell>
          <cell r="B4784" t="str">
            <v>Jacka  B1 S2 - LV Supply to 4 units</v>
          </cell>
          <cell r="C4784" t="str">
            <v>CIPEN Urbn Infill</v>
          </cell>
        </row>
        <row r="4785">
          <cell r="A4785">
            <v>7523288</v>
          </cell>
          <cell r="B4785" t="str">
            <v>Holder B3 S47 LV Supply to TLC</v>
          </cell>
          <cell r="C4785" t="str">
            <v>CIPEN Spec Requests</v>
          </cell>
        </row>
        <row r="4786">
          <cell r="A4786">
            <v>7523290</v>
          </cell>
          <cell r="B4786" t="str">
            <v>Charnwood B44 S95 LV Supply to Comm Development</v>
          </cell>
          <cell r="C4786" t="str">
            <v>CIPEN Com/Ind Dvlp</v>
          </cell>
        </row>
        <row r="4787">
          <cell r="A4787">
            <v>7523291</v>
          </cell>
          <cell r="B4787" t="str">
            <v>Wright B1 S46 - Temporary supply to construction site</v>
          </cell>
          <cell r="C4787" t="str">
            <v>CIPEN Spec Requests</v>
          </cell>
        </row>
        <row r="4788">
          <cell r="A4788">
            <v>7523293</v>
          </cell>
          <cell r="B4788" t="str">
            <v>Install LVABC WESTON OH Conductor Unplanned Replacement</v>
          </cell>
          <cell r="C4788" t="str">
            <v>CIPEN Dist O/H Rplc</v>
          </cell>
        </row>
        <row r="4789">
          <cell r="A4789">
            <v>7523296</v>
          </cell>
          <cell r="B4789" t="str">
            <v>Install LVABC HACKETT -  OH Conductor Unplanned Replacement</v>
          </cell>
          <cell r="C4789" t="str">
            <v>CIPEN Dist O/H Rplc</v>
          </cell>
        </row>
        <row r="4790">
          <cell r="A4790">
            <v>7523298</v>
          </cell>
          <cell r="B4790" t="str">
            <v>Charnwood B1 S50 LV Supply to Sub divided block</v>
          </cell>
          <cell r="C4790" t="str">
            <v>CIPEN Urbn Infill</v>
          </cell>
        </row>
        <row r="4791">
          <cell r="A4791">
            <v>7523299</v>
          </cell>
          <cell r="B4791" t="str">
            <v>Gungahlin B12 S18 LV Supply to Car Showroom</v>
          </cell>
          <cell r="C4791" t="str">
            <v>CIPEN Com/Ind Dvlp</v>
          </cell>
        </row>
        <row r="4792">
          <cell r="A4792">
            <v>7523300</v>
          </cell>
          <cell r="B4792" t="str">
            <v>Forde B1 S22 - LV Supply to 9 Units</v>
          </cell>
          <cell r="C4792" t="str">
            <v>CIPEN Urbn Infill</v>
          </cell>
        </row>
        <row r="4793">
          <cell r="A4793">
            <v>7523302</v>
          </cell>
          <cell r="B4793" t="str">
            <v>Pole Substation Replacements Stage 3 2013-'14</v>
          </cell>
          <cell r="C4793" t="str">
            <v>CIPEN Dist Pole Sub</v>
          </cell>
        </row>
        <row r="4794">
          <cell r="A4794">
            <v>7523303</v>
          </cell>
          <cell r="B4794" t="str">
            <v>Pole Substation Replacements Stage 4 2013-'14</v>
          </cell>
          <cell r="C4794" t="str">
            <v>CIPEN Dist Pole Sub</v>
          </cell>
        </row>
        <row r="4795">
          <cell r="A4795">
            <v>7523304</v>
          </cell>
          <cell r="B4795" t="str">
            <v>Pole Substation Replacements Stage 5 2013-'14</v>
          </cell>
          <cell r="C4795" t="str">
            <v>CIPEN Dist Pole Sub</v>
          </cell>
        </row>
        <row r="4796">
          <cell r="A4796">
            <v>7523305</v>
          </cell>
          <cell r="B4796" t="str">
            <v>Pole Substation Replacements Stage 6 2013-'14</v>
          </cell>
          <cell r="C4796" t="str">
            <v>CIPEN Dist Pole Sub</v>
          </cell>
        </row>
        <row r="4797">
          <cell r="A4797">
            <v>7523309</v>
          </cell>
          <cell r="B4797" t="str">
            <v>Griffith B15 S42 - Temporary supply to construction site</v>
          </cell>
          <cell r="C4797" t="str">
            <v>CIPEN Spec Requests</v>
          </cell>
        </row>
        <row r="4798">
          <cell r="A4798">
            <v>7523310</v>
          </cell>
          <cell r="B4798" t="str">
            <v>Barton B3 S1 LV Supply to Telecom Cabinet</v>
          </cell>
          <cell r="C4798" t="str">
            <v>CIPEN Spec Requests</v>
          </cell>
        </row>
        <row r="4799">
          <cell r="A4799">
            <v>7523311</v>
          </cell>
          <cell r="B4799" t="str">
            <v>Crace  B12 S21 - LV Supply to 57 units</v>
          </cell>
          <cell r="C4799" t="str">
            <v>CIPEN Urbn Infill</v>
          </cell>
        </row>
        <row r="4800">
          <cell r="A4800">
            <v>7523312</v>
          </cell>
          <cell r="B4800" t="str">
            <v>Crace B8 S21 - LV Supply to 17 Units</v>
          </cell>
          <cell r="C4800" t="str">
            <v>CIPEN Urbn Infill</v>
          </cell>
        </row>
        <row r="4801">
          <cell r="A4801">
            <v>7523313</v>
          </cell>
          <cell r="B4801" t="str">
            <v>Garran B1 S34 HV Relocation</v>
          </cell>
          <cell r="C4801" t="str">
            <v>CIPEN Relocation</v>
          </cell>
        </row>
        <row r="4802">
          <cell r="A4802">
            <v>7523314</v>
          </cell>
          <cell r="B4802" t="str">
            <v>Rural Upgrade Planned Replacement - Aircraft Markers Gudgenby</v>
          </cell>
          <cell r="C4802" t="str">
            <v>CIPEN Dist O/H Rplc</v>
          </cell>
        </row>
        <row r="4803">
          <cell r="A4803">
            <v>7523315</v>
          </cell>
          <cell r="B4803" t="str">
            <v>Rural Upgrade Planned Replacement - COTTER 11 Xarm Replacement Stage 1</v>
          </cell>
          <cell r="C4803" t="str">
            <v>CIPEN Dist O/H Rplc</v>
          </cell>
        </row>
        <row r="4804">
          <cell r="A4804">
            <v>7523316</v>
          </cell>
          <cell r="B4804" t="str">
            <v>Rural Upgrade Planned Replacement - COTTER 11 Xarm Rple Stg 2</v>
          </cell>
          <cell r="C4804" t="str">
            <v>CIPEN Dist O/H Rplc</v>
          </cell>
        </row>
        <row r="4805">
          <cell r="A4805">
            <v>7523321</v>
          </cell>
          <cell r="B4805" t="str">
            <v>Wanniassa B21 S267 LV OH Replacement</v>
          </cell>
          <cell r="C4805" t="str">
            <v>CIPEN CI Replacemnt</v>
          </cell>
        </row>
        <row r="4806">
          <cell r="A4806">
            <v>7523322</v>
          </cell>
          <cell r="B4806" t="str">
            <v>Wanniassa B21 S267 LV Supply to 16 units</v>
          </cell>
          <cell r="C4806" t="str">
            <v>CIPEN Urbn Infill</v>
          </cell>
        </row>
        <row r="4807">
          <cell r="A4807">
            <v>7523325</v>
          </cell>
          <cell r="B4807" t="str">
            <v>Hawker - Underground Consac Cable Replacement Program</v>
          </cell>
          <cell r="C4807" t="str">
            <v>CIPEN Dist U/G Rplc</v>
          </cell>
        </row>
        <row r="4808">
          <cell r="A4808">
            <v>7523331</v>
          </cell>
          <cell r="B4808" t="str">
            <v>OH Conductor Unplanned Replacement  - 7/41 Red Hill</v>
          </cell>
          <cell r="C4808" t="str">
            <v>CIPEN Dist O/H Rplc</v>
          </cell>
        </row>
        <row r="4809">
          <cell r="A4809">
            <v>7523333</v>
          </cell>
          <cell r="B4809" t="str">
            <v>OH Conductor Unplanned Replacement  -  Rear Winnecke St AINSLIE</v>
          </cell>
          <cell r="C4809" t="str">
            <v>CIPEN Dist O/H Rplc</v>
          </cell>
        </row>
        <row r="4810">
          <cell r="A4810">
            <v>7523334</v>
          </cell>
          <cell r="B4810" t="str">
            <v>Theodore Zone Substation Protection Upgrade</v>
          </cell>
          <cell r="C4810" t="str">
            <v>CIPEN ZZS Replce</v>
          </cell>
        </row>
        <row r="4811">
          <cell r="A4811">
            <v>7523335</v>
          </cell>
          <cell r="B4811" t="str">
            <v>B1 S64 Kingston - HV cable relocation</v>
          </cell>
          <cell r="C4811" t="str">
            <v>CIPEN Relocation</v>
          </cell>
        </row>
        <row r="4812">
          <cell r="A4812">
            <v>7523341</v>
          </cell>
          <cell r="B4812" t="str">
            <v>Forrest B1 S44 - Relocate LV O/H to U/G</v>
          </cell>
          <cell r="C4812" t="str">
            <v>CIPEN Relocation</v>
          </cell>
        </row>
        <row r="4813">
          <cell r="A4813">
            <v>7523342</v>
          </cell>
          <cell r="B4813" t="str">
            <v>Phillip B4 S18 - Supply to Commrcial Deveolpment</v>
          </cell>
          <cell r="C4813" t="str">
            <v>CIPEN Com/Ind Dvlp</v>
          </cell>
        </row>
        <row r="4814">
          <cell r="A4814">
            <v>7523344</v>
          </cell>
          <cell r="B4814" t="str">
            <v>Franklin B1 S123 - LV Supply to 31 units</v>
          </cell>
          <cell r="C4814" t="str">
            <v>CIPEN Urbn Infill</v>
          </cell>
        </row>
        <row r="4815">
          <cell r="A4815">
            <v>7523345</v>
          </cell>
          <cell r="B4815" t="str">
            <v>Fire panel &amp; smoke detectors replacement at Telopea Park Zone Sub</v>
          </cell>
          <cell r="C4815" t="str">
            <v>CIPEN ZZS Replce</v>
          </cell>
        </row>
        <row r="4816">
          <cell r="A4816">
            <v>7523346</v>
          </cell>
          <cell r="B4816" t="str">
            <v>Belconnen B7 S187 - LV Cable Relocation</v>
          </cell>
          <cell r="C4816" t="str">
            <v>CIPEN Dist U/G Rplc</v>
          </cell>
        </row>
        <row r="4817">
          <cell r="A4817">
            <v>7523348</v>
          </cell>
          <cell r="B4817" t="str">
            <v>Pole replacement 132kV Sub -Transmission 2013/14</v>
          </cell>
          <cell r="C4817" t="str">
            <v>CIPEN SUBTRAN RPLCE</v>
          </cell>
        </row>
        <row r="4818">
          <cell r="A4818">
            <v>7523349</v>
          </cell>
          <cell r="B4818" t="str">
            <v>Woden Zone Substation Cotter Road Feeder Protection Upgrade</v>
          </cell>
          <cell r="C4818" t="str">
            <v>CIPEN ZZS Replce</v>
          </cell>
        </row>
        <row r="4819">
          <cell r="A4819">
            <v>7523351</v>
          </cell>
          <cell r="B4819" t="str">
            <v>Jacka B1 S5 - LV Supply to 23 Units</v>
          </cell>
          <cell r="C4819" t="str">
            <v>CIPEN Urbn Infill</v>
          </cell>
        </row>
        <row r="4820">
          <cell r="A4820">
            <v>7523352</v>
          </cell>
          <cell r="B4820" t="str">
            <v>Franklin B2 S94 - LV Supply to 23 Units</v>
          </cell>
          <cell r="C4820" t="str">
            <v>CIPEN Urbn Infill</v>
          </cell>
        </row>
        <row r="4821">
          <cell r="A4821">
            <v>7523354</v>
          </cell>
          <cell r="B4821" t="str">
            <v>Deakin B23 S35 Sub 3835 - Capstan Link LV Board Replacement</v>
          </cell>
          <cell r="C4821" t="str">
            <v>CIPEN Dist S/S Rplc</v>
          </cell>
        </row>
        <row r="4822">
          <cell r="A4822">
            <v>7523355</v>
          </cell>
          <cell r="B4822" t="str">
            <v>City B1 S7 Sub 1646 - Capstan Link LV Board Replacement</v>
          </cell>
          <cell r="C4822" t="str">
            <v>CIPEN Dist S/S Rplc</v>
          </cell>
        </row>
        <row r="4823">
          <cell r="A4823">
            <v>7523356</v>
          </cell>
          <cell r="B4823" t="str">
            <v>Belconnen Dist B1284 Sub 1953 - Capstan Link LV Board Replacement</v>
          </cell>
          <cell r="C4823" t="str">
            <v>CIPEN Dist S/S Rplc</v>
          </cell>
        </row>
        <row r="4824">
          <cell r="A4824">
            <v>7523357</v>
          </cell>
          <cell r="B4824" t="str">
            <v>Parkes B15 S28 Sub 2227 - Capstan Link LV Board Replacement</v>
          </cell>
          <cell r="C4824" t="str">
            <v>CIPEN Dist S/S Rplc</v>
          </cell>
        </row>
        <row r="4825">
          <cell r="A4825">
            <v>7523358</v>
          </cell>
          <cell r="B4825" t="str">
            <v>City S1 Sub 0038 - Capstan Link LV Board Replacement</v>
          </cell>
          <cell r="C4825" t="str">
            <v>CIPEN Dist S/S Rplc</v>
          </cell>
        </row>
        <row r="4826">
          <cell r="A4826">
            <v>7523359</v>
          </cell>
          <cell r="B4826" t="str">
            <v>City B16 S12 Sub 1289 - Capstan Link LV Board Replacement</v>
          </cell>
          <cell r="C4826" t="str">
            <v>CIPEN Dist S/S Rplc</v>
          </cell>
        </row>
        <row r="4827">
          <cell r="A4827">
            <v>7523360</v>
          </cell>
          <cell r="B4827" t="str">
            <v>City B12 S12 Sub1802 - Capstan Link LV Board Replacement</v>
          </cell>
          <cell r="C4827" t="str">
            <v>CIPEN Dist S/S Rplc</v>
          </cell>
        </row>
        <row r="4828">
          <cell r="A4828">
            <v>7523361</v>
          </cell>
          <cell r="B4828" t="str">
            <v>City B4 S28 Sub 2969 - Capstan Link LV Board Replacement</v>
          </cell>
          <cell r="C4828" t="str">
            <v>CIPEN Dist S/S Rplc</v>
          </cell>
        </row>
        <row r="4829">
          <cell r="A4829">
            <v>7523362</v>
          </cell>
          <cell r="B4829" t="str">
            <v>City B12 S11 Sub 4172 - Capstan Link LV Board Replacement</v>
          </cell>
          <cell r="C4829" t="str">
            <v>CIPEN Dist S/S Rplc</v>
          </cell>
        </row>
        <row r="4830">
          <cell r="A4830">
            <v>7523363</v>
          </cell>
          <cell r="B4830" t="str">
            <v>City B12 S11 Sub 4173 - Capstan Link LV Board Replacement</v>
          </cell>
          <cell r="C4830" t="str">
            <v>CIPEN Dist S/S Rplc</v>
          </cell>
        </row>
        <row r="4831">
          <cell r="A4831">
            <v>7523374</v>
          </cell>
          <cell r="B4831" t="str">
            <v>Fyshwick B3 S10 - LV Supply to Commercial</v>
          </cell>
          <cell r="C4831" t="str">
            <v>CIPEN Com/Ind Dvlp</v>
          </cell>
        </row>
        <row r="4832">
          <cell r="A4832">
            <v>7523377</v>
          </cell>
          <cell r="B4832" t="str">
            <v>Oaks Estate  B3 S14 - LV Supply to Residence</v>
          </cell>
          <cell r="C4832" t="str">
            <v>CIPEN Urbn Infill</v>
          </cell>
        </row>
        <row r="4833">
          <cell r="A4833">
            <v>7523380</v>
          </cell>
          <cell r="B4833" t="str">
            <v>Replace HV Disc and/or Post Type Insulator</v>
          </cell>
          <cell r="C4833" t="str">
            <v>CIPEN Dist O/H Rplc</v>
          </cell>
        </row>
        <row r="4834">
          <cell r="A4834">
            <v>7523388</v>
          </cell>
          <cell r="B4834" t="str">
            <v>Garran B40 S8 - LV U/G Relocation</v>
          </cell>
          <cell r="C4834" t="str">
            <v>CIPEN Relocation</v>
          </cell>
        </row>
        <row r="4835">
          <cell r="A4835">
            <v>7523389</v>
          </cell>
          <cell r="B4835" t="str">
            <v>Braddon  B9 S20 - Link Pillar Removal (Replacement by cable)</v>
          </cell>
          <cell r="C4835" t="str">
            <v>CIPEN Spec Requests</v>
          </cell>
        </row>
        <row r="4836">
          <cell r="A4836">
            <v>7523404</v>
          </cell>
          <cell r="B4836" t="str">
            <v>Barton B14 S22 - Temporary Supply to Construction site</v>
          </cell>
          <cell r="C4836" t="str">
            <v>CIPEN Spec Requests</v>
          </cell>
        </row>
        <row r="4837">
          <cell r="A4837">
            <v>7523405</v>
          </cell>
          <cell r="B4837" t="str">
            <v>Deakin B49 S61 LV Supply to Residential Units</v>
          </cell>
          <cell r="C4837" t="str">
            <v>CIPEN Urbn Infill</v>
          </cell>
        </row>
        <row r="4838">
          <cell r="A4838">
            <v>7523418</v>
          </cell>
          <cell r="B4838" t="str">
            <v>City B2 12 S3 - Supply to Commercial Development</v>
          </cell>
          <cell r="C4838" t="str">
            <v>CIPEN Com/Ind Dvlp</v>
          </cell>
        </row>
        <row r="4839">
          <cell r="A4839">
            <v>7523419</v>
          </cell>
          <cell r="B4839" t="str">
            <v>DC Supply Planned Replacement Latham Z/S 2013/14</v>
          </cell>
          <cell r="C4839" t="str">
            <v>CIPEN ZZS Replce</v>
          </cell>
        </row>
        <row r="4840">
          <cell r="A4840">
            <v>7523420</v>
          </cell>
          <cell r="B4840" t="str">
            <v>Casey B11 S77 - LV Supply to 5 Units</v>
          </cell>
          <cell r="C4840" t="str">
            <v>CIPEN Urbn Infill</v>
          </cell>
        </row>
        <row r="4841">
          <cell r="A4841">
            <v>7523421</v>
          </cell>
          <cell r="B4841" t="str">
            <v>Deakin B4 S65 - LV Supply to Sports Oval</v>
          </cell>
          <cell r="C4841" t="str">
            <v>CIPEN Community Dvp</v>
          </cell>
        </row>
        <row r="4842">
          <cell r="A4842">
            <v>7523426</v>
          </cell>
          <cell r="B4842" t="str">
            <v>Griffith B15 S26 LV Supply Upgrade to Commercial Development</v>
          </cell>
          <cell r="C4842" t="str">
            <v>CIPEN Com/Ind Dvlp</v>
          </cell>
        </row>
        <row r="4843">
          <cell r="A4843">
            <v>7523431</v>
          </cell>
          <cell r="B4843" t="str">
            <v>Acton B1332 - Transformer Relocation</v>
          </cell>
          <cell r="C4843" t="str">
            <v>CIPEN Relocation</v>
          </cell>
        </row>
        <row r="4844">
          <cell r="A4844">
            <v>7523432</v>
          </cell>
          <cell r="B4844" t="str">
            <v>Replacement of HV exposed Porcelin Pot Heads &amp; cabling in Sub 1227</v>
          </cell>
          <cell r="C4844" t="str">
            <v>CIPEN Dist S/S Rplc</v>
          </cell>
        </row>
        <row r="4845">
          <cell r="A4845">
            <v>7523433</v>
          </cell>
          <cell r="B4845" t="str">
            <v>FYSHWICK B8 S83 Sub 9848 Reactive Replacement</v>
          </cell>
          <cell r="C4845" t="str">
            <v>CIPEN Dist S/S Rplc</v>
          </cell>
        </row>
        <row r="4846">
          <cell r="A4846">
            <v>7523434</v>
          </cell>
          <cell r="B4846" t="str">
            <v>Replacement of HV exposed Porcelin Pot Heads in Sub 1183</v>
          </cell>
          <cell r="C4846" t="str">
            <v>CIPEN Dist S/S Rplc</v>
          </cell>
        </row>
        <row r="4847">
          <cell r="A4847">
            <v>7523435</v>
          </cell>
          <cell r="B4847" t="str">
            <v>Replacement of HV Porcelin Potheads in Sub1002</v>
          </cell>
          <cell r="C4847" t="str">
            <v>CIPEN Dist S/S Rplc</v>
          </cell>
        </row>
        <row r="4848">
          <cell r="A4848">
            <v>7523436</v>
          </cell>
          <cell r="B4848" t="str">
            <v>Replacement of HV Porcelin Potheads in Sub 977</v>
          </cell>
          <cell r="C4848" t="str">
            <v>CIPEN Dist S/S Rplc</v>
          </cell>
        </row>
        <row r="4849">
          <cell r="A4849">
            <v>7523441</v>
          </cell>
          <cell r="B4849" t="str">
            <v>Red Hill B4 S24 - LV Supply to 14 Units</v>
          </cell>
          <cell r="C4849" t="str">
            <v>CIPEN Urbn Infill</v>
          </cell>
        </row>
        <row r="4850">
          <cell r="A4850">
            <v>7523449</v>
          </cell>
          <cell r="B4850" t="str">
            <v>Molonglo Valley B1718 Overhead Relocation</v>
          </cell>
          <cell r="C4850" t="str">
            <v>CIPEN Relocation</v>
          </cell>
        </row>
        <row r="4851">
          <cell r="A4851">
            <v>7523450</v>
          </cell>
          <cell r="B4851" t="str">
            <v>Weston Sec 81 DHA Irrigation Tank</v>
          </cell>
          <cell r="C4851" t="str">
            <v>CIPEN Spec Requests</v>
          </cell>
        </row>
        <row r="4852">
          <cell r="A4852">
            <v>7523453</v>
          </cell>
          <cell r="B4852" t="str">
            <v>Beard B6 S6 Sub 9545 - Fuseway Installation</v>
          </cell>
          <cell r="C4852" t="str">
            <v>CIPEN Com/Ind Dvlp</v>
          </cell>
        </row>
        <row r="4853">
          <cell r="A4853">
            <v>7523455</v>
          </cell>
          <cell r="B4853" t="str">
            <v>Gilmore zone substation overcurrent replacement for four feeders</v>
          </cell>
          <cell r="C4853" t="str">
            <v>CIPEN ZZS Replce</v>
          </cell>
        </row>
        <row r="4854">
          <cell r="A4854">
            <v>7523456</v>
          </cell>
          <cell r="B4854" t="str">
            <v>Gilmore zone substation RTU upgrade</v>
          </cell>
          <cell r="C4854" t="str">
            <v>CIPEN IT Project</v>
          </cell>
        </row>
        <row r="4855">
          <cell r="A4855">
            <v>7523457</v>
          </cell>
          <cell r="B4855" t="str">
            <v>North building Greenway Ground Floor Kitchenette Alteration</v>
          </cell>
          <cell r="C4855" t="str">
            <v>CIPEN Facilities</v>
          </cell>
        </row>
        <row r="4856">
          <cell r="A4856">
            <v>7523458</v>
          </cell>
          <cell r="B4856" t="str">
            <v>Forde B3 S36 Pillar Replacement</v>
          </cell>
          <cell r="C4856" t="str">
            <v>CIPEN CI Replacemnt</v>
          </cell>
        </row>
        <row r="4857">
          <cell r="A4857">
            <v>7523461</v>
          </cell>
          <cell r="B4857" t="str">
            <v>Deakin B3 S67 LV Supply upgrade to Kuwait Residence</v>
          </cell>
          <cell r="C4857" t="str">
            <v>CIPEN Com/Ind Dvlp</v>
          </cell>
        </row>
        <row r="4858">
          <cell r="A4858">
            <v>7523463</v>
          </cell>
          <cell r="B4858" t="str">
            <v>Kingston B1 S64 - Temp Supply</v>
          </cell>
          <cell r="C4858" t="str">
            <v>CIPEN Spec Requests</v>
          </cell>
        </row>
        <row r="4859">
          <cell r="A4859">
            <v>7523464</v>
          </cell>
          <cell r="B4859" t="str">
            <v>Crossarm Replacements Stage 4 2013 -'14</v>
          </cell>
          <cell r="C4859" t="str">
            <v>CIPEN Dist O/H Rplc</v>
          </cell>
        </row>
        <row r="4860">
          <cell r="A4860">
            <v>7523465</v>
          </cell>
          <cell r="B4860" t="str">
            <v>LV Spreader Planned Replacement Stage 1 2013/14</v>
          </cell>
          <cell r="C4860" t="str">
            <v>CIPEN Dist O/H Rplc</v>
          </cell>
        </row>
        <row r="4861">
          <cell r="A4861">
            <v>7523466</v>
          </cell>
          <cell r="B4861" t="str">
            <v>Palmerston B4 S96 new Pillar Installation</v>
          </cell>
          <cell r="C4861" t="str">
            <v>CIPEN CI Replacemnt</v>
          </cell>
        </row>
        <row r="4862">
          <cell r="A4862">
            <v>7523467</v>
          </cell>
          <cell r="B4862" t="str">
            <v>Hughes B44 S27 LV Supply to 6 units</v>
          </cell>
          <cell r="C4862" t="str">
            <v>CIPEN Urbn Infill</v>
          </cell>
        </row>
        <row r="4863">
          <cell r="A4863">
            <v>7523468</v>
          </cell>
          <cell r="B4863" t="str">
            <v>Watson B2 S111 - LV Supply to 13 Units</v>
          </cell>
          <cell r="C4863" t="str">
            <v>CIPEN Urbn Infill</v>
          </cell>
        </row>
        <row r="4864">
          <cell r="A4864">
            <v>7523469</v>
          </cell>
          <cell r="B4864" t="str">
            <v>HOLT Sub 6120 REACTIVE Padmount Replacement</v>
          </cell>
          <cell r="C4864" t="str">
            <v>CIPEN Dist S/S Rplc</v>
          </cell>
        </row>
        <row r="4865">
          <cell r="A4865">
            <v>7523470</v>
          </cell>
          <cell r="B4865" t="str">
            <v>Riva Enhancements</v>
          </cell>
          <cell r="C4865" t="str">
            <v>CIPEN IT Project</v>
          </cell>
        </row>
        <row r="4866">
          <cell r="A4866">
            <v>7523473</v>
          </cell>
          <cell r="B4866" t="str">
            <v>Distribution Pillar Replacements Stage 3 2013/14</v>
          </cell>
          <cell r="C4866" t="str">
            <v>CIPEN Dist U/G Rplc</v>
          </cell>
        </row>
        <row r="4867">
          <cell r="A4867">
            <v>7523475</v>
          </cell>
          <cell r="B4867" t="str">
            <v>Chifley B37 S33 LV supply to 11 units</v>
          </cell>
          <cell r="C4867" t="str">
            <v>CIPEN Urbn Infill</v>
          </cell>
        </row>
        <row r="4868">
          <cell r="A4868">
            <v>7523476</v>
          </cell>
          <cell r="B4868" t="str">
            <v>Lyneham B48 S59 LV Supply to Sports Field</v>
          </cell>
          <cell r="C4868" t="str">
            <v>CIPEN Community Dvp</v>
          </cell>
        </row>
        <row r="4869">
          <cell r="A4869">
            <v>7523477</v>
          </cell>
          <cell r="B4869" t="str">
            <v>Kingston B1 S60 HV Relocation</v>
          </cell>
          <cell r="C4869" t="str">
            <v>CIPEN Relocation</v>
          </cell>
        </row>
        <row r="4870">
          <cell r="A4870">
            <v>7523478</v>
          </cell>
          <cell r="B4870" t="str">
            <v>Garran B9 S33 Lv Supply to Carpark</v>
          </cell>
          <cell r="C4870" t="str">
            <v>CIPEN Spec Requests</v>
          </cell>
        </row>
        <row r="4871">
          <cell r="A4871">
            <v>7523480</v>
          </cell>
          <cell r="B4871" t="str">
            <v>Macarthur B9 S398 - LV Supply to School</v>
          </cell>
          <cell r="C4871" t="str">
            <v>CIPEN Com/Ind Dvlp</v>
          </cell>
        </row>
        <row r="4872">
          <cell r="A4872">
            <v>7523481</v>
          </cell>
          <cell r="B4872" t="str">
            <v>Bruce B9 S85 LV Supply to Units</v>
          </cell>
          <cell r="C4872" t="str">
            <v>CIPEN Urbn Infill</v>
          </cell>
        </row>
        <row r="4873">
          <cell r="A4873">
            <v>7523487</v>
          </cell>
          <cell r="B4873" t="str">
            <v>Molonglo Demonstration Precinct - Coombs - HV &amp; LV Reticulation</v>
          </cell>
          <cell r="C4873" t="str">
            <v>CIPEN Urbn Dvlpmnt</v>
          </cell>
        </row>
        <row r="4874">
          <cell r="A4874">
            <v>7523490</v>
          </cell>
          <cell r="B4874" t="str">
            <v>Tuggeranong Dist B1681 Zhenfa PV Connection</v>
          </cell>
          <cell r="C4874" t="str">
            <v>CIPEN Com/Ind Dvlp</v>
          </cell>
        </row>
        <row r="4875">
          <cell r="A4875">
            <v>7523494</v>
          </cell>
          <cell r="B4875" t="str">
            <v>Mologlo Valley  B17 - 18 LV Supply to TLC</v>
          </cell>
          <cell r="C4875" t="str">
            <v>CIPEN Spec Requests</v>
          </cell>
        </row>
        <row r="4876">
          <cell r="A4876">
            <v>7523504</v>
          </cell>
          <cell r="B4876" t="str">
            <v>Beard B6 S8 LV Supply to Commercial Development</v>
          </cell>
          <cell r="C4876" t="str">
            <v>CIPEN Com/Ind Dvlp</v>
          </cell>
        </row>
        <row r="4877">
          <cell r="A4877">
            <v>7523505</v>
          </cell>
          <cell r="B4877" t="str">
            <v>Demountable Fresh Air Alterations</v>
          </cell>
          <cell r="C4877" t="str">
            <v>CIPEN Facilities</v>
          </cell>
        </row>
        <row r="4878">
          <cell r="A4878">
            <v>7523511</v>
          </cell>
          <cell r="B4878" t="str">
            <v>Fyshwick B33 S11 LV Supply to Commercial Building</v>
          </cell>
          <cell r="C4878" t="str">
            <v>CIPEN Com/Ind Dvlp</v>
          </cell>
        </row>
        <row r="4879">
          <cell r="A4879">
            <v>7523512</v>
          </cell>
          <cell r="B4879" t="str">
            <v>LV Spreader Installation &amp; Replacement Stage 2 2013/14</v>
          </cell>
          <cell r="C4879" t="str">
            <v>CIPEN Dist O/H Rplc</v>
          </cell>
        </row>
        <row r="4880">
          <cell r="A4880">
            <v>7523522</v>
          </cell>
          <cell r="B4880" t="str">
            <v>Casey B3 S131 LV Supply to Commerical Development</v>
          </cell>
          <cell r="C4880" t="str">
            <v>CIPEN Com/Ind Dvlp</v>
          </cell>
        </row>
        <row r="4881">
          <cell r="A4881">
            <v>7523523</v>
          </cell>
          <cell r="B4881" t="str">
            <v>Majura B662 Lot 6 LV Supply to Commerical Development</v>
          </cell>
          <cell r="C4881" t="str">
            <v>CIPEN Com/Ind Dvlp</v>
          </cell>
        </row>
        <row r="4882">
          <cell r="A4882">
            <v>7523526</v>
          </cell>
          <cell r="B4882" t="str">
            <v>Page B43 S7 - LV Upgrade</v>
          </cell>
          <cell r="C4882" t="str">
            <v>CIPEN Spec Requests</v>
          </cell>
        </row>
        <row r="4883">
          <cell r="A4883">
            <v>7523528</v>
          </cell>
          <cell r="B4883" t="str">
            <v>Yarralumla B7 S44 LV Supply to Pakistan High Commission</v>
          </cell>
          <cell r="C4883" t="str">
            <v>CIPEN Com/Ind Dvlp</v>
          </cell>
        </row>
        <row r="4884">
          <cell r="A4884">
            <v>7523531</v>
          </cell>
          <cell r="B4884" t="str">
            <v>Braddon B17-18 S21 HV Retic &amp; LV Supply to Residential &amp; Comm Dev</v>
          </cell>
          <cell r="C4884" t="str">
            <v>CIPEN Urbn Infill</v>
          </cell>
        </row>
        <row r="4885">
          <cell r="A4885">
            <v>7523534</v>
          </cell>
          <cell r="B4885" t="str">
            <v>Gungahlin B1 S224 LV Supply to Child care</v>
          </cell>
          <cell r="C4885" t="str">
            <v>CIPEN Com/Ind Dvlp</v>
          </cell>
        </row>
        <row r="4886">
          <cell r="A4886">
            <v>7523535</v>
          </cell>
          <cell r="B4886" t="str">
            <v>Wright B1 S45 LV supply to 34 units</v>
          </cell>
          <cell r="C4886" t="str">
            <v>CIPEN Urbn Infill</v>
          </cell>
        </row>
        <row r="4887">
          <cell r="A4887">
            <v>7523536</v>
          </cell>
          <cell r="B4887" t="str">
            <v>Casey B11 S133 LV Supply to 8 Units</v>
          </cell>
          <cell r="C4887" t="str">
            <v>CIPEN Urbn Infill</v>
          </cell>
        </row>
        <row r="4888">
          <cell r="A4888">
            <v>7523538</v>
          </cell>
          <cell r="B4888" t="str">
            <v>7523538 Braddon B16 &amp; 17 S29 - HV Retic &amp; LV Supply to Res &amp; Comm Dev</v>
          </cell>
          <cell r="C4888" t="str">
            <v>CIPEN Com/Ind Dvlp</v>
          </cell>
        </row>
        <row r="4889">
          <cell r="A4889">
            <v>7523540</v>
          </cell>
          <cell r="B4889" t="str">
            <v>Majura Int Federal Highway Horse Park Dr &amp; Majura Rd LV Supply to TLC</v>
          </cell>
          <cell r="C4889" t="str">
            <v>CIPEN Spec Requests</v>
          </cell>
        </row>
        <row r="4890">
          <cell r="A4890">
            <v>7523545</v>
          </cell>
          <cell r="B4890" t="str">
            <v>Coombs Estate Stage 1A2 HV &amp; LV Reticulation</v>
          </cell>
          <cell r="C4890" t="str">
            <v>CIPEN Urbn Dvlpmnt</v>
          </cell>
        </row>
        <row r="4891">
          <cell r="A4891">
            <v>7523550</v>
          </cell>
          <cell r="B4891" t="str">
            <v>Acton ANU HPC Facility Sub 9770 Upgrade</v>
          </cell>
          <cell r="C4891" t="str">
            <v>CIPEN Com/Ind Dvlp</v>
          </cell>
        </row>
        <row r="4892">
          <cell r="A4892">
            <v>7523551</v>
          </cell>
          <cell r="B4892" t="str">
            <v>Hume B80 S22 LV Supply To SLCC</v>
          </cell>
          <cell r="C4892" t="str">
            <v>CIPEN Spec Requests</v>
          </cell>
        </row>
        <row r="4893">
          <cell r="A4893">
            <v>7523552</v>
          </cell>
          <cell r="B4893" t="str">
            <v>Hume B1 S30 LV Supply To SLCC</v>
          </cell>
          <cell r="C4893" t="str">
            <v>CIPEN Spec Requests</v>
          </cell>
        </row>
        <row r="4894">
          <cell r="A4894">
            <v>7523553</v>
          </cell>
          <cell r="B4894" t="str">
            <v>Hume B95 S7 LV Supply to Warehouse</v>
          </cell>
          <cell r="C4894" t="str">
            <v>CIPEN Com/Ind Dvlp</v>
          </cell>
        </row>
        <row r="4895">
          <cell r="A4895">
            <v>7523556</v>
          </cell>
          <cell r="B4895" t="str">
            <v>Denman Prospect B1 S2 HV Relocation</v>
          </cell>
          <cell r="C4895" t="str">
            <v>CIPEN Relocation</v>
          </cell>
        </row>
        <row r="4896">
          <cell r="A4896">
            <v>7523557</v>
          </cell>
          <cell r="B4896" t="str">
            <v>Replacement of  H/V Switch Gear</v>
          </cell>
          <cell r="C4896" t="str">
            <v>CIPEN Dist S/S Rplc</v>
          </cell>
        </row>
        <row r="4897">
          <cell r="A4897">
            <v>7523563</v>
          </cell>
          <cell r="B4897" t="str">
            <v>Moncrieff Estate Stage 1A HV &amp; LV Reticulation</v>
          </cell>
          <cell r="C4897" t="str">
            <v>CIPEN Urbn Dvlpmnt</v>
          </cell>
        </row>
        <row r="4898">
          <cell r="A4898">
            <v>7523565</v>
          </cell>
          <cell r="B4898" t="str">
            <v>Moncrieff Estate Stage 1B HV &amp; LV Reticulation</v>
          </cell>
          <cell r="C4898" t="str">
            <v>CIPEN Urbn Dvlpmnt</v>
          </cell>
        </row>
        <row r="4899">
          <cell r="A4899">
            <v>7523567</v>
          </cell>
          <cell r="B4899" t="str">
            <v>Moncrieff Estate Stage 1C HV &amp; LV Reticulation</v>
          </cell>
          <cell r="C4899" t="str">
            <v>CIPEN Urbn Dvlpmnt</v>
          </cell>
        </row>
        <row r="4900">
          <cell r="A4900">
            <v>7523569</v>
          </cell>
          <cell r="B4900" t="str">
            <v>Moncrieff Estate Stage 2A HV &amp; LV Reticulation</v>
          </cell>
          <cell r="C4900" t="str">
            <v>CIPEN Urbn Dvlpmnt</v>
          </cell>
        </row>
        <row r="4901">
          <cell r="A4901">
            <v>7523571</v>
          </cell>
          <cell r="B4901" t="str">
            <v>Moncrieff Estate Stage 2B HV &amp; LV Reticulation</v>
          </cell>
          <cell r="C4901" t="str">
            <v>CIPEN Urbn Dvlpmnt</v>
          </cell>
        </row>
        <row r="4902">
          <cell r="A4902">
            <v>7523573</v>
          </cell>
          <cell r="B4902" t="str">
            <v>Moncrieff Estate Stage 3 HV &amp; LV Reticulation</v>
          </cell>
          <cell r="C4902" t="str">
            <v>CIPEN Urbn Dvlpmnt</v>
          </cell>
        </row>
        <row r="4903">
          <cell r="A4903">
            <v>7523575</v>
          </cell>
          <cell r="B4903" t="str">
            <v>Distribution Pillar Replacement Stage 4</v>
          </cell>
          <cell r="C4903" t="str">
            <v>CIPEN Dist U/G Rplc</v>
          </cell>
        </row>
        <row r="4904">
          <cell r="A4904">
            <v>7523577</v>
          </cell>
          <cell r="B4904" t="str">
            <v>Replacement Of Secondary Systems Batteries in Substation 9265</v>
          </cell>
          <cell r="C4904" t="str">
            <v>CIPEN Sec Sys Rplc</v>
          </cell>
        </row>
        <row r="4905">
          <cell r="A4905">
            <v>7523578</v>
          </cell>
          <cell r="B4905" t="str">
            <v>Crace B6 S54 - Install Service Cable</v>
          </cell>
          <cell r="C4905" t="str">
            <v>CIPEN CI Replacemnt</v>
          </cell>
        </row>
        <row r="4906">
          <cell r="A4906">
            <v>7523579</v>
          </cell>
          <cell r="B4906" t="str">
            <v>Fyshwick B5 S89 LV Supply to Warehouse</v>
          </cell>
          <cell r="C4906" t="str">
            <v>CIPEN Com/Ind Dvlp</v>
          </cell>
        </row>
        <row r="4907">
          <cell r="A4907">
            <v>7523580</v>
          </cell>
          <cell r="B4907" t="str">
            <v>Fyshwick B15 S89 LV Supply to Warehouse</v>
          </cell>
          <cell r="C4907" t="str">
            <v>CIPEN Com/Ind Dvlp</v>
          </cell>
        </row>
        <row r="4908">
          <cell r="A4908">
            <v>7523582</v>
          </cell>
          <cell r="B4908" t="str">
            <v>Henley Pillar Upgrade - Blk 2&amp; 3 Sec 25 Belconnen</v>
          </cell>
          <cell r="C4908" t="str">
            <v>CIPEN Dist U/G Rplc</v>
          </cell>
        </row>
        <row r="4909">
          <cell r="A4909">
            <v>7523585</v>
          </cell>
          <cell r="B4909" t="str">
            <v>Calwell B1 S85 HV Relocation</v>
          </cell>
          <cell r="C4909" t="str">
            <v>CIPEN Relocation</v>
          </cell>
        </row>
        <row r="4910">
          <cell r="A4910">
            <v>7523592</v>
          </cell>
          <cell r="B4910" t="str">
            <v>OH Switchgear Unplanned Replacements Stage 2 2013 -'14.</v>
          </cell>
          <cell r="C4910" t="str">
            <v>CIPEN Dist O/H Rplc</v>
          </cell>
        </row>
        <row r="4911">
          <cell r="A4911">
            <v>7523596</v>
          </cell>
          <cell r="B4911" t="str">
            <v>Casey B6 S132 LV Supply to Service Station</v>
          </cell>
          <cell r="C4911" t="str">
            <v>CIPEN Com/Ind Dvlp</v>
          </cell>
        </row>
        <row r="4912">
          <cell r="A4912">
            <v>7523597</v>
          </cell>
          <cell r="B4912" t="str">
            <v>Franklin B2 S124 LV Supply to Construction Site</v>
          </cell>
          <cell r="C4912" t="str">
            <v>CIPEN Urbn Infill</v>
          </cell>
        </row>
        <row r="4913">
          <cell r="A4913">
            <v>7523598</v>
          </cell>
          <cell r="B4913" t="str">
            <v>Pearce B1 S49 LV Supply upgrade to Melrose High School</v>
          </cell>
          <cell r="C4913" t="str">
            <v>CIPEN Com/Ind Dvlp</v>
          </cell>
        </row>
        <row r="4914">
          <cell r="A4914">
            <v>7523602</v>
          </cell>
          <cell r="B4914" t="str">
            <v>Forrest B5 S13 LV Supply Upgrade to Child Care</v>
          </cell>
          <cell r="C4914" t="str">
            <v>CIPEN Com/Ind Dvlp</v>
          </cell>
        </row>
        <row r="4915">
          <cell r="A4915">
            <v>7523607</v>
          </cell>
          <cell r="B4915" t="str">
            <v>Mitchell B14 S11 LV Supply Upgrade</v>
          </cell>
          <cell r="C4915" t="str">
            <v>CIPEN Com/Ind Dvlp</v>
          </cell>
        </row>
        <row r="4916">
          <cell r="A4916">
            <v>7523626</v>
          </cell>
          <cell r="B4916" t="str">
            <v>Suburban Pole Replacements Stage 21  2013-'14</v>
          </cell>
          <cell r="C4916" t="str">
            <v>CIPEN Dist Pole Rplc</v>
          </cell>
        </row>
        <row r="4917">
          <cell r="A4917">
            <v>7523627</v>
          </cell>
          <cell r="B4917" t="str">
            <v>Suburban Pole Replacements Stage 22  2013-'14</v>
          </cell>
          <cell r="C4917" t="str">
            <v>CIPEN Dist Pole Rplc</v>
          </cell>
        </row>
        <row r="4918">
          <cell r="A4918">
            <v>7523628</v>
          </cell>
          <cell r="B4918" t="str">
            <v>Kaleen B1 S125 LV Supply to Dual Occupancy</v>
          </cell>
          <cell r="C4918" t="str">
            <v>CIPEN Urbn Infill</v>
          </cell>
        </row>
        <row r="4919">
          <cell r="A4919">
            <v>7523629</v>
          </cell>
          <cell r="B4919" t="str">
            <v>Bushfire Mitigation - Pole Replacements Stage 7  2013-'14</v>
          </cell>
          <cell r="C4919" t="str">
            <v>CIPEN Dist Pole Rplc</v>
          </cell>
        </row>
        <row r="4920">
          <cell r="A4920">
            <v>7523631</v>
          </cell>
          <cell r="B4920" t="str">
            <v>Bushfire Mitigation - Pole Replacements Stage 8  2013-'14</v>
          </cell>
          <cell r="C4920" t="str">
            <v>CIPEN Dist Pole Rplc</v>
          </cell>
        </row>
        <row r="4921">
          <cell r="A4921">
            <v>7523633</v>
          </cell>
          <cell r="B4921" t="str">
            <v>Crossarm Replacements Stage 5 2013 -'14</v>
          </cell>
          <cell r="C4921" t="str">
            <v>CIPEN Dist O/H Rplc</v>
          </cell>
        </row>
        <row r="4922">
          <cell r="A4922">
            <v>7523634</v>
          </cell>
          <cell r="B4922" t="str">
            <v>Crossarm Replacements Stage 6 2013 -'14</v>
          </cell>
          <cell r="C4922" t="str">
            <v>CIPEN Dist O/H Rplc</v>
          </cell>
        </row>
        <row r="4923">
          <cell r="A4923">
            <v>7523635</v>
          </cell>
          <cell r="B4923" t="str">
            <v>7523635 Gungahlin B2 S19 LV Supply to Pump Station</v>
          </cell>
          <cell r="C4923" t="str">
            <v>CIPEN Spec Requests</v>
          </cell>
        </row>
        <row r="4924">
          <cell r="A4924">
            <v>7523638</v>
          </cell>
          <cell r="B4924" t="str">
            <v>Scullin B22 S43 LV Supply Commerical Building</v>
          </cell>
          <cell r="C4924" t="str">
            <v>CIPEN Com/Ind Dvlp</v>
          </cell>
        </row>
        <row r="4925">
          <cell r="A4925">
            <v>7523640</v>
          </cell>
          <cell r="B4925" t="str">
            <v>Curtin B39 S10 - Pole Stay Relocation</v>
          </cell>
          <cell r="C4925" t="str">
            <v>CIPEN Relocation</v>
          </cell>
        </row>
        <row r="4926">
          <cell r="A4926">
            <v>7523643</v>
          </cell>
          <cell r="B4926" t="str">
            <v>City B22 S3 LV Supply Relocation</v>
          </cell>
          <cell r="C4926" t="str">
            <v>CIPEN Relocation</v>
          </cell>
        </row>
        <row r="4927">
          <cell r="A4927">
            <v>7523644</v>
          </cell>
          <cell r="B4927" t="str">
            <v>O'Connor B67 S32 Stay Relocation</v>
          </cell>
          <cell r="C4927" t="str">
            <v>CIPEN Relocation</v>
          </cell>
        </row>
        <row r="4928">
          <cell r="A4928">
            <v>7523648</v>
          </cell>
          <cell r="B4928" t="str">
            <v>Reid B17 S2 LV OH Replacement</v>
          </cell>
          <cell r="C4928" t="str">
            <v>CIPEN Relocation</v>
          </cell>
        </row>
        <row r="4929">
          <cell r="A4929">
            <v>7523657</v>
          </cell>
          <cell r="B4929" t="str">
            <v>Hume B1 S21 LV Supply to SLCC</v>
          </cell>
          <cell r="C4929" t="str">
            <v>CIPEN Spec Requests</v>
          </cell>
        </row>
        <row r="4930">
          <cell r="A4930">
            <v>7523658</v>
          </cell>
          <cell r="B4930" t="str">
            <v>Fyshwick B19 S6 LV supply relocation</v>
          </cell>
          <cell r="C4930" t="str">
            <v>CIPEN Relocation</v>
          </cell>
        </row>
        <row r="4931">
          <cell r="A4931">
            <v>7523665</v>
          </cell>
          <cell r="B4931" t="str">
            <v>Rplce of  HV Switch Gear sub  8517</v>
          </cell>
          <cell r="C4931" t="str">
            <v>CIPEN Dist S/S Rplc</v>
          </cell>
        </row>
      </sheetData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 Level Cash Flow"/>
      <sheetName val="Forecast Variance"/>
      <sheetName val="Energy Networks  Output"/>
      <sheetName val="Energy Networks  Input"/>
      <sheetName val="Alternate Services - Fee Based"/>
      <sheetName val="Overhead Expenditure"/>
      <sheetName val="Energy Networks Capital"/>
      <sheetName val="Energy KPI"/>
      <sheetName val="Reporting Month"/>
      <sheetName val="High Level Commentary - Owners"/>
    </sheetNames>
    <sheetDataSet>
      <sheetData sheetId="0"/>
      <sheetData sheetId="1"/>
      <sheetData sheetId="2">
        <row r="1">
          <cell r="U1" t="str">
            <v>Jul YTD</v>
          </cell>
          <cell r="V1" t="str">
            <v>31 July 2014</v>
          </cell>
        </row>
        <row r="2">
          <cell r="U2" t="str">
            <v>Aug YTD</v>
          </cell>
          <cell r="V2" t="str">
            <v>31 August 2014</v>
          </cell>
        </row>
        <row r="3">
          <cell r="U3" t="str">
            <v>Sep YTD</v>
          </cell>
          <cell r="V3" t="str">
            <v>30 September 2014</v>
          </cell>
        </row>
        <row r="4">
          <cell r="U4" t="str">
            <v>Oct YTD</v>
          </cell>
          <cell r="V4" t="str">
            <v>31 October 2014</v>
          </cell>
        </row>
        <row r="5">
          <cell r="U5" t="str">
            <v>Nov YTD</v>
          </cell>
          <cell r="V5" t="str">
            <v>30 November 2014</v>
          </cell>
        </row>
        <row r="6">
          <cell r="U6" t="str">
            <v>Dec YTD</v>
          </cell>
          <cell r="V6" t="str">
            <v>31 December 2014</v>
          </cell>
        </row>
        <row r="7">
          <cell r="U7" t="str">
            <v>Jan YTD</v>
          </cell>
          <cell r="V7" t="str">
            <v>31 January 2015</v>
          </cell>
        </row>
        <row r="8">
          <cell r="U8" t="str">
            <v>Feb YTD</v>
          </cell>
          <cell r="V8" t="str">
            <v>28 February 2015</v>
          </cell>
        </row>
        <row r="9">
          <cell r="U9" t="str">
            <v>Mar YTD</v>
          </cell>
          <cell r="V9" t="str">
            <v>31 March 2015</v>
          </cell>
        </row>
        <row r="10">
          <cell r="U10" t="str">
            <v>Apr YTD</v>
          </cell>
          <cell r="V10" t="str">
            <v>30 April 2015</v>
          </cell>
        </row>
        <row r="11">
          <cell r="U11" t="str">
            <v>May YTD</v>
          </cell>
          <cell r="V11" t="str">
            <v>31 May 2015</v>
          </cell>
        </row>
        <row r="12">
          <cell r="U12" t="str">
            <v>Jun YTD</v>
          </cell>
          <cell r="V12" t="str">
            <v>30 June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 Level Cash Flow"/>
      <sheetName val="Forecast Variance"/>
      <sheetName val="Energy Networks  Output"/>
      <sheetName val="Energy Networks  Input"/>
      <sheetName val="Alternate Services - Fee Based"/>
      <sheetName val="Overhead Expenditure"/>
      <sheetName val="Energy Networks Capital"/>
      <sheetName val="Energy KPI"/>
      <sheetName val="Reporting Month"/>
      <sheetName val="High Level Commentary - Own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Capex - Charts"/>
      <sheetName val="Major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  <sheetName val="Notes to P&amp;L (2)"/>
      <sheetName val="Notes to P&amp;L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>
        <row r="1">
          <cell r="A1">
            <v>1000</v>
          </cell>
          <cell r="B1">
            <v>829076.74</v>
          </cell>
          <cell r="C1">
            <v>910851.9</v>
          </cell>
        </row>
        <row r="2">
          <cell r="A2">
            <v>1200</v>
          </cell>
          <cell r="B2">
            <v>16561772.75</v>
          </cell>
          <cell r="C2">
            <v>17685424.68</v>
          </cell>
        </row>
        <row r="3">
          <cell r="A3">
            <v>1400</v>
          </cell>
          <cell r="B3">
            <v>0</v>
          </cell>
          <cell r="C3">
            <v>0</v>
          </cell>
        </row>
        <row r="4">
          <cell r="A4">
            <v>1500</v>
          </cell>
          <cell r="B4">
            <v>8635474.1600000001</v>
          </cell>
          <cell r="C4">
            <v>8536701.1199999992</v>
          </cell>
        </row>
        <row r="5">
          <cell r="A5">
            <v>1650</v>
          </cell>
          <cell r="B5">
            <v>1054537.96</v>
          </cell>
          <cell r="C5">
            <v>739622.94</v>
          </cell>
        </row>
        <row r="6">
          <cell r="A6">
            <v>1750</v>
          </cell>
          <cell r="B6">
            <v>6042683.8899999997</v>
          </cell>
          <cell r="C6">
            <v>7498248.7199999997</v>
          </cell>
        </row>
        <row r="7">
          <cell r="A7">
            <v>1950</v>
          </cell>
          <cell r="B7">
            <v>-1701964.58</v>
          </cell>
          <cell r="C7">
            <v>-750000</v>
          </cell>
        </row>
        <row r="8">
          <cell r="A8">
            <v>1951</v>
          </cell>
          <cell r="B8">
            <v>-2179897.54</v>
          </cell>
          <cell r="C8">
            <v>-2147749.59</v>
          </cell>
        </row>
        <row r="9">
          <cell r="A9">
            <v>1952</v>
          </cell>
          <cell r="B9">
            <v>0</v>
          </cell>
          <cell r="C9">
            <v>0</v>
          </cell>
        </row>
        <row r="10">
          <cell r="A10">
            <v>1953</v>
          </cell>
          <cell r="B10">
            <v>-648402.12</v>
          </cell>
          <cell r="C10">
            <v>-107000.04</v>
          </cell>
        </row>
        <row r="11">
          <cell r="A11">
            <v>1954</v>
          </cell>
          <cell r="B11">
            <v>445002</v>
          </cell>
          <cell r="C11">
            <v>445000.02</v>
          </cell>
        </row>
        <row r="12">
          <cell r="A12">
            <v>1960</v>
          </cell>
          <cell r="B12">
            <v>0</v>
          </cell>
          <cell r="C12">
            <v>0</v>
          </cell>
        </row>
        <row r="13">
          <cell r="A13">
            <v>1961</v>
          </cell>
          <cell r="B13">
            <v>1317331.56</v>
          </cell>
          <cell r="C13">
            <v>635139.24</v>
          </cell>
        </row>
        <row r="14">
          <cell r="A14">
            <v>1962</v>
          </cell>
          <cell r="B14">
            <v>262077.53</v>
          </cell>
          <cell r="C14">
            <v>901329.63</v>
          </cell>
        </row>
        <row r="15">
          <cell r="A15">
            <v>1963</v>
          </cell>
          <cell r="B15">
            <v>-2339158.64</v>
          </cell>
          <cell r="C15">
            <v>-2388760.5</v>
          </cell>
        </row>
        <row r="16">
          <cell r="A16">
            <v>1964</v>
          </cell>
          <cell r="B16">
            <v>2243785.94</v>
          </cell>
          <cell r="C16">
            <v>2420076.2400000002</v>
          </cell>
        </row>
        <row r="17">
          <cell r="A17">
            <v>1965</v>
          </cell>
          <cell r="B17">
            <v>-2911120.06</v>
          </cell>
          <cell r="C17">
            <v>-1944570.19</v>
          </cell>
        </row>
        <row r="18">
          <cell r="A18">
            <v>1966</v>
          </cell>
          <cell r="B18">
            <v>2916489.92</v>
          </cell>
          <cell r="C18">
            <v>1944570.19</v>
          </cell>
        </row>
        <row r="19">
          <cell r="A19">
            <v>1967</v>
          </cell>
          <cell r="B19">
            <v>-2001045.43</v>
          </cell>
          <cell r="C19">
            <v>-944026.92</v>
          </cell>
        </row>
        <row r="20">
          <cell r="A20">
            <v>1968</v>
          </cell>
          <cell r="B20">
            <v>1999645.43</v>
          </cell>
          <cell r="C20">
            <v>944027.04</v>
          </cell>
        </row>
        <row r="21">
          <cell r="A21">
            <v>1969</v>
          </cell>
          <cell r="B21">
            <v>0</v>
          </cell>
          <cell r="C21">
            <v>0</v>
          </cell>
        </row>
        <row r="22">
          <cell r="A22">
            <v>1970</v>
          </cell>
          <cell r="B22">
            <v>1732066.04</v>
          </cell>
          <cell r="C22">
            <v>1574864.9</v>
          </cell>
        </row>
        <row r="23">
          <cell r="A23">
            <v>1971</v>
          </cell>
          <cell r="B23">
            <v>1666285.24</v>
          </cell>
          <cell r="C23">
            <v>1463836.88</v>
          </cell>
        </row>
        <row r="24">
          <cell r="A24">
            <v>1972</v>
          </cell>
          <cell r="B24">
            <v>1352628</v>
          </cell>
          <cell r="C24">
            <v>1352621.58</v>
          </cell>
        </row>
        <row r="25">
          <cell r="A25">
            <v>2000</v>
          </cell>
          <cell r="B25">
            <v>2057502.93</v>
          </cell>
          <cell r="C25">
            <v>2549806.44</v>
          </cell>
        </row>
        <row r="26">
          <cell r="A26">
            <v>2200</v>
          </cell>
          <cell r="B26">
            <v>16335906.35</v>
          </cell>
          <cell r="C26">
            <v>16078913.060000001</v>
          </cell>
        </row>
        <row r="27">
          <cell r="A27">
            <v>2300</v>
          </cell>
          <cell r="B27">
            <v>14303377.109999999</v>
          </cell>
          <cell r="C27">
            <v>14137100.779999999</v>
          </cell>
        </row>
        <row r="28">
          <cell r="A28">
            <v>2310</v>
          </cell>
          <cell r="B28">
            <v>2933131.65</v>
          </cell>
          <cell r="C28">
            <v>2773621.12</v>
          </cell>
        </row>
        <row r="29">
          <cell r="A29">
            <v>2399</v>
          </cell>
          <cell r="B29">
            <v>-5850821.1100000003</v>
          </cell>
          <cell r="C29">
            <v>-7611787.1799999997</v>
          </cell>
        </row>
        <row r="30">
          <cell r="A30">
            <v>3100</v>
          </cell>
          <cell r="B30">
            <v>-67997258.120000005</v>
          </cell>
          <cell r="C30">
            <v>-67495869.560000002</v>
          </cell>
        </row>
        <row r="31">
          <cell r="A31">
            <v>3111</v>
          </cell>
          <cell r="B31">
            <v>1053198</v>
          </cell>
          <cell r="C31">
            <v>1053199.98</v>
          </cell>
        </row>
        <row r="32">
          <cell r="A32">
            <v>3112</v>
          </cell>
          <cell r="B32">
            <v>962754</v>
          </cell>
          <cell r="C32">
            <v>962749.98</v>
          </cell>
        </row>
        <row r="33">
          <cell r="A33">
            <v>3114</v>
          </cell>
          <cell r="B33">
            <v>0</v>
          </cell>
          <cell r="C33">
            <v>0</v>
          </cell>
        </row>
        <row r="34">
          <cell r="A34">
            <v>3115</v>
          </cell>
          <cell r="B34">
            <v>1469723.39</v>
          </cell>
          <cell r="C34">
            <v>1809568.98</v>
          </cell>
        </row>
        <row r="35">
          <cell r="A35">
            <v>3116</v>
          </cell>
          <cell r="B35">
            <v>35583453.009999998</v>
          </cell>
          <cell r="C35">
            <v>33185175</v>
          </cell>
        </row>
        <row r="36">
          <cell r="A36">
            <v>3117</v>
          </cell>
          <cell r="B36">
            <v>29599917.280000001</v>
          </cell>
          <cell r="C36">
            <v>29736068.870000001</v>
          </cell>
        </row>
        <row r="37">
          <cell r="A37">
            <v>3118</v>
          </cell>
          <cell r="B37">
            <v>1507099.99</v>
          </cell>
          <cell r="C37">
            <v>0</v>
          </cell>
        </row>
        <row r="38">
          <cell r="A38">
            <v>3200</v>
          </cell>
          <cell r="B38">
            <v>-4371505.5999999996</v>
          </cell>
          <cell r="C38">
            <v>-4294389.2300000004</v>
          </cell>
        </row>
        <row r="39">
          <cell r="A39">
            <v>3201</v>
          </cell>
          <cell r="B39">
            <v>-18364413.100000001</v>
          </cell>
          <cell r="C39">
            <v>-18247474.510000002</v>
          </cell>
        </row>
        <row r="40">
          <cell r="A40">
            <v>3202</v>
          </cell>
          <cell r="B40">
            <v>-29599917.280000001</v>
          </cell>
          <cell r="C40">
            <v>-29736068.870000001</v>
          </cell>
        </row>
        <row r="41">
          <cell r="A41">
            <v>3203</v>
          </cell>
          <cell r="B41">
            <v>-2179897.54</v>
          </cell>
          <cell r="C41">
            <v>-2147749.59</v>
          </cell>
        </row>
        <row r="42">
          <cell r="A42">
            <v>3204</v>
          </cell>
          <cell r="B42">
            <v>-2147466.5</v>
          </cell>
          <cell r="C42">
            <v>-2058499.98</v>
          </cell>
        </row>
        <row r="43">
          <cell r="A43">
            <v>3205</v>
          </cell>
          <cell r="B43">
            <v>-399515.37</v>
          </cell>
          <cell r="C43">
            <v>-161149.98000000001</v>
          </cell>
        </row>
        <row r="44">
          <cell r="A44">
            <v>3206</v>
          </cell>
          <cell r="B44">
            <v>8205555.25</v>
          </cell>
          <cell r="C44">
            <v>8297519</v>
          </cell>
        </row>
        <row r="45">
          <cell r="A45">
            <v>3207</v>
          </cell>
          <cell r="B45">
            <v>10109625.77</v>
          </cell>
          <cell r="C45">
            <v>10077508.59</v>
          </cell>
        </row>
        <row r="46">
          <cell r="A46">
            <v>3208</v>
          </cell>
          <cell r="B46">
            <v>-2175794.9500000002</v>
          </cell>
          <cell r="C46">
            <v>-1929499.98</v>
          </cell>
        </row>
        <row r="47">
          <cell r="A47">
            <v>3209</v>
          </cell>
          <cell r="B47">
            <v>2751837.18</v>
          </cell>
          <cell r="C47">
            <v>2034948.31</v>
          </cell>
        </row>
        <row r="48">
          <cell r="A48">
            <v>3210</v>
          </cell>
          <cell r="B48">
            <v>61207.51</v>
          </cell>
          <cell r="C48">
            <v>121606.68</v>
          </cell>
        </row>
        <row r="49">
          <cell r="A49">
            <v>3211</v>
          </cell>
          <cell r="B49">
            <v>1056000</v>
          </cell>
          <cell r="C49">
            <v>1056000</v>
          </cell>
        </row>
        <row r="50">
          <cell r="A50">
            <v>3212</v>
          </cell>
          <cell r="B50">
            <v>518004</v>
          </cell>
          <cell r="C50">
            <v>518000.04</v>
          </cell>
        </row>
        <row r="51">
          <cell r="A51">
            <v>3213</v>
          </cell>
          <cell r="B51">
            <v>0</v>
          </cell>
          <cell r="C51">
            <v>0</v>
          </cell>
        </row>
        <row r="52">
          <cell r="A52">
            <v>3214</v>
          </cell>
          <cell r="B52">
            <v>9397667</v>
          </cell>
          <cell r="C52">
            <v>9579268.7400000002</v>
          </cell>
        </row>
        <row r="53">
          <cell r="A53">
            <v>3215</v>
          </cell>
          <cell r="B53">
            <v>479909.98</v>
          </cell>
          <cell r="C53">
            <v>300900</v>
          </cell>
        </row>
        <row r="54">
          <cell r="A54">
            <v>3216</v>
          </cell>
          <cell r="B54">
            <v>2378120.62</v>
          </cell>
          <cell r="C54">
            <v>1958098.46</v>
          </cell>
        </row>
        <row r="55">
          <cell r="A55">
            <v>3217</v>
          </cell>
          <cell r="B55">
            <v>1952862.26</v>
          </cell>
          <cell r="C55">
            <v>1189489.32</v>
          </cell>
        </row>
        <row r="56">
          <cell r="A56">
            <v>3218</v>
          </cell>
          <cell r="B56">
            <v>102706.38</v>
          </cell>
          <cell r="C56">
            <v>47867.46</v>
          </cell>
        </row>
        <row r="57">
          <cell r="A57">
            <v>3219</v>
          </cell>
          <cell r="B57">
            <v>0</v>
          </cell>
          <cell r="C57">
            <v>0</v>
          </cell>
        </row>
        <row r="58">
          <cell r="A58">
            <v>3220</v>
          </cell>
          <cell r="B58">
            <v>19494.72</v>
          </cell>
          <cell r="C58">
            <v>50000.01</v>
          </cell>
        </row>
        <row r="59">
          <cell r="A59">
            <v>3221</v>
          </cell>
          <cell r="B59">
            <v>39535.79</v>
          </cell>
          <cell r="C59">
            <v>21606.69</v>
          </cell>
        </row>
        <row r="60">
          <cell r="A60">
            <v>3222</v>
          </cell>
          <cell r="B60">
            <v>-71484</v>
          </cell>
          <cell r="C60">
            <v>-149499.96</v>
          </cell>
        </row>
        <row r="61">
          <cell r="A61">
            <v>3223</v>
          </cell>
          <cell r="B61">
            <v>544830.98</v>
          </cell>
          <cell r="C61">
            <v>527025.53</v>
          </cell>
        </row>
        <row r="62">
          <cell r="A62">
            <v>3224</v>
          </cell>
          <cell r="B62">
            <v>-2722</v>
          </cell>
          <cell r="C62">
            <v>0</v>
          </cell>
        </row>
        <row r="63">
          <cell r="A63">
            <v>3225</v>
          </cell>
          <cell r="B63">
            <v>2946516</v>
          </cell>
          <cell r="C63">
            <v>3000000</v>
          </cell>
        </row>
        <row r="64">
          <cell r="A64">
            <v>3230</v>
          </cell>
          <cell r="B64">
            <v>26503267.460000001</v>
          </cell>
          <cell r="C64">
            <v>9726797.4100000001</v>
          </cell>
        </row>
        <row r="65">
          <cell r="A65">
            <v>3240</v>
          </cell>
          <cell r="B65">
            <v>-433862.36</v>
          </cell>
          <cell r="C65">
            <v>-307462.02</v>
          </cell>
        </row>
        <row r="66">
          <cell r="A66">
            <v>3241</v>
          </cell>
          <cell r="B66">
            <v>-212660.2</v>
          </cell>
          <cell r="C66">
            <v>-137350.01999999999</v>
          </cell>
        </row>
        <row r="67">
          <cell r="A67">
            <v>3242</v>
          </cell>
          <cell r="B67">
            <v>-260528</v>
          </cell>
          <cell r="C67">
            <v>-214999.98</v>
          </cell>
        </row>
        <row r="68">
          <cell r="A68">
            <v>3243</v>
          </cell>
          <cell r="B68">
            <v>0</v>
          </cell>
          <cell r="C68">
            <v>0</v>
          </cell>
        </row>
        <row r="69">
          <cell r="A69">
            <v>3244</v>
          </cell>
          <cell r="B69">
            <v>0</v>
          </cell>
          <cell r="C69">
            <v>0</v>
          </cell>
        </row>
        <row r="70">
          <cell r="A70">
            <v>3245</v>
          </cell>
          <cell r="B70">
            <v>19494.72</v>
          </cell>
          <cell r="C70">
            <v>50000.01</v>
          </cell>
        </row>
        <row r="71">
          <cell r="A71">
            <v>3246</v>
          </cell>
          <cell r="B71">
            <v>4899</v>
          </cell>
          <cell r="C71">
            <v>49999.98</v>
          </cell>
        </row>
        <row r="72">
          <cell r="A72">
            <v>3500</v>
          </cell>
          <cell r="B72">
            <v>-19076841.18</v>
          </cell>
          <cell r="C72">
            <v>-18922941.170000002</v>
          </cell>
        </row>
        <row r="73">
          <cell r="A73">
            <v>3501</v>
          </cell>
          <cell r="B73">
            <v>-1064289.83</v>
          </cell>
          <cell r="C73">
            <v>-1093507.47</v>
          </cell>
        </row>
        <row r="74">
          <cell r="A74">
            <v>3502</v>
          </cell>
          <cell r="B74">
            <v>-540830.93999999994</v>
          </cell>
          <cell r="C74">
            <v>-577343.39</v>
          </cell>
        </row>
        <row r="75">
          <cell r="A75">
            <v>3503</v>
          </cell>
          <cell r="B75">
            <v>-601317.51</v>
          </cell>
          <cell r="C75">
            <v>-238137.48</v>
          </cell>
        </row>
        <row r="76">
          <cell r="A76">
            <v>3504</v>
          </cell>
          <cell r="B76">
            <v>-629288.26</v>
          </cell>
          <cell r="C76">
            <v>-611200.02</v>
          </cell>
        </row>
        <row r="77">
          <cell r="A77">
            <v>3505</v>
          </cell>
          <cell r="B77">
            <v>7256944.0099999998</v>
          </cell>
          <cell r="C77">
            <v>6933892.7599999998</v>
          </cell>
        </row>
        <row r="78">
          <cell r="A78">
            <v>3506</v>
          </cell>
          <cell r="B78">
            <v>920220.99</v>
          </cell>
          <cell r="C78">
            <v>140669.51999999999</v>
          </cell>
        </row>
        <row r="79">
          <cell r="A79">
            <v>3507</v>
          </cell>
          <cell r="B79">
            <v>1017750</v>
          </cell>
          <cell r="C79">
            <v>1017750</v>
          </cell>
        </row>
        <row r="80">
          <cell r="A80">
            <v>3508</v>
          </cell>
          <cell r="B80">
            <v>389022</v>
          </cell>
          <cell r="C80">
            <v>389025</v>
          </cell>
        </row>
        <row r="81">
          <cell r="A81">
            <v>3509</v>
          </cell>
          <cell r="B81">
            <v>4757281.4000000004</v>
          </cell>
          <cell r="C81">
            <v>4766321.82</v>
          </cell>
        </row>
        <row r="82">
          <cell r="A82">
            <v>3510</v>
          </cell>
          <cell r="B82">
            <v>1939322.34</v>
          </cell>
          <cell r="C82">
            <v>1723249.98</v>
          </cell>
        </row>
        <row r="83">
          <cell r="A83">
            <v>3511</v>
          </cell>
          <cell r="B83">
            <v>318838.53999999998</v>
          </cell>
          <cell r="C83">
            <v>474662.86</v>
          </cell>
        </row>
        <row r="84">
          <cell r="A84">
            <v>3520</v>
          </cell>
          <cell r="B84">
            <v>-1187693</v>
          </cell>
          <cell r="C84">
            <v>-1060000</v>
          </cell>
        </row>
        <row r="85">
          <cell r="A85">
            <v>3530</v>
          </cell>
          <cell r="B85">
            <v>9969177.1600000001</v>
          </cell>
          <cell r="C85">
            <v>6084771</v>
          </cell>
        </row>
        <row r="86">
          <cell r="A86">
            <v>3600</v>
          </cell>
          <cell r="B86">
            <v>-19840460.379999999</v>
          </cell>
          <cell r="C86">
            <v>-19705284.579999998</v>
          </cell>
        </row>
        <row r="87">
          <cell r="A87">
            <v>3601</v>
          </cell>
          <cell r="B87">
            <v>155250</v>
          </cell>
          <cell r="C87">
            <v>0</v>
          </cell>
        </row>
        <row r="88">
          <cell r="A88">
            <v>3604</v>
          </cell>
          <cell r="B88">
            <v>0</v>
          </cell>
          <cell r="C88">
            <v>0</v>
          </cell>
        </row>
        <row r="89">
          <cell r="A89">
            <v>3605</v>
          </cell>
          <cell r="B89">
            <v>14965.61</v>
          </cell>
          <cell r="C89">
            <v>52000.02</v>
          </cell>
        </row>
        <row r="90">
          <cell r="A90">
            <v>3606</v>
          </cell>
          <cell r="B90">
            <v>0</v>
          </cell>
          <cell r="C90">
            <v>0</v>
          </cell>
        </row>
        <row r="91">
          <cell r="A91">
            <v>3607</v>
          </cell>
          <cell r="B91">
            <v>0</v>
          </cell>
          <cell r="C91">
            <v>0</v>
          </cell>
        </row>
        <row r="92">
          <cell r="A92">
            <v>3608</v>
          </cell>
          <cell r="B92">
            <v>1528199.87</v>
          </cell>
          <cell r="C92">
            <v>0</v>
          </cell>
        </row>
        <row r="93">
          <cell r="A93">
            <v>3650</v>
          </cell>
          <cell r="B93">
            <v>-1594193</v>
          </cell>
          <cell r="C93">
            <v>-1466200</v>
          </cell>
        </row>
        <row r="94">
          <cell r="A94">
            <v>3652</v>
          </cell>
          <cell r="B94">
            <v>6365567.7000000002</v>
          </cell>
          <cell r="C94">
            <v>6412274.7599999998</v>
          </cell>
        </row>
        <row r="95">
          <cell r="A95">
            <v>3654</v>
          </cell>
          <cell r="B95">
            <v>1251522</v>
          </cell>
          <cell r="C95">
            <v>1406775</v>
          </cell>
        </row>
        <row r="96">
          <cell r="A96">
            <v>3655</v>
          </cell>
          <cell r="B96">
            <v>665759.06000000006</v>
          </cell>
          <cell r="C96">
            <v>417545.02</v>
          </cell>
        </row>
        <row r="97">
          <cell r="A97">
            <v>3656</v>
          </cell>
          <cell r="B97">
            <v>3504200.24</v>
          </cell>
          <cell r="C97">
            <v>3501110.76</v>
          </cell>
        </row>
        <row r="98">
          <cell r="A98">
            <v>3657</v>
          </cell>
          <cell r="B98">
            <v>-2314664.23</v>
          </cell>
          <cell r="C98">
            <v>0</v>
          </cell>
        </row>
        <row r="99">
          <cell r="A99">
            <v>3658</v>
          </cell>
          <cell r="B99">
            <v>366989.99</v>
          </cell>
          <cell r="C99">
            <v>0</v>
          </cell>
        </row>
        <row r="100">
          <cell r="A100">
            <v>3700</v>
          </cell>
          <cell r="B100">
            <v>-1064289.83</v>
          </cell>
          <cell r="C100">
            <v>-1093507.47</v>
          </cell>
        </row>
        <row r="101">
          <cell r="A101">
            <v>3702</v>
          </cell>
          <cell r="B101">
            <v>0</v>
          </cell>
          <cell r="C101">
            <v>0</v>
          </cell>
        </row>
        <row r="102">
          <cell r="A102">
            <v>3704</v>
          </cell>
          <cell r="B102">
            <v>1210279.79</v>
          </cell>
          <cell r="C102">
            <v>424149.98</v>
          </cell>
        </row>
        <row r="103">
          <cell r="A103">
            <v>3705</v>
          </cell>
          <cell r="B103">
            <v>1577436.21</v>
          </cell>
          <cell r="C103">
            <v>1728367.8</v>
          </cell>
        </row>
        <row r="104">
          <cell r="A104">
            <v>3706</v>
          </cell>
          <cell r="B104">
            <v>1253081.1599999999</v>
          </cell>
          <cell r="C104">
            <v>1265211.06</v>
          </cell>
        </row>
        <row r="105">
          <cell r="A105">
            <v>3707</v>
          </cell>
          <cell r="B105">
            <v>-1257991.1200000001</v>
          </cell>
          <cell r="C105">
            <v>0</v>
          </cell>
        </row>
        <row r="106">
          <cell r="A106">
            <v>3708</v>
          </cell>
          <cell r="B106">
            <v>1572332.35</v>
          </cell>
          <cell r="C106">
            <v>1723249.98</v>
          </cell>
        </row>
        <row r="107">
          <cell r="A107">
            <v>3750</v>
          </cell>
          <cell r="B107">
            <v>-26108909.870000001</v>
          </cell>
          <cell r="C107">
            <v>-25299340.440000001</v>
          </cell>
        </row>
        <row r="108">
          <cell r="A108">
            <v>3751</v>
          </cell>
          <cell r="B108">
            <v>66534</v>
          </cell>
          <cell r="C108">
            <v>0</v>
          </cell>
        </row>
        <row r="109">
          <cell r="A109">
            <v>3752</v>
          </cell>
          <cell r="B109">
            <v>0</v>
          </cell>
          <cell r="C109">
            <v>0</v>
          </cell>
        </row>
        <row r="110">
          <cell r="A110">
            <v>3753</v>
          </cell>
          <cell r="B110">
            <v>0</v>
          </cell>
          <cell r="C110">
            <v>0</v>
          </cell>
        </row>
        <row r="111">
          <cell r="A111">
            <v>3754</v>
          </cell>
          <cell r="B111">
            <v>0</v>
          </cell>
          <cell r="C111">
            <v>0</v>
          </cell>
        </row>
        <row r="112">
          <cell r="A112">
            <v>3755</v>
          </cell>
          <cell r="B112">
            <v>16326.12</v>
          </cell>
          <cell r="C112">
            <v>54000</v>
          </cell>
        </row>
        <row r="113">
          <cell r="A113">
            <v>3756</v>
          </cell>
          <cell r="B113">
            <v>0</v>
          </cell>
          <cell r="C113">
            <v>0</v>
          </cell>
        </row>
        <row r="114">
          <cell r="A114">
            <v>3757</v>
          </cell>
          <cell r="B114">
            <v>0</v>
          </cell>
          <cell r="C114">
            <v>0</v>
          </cell>
        </row>
        <row r="115">
          <cell r="A115">
            <v>3758</v>
          </cell>
          <cell r="B115">
            <v>-45689.57</v>
          </cell>
          <cell r="C115">
            <v>0</v>
          </cell>
        </row>
        <row r="116">
          <cell r="A116">
            <v>3800</v>
          </cell>
          <cell r="B116">
            <v>-1284449</v>
          </cell>
          <cell r="C116">
            <v>-1590000</v>
          </cell>
        </row>
        <row r="117">
          <cell r="A117">
            <v>3802</v>
          </cell>
          <cell r="B117">
            <v>5052433.41</v>
          </cell>
          <cell r="C117">
            <v>3487098.18</v>
          </cell>
        </row>
        <row r="118">
          <cell r="A118">
            <v>3804</v>
          </cell>
          <cell r="B118">
            <v>778692</v>
          </cell>
          <cell r="C118">
            <v>845224.98</v>
          </cell>
        </row>
        <row r="119">
          <cell r="A119">
            <v>3805</v>
          </cell>
          <cell r="B119">
            <v>761586.38</v>
          </cell>
          <cell r="C119">
            <v>572871.98</v>
          </cell>
        </row>
        <row r="120">
          <cell r="A120">
            <v>3806</v>
          </cell>
          <cell r="B120">
            <v>3361733.27</v>
          </cell>
          <cell r="C120">
            <v>3414033.18</v>
          </cell>
        </row>
        <row r="121">
          <cell r="A121">
            <v>3807</v>
          </cell>
          <cell r="B121">
            <v>-2073024.83</v>
          </cell>
          <cell r="C121">
            <v>0</v>
          </cell>
        </row>
        <row r="122">
          <cell r="A122">
            <v>3808</v>
          </cell>
          <cell r="B122">
            <v>324644.98</v>
          </cell>
          <cell r="C122">
            <v>0</v>
          </cell>
        </row>
        <row r="123">
          <cell r="A123">
            <v>3850</v>
          </cell>
          <cell r="B123">
            <v>-3905800</v>
          </cell>
          <cell r="C123">
            <v>-3655800</v>
          </cell>
        </row>
        <row r="124">
          <cell r="A124">
            <v>3851</v>
          </cell>
          <cell r="B124">
            <v>5860976.6200000001</v>
          </cell>
          <cell r="C124">
            <v>7496843.96</v>
          </cell>
        </row>
        <row r="125">
          <cell r="A125">
            <v>3852</v>
          </cell>
          <cell r="B125">
            <v>0</v>
          </cell>
          <cell r="C125">
            <v>0</v>
          </cell>
        </row>
        <row r="126">
          <cell r="A126">
            <v>3853</v>
          </cell>
          <cell r="B126">
            <v>1370988.49</v>
          </cell>
          <cell r="C126">
            <v>1435500</v>
          </cell>
        </row>
        <row r="127">
          <cell r="A127">
            <v>3854</v>
          </cell>
          <cell r="B127">
            <v>1374947.45</v>
          </cell>
          <cell r="C127">
            <v>1417051.84</v>
          </cell>
        </row>
        <row r="128">
          <cell r="A128">
            <v>3855</v>
          </cell>
          <cell r="B128">
            <v>-1514742.35</v>
          </cell>
          <cell r="C128">
            <v>0</v>
          </cell>
        </row>
        <row r="129">
          <cell r="A129">
            <v>3856</v>
          </cell>
          <cell r="B129">
            <v>1295436.03</v>
          </cell>
          <cell r="C129">
            <v>1430850</v>
          </cell>
        </row>
        <row r="130">
          <cell r="A130">
            <v>3900</v>
          </cell>
          <cell r="B130">
            <v>-24239789.5</v>
          </cell>
          <cell r="C130">
            <v>-23552440.170000002</v>
          </cell>
        </row>
        <row r="131">
          <cell r="A131">
            <v>3901</v>
          </cell>
          <cell r="B131">
            <v>-558444.99</v>
          </cell>
          <cell r="C131">
            <v>-750000</v>
          </cell>
        </row>
        <row r="132">
          <cell r="A132">
            <v>3902</v>
          </cell>
          <cell r="B132">
            <v>-3655800</v>
          </cell>
          <cell r="C132">
            <v>-3655800</v>
          </cell>
        </row>
        <row r="133">
          <cell r="A133">
            <v>3903</v>
          </cell>
          <cell r="B133">
            <v>-1699581.92</v>
          </cell>
          <cell r="C133">
            <v>-1581900.27</v>
          </cell>
        </row>
        <row r="134">
          <cell r="A134">
            <v>3904</v>
          </cell>
          <cell r="B134">
            <v>0</v>
          </cell>
          <cell r="C134">
            <v>0</v>
          </cell>
        </row>
        <row r="135">
          <cell r="A135">
            <v>3905</v>
          </cell>
          <cell r="B135">
            <v>-419538.45</v>
          </cell>
          <cell r="C135">
            <v>-165000</v>
          </cell>
        </row>
        <row r="136">
          <cell r="A136">
            <v>3906</v>
          </cell>
          <cell r="B136">
            <v>10202618.74</v>
          </cell>
          <cell r="C136">
            <v>10969052.300000001</v>
          </cell>
        </row>
        <row r="137">
          <cell r="A137">
            <v>3907</v>
          </cell>
          <cell r="B137">
            <v>1027037.6</v>
          </cell>
          <cell r="C137">
            <v>567151.43999999994</v>
          </cell>
        </row>
        <row r="138">
          <cell r="A138">
            <v>3908</v>
          </cell>
          <cell r="B138">
            <v>678498</v>
          </cell>
          <cell r="C138">
            <v>678499.98</v>
          </cell>
        </row>
        <row r="139">
          <cell r="A139">
            <v>3909</v>
          </cell>
          <cell r="B139">
            <v>166728</v>
          </cell>
          <cell r="C139">
            <v>166725</v>
          </cell>
        </row>
        <row r="140">
          <cell r="A140">
            <v>3910</v>
          </cell>
          <cell r="B140">
            <v>791018.55</v>
          </cell>
          <cell r="C140">
            <v>660473.46</v>
          </cell>
        </row>
        <row r="141">
          <cell r="A141">
            <v>3911</v>
          </cell>
          <cell r="B141">
            <v>4736680.72</v>
          </cell>
          <cell r="C141">
            <v>4831085.0199999996</v>
          </cell>
        </row>
        <row r="142">
          <cell r="A142">
            <v>3912</v>
          </cell>
          <cell r="B142">
            <v>1620081.01</v>
          </cell>
          <cell r="C142">
            <v>1430850</v>
          </cell>
        </row>
        <row r="143">
          <cell r="A143">
            <v>3913</v>
          </cell>
          <cell r="B143">
            <v>528819.98</v>
          </cell>
          <cell r="C143">
            <v>631521.98</v>
          </cell>
        </row>
        <row r="144">
          <cell r="A144">
            <v>3914</v>
          </cell>
          <cell r="B144">
            <v>-1284449</v>
          </cell>
          <cell r="C144">
            <v>-1590000</v>
          </cell>
        </row>
        <row r="145">
          <cell r="A145">
            <v>3915</v>
          </cell>
          <cell r="B145">
            <v>-548819.87</v>
          </cell>
          <cell r="C145">
            <v>-462735</v>
          </cell>
        </row>
        <row r="146">
          <cell r="A146">
            <v>3920</v>
          </cell>
          <cell r="B146">
            <v>15876825.33</v>
          </cell>
          <cell r="C146">
            <v>9045160</v>
          </cell>
        </row>
        <row r="147">
          <cell r="A147">
            <v>4000</v>
          </cell>
          <cell r="B147">
            <v>3524368.08</v>
          </cell>
          <cell r="C147">
            <v>4541601</v>
          </cell>
        </row>
        <row r="148">
          <cell r="A148">
            <v>4100</v>
          </cell>
          <cell r="B148">
            <v>-360000</v>
          </cell>
          <cell r="C148">
            <v>-360000</v>
          </cell>
        </row>
        <row r="149">
          <cell r="A149">
            <v>4110</v>
          </cell>
          <cell r="B149">
            <v>1951220.52</v>
          </cell>
          <cell r="C149">
            <v>1749518.56</v>
          </cell>
        </row>
        <row r="150">
          <cell r="A150">
            <v>4120</v>
          </cell>
          <cell r="B150">
            <v>75064.72</v>
          </cell>
          <cell r="C150">
            <v>74318.320000000007</v>
          </cell>
        </row>
        <row r="151">
          <cell r="A151">
            <v>4130</v>
          </cell>
          <cell r="B151">
            <v>0</v>
          </cell>
          <cell r="C151">
            <v>0</v>
          </cell>
        </row>
        <row r="152">
          <cell r="A152">
            <v>4140</v>
          </cell>
          <cell r="B152">
            <v>0</v>
          </cell>
          <cell r="C152">
            <v>0</v>
          </cell>
        </row>
        <row r="153">
          <cell r="A153">
            <v>4200</v>
          </cell>
          <cell r="B153">
            <v>-271607.12</v>
          </cell>
          <cell r="C153">
            <v>-243000</v>
          </cell>
        </row>
        <row r="154">
          <cell r="A154">
            <v>4210</v>
          </cell>
          <cell r="B154">
            <v>1497077.69</v>
          </cell>
          <cell r="C154">
            <v>1269841.56</v>
          </cell>
        </row>
        <row r="155">
          <cell r="A155">
            <v>4220</v>
          </cell>
          <cell r="B155">
            <v>506595.47</v>
          </cell>
          <cell r="C155">
            <v>548023.34</v>
          </cell>
        </row>
        <row r="156">
          <cell r="A156">
            <v>4230</v>
          </cell>
          <cell r="B156">
            <v>0</v>
          </cell>
          <cell r="C156">
            <v>0</v>
          </cell>
        </row>
        <row r="157">
          <cell r="A157">
            <v>4240</v>
          </cell>
          <cell r="B157">
            <v>0</v>
          </cell>
          <cell r="C157">
            <v>0</v>
          </cell>
        </row>
        <row r="158">
          <cell r="A158">
            <v>5000</v>
          </cell>
          <cell r="B158">
            <v>0</v>
          </cell>
          <cell r="C158">
            <v>0</v>
          </cell>
        </row>
        <row r="159">
          <cell r="A159">
            <v>5600</v>
          </cell>
          <cell r="B159">
            <v>1666285.24</v>
          </cell>
          <cell r="C159">
            <v>1463836.88</v>
          </cell>
        </row>
        <row r="160">
          <cell r="A160">
            <v>5650</v>
          </cell>
          <cell r="B160">
            <v>1732066.04</v>
          </cell>
          <cell r="C160">
            <v>1574864.9</v>
          </cell>
        </row>
        <row r="161">
          <cell r="A161">
            <v>6000</v>
          </cell>
          <cell r="B161">
            <v>-513290.48</v>
          </cell>
          <cell r="C161">
            <v>-321859.5</v>
          </cell>
        </row>
        <row r="162">
          <cell r="A162">
            <v>6300</v>
          </cell>
          <cell r="B162">
            <v>0</v>
          </cell>
          <cell r="C162">
            <v>0</v>
          </cell>
        </row>
        <row r="163">
          <cell r="A163">
            <v>6301</v>
          </cell>
          <cell r="B163">
            <v>3625.77</v>
          </cell>
          <cell r="C163">
            <v>0</v>
          </cell>
        </row>
        <row r="164">
          <cell r="A164">
            <v>6302</v>
          </cell>
          <cell r="B164">
            <v>944.69</v>
          </cell>
          <cell r="C164">
            <v>0</v>
          </cell>
        </row>
        <row r="165">
          <cell r="A165">
            <v>6400</v>
          </cell>
          <cell r="B165">
            <v>-506969.95</v>
          </cell>
          <cell r="C165">
            <v>-469500</v>
          </cell>
        </row>
        <row r="166">
          <cell r="A166">
            <v>6401</v>
          </cell>
          <cell r="B166">
            <v>1972910.87</v>
          </cell>
          <cell r="C166">
            <v>1249768.27</v>
          </cell>
        </row>
        <row r="167">
          <cell r="A167">
            <v>6402</v>
          </cell>
          <cell r="B167">
            <v>147190.64000000001</v>
          </cell>
          <cell r="C167">
            <v>34328.46</v>
          </cell>
        </row>
        <row r="168">
          <cell r="A168">
            <v>6500</v>
          </cell>
          <cell r="B168">
            <v>-558444.99</v>
          </cell>
          <cell r="C168">
            <v>-750000</v>
          </cell>
        </row>
        <row r="169">
          <cell r="A169">
            <v>6501</v>
          </cell>
          <cell r="B169">
            <v>445930.54</v>
          </cell>
          <cell r="C169">
            <v>417499.68</v>
          </cell>
        </row>
        <row r="170">
          <cell r="A170">
            <v>6502</v>
          </cell>
          <cell r="B170">
            <v>345088.01</v>
          </cell>
          <cell r="C170">
            <v>242973.78</v>
          </cell>
        </row>
      </sheetData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_ListOfNames"/>
      <sheetName val="h_References"/>
      <sheetName val="h_Validation"/>
      <sheetName val="h_DesignDoc"/>
      <sheetName val="Cashflow Summary"/>
      <sheetName val="Project Brief Summary"/>
      <sheetName val="MAIN"/>
      <sheetName val="h_Start"/>
      <sheetName val="Instructions"/>
      <sheetName val="Materials CAM Calc"/>
      <sheetName val="h_End"/>
    </sheetNames>
    <sheetDataSet>
      <sheetData sheetId="0" refreshError="1"/>
      <sheetData sheetId="1">
        <row r="4">
          <cell r="P4" t="str">
            <v>ActewAGL_Labour</v>
          </cell>
        </row>
        <row r="5">
          <cell r="P5" t="str">
            <v>ActewAGL_Materials</v>
          </cell>
        </row>
        <row r="6">
          <cell r="P6" t="str">
            <v>ActewAGL_Plant</v>
          </cell>
        </row>
        <row r="7">
          <cell r="P7" t="str">
            <v>Contract_Plant</v>
          </cell>
        </row>
        <row r="8">
          <cell r="P8" t="str">
            <v>Contract_Services</v>
          </cell>
        </row>
        <row r="9">
          <cell r="P9" t="str">
            <v>Contract_PadmtPillarBase</v>
          </cell>
        </row>
        <row r="10">
          <cell r="P10" t="str">
            <v>Contract_Materials</v>
          </cell>
        </row>
        <row r="11">
          <cell r="P11" t="str">
            <v>Contract_Labour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_ListOfNames"/>
      <sheetName val="h_References"/>
      <sheetName val="h_Validation"/>
      <sheetName val="h_DesignDoc"/>
      <sheetName val="Cashflow Summary"/>
      <sheetName val="Project Brief Summary"/>
      <sheetName val="MAIN"/>
      <sheetName val="h_Start"/>
      <sheetName val="Instructions"/>
      <sheetName val="Materials CAM Calc"/>
      <sheetName val="h_En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"/>
      <sheetName val="Sales Register Montrose 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W v VIC data"/>
      <sheetName val="NSW v VIC chart"/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"/>
      <sheetName val="Data2"/>
      <sheetName val="A&amp;A analysis"/>
      <sheetName val="Public Equip,Intang"/>
      <sheetName val="2ndHand Purch Assets"/>
      <sheetName val="NSW- Constn Cont. to Growth"/>
      <sheetName val="NSW Table"/>
      <sheetName val="VIC Table"/>
      <sheetName val="VIC- Constn Cont. to Growth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</sheetNames>
    <sheetDataSet>
      <sheetData sheetId="0" refreshError="1"/>
      <sheetData sheetId="1" refreshError="1"/>
      <sheetData sheetId="2" refreshError="1"/>
      <sheetData sheetId="3">
        <row r="5">
          <cell r="A5">
            <v>1981</v>
          </cell>
          <cell r="F5">
            <v>629.86400000000003</v>
          </cell>
          <cell r="R5">
            <v>13530.587720648982</v>
          </cell>
          <cell r="AZ5">
            <v>154.4174591441124</v>
          </cell>
          <cell r="BC5">
            <v>1684</v>
          </cell>
          <cell r="BE5">
            <v>1218.5450174802509</v>
          </cell>
          <cell r="BG5">
            <v>4164.7314990211689</v>
          </cell>
        </row>
        <row r="6">
          <cell r="A6">
            <v>1982</v>
          </cell>
          <cell r="C6">
            <v>-11.578560360798795</v>
          </cell>
          <cell r="F6">
            <v>698.26</v>
          </cell>
          <cell r="G6">
            <v>10.858852069653114</v>
          </cell>
          <cell r="N6">
            <v>3544.8620000000001</v>
          </cell>
          <cell r="P6">
            <v>5263.7425020620003</v>
          </cell>
          <cell r="R6">
            <v>13689.153502062001</v>
          </cell>
          <cell r="S6">
            <v>1.1719060892752875</v>
          </cell>
          <cell r="X6">
            <v>-12.06182702222079</v>
          </cell>
          <cell r="AG6">
            <v>2451.6180331674373</v>
          </cell>
          <cell r="AZ6">
            <v>158.65015894930411</v>
          </cell>
          <cell r="BA6">
            <v>2.7410759305665611</v>
          </cell>
          <cell r="BC6">
            <v>1436</v>
          </cell>
          <cell r="BD6">
            <v>-14.726840855106893</v>
          </cell>
          <cell r="BE6">
            <v>1093.2439668325628</v>
          </cell>
          <cell r="BG6">
            <v>4679.8871892913703</v>
          </cell>
        </row>
        <row r="7">
          <cell r="A7">
            <v>1983</v>
          </cell>
          <cell r="C7">
            <v>-5.8612879215185876</v>
          </cell>
          <cell r="F7">
            <v>633.72699999999998</v>
          </cell>
          <cell r="G7">
            <v>-9.2419729040758458</v>
          </cell>
          <cell r="N7">
            <v>2846.777</v>
          </cell>
          <cell r="P7">
            <v>4717.646900978375</v>
          </cell>
          <cell r="R7">
            <v>12135.303900978375</v>
          </cell>
          <cell r="S7">
            <v>-11.350954614173691</v>
          </cell>
          <cell r="U7">
            <v>6190.7929604656465</v>
          </cell>
          <cell r="X7">
            <v>-8.2448839431933081</v>
          </cell>
          <cell r="AG7">
            <v>1943.3726868093468</v>
          </cell>
          <cell r="AZ7">
            <v>245.25851168718191</v>
          </cell>
          <cell r="BA7">
            <v>54.590775900547996</v>
          </cell>
          <cell r="BC7">
            <v>2949</v>
          </cell>
          <cell r="BD7">
            <v>105.36211699164343</v>
          </cell>
          <cell r="BE7">
            <v>903.40431319065328</v>
          </cell>
          <cell r="BG7">
            <v>4307.6151566096551</v>
          </cell>
        </row>
        <row r="8">
          <cell r="A8">
            <v>1984</v>
          </cell>
          <cell r="C8">
            <v>28.082170035048136</v>
          </cell>
          <cell r="F8">
            <v>616.33799999999997</v>
          </cell>
          <cell r="G8">
            <v>-2.7439260123049869</v>
          </cell>
          <cell r="N8">
            <v>3370.1060000000002</v>
          </cell>
          <cell r="P8">
            <v>3893.9610598008799</v>
          </cell>
          <cell r="R8">
            <v>12923.196059800879</v>
          </cell>
          <cell r="S8">
            <v>6.4925622403158911</v>
          </cell>
          <cell r="U8">
            <v>6373.7397563760951</v>
          </cell>
          <cell r="V8">
            <v>2.9551431792137928</v>
          </cell>
          <cell r="X8">
            <v>29.39350582920488</v>
          </cell>
          <cell r="AG8">
            <v>1990.1432498001839</v>
          </cell>
          <cell r="AZ8">
            <v>265.71929005685888</v>
          </cell>
          <cell r="BA8">
            <v>8.3425354858933218</v>
          </cell>
          <cell r="BC8">
            <v>2503</v>
          </cell>
          <cell r="BD8">
            <v>-15.123770769752454</v>
          </cell>
          <cell r="BE8">
            <v>1379.9627501998164</v>
          </cell>
          <cell r="BG8">
            <v>3434.8178822776317</v>
          </cell>
        </row>
        <row r="9">
          <cell r="A9">
            <v>1985</v>
          </cell>
          <cell r="B9">
            <v>5825.7879999999986</v>
          </cell>
          <cell r="C9">
            <v>15.527056346376433</v>
          </cell>
          <cell r="D9">
            <v>40293</v>
          </cell>
          <cell r="F9">
            <v>767.25700000000006</v>
          </cell>
          <cell r="G9">
            <v>24.486401941791701</v>
          </cell>
          <cell r="N9">
            <v>3817.0929999999998</v>
          </cell>
          <cell r="P9">
            <v>4366.224988670132</v>
          </cell>
          <cell r="R9">
            <v>14776.362988670131</v>
          </cell>
          <cell r="S9">
            <v>14.339849989846897</v>
          </cell>
          <cell r="U9">
            <v>6943.2198564489081</v>
          </cell>
          <cell r="V9">
            <v>8.934787453521654</v>
          </cell>
          <cell r="W9">
            <v>5632.3370142651393</v>
          </cell>
          <cell r="X9">
            <v>17.903547533980369</v>
          </cell>
          <cell r="AA9">
            <v>6393.9779934761864</v>
          </cell>
          <cell r="AB9">
            <v>18.593987855882709</v>
          </cell>
          <cell r="AG9">
            <v>2653.8482653192946</v>
          </cell>
          <cell r="AN9">
            <v>926.54219697918154</v>
          </cell>
          <cell r="AZ9">
            <v>193.45098573485939</v>
          </cell>
          <cell r="BA9">
            <v>-27.197236717942253</v>
          </cell>
          <cell r="BC9">
            <v>2629</v>
          </cell>
          <cell r="BD9">
            <v>5.0339592489013096</v>
          </cell>
          <cell r="BE9">
            <v>1163.2447346807053</v>
          </cell>
          <cell r="BG9">
            <v>3439.6827916909506</v>
          </cell>
        </row>
        <row r="10">
          <cell r="A10">
            <v>1986</v>
          </cell>
          <cell r="B10">
            <v>5713.277000000001</v>
          </cell>
          <cell r="C10">
            <v>-1.9312580547043212</v>
          </cell>
          <cell r="D10">
            <v>35877</v>
          </cell>
          <cell r="F10">
            <v>887.9559999999999</v>
          </cell>
          <cell r="G10">
            <v>15.731234775309954</v>
          </cell>
          <cell r="N10">
            <v>4168.7029999999995</v>
          </cell>
          <cell r="P10">
            <v>3882.6249761343024</v>
          </cell>
          <cell r="R10">
            <v>14652.560976134304</v>
          </cell>
          <cell r="S10">
            <v>-0.83783819219082067</v>
          </cell>
          <cell r="U10">
            <v>7615.8837557798624</v>
          </cell>
          <cell r="V10">
            <v>9.6880685508781603</v>
          </cell>
          <cell r="W10">
            <v>5516.6363134775702</v>
          </cell>
          <cell r="X10">
            <v>-2.0542219063690874</v>
          </cell>
          <cell r="AA10">
            <v>6399.0804637864094</v>
          </cell>
          <cell r="AB10">
            <v>7.9801186607597607E-2</v>
          </cell>
          <cell r="AG10">
            <v>3223.7511129307927</v>
          </cell>
          <cell r="AN10">
            <v>715.18377945322777</v>
          </cell>
          <cell r="AU10">
            <v>5347</v>
          </cell>
          <cell r="AV10" t="e">
            <v>#DIV/0!</v>
          </cell>
          <cell r="AW10">
            <v>353</v>
          </cell>
          <cell r="AX10">
            <v>5628</v>
          </cell>
          <cell r="AZ10">
            <v>196.64068652243077</v>
          </cell>
          <cell r="BA10">
            <v>1.6488418373546754</v>
          </cell>
          <cell r="BC10">
            <v>2202</v>
          </cell>
          <cell r="BD10">
            <v>-16.241917078737167</v>
          </cell>
          <cell r="BE10">
            <v>944.9518870692068</v>
          </cell>
          <cell r="BG10">
            <v>3167.4411966810749</v>
          </cell>
          <cell r="BI10">
            <v>3438.4543800361262</v>
          </cell>
          <cell r="BO10">
            <v>7530</v>
          </cell>
        </row>
        <row r="11">
          <cell r="A11">
            <v>1987</v>
          </cell>
          <cell r="B11">
            <v>5242.0380000000005</v>
          </cell>
          <cell r="C11">
            <v>-8.2481385026491836</v>
          </cell>
          <cell r="D11">
            <v>32536</v>
          </cell>
          <cell r="F11">
            <v>939.08999999999992</v>
          </cell>
          <cell r="G11">
            <v>5.7586186702944797</v>
          </cell>
          <cell r="N11">
            <v>4536.1820000000007</v>
          </cell>
          <cell r="P11">
            <v>3811.408888485219</v>
          </cell>
          <cell r="R11">
            <v>14528.71888848522</v>
          </cell>
          <cell r="S11">
            <v>-0.84519073389828225</v>
          </cell>
          <cell r="U11">
            <v>7329.2198344763456</v>
          </cell>
          <cell r="V11">
            <v>-3.7640270058738934</v>
          </cell>
          <cell r="W11">
            <v>5021.7078717083168</v>
          </cell>
          <cell r="X11">
            <v>-8.9715619019529118</v>
          </cell>
          <cell r="AA11">
            <v>5956.1732038386881</v>
          </cell>
          <cell r="AB11">
            <v>-6.9214203892921216</v>
          </cell>
          <cell r="AF11">
            <v>-4.646575342465753</v>
          </cell>
          <cell r="AG11">
            <v>3368.2177408801899</v>
          </cell>
          <cell r="AN11">
            <v>900.58546102224932</v>
          </cell>
          <cell r="AU11">
            <v>5707</v>
          </cell>
          <cell r="AV11">
            <v>6.73274733495417</v>
          </cell>
          <cell r="AW11">
            <v>386</v>
          </cell>
          <cell r="AX11">
            <v>5995</v>
          </cell>
          <cell r="AY11">
            <v>6.5209665955934693</v>
          </cell>
          <cell r="AZ11">
            <v>220.33012829168365</v>
          </cell>
          <cell r="BA11">
            <v>12.047070312964259</v>
          </cell>
          <cell r="BC11">
            <v>2172</v>
          </cell>
          <cell r="BD11">
            <v>-1.3623978201634857</v>
          </cell>
          <cell r="BE11">
            <v>1167.9642591198108</v>
          </cell>
          <cell r="BG11">
            <v>2910.8234274629694</v>
          </cell>
          <cell r="BI11">
            <v>3060.2575172559073</v>
          </cell>
          <cell r="BO11">
            <v>7101</v>
          </cell>
        </row>
        <row r="12">
          <cell r="A12">
            <v>1988</v>
          </cell>
          <cell r="B12">
            <v>5338.3419999999996</v>
          </cell>
          <cell r="C12">
            <v>1.8371480710364763</v>
          </cell>
          <cell r="D12">
            <v>31852</v>
          </cell>
          <cell r="F12">
            <v>1042.479</v>
          </cell>
          <cell r="G12">
            <v>11.009487908507175</v>
          </cell>
          <cell r="N12">
            <v>5041.3530000000001</v>
          </cell>
          <cell r="P12">
            <v>3606.4259165950466</v>
          </cell>
          <cell r="R12">
            <v>15028.599916595047</v>
          </cell>
          <cell r="S12">
            <v>3.4406407884043366</v>
          </cell>
          <cell r="U12">
            <v>7734.9695781934024</v>
          </cell>
          <cell r="V12">
            <v>5.5360564000062729</v>
          </cell>
          <cell r="W12">
            <v>5169.8375935294234</v>
          </cell>
          <cell r="X12">
            <v>2.9497877137706716</v>
          </cell>
          <cell r="AA12">
            <v>6207.4608687852142</v>
          </cell>
          <cell r="AB12">
            <v>4.2189448887177017</v>
          </cell>
          <cell r="AF12">
            <v>1.8043902999655304</v>
          </cell>
          <cell r="AG12">
            <v>3893.9788616751443</v>
          </cell>
          <cell r="AN12">
            <v>900.640200855942</v>
          </cell>
          <cell r="AU12">
            <v>6303</v>
          </cell>
          <cell r="AV12">
            <v>10.443315226914308</v>
          </cell>
          <cell r="AW12">
            <v>631</v>
          </cell>
          <cell r="AX12">
            <v>6788</v>
          </cell>
          <cell r="AY12">
            <v>13.22768974145121</v>
          </cell>
          <cell r="AZ12">
            <v>168.50440647057621</v>
          </cell>
          <cell r="BA12">
            <v>-23.521849791009085</v>
          </cell>
          <cell r="BC12">
            <v>1812</v>
          </cell>
          <cell r="BD12">
            <v>-16.574585635359117</v>
          </cell>
          <cell r="BE12">
            <v>1147.3741383248557</v>
          </cell>
          <cell r="BG12">
            <v>2705.7857157391045</v>
          </cell>
          <cell r="BI12">
            <v>2930.4800147212554</v>
          </cell>
          <cell r="BO12">
            <v>6461</v>
          </cell>
        </row>
        <row r="13">
          <cell r="A13">
            <v>1989</v>
          </cell>
          <cell r="B13">
            <v>6339.5789999999988</v>
          </cell>
          <cell r="C13">
            <v>18.755579916011357</v>
          </cell>
          <cell r="D13">
            <v>38635</v>
          </cell>
          <cell r="F13">
            <v>1143.992</v>
          </cell>
          <cell r="G13">
            <v>9.7376541877582046</v>
          </cell>
          <cell r="N13">
            <v>6237.8190000000004</v>
          </cell>
          <cell r="P13">
            <v>3581.7941597626441</v>
          </cell>
          <cell r="R13">
            <v>17303.184159762644</v>
          </cell>
          <cell r="S13">
            <v>15.13503756697876</v>
          </cell>
          <cell r="U13">
            <v>8522.756149963463</v>
          </cell>
          <cell r="V13">
            <v>10.184740402741932</v>
          </cell>
          <cell r="W13">
            <v>6152.5817201442824</v>
          </cell>
          <cell r="X13">
            <v>19.009187597012005</v>
          </cell>
          <cell r="AA13">
            <v>7293.0556063357526</v>
          </cell>
          <cell r="AB13">
            <v>17.488547418954358</v>
          </cell>
          <cell r="AF13">
            <v>9.189433280650249</v>
          </cell>
          <cell r="AG13">
            <v>5018.1882613511525</v>
          </cell>
          <cell r="AN13">
            <v>968.72258591164018</v>
          </cell>
          <cell r="AU13">
            <v>7759</v>
          </cell>
          <cell r="AV13">
            <v>23.100111058226247</v>
          </cell>
          <cell r="AW13">
            <v>1086</v>
          </cell>
          <cell r="AX13">
            <v>8612</v>
          </cell>
          <cell r="AY13">
            <v>26.870948733058331</v>
          </cell>
          <cell r="AZ13">
            <v>186.99727985571644</v>
          </cell>
          <cell r="BA13">
            <v>10.974712040168155</v>
          </cell>
          <cell r="BC13">
            <v>1597</v>
          </cell>
          <cell r="BD13">
            <v>-11.865342163355407</v>
          </cell>
          <cell r="BE13">
            <v>1219.6307386488479</v>
          </cell>
          <cell r="BG13">
            <v>2613.0715738510039</v>
          </cell>
          <cell r="BI13">
            <v>3482.7822938359018</v>
          </cell>
          <cell r="BO13">
            <v>6529</v>
          </cell>
        </row>
        <row r="14">
          <cell r="A14">
            <v>1990</v>
          </cell>
          <cell r="B14">
            <v>5698.630000000001</v>
          </cell>
          <cell r="C14">
            <v>-10.110277038901128</v>
          </cell>
          <cell r="D14">
            <v>30016</v>
          </cell>
          <cell r="F14">
            <v>1218.3110000000001</v>
          </cell>
          <cell r="G14">
            <v>6.4964615137169002</v>
          </cell>
          <cell r="N14">
            <v>6932.14</v>
          </cell>
          <cell r="P14">
            <v>4378.8895916662368</v>
          </cell>
          <cell r="R14">
            <v>18227.970591666235</v>
          </cell>
          <cell r="S14">
            <v>5.3446026081957587</v>
          </cell>
          <cell r="U14">
            <v>9054</v>
          </cell>
          <cell r="V14">
            <v>6.2332400539092614</v>
          </cell>
          <cell r="W14">
            <v>5491.9152708311822</v>
          </cell>
          <cell r="X14">
            <v>-10.738036150743028</v>
          </cell>
          <cell r="AA14">
            <v>6709.5353054115076</v>
          </cell>
          <cell r="AB14">
            <v>-8.0010400636095333</v>
          </cell>
          <cell r="AF14">
            <v>-5.8416046319272112</v>
          </cell>
          <cell r="AG14">
            <v>5552.3696449467852</v>
          </cell>
          <cell r="AN14">
            <v>863.68726900709555</v>
          </cell>
          <cell r="AU14">
            <v>8346</v>
          </cell>
          <cell r="AV14">
            <v>7.5654079133909091</v>
          </cell>
          <cell r="AW14">
            <v>719</v>
          </cell>
          <cell r="AX14">
            <v>8998</v>
          </cell>
          <cell r="AY14">
            <v>4.482117974918709</v>
          </cell>
          <cell r="AZ14">
            <v>206.71472916881885</v>
          </cell>
          <cell r="BA14">
            <v>10.544243920722284</v>
          </cell>
          <cell r="BC14">
            <v>1699</v>
          </cell>
          <cell r="BD14">
            <v>6.3869755792110183</v>
          </cell>
          <cell r="BE14">
            <v>1379.7703550532151</v>
          </cell>
          <cell r="BG14">
            <v>3515.2023226591414</v>
          </cell>
          <cell r="BI14">
            <v>3312.6216276991486</v>
          </cell>
          <cell r="BO14">
            <v>7906</v>
          </cell>
        </row>
        <row r="15">
          <cell r="A15">
            <v>1991</v>
          </cell>
          <cell r="B15">
            <v>4218.2980000000007</v>
          </cell>
          <cell r="C15">
            <v>-25.976980432138951</v>
          </cell>
          <cell r="D15">
            <v>23580</v>
          </cell>
          <cell r="F15">
            <v>1020.3820000000001</v>
          </cell>
          <cell r="G15">
            <v>-16.246180162536504</v>
          </cell>
          <cell r="N15">
            <v>5614.5930000000008</v>
          </cell>
          <cell r="P15">
            <v>4100.6313961444757</v>
          </cell>
          <cell r="R15">
            <v>14953.904396144477</v>
          </cell>
          <cell r="S15">
            <v>-17.961770231397288</v>
          </cell>
          <cell r="U15">
            <v>8115</v>
          </cell>
          <cell r="V15">
            <v>-10.371106693174292</v>
          </cell>
          <cell r="W15">
            <v>4023.1256410601563</v>
          </cell>
          <cell r="X15">
            <v>-26.744579210318548</v>
          </cell>
          <cell r="AA15">
            <v>5040.2540328793593</v>
          </cell>
          <cell r="AB15">
            <v>-24.879238226614685</v>
          </cell>
          <cell r="AF15">
            <v>-21.126605907543649</v>
          </cell>
          <cell r="AG15">
            <v>4071.3439783249059</v>
          </cell>
          <cell r="AN15">
            <v>748.4961033149101</v>
          </cell>
          <cell r="AU15">
            <v>6337</v>
          </cell>
          <cell r="AV15">
            <v>-24.071411454589018</v>
          </cell>
          <cell r="AW15">
            <v>153</v>
          </cell>
          <cell r="AX15">
            <v>6532</v>
          </cell>
          <cell r="AY15">
            <v>-27.406090242276061</v>
          </cell>
          <cell r="AZ15">
            <v>195.17235893984434</v>
          </cell>
          <cell r="BA15">
            <v>-5.5837193002092</v>
          </cell>
          <cell r="BC15">
            <v>1665</v>
          </cell>
          <cell r="BD15">
            <v>-2.0011771630370823</v>
          </cell>
          <cell r="BE15">
            <v>1543.2490216750948</v>
          </cell>
          <cell r="BG15">
            <v>3352.1352928295655</v>
          </cell>
          <cell r="BI15">
            <v>1881.1897183746978</v>
          </cell>
          <cell r="BO15">
            <v>6871</v>
          </cell>
        </row>
        <row r="16">
          <cell r="A16">
            <v>1992</v>
          </cell>
          <cell r="B16">
            <v>3941.4169999999999</v>
          </cell>
          <cell r="C16">
            <v>-6.563808436483165</v>
          </cell>
          <cell r="D16">
            <v>25421</v>
          </cell>
          <cell r="F16">
            <v>998.42700000000013</v>
          </cell>
          <cell r="G16">
            <v>-2.1516451681821036</v>
          </cell>
          <cell r="N16">
            <v>4142.9529999999995</v>
          </cell>
          <cell r="P16">
            <v>3312.0865455401358</v>
          </cell>
          <cell r="R16">
            <v>12394.883545540135</v>
          </cell>
          <cell r="S16">
            <v>-17.11272710332512</v>
          </cell>
          <cell r="U16">
            <v>7403</v>
          </cell>
          <cell r="V16">
            <v>-8.7738755391250756</v>
          </cell>
          <cell r="W16">
            <v>3785.0193690557599</v>
          </cell>
          <cell r="X16">
            <v>-5.9184398710861981</v>
          </cell>
          <cell r="AA16">
            <v>4782.1835754988851</v>
          </cell>
          <cell r="AB16">
            <v>-5.1201875083475841</v>
          </cell>
          <cell r="AF16">
            <v>-5.1232075734372824</v>
          </cell>
          <cell r="AG16">
            <v>2901.2919682058705</v>
          </cell>
          <cell r="AN16">
            <v>609.01783985118891</v>
          </cell>
          <cell r="AU16">
            <v>4783</v>
          </cell>
          <cell r="AV16">
            <v>-24.522644784598391</v>
          </cell>
          <cell r="AW16">
            <v>220</v>
          </cell>
          <cell r="AX16">
            <v>4993</v>
          </cell>
          <cell r="AY16">
            <v>-23.560930802204528</v>
          </cell>
          <cell r="AZ16">
            <v>156.39763094424006</v>
          </cell>
          <cell r="BA16">
            <v>-19.866915687356812</v>
          </cell>
          <cell r="BC16">
            <v>1707</v>
          </cell>
          <cell r="BD16">
            <v>2.522522522522519</v>
          </cell>
          <cell r="BE16">
            <v>1241.661031794129</v>
          </cell>
          <cell r="BG16">
            <v>2703.0687056889469</v>
          </cell>
          <cell r="BI16">
            <v>2815.6098380158078</v>
          </cell>
          <cell r="BO16">
            <v>6847</v>
          </cell>
        </row>
        <row r="17">
          <cell r="A17">
            <v>1993</v>
          </cell>
          <cell r="B17">
            <v>4586.3249999999998</v>
          </cell>
          <cell r="C17">
            <v>16.362338722342741</v>
          </cell>
          <cell r="D17">
            <v>28154</v>
          </cell>
          <cell r="F17">
            <v>1069.501</v>
          </cell>
          <cell r="G17">
            <v>7.1185975539523438</v>
          </cell>
          <cell r="N17">
            <v>3649.0570000000002</v>
          </cell>
          <cell r="P17">
            <v>3598.0125843597916</v>
          </cell>
          <cell r="R17">
            <v>12902.895584359791</v>
          </cell>
          <cell r="S17">
            <v>4.0985624185428282</v>
          </cell>
          <cell r="U17">
            <v>7709</v>
          </cell>
          <cell r="V17">
            <v>4.1334594083479725</v>
          </cell>
          <cell r="W17">
            <v>4421.4520257097074</v>
          </cell>
          <cell r="X17">
            <v>16.814515187348089</v>
          </cell>
          <cell r="AA17">
            <v>5490.2332443333562</v>
          </cell>
          <cell r="AB17">
            <v>14.805990979980432</v>
          </cell>
          <cell r="AF17">
            <v>15.539251650770369</v>
          </cell>
          <cell r="AG17">
            <v>2737.6982149305218</v>
          </cell>
          <cell r="AN17">
            <v>708.31849909859181</v>
          </cell>
          <cell r="AU17">
            <v>4730</v>
          </cell>
          <cell r="AV17">
            <v>-1.1080911561781259</v>
          </cell>
          <cell r="AW17">
            <v>1192</v>
          </cell>
          <cell r="AX17">
            <v>5617</v>
          </cell>
          <cell r="AY17">
            <v>12.497496495093131</v>
          </cell>
          <cell r="AZ17">
            <v>164.8729742902924</v>
          </cell>
          <cell r="BA17">
            <v>5.4190995700401867</v>
          </cell>
          <cell r="BC17">
            <v>1367</v>
          </cell>
          <cell r="BD17">
            <v>-19.917984768599883</v>
          </cell>
          <cell r="BE17">
            <v>911.35878506947847</v>
          </cell>
          <cell r="BG17">
            <v>2889.6940852611997</v>
          </cell>
          <cell r="BI17">
            <v>3185.3543740026789</v>
          </cell>
          <cell r="BO17">
            <v>5911</v>
          </cell>
        </row>
        <row r="18">
          <cell r="A18">
            <v>1994</v>
          </cell>
          <cell r="B18">
            <v>5094.8490000000002</v>
          </cell>
          <cell r="C18">
            <v>11.087831760723454</v>
          </cell>
          <cell r="D18">
            <v>31466</v>
          </cell>
          <cell r="F18">
            <v>1183.434</v>
          </cell>
          <cell r="G18">
            <v>10.6529119654867</v>
          </cell>
          <cell r="N18">
            <v>3456.6080000000002</v>
          </cell>
          <cell r="P18">
            <v>4001.2069750889095</v>
          </cell>
          <cell r="R18">
            <v>13736.097975088909</v>
          </cell>
          <cell r="S18">
            <v>6.4574837894455506</v>
          </cell>
          <cell r="U18">
            <v>8273</v>
          </cell>
          <cell r="V18">
            <v>7.3161240108963632</v>
          </cell>
          <cell r="W18">
            <v>4922.413062991599</v>
          </cell>
          <cell r="X18">
            <v>11.330237993512551</v>
          </cell>
          <cell r="AA18">
            <v>6103.3565070767563</v>
          </cell>
          <cell r="AB18">
            <v>11.167526687071527</v>
          </cell>
          <cell r="AF18">
            <v>15.798831597663199</v>
          </cell>
          <cell r="AG18">
            <v>2482.5461838219871</v>
          </cell>
          <cell r="AN18">
            <v>1049.5792577532623</v>
          </cell>
          <cell r="AU18">
            <v>4770</v>
          </cell>
          <cell r="AV18">
            <v>0.84566596194504129</v>
          </cell>
          <cell r="AW18">
            <v>440</v>
          </cell>
          <cell r="AX18">
            <v>5146</v>
          </cell>
          <cell r="AY18">
            <v>-8.3852590350721012</v>
          </cell>
          <cell r="AZ18">
            <v>172.4359370084012</v>
          </cell>
          <cell r="BA18">
            <v>4.5871451950594722</v>
          </cell>
          <cell r="BC18">
            <v>1366</v>
          </cell>
          <cell r="BD18">
            <v>-7.3152889539140897E-2</v>
          </cell>
          <cell r="BE18">
            <v>974.06181617801303</v>
          </cell>
          <cell r="BG18">
            <v>2951.6277173356475</v>
          </cell>
          <cell r="BI18">
            <v>2850.3839735630963</v>
          </cell>
          <cell r="BO18">
            <v>6677</v>
          </cell>
        </row>
        <row r="19">
          <cell r="A19">
            <v>1995</v>
          </cell>
          <cell r="B19">
            <v>5095.6489999999994</v>
          </cell>
          <cell r="C19">
            <v>1.5702133664796669E-2</v>
          </cell>
          <cell r="D19">
            <v>29459</v>
          </cell>
          <cell r="F19">
            <v>1253.444</v>
          </cell>
          <cell r="G19">
            <v>5.9158347656058652</v>
          </cell>
          <cell r="N19">
            <v>4058.2969999999996</v>
          </cell>
          <cell r="P19">
            <v>4065.543855464874</v>
          </cell>
          <cell r="R19">
            <v>14472.933855464873</v>
          </cell>
          <cell r="S19">
            <v>5.3642299415179728</v>
          </cell>
          <cell r="U19">
            <v>8666</v>
          </cell>
          <cell r="V19">
            <v>4.7503928441919419</v>
          </cell>
          <cell r="W19">
            <v>4959.6073055320876</v>
          </cell>
          <cell r="X19">
            <v>0.75560994302017825</v>
          </cell>
          <cell r="AA19">
            <v>6203.9809457639331</v>
          </cell>
          <cell r="AB19">
            <v>1.648673784179322</v>
          </cell>
          <cell r="AF19">
            <v>-1.0089932002632196</v>
          </cell>
          <cell r="AG19">
            <v>2798.8878334697083</v>
          </cell>
          <cell r="AN19">
            <v>719.40577910896945</v>
          </cell>
          <cell r="AU19">
            <v>5351</v>
          </cell>
          <cell r="AV19">
            <v>12.180293501048212</v>
          </cell>
          <cell r="AW19">
            <v>-342</v>
          </cell>
          <cell r="AX19">
            <v>5174</v>
          </cell>
          <cell r="AY19">
            <v>0.54411193159735749</v>
          </cell>
          <cell r="AZ19">
            <v>136.04169446791184</v>
          </cell>
          <cell r="BA19">
            <v>-21.10594993821746</v>
          </cell>
          <cell r="BC19">
            <v>1043</v>
          </cell>
          <cell r="BD19">
            <v>-23.645680819912151</v>
          </cell>
          <cell r="BE19">
            <v>1259.4091665302913</v>
          </cell>
          <cell r="BG19">
            <v>3346.1380763559046</v>
          </cell>
          <cell r="BI19">
            <v>2225.3407028777383</v>
          </cell>
          <cell r="BO19">
            <v>7521</v>
          </cell>
        </row>
        <row r="20">
          <cell r="A20">
            <v>1996</v>
          </cell>
          <cell r="B20">
            <v>4469.6409999999996</v>
          </cell>
          <cell r="C20">
            <v>-12.285147583752332</v>
          </cell>
          <cell r="D20">
            <v>23675</v>
          </cell>
          <cell r="F20">
            <v>1216.08</v>
          </cell>
          <cell r="G20">
            <v>-2.9809070050197728</v>
          </cell>
          <cell r="N20">
            <v>4827.0169999999998</v>
          </cell>
          <cell r="P20">
            <v>3878.414667096929</v>
          </cell>
          <cell r="R20">
            <v>14391.152667096929</v>
          </cell>
          <cell r="S20">
            <v>-0.56506295948464125</v>
          </cell>
          <cell r="U20">
            <v>8660</v>
          </cell>
          <cell r="V20">
            <v>-6.9236095084235227E-2</v>
          </cell>
          <cell r="W20">
            <v>4274.8390319215478</v>
          </cell>
          <cell r="X20">
            <v>-13.806905091996494</v>
          </cell>
          <cell r="AA20">
            <v>5433.2287927686602</v>
          </cell>
          <cell r="AB20">
            <v>-12.423509352032113</v>
          </cell>
          <cell r="AF20">
            <v>-6.8136494571238604</v>
          </cell>
          <cell r="AG20">
            <v>3548.1825011202027</v>
          </cell>
          <cell r="AN20">
            <v>953.94722360944945</v>
          </cell>
          <cell r="AU20">
            <v>6742</v>
          </cell>
          <cell r="AV20">
            <v>25.995141095122399</v>
          </cell>
          <cell r="AW20">
            <v>393</v>
          </cell>
          <cell r="AX20">
            <v>7071</v>
          </cell>
          <cell r="AY20">
            <v>36.664089679165059</v>
          </cell>
          <cell r="AZ20">
            <v>194.80196807845186</v>
          </cell>
          <cell r="BA20">
            <v>43.192841606658902</v>
          </cell>
          <cell r="BC20">
            <v>1531</v>
          </cell>
          <cell r="BD20">
            <v>46.788111217641415</v>
          </cell>
          <cell r="BE20">
            <v>1278.8344988797971</v>
          </cell>
          <cell r="BG20">
            <v>2924.4674434874796</v>
          </cell>
          <cell r="BI20">
            <v>2443.2058504013839</v>
          </cell>
          <cell r="BO20">
            <v>6697</v>
          </cell>
        </row>
        <row r="21">
          <cell r="A21">
            <v>1997</v>
          </cell>
          <cell r="B21">
            <v>4515.8810000000003</v>
          </cell>
          <cell r="C21">
            <v>1.0345349883805088</v>
          </cell>
          <cell r="D21">
            <v>24699</v>
          </cell>
          <cell r="F21">
            <v>1341.7339999999999</v>
          </cell>
          <cell r="G21">
            <v>10.332708374449041</v>
          </cell>
          <cell r="N21">
            <v>5323.3849999999993</v>
          </cell>
          <cell r="P21">
            <v>4044.9775911534211</v>
          </cell>
          <cell r="R21">
            <v>15225.97759115342</v>
          </cell>
          <cell r="S21">
            <v>5.8009594044901247</v>
          </cell>
          <cell r="U21">
            <v>9102</v>
          </cell>
          <cell r="V21">
            <v>5.1039260969976796</v>
          </cell>
          <cell r="W21">
            <v>4372.9426795488616</v>
          </cell>
          <cell r="X21">
            <v>2.2949085777205536</v>
          </cell>
          <cell r="AA21">
            <v>5651.1417632634621</v>
          </cell>
          <cell r="AB21">
            <v>4.0107453377415725</v>
          </cell>
          <cell r="AF21">
            <v>7.454523837831406</v>
          </cell>
          <cell r="AG21">
            <v>4179.3158396361669</v>
          </cell>
          <cell r="AN21">
            <v>1560.4077535961655</v>
          </cell>
          <cell r="AU21">
            <v>8599</v>
          </cell>
          <cell r="AV21">
            <v>27.543755562147719</v>
          </cell>
          <cell r="AW21">
            <v>774</v>
          </cell>
          <cell r="AX21">
            <v>9196</v>
          </cell>
          <cell r="AY21">
            <v>30.052326403620413</v>
          </cell>
          <cell r="AZ21">
            <v>142.93832045113868</v>
          </cell>
          <cell r="BA21">
            <v>-26.623780108025564</v>
          </cell>
          <cell r="BC21">
            <v>668</v>
          </cell>
          <cell r="BD21">
            <v>-56.368386675375568</v>
          </cell>
          <cell r="BE21">
            <v>1144.0691603638325</v>
          </cell>
          <cell r="BG21">
            <v>2484.5698375572556</v>
          </cell>
          <cell r="BI21">
            <v>2221.8877653423742</v>
          </cell>
          <cell r="BO21">
            <v>4944</v>
          </cell>
        </row>
        <row r="22">
          <cell r="A22">
            <v>1998</v>
          </cell>
          <cell r="B22">
            <v>6113.8830000000007</v>
          </cell>
          <cell r="C22">
            <v>35.386273464690497</v>
          </cell>
          <cell r="D22">
            <v>33602</v>
          </cell>
          <cell r="F22">
            <v>1566.51</v>
          </cell>
          <cell r="G22">
            <v>16.752649929121578</v>
          </cell>
          <cell r="N22">
            <v>4728.2510000000002</v>
          </cell>
          <cell r="P22">
            <v>5086.9387661292312</v>
          </cell>
          <cell r="R22">
            <v>17495.582766129231</v>
          </cell>
          <cell r="S22">
            <v>14.906137628197325</v>
          </cell>
          <cell r="U22">
            <v>10221</v>
          </cell>
          <cell r="V22">
            <v>12.294001318391556</v>
          </cell>
          <cell r="W22">
            <v>6013.203547007457</v>
          </cell>
          <cell r="X22">
            <v>37.509315526354307</v>
          </cell>
          <cell r="AA22">
            <v>7493.4496134168185</v>
          </cell>
          <cell r="AB22">
            <v>32.600630586365732</v>
          </cell>
          <cell r="AF22">
            <v>28.070369550785568</v>
          </cell>
          <cell r="AG22">
            <v>3577.9162177456324</v>
          </cell>
          <cell r="AN22">
            <v>2499.4194153051571</v>
          </cell>
          <cell r="AU22">
            <v>8529</v>
          </cell>
          <cell r="AV22">
            <v>-0.81404814513315049</v>
          </cell>
          <cell r="AW22">
            <v>339</v>
          </cell>
          <cell r="AX22">
            <v>8813</v>
          </cell>
          <cell r="AY22">
            <v>-4.1648542844715086</v>
          </cell>
          <cell r="AZ22">
            <v>100.6794529925437</v>
          </cell>
          <cell r="BA22">
            <v>-29.564407448764264</v>
          </cell>
          <cell r="BC22">
            <v>841</v>
          </cell>
          <cell r="BD22">
            <v>25.898203592814362</v>
          </cell>
          <cell r="BE22">
            <v>1150.3347822543678</v>
          </cell>
          <cell r="BG22">
            <v>2587.5193508240741</v>
          </cell>
          <cell r="BI22">
            <v>2270.2024803383752</v>
          </cell>
          <cell r="BO22">
            <v>5993</v>
          </cell>
        </row>
        <row r="23">
          <cell r="A23">
            <v>1999</v>
          </cell>
          <cell r="B23">
            <v>7229.692</v>
          </cell>
          <cell r="C23">
            <v>18.250414671003679</v>
          </cell>
          <cell r="D23">
            <v>37472</v>
          </cell>
          <cell r="F23">
            <v>1683.354</v>
          </cell>
          <cell r="G23">
            <v>7.4588735469291567</v>
          </cell>
          <cell r="N23">
            <v>5501.9550000000008</v>
          </cell>
          <cell r="P23">
            <v>6237.7456781055507</v>
          </cell>
          <cell r="R23">
            <v>20652.746678105552</v>
          </cell>
          <cell r="S23">
            <v>18.045491563095961</v>
          </cell>
          <cell r="U23">
            <v>11222</v>
          </cell>
          <cell r="V23">
            <v>9.7935622737501227</v>
          </cell>
          <cell r="W23">
            <v>7072.5012602140869</v>
          </cell>
          <cell r="X23">
            <v>17.616195841795545</v>
          </cell>
          <cell r="AA23">
            <v>8683.6165158330186</v>
          </cell>
          <cell r="AB23">
            <v>15.882763797934118</v>
          </cell>
          <cell r="AF23">
            <v>8.4319654427645894</v>
          </cell>
          <cell r="AG23">
            <v>4231.6404381087505</v>
          </cell>
          <cell r="AN23">
            <v>3462.8632651679491</v>
          </cell>
          <cell r="AU23">
            <v>10910</v>
          </cell>
          <cell r="AV23">
            <v>27.916520107867271</v>
          </cell>
          <cell r="AW23">
            <v>700</v>
          </cell>
          <cell r="AX23">
            <v>11449</v>
          </cell>
          <cell r="AY23">
            <v>29.910359695903786</v>
          </cell>
          <cell r="AZ23">
            <v>157.19073978591314</v>
          </cell>
          <cell r="BA23">
            <v>56.129910437191846</v>
          </cell>
          <cell r="BC23">
            <v>1082</v>
          </cell>
          <cell r="BD23">
            <v>28.656361474435201</v>
          </cell>
          <cell r="BE23">
            <v>1270.3145618912504</v>
          </cell>
          <cell r="BG23">
            <v>2774.8824129376017</v>
          </cell>
          <cell r="BI23">
            <v>3406.3735410041663</v>
          </cell>
          <cell r="BO23">
            <v>7441</v>
          </cell>
        </row>
        <row r="24">
          <cell r="A24">
            <v>2000</v>
          </cell>
          <cell r="B24">
            <v>9136.5529999999999</v>
          </cell>
          <cell r="C24">
            <v>26.375411289996855</v>
          </cell>
          <cell r="D24">
            <v>46441</v>
          </cell>
          <cell r="F24">
            <v>1996.2069999999999</v>
          </cell>
          <cell r="G24">
            <v>18.585098559185997</v>
          </cell>
          <cell r="N24">
            <v>5121.2389999999996</v>
          </cell>
          <cell r="P24">
            <v>5343.7153072028395</v>
          </cell>
          <cell r="R24">
            <v>21597.714307202841</v>
          </cell>
          <cell r="S24">
            <v>4.5755058338030619</v>
          </cell>
          <cell r="U24">
            <v>11994</v>
          </cell>
          <cell r="V24">
            <v>6.8793441454286119</v>
          </cell>
          <cell r="W24">
            <v>9027.6651338090851</v>
          </cell>
          <cell r="X24">
            <v>27.644588550215609</v>
          </cell>
          <cell r="AA24">
            <v>10955.038223080648</v>
          </cell>
          <cell r="AB24">
            <v>26.15755432205118</v>
          </cell>
          <cell r="AF24">
            <v>20.165723846705454</v>
          </cell>
          <cell r="AG24">
            <v>3980.3907630226377</v>
          </cell>
          <cell r="AN24">
            <v>2746.6186465130299</v>
          </cell>
          <cell r="AU24">
            <v>10240</v>
          </cell>
          <cell r="AV24">
            <v>-6.1411549037580171</v>
          </cell>
          <cell r="AW24">
            <v>-68</v>
          </cell>
          <cell r="AX24">
            <v>10245</v>
          </cell>
          <cell r="AY24">
            <v>-10.51620228840947</v>
          </cell>
          <cell r="AZ24">
            <v>108.88786619091479</v>
          </cell>
          <cell r="BA24">
            <v>-30.728828976048295</v>
          </cell>
          <cell r="BC24">
            <v>670</v>
          </cell>
          <cell r="BD24">
            <v>-38.077634011090581</v>
          </cell>
          <cell r="BE24">
            <v>1140.8482369773619</v>
          </cell>
          <cell r="BG24">
            <v>2597.0966606898096</v>
          </cell>
          <cell r="BI24">
            <v>3013.3333254134764</v>
          </cell>
          <cell r="BO24">
            <v>7480</v>
          </cell>
        </row>
        <row r="25">
          <cell r="A25">
            <v>2001</v>
          </cell>
          <cell r="B25">
            <v>7450.0839999999998</v>
          </cell>
          <cell r="C25">
            <v>-18.458482099321259</v>
          </cell>
          <cell r="D25">
            <v>33688</v>
          </cell>
          <cell r="F25">
            <v>1644.0450000000001</v>
          </cell>
          <cell r="G25">
            <v>-17.641557213254934</v>
          </cell>
          <cell r="N25">
            <v>5046.8770000000004</v>
          </cell>
          <cell r="P25">
            <v>4820.2288420568193</v>
          </cell>
          <cell r="R25">
            <v>18961.23484205682</v>
          </cell>
          <cell r="S25">
            <v>-12.207215206410782</v>
          </cell>
          <cell r="U25">
            <v>10411</v>
          </cell>
          <cell r="V25">
            <v>-13.198265799566455</v>
          </cell>
          <cell r="W25">
            <v>7379.7703365567841</v>
          </cell>
          <cell r="X25">
            <v>-18.253831669950269</v>
          </cell>
          <cell r="AA25">
            <v>8922.1875720514945</v>
          </cell>
          <cell r="AB25">
            <v>-18.556308153688018</v>
          </cell>
          <cell r="AF25">
            <v>-14.149317066702027</v>
          </cell>
          <cell r="AG25">
            <v>3826.5179722032394</v>
          </cell>
          <cell r="AN25">
            <v>2488.2132293301834</v>
          </cell>
          <cell r="AU25">
            <v>9439</v>
          </cell>
          <cell r="AV25">
            <v>-7.8222656250000018</v>
          </cell>
          <cell r="AW25">
            <v>44</v>
          </cell>
          <cell r="AX25">
            <v>9528</v>
          </cell>
          <cell r="AY25">
            <v>-6.9985358711566636</v>
          </cell>
          <cell r="AZ25">
            <v>70.313663443215773</v>
          </cell>
          <cell r="BA25">
            <v>-35.425620959516522</v>
          </cell>
          <cell r="BC25">
            <v>394</v>
          </cell>
          <cell r="BD25">
            <v>-41.194029850746276</v>
          </cell>
          <cell r="BE25">
            <v>1220.359027796761</v>
          </cell>
          <cell r="BG25">
            <v>2332.0156127266359</v>
          </cell>
          <cell r="BI25">
            <v>2458.6839315280963</v>
          </cell>
          <cell r="BO25">
            <v>6861</v>
          </cell>
        </row>
        <row r="26">
          <cell r="A26">
            <v>2002</v>
          </cell>
          <cell r="B26">
            <v>8917.4793441658421</v>
          </cell>
          <cell r="C26">
            <v>19.69635972112318</v>
          </cell>
          <cell r="D26">
            <v>46331</v>
          </cell>
          <cell r="F26">
            <v>1918.326</v>
          </cell>
          <cell r="G26">
            <v>16.683302464348593</v>
          </cell>
          <cell r="N26">
            <v>5459.1009999999997</v>
          </cell>
          <cell r="P26">
            <v>4991.528258872795</v>
          </cell>
          <cell r="R26">
            <v>21286.434603038637</v>
          </cell>
          <cell r="S26">
            <v>12.262913150700649</v>
          </cell>
          <cell r="U26">
            <v>11799</v>
          </cell>
          <cell r="V26">
            <v>13.332052636634328</v>
          </cell>
          <cell r="W26">
            <v>8807.351021921766</v>
          </cell>
          <cell r="X26">
            <v>19.344513721426395</v>
          </cell>
          <cell r="AA26">
            <v>10609.035681781474</v>
          </cell>
          <cell r="AB26">
            <v>18.906216621291215</v>
          </cell>
          <cell r="AF26">
            <v>17.701575532900836</v>
          </cell>
          <cell r="AG26">
            <v>4175.8444869594778</v>
          </cell>
          <cell r="AN26">
            <v>2812.8402408490556</v>
          </cell>
          <cell r="AU26">
            <v>10400</v>
          </cell>
          <cell r="AV26">
            <v>10.181163258819792</v>
          </cell>
          <cell r="AW26">
            <v>-510</v>
          </cell>
          <cell r="AX26">
            <v>10084</v>
          </cell>
          <cell r="AY26">
            <v>5.8354324097397159</v>
          </cell>
          <cell r="AZ26">
            <v>110.12832224407612</v>
          </cell>
          <cell r="BA26">
            <v>56.624355567839316</v>
          </cell>
          <cell r="BC26">
            <v>775</v>
          </cell>
          <cell r="BD26">
            <v>96.700507614213208</v>
          </cell>
          <cell r="BE26">
            <v>1283.2565130405219</v>
          </cell>
          <cell r="BG26">
            <v>2178.6880180237395</v>
          </cell>
          <cell r="BI26">
            <v>2786.285806551371</v>
          </cell>
          <cell r="BO26">
            <v>7738</v>
          </cell>
        </row>
      </sheetData>
      <sheetData sheetId="4" refreshError="1"/>
      <sheetData sheetId="5">
        <row r="5">
          <cell r="A5">
            <v>1981</v>
          </cell>
        </row>
        <row r="10">
          <cell r="BI10">
            <v>1008.0963195073548</v>
          </cell>
        </row>
        <row r="11">
          <cell r="BI11">
            <v>781.75553613588124</v>
          </cell>
          <cell r="BJ11">
            <v>-22.45229736401415</v>
          </cell>
        </row>
        <row r="12">
          <cell r="BI12">
            <v>733.40739377597561</v>
          </cell>
          <cell r="BJ12">
            <v>-6.1845602781253621</v>
          </cell>
        </row>
        <row r="13">
          <cell r="BI13">
            <v>993.97561241128778</v>
          </cell>
          <cell r="BJ13">
            <v>35.528441742830942</v>
          </cell>
        </row>
        <row r="14">
          <cell r="BI14">
            <v>1321.0456408609441</v>
          </cell>
          <cell r="BJ14">
            <v>32.905236744814736</v>
          </cell>
        </row>
        <row r="15">
          <cell r="BI15">
            <v>1284.9500493786841</v>
          </cell>
          <cell r="BJ15">
            <v>-2.7323500692024605</v>
          </cell>
        </row>
        <row r="16">
          <cell r="BI16">
            <v>1415.4290612447821</v>
          </cell>
          <cell r="BJ16">
            <v>10.154403428303604</v>
          </cell>
        </row>
        <row r="17">
          <cell r="BI17">
            <v>1045.4643482783581</v>
          </cell>
          <cell r="BJ17">
            <v>-26.137990457894301</v>
          </cell>
        </row>
        <row r="18">
          <cell r="BI18">
            <v>864.31658868733689</v>
          </cell>
          <cell r="BJ18">
            <v>-17.32701453563006</v>
          </cell>
        </row>
        <row r="19">
          <cell r="BI19">
            <v>1090.2801724119893</v>
          </cell>
          <cell r="BJ19">
            <v>26.143612963373752</v>
          </cell>
        </row>
        <row r="20">
          <cell r="BI20">
            <v>1141.780442139546</v>
          </cell>
          <cell r="BJ20">
            <v>4.7235812436746905</v>
          </cell>
        </row>
        <row r="21">
          <cell r="BI21">
            <v>1165.9729827112164</v>
          </cell>
          <cell r="BJ21">
            <v>2.1188434902893238</v>
          </cell>
        </row>
        <row r="22">
          <cell r="BI22">
            <v>1104.9525974474959</v>
          </cell>
          <cell r="BJ22">
            <v>-5.2334304626708299</v>
          </cell>
        </row>
        <row r="23">
          <cell r="BI23">
            <v>887.67458822728122</v>
          </cell>
          <cell r="BJ23">
            <v>-19.664011806672921</v>
          </cell>
        </row>
        <row r="24">
          <cell r="BI24">
            <v>1369.9430897281341</v>
          </cell>
          <cell r="BJ24">
            <v>54.329425207942549</v>
          </cell>
        </row>
        <row r="25">
          <cell r="BI25">
            <v>1079.7845979064109</v>
          </cell>
          <cell r="BJ25">
            <v>-21.180331796067907</v>
          </cell>
        </row>
        <row r="26">
          <cell r="BI26">
            <v>779.10633648538806</v>
          </cell>
          <cell r="BJ26">
            <v>-27.846133571825938</v>
          </cell>
        </row>
      </sheetData>
      <sheetData sheetId="6">
        <row r="9">
          <cell r="A9">
            <v>1985</v>
          </cell>
          <cell r="BI9">
            <v>-2021.5722282181714</v>
          </cell>
        </row>
        <row r="10">
          <cell r="A10">
            <v>1986</v>
          </cell>
          <cell r="BI10">
            <v>356.59289069653209</v>
          </cell>
        </row>
        <row r="11">
          <cell r="A11">
            <v>1987</v>
          </cell>
          <cell r="BI11">
            <v>542.04504635527837</v>
          </cell>
          <cell r="BJ11">
            <v>52.006688999464636</v>
          </cell>
        </row>
        <row r="12">
          <cell r="A12">
            <v>1988</v>
          </cell>
          <cell r="BI12">
            <v>397.51051413148411</v>
          </cell>
          <cell r="BJ12">
            <v>-26.664671727128088</v>
          </cell>
        </row>
        <row r="13">
          <cell r="A13">
            <v>1989</v>
          </cell>
          <cell r="BI13">
            <v>699.99864901491878</v>
          </cell>
          <cell r="BJ13">
            <v>76.095631217286751</v>
          </cell>
        </row>
        <row r="14">
          <cell r="A14">
            <v>1990</v>
          </cell>
          <cell r="BI14">
            <v>1044.1746626763997</v>
          </cell>
          <cell r="BJ14">
            <v>49.16809684501915</v>
          </cell>
        </row>
        <row r="15">
          <cell r="A15">
            <v>1991</v>
          </cell>
          <cell r="BI15">
            <v>689.1593514239903</v>
          </cell>
          <cell r="BJ15">
            <v>-33.999609829876931</v>
          </cell>
        </row>
        <row r="16">
          <cell r="A16">
            <v>1992</v>
          </cell>
          <cell r="BI16">
            <v>659.27637037137447</v>
          </cell>
          <cell r="BJ16">
            <v>-4.3361496859716802</v>
          </cell>
        </row>
        <row r="17">
          <cell r="A17">
            <v>1993</v>
          </cell>
          <cell r="BI17">
            <v>577.21707891307437</v>
          </cell>
          <cell r="BJ17">
            <v>-12.446872836057443</v>
          </cell>
        </row>
        <row r="18">
          <cell r="A18">
            <v>1994</v>
          </cell>
          <cell r="BI18">
            <v>395.82150617127809</v>
          </cell>
          <cell r="BJ18">
            <v>-31.42588453608689</v>
          </cell>
        </row>
        <row r="19">
          <cell r="A19">
            <v>1995</v>
          </cell>
          <cell r="BI19">
            <v>892.17635597060939</v>
          </cell>
          <cell r="BJ19">
            <v>125.39865622777731</v>
          </cell>
        </row>
        <row r="20">
          <cell r="A20">
            <v>1996</v>
          </cell>
          <cell r="BI20">
            <v>721.47800958723792</v>
          </cell>
          <cell r="BJ20">
            <v>-19.132803199841209</v>
          </cell>
        </row>
        <row r="21">
          <cell r="A21">
            <v>1997</v>
          </cell>
          <cell r="BI21">
            <v>956.86985074375252</v>
          </cell>
          <cell r="BJ21">
            <v>32.626336219337261</v>
          </cell>
        </row>
        <row r="22">
          <cell r="A22">
            <v>1998</v>
          </cell>
          <cell r="BI22">
            <v>2742.5933511005755</v>
          </cell>
          <cell r="BJ22">
            <v>186.62135701828439</v>
          </cell>
        </row>
        <row r="23">
          <cell r="A23">
            <v>1999</v>
          </cell>
          <cell r="BI23">
            <v>1232.7837550552767</v>
          </cell>
          <cell r="BJ23">
            <v>-55.050435947400921</v>
          </cell>
        </row>
        <row r="24">
          <cell r="A24">
            <v>2000</v>
          </cell>
          <cell r="BI24">
            <v>1196.3451693738289</v>
          </cell>
          <cell r="BJ24">
            <v>-2.9557970351267282</v>
          </cell>
        </row>
        <row r="25">
          <cell r="A25">
            <v>2001</v>
          </cell>
          <cell r="BI25">
            <v>1497.9353815538748</v>
          </cell>
          <cell r="BJ25">
            <v>25.209297441966449</v>
          </cell>
        </row>
        <row r="26">
          <cell r="A26">
            <v>2002</v>
          </cell>
          <cell r="BI26">
            <v>984.24728012040805</v>
          </cell>
          <cell r="BJ26">
            <v>-34.293074838822172</v>
          </cell>
        </row>
      </sheetData>
      <sheetData sheetId="7">
        <row r="5">
          <cell r="AG5">
            <v>279.40425506756753</v>
          </cell>
          <cell r="AN5">
            <v>162.54368484597708</v>
          </cell>
        </row>
        <row r="6">
          <cell r="AG6">
            <v>227.26064918414917</v>
          </cell>
          <cell r="AN6">
            <v>68.844617378849719</v>
          </cell>
        </row>
        <row r="7">
          <cell r="AG7">
            <v>134.73437189054727</v>
          </cell>
          <cell r="AN7">
            <v>20.114764818088144</v>
          </cell>
        </row>
        <row r="8">
          <cell r="AG8">
            <v>105.73145817727841</v>
          </cell>
          <cell r="AN8">
            <v>4.3044672892804394</v>
          </cell>
        </row>
        <row r="9">
          <cell r="AG9">
            <v>138.9541474669424</v>
          </cell>
          <cell r="AN9">
            <v>44.071869644494662</v>
          </cell>
        </row>
        <row r="10">
          <cell r="AG10">
            <v>249.37059413975271</v>
          </cell>
          <cell r="AN10">
            <v>87.436261437855435</v>
          </cell>
          <cell r="AU10">
            <v>462</v>
          </cell>
          <cell r="AW10">
            <v>30</v>
          </cell>
          <cell r="AX10">
            <v>487</v>
          </cell>
        </row>
        <row r="11">
          <cell r="AG11">
            <v>274.73195691014189</v>
          </cell>
          <cell r="AN11">
            <v>90.948934703685893</v>
          </cell>
          <cell r="AU11">
            <v>493</v>
          </cell>
          <cell r="AW11">
            <v>7</v>
          </cell>
          <cell r="AX11">
            <v>499</v>
          </cell>
        </row>
        <row r="12">
          <cell r="AG12">
            <v>251.41488038257825</v>
          </cell>
          <cell r="AN12">
            <v>71.184274291615381</v>
          </cell>
          <cell r="AU12">
            <v>427</v>
          </cell>
          <cell r="AW12">
            <v>17</v>
          </cell>
          <cell r="AX12">
            <v>445</v>
          </cell>
        </row>
        <row r="13">
          <cell r="AG13">
            <v>265.13135389712841</v>
          </cell>
          <cell r="AN13">
            <v>122.70356716154645</v>
          </cell>
          <cell r="AU13">
            <v>510</v>
          </cell>
          <cell r="AW13">
            <v>29</v>
          </cell>
          <cell r="AX13">
            <v>536</v>
          </cell>
        </row>
        <row r="14">
          <cell r="AG14">
            <v>281.39666017862879</v>
          </cell>
          <cell r="AN14">
            <v>74.132997042624211</v>
          </cell>
          <cell r="AU14">
            <v>469</v>
          </cell>
          <cell r="AW14">
            <v>61</v>
          </cell>
          <cell r="AX14">
            <v>531</v>
          </cell>
        </row>
        <row r="15">
          <cell r="AG15">
            <v>165.26964905386481</v>
          </cell>
          <cell r="AN15">
            <v>53.855344945625177</v>
          </cell>
          <cell r="AU15">
            <v>292</v>
          </cell>
          <cell r="AW15">
            <v>-20</v>
          </cell>
          <cell r="AX15">
            <v>275</v>
          </cell>
        </row>
        <row r="16">
          <cell r="AG16">
            <v>197.94790976554035</v>
          </cell>
          <cell r="AN16">
            <v>183.7579096505707</v>
          </cell>
          <cell r="AU16">
            <v>544</v>
          </cell>
          <cell r="AW16">
            <v>35</v>
          </cell>
          <cell r="AX16">
            <v>564</v>
          </cell>
        </row>
        <row r="17">
          <cell r="AG17">
            <v>148.03541325516957</v>
          </cell>
          <cell r="AN17">
            <v>111.1981011358791</v>
          </cell>
          <cell r="AU17">
            <v>368</v>
          </cell>
          <cell r="AW17">
            <v>12</v>
          </cell>
          <cell r="AX17">
            <v>374</v>
          </cell>
        </row>
        <row r="18">
          <cell r="AG18">
            <v>141.56881776451689</v>
          </cell>
          <cell r="AN18">
            <v>52.462089047538356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178.5900966283221</v>
          </cell>
          <cell r="AN19">
            <v>43.218810229475658</v>
          </cell>
          <cell r="AU19">
            <v>342</v>
          </cell>
          <cell r="AW19">
            <v>45</v>
          </cell>
          <cell r="AX19">
            <v>383</v>
          </cell>
        </row>
        <row r="20">
          <cell r="AG20">
            <v>223.60413972555006</v>
          </cell>
          <cell r="AN20">
            <v>86.94720055023123</v>
          </cell>
          <cell r="AU20">
            <v>466</v>
          </cell>
          <cell r="AW20">
            <v>33</v>
          </cell>
          <cell r="AX20">
            <v>496</v>
          </cell>
        </row>
        <row r="21">
          <cell r="AG21">
            <v>250.63155896269669</v>
          </cell>
          <cell r="AN21">
            <v>75.385697234710904</v>
          </cell>
          <cell r="AU21">
            <v>475</v>
          </cell>
          <cell r="AW21">
            <v>30</v>
          </cell>
          <cell r="AX21">
            <v>506</v>
          </cell>
        </row>
        <row r="22">
          <cell r="AG22">
            <v>190.16533806714546</v>
          </cell>
          <cell r="AN22">
            <v>93.119568850809856</v>
          </cell>
          <cell r="AU22">
            <v>412</v>
          </cell>
          <cell r="AW22">
            <v>38</v>
          </cell>
          <cell r="AX22">
            <v>447</v>
          </cell>
        </row>
        <row r="23">
          <cell r="AG23">
            <v>180.73008851304846</v>
          </cell>
          <cell r="AN23">
            <v>74.596580596835125</v>
          </cell>
          <cell r="AU23">
            <v>391</v>
          </cell>
          <cell r="AW23">
            <v>53</v>
          </cell>
          <cell r="AX23">
            <v>442</v>
          </cell>
        </row>
        <row r="24">
          <cell r="AG24">
            <v>214.09375495961973</v>
          </cell>
          <cell r="AN24">
            <v>43.611908863443347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159.87478483081892</v>
          </cell>
          <cell r="AN25">
            <v>28.525334987092393</v>
          </cell>
          <cell r="AU25">
            <v>297</v>
          </cell>
          <cell r="AW25">
            <v>39</v>
          </cell>
          <cell r="AX25">
            <v>336</v>
          </cell>
        </row>
        <row r="26">
          <cell r="AG26">
            <v>183.33757141844097</v>
          </cell>
          <cell r="AN26">
            <v>343.58478968013736</v>
          </cell>
          <cell r="AU26">
            <v>813</v>
          </cell>
          <cell r="AW26">
            <v>35</v>
          </cell>
          <cell r="AX26">
            <v>837</v>
          </cell>
        </row>
      </sheetData>
      <sheetData sheetId="8" refreshError="1"/>
      <sheetData sheetId="9">
        <row r="5">
          <cell r="J5">
            <v>0</v>
          </cell>
          <cell r="L5">
            <v>527.47299999999996</v>
          </cell>
          <cell r="P5">
            <v>99.780663633700513</v>
          </cell>
          <cell r="R5">
            <v>882.33266363370058</v>
          </cell>
        </row>
        <row r="6">
          <cell r="J6">
            <v>0</v>
          </cell>
          <cell r="L6">
            <v>526.59399999999994</v>
          </cell>
          <cell r="P6">
            <v>68.480564908594175</v>
          </cell>
          <cell r="R6">
            <v>885.3575649085941</v>
          </cell>
        </row>
        <row r="7">
          <cell r="J7">
            <v>0</v>
          </cell>
          <cell r="L7">
            <v>382.64299999999997</v>
          </cell>
          <cell r="P7">
            <v>59.520148085190961</v>
          </cell>
          <cell r="R7">
            <v>850.25014808519086</v>
          </cell>
          <cell r="BA7">
            <v>41.484879972539581</v>
          </cell>
          <cell r="BB7">
            <v>0.2935416666666697</v>
          </cell>
          <cell r="BD7">
            <v>40.625</v>
          </cell>
        </row>
        <row r="8">
          <cell r="J8">
            <v>0</v>
          </cell>
          <cell r="L8">
            <v>453.06499999999994</v>
          </cell>
          <cell r="P8">
            <v>124.9935303364734</v>
          </cell>
          <cell r="R8">
            <v>1211.5275303364733</v>
          </cell>
          <cell r="BA8">
            <v>20.876406636997658</v>
          </cell>
          <cell r="BB8">
            <v>4.7371762737642626</v>
          </cell>
          <cell r="BD8">
            <v>47.037037037037031</v>
          </cell>
        </row>
        <row r="9">
          <cell r="J9">
            <v>0</v>
          </cell>
          <cell r="L9">
            <v>639.91</v>
          </cell>
          <cell r="P9">
            <v>247.60373744223153</v>
          </cell>
          <cell r="R9">
            <v>1717.5347374422315</v>
          </cell>
          <cell r="BA9">
            <v>34.270807723817583</v>
          </cell>
          <cell r="BB9">
            <v>6.2642597581174329</v>
          </cell>
          <cell r="BD9">
            <v>24.685138539042818</v>
          </cell>
        </row>
        <row r="10">
          <cell r="J10">
            <v>345.19596763691516</v>
          </cell>
          <cell r="L10">
            <v>1080.4209676369151</v>
          </cell>
          <cell r="P10">
            <v>362.43504226570417</v>
          </cell>
          <cell r="R10">
            <v>2135.6630422657045</v>
          </cell>
          <cell r="BA10">
            <v>111.08754647555608</v>
          </cell>
          <cell r="BB10">
            <v>3.3219172968624378</v>
          </cell>
          <cell r="BD10">
            <v>28.080808080808083</v>
          </cell>
        </row>
        <row r="11">
          <cell r="J11">
            <v>284.02972898124267</v>
          </cell>
          <cell r="L11">
            <v>858.52972898124256</v>
          </cell>
          <cell r="P11">
            <v>395.60224895897045</v>
          </cell>
          <cell r="R11">
            <v>2422.1862489589703</v>
          </cell>
          <cell r="BA11">
            <v>-23.076438052512348</v>
          </cell>
          <cell r="BB11">
            <v>5.4530315061658001</v>
          </cell>
          <cell r="BD11">
            <v>-21.135646687697161</v>
          </cell>
        </row>
        <row r="12">
          <cell r="A12">
            <v>1988</v>
          </cell>
          <cell r="J12">
            <v>237.79295642140244</v>
          </cell>
          <cell r="L12">
            <v>739.47795642140238</v>
          </cell>
          <cell r="N12">
            <v>1405.0360000000001</v>
          </cell>
          <cell r="P12">
            <v>289.82323962337608</v>
          </cell>
          <cell r="R12">
            <v>2196.5442396233761</v>
          </cell>
          <cell r="BA12">
            <v>-33.984480563698462</v>
          </cell>
          <cell r="BB12">
            <v>10.614908635794734</v>
          </cell>
          <cell r="BD12">
            <v>-19.799999999999997</v>
          </cell>
        </row>
        <row r="13">
          <cell r="A13">
            <v>1989</v>
          </cell>
          <cell r="J13">
            <v>228.71273210608888</v>
          </cell>
          <cell r="L13">
            <v>842.55373210608889</v>
          </cell>
          <cell r="N13">
            <v>905.9079999999999</v>
          </cell>
          <cell r="P13">
            <v>255.10782200073515</v>
          </cell>
          <cell r="R13">
            <v>1774.8568220007351</v>
          </cell>
          <cell r="BA13">
            <v>-7.4083492007314344</v>
          </cell>
          <cell r="BB13">
            <v>12.60696349858847</v>
          </cell>
          <cell r="BD13">
            <v>-66.832917705735667</v>
          </cell>
        </row>
        <row r="14">
          <cell r="A14">
            <v>1990</v>
          </cell>
          <cell r="J14">
            <v>139.84419501600166</v>
          </cell>
          <cell r="L14">
            <v>773.58819501600158</v>
          </cell>
          <cell r="N14">
            <v>794.02</v>
          </cell>
          <cell r="P14">
            <v>289.64866398702935</v>
          </cell>
          <cell r="R14">
            <v>1717.4126639870292</v>
          </cell>
          <cell r="BA14">
            <v>-55.28431631710977</v>
          </cell>
          <cell r="BB14">
            <v>13.701312792475548</v>
          </cell>
          <cell r="BD14">
            <v>7.5187969924812137</v>
          </cell>
        </row>
        <row r="15">
          <cell r="A15">
            <v>1991</v>
          </cell>
          <cell r="J15">
            <v>111.89507015129493</v>
          </cell>
          <cell r="L15">
            <v>703.54707015129486</v>
          </cell>
          <cell r="N15">
            <v>780.68899999999996</v>
          </cell>
          <cell r="P15">
            <v>245.15827843928398</v>
          </cell>
          <cell r="R15">
            <v>1617.4992784392839</v>
          </cell>
          <cell r="BA15">
            <v>18.790264582962514</v>
          </cell>
          <cell r="BB15">
            <v>7.5475848490069239</v>
          </cell>
          <cell r="BD15">
            <v>10.489510489510479</v>
          </cell>
        </row>
        <row r="16">
          <cell r="A16">
            <v>1992</v>
          </cell>
          <cell r="J16">
            <v>142.58097580409947</v>
          </cell>
          <cell r="L16">
            <v>890.38397580409935</v>
          </cell>
          <cell r="N16">
            <v>607.53</v>
          </cell>
          <cell r="P16">
            <v>289.43655240745147</v>
          </cell>
          <cell r="R16">
            <v>1644.7695524074513</v>
          </cell>
          <cell r="BA16">
            <v>-45.231411604937144</v>
          </cell>
          <cell r="BB16">
            <v>7.1444247140544377</v>
          </cell>
          <cell r="BD16">
            <v>-20.253164556962023</v>
          </cell>
        </row>
        <row r="17">
          <cell r="A17">
            <v>1993</v>
          </cell>
          <cell r="J17">
            <v>168.83514055427042</v>
          </cell>
          <cell r="L17">
            <v>978.15114055427046</v>
          </cell>
          <cell r="N17">
            <v>470.274</v>
          </cell>
          <cell r="P17">
            <v>323.22338696828956</v>
          </cell>
          <cell r="R17">
            <v>1602.8133869682897</v>
          </cell>
          <cell r="BA17">
            <v>52.242055327138303</v>
          </cell>
          <cell r="BB17">
            <v>8.4725553054281448</v>
          </cell>
          <cell r="BD17">
            <v>21.42857142857142</v>
          </cell>
        </row>
        <row r="18">
          <cell r="A18">
            <v>1994</v>
          </cell>
          <cell r="J18">
            <v>206.44116305329669</v>
          </cell>
          <cell r="L18">
            <v>990.56616305329669</v>
          </cell>
          <cell r="N18">
            <v>469.39</v>
          </cell>
          <cell r="P18">
            <v>287.38358117548466</v>
          </cell>
          <cell r="R18">
            <v>1540.8985811754847</v>
          </cell>
          <cell r="BA18">
            <v>-26.288221784769817</v>
          </cell>
          <cell r="BB18">
            <v>0.58649237447033897</v>
          </cell>
          <cell r="BD18">
            <v>-22.875816993464049</v>
          </cell>
        </row>
        <row r="19">
          <cell r="A19">
            <v>1995</v>
          </cell>
          <cell r="J19">
            <v>185.58674028254291</v>
          </cell>
          <cell r="L19">
            <v>904.87174028254299</v>
          </cell>
          <cell r="N19">
            <v>525.721</v>
          </cell>
          <cell r="P19">
            <v>301.06755685331154</v>
          </cell>
          <cell r="R19">
            <v>1546.0735568533116</v>
          </cell>
          <cell r="BA19">
            <v>-1.7158793422948349</v>
          </cell>
          <cell r="BB19">
            <v>2.1662614718614606</v>
          </cell>
          <cell r="BD19">
            <v>12.711864406779672</v>
          </cell>
        </row>
        <row r="20">
          <cell r="A20">
            <v>1996</v>
          </cell>
          <cell r="J20">
            <v>186.9557187660937</v>
          </cell>
          <cell r="L20">
            <v>724.44471876609362</v>
          </cell>
          <cell r="N20">
            <v>538.45600000000002</v>
          </cell>
          <cell r="P20">
            <v>231.79187734826078</v>
          </cell>
          <cell r="R20">
            <v>1307.7368773482608</v>
          </cell>
          <cell r="BA20">
            <v>-8.9815536819582871</v>
          </cell>
          <cell r="BB20">
            <v>5.1498359658020689</v>
          </cell>
          <cell r="BD20">
            <v>-4.5112781954887211</v>
          </cell>
        </row>
        <row r="21">
          <cell r="A21">
            <v>1997</v>
          </cell>
          <cell r="J21">
            <v>341.77109926989851</v>
          </cell>
          <cell r="L21">
            <v>821.55309926989855</v>
          </cell>
          <cell r="N21">
            <v>664.53700000000003</v>
          </cell>
          <cell r="P21">
            <v>221.78365721045617</v>
          </cell>
          <cell r="R21">
            <v>1366.1026572104563</v>
          </cell>
          <cell r="BA21">
            <v>-11.521755441384119</v>
          </cell>
          <cell r="BB21">
            <v>10.905237906488978</v>
          </cell>
          <cell r="BD21">
            <v>-53.543307086614163</v>
          </cell>
        </row>
        <row r="22">
          <cell r="A22">
            <v>1998</v>
          </cell>
          <cell r="J22">
            <v>313.99254147364672</v>
          </cell>
          <cell r="L22">
            <v>715.75954147364678</v>
          </cell>
          <cell r="N22">
            <v>625.63700000000006</v>
          </cell>
          <cell r="P22">
            <v>243.46494653137228</v>
          </cell>
          <cell r="R22">
            <v>1270.8689465313723</v>
          </cell>
          <cell r="BA22">
            <v>-108.01988467173074</v>
          </cell>
          <cell r="BB22">
            <v>2.7738853684325591</v>
          </cell>
          <cell r="BD22">
            <v>-83.050847457627114</v>
          </cell>
        </row>
        <row r="23">
          <cell r="A23">
            <v>1999</v>
          </cell>
          <cell r="J23">
            <v>346.73657269589859</v>
          </cell>
          <cell r="L23">
            <v>846.97757269589852</v>
          </cell>
          <cell r="N23">
            <v>607.15</v>
          </cell>
          <cell r="P23">
            <v>274.44892677808753</v>
          </cell>
          <cell r="R23">
            <v>1381.8399267780874</v>
          </cell>
          <cell r="BA23">
            <v>-286.4796282308763</v>
          </cell>
          <cell r="BB23">
            <v>8.6027971919364177E-2</v>
          </cell>
          <cell r="BD23">
            <v>580</v>
          </cell>
        </row>
        <row r="24">
          <cell r="A24">
            <v>2000</v>
          </cell>
          <cell r="J24">
            <v>359.30822949338722</v>
          </cell>
          <cell r="L24">
            <v>1059.7362294933873</v>
          </cell>
          <cell r="N24">
            <v>422.06799999999998</v>
          </cell>
          <cell r="P24">
            <v>423.75708394950811</v>
          </cell>
          <cell r="R24">
            <v>1546.2530839495082</v>
          </cell>
          <cell r="BA24">
            <v>625.13444676562972</v>
          </cell>
          <cell r="BB24">
            <v>7.0199871238361027</v>
          </cell>
          <cell r="BD24">
            <v>17.647058823529417</v>
          </cell>
        </row>
        <row r="25">
          <cell r="A25">
            <v>2001</v>
          </cell>
          <cell r="J25">
            <v>239.14647930016645</v>
          </cell>
          <cell r="L25">
            <v>693.84647930016649</v>
          </cell>
          <cell r="N25">
            <v>445.35399999999998</v>
          </cell>
          <cell r="P25">
            <v>313.52343161198945</v>
          </cell>
          <cell r="R25">
            <v>1213.5774316119894</v>
          </cell>
          <cell r="BA25">
            <v>-61.407532954702447</v>
          </cell>
          <cell r="BB25">
            <v>0.5530429838442501</v>
          </cell>
          <cell r="BD25">
            <v>37.5</v>
          </cell>
        </row>
        <row r="26">
          <cell r="A26">
            <v>2002</v>
          </cell>
          <cell r="J26">
            <v>361.33089731382074</v>
          </cell>
          <cell r="L26">
            <v>946.6243601056799</v>
          </cell>
          <cell r="N26">
            <v>449.46699999999998</v>
          </cell>
          <cell r="P26">
            <v>295.15314739071664</v>
          </cell>
          <cell r="R26">
            <v>1329.9136101825757</v>
          </cell>
          <cell r="BA26">
            <v>405.4151439551456</v>
          </cell>
          <cell r="BB26">
            <v>0.87053132736620853</v>
          </cell>
          <cell r="BD26">
            <v>-27.27272727272727</v>
          </cell>
        </row>
        <row r="27">
          <cell r="A27">
            <v>2003</v>
          </cell>
          <cell r="L27">
            <v>1100.6006022605488</v>
          </cell>
          <cell r="N27">
            <v>502.31999999999994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Instructions"/>
      <sheetName val="Contents"/>
      <sheetName val="Business &amp; other details"/>
      <sheetName val="2.11 Labour"/>
      <sheetName val="3.6 Quality of services"/>
      <sheetName val="3.6.8 Network-feeders"/>
      <sheetName val="3.6.9 Network-reliability"/>
      <sheetName val="4.1 Public lighting"/>
      <sheetName val="6.2 STPIS Reliability"/>
      <sheetName val="6.6 STPIS Customer Service"/>
      <sheetName val="6.7 STPIS Daily Performance"/>
      <sheetName val="6.8 STPIS Exclusions"/>
      <sheetName val="6.9 STPIS - GSL"/>
      <sheetName val="7.8 Avoided TUOS Payments"/>
      <sheetName val="7.10 Juris Scheme"/>
      <sheetName val="7.11 DMIS-DMIA"/>
      <sheetName val="7.12 Safety and Bushfire"/>
      <sheetName val="7.13 TARC"/>
      <sheetName val="8.1 Income"/>
      <sheetName val="8.2 Capex"/>
      <sheetName val="8.4 Opex"/>
      <sheetName val="9.5 TU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Instructions"/>
      <sheetName val="Contents"/>
      <sheetName val="Business &amp; other details"/>
      <sheetName val="2.1 Expenditure summary"/>
      <sheetName val="2.2 Repex"/>
      <sheetName val="2.3(a) Augex"/>
      <sheetName val="2.3(b) Augex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0(A) Overheads"/>
      <sheetName val="2.11 Labour"/>
      <sheetName val="2.12 Input tables"/>
      <sheetName val="4.1 Public lighting"/>
      <sheetName val="4.2 Metering"/>
      <sheetName val="4.3 Fee-based services"/>
      <sheetName val="4.4 Quoted services"/>
      <sheetName val="5.2 Asset Age Profile"/>
      <sheetName val="5.3 MD - Network level"/>
      <sheetName val="5.4 MD &amp; utilisation-Spatial"/>
      <sheetName val="6.3 Sustained interruptionss"/>
      <sheetName val="Amend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D7" t="str">
            <v>Worksheet 2.10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>
        <row r="2">
          <cell r="B2" t="str">
            <v>ActewAGL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s_charts"/>
      <sheetName val="Total opex allowance vs actual"/>
      <sheetName val="Index Tables"/>
      <sheetName val="Circuit length"/>
      <sheetName val="Rate of change"/>
      <sheetName val="Total SCS opex forecast "/>
      <sheetName val="SCS_Distribution opex forecast"/>
      <sheetName val="SCS_Dual Function opex forecast"/>
      <sheetName val="Summary"/>
      <sheetName val="LTF"/>
      <sheetName val="EN P&amp;L"/>
      <sheetName val="Costs input=&gt;"/>
      <sheetName val="Base opex output_Total"/>
      <sheetName val="Step changes input"/>
      <sheetName val="Step change output"/>
      <sheetName val="Output_cat detail_Total SCS"/>
      <sheetName val="Output_cat detail_Dist"/>
      <sheetName val="Output_cat detail_DF"/>
      <sheetName val="Output_category"/>
      <sheetName val="RIN tables=&gt;"/>
      <sheetName val="2.1 Expenditure summary"/>
      <sheetName val="2.6 Non-network"/>
      <sheetName val="2.10 Overheads"/>
      <sheetName val="2.11 Labour"/>
      <sheetName val="2.14 Forecast price changes"/>
      <sheetName val="2.16 Opex Summary"/>
      <sheetName val="2.17 Step Changes"/>
      <sheetName val="3.2 Operating expendit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I11">
            <v>0.5</v>
          </cell>
        </row>
      </sheetData>
      <sheetData sheetId="6" refreshError="1"/>
      <sheetData sheetId="7">
        <row r="29">
          <cell r="M29">
            <v>45.221281394766436</v>
          </cell>
        </row>
      </sheetData>
      <sheetData sheetId="8">
        <row r="29">
          <cell r="M29">
            <v>7.7567619152435627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7">
          <cell r="A7">
            <v>1000000</v>
          </cell>
        </row>
      </sheetData>
      <sheetData sheetId="27" refreshError="1"/>
      <sheetData sheetId="2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Location"/>
      <sheetName val="Summary by Strategy"/>
      <sheetName val="Strategies"/>
      <sheetName val="Comments"/>
      <sheetName val="Deleted"/>
      <sheetName val="Sheet1"/>
      <sheetName val="Sheet2"/>
      <sheetName val="Sheet3"/>
      <sheetName val="Summary "/>
      <sheetName val="Projects"/>
    </sheetNames>
    <sheetDataSet>
      <sheetData sheetId="0"/>
      <sheetData sheetId="1"/>
      <sheetData sheetId="2">
        <row r="6">
          <cell r="B6">
            <v>0</v>
          </cell>
          <cell r="C6" t="str">
            <v>Transformers</v>
          </cell>
          <cell r="D6" t="str">
            <v>Condition Assessment</v>
          </cell>
          <cell r="E6" t="str">
            <v>Other</v>
          </cell>
          <cell r="F6" t="str">
            <v>Life Assessment</v>
          </cell>
          <cell r="G6" t="str">
            <v>O</v>
          </cell>
          <cell r="H6" t="str">
            <v>I</v>
          </cell>
          <cell r="I6">
            <v>1994</v>
          </cell>
          <cell r="J6" t="str">
            <v>Asset Managers</v>
          </cell>
          <cell r="K6" t="str">
            <v>Recurrent</v>
          </cell>
          <cell r="M6" t="str">
            <v>RM</v>
          </cell>
          <cell r="Q6">
            <v>3</v>
          </cell>
        </row>
        <row r="7">
          <cell r="B7">
            <v>0.1</v>
          </cell>
          <cell r="C7" t="str">
            <v>Transformers</v>
          </cell>
          <cell r="D7" t="str">
            <v>Transformer/Reactor Refurbishment</v>
          </cell>
          <cell r="E7" t="str">
            <v>Life Extension</v>
          </cell>
          <cell r="F7" t="str">
            <v>Refurbish Transformers</v>
          </cell>
          <cell r="G7" t="str">
            <v>M</v>
          </cell>
          <cell r="H7" t="str">
            <v>C</v>
          </cell>
          <cell r="I7">
            <v>1994</v>
          </cell>
          <cell r="J7" t="str">
            <v>Asset Managers</v>
          </cell>
          <cell r="K7" t="str">
            <v>Recurrent</v>
          </cell>
          <cell r="L7" t="str">
            <v>Need to separate oil leaks and oil treatment and also to include all txs in Attach A</v>
          </cell>
          <cell r="M7" t="str">
            <v>Assess indivually</v>
          </cell>
          <cell r="Q7" t="str">
            <v>3i</v>
          </cell>
        </row>
        <row r="8">
          <cell r="B8">
            <v>1</v>
          </cell>
          <cell r="C8" t="str">
            <v>Transformers</v>
          </cell>
          <cell r="D8" t="str">
            <v>Transformer/Reactor Life Extension</v>
          </cell>
          <cell r="E8" t="str">
            <v>Life Extension</v>
          </cell>
          <cell r="F8" t="str">
            <v>Life Extension Works</v>
          </cell>
          <cell r="G8" t="str">
            <v>C</v>
          </cell>
        </row>
        <row r="9">
          <cell r="B9">
            <v>1.1000000000000001</v>
          </cell>
          <cell r="C9" t="str">
            <v>Transformers</v>
          </cell>
          <cell r="D9" t="str">
            <v>Transformer/Reactor Replacement</v>
          </cell>
          <cell r="E9" t="str">
            <v>Replacement</v>
          </cell>
          <cell r="F9" t="str">
            <v>Replace Transformers (planned)</v>
          </cell>
          <cell r="G9" t="str">
            <v>C</v>
          </cell>
          <cell r="H9" t="str">
            <v>C</v>
          </cell>
          <cell r="I9">
            <v>2002</v>
          </cell>
          <cell r="J9" t="str">
            <v>Asset Managers</v>
          </cell>
          <cell r="K9" t="str">
            <v>Recurrent</v>
          </cell>
          <cell r="M9" t="str">
            <v>Assess indivually</v>
          </cell>
          <cell r="Q9" t="str">
            <v>2i</v>
          </cell>
        </row>
        <row r="10">
          <cell r="B10">
            <v>2</v>
          </cell>
          <cell r="C10" t="str">
            <v>Transformers</v>
          </cell>
          <cell r="D10" t="str">
            <v>Transformer/Reactor Failure</v>
          </cell>
          <cell r="E10" t="str">
            <v>Replacement</v>
          </cell>
          <cell r="F10" t="str">
            <v>Replace Transformers (unplanned)</v>
          </cell>
          <cell r="G10" t="str">
            <v>C</v>
          </cell>
          <cell r="H10" t="str">
            <v>C</v>
          </cell>
          <cell r="I10">
            <v>2002</v>
          </cell>
          <cell r="J10" t="str">
            <v>SSE</v>
          </cell>
          <cell r="K10" t="str">
            <v>Recurrent</v>
          </cell>
          <cell r="M10">
            <v>0</v>
          </cell>
          <cell r="N10">
            <v>0</v>
          </cell>
          <cell r="O10">
            <v>10</v>
          </cell>
          <cell r="P10">
            <v>0</v>
          </cell>
          <cell r="Q10">
            <v>1</v>
          </cell>
        </row>
        <row r="11">
          <cell r="B11">
            <v>3.1</v>
          </cell>
          <cell r="C11" t="str">
            <v>Transformers</v>
          </cell>
          <cell r="D11" t="str">
            <v>Conservator Bags</v>
          </cell>
          <cell r="E11" t="str">
            <v>Conservator Bags</v>
          </cell>
          <cell r="F11" t="str">
            <v>Install bags on Txs manufactured &gt;1975</v>
          </cell>
          <cell r="G11" t="str">
            <v>C</v>
          </cell>
          <cell r="H11" t="str">
            <v>R</v>
          </cell>
          <cell r="I11">
            <v>1994</v>
          </cell>
          <cell r="J11" t="str">
            <v>Asset Managers</v>
          </cell>
          <cell r="K11" t="str">
            <v>Deferred (no date)</v>
          </cell>
          <cell r="L11" t="str">
            <v>Need to split Strategy a1 into pre 1975 and post1975</v>
          </cell>
          <cell r="M11">
            <v>0</v>
          </cell>
          <cell r="N11">
            <v>0</v>
          </cell>
          <cell r="O11">
            <v>0</v>
          </cell>
          <cell r="P11">
            <v>10</v>
          </cell>
          <cell r="Q11">
            <v>3</v>
          </cell>
        </row>
        <row r="12">
          <cell r="B12">
            <v>3.2</v>
          </cell>
          <cell r="C12" t="str">
            <v>Transformers</v>
          </cell>
          <cell r="D12" t="str">
            <v>Conservator Bags</v>
          </cell>
          <cell r="E12" t="str">
            <v>Conservator Bags</v>
          </cell>
          <cell r="F12" t="str">
            <v>Install bags on Txs manufactured &lt;1975</v>
          </cell>
          <cell r="G12" t="str">
            <v>C</v>
          </cell>
          <cell r="H12" t="str">
            <v>R</v>
          </cell>
          <cell r="I12">
            <v>1994</v>
          </cell>
          <cell r="J12" t="str">
            <v>Asset Managers</v>
          </cell>
          <cell r="K12" t="str">
            <v>Deferred (2003)</v>
          </cell>
          <cell r="L12" t="str">
            <v>Reason for difference between pre 1975 and post 1975 not clear</v>
          </cell>
          <cell r="M12">
            <v>0</v>
          </cell>
          <cell r="N12">
            <v>0</v>
          </cell>
          <cell r="O12">
            <v>0</v>
          </cell>
          <cell r="P12">
            <v>8</v>
          </cell>
          <cell r="Q12">
            <v>3</v>
          </cell>
        </row>
        <row r="13">
          <cell r="B13">
            <v>3.3</v>
          </cell>
          <cell r="C13" t="str">
            <v>Transformers</v>
          </cell>
          <cell r="D13" t="str">
            <v>Conservator Bags</v>
          </cell>
          <cell r="E13" t="str">
            <v>Conservator Bags</v>
          </cell>
          <cell r="F13" t="str">
            <v>Review effectiveness of air/oil separation systems and investigate alternative methods</v>
          </cell>
          <cell r="G13" t="str">
            <v>O</v>
          </cell>
          <cell r="H13" t="str">
            <v>I</v>
          </cell>
          <cell r="I13">
            <v>2002</v>
          </cell>
          <cell r="J13" t="str">
            <v>AM/Central</v>
          </cell>
          <cell r="K13">
            <v>38352</v>
          </cell>
          <cell r="M13">
            <v>0</v>
          </cell>
          <cell r="N13">
            <v>0</v>
          </cell>
          <cell r="O13">
            <v>0</v>
          </cell>
          <cell r="P13">
            <v>8</v>
          </cell>
          <cell r="Q13">
            <v>3</v>
          </cell>
        </row>
        <row r="14">
          <cell r="B14">
            <v>4</v>
          </cell>
          <cell r="C14" t="str">
            <v>Transformers</v>
          </cell>
          <cell r="D14" t="str">
            <v>Sealing of On Load Tapchanger Diverter Compartments</v>
          </cell>
          <cell r="E14" t="str">
            <v>Other</v>
          </cell>
          <cell r="F14" t="str">
            <v>Review effectiveness of existing condition monitoring where oil leaks from diverter into the main tank and examine alternative techniques</v>
          </cell>
          <cell r="G14" t="str">
            <v>O</v>
          </cell>
          <cell r="H14" t="str">
            <v>I</v>
          </cell>
          <cell r="I14">
            <v>2002</v>
          </cell>
          <cell r="J14" t="str">
            <v>SSE</v>
          </cell>
          <cell r="K14">
            <v>38504</v>
          </cell>
          <cell r="L14" t="str">
            <v>Target dates required</v>
          </cell>
          <cell r="M14">
            <v>0</v>
          </cell>
          <cell r="N14">
            <v>0</v>
          </cell>
          <cell r="O14">
            <v>0</v>
          </cell>
          <cell r="P14">
            <v>8</v>
          </cell>
          <cell r="Q14">
            <v>3</v>
          </cell>
        </row>
        <row r="15">
          <cell r="B15">
            <v>5.0999999999999996</v>
          </cell>
          <cell r="C15" t="str">
            <v>Transformers</v>
          </cell>
          <cell r="D15" t="str">
            <v>Ageing of On Load Tapchangers</v>
          </cell>
          <cell r="E15" t="str">
            <v>Other</v>
          </cell>
          <cell r="F15" t="str">
            <v>Review all tapchangers that operate more than 15,000 times per year and assess suitability for an on-line filter unit to be installed, or other methods of controlling diverter switch wear</v>
          </cell>
          <cell r="G15" t="str">
            <v>O</v>
          </cell>
          <cell r="H15" t="str">
            <v>I</v>
          </cell>
          <cell r="I15">
            <v>1998</v>
          </cell>
          <cell r="J15" t="str">
            <v>Asset Managers</v>
          </cell>
          <cell r="K15">
            <v>38504</v>
          </cell>
          <cell r="L15" t="str">
            <v>Target dates required</v>
          </cell>
          <cell r="M15">
            <v>2</v>
          </cell>
          <cell r="N15">
            <v>2</v>
          </cell>
          <cell r="O15">
            <v>10</v>
          </cell>
          <cell r="P15">
            <v>8</v>
          </cell>
          <cell r="Q15">
            <v>3</v>
          </cell>
        </row>
        <row r="16">
          <cell r="B16">
            <v>5.2</v>
          </cell>
          <cell r="C16" t="str">
            <v>Transformers</v>
          </cell>
          <cell r="D16" t="str">
            <v>Ageing of On Load Tapchangers</v>
          </cell>
          <cell r="E16" t="str">
            <v>Other</v>
          </cell>
          <cell r="F16" t="str">
            <v>Install on-line oil filter units as determined by the investigation</v>
          </cell>
          <cell r="G16" t="str">
            <v>C</v>
          </cell>
          <cell r="H16" t="str">
            <v>C</v>
          </cell>
          <cell r="I16">
            <v>1998</v>
          </cell>
          <cell r="J16" t="str">
            <v>Asset Managers</v>
          </cell>
          <cell r="K16" t="str">
            <v>To be determined by investigation</v>
          </cell>
          <cell r="M16">
            <v>2</v>
          </cell>
          <cell r="N16">
            <v>2</v>
          </cell>
          <cell r="O16">
            <v>10</v>
          </cell>
          <cell r="P16">
            <v>8</v>
          </cell>
          <cell r="Q16">
            <v>3</v>
          </cell>
        </row>
        <row r="17">
          <cell r="B17">
            <v>6.1</v>
          </cell>
          <cell r="C17" t="str">
            <v>Transformers</v>
          </cell>
          <cell r="D17" t="str">
            <v>Ageing of On Load Tapchangers</v>
          </cell>
          <cell r="E17" t="str">
            <v>Other</v>
          </cell>
          <cell r="F17" t="str">
            <v>Develop a schedule for the inspection of all Reinhausen tapchangers with greater than 300,000 operations (500,000 operations for transformers loaded between 30%  and 50% of rating)</v>
          </cell>
          <cell r="G17" t="str">
            <v>O</v>
          </cell>
          <cell r="H17" t="str">
            <v>I</v>
          </cell>
          <cell r="I17">
            <v>2002</v>
          </cell>
          <cell r="J17" t="str">
            <v>SSE</v>
          </cell>
          <cell r="K17">
            <v>38322</v>
          </cell>
          <cell r="L17" t="str">
            <v>If it hasn't been done need to renew target date.  Also need to split strategy it List and Maintenance Actions</v>
          </cell>
          <cell r="M17">
            <v>2</v>
          </cell>
          <cell r="N17">
            <v>2</v>
          </cell>
          <cell r="O17">
            <v>10</v>
          </cell>
          <cell r="P17">
            <v>10</v>
          </cell>
          <cell r="Q17">
            <v>3</v>
          </cell>
        </row>
        <row r="18">
          <cell r="B18">
            <v>6.2</v>
          </cell>
          <cell r="C18" t="str">
            <v>Transformers</v>
          </cell>
          <cell r="D18" t="str">
            <v>Ageing of On Load Tapchangers</v>
          </cell>
          <cell r="E18" t="str">
            <v>Other</v>
          </cell>
          <cell r="F18" t="str">
            <v>Inspect Reinhausen type diverters in conjunction with suitably trained persons as per operational schedule</v>
          </cell>
          <cell r="G18" t="str">
            <v>O</v>
          </cell>
          <cell r="H18" t="str">
            <v>I</v>
          </cell>
          <cell r="I18">
            <v>2002</v>
          </cell>
          <cell r="J18" t="str">
            <v>Asset Managers</v>
          </cell>
          <cell r="K18">
            <v>38533</v>
          </cell>
          <cell r="M18">
            <v>2</v>
          </cell>
          <cell r="N18">
            <v>2</v>
          </cell>
          <cell r="O18">
            <v>10</v>
          </cell>
          <cell r="P18">
            <v>10</v>
          </cell>
          <cell r="Q18">
            <v>3</v>
          </cell>
        </row>
        <row r="19">
          <cell r="B19">
            <v>6.3</v>
          </cell>
          <cell r="C19" t="str">
            <v>Transformers</v>
          </cell>
          <cell r="D19" t="str">
            <v>Ageing of On Load Tapchangers</v>
          </cell>
          <cell r="E19" t="str">
            <v>Replacement</v>
          </cell>
          <cell r="F19" t="str">
            <v>Replace Reinhausen diverter switches dependent on assessment</v>
          </cell>
          <cell r="G19" t="str">
            <v>C</v>
          </cell>
          <cell r="H19" t="str">
            <v>C</v>
          </cell>
          <cell r="I19">
            <v>1998</v>
          </cell>
          <cell r="J19" t="str">
            <v>Asset Managers</v>
          </cell>
          <cell r="K19" t="str">
            <v>To be determined by investigation</v>
          </cell>
          <cell r="L19" t="str">
            <v>This strategy will need to be defined better so it can be costed.</v>
          </cell>
          <cell r="M19">
            <v>2</v>
          </cell>
          <cell r="N19">
            <v>2</v>
          </cell>
          <cell r="O19">
            <v>10</v>
          </cell>
          <cell r="P19">
            <v>10</v>
          </cell>
          <cell r="Q19">
            <v>3</v>
          </cell>
        </row>
        <row r="20">
          <cell r="B20">
            <v>7</v>
          </cell>
          <cell r="C20" t="str">
            <v>Transformers</v>
          </cell>
          <cell r="D20" t="str">
            <v>Ageing of On Load Tapchangers</v>
          </cell>
          <cell r="E20" t="str">
            <v>Other</v>
          </cell>
          <cell r="F20" t="str">
            <v>Identify F&amp;D Type diverters where there is no mechanical stop</v>
          </cell>
          <cell r="G20" t="str">
            <v>O</v>
          </cell>
          <cell r="H20" t="str">
            <v>I</v>
          </cell>
          <cell r="I20">
            <v>2003</v>
          </cell>
          <cell r="J20" t="str">
            <v>Asset Managers</v>
          </cell>
          <cell r="L20" t="str">
            <v xml:space="preserve">This strategy needs to be split into I &amp; M and target date added to I </v>
          </cell>
          <cell r="M20">
            <v>2</v>
          </cell>
          <cell r="N20">
            <v>2</v>
          </cell>
          <cell r="O20">
            <v>10</v>
          </cell>
          <cell r="P20">
            <v>10</v>
          </cell>
          <cell r="Q20">
            <v>3</v>
          </cell>
        </row>
        <row r="21">
          <cell r="B21">
            <v>7.1</v>
          </cell>
          <cell r="C21" t="str">
            <v>Transformers</v>
          </cell>
          <cell r="D21" t="str">
            <v>Ageing of On Load Tapchangers</v>
          </cell>
          <cell r="E21" t="str">
            <v>Other</v>
          </cell>
          <cell r="F21" t="str">
            <v>Fit new end stops to F &amp; D types</v>
          </cell>
          <cell r="G21" t="str">
            <v>O</v>
          </cell>
          <cell r="H21" t="str">
            <v>M</v>
          </cell>
          <cell r="I21">
            <v>2003</v>
          </cell>
          <cell r="J21" t="str">
            <v>Asset Managers</v>
          </cell>
          <cell r="K21">
            <v>38168</v>
          </cell>
          <cell r="L21" t="str">
            <v>If not done renew target dates.</v>
          </cell>
          <cell r="M21">
            <v>2</v>
          </cell>
          <cell r="N21">
            <v>2</v>
          </cell>
          <cell r="O21">
            <v>10</v>
          </cell>
          <cell r="P21">
            <v>10</v>
          </cell>
          <cell r="Q21">
            <v>3</v>
          </cell>
        </row>
        <row r="22">
          <cell r="B22">
            <v>8</v>
          </cell>
          <cell r="C22" t="str">
            <v>Transformers</v>
          </cell>
          <cell r="D22" t="str">
            <v>Ageing of On Load Tapchangers</v>
          </cell>
          <cell r="E22" t="str">
            <v>Other</v>
          </cell>
          <cell r="F22" t="str">
            <v>Investigate comparison methods to verify alignment in tapchangers</v>
          </cell>
          <cell r="G22" t="str">
            <v>O</v>
          </cell>
          <cell r="H22" t="str">
            <v>I</v>
          </cell>
          <cell r="I22">
            <v>2003</v>
          </cell>
          <cell r="J22" t="str">
            <v>SSE</v>
          </cell>
          <cell r="K22">
            <v>38533</v>
          </cell>
          <cell r="M22">
            <v>2</v>
          </cell>
          <cell r="N22">
            <v>2</v>
          </cell>
          <cell r="O22">
            <v>10</v>
          </cell>
          <cell r="P22">
            <v>10</v>
          </cell>
          <cell r="Q22">
            <v>3</v>
          </cell>
        </row>
        <row r="23">
          <cell r="B23">
            <v>9.1</v>
          </cell>
          <cell r="C23" t="str">
            <v>Transformers</v>
          </cell>
          <cell r="D23" t="str">
            <v>Ageing of On Load Tapchangers</v>
          </cell>
          <cell r="E23" t="str">
            <v>Other</v>
          </cell>
          <cell r="F23" t="str">
            <v>Set up program of inspection and life assessment of at risk and aged tapchangers</v>
          </cell>
          <cell r="G23" t="str">
            <v>O</v>
          </cell>
          <cell r="H23" t="str">
            <v>I</v>
          </cell>
          <cell r="I23">
            <v>2003</v>
          </cell>
          <cell r="J23" t="str">
            <v>SSE</v>
          </cell>
          <cell r="K23">
            <v>37741</v>
          </cell>
          <cell r="L23" t="str">
            <v>Needs to be split into I &amp; M strategies and really needs more specific targets clarifying types of tapchangers referred to</v>
          </cell>
          <cell r="M23">
            <v>2</v>
          </cell>
          <cell r="N23">
            <v>2</v>
          </cell>
          <cell r="O23">
            <v>10</v>
          </cell>
          <cell r="P23">
            <v>10</v>
          </cell>
          <cell r="Q23">
            <v>3</v>
          </cell>
        </row>
        <row r="24">
          <cell r="B24">
            <v>9.1999999999999993</v>
          </cell>
          <cell r="C24" t="str">
            <v>Transformers</v>
          </cell>
          <cell r="D24" t="str">
            <v>Ageing of On Load Tapchangers</v>
          </cell>
          <cell r="E24" t="str">
            <v>Other</v>
          </cell>
          <cell r="F24" t="str">
            <v>Suitably trained staff to Inspect tapchangers determine life assessment</v>
          </cell>
          <cell r="G24" t="str">
            <v>O</v>
          </cell>
          <cell r="H24" t="str">
            <v>I</v>
          </cell>
          <cell r="I24">
            <v>2003</v>
          </cell>
          <cell r="J24" t="str">
            <v>Asset Managers</v>
          </cell>
          <cell r="K24">
            <v>39263</v>
          </cell>
          <cell r="M24">
            <v>2</v>
          </cell>
          <cell r="N24">
            <v>2</v>
          </cell>
          <cell r="O24">
            <v>10</v>
          </cell>
          <cell r="P24">
            <v>10</v>
          </cell>
          <cell r="Q24">
            <v>3</v>
          </cell>
        </row>
        <row r="25">
          <cell r="B25">
            <v>10</v>
          </cell>
          <cell r="C25" t="str">
            <v>Transformers</v>
          </cell>
          <cell r="D25" t="str">
            <v>Ageing of On Load Tapchangers</v>
          </cell>
          <cell r="E25" t="str">
            <v>Other</v>
          </cell>
          <cell r="F25" t="str">
            <v>Report and investigate AVR to reduce no. taps/day</v>
          </cell>
          <cell r="G25" t="str">
            <v>O</v>
          </cell>
          <cell r="H25" t="str">
            <v>I</v>
          </cell>
          <cell r="I25">
            <v>2003</v>
          </cell>
          <cell r="J25" t="str">
            <v>Asset Managers</v>
          </cell>
          <cell r="K25">
            <v>38168</v>
          </cell>
          <cell r="M25">
            <v>2</v>
          </cell>
          <cell r="N25">
            <v>2</v>
          </cell>
          <cell r="O25">
            <v>10</v>
          </cell>
          <cell r="P25">
            <v>8</v>
          </cell>
          <cell r="Q25">
            <v>3</v>
          </cell>
        </row>
        <row r="26">
          <cell r="B26">
            <v>11</v>
          </cell>
          <cell r="C26" t="str">
            <v>Transformers</v>
          </cell>
          <cell r="D26" t="str">
            <v>Bushings</v>
          </cell>
          <cell r="E26" t="str">
            <v>Replacement</v>
          </cell>
          <cell r="F26" t="str">
            <v>Replace all condenser bushings with no DDF point</v>
          </cell>
          <cell r="G26" t="str">
            <v>M</v>
          </cell>
          <cell r="H26" t="str">
            <v>R</v>
          </cell>
          <cell r="I26">
            <v>2000</v>
          </cell>
          <cell r="J26" t="str">
            <v>Asset Managers</v>
          </cell>
          <cell r="K26" t="str">
            <v xml:space="preserve"> Dec 2004</v>
          </cell>
          <cell r="L26" t="str">
            <v>Need to identify which transformers have condenser bushings with no DDF point</v>
          </cell>
          <cell r="M26">
            <v>10</v>
          </cell>
          <cell r="N26">
            <v>5</v>
          </cell>
          <cell r="O26">
            <v>10</v>
          </cell>
          <cell r="P26">
            <v>10</v>
          </cell>
          <cell r="Q26">
            <v>3</v>
          </cell>
        </row>
        <row r="27">
          <cell r="B27">
            <v>12</v>
          </cell>
          <cell r="C27" t="str">
            <v>Transformers</v>
          </cell>
          <cell r="D27" t="str">
            <v>Bushings</v>
          </cell>
          <cell r="E27" t="str">
            <v>Replacement</v>
          </cell>
          <cell r="F27" t="str">
            <v>Replace all condenser type SRBP bushings</v>
          </cell>
          <cell r="G27" t="str">
            <v>M</v>
          </cell>
          <cell r="H27" t="str">
            <v>R</v>
          </cell>
          <cell r="I27">
            <v>2003</v>
          </cell>
          <cell r="J27" t="str">
            <v>Asset Managers</v>
          </cell>
          <cell r="K27">
            <v>39629</v>
          </cell>
          <cell r="L27" t="str">
            <v>Identify bushings</v>
          </cell>
          <cell r="M27">
            <v>10</v>
          </cell>
          <cell r="N27">
            <v>5</v>
          </cell>
          <cell r="O27">
            <v>10</v>
          </cell>
          <cell r="P27">
            <v>10</v>
          </cell>
          <cell r="Q27">
            <v>3</v>
          </cell>
        </row>
        <row r="28">
          <cell r="B28">
            <v>13</v>
          </cell>
          <cell r="C28" t="str">
            <v>Transformers</v>
          </cell>
          <cell r="D28" t="str">
            <v>DGA Techniques</v>
          </cell>
          <cell r="E28" t="str">
            <v>Other</v>
          </cell>
          <cell r="F28" t="str">
            <v>Provide Specialist Training in DGA assessment techniques for selected staff</v>
          </cell>
          <cell r="G28" t="str">
            <v>O</v>
          </cell>
          <cell r="H28" t="str">
            <v>I</v>
          </cell>
          <cell r="I28">
            <v>2003</v>
          </cell>
          <cell r="J28" t="str">
            <v>SSE</v>
          </cell>
          <cell r="K28">
            <v>38322</v>
          </cell>
          <cell r="M28">
            <v>0</v>
          </cell>
          <cell r="N28">
            <v>0</v>
          </cell>
          <cell r="O28">
            <v>0</v>
          </cell>
          <cell r="P28">
            <v>8</v>
          </cell>
          <cell r="Q28">
            <v>3</v>
          </cell>
        </row>
        <row r="29">
          <cell r="B29">
            <v>13.1</v>
          </cell>
          <cell r="C29" t="str">
            <v>Transformers</v>
          </cell>
          <cell r="D29" t="str">
            <v>DGA Techniques</v>
          </cell>
          <cell r="E29" t="str">
            <v>Other</v>
          </cell>
          <cell r="F29" t="str">
            <v>Acquire DGA Assessment tools and implement supporting processes</v>
          </cell>
          <cell r="G29" t="str">
            <v>O</v>
          </cell>
          <cell r="H29" t="str">
            <v>I</v>
          </cell>
          <cell r="I29">
            <v>2003</v>
          </cell>
          <cell r="J29" t="str">
            <v>SSE</v>
          </cell>
          <cell r="K29">
            <v>38504</v>
          </cell>
          <cell r="M29">
            <v>0</v>
          </cell>
          <cell r="N29">
            <v>0</v>
          </cell>
          <cell r="O29">
            <v>0</v>
          </cell>
          <cell r="P29">
            <v>8</v>
          </cell>
          <cell r="Q29">
            <v>3</v>
          </cell>
        </row>
        <row r="30">
          <cell r="B30">
            <v>14.1</v>
          </cell>
          <cell r="C30" t="str">
            <v>Transformers</v>
          </cell>
          <cell r="D30" t="str">
            <v>Aged Transformers</v>
          </cell>
          <cell r="E30" t="str">
            <v>Other</v>
          </cell>
          <cell r="F30" t="str">
            <v>Review available DGA Data to identify transformers of concern</v>
          </cell>
          <cell r="G30" t="str">
            <v>O</v>
          </cell>
          <cell r="H30" t="str">
            <v>I</v>
          </cell>
          <cell r="I30">
            <v>2003</v>
          </cell>
          <cell r="J30" t="str">
            <v>Asset Managers</v>
          </cell>
          <cell r="K30">
            <v>38322</v>
          </cell>
          <cell r="M30">
            <v>0</v>
          </cell>
          <cell r="N30">
            <v>0</v>
          </cell>
          <cell r="O30">
            <v>0</v>
          </cell>
          <cell r="P30">
            <v>8</v>
          </cell>
          <cell r="Q30">
            <v>3</v>
          </cell>
        </row>
        <row r="31">
          <cell r="B31">
            <v>14.2</v>
          </cell>
          <cell r="C31" t="str">
            <v>Transformers</v>
          </cell>
          <cell r="D31" t="str">
            <v>Aged Transformers</v>
          </cell>
          <cell r="E31" t="str">
            <v>Other</v>
          </cell>
          <cell r="F31" t="str">
            <v>Develop an Aged transformer management policy supported by a decision making model</v>
          </cell>
          <cell r="G31" t="str">
            <v>O</v>
          </cell>
          <cell r="H31" t="str">
            <v>I</v>
          </cell>
          <cell r="I31">
            <v>2003</v>
          </cell>
          <cell r="J31" t="str">
            <v>SSE</v>
          </cell>
          <cell r="K31">
            <v>38322</v>
          </cell>
          <cell r="M31">
            <v>0</v>
          </cell>
          <cell r="N31">
            <v>0</v>
          </cell>
          <cell r="O31">
            <v>0</v>
          </cell>
          <cell r="P31">
            <v>8</v>
          </cell>
          <cell r="Q31">
            <v>3</v>
          </cell>
        </row>
        <row r="32">
          <cell r="B32">
            <v>14.3</v>
          </cell>
          <cell r="C32" t="str">
            <v>Transformers</v>
          </cell>
          <cell r="D32" t="str">
            <v>Aged Transformers</v>
          </cell>
          <cell r="E32" t="str">
            <v>Other</v>
          </cell>
          <cell r="F32" t="str">
            <v>Apply the Aged Transformer model to all transformers to prioritise at risk transformers for replacement or refurbishment</v>
          </cell>
          <cell r="G32" t="str">
            <v>O</v>
          </cell>
          <cell r="H32" t="str">
            <v>I</v>
          </cell>
          <cell r="I32">
            <v>2003</v>
          </cell>
          <cell r="J32" t="str">
            <v>Asset Managers</v>
          </cell>
          <cell r="K32">
            <v>38504</v>
          </cell>
          <cell r="M32">
            <v>0</v>
          </cell>
          <cell r="N32">
            <v>0</v>
          </cell>
          <cell r="O32">
            <v>0</v>
          </cell>
          <cell r="P32">
            <v>8</v>
          </cell>
          <cell r="Q32">
            <v>3</v>
          </cell>
        </row>
        <row r="33">
          <cell r="B33">
            <v>15</v>
          </cell>
          <cell r="C33" t="str">
            <v>Transformers</v>
          </cell>
          <cell r="D33" t="str">
            <v>Operational Recommendations</v>
          </cell>
          <cell r="E33" t="str">
            <v>Other</v>
          </cell>
          <cell r="F33" t="str">
            <v>Implement operating procedures to minimise risk of loss of supply when taking tapchangers out of service by taking transformers to new tap before switching</v>
          </cell>
          <cell r="G33" t="str">
            <v>O</v>
          </cell>
          <cell r="H33" t="str">
            <v>I</v>
          </cell>
          <cell r="I33">
            <v>2003</v>
          </cell>
          <cell r="J33" t="str">
            <v>SSE</v>
          </cell>
          <cell r="K33">
            <v>38322</v>
          </cell>
          <cell r="M33">
            <v>2</v>
          </cell>
          <cell r="N33">
            <v>2</v>
          </cell>
          <cell r="O33">
            <v>10</v>
          </cell>
          <cell r="P33">
            <v>8</v>
          </cell>
          <cell r="Q33">
            <v>3</v>
          </cell>
        </row>
        <row r="34">
          <cell r="B34">
            <v>16</v>
          </cell>
          <cell r="C34" t="str">
            <v>Circuit Breakers</v>
          </cell>
          <cell r="D34" t="str">
            <v>AEI GA 11 W8 CBs</v>
          </cell>
          <cell r="E34" t="str">
            <v>Replacement</v>
          </cell>
          <cell r="F34" t="str">
            <v>Replace all of this type</v>
          </cell>
          <cell r="G34" t="str">
            <v>C</v>
          </cell>
          <cell r="H34" t="str">
            <v>R</v>
          </cell>
          <cell r="I34">
            <v>1995</v>
          </cell>
          <cell r="J34" t="str">
            <v>Asset Managers</v>
          </cell>
          <cell r="K34" t="str">
            <v>June, 2008</v>
          </cell>
          <cell r="L34" t="str">
            <v>Strategy shouldn't identify rate of change</v>
          </cell>
          <cell r="M34">
            <v>8</v>
          </cell>
          <cell r="N34">
            <v>0</v>
          </cell>
          <cell r="O34">
            <v>10</v>
          </cell>
          <cell r="P34">
            <v>10</v>
          </cell>
        </row>
        <row r="35">
          <cell r="B35">
            <v>17</v>
          </cell>
          <cell r="C35" t="str">
            <v>Circuit Breakers</v>
          </cell>
          <cell r="D35" t="str">
            <v>132 kV (OBR30) Reyrolle CBs</v>
          </cell>
          <cell r="E35" t="str">
            <v>Replacement</v>
          </cell>
          <cell r="F35" t="str">
            <v>Replace all of this type</v>
          </cell>
          <cell r="G35" t="str">
            <v>C</v>
          </cell>
          <cell r="H35" t="str">
            <v>R</v>
          </cell>
          <cell r="I35">
            <v>1995</v>
          </cell>
          <cell r="J35" t="str">
            <v>Asset Managers</v>
          </cell>
          <cell r="K35" t="str">
            <v>June, 2004</v>
          </cell>
          <cell r="M35">
            <v>5</v>
          </cell>
          <cell r="N35">
            <v>0</v>
          </cell>
          <cell r="O35">
            <v>10</v>
          </cell>
          <cell r="P35">
            <v>10</v>
          </cell>
        </row>
        <row r="36">
          <cell r="B36">
            <v>18</v>
          </cell>
          <cell r="C36" t="str">
            <v>Circuit Breakers</v>
          </cell>
          <cell r="D36" t="str">
            <v>132 kV AEG WM5077</v>
          </cell>
          <cell r="E36" t="str">
            <v>Replacement</v>
          </cell>
          <cell r="F36" t="str">
            <v>Replace all of this type</v>
          </cell>
          <cell r="G36" t="str">
            <v>C</v>
          </cell>
          <cell r="H36" t="str">
            <v>R</v>
          </cell>
          <cell r="I36">
            <v>1995</v>
          </cell>
          <cell r="J36" t="str">
            <v>Asset Managers</v>
          </cell>
          <cell r="K36" t="str">
            <v>June, 2005</v>
          </cell>
          <cell r="M36">
            <v>0</v>
          </cell>
          <cell r="N36">
            <v>0</v>
          </cell>
          <cell r="O36">
            <v>8</v>
          </cell>
          <cell r="P36">
            <v>8</v>
          </cell>
        </row>
        <row r="37">
          <cell r="B37">
            <v>19</v>
          </cell>
          <cell r="C37" t="str">
            <v>Circuit Breakers</v>
          </cell>
          <cell r="D37" t="str">
            <v>66kV Oerlikon TOF60.6</v>
          </cell>
          <cell r="E37" t="str">
            <v>Replacement</v>
          </cell>
          <cell r="F37" t="str">
            <v>Replace all of this type</v>
          </cell>
          <cell r="G37" t="str">
            <v>C</v>
          </cell>
          <cell r="H37" t="str">
            <v>R</v>
          </cell>
          <cell r="I37">
            <v>1995</v>
          </cell>
          <cell r="J37" t="str">
            <v>Asset Managers</v>
          </cell>
          <cell r="K37">
            <v>38139</v>
          </cell>
          <cell r="M37">
            <v>0</v>
          </cell>
          <cell r="N37">
            <v>0</v>
          </cell>
          <cell r="O37">
            <v>8</v>
          </cell>
          <cell r="P37">
            <v>8</v>
          </cell>
        </row>
        <row r="38">
          <cell r="B38">
            <v>20</v>
          </cell>
          <cell r="C38" t="str">
            <v>Circuit Breakers</v>
          </cell>
          <cell r="D38" t="str">
            <v xml:space="preserve">33kV Westinghouse GC </v>
          </cell>
          <cell r="E38" t="str">
            <v>Replacement</v>
          </cell>
          <cell r="F38" t="str">
            <v>Replace if no DDF Point</v>
          </cell>
          <cell r="G38" t="str">
            <v>C</v>
          </cell>
          <cell r="H38" t="str">
            <v>R</v>
          </cell>
          <cell r="I38">
            <v>2001</v>
          </cell>
          <cell r="J38" t="str">
            <v>Asset Managers</v>
          </cell>
          <cell r="K38">
            <v>38504</v>
          </cell>
          <cell r="L38" t="str">
            <v>No completion date</v>
          </cell>
          <cell r="M38">
            <v>8</v>
          </cell>
          <cell r="N38">
            <v>2</v>
          </cell>
          <cell r="O38">
            <v>8</v>
          </cell>
          <cell r="P38">
            <v>5</v>
          </cell>
        </row>
        <row r="39">
          <cell r="B39">
            <v>20.100000000000001</v>
          </cell>
          <cell r="C39" t="str">
            <v>Circuit Breakers</v>
          </cell>
          <cell r="D39" t="str">
            <v xml:space="preserve">33kV Westinghouse GC </v>
          </cell>
          <cell r="E39" t="str">
            <v>Replacement</v>
          </cell>
          <cell r="F39" t="str">
            <v>Replace all of this type</v>
          </cell>
          <cell r="G39" t="str">
            <v>C</v>
          </cell>
          <cell r="H39" t="str">
            <v>R</v>
          </cell>
          <cell r="I39">
            <v>2004</v>
          </cell>
          <cell r="J39" t="str">
            <v>Asset Managers</v>
          </cell>
          <cell r="K39" t="str">
            <v>June, 2007</v>
          </cell>
          <cell r="M39">
            <v>5</v>
          </cell>
          <cell r="N39">
            <v>2</v>
          </cell>
          <cell r="O39">
            <v>8</v>
          </cell>
          <cell r="P39">
            <v>5</v>
          </cell>
        </row>
        <row r="40">
          <cell r="B40">
            <v>21</v>
          </cell>
          <cell r="C40" t="str">
            <v>Circuit Breakers</v>
          </cell>
          <cell r="D40" t="str">
            <v>22kv Sace</v>
          </cell>
          <cell r="E40" t="str">
            <v>Replacement</v>
          </cell>
          <cell r="F40" t="str">
            <v>Replace all of this type</v>
          </cell>
          <cell r="G40" t="str">
            <v>C</v>
          </cell>
          <cell r="H40" t="str">
            <v>R</v>
          </cell>
          <cell r="I40">
            <v>1998</v>
          </cell>
          <cell r="J40" t="str">
            <v>Asset Managers</v>
          </cell>
          <cell r="K40" t="str">
            <v>June, 2005</v>
          </cell>
          <cell r="M40">
            <v>0</v>
          </cell>
          <cell r="N40">
            <v>0</v>
          </cell>
          <cell r="O40">
            <v>8</v>
          </cell>
          <cell r="P40">
            <v>8</v>
          </cell>
        </row>
        <row r="41">
          <cell r="B41">
            <v>22</v>
          </cell>
          <cell r="C41" t="str">
            <v>Circuit Breakers</v>
          </cell>
          <cell r="D41" t="str">
            <v>132kV Galileo OCERD 150</v>
          </cell>
          <cell r="E41" t="str">
            <v>Replacement</v>
          </cell>
          <cell r="F41" t="str">
            <v>Replace all of this type</v>
          </cell>
          <cell r="G41" t="str">
            <v>C</v>
          </cell>
          <cell r="H41" t="str">
            <v>R</v>
          </cell>
          <cell r="I41">
            <v>1998</v>
          </cell>
          <cell r="J41" t="str">
            <v>Asset Managers</v>
          </cell>
          <cell r="K41" t="str">
            <v>June, 2005</v>
          </cell>
          <cell r="M41">
            <v>0</v>
          </cell>
          <cell r="N41">
            <v>10</v>
          </cell>
          <cell r="O41">
            <v>5</v>
          </cell>
          <cell r="P41">
            <v>5</v>
          </cell>
        </row>
        <row r="42">
          <cell r="B42">
            <v>23</v>
          </cell>
          <cell r="C42" t="str">
            <v>Circuit Breakers</v>
          </cell>
          <cell r="D42" t="str">
            <v>Oerlikon FS13C3.1 &amp; FR</v>
          </cell>
          <cell r="E42" t="str">
            <v>Replacement</v>
          </cell>
          <cell r="F42" t="str">
            <v>Replace all of this type</v>
          </cell>
          <cell r="G42" t="str">
            <v>C</v>
          </cell>
          <cell r="H42" t="str">
            <v>R</v>
          </cell>
          <cell r="I42">
            <v>1995</v>
          </cell>
          <cell r="J42" t="str">
            <v>Asset Managers</v>
          </cell>
          <cell r="K42" t="str">
            <v>June, 2005</v>
          </cell>
          <cell r="M42">
            <v>0</v>
          </cell>
          <cell r="N42">
            <v>0</v>
          </cell>
          <cell r="O42">
            <v>8</v>
          </cell>
          <cell r="P42">
            <v>8</v>
          </cell>
        </row>
        <row r="43">
          <cell r="B43">
            <v>24</v>
          </cell>
          <cell r="C43" t="str">
            <v>Circuit Breakers</v>
          </cell>
          <cell r="D43" t="str">
            <v xml:space="preserve">BTH 66kV </v>
          </cell>
          <cell r="E43" t="str">
            <v>Replacement</v>
          </cell>
          <cell r="F43" t="str">
            <v>Replace all of this type</v>
          </cell>
          <cell r="G43" t="str">
            <v>C</v>
          </cell>
          <cell r="H43" t="str">
            <v>R</v>
          </cell>
          <cell r="I43">
            <v>2000</v>
          </cell>
          <cell r="J43" t="str">
            <v>Asset Managers</v>
          </cell>
          <cell r="K43" t="str">
            <v>June, 2005</v>
          </cell>
          <cell r="M43">
            <v>5</v>
          </cell>
          <cell r="N43">
            <v>2</v>
          </cell>
          <cell r="O43">
            <v>8</v>
          </cell>
          <cell r="P43">
            <v>5</v>
          </cell>
        </row>
        <row r="44">
          <cell r="B44">
            <v>25</v>
          </cell>
          <cell r="C44" t="str">
            <v>Circuit Breakers</v>
          </cell>
          <cell r="D44" t="str">
            <v>Reyrolle 132kV OS</v>
          </cell>
          <cell r="E44" t="str">
            <v>Replacement</v>
          </cell>
          <cell r="F44" t="str">
            <v>Replace all of this type</v>
          </cell>
          <cell r="G44" t="str">
            <v>C</v>
          </cell>
          <cell r="H44" t="str">
            <v>R</v>
          </cell>
          <cell r="I44">
            <v>2000</v>
          </cell>
          <cell r="J44" t="str">
            <v>Asset Managers</v>
          </cell>
          <cell r="K44" t="str">
            <v>June,2005</v>
          </cell>
          <cell r="M44">
            <v>0</v>
          </cell>
          <cell r="N44">
            <v>0</v>
          </cell>
          <cell r="O44">
            <v>8</v>
          </cell>
          <cell r="P44">
            <v>8</v>
          </cell>
        </row>
        <row r="45">
          <cell r="B45">
            <v>26</v>
          </cell>
          <cell r="C45" t="str">
            <v>Circuit Breakers</v>
          </cell>
          <cell r="D45" t="str">
            <v>ASEA 132kV HKEY</v>
          </cell>
          <cell r="E45" t="str">
            <v>Replacement</v>
          </cell>
          <cell r="F45" t="str">
            <v>Replace all of this type</v>
          </cell>
          <cell r="G45" t="str">
            <v>C</v>
          </cell>
          <cell r="H45" t="str">
            <v>R</v>
          </cell>
          <cell r="I45">
            <v>2000</v>
          </cell>
          <cell r="J45" t="str">
            <v>Asset Managers</v>
          </cell>
          <cell r="K45" t="str">
            <v>June, 2011</v>
          </cell>
          <cell r="M45">
            <v>0</v>
          </cell>
          <cell r="N45">
            <v>0</v>
          </cell>
          <cell r="O45">
            <v>8</v>
          </cell>
          <cell r="P45">
            <v>8</v>
          </cell>
        </row>
        <row r="46">
          <cell r="B46">
            <v>27</v>
          </cell>
          <cell r="C46" t="str">
            <v>Circuit Breakers</v>
          </cell>
          <cell r="D46" t="str">
            <v>ASEA 66kV HKEY</v>
          </cell>
          <cell r="E46" t="str">
            <v>Replacement</v>
          </cell>
          <cell r="F46" t="str">
            <v>Replace all of this type</v>
          </cell>
          <cell r="G46" t="str">
            <v>C</v>
          </cell>
          <cell r="H46" t="str">
            <v>R</v>
          </cell>
          <cell r="I46">
            <v>2000</v>
          </cell>
          <cell r="J46" t="str">
            <v>Asset Managers</v>
          </cell>
          <cell r="K46" t="str">
            <v>June, 2007</v>
          </cell>
          <cell r="M46">
            <v>0</v>
          </cell>
          <cell r="N46">
            <v>0</v>
          </cell>
          <cell r="O46">
            <v>8</v>
          </cell>
          <cell r="P46">
            <v>8</v>
          </cell>
        </row>
        <row r="47">
          <cell r="B47">
            <v>28</v>
          </cell>
          <cell r="C47" t="str">
            <v>Circuit Breakers</v>
          </cell>
          <cell r="D47" t="str">
            <v>Brown Boveri 66kV ELF</v>
          </cell>
          <cell r="E47" t="str">
            <v>Replacement</v>
          </cell>
          <cell r="F47" t="str">
            <v>Replace all of this type</v>
          </cell>
          <cell r="G47" t="str">
            <v>C</v>
          </cell>
          <cell r="H47" t="str">
            <v>R</v>
          </cell>
          <cell r="I47">
            <v>2000</v>
          </cell>
          <cell r="J47" t="str">
            <v>Asset Managers</v>
          </cell>
          <cell r="K47" t="str">
            <v>June, 2013</v>
          </cell>
          <cell r="M47">
            <v>0</v>
          </cell>
          <cell r="N47">
            <v>0</v>
          </cell>
          <cell r="O47">
            <v>8</v>
          </cell>
          <cell r="P47">
            <v>8</v>
          </cell>
        </row>
        <row r="48">
          <cell r="B48">
            <v>29</v>
          </cell>
          <cell r="C48" t="str">
            <v>Circuit Breakers</v>
          </cell>
          <cell r="D48" t="str">
            <v>SF6 CBs</v>
          </cell>
          <cell r="E48" t="str">
            <v>Other</v>
          </cell>
          <cell r="F48" t="str">
            <v>Inspection of Nominated CBs</v>
          </cell>
          <cell r="G48" t="str">
            <v>O</v>
          </cell>
          <cell r="H48" t="str">
            <v>I</v>
          </cell>
          <cell r="I48">
            <v>2000</v>
          </cell>
          <cell r="J48" t="str">
            <v>SSE</v>
          </cell>
          <cell r="K48" t="str">
            <v>Recurrent Each April</v>
          </cell>
          <cell r="M48">
            <v>0</v>
          </cell>
          <cell r="N48">
            <v>0</v>
          </cell>
          <cell r="O48">
            <v>8</v>
          </cell>
          <cell r="P48">
            <v>0</v>
          </cell>
        </row>
        <row r="49">
          <cell r="B49">
            <v>30</v>
          </cell>
          <cell r="C49" t="str">
            <v>Circuit Breakers</v>
          </cell>
          <cell r="D49" t="str">
            <v>AEI 33kV Bulk Oil</v>
          </cell>
          <cell r="E49" t="str">
            <v>Replacement</v>
          </cell>
          <cell r="F49" t="str">
            <v>Replace all of this type</v>
          </cell>
          <cell r="G49" t="str">
            <v>C</v>
          </cell>
          <cell r="H49" t="str">
            <v>R</v>
          </cell>
          <cell r="I49">
            <v>2001</v>
          </cell>
          <cell r="J49" t="str">
            <v>Asset Managers</v>
          </cell>
          <cell r="K49">
            <v>39417</v>
          </cell>
          <cell r="M49">
            <v>5</v>
          </cell>
          <cell r="N49">
            <v>2</v>
          </cell>
          <cell r="O49">
            <v>8</v>
          </cell>
          <cell r="P49">
            <v>5</v>
          </cell>
        </row>
        <row r="50">
          <cell r="B50">
            <v>31</v>
          </cell>
          <cell r="C50" t="str">
            <v>Circuit Breakers</v>
          </cell>
          <cell r="D50" t="str">
            <v>ABB 132kV HLD</v>
          </cell>
          <cell r="E50" t="str">
            <v>Replacement</v>
          </cell>
          <cell r="F50" t="str">
            <v>Replace all of this type</v>
          </cell>
          <cell r="G50" t="str">
            <v>C</v>
          </cell>
          <cell r="H50" t="str">
            <v>R</v>
          </cell>
          <cell r="I50">
            <v>2004</v>
          </cell>
          <cell r="J50" t="str">
            <v>Asset Managers</v>
          </cell>
          <cell r="K50">
            <v>42887</v>
          </cell>
          <cell r="M50">
            <v>0</v>
          </cell>
          <cell r="N50">
            <v>0</v>
          </cell>
          <cell r="O50">
            <v>8</v>
          </cell>
          <cell r="P50">
            <v>8</v>
          </cell>
        </row>
        <row r="51">
          <cell r="B51">
            <v>32</v>
          </cell>
          <cell r="C51" t="str">
            <v>Circuit Breakers</v>
          </cell>
          <cell r="D51" t="str">
            <v>DELLE 66kV HPGE</v>
          </cell>
          <cell r="E51" t="str">
            <v>Replacement</v>
          </cell>
          <cell r="F51" t="str">
            <v>Replace all of this type</v>
          </cell>
          <cell r="G51" t="str">
            <v>C</v>
          </cell>
          <cell r="H51" t="str">
            <v>R</v>
          </cell>
          <cell r="I51">
            <v>2004</v>
          </cell>
          <cell r="J51" t="str">
            <v>Asset Managers</v>
          </cell>
          <cell r="K51">
            <v>42887</v>
          </cell>
          <cell r="M51">
            <v>0</v>
          </cell>
          <cell r="N51">
            <v>0</v>
          </cell>
          <cell r="O51">
            <v>8</v>
          </cell>
          <cell r="P51">
            <v>8</v>
          </cell>
        </row>
        <row r="52">
          <cell r="B52">
            <v>33</v>
          </cell>
          <cell r="C52" t="str">
            <v>Circuit Breakers</v>
          </cell>
          <cell r="D52" t="str">
            <v>Merlin Gerin FA1</v>
          </cell>
          <cell r="E52" t="str">
            <v>Replacement</v>
          </cell>
          <cell r="F52" t="str">
            <v>Assess for Replacement Strategy</v>
          </cell>
          <cell r="G52" t="str">
            <v>O</v>
          </cell>
          <cell r="H52" t="str">
            <v>I</v>
          </cell>
          <cell r="I52">
            <v>2002</v>
          </cell>
          <cell r="J52" t="str">
            <v>SSE</v>
          </cell>
          <cell r="K52">
            <v>39052</v>
          </cell>
          <cell r="M52">
            <v>0</v>
          </cell>
          <cell r="N52">
            <v>0</v>
          </cell>
          <cell r="O52">
            <v>8</v>
          </cell>
          <cell r="P52">
            <v>8</v>
          </cell>
        </row>
        <row r="53">
          <cell r="B53">
            <v>34</v>
          </cell>
          <cell r="C53" t="str">
            <v>Circuit Breakers</v>
          </cell>
          <cell r="D53" t="str">
            <v>Merlin Gerin FA2</v>
          </cell>
          <cell r="E53" t="str">
            <v>Replacement</v>
          </cell>
          <cell r="F53" t="str">
            <v>Assess for Replacement Strategy</v>
          </cell>
          <cell r="G53" t="str">
            <v>O</v>
          </cell>
          <cell r="H53" t="str">
            <v>I</v>
          </cell>
          <cell r="I53">
            <v>2002</v>
          </cell>
          <cell r="J53" t="str">
            <v>SSE</v>
          </cell>
          <cell r="K53">
            <v>38687</v>
          </cell>
          <cell r="M53">
            <v>0</v>
          </cell>
          <cell r="N53">
            <v>0</v>
          </cell>
          <cell r="O53">
            <v>8</v>
          </cell>
          <cell r="P53">
            <v>8</v>
          </cell>
        </row>
        <row r="54">
          <cell r="B54">
            <v>35</v>
          </cell>
          <cell r="C54" t="str">
            <v>Circuit Breakers</v>
          </cell>
          <cell r="D54" t="str">
            <v>Merlin Gerin FA4</v>
          </cell>
          <cell r="E54" t="str">
            <v>Replacement</v>
          </cell>
          <cell r="F54" t="str">
            <v>Assess for Replacement Strategy</v>
          </cell>
          <cell r="G54" t="str">
            <v>O</v>
          </cell>
          <cell r="H54" t="str">
            <v>I</v>
          </cell>
          <cell r="I54">
            <v>2002</v>
          </cell>
          <cell r="J54" t="str">
            <v>SSE</v>
          </cell>
          <cell r="K54">
            <v>38687</v>
          </cell>
          <cell r="M54">
            <v>0</v>
          </cell>
          <cell r="N54">
            <v>0</v>
          </cell>
          <cell r="O54">
            <v>8</v>
          </cell>
          <cell r="P54">
            <v>8</v>
          </cell>
        </row>
        <row r="55">
          <cell r="B55">
            <v>36</v>
          </cell>
          <cell r="C55" t="str">
            <v>Circuit Breakers</v>
          </cell>
          <cell r="D55" t="str">
            <v>Merlin Gerin PFA</v>
          </cell>
          <cell r="E55" t="str">
            <v>Replacement</v>
          </cell>
          <cell r="F55" t="str">
            <v>Assess for Replacement Strategy</v>
          </cell>
          <cell r="G55" t="str">
            <v>O</v>
          </cell>
          <cell r="H55" t="str">
            <v>I</v>
          </cell>
          <cell r="I55">
            <v>2002</v>
          </cell>
          <cell r="J55" t="str">
            <v>SSE</v>
          </cell>
          <cell r="K55">
            <v>39052</v>
          </cell>
          <cell r="M55">
            <v>0</v>
          </cell>
          <cell r="N55">
            <v>0</v>
          </cell>
          <cell r="O55">
            <v>8</v>
          </cell>
          <cell r="P55">
            <v>8</v>
          </cell>
        </row>
        <row r="56">
          <cell r="B56">
            <v>37</v>
          </cell>
          <cell r="C56" t="str">
            <v>Circuit Breakers</v>
          </cell>
          <cell r="D56" t="str">
            <v>330kv Sprecher HPF515Q6</v>
          </cell>
          <cell r="E56" t="str">
            <v>Replacement</v>
          </cell>
          <cell r="F56" t="str">
            <v>Assess for Replacement Strategy</v>
          </cell>
          <cell r="G56" t="str">
            <v>O</v>
          </cell>
          <cell r="H56" t="str">
            <v>I</v>
          </cell>
          <cell r="I56">
            <v>2002</v>
          </cell>
          <cell r="J56" t="str">
            <v>SSE</v>
          </cell>
          <cell r="K56">
            <v>38687</v>
          </cell>
          <cell r="M56">
            <v>0</v>
          </cell>
          <cell r="N56">
            <v>0</v>
          </cell>
          <cell r="O56">
            <v>8</v>
          </cell>
          <cell r="P56">
            <v>8</v>
          </cell>
        </row>
        <row r="57">
          <cell r="B57">
            <v>37.1</v>
          </cell>
          <cell r="C57" t="str">
            <v>Circuit Breakers</v>
          </cell>
          <cell r="D57" t="str">
            <v>BTH OW407</v>
          </cell>
          <cell r="E57" t="str">
            <v>Replacement</v>
          </cell>
          <cell r="F57" t="str">
            <v>Assess for Replacement Strategy</v>
          </cell>
          <cell r="G57" t="str">
            <v>O</v>
          </cell>
          <cell r="H57" t="str">
            <v>I</v>
          </cell>
          <cell r="I57">
            <v>2004</v>
          </cell>
          <cell r="J57" t="str">
            <v>SSE</v>
          </cell>
          <cell r="M57">
            <v>0</v>
          </cell>
          <cell r="N57">
            <v>0</v>
          </cell>
          <cell r="O57">
            <v>8</v>
          </cell>
          <cell r="P57">
            <v>8</v>
          </cell>
        </row>
        <row r="58">
          <cell r="B58">
            <v>37.200000000000003</v>
          </cell>
          <cell r="C58" t="str">
            <v>Circuit Breakers</v>
          </cell>
          <cell r="D58" t="str">
            <v>REYROLLE 132OS10</v>
          </cell>
          <cell r="E58" t="str">
            <v>Replacement</v>
          </cell>
          <cell r="F58" t="str">
            <v>Assess for Replacement Strategy</v>
          </cell>
          <cell r="G58" t="str">
            <v>O</v>
          </cell>
          <cell r="H58" t="str">
            <v>I</v>
          </cell>
          <cell r="I58">
            <v>2004</v>
          </cell>
          <cell r="J58" t="str">
            <v>SSE</v>
          </cell>
          <cell r="M58">
            <v>0</v>
          </cell>
          <cell r="N58">
            <v>0</v>
          </cell>
          <cell r="O58">
            <v>8</v>
          </cell>
          <cell r="P58">
            <v>8</v>
          </cell>
        </row>
        <row r="59">
          <cell r="B59">
            <v>37.299999999999997</v>
          </cell>
          <cell r="C59" t="str">
            <v>Circuit Breakers</v>
          </cell>
          <cell r="D59" t="str">
            <v>OERLIKON TOF60.6</v>
          </cell>
          <cell r="E59" t="str">
            <v>Replacement</v>
          </cell>
          <cell r="F59" t="str">
            <v>Assess for Replacement Strategy</v>
          </cell>
          <cell r="G59" t="str">
            <v>O</v>
          </cell>
          <cell r="H59" t="str">
            <v>I</v>
          </cell>
          <cell r="I59">
            <v>2004</v>
          </cell>
          <cell r="J59" t="str">
            <v>SSE</v>
          </cell>
          <cell r="M59">
            <v>0</v>
          </cell>
          <cell r="N59">
            <v>0</v>
          </cell>
          <cell r="O59">
            <v>8</v>
          </cell>
          <cell r="P59">
            <v>8</v>
          </cell>
        </row>
        <row r="60">
          <cell r="B60">
            <v>37.4</v>
          </cell>
          <cell r="C60" t="str">
            <v>Circuit Breakers</v>
          </cell>
          <cell r="D60" t="str">
            <v>WESTINGHOUSE 345GC</v>
          </cell>
          <cell r="E60" t="str">
            <v>Replacement</v>
          </cell>
          <cell r="F60" t="str">
            <v>Assess for Replacement Strategy</v>
          </cell>
          <cell r="G60" t="str">
            <v>O</v>
          </cell>
          <cell r="H60" t="str">
            <v>I</v>
          </cell>
          <cell r="I60">
            <v>2004</v>
          </cell>
          <cell r="J60" t="str">
            <v>SSE</v>
          </cell>
          <cell r="M60">
            <v>0</v>
          </cell>
          <cell r="N60">
            <v>0</v>
          </cell>
          <cell r="O60">
            <v>8</v>
          </cell>
          <cell r="P60">
            <v>8</v>
          </cell>
        </row>
        <row r="61">
          <cell r="B61">
            <v>37.5</v>
          </cell>
          <cell r="C61" t="str">
            <v>Circuit Breakers</v>
          </cell>
          <cell r="D61" t="str">
            <v>REYROLLE 132OS15</v>
          </cell>
          <cell r="E61" t="str">
            <v>Replacement</v>
          </cell>
          <cell r="F61" t="str">
            <v>Assess for Replacement Strategy</v>
          </cell>
          <cell r="G61" t="str">
            <v>O</v>
          </cell>
          <cell r="H61" t="str">
            <v>I</v>
          </cell>
          <cell r="I61">
            <v>2004</v>
          </cell>
          <cell r="J61" t="str">
            <v>SSE</v>
          </cell>
          <cell r="M61">
            <v>0</v>
          </cell>
          <cell r="N61">
            <v>0</v>
          </cell>
          <cell r="O61">
            <v>8</v>
          </cell>
          <cell r="P61">
            <v>8</v>
          </cell>
        </row>
        <row r="62">
          <cell r="B62">
            <v>37.6</v>
          </cell>
          <cell r="C62" t="str">
            <v>Circuit Breakers</v>
          </cell>
          <cell r="D62" t="str">
            <v>AEI GA11W8</v>
          </cell>
          <cell r="E62" t="str">
            <v>Replacement</v>
          </cell>
          <cell r="F62" t="str">
            <v>Assess for Replacement Strategy</v>
          </cell>
          <cell r="G62" t="str">
            <v>O</v>
          </cell>
          <cell r="H62" t="str">
            <v>I</v>
          </cell>
          <cell r="I62">
            <v>2004</v>
          </cell>
          <cell r="J62" t="str">
            <v>SSE</v>
          </cell>
          <cell r="M62">
            <v>0</v>
          </cell>
          <cell r="N62">
            <v>0</v>
          </cell>
          <cell r="O62">
            <v>8</v>
          </cell>
          <cell r="P62">
            <v>8</v>
          </cell>
        </row>
        <row r="63">
          <cell r="B63">
            <v>37.700000000000003</v>
          </cell>
          <cell r="C63" t="str">
            <v>Circuit Breakers</v>
          </cell>
          <cell r="D63" t="str">
            <v>REYROLLE 14SPH</v>
          </cell>
          <cell r="E63" t="str">
            <v>Replacement</v>
          </cell>
          <cell r="F63" t="str">
            <v>Assess for Replacement Strategy</v>
          </cell>
          <cell r="G63" t="str">
            <v>O</v>
          </cell>
          <cell r="H63" t="str">
            <v>I</v>
          </cell>
          <cell r="I63">
            <v>2004</v>
          </cell>
          <cell r="J63" t="str">
            <v>SSE</v>
          </cell>
          <cell r="M63">
            <v>0</v>
          </cell>
          <cell r="N63">
            <v>0</v>
          </cell>
          <cell r="O63">
            <v>8</v>
          </cell>
          <cell r="P63">
            <v>8</v>
          </cell>
        </row>
        <row r="64">
          <cell r="B64">
            <v>37.799999999999997</v>
          </cell>
          <cell r="C64" t="str">
            <v>Circuit Breakers</v>
          </cell>
          <cell r="D64" t="str">
            <v>REYROLLE 132OS14</v>
          </cell>
          <cell r="E64" t="str">
            <v>Replacement</v>
          </cell>
          <cell r="F64" t="str">
            <v>Assess for Replacement Strategy</v>
          </cell>
          <cell r="G64" t="str">
            <v>O</v>
          </cell>
          <cell r="H64" t="str">
            <v>I</v>
          </cell>
          <cell r="I64">
            <v>2004</v>
          </cell>
          <cell r="J64" t="str">
            <v>SSE</v>
          </cell>
          <cell r="M64">
            <v>0</v>
          </cell>
          <cell r="N64">
            <v>0</v>
          </cell>
          <cell r="O64">
            <v>8</v>
          </cell>
          <cell r="P64">
            <v>8</v>
          </cell>
        </row>
        <row r="65">
          <cell r="B65">
            <v>37.9</v>
          </cell>
          <cell r="C65" t="str">
            <v>Circuit Breakers</v>
          </cell>
          <cell r="D65" t="str">
            <v>ASEA HKEYC120/600</v>
          </cell>
          <cell r="E65" t="str">
            <v>Replacement</v>
          </cell>
          <cell r="F65" t="str">
            <v>Assess for Replacement Strategy</v>
          </cell>
          <cell r="G65" t="str">
            <v>O</v>
          </cell>
          <cell r="H65" t="str">
            <v>I</v>
          </cell>
          <cell r="I65">
            <v>2004</v>
          </cell>
          <cell r="J65" t="str">
            <v>SSE</v>
          </cell>
          <cell r="M65">
            <v>0</v>
          </cell>
          <cell r="N65">
            <v>0</v>
          </cell>
          <cell r="O65">
            <v>8</v>
          </cell>
          <cell r="P65">
            <v>8</v>
          </cell>
        </row>
        <row r="66">
          <cell r="B66">
            <v>37.909999999999997</v>
          </cell>
          <cell r="C66" t="str">
            <v>Circuit Breakers</v>
          </cell>
          <cell r="D66" t="str">
            <v>BROWN BOV. ECKS132</v>
          </cell>
          <cell r="E66" t="str">
            <v>Replacement</v>
          </cell>
          <cell r="F66" t="str">
            <v>Assess for Replacement Strategy</v>
          </cell>
          <cell r="G66" t="str">
            <v>O</v>
          </cell>
          <cell r="H66" t="str">
            <v>I</v>
          </cell>
          <cell r="I66">
            <v>2004</v>
          </cell>
          <cell r="J66" t="str">
            <v>SSE</v>
          </cell>
          <cell r="M66">
            <v>0</v>
          </cell>
          <cell r="N66">
            <v>0</v>
          </cell>
          <cell r="O66">
            <v>8</v>
          </cell>
          <cell r="P66">
            <v>8</v>
          </cell>
        </row>
        <row r="67">
          <cell r="B67">
            <v>37.92</v>
          </cell>
          <cell r="C67" t="str">
            <v>Circuit Breakers</v>
          </cell>
          <cell r="D67" t="str">
            <v>OERLIKON FR</v>
          </cell>
          <cell r="E67" t="str">
            <v>Replacement</v>
          </cell>
          <cell r="F67" t="str">
            <v>Assess for Replacement Strategy</v>
          </cell>
          <cell r="G67" t="str">
            <v>O</v>
          </cell>
          <cell r="H67" t="str">
            <v>I</v>
          </cell>
          <cell r="I67">
            <v>2004</v>
          </cell>
          <cell r="J67" t="str">
            <v>SSE</v>
          </cell>
          <cell r="M67">
            <v>0</v>
          </cell>
          <cell r="N67">
            <v>0</v>
          </cell>
          <cell r="O67">
            <v>8</v>
          </cell>
          <cell r="P67">
            <v>8</v>
          </cell>
        </row>
        <row r="68">
          <cell r="B68">
            <v>37.93</v>
          </cell>
          <cell r="C68" t="str">
            <v>Circuit Breakers</v>
          </cell>
          <cell r="D68" t="str">
            <v>SPRECHER HPF515C6FS</v>
          </cell>
          <cell r="E68" t="str">
            <v>Replacement</v>
          </cell>
          <cell r="F68" t="str">
            <v>Assess for Replacement Strategy</v>
          </cell>
          <cell r="G68" t="str">
            <v>O</v>
          </cell>
          <cell r="H68" t="str">
            <v>I</v>
          </cell>
          <cell r="I68">
            <v>2004</v>
          </cell>
          <cell r="J68" t="str">
            <v>SSE</v>
          </cell>
          <cell r="M68">
            <v>0</v>
          </cell>
          <cell r="N68">
            <v>0</v>
          </cell>
          <cell r="O68">
            <v>8</v>
          </cell>
          <cell r="P68">
            <v>8</v>
          </cell>
        </row>
        <row r="69">
          <cell r="B69">
            <v>37.94</v>
          </cell>
          <cell r="C69" t="str">
            <v>Circuit Breakers</v>
          </cell>
          <cell r="D69" t="str">
            <v>ASEA HLC72.5 1600</v>
          </cell>
          <cell r="E69" t="str">
            <v>Replacement</v>
          </cell>
          <cell r="F69" t="str">
            <v>Assess for Replacement Strategy</v>
          </cell>
          <cell r="G69" t="str">
            <v>O</v>
          </cell>
          <cell r="H69" t="str">
            <v>I</v>
          </cell>
          <cell r="I69">
            <v>2004</v>
          </cell>
          <cell r="J69" t="str">
            <v>SSE</v>
          </cell>
          <cell r="M69">
            <v>0</v>
          </cell>
          <cell r="N69">
            <v>0</v>
          </cell>
          <cell r="O69">
            <v>8</v>
          </cell>
          <cell r="P69">
            <v>8</v>
          </cell>
        </row>
        <row r="70">
          <cell r="B70">
            <v>37.950000000000003</v>
          </cell>
          <cell r="C70" t="str">
            <v>Circuit Breakers</v>
          </cell>
          <cell r="D70" t="str">
            <v>MAGRINI 38MGE1500</v>
          </cell>
          <cell r="E70" t="str">
            <v>Replacement</v>
          </cell>
          <cell r="F70" t="str">
            <v>Assess for Replacement Strategy</v>
          </cell>
          <cell r="G70" t="str">
            <v>O</v>
          </cell>
          <cell r="H70" t="str">
            <v>I</v>
          </cell>
          <cell r="I70">
            <v>2004</v>
          </cell>
          <cell r="J70" t="str">
            <v>SSE</v>
          </cell>
          <cell r="M70">
            <v>0</v>
          </cell>
          <cell r="N70">
            <v>0</v>
          </cell>
          <cell r="O70">
            <v>8</v>
          </cell>
          <cell r="P70">
            <v>8</v>
          </cell>
        </row>
        <row r="71">
          <cell r="B71">
            <v>37.96</v>
          </cell>
          <cell r="C71" t="str">
            <v>Circuit Breakers</v>
          </cell>
          <cell r="D71" t="str">
            <v>SPRECHER HPF509K</v>
          </cell>
          <cell r="E71" t="str">
            <v>Replacement</v>
          </cell>
          <cell r="F71" t="str">
            <v>Assess for Replacement Strategy</v>
          </cell>
          <cell r="G71" t="str">
            <v>O</v>
          </cell>
          <cell r="H71" t="str">
            <v>I</v>
          </cell>
          <cell r="I71">
            <v>2004</v>
          </cell>
          <cell r="J71" t="str">
            <v>SSE</v>
          </cell>
          <cell r="M71">
            <v>0</v>
          </cell>
          <cell r="N71">
            <v>0</v>
          </cell>
          <cell r="O71">
            <v>8</v>
          </cell>
          <cell r="P71">
            <v>8</v>
          </cell>
        </row>
        <row r="72">
          <cell r="B72">
            <v>37.97</v>
          </cell>
          <cell r="C72" t="str">
            <v>Circuit Breakers</v>
          </cell>
          <cell r="D72" t="str">
            <v>JOSLYN VBU-4</v>
          </cell>
          <cell r="E72" t="str">
            <v>Replacement</v>
          </cell>
          <cell r="F72" t="str">
            <v>Assess for Replacement Strategy</v>
          </cell>
          <cell r="G72" t="str">
            <v>O</v>
          </cell>
          <cell r="H72" t="str">
            <v>I</v>
          </cell>
          <cell r="I72">
            <v>2004</v>
          </cell>
          <cell r="J72" t="str">
            <v>SSE</v>
          </cell>
          <cell r="M72">
            <v>0</v>
          </cell>
          <cell r="N72">
            <v>0</v>
          </cell>
          <cell r="O72">
            <v>8</v>
          </cell>
          <cell r="P72">
            <v>8</v>
          </cell>
        </row>
        <row r="73">
          <cell r="B73">
            <v>38</v>
          </cell>
          <cell r="C73" t="str">
            <v>Instrument Transformers</v>
          </cell>
          <cell r="D73" t="str">
            <v>Its that cannot be sampled</v>
          </cell>
          <cell r="E73" t="str">
            <v>Replacement</v>
          </cell>
          <cell r="F73" t="str">
            <v>Replace all instrument transformers that cannot be sampled to meet the requirements of the maintenance policy</v>
          </cell>
          <cell r="G73" t="str">
            <v>CAP</v>
          </cell>
          <cell r="H73" t="str">
            <v>R</v>
          </cell>
          <cell r="I73">
            <v>1994</v>
          </cell>
          <cell r="J73" t="str">
            <v>Asset Managers</v>
          </cell>
          <cell r="K73" t="str">
            <v xml:space="preserve"> dec2008</v>
          </cell>
          <cell r="M73">
            <v>8</v>
          </cell>
          <cell r="N73">
            <v>5</v>
          </cell>
          <cell r="O73">
            <v>8</v>
          </cell>
          <cell r="P73">
            <v>5</v>
          </cell>
        </row>
        <row r="74">
          <cell r="B74">
            <v>39.1</v>
          </cell>
          <cell r="C74" t="str">
            <v>Instrument Transformers</v>
          </cell>
          <cell r="D74" t="str">
            <v>High DGA ITs - 220kV and above</v>
          </cell>
          <cell r="E74" t="str">
            <v>Replacement</v>
          </cell>
          <cell r="F74" t="str">
            <v>Assess and Replace as required</v>
          </cell>
          <cell r="G74" t="str">
            <v>CAP</v>
          </cell>
          <cell r="H74" t="str">
            <v>C</v>
          </cell>
          <cell r="I74">
            <v>1994</v>
          </cell>
          <cell r="J74" t="str">
            <v>Asset Managers</v>
          </cell>
          <cell r="K74" t="str">
            <v>Recurrent</v>
          </cell>
          <cell r="M74">
            <v>10</v>
          </cell>
          <cell r="N74">
            <v>5</v>
          </cell>
          <cell r="O74">
            <v>8</v>
          </cell>
          <cell r="P74">
            <v>5</v>
          </cell>
        </row>
        <row r="75">
          <cell r="B75">
            <v>39.200000000000003</v>
          </cell>
          <cell r="C75" t="str">
            <v>Instrument Transformers</v>
          </cell>
          <cell r="D75" t="str">
            <v>High DGA ITs - 220kV and above</v>
          </cell>
          <cell r="E75" t="str">
            <v>Replacement</v>
          </cell>
          <cell r="F75" t="str">
            <v>Make budget provision for unidentified replacements based on historical replacement rates</v>
          </cell>
          <cell r="G75" t="str">
            <v>CAP</v>
          </cell>
          <cell r="H75" t="str">
            <v>C</v>
          </cell>
          <cell r="J75" t="str">
            <v>SSE</v>
          </cell>
          <cell r="K75" t="str">
            <v>Recurrent</v>
          </cell>
          <cell r="M75">
            <v>10</v>
          </cell>
          <cell r="N75">
            <v>5</v>
          </cell>
          <cell r="O75">
            <v>8</v>
          </cell>
          <cell r="P75">
            <v>5</v>
          </cell>
        </row>
        <row r="76">
          <cell r="B76">
            <v>40.1</v>
          </cell>
          <cell r="C76" t="str">
            <v>Instrument Transformers</v>
          </cell>
          <cell r="D76" t="str">
            <v xml:space="preserve">High DGA ITs - 132kV </v>
          </cell>
          <cell r="E76" t="str">
            <v>Replacement</v>
          </cell>
          <cell r="F76" t="str">
            <v>Assess and Replace as required</v>
          </cell>
          <cell r="G76" t="str">
            <v>CAP</v>
          </cell>
          <cell r="H76" t="str">
            <v>C</v>
          </cell>
          <cell r="I76">
            <v>1994</v>
          </cell>
          <cell r="J76" t="str">
            <v>Asset Managers</v>
          </cell>
          <cell r="K76" t="str">
            <v>Recurrent</v>
          </cell>
          <cell r="M76">
            <v>10</v>
          </cell>
          <cell r="N76">
            <v>5</v>
          </cell>
          <cell r="O76">
            <v>8</v>
          </cell>
          <cell r="P76">
            <v>5</v>
          </cell>
        </row>
        <row r="77">
          <cell r="B77">
            <v>40.200000000000003</v>
          </cell>
          <cell r="C77" t="str">
            <v>Instrument Transformers</v>
          </cell>
          <cell r="D77" t="str">
            <v xml:space="preserve">High DGA ITs - 132kV </v>
          </cell>
          <cell r="E77" t="str">
            <v>Replacement</v>
          </cell>
          <cell r="F77" t="str">
            <v>Make budget provision for unidentified replacements based on historical replacement rates</v>
          </cell>
          <cell r="G77" t="str">
            <v>CAP</v>
          </cell>
          <cell r="H77" t="str">
            <v>C</v>
          </cell>
          <cell r="J77" t="str">
            <v>SSE</v>
          </cell>
          <cell r="K77" t="str">
            <v>Recurrent</v>
          </cell>
          <cell r="M77">
            <v>10</v>
          </cell>
          <cell r="N77">
            <v>5</v>
          </cell>
          <cell r="O77">
            <v>8</v>
          </cell>
          <cell r="P77">
            <v>5</v>
          </cell>
        </row>
        <row r="78">
          <cell r="B78">
            <v>41.1</v>
          </cell>
          <cell r="C78" t="str">
            <v>Instrument Transformers</v>
          </cell>
          <cell r="D78" t="str">
            <v>High DGA ITs - 66kV and below</v>
          </cell>
          <cell r="E78" t="str">
            <v>Replacement</v>
          </cell>
          <cell r="F78" t="str">
            <v>Assess and Replace as required</v>
          </cell>
          <cell r="G78" t="str">
            <v>CAP</v>
          </cell>
          <cell r="H78" t="str">
            <v>C</v>
          </cell>
          <cell r="I78">
            <v>1994</v>
          </cell>
          <cell r="J78" t="str">
            <v>Asset Managers</v>
          </cell>
          <cell r="K78" t="str">
            <v>Recurrent</v>
          </cell>
          <cell r="M78">
            <v>10</v>
          </cell>
          <cell r="N78">
            <v>5</v>
          </cell>
          <cell r="O78">
            <v>8</v>
          </cell>
          <cell r="P78">
            <v>5</v>
          </cell>
        </row>
        <row r="79">
          <cell r="B79">
            <v>41.2</v>
          </cell>
          <cell r="C79" t="str">
            <v>Instrument Transformers</v>
          </cell>
          <cell r="D79" t="str">
            <v>High DGA ITs - 66kV and below</v>
          </cell>
          <cell r="E79" t="str">
            <v>Replacement</v>
          </cell>
          <cell r="F79" t="str">
            <v>Make budget provision for unidentified replacements based on historical replacement rates</v>
          </cell>
          <cell r="G79" t="str">
            <v>CAP</v>
          </cell>
          <cell r="H79" t="str">
            <v>C</v>
          </cell>
          <cell r="J79" t="str">
            <v>SSE</v>
          </cell>
          <cell r="K79" t="str">
            <v>Recurrent</v>
          </cell>
          <cell r="M79">
            <v>10</v>
          </cell>
          <cell r="N79">
            <v>5</v>
          </cell>
          <cell r="O79">
            <v>8</v>
          </cell>
          <cell r="P79">
            <v>5</v>
          </cell>
        </row>
        <row r="80">
          <cell r="B80">
            <v>42.1</v>
          </cell>
          <cell r="C80" t="str">
            <v>Instrument Transformers</v>
          </cell>
          <cell r="D80" t="str">
            <v>Tyree Contract 2794 (with on-line monitoring)</v>
          </cell>
          <cell r="E80" t="str">
            <v>Other</v>
          </cell>
          <cell r="F80" t="str">
            <v>Assess effectiveness and reliability of OLM</v>
          </cell>
          <cell r="G80" t="str">
            <v>CAP</v>
          </cell>
          <cell r="H80" t="str">
            <v>I</v>
          </cell>
          <cell r="I80">
            <v>2000</v>
          </cell>
          <cell r="J80" t="str">
            <v>AM/Central, AM/Northern</v>
          </cell>
          <cell r="K80" t="str">
            <v>Recurrent</v>
          </cell>
          <cell r="M80">
            <v>8</v>
          </cell>
          <cell r="N80">
            <v>5</v>
          </cell>
          <cell r="O80">
            <v>8</v>
          </cell>
          <cell r="P80">
            <v>5</v>
          </cell>
        </row>
        <row r="81">
          <cell r="B81">
            <v>42.2</v>
          </cell>
          <cell r="C81" t="str">
            <v>Instrument Transformers</v>
          </cell>
          <cell r="D81" t="str">
            <v>Tyree Contract 2794 (without on-line monitoring)</v>
          </cell>
          <cell r="E81" t="str">
            <v>Replacement</v>
          </cell>
          <cell r="F81" t="str">
            <v>Replace all of this type without on-line monitoring</v>
          </cell>
          <cell r="G81" t="str">
            <v>CAP</v>
          </cell>
          <cell r="H81" t="str">
            <v>R</v>
          </cell>
          <cell r="I81">
            <v>2000</v>
          </cell>
          <cell r="J81" t="str">
            <v>Asset Managers</v>
          </cell>
          <cell r="M81">
            <v>8</v>
          </cell>
          <cell r="N81">
            <v>5</v>
          </cell>
          <cell r="O81">
            <v>8</v>
          </cell>
          <cell r="P81">
            <v>5</v>
          </cell>
        </row>
        <row r="82">
          <cell r="B82">
            <v>42.3</v>
          </cell>
          <cell r="C82" t="str">
            <v>Instrument Transformers</v>
          </cell>
          <cell r="D82" t="str">
            <v>Tyree Contract 2794</v>
          </cell>
          <cell r="E82" t="str">
            <v>Replacement</v>
          </cell>
          <cell r="F82" t="str">
            <v>Replace all of this type</v>
          </cell>
          <cell r="G82" t="str">
            <v>CAP</v>
          </cell>
          <cell r="H82" t="str">
            <v>R</v>
          </cell>
          <cell r="I82">
            <v>2005</v>
          </cell>
          <cell r="J82" t="str">
            <v>Asset Managers</v>
          </cell>
          <cell r="K82">
            <v>2010</v>
          </cell>
          <cell r="L82" t="str">
            <v>80% certain</v>
          </cell>
          <cell r="M82">
            <v>8</v>
          </cell>
          <cell r="N82">
            <v>5</v>
          </cell>
          <cell r="O82">
            <v>8</v>
          </cell>
          <cell r="P82">
            <v>5</v>
          </cell>
        </row>
        <row r="83">
          <cell r="B83">
            <v>43.1</v>
          </cell>
          <cell r="C83" t="str">
            <v>Instrument Transformers</v>
          </cell>
          <cell r="D83" t="str">
            <v>Tyree Contract 3113 (without OLM)</v>
          </cell>
          <cell r="E83" t="str">
            <v>Other</v>
          </cell>
          <cell r="F83" t="str">
            <v>Carry out 6-monthly oil sampling</v>
          </cell>
          <cell r="G83" t="str">
            <v>CAP</v>
          </cell>
          <cell r="H83" t="str">
            <v>M</v>
          </cell>
          <cell r="I83">
            <v>2000</v>
          </cell>
          <cell r="J83" t="str">
            <v>Asset Managers</v>
          </cell>
          <cell r="K83" t="str">
            <v>Ongoing</v>
          </cell>
          <cell r="M83">
            <v>8</v>
          </cell>
          <cell r="N83">
            <v>5</v>
          </cell>
          <cell r="O83">
            <v>8</v>
          </cell>
          <cell r="P83">
            <v>5</v>
          </cell>
        </row>
        <row r="84">
          <cell r="B84">
            <v>43.2</v>
          </cell>
          <cell r="C84" t="str">
            <v>Instrument Transformers</v>
          </cell>
          <cell r="D84" t="str">
            <v>Tyree Contract 3113 (without OLM)</v>
          </cell>
          <cell r="E84" t="str">
            <v>Replacement</v>
          </cell>
          <cell r="F84" t="str">
            <v>Replace</v>
          </cell>
          <cell r="G84" t="str">
            <v>CAP</v>
          </cell>
          <cell r="H84" t="str">
            <v>R</v>
          </cell>
          <cell r="I84">
            <v>2000</v>
          </cell>
          <cell r="J84" t="str">
            <v>Asset Managers</v>
          </cell>
          <cell r="K84">
            <v>38139</v>
          </cell>
          <cell r="M84">
            <v>8</v>
          </cell>
          <cell r="N84">
            <v>5</v>
          </cell>
          <cell r="O84">
            <v>8</v>
          </cell>
          <cell r="P84">
            <v>5</v>
          </cell>
        </row>
        <row r="85">
          <cell r="B85">
            <v>43.3</v>
          </cell>
          <cell r="C85" t="str">
            <v>Instrument Transformers</v>
          </cell>
          <cell r="D85" t="str">
            <v>Tyree Contract 3113 (with OLM)</v>
          </cell>
          <cell r="E85" t="str">
            <v>Other</v>
          </cell>
          <cell r="F85" t="str">
            <v>Assess effectiveness and reliability of OLM</v>
          </cell>
          <cell r="G85" t="str">
            <v>CAP</v>
          </cell>
          <cell r="H85" t="str">
            <v>I</v>
          </cell>
          <cell r="I85">
            <v>2000</v>
          </cell>
          <cell r="J85" t="str">
            <v>AM/Central</v>
          </cell>
          <cell r="M85">
            <v>8</v>
          </cell>
          <cell r="N85">
            <v>5</v>
          </cell>
          <cell r="O85">
            <v>8</v>
          </cell>
          <cell r="P85">
            <v>5</v>
          </cell>
        </row>
        <row r="86">
          <cell r="B86">
            <v>43.4</v>
          </cell>
          <cell r="C86" t="str">
            <v>Instrument Transformers</v>
          </cell>
          <cell r="D86" t="str">
            <v>Tyree Contract 3113 (with OLM)</v>
          </cell>
          <cell r="E86" t="str">
            <v>Other</v>
          </cell>
          <cell r="F86" t="str">
            <v>Annual DGA testing?</v>
          </cell>
          <cell r="G86" t="str">
            <v>CAP</v>
          </cell>
          <cell r="H86" t="str">
            <v>I</v>
          </cell>
          <cell r="I86">
            <v>2000</v>
          </cell>
          <cell r="J86" t="str">
            <v>AM/Central</v>
          </cell>
          <cell r="M86">
            <v>8</v>
          </cell>
          <cell r="N86">
            <v>5</v>
          </cell>
          <cell r="O86">
            <v>8</v>
          </cell>
          <cell r="P86">
            <v>5</v>
          </cell>
        </row>
        <row r="87">
          <cell r="B87">
            <v>44.1</v>
          </cell>
          <cell r="C87" t="str">
            <v>Instrument Transformers</v>
          </cell>
          <cell r="D87" t="str">
            <v>Tyree Contract 2909 (without OLM)</v>
          </cell>
          <cell r="E87" t="str">
            <v>Other</v>
          </cell>
          <cell r="F87" t="str">
            <v>Assess effectiveness and reliability of OLM</v>
          </cell>
          <cell r="G87" t="str">
            <v>CAP</v>
          </cell>
          <cell r="M87">
            <v>8</v>
          </cell>
          <cell r="N87">
            <v>5</v>
          </cell>
          <cell r="O87">
            <v>8</v>
          </cell>
          <cell r="P87">
            <v>5</v>
          </cell>
        </row>
        <row r="88">
          <cell r="B88">
            <v>44.2</v>
          </cell>
          <cell r="C88" t="str">
            <v>Instrument Transformers</v>
          </cell>
          <cell r="D88" t="str">
            <v>Tyree Contract 2909 (without OLM)</v>
          </cell>
          <cell r="E88" t="str">
            <v>Replacement</v>
          </cell>
          <cell r="F88" t="str">
            <v>Replace all of this type without on-line monitoring</v>
          </cell>
          <cell r="G88" t="str">
            <v>CAP</v>
          </cell>
          <cell r="H88" t="str">
            <v>R</v>
          </cell>
          <cell r="I88">
            <v>2001</v>
          </cell>
          <cell r="J88" t="str">
            <v>Asset Managers</v>
          </cell>
          <cell r="K88" t="str">
            <v>June, 2006</v>
          </cell>
          <cell r="M88">
            <v>8</v>
          </cell>
          <cell r="N88">
            <v>5</v>
          </cell>
          <cell r="O88">
            <v>8</v>
          </cell>
          <cell r="P88">
            <v>5</v>
          </cell>
        </row>
        <row r="89">
          <cell r="B89">
            <v>45.1</v>
          </cell>
          <cell r="C89" t="str">
            <v>Instrument Transformers</v>
          </cell>
          <cell r="D89" t="str">
            <v>ASEA CUEA (X-mas Tree) CVT</v>
          </cell>
          <cell r="E89" t="str">
            <v>Replacement</v>
          </cell>
          <cell r="F89" t="str">
            <v>Replace all of this type</v>
          </cell>
          <cell r="G89" t="str">
            <v>CAP</v>
          </cell>
          <cell r="H89" t="str">
            <v>R</v>
          </cell>
          <cell r="I89">
            <v>1995</v>
          </cell>
          <cell r="J89" t="str">
            <v>Asset Managers</v>
          </cell>
          <cell r="K89">
            <v>38504</v>
          </cell>
          <cell r="M89">
            <v>8</v>
          </cell>
          <cell r="N89">
            <v>5</v>
          </cell>
          <cell r="O89">
            <v>8</v>
          </cell>
          <cell r="P89">
            <v>8</v>
          </cell>
        </row>
        <row r="90">
          <cell r="B90">
            <v>45.2</v>
          </cell>
          <cell r="C90" t="str">
            <v>Instrument Transformers</v>
          </cell>
          <cell r="D90" t="str">
            <v>Coupling Capacitors for X-mas Tress CVTs</v>
          </cell>
          <cell r="E90" t="str">
            <v>Replacement</v>
          </cell>
          <cell r="F90" t="str">
            <v>Replace all of this type</v>
          </cell>
          <cell r="G90" t="str">
            <v>CAP</v>
          </cell>
          <cell r="H90" t="str">
            <v>R</v>
          </cell>
          <cell r="I90">
            <v>1998</v>
          </cell>
          <cell r="J90" t="str">
            <v>Asset Managers</v>
          </cell>
          <cell r="K90" t="str">
            <v>June, 2005</v>
          </cell>
          <cell r="M90">
            <v>8</v>
          </cell>
          <cell r="N90">
            <v>5</v>
          </cell>
          <cell r="O90">
            <v>8</v>
          </cell>
          <cell r="P90">
            <v>8</v>
          </cell>
        </row>
        <row r="91">
          <cell r="B91">
            <v>46</v>
          </cell>
          <cell r="C91" t="str">
            <v>Instrument Transformers</v>
          </cell>
          <cell r="D91" t="str">
            <v>Under rated NUB CTs for in capacitor banks</v>
          </cell>
          <cell r="E91" t="str">
            <v>Replacement</v>
          </cell>
          <cell r="F91" t="str">
            <v>Replace with fully rated CT</v>
          </cell>
          <cell r="G91" t="str">
            <v>CAP</v>
          </cell>
          <cell r="H91" t="str">
            <v>R</v>
          </cell>
          <cell r="I91">
            <v>1995</v>
          </cell>
          <cell r="J91" t="str">
            <v>Asset Managers</v>
          </cell>
          <cell r="K91">
            <v>38504</v>
          </cell>
          <cell r="L91" t="str">
            <v>Not defined</v>
          </cell>
          <cell r="M91">
            <v>8</v>
          </cell>
          <cell r="N91">
            <v>2</v>
          </cell>
          <cell r="O91">
            <v>8</v>
          </cell>
          <cell r="P91">
            <v>0</v>
          </cell>
        </row>
        <row r="92">
          <cell r="B92">
            <v>47</v>
          </cell>
          <cell r="C92" t="str">
            <v>Other Equipment</v>
          </cell>
          <cell r="D92" t="str">
            <v>Provide alternate auxiliary supply to Avon SS</v>
          </cell>
          <cell r="E92" t="str">
            <v>Replacement</v>
          </cell>
          <cell r="F92" t="str">
            <v>Install power rated MVTs at Avon to Provide auxiliary supply</v>
          </cell>
          <cell r="G92" t="str">
            <v>CAP</v>
          </cell>
          <cell r="H92" t="str">
            <v>R</v>
          </cell>
          <cell r="I92">
            <v>2003</v>
          </cell>
          <cell r="J92" t="str">
            <v>AM/Central</v>
          </cell>
          <cell r="K92">
            <v>38504</v>
          </cell>
          <cell r="M92">
            <v>0</v>
          </cell>
          <cell r="N92">
            <v>0</v>
          </cell>
          <cell r="O92">
            <v>10</v>
          </cell>
          <cell r="P92">
            <v>8</v>
          </cell>
        </row>
        <row r="93">
          <cell r="B93">
            <v>48</v>
          </cell>
          <cell r="C93" t="str">
            <v>Ancillary Systems</v>
          </cell>
          <cell r="D93" t="str">
            <v xml:space="preserve">VT Secondary Boxes </v>
          </cell>
          <cell r="E93" t="str">
            <v>Replacement</v>
          </cell>
          <cell r="F93" t="str">
            <v>Replace De-ion CBs</v>
          </cell>
          <cell r="G93" t="str">
            <v>MOPS</v>
          </cell>
          <cell r="H93" t="str">
            <v>R</v>
          </cell>
          <cell r="I93">
            <v>2004</v>
          </cell>
          <cell r="J93" t="str">
            <v>Asset Managers</v>
          </cell>
          <cell r="K93">
            <v>38504</v>
          </cell>
          <cell r="M93">
            <v>0</v>
          </cell>
          <cell r="N93">
            <v>0</v>
          </cell>
          <cell r="O93">
            <v>5</v>
          </cell>
          <cell r="P93">
            <v>8</v>
          </cell>
        </row>
        <row r="94">
          <cell r="B94">
            <v>49</v>
          </cell>
          <cell r="C94" t="str">
            <v>Instrument Transformers</v>
          </cell>
          <cell r="D94" t="str">
            <v>Non-Standard CTs</v>
          </cell>
          <cell r="E94" t="str">
            <v>Replacement</v>
          </cell>
          <cell r="F94" t="str">
            <v>Where non-standard CTs are in service, replace if there is no reasonable contingency available</v>
          </cell>
          <cell r="G94" t="str">
            <v>CAP</v>
          </cell>
          <cell r="H94" t="str">
            <v>R</v>
          </cell>
          <cell r="I94">
            <v>1994</v>
          </cell>
          <cell r="J94" t="str">
            <v>Asset Managers</v>
          </cell>
          <cell r="K94">
            <v>38869</v>
          </cell>
          <cell r="L94" t="str">
            <v>Not defined, split</v>
          </cell>
          <cell r="M94">
            <v>0</v>
          </cell>
          <cell r="N94">
            <v>0</v>
          </cell>
          <cell r="O94">
            <v>8</v>
          </cell>
          <cell r="P94">
            <v>5</v>
          </cell>
        </row>
        <row r="95">
          <cell r="B95">
            <v>50</v>
          </cell>
          <cell r="C95" t="str">
            <v>DC Systems</v>
          </cell>
          <cell r="D95" t="str">
            <v>Substation Batteries - 50V</v>
          </cell>
          <cell r="E95" t="str">
            <v>Replacement</v>
          </cell>
          <cell r="F95" t="str">
            <v>Monitor and replace as required</v>
          </cell>
          <cell r="G95" t="str">
            <v>CAP</v>
          </cell>
          <cell r="H95" t="str">
            <v>C</v>
          </cell>
          <cell r="I95">
            <v>1994</v>
          </cell>
          <cell r="J95" t="str">
            <v>Asset Managers</v>
          </cell>
          <cell r="K95" t="str">
            <v>Recurrent</v>
          </cell>
          <cell r="M95">
            <v>0</v>
          </cell>
          <cell r="N95">
            <v>0</v>
          </cell>
          <cell r="O95">
            <v>10</v>
          </cell>
          <cell r="P95">
            <v>2</v>
          </cell>
        </row>
        <row r="96">
          <cell r="B96">
            <v>51</v>
          </cell>
          <cell r="C96" t="str">
            <v>DC Systems</v>
          </cell>
          <cell r="D96" t="str">
            <v>Substation Batteries - 110V</v>
          </cell>
          <cell r="E96" t="str">
            <v>Replacement</v>
          </cell>
          <cell r="F96" t="str">
            <v>Monitor and replace as required</v>
          </cell>
          <cell r="G96" t="str">
            <v>CAP</v>
          </cell>
          <cell r="H96" t="str">
            <v>C</v>
          </cell>
          <cell r="I96">
            <v>1994</v>
          </cell>
          <cell r="J96" t="str">
            <v>Asset Managers</v>
          </cell>
          <cell r="K96" t="str">
            <v>Recurrent</v>
          </cell>
          <cell r="M96">
            <v>0</v>
          </cell>
          <cell r="N96">
            <v>0</v>
          </cell>
          <cell r="O96">
            <v>8</v>
          </cell>
          <cell r="P96">
            <v>2</v>
          </cell>
        </row>
        <row r="97">
          <cell r="B97">
            <v>52</v>
          </cell>
          <cell r="C97" t="str">
            <v>DC Systems</v>
          </cell>
          <cell r="D97" t="str">
            <v>Substation Batteries - 240V</v>
          </cell>
          <cell r="E97" t="str">
            <v>Replacement</v>
          </cell>
          <cell r="F97" t="str">
            <v>Monitor and replace as required</v>
          </cell>
          <cell r="G97" t="str">
            <v>CAP</v>
          </cell>
          <cell r="H97" t="str">
            <v>C</v>
          </cell>
          <cell r="J97" t="str">
            <v>Asset Managers</v>
          </cell>
          <cell r="K97" t="str">
            <v>Recurrent</v>
          </cell>
          <cell r="M97">
            <v>0</v>
          </cell>
          <cell r="N97">
            <v>0</v>
          </cell>
          <cell r="O97">
            <v>8</v>
          </cell>
          <cell r="P97">
            <v>2</v>
          </cell>
        </row>
        <row r="98">
          <cell r="B98">
            <v>53</v>
          </cell>
          <cell r="C98" t="str">
            <v>DC Systems</v>
          </cell>
          <cell r="D98" t="str">
            <v>Substation Battery chargers - 50V</v>
          </cell>
          <cell r="E98" t="str">
            <v>Replacement</v>
          </cell>
          <cell r="F98" t="str">
            <v>Monitor and replace as required</v>
          </cell>
          <cell r="G98" t="str">
            <v>CAP</v>
          </cell>
          <cell r="H98" t="str">
            <v>C</v>
          </cell>
          <cell r="I98">
            <v>1998</v>
          </cell>
          <cell r="J98" t="str">
            <v>Asset Managers</v>
          </cell>
          <cell r="K98" t="str">
            <v>Recurrent</v>
          </cell>
          <cell r="M98">
            <v>0</v>
          </cell>
          <cell r="N98">
            <v>0</v>
          </cell>
          <cell r="O98">
            <v>8</v>
          </cell>
          <cell r="P98">
            <v>2</v>
          </cell>
        </row>
        <row r="99">
          <cell r="B99">
            <v>54</v>
          </cell>
          <cell r="C99" t="str">
            <v>DC Systems</v>
          </cell>
          <cell r="D99" t="str">
            <v>Substation Battery chargers - 110V</v>
          </cell>
          <cell r="E99" t="str">
            <v>Replacement</v>
          </cell>
          <cell r="F99" t="str">
            <v>Monitor and replace as required</v>
          </cell>
          <cell r="G99" t="str">
            <v>CAP</v>
          </cell>
          <cell r="H99" t="str">
            <v>C</v>
          </cell>
          <cell r="I99">
            <v>1998</v>
          </cell>
          <cell r="J99" t="str">
            <v>Asset Managers</v>
          </cell>
          <cell r="K99" t="str">
            <v>Recurrent</v>
          </cell>
          <cell r="M99">
            <v>0</v>
          </cell>
          <cell r="N99">
            <v>0</v>
          </cell>
          <cell r="O99">
            <v>8</v>
          </cell>
          <cell r="P99">
            <v>2</v>
          </cell>
        </row>
        <row r="100">
          <cell r="B100">
            <v>55</v>
          </cell>
          <cell r="C100" t="str">
            <v>DC Systems</v>
          </cell>
          <cell r="D100" t="str">
            <v>Substation Battery chargers - 240V</v>
          </cell>
          <cell r="E100" t="str">
            <v>Replacement</v>
          </cell>
          <cell r="F100" t="str">
            <v>Monitor and replace as required</v>
          </cell>
          <cell r="G100" t="str">
            <v>CAP</v>
          </cell>
          <cell r="H100" t="str">
            <v>C</v>
          </cell>
          <cell r="J100" t="str">
            <v>Asset Managers</v>
          </cell>
          <cell r="K100" t="str">
            <v>Recurrent</v>
          </cell>
          <cell r="M100">
            <v>0</v>
          </cell>
          <cell r="N100">
            <v>0</v>
          </cell>
          <cell r="O100">
            <v>8</v>
          </cell>
          <cell r="P100">
            <v>2</v>
          </cell>
        </row>
        <row r="101">
          <cell r="B101">
            <v>56</v>
          </cell>
          <cell r="C101" t="str">
            <v>Disconnectors and Earth Switches</v>
          </cell>
          <cell r="D101" t="str">
            <v>220kV and above</v>
          </cell>
          <cell r="E101" t="str">
            <v>Replacement</v>
          </cell>
          <cell r="F101" t="str">
            <v>Monitor and replace as required</v>
          </cell>
          <cell r="G101" t="str">
            <v>CAP</v>
          </cell>
          <cell r="H101" t="str">
            <v>C</v>
          </cell>
          <cell r="I101">
            <v>1997</v>
          </cell>
          <cell r="J101" t="str">
            <v>Asset Managers</v>
          </cell>
          <cell r="K101" t="str">
            <v>Recurrent</v>
          </cell>
          <cell r="M101">
            <v>5</v>
          </cell>
          <cell r="N101">
            <v>0</v>
          </cell>
          <cell r="O101">
            <v>10</v>
          </cell>
          <cell r="P101">
            <v>5</v>
          </cell>
        </row>
        <row r="102">
          <cell r="B102">
            <v>57</v>
          </cell>
          <cell r="C102" t="str">
            <v>Disconnectors and Earth Switches</v>
          </cell>
          <cell r="D102" t="str">
            <v>132kV</v>
          </cell>
          <cell r="E102" t="str">
            <v>Replacement</v>
          </cell>
          <cell r="F102" t="str">
            <v>Monitor and replace as required</v>
          </cell>
          <cell r="G102" t="str">
            <v>CAP</v>
          </cell>
          <cell r="H102" t="str">
            <v>C</v>
          </cell>
          <cell r="I102">
            <v>1997</v>
          </cell>
          <cell r="J102" t="str">
            <v>Asset Managers</v>
          </cell>
          <cell r="K102" t="str">
            <v>Recurrent</v>
          </cell>
          <cell r="M102">
            <v>5</v>
          </cell>
          <cell r="N102">
            <v>0</v>
          </cell>
          <cell r="O102">
            <v>10</v>
          </cell>
          <cell r="P102">
            <v>5</v>
          </cell>
        </row>
        <row r="103">
          <cell r="B103">
            <v>58</v>
          </cell>
          <cell r="C103" t="str">
            <v>Disconnectors and Earth Switches</v>
          </cell>
          <cell r="D103" t="str">
            <v>66kV and below</v>
          </cell>
          <cell r="E103" t="str">
            <v>Replacement</v>
          </cell>
          <cell r="F103" t="str">
            <v>Monitor and replace as required</v>
          </cell>
          <cell r="G103" t="str">
            <v>CAP</v>
          </cell>
          <cell r="H103" t="str">
            <v>C</v>
          </cell>
          <cell r="I103">
            <v>1997</v>
          </cell>
          <cell r="J103" t="str">
            <v>Asset Managers</v>
          </cell>
          <cell r="K103" t="str">
            <v>Recurrent</v>
          </cell>
          <cell r="M103">
            <v>5</v>
          </cell>
          <cell r="N103">
            <v>0</v>
          </cell>
          <cell r="O103">
            <v>10</v>
          </cell>
          <cell r="P103">
            <v>5</v>
          </cell>
        </row>
        <row r="104">
          <cell r="B104">
            <v>59</v>
          </cell>
          <cell r="C104" t="str">
            <v>GIS</v>
          </cell>
          <cell r="D104" t="str">
            <v>Beaconsfield</v>
          </cell>
          <cell r="E104" t="str">
            <v>Other</v>
          </cell>
          <cell r="F104" t="str">
            <v>Review options beyond 2006</v>
          </cell>
          <cell r="G104" t="str">
            <v>Ops</v>
          </cell>
          <cell r="H104" t="str">
            <v>I</v>
          </cell>
          <cell r="I104">
            <v>2003</v>
          </cell>
          <cell r="J104" t="str">
            <v>M/AP</v>
          </cell>
          <cell r="K104">
            <v>38687</v>
          </cell>
          <cell r="M104">
            <v>0</v>
          </cell>
          <cell r="N104">
            <v>0</v>
          </cell>
          <cell r="O104">
            <v>8</v>
          </cell>
          <cell r="P104">
            <v>10</v>
          </cell>
        </row>
        <row r="105">
          <cell r="B105">
            <v>60</v>
          </cell>
          <cell r="C105" t="str">
            <v>GIS</v>
          </cell>
          <cell r="D105" t="str">
            <v>Beaconsfield</v>
          </cell>
          <cell r="E105" t="str">
            <v>Replacement</v>
          </cell>
          <cell r="F105" t="str">
            <v>Install conventional CB on No.1 Reactor</v>
          </cell>
          <cell r="G105" t="str">
            <v>CAP</v>
          </cell>
          <cell r="H105" t="str">
            <v>R</v>
          </cell>
          <cell r="I105">
            <v>2004</v>
          </cell>
          <cell r="J105" t="str">
            <v>AM/Central</v>
          </cell>
          <cell r="K105">
            <v>38504</v>
          </cell>
          <cell r="M105">
            <v>0</v>
          </cell>
          <cell r="N105">
            <v>2</v>
          </cell>
          <cell r="O105">
            <v>10</v>
          </cell>
          <cell r="P105">
            <v>10</v>
          </cell>
        </row>
        <row r="106">
          <cell r="B106">
            <v>61</v>
          </cell>
          <cell r="C106" t="str">
            <v>Environment</v>
          </cell>
          <cell r="D106" t="str">
            <v>PCB Disposal</v>
          </cell>
          <cell r="E106" t="str">
            <v>Replacement</v>
          </cell>
          <cell r="F106" t="str">
            <v>Remove all scheduled PCB contaminated from in-service equipment</v>
          </cell>
          <cell r="G106" t="str">
            <v>CAP</v>
          </cell>
          <cell r="H106" t="str">
            <v>R</v>
          </cell>
          <cell r="I106">
            <v>2003</v>
          </cell>
          <cell r="J106" t="str">
            <v>Asset Managers</v>
          </cell>
          <cell r="K106">
            <v>40179</v>
          </cell>
          <cell r="M106">
            <v>2</v>
          </cell>
          <cell r="N106">
            <v>10</v>
          </cell>
          <cell r="O106">
            <v>0</v>
          </cell>
          <cell r="P106">
            <v>8</v>
          </cell>
        </row>
        <row r="107">
          <cell r="B107">
            <v>62</v>
          </cell>
          <cell r="C107" t="str">
            <v>Surge Diverters</v>
          </cell>
          <cell r="D107" t="str">
            <v>Gapped Type (pre 1965) - 220kV and above</v>
          </cell>
          <cell r="E107" t="str">
            <v>Replacement</v>
          </cell>
          <cell r="F107" t="str">
            <v>Replace</v>
          </cell>
          <cell r="G107" t="str">
            <v>MOPS</v>
          </cell>
          <cell r="H107" t="str">
            <v>R</v>
          </cell>
          <cell r="I107">
            <v>2000</v>
          </cell>
          <cell r="J107" t="str">
            <v>Asset Managers</v>
          </cell>
          <cell r="K107" t="str">
            <v>June, 2005</v>
          </cell>
          <cell r="M107">
            <v>8</v>
          </cell>
          <cell r="N107">
            <v>0</v>
          </cell>
          <cell r="O107">
            <v>8</v>
          </cell>
          <cell r="P107">
            <v>0</v>
          </cell>
        </row>
        <row r="108">
          <cell r="B108">
            <v>63</v>
          </cell>
          <cell r="C108" t="str">
            <v>Surge Diverters</v>
          </cell>
          <cell r="D108" t="str">
            <v>Gapped Type (pre 1965) - 132kV</v>
          </cell>
          <cell r="E108" t="str">
            <v>Replacement</v>
          </cell>
          <cell r="F108" t="str">
            <v>Replace</v>
          </cell>
          <cell r="G108" t="str">
            <v>MOPS</v>
          </cell>
          <cell r="H108" t="str">
            <v>R</v>
          </cell>
          <cell r="I108">
            <v>2000</v>
          </cell>
          <cell r="J108" t="str">
            <v>Asset Managers</v>
          </cell>
          <cell r="K108" t="str">
            <v>June, 2005</v>
          </cell>
          <cell r="M108">
            <v>8</v>
          </cell>
          <cell r="N108">
            <v>0</v>
          </cell>
          <cell r="O108">
            <v>8</v>
          </cell>
          <cell r="P108">
            <v>0</v>
          </cell>
        </row>
        <row r="109">
          <cell r="B109">
            <v>64</v>
          </cell>
          <cell r="C109" t="str">
            <v>Surge Diverters</v>
          </cell>
          <cell r="D109" t="str">
            <v>Gapped Type (pre 1965) - 66kV</v>
          </cell>
          <cell r="E109" t="str">
            <v>Replacement</v>
          </cell>
          <cell r="F109" t="str">
            <v>Replace</v>
          </cell>
          <cell r="G109" t="str">
            <v>MOPS</v>
          </cell>
          <cell r="H109" t="str">
            <v>R</v>
          </cell>
          <cell r="I109">
            <v>2000</v>
          </cell>
          <cell r="J109" t="str">
            <v>Asset Managers</v>
          </cell>
          <cell r="K109" t="str">
            <v>June, 2005</v>
          </cell>
          <cell r="M109">
            <v>8</v>
          </cell>
          <cell r="N109">
            <v>0</v>
          </cell>
          <cell r="O109">
            <v>8</v>
          </cell>
          <cell r="P109">
            <v>0</v>
          </cell>
        </row>
        <row r="110">
          <cell r="B110">
            <v>65</v>
          </cell>
          <cell r="C110" t="str">
            <v>Surge Diverters</v>
          </cell>
          <cell r="D110" t="str">
            <v>Gapped Type (post 1965) - 220kV and above</v>
          </cell>
          <cell r="E110" t="str">
            <v>Replacement</v>
          </cell>
          <cell r="F110" t="str">
            <v>Replace</v>
          </cell>
          <cell r="G110" t="str">
            <v>MOPS</v>
          </cell>
          <cell r="H110" t="str">
            <v>R</v>
          </cell>
          <cell r="I110">
            <v>2002</v>
          </cell>
          <cell r="J110" t="str">
            <v>Asset Managers</v>
          </cell>
          <cell r="K110">
            <v>40330</v>
          </cell>
          <cell r="M110">
            <v>8</v>
          </cell>
          <cell r="N110">
            <v>0</v>
          </cell>
          <cell r="O110">
            <v>8</v>
          </cell>
          <cell r="P110">
            <v>0</v>
          </cell>
        </row>
        <row r="111">
          <cell r="B111">
            <v>66</v>
          </cell>
          <cell r="C111" t="str">
            <v>Surge Diverters</v>
          </cell>
          <cell r="D111" t="str">
            <v>Gapped Type (post 1965) - 132kV</v>
          </cell>
          <cell r="E111" t="str">
            <v>Replacement</v>
          </cell>
          <cell r="F111" t="str">
            <v>Replace</v>
          </cell>
          <cell r="G111" t="str">
            <v>MOPS</v>
          </cell>
          <cell r="H111" t="str">
            <v>R</v>
          </cell>
          <cell r="I111">
            <v>2002</v>
          </cell>
          <cell r="J111" t="str">
            <v>Asset Managers</v>
          </cell>
          <cell r="K111">
            <v>40330</v>
          </cell>
          <cell r="M111">
            <v>8</v>
          </cell>
          <cell r="N111">
            <v>0</v>
          </cell>
          <cell r="O111">
            <v>8</v>
          </cell>
          <cell r="P111">
            <v>0</v>
          </cell>
        </row>
        <row r="112">
          <cell r="B112">
            <v>67</v>
          </cell>
          <cell r="C112" t="str">
            <v>Surge Diverters</v>
          </cell>
          <cell r="D112" t="str">
            <v>Gapped Type (post 1965) - 66kV and below</v>
          </cell>
          <cell r="E112" t="str">
            <v>Replacement</v>
          </cell>
          <cell r="F112" t="str">
            <v>Replace</v>
          </cell>
          <cell r="G112" t="str">
            <v>MOPS</v>
          </cell>
          <cell r="H112" t="str">
            <v>R</v>
          </cell>
          <cell r="I112">
            <v>2002</v>
          </cell>
          <cell r="J112" t="str">
            <v>Asset Managers</v>
          </cell>
          <cell r="K112">
            <v>40330</v>
          </cell>
          <cell r="M112">
            <v>8</v>
          </cell>
          <cell r="N112">
            <v>0</v>
          </cell>
          <cell r="O112">
            <v>8</v>
          </cell>
          <cell r="P112">
            <v>0</v>
          </cell>
        </row>
        <row r="113">
          <cell r="B113">
            <v>68</v>
          </cell>
          <cell r="C113" t="str">
            <v>Reactive Plant</v>
          </cell>
          <cell r="D113" t="str">
            <v>Capacitor</v>
          </cell>
          <cell r="E113" t="str">
            <v>Replacement</v>
          </cell>
          <cell r="F113" t="str">
            <v>Monitor and replace as required</v>
          </cell>
          <cell r="G113" t="str">
            <v>CAP</v>
          </cell>
          <cell r="H113" t="str">
            <v>C</v>
          </cell>
          <cell r="I113">
            <v>2000</v>
          </cell>
          <cell r="J113" t="str">
            <v>Asset Managers</v>
          </cell>
          <cell r="K113" t="str">
            <v>Recurrent</v>
          </cell>
          <cell r="M113">
            <v>2</v>
          </cell>
          <cell r="N113">
            <v>2</v>
          </cell>
          <cell r="O113">
            <v>8</v>
          </cell>
          <cell r="P113">
            <v>10</v>
          </cell>
        </row>
        <row r="114">
          <cell r="B114">
            <v>69.099999999999994</v>
          </cell>
          <cell r="C114" t="str">
            <v>Buildings</v>
          </cell>
          <cell r="D114" t="str">
            <v>Pre- 1975 Buildings</v>
          </cell>
          <cell r="E114" t="str">
            <v>Other</v>
          </cell>
          <cell r="F114" t="str">
            <v>Formal building inspection to be carried out since 1990</v>
          </cell>
          <cell r="G114" t="str">
            <v>Ops</v>
          </cell>
          <cell r="H114" t="str">
            <v>I</v>
          </cell>
          <cell r="I114">
            <v>1998</v>
          </cell>
          <cell r="J114" t="str">
            <v>Asset Managers</v>
          </cell>
          <cell r="K114">
            <v>38322</v>
          </cell>
        </row>
        <row r="115">
          <cell r="B115">
            <v>69.2</v>
          </cell>
          <cell r="C115" t="str">
            <v>Buildings</v>
          </cell>
          <cell r="D115" t="str">
            <v>Building Defects</v>
          </cell>
          <cell r="E115" t="str">
            <v>Other</v>
          </cell>
          <cell r="F115" t="str">
            <v>Regional Business plans to make provision for maintenance</v>
          </cell>
          <cell r="G115" t="str">
            <v>MOPS</v>
          </cell>
          <cell r="H115" t="str">
            <v>c</v>
          </cell>
          <cell r="I115">
            <v>1998</v>
          </cell>
          <cell r="J115" t="str">
            <v>Asset Managers</v>
          </cell>
          <cell r="K115" t="str">
            <v>Recurrent</v>
          </cell>
          <cell r="M115">
            <v>5</v>
          </cell>
          <cell r="N115">
            <v>2</v>
          </cell>
          <cell r="O115">
            <v>0</v>
          </cell>
          <cell r="P115">
            <v>2</v>
          </cell>
        </row>
        <row r="116">
          <cell r="B116">
            <v>69.3</v>
          </cell>
          <cell r="C116" t="str">
            <v>Buildings</v>
          </cell>
          <cell r="D116" t="str">
            <v>Building Improvements</v>
          </cell>
          <cell r="E116" t="str">
            <v>Other</v>
          </cell>
          <cell r="F116" t="str">
            <v>Regional Buisness plans to make provision for building improvements</v>
          </cell>
          <cell r="G116" t="str">
            <v>CAP</v>
          </cell>
          <cell r="H116" t="str">
            <v>c</v>
          </cell>
          <cell r="I116">
            <v>2004</v>
          </cell>
          <cell r="J116" t="str">
            <v>Asset Managers</v>
          </cell>
          <cell r="K116" t="str">
            <v>recurrent</v>
          </cell>
        </row>
        <row r="117">
          <cell r="B117">
            <v>70.099999999999994</v>
          </cell>
          <cell r="C117" t="str">
            <v>Buildings</v>
          </cell>
          <cell r="D117" t="str">
            <v>Energy Efficiency (220kV sites and above)</v>
          </cell>
          <cell r="E117" t="str">
            <v>Other</v>
          </cell>
          <cell r="F117" t="str">
            <v>Carry out energy audit and implement approved recommendations</v>
          </cell>
          <cell r="G117" t="str">
            <v>Ops</v>
          </cell>
          <cell r="H117" t="str">
            <v>I,A</v>
          </cell>
          <cell r="I117">
            <v>2003</v>
          </cell>
          <cell r="J117" t="str">
            <v>Asset Managers</v>
          </cell>
          <cell r="K117" t="str">
            <v>December, 2003, June 2004</v>
          </cell>
          <cell r="L117" t="str">
            <v>Split</v>
          </cell>
        </row>
        <row r="118">
          <cell r="B118">
            <v>70.2</v>
          </cell>
          <cell r="C118" t="str">
            <v>Buildings</v>
          </cell>
          <cell r="D118" t="str">
            <v>Energy Efficiency (sites 132kV and below)</v>
          </cell>
          <cell r="E118" t="str">
            <v>Other</v>
          </cell>
          <cell r="F118" t="str">
            <v>Carry out energy audit and implement approved recommendations</v>
          </cell>
          <cell r="G118" t="str">
            <v>Ops</v>
          </cell>
          <cell r="H118" t="str">
            <v>I,A</v>
          </cell>
          <cell r="I118">
            <v>2003</v>
          </cell>
          <cell r="J118" t="str">
            <v>Asset Managers</v>
          </cell>
          <cell r="K118" t="str">
            <v>June, 2004, December 2004</v>
          </cell>
          <cell r="L118" t="str">
            <v>Split</v>
          </cell>
          <cell r="M118" t="str">
            <v>Assess indivually</v>
          </cell>
        </row>
        <row r="119">
          <cell r="B119">
            <v>71.099999999999994</v>
          </cell>
          <cell r="C119" t="str">
            <v>Fire</v>
          </cell>
          <cell r="D119" t="str">
            <v>Fire Detection and Protection Systems</v>
          </cell>
          <cell r="E119" t="str">
            <v>Other</v>
          </cell>
          <cell r="F119" t="str">
            <v>Regional Business plans to make provision for any installation or replacement to fire detection and protection systems in accordance with the Fire Protection Policies and procedures manual</v>
          </cell>
          <cell r="G119" t="str">
            <v>MOPS</v>
          </cell>
          <cell r="H119" t="str">
            <v>C</v>
          </cell>
          <cell r="I119">
            <v>1998</v>
          </cell>
          <cell r="J119" t="str">
            <v>Asset Managers</v>
          </cell>
          <cell r="K119" t="str">
            <v>Recurrent</v>
          </cell>
          <cell r="M119" t="str">
            <v>Assess indivually</v>
          </cell>
        </row>
        <row r="120">
          <cell r="B120">
            <v>71.2</v>
          </cell>
          <cell r="C120" t="str">
            <v>Fire</v>
          </cell>
          <cell r="D120" t="str">
            <v>Fire Detection and Protection Systems</v>
          </cell>
          <cell r="E120" t="str">
            <v>Upgrade</v>
          </cell>
          <cell r="F120" t="str">
            <v>Install VESDA Systems</v>
          </cell>
          <cell r="G120" t="str">
            <v>CAP</v>
          </cell>
          <cell r="H120" t="str">
            <v>R</v>
          </cell>
        </row>
        <row r="121">
          <cell r="B121">
            <v>72.099999999999994</v>
          </cell>
          <cell r="C121" t="str">
            <v>Fire</v>
          </cell>
          <cell r="D121" t="str">
            <v>Automatic Fire Protection Schemes for Power transformers</v>
          </cell>
          <cell r="E121" t="str">
            <v>Other</v>
          </cell>
          <cell r="F121" t="str">
            <v>Regional Business plans to make provision for any installation or replacement to fire detection and protection systems in accordance with the Fire Protection Policies and procedures manual</v>
          </cell>
          <cell r="G121" t="str">
            <v>MOPS</v>
          </cell>
          <cell r="H121" t="str">
            <v>C</v>
          </cell>
          <cell r="I121">
            <v>1998</v>
          </cell>
          <cell r="J121" t="str">
            <v>Asset Managers</v>
          </cell>
          <cell r="K121">
            <v>38504</v>
          </cell>
          <cell r="M121" t="str">
            <v>Assess indivually</v>
          </cell>
        </row>
        <row r="122">
          <cell r="B122">
            <v>72.2</v>
          </cell>
          <cell r="C122" t="str">
            <v>Fire</v>
          </cell>
          <cell r="D122" t="str">
            <v>Automatic Fire Protection Schemes for Power transformers</v>
          </cell>
          <cell r="E122" t="str">
            <v>Other</v>
          </cell>
          <cell r="F122" t="str">
            <v>Decommission deluge systems not required as and when maintenance costs become significant.</v>
          </cell>
          <cell r="G122" t="str">
            <v>Ops</v>
          </cell>
          <cell r="H122" t="str">
            <v>C</v>
          </cell>
          <cell r="I122">
            <v>1998</v>
          </cell>
          <cell r="J122" t="str">
            <v>Asset Managers</v>
          </cell>
          <cell r="K122">
            <v>38504</v>
          </cell>
          <cell r="M122">
            <v>0</v>
          </cell>
          <cell r="N122">
            <v>0</v>
          </cell>
          <cell r="O122">
            <v>0</v>
          </cell>
          <cell r="P122">
            <v>10</v>
          </cell>
        </row>
        <row r="123">
          <cell r="B123">
            <v>73</v>
          </cell>
          <cell r="C123" t="str">
            <v>Other Equipment</v>
          </cell>
          <cell r="D123" t="str">
            <v>General</v>
          </cell>
          <cell r="E123" t="str">
            <v>Other</v>
          </cell>
          <cell r="F123" t="str">
            <v>Monitor and replace as required</v>
          </cell>
          <cell r="G123" t="str">
            <v>MOPS</v>
          </cell>
          <cell r="H123" t="str">
            <v>C</v>
          </cell>
          <cell r="I123">
            <v>1998</v>
          </cell>
          <cell r="J123" t="str">
            <v>Asset Managers</v>
          </cell>
          <cell r="K123" t="str">
            <v>recurrent</v>
          </cell>
          <cell r="M123" t="str">
            <v>Assess indivually</v>
          </cell>
        </row>
        <row r="124">
          <cell r="B124">
            <v>74</v>
          </cell>
          <cell r="C124" t="str">
            <v>Environment</v>
          </cell>
          <cell r="D124" t="str">
            <v>Transformer Bunds</v>
          </cell>
          <cell r="E124" t="str">
            <v>Other</v>
          </cell>
          <cell r="F124" t="str">
            <v>Inspect and reseal all bunds where sealing is not satisfactory</v>
          </cell>
          <cell r="G124" t="str">
            <v>MOPS</v>
          </cell>
          <cell r="H124" t="str">
            <v>C</v>
          </cell>
          <cell r="I124">
            <v>2004</v>
          </cell>
          <cell r="J124" t="str">
            <v>Asset Managers</v>
          </cell>
          <cell r="K124">
            <v>38869</v>
          </cell>
          <cell r="M124">
            <v>0</v>
          </cell>
          <cell r="N124">
            <v>10</v>
          </cell>
          <cell r="O124">
            <v>0</v>
          </cell>
          <cell r="P124">
            <v>10</v>
          </cell>
        </row>
        <row r="125">
          <cell r="B125">
            <v>75</v>
          </cell>
          <cell r="C125" t="str">
            <v>Circuit Breakers</v>
          </cell>
          <cell r="D125" t="str">
            <v>POW Circuit Breakers</v>
          </cell>
          <cell r="E125" t="str">
            <v>Replacement</v>
          </cell>
          <cell r="F125" t="str">
            <v>Install Point on Wave CBs</v>
          </cell>
          <cell r="G125" t="str">
            <v>CAP</v>
          </cell>
          <cell r="H125" t="str">
            <v>A</v>
          </cell>
          <cell r="I125">
            <v>1998</v>
          </cell>
          <cell r="J125" t="str">
            <v>Asset Managers</v>
          </cell>
          <cell r="K125" t="str">
            <v>June , 2005</v>
          </cell>
          <cell r="M125">
            <v>0</v>
          </cell>
          <cell r="N125">
            <v>0</v>
          </cell>
          <cell r="O125">
            <v>8</v>
          </cell>
          <cell r="P125">
            <v>10</v>
          </cell>
        </row>
        <row r="126">
          <cell r="B126">
            <v>76</v>
          </cell>
          <cell r="C126" t="str">
            <v>Reactive Plant</v>
          </cell>
          <cell r="D126" t="str">
            <v>Sydney South Syn Cons</v>
          </cell>
          <cell r="E126" t="str">
            <v>Other</v>
          </cell>
          <cell r="F126" t="str">
            <v>Retire on commissioning of Sydney South SVC</v>
          </cell>
          <cell r="G126" t="str">
            <v>Ops</v>
          </cell>
          <cell r="H126" t="str">
            <v>C</v>
          </cell>
          <cell r="I126">
            <v>1998</v>
          </cell>
          <cell r="J126" t="str">
            <v>Asset Managers</v>
          </cell>
          <cell r="K126" t="str">
            <v>within 12 months of SYW SVC</v>
          </cell>
          <cell r="M126">
            <v>5</v>
          </cell>
          <cell r="N126">
            <v>2</v>
          </cell>
          <cell r="O126">
            <v>10</v>
          </cell>
          <cell r="P126">
            <v>10</v>
          </cell>
        </row>
        <row r="127">
          <cell r="B127">
            <v>77</v>
          </cell>
          <cell r="C127" t="str">
            <v>Shunt Capacitor Banks</v>
          </cell>
          <cell r="D127" t="str">
            <v>Concrete Pads</v>
          </cell>
          <cell r="E127" t="str">
            <v>Other</v>
          </cell>
          <cell r="F127" t="str">
            <v xml:space="preserve">Identify Capacitor banks with excessive weed growth </v>
          </cell>
          <cell r="G127" t="str">
            <v>Ops</v>
          </cell>
          <cell r="H127" t="str">
            <v>I</v>
          </cell>
          <cell r="I127">
            <v>2001</v>
          </cell>
          <cell r="J127" t="str">
            <v>Asset Managers</v>
          </cell>
          <cell r="K127">
            <v>38504</v>
          </cell>
          <cell r="M127">
            <v>2</v>
          </cell>
          <cell r="N127">
            <v>2</v>
          </cell>
          <cell r="O127">
            <v>8</v>
          </cell>
          <cell r="P127">
            <v>5</v>
          </cell>
        </row>
        <row r="128">
          <cell r="B128">
            <v>77.099999999999994</v>
          </cell>
          <cell r="C128" t="str">
            <v>Shunt Capacitor Banks</v>
          </cell>
          <cell r="D128" t="str">
            <v>Concrete Pads</v>
          </cell>
          <cell r="E128" t="str">
            <v>Replacement</v>
          </cell>
          <cell r="F128" t="str">
            <v>Re-surface capacitor banks as required</v>
          </cell>
          <cell r="G128" t="str">
            <v>MOPS</v>
          </cell>
          <cell r="H128" t="str">
            <v>C</v>
          </cell>
          <cell r="I128">
            <v>2001</v>
          </cell>
          <cell r="J128" t="str">
            <v>Asset Managers</v>
          </cell>
          <cell r="K128">
            <v>39965</v>
          </cell>
          <cell r="M128">
            <v>2</v>
          </cell>
          <cell r="N128">
            <v>2</v>
          </cell>
          <cell r="O128">
            <v>8</v>
          </cell>
          <cell r="P128">
            <v>8</v>
          </cell>
        </row>
        <row r="129">
          <cell r="B129">
            <v>78</v>
          </cell>
          <cell r="C129" t="str">
            <v>Condition Monitoring</v>
          </cell>
          <cell r="D129" t="str">
            <v>Dissolved Gas in Oil</v>
          </cell>
          <cell r="E129" t="str">
            <v>Other</v>
          </cell>
          <cell r="F129" t="str">
            <v>Install DGA monitors on transformers nominated in the Condition Monitoring Working Group Report (Recommendation 5.)</v>
          </cell>
          <cell r="G129" t="str">
            <v>CAP</v>
          </cell>
          <cell r="H129" t="str">
            <v>A</v>
          </cell>
          <cell r="I129">
            <v>2003</v>
          </cell>
          <cell r="J129" t="str">
            <v>Asset Managers</v>
          </cell>
          <cell r="K129">
            <v>38504</v>
          </cell>
          <cell r="L129" t="str">
            <v>List in Doc, - 3 categories</v>
          </cell>
          <cell r="M129">
            <v>0</v>
          </cell>
          <cell r="N129">
            <v>0</v>
          </cell>
          <cell r="O129">
            <v>10</v>
          </cell>
          <cell r="P129">
            <v>10</v>
          </cell>
        </row>
        <row r="130">
          <cell r="B130">
            <v>79</v>
          </cell>
          <cell r="C130" t="str">
            <v>Condition Monitoring</v>
          </cell>
          <cell r="D130" t="str">
            <v>Dissolved Gas in Oil</v>
          </cell>
          <cell r="E130" t="str">
            <v>Other</v>
          </cell>
          <cell r="F130" t="str">
            <v>Upgrade  to Calisto type</v>
          </cell>
          <cell r="G130" t="str">
            <v>CAP</v>
          </cell>
          <cell r="I130">
            <v>2003</v>
          </cell>
          <cell r="J130" t="str">
            <v>Asset Managers</v>
          </cell>
          <cell r="K130">
            <v>38504</v>
          </cell>
          <cell r="M130">
            <v>0</v>
          </cell>
          <cell r="N130">
            <v>0</v>
          </cell>
          <cell r="O130">
            <v>10</v>
          </cell>
          <cell r="P130">
            <v>10</v>
          </cell>
        </row>
        <row r="131">
          <cell r="B131">
            <v>80</v>
          </cell>
          <cell r="C131" t="str">
            <v>Condition Monitoring</v>
          </cell>
          <cell r="D131" t="str">
            <v>Dissolved Gas in Oil</v>
          </cell>
          <cell r="E131" t="str">
            <v>Other</v>
          </cell>
          <cell r="F131" t="str">
            <v>Move to Oil circulation path</v>
          </cell>
          <cell r="G131" t="str">
            <v>MOPS</v>
          </cell>
          <cell r="I131">
            <v>2003</v>
          </cell>
          <cell r="J131" t="str">
            <v>Asset Managers</v>
          </cell>
          <cell r="K131">
            <v>38869</v>
          </cell>
          <cell r="M131">
            <v>0</v>
          </cell>
          <cell r="N131">
            <v>0</v>
          </cell>
          <cell r="O131">
            <v>10</v>
          </cell>
          <cell r="P131">
            <v>10</v>
          </cell>
        </row>
        <row r="132">
          <cell r="B132">
            <v>81</v>
          </cell>
          <cell r="C132" t="str">
            <v>Condition Monitoring</v>
          </cell>
          <cell r="D132" t="str">
            <v>Moisture in Oil</v>
          </cell>
          <cell r="E132" t="str">
            <v>Other</v>
          </cell>
          <cell r="F132" t="str">
            <v>Install online moisture monitors to  transformers nominated in the Condition Monitoring working group Report (Recommendation 10)</v>
          </cell>
          <cell r="G132" t="str">
            <v>CAP</v>
          </cell>
          <cell r="H132" t="str">
            <v>R</v>
          </cell>
          <cell r="I132">
            <v>2003</v>
          </cell>
          <cell r="J132" t="str">
            <v>Asset Managers</v>
          </cell>
          <cell r="K132">
            <v>38504</v>
          </cell>
          <cell r="M132">
            <v>0</v>
          </cell>
          <cell r="N132">
            <v>0</v>
          </cell>
          <cell r="O132">
            <v>10</v>
          </cell>
          <cell r="P132">
            <v>10</v>
          </cell>
        </row>
        <row r="133">
          <cell r="B133">
            <v>82.1</v>
          </cell>
          <cell r="C133" t="str">
            <v>Condition Monitoring</v>
          </cell>
          <cell r="D133" t="str">
            <v>Tapchanger Monitors</v>
          </cell>
          <cell r="E133" t="str">
            <v>Other</v>
          </cell>
          <cell r="F133" t="str">
            <v>Install tapchanger monitors to specific Reinhausen Tapchangers nominated in the Condition Monitoring Working Group Report (Recommendation 13)</v>
          </cell>
          <cell r="G133" t="str">
            <v>CAP</v>
          </cell>
          <cell r="H133" t="str">
            <v>R</v>
          </cell>
          <cell r="I133">
            <v>2003</v>
          </cell>
          <cell r="J133" t="str">
            <v>Asset Managers</v>
          </cell>
          <cell r="K133">
            <v>39234</v>
          </cell>
          <cell r="M133">
            <v>2</v>
          </cell>
          <cell r="N133">
            <v>2</v>
          </cell>
          <cell r="O133">
            <v>10</v>
          </cell>
          <cell r="P133">
            <v>8</v>
          </cell>
        </row>
        <row r="134">
          <cell r="B134">
            <v>82.2</v>
          </cell>
          <cell r="C134" t="str">
            <v>Condition Monitoring</v>
          </cell>
          <cell r="D134" t="str">
            <v>Tapchanger Monitors</v>
          </cell>
          <cell r="E134" t="str">
            <v>Other</v>
          </cell>
          <cell r="F134" t="str">
            <v>Review effectiveness of existing tapchanger monitors and consider further installation of tapchanger monitors on transformers identified in the Condition Working Group Report (Recommendation 13)</v>
          </cell>
          <cell r="G134" t="str">
            <v>Ops</v>
          </cell>
          <cell r="H134" t="str">
            <v>I</v>
          </cell>
          <cell r="I134">
            <v>2003</v>
          </cell>
          <cell r="J134" t="str">
            <v>SSE</v>
          </cell>
          <cell r="K134">
            <v>38322</v>
          </cell>
          <cell r="M134">
            <v>2</v>
          </cell>
          <cell r="N134">
            <v>2</v>
          </cell>
          <cell r="O134">
            <v>10</v>
          </cell>
          <cell r="P134">
            <v>8</v>
          </cell>
        </row>
        <row r="135">
          <cell r="B135">
            <v>82.3</v>
          </cell>
          <cell r="C135" t="str">
            <v>Condition Monitoring</v>
          </cell>
          <cell r="D135" t="str">
            <v>Tapchanger Monitors</v>
          </cell>
          <cell r="E135" t="str">
            <v>Other</v>
          </cell>
          <cell r="F135" t="str">
            <v>Install Reinhausen Tapchanger Monitors to transformers identified above</v>
          </cell>
          <cell r="G135" t="str">
            <v>CAP</v>
          </cell>
          <cell r="H135" t="str">
            <v>C</v>
          </cell>
          <cell r="I135">
            <v>2003</v>
          </cell>
          <cell r="J135" t="str">
            <v>Asset Managers</v>
          </cell>
          <cell r="K135">
            <v>39965</v>
          </cell>
          <cell r="M135">
            <v>2</v>
          </cell>
          <cell r="N135">
            <v>2</v>
          </cell>
          <cell r="O135">
            <v>10</v>
          </cell>
          <cell r="P135">
            <v>8</v>
          </cell>
        </row>
        <row r="136">
          <cell r="B136">
            <v>83</v>
          </cell>
          <cell r="C136" t="str">
            <v>Condition Monitoring</v>
          </cell>
          <cell r="D136" t="str">
            <v>CT  DDF Monitors</v>
          </cell>
          <cell r="E136" t="str">
            <v>Other</v>
          </cell>
          <cell r="F136" t="str">
            <v>Resolve Reliability Concerns for Powerlink DDF monitoring system</v>
          </cell>
          <cell r="G136" t="str">
            <v>Ops</v>
          </cell>
          <cell r="H136" t="str">
            <v>I</v>
          </cell>
          <cell r="I136">
            <v>2003</v>
          </cell>
          <cell r="J136" t="str">
            <v>AM/Northern</v>
          </cell>
          <cell r="K136">
            <v>38504</v>
          </cell>
          <cell r="L136" t="str">
            <v>No date</v>
          </cell>
          <cell r="M136">
            <v>0</v>
          </cell>
          <cell r="N136">
            <v>0</v>
          </cell>
          <cell r="O136">
            <v>10</v>
          </cell>
          <cell r="P136">
            <v>10</v>
          </cell>
        </row>
        <row r="137">
          <cell r="B137">
            <v>84.1</v>
          </cell>
          <cell r="C137" t="str">
            <v>Condition Monitoring</v>
          </cell>
          <cell r="D137" t="str">
            <v>CT  DDF Monitors</v>
          </cell>
          <cell r="E137" t="str">
            <v>Other</v>
          </cell>
          <cell r="F137" t="str">
            <v>Purchase, install AVO SOS system</v>
          </cell>
          <cell r="G137" t="str">
            <v>CAP</v>
          </cell>
          <cell r="H137" t="str">
            <v>I</v>
          </cell>
          <cell r="I137">
            <v>2003</v>
          </cell>
          <cell r="J137" t="str">
            <v>AM/Central</v>
          </cell>
          <cell r="K137">
            <v>38139</v>
          </cell>
          <cell r="M137">
            <v>0</v>
          </cell>
          <cell r="N137">
            <v>0</v>
          </cell>
          <cell r="O137">
            <v>10</v>
          </cell>
          <cell r="P137">
            <v>10</v>
          </cell>
        </row>
        <row r="138">
          <cell r="B138">
            <v>84.2</v>
          </cell>
          <cell r="C138" t="str">
            <v>Condition Monitoring</v>
          </cell>
          <cell r="D138" t="str">
            <v>CT  DDF Monitors</v>
          </cell>
          <cell r="E138" t="str">
            <v>Other</v>
          </cell>
          <cell r="F138" t="str">
            <v>Evaluate performance of AVO SOS system</v>
          </cell>
          <cell r="G138" t="str">
            <v>Ops</v>
          </cell>
          <cell r="H138" t="str">
            <v>I</v>
          </cell>
          <cell r="I138">
            <v>2003</v>
          </cell>
          <cell r="J138" t="str">
            <v>AM/Central</v>
          </cell>
          <cell r="K138">
            <v>38687</v>
          </cell>
          <cell r="M138">
            <v>0</v>
          </cell>
          <cell r="N138">
            <v>0</v>
          </cell>
          <cell r="O138">
            <v>10</v>
          </cell>
          <cell r="P138">
            <v>10</v>
          </cell>
        </row>
        <row r="139">
          <cell r="B139">
            <v>85.1</v>
          </cell>
          <cell r="C139" t="str">
            <v>Condition Monitoring</v>
          </cell>
          <cell r="D139" t="str">
            <v>CT  DDF Monitors</v>
          </cell>
          <cell r="E139" t="str">
            <v>Other</v>
          </cell>
          <cell r="F139" t="str">
            <v>Purchase and install Connel Wagner Intellinode system</v>
          </cell>
          <cell r="G139" t="str">
            <v>CAP</v>
          </cell>
          <cell r="H139" t="str">
            <v>I</v>
          </cell>
          <cell r="I139">
            <v>2003</v>
          </cell>
          <cell r="J139" t="str">
            <v>AM/Northern</v>
          </cell>
          <cell r="K139" t="str">
            <v>When System is in production</v>
          </cell>
          <cell r="L139" t="str">
            <v>No Date</v>
          </cell>
          <cell r="M139">
            <v>0</v>
          </cell>
          <cell r="N139">
            <v>0</v>
          </cell>
          <cell r="O139">
            <v>10</v>
          </cell>
          <cell r="P139">
            <v>10</v>
          </cell>
        </row>
        <row r="140">
          <cell r="B140">
            <v>85.2</v>
          </cell>
          <cell r="C140" t="str">
            <v>Condition Monitoring</v>
          </cell>
          <cell r="D140" t="str">
            <v>CT  DDF Monitors</v>
          </cell>
          <cell r="E140" t="str">
            <v>Other</v>
          </cell>
          <cell r="F140" t="str">
            <v>Evaluate performance of Connel Wagner Intellinode system</v>
          </cell>
          <cell r="G140" t="str">
            <v>Ops</v>
          </cell>
          <cell r="H140" t="str">
            <v>I</v>
          </cell>
          <cell r="I140">
            <v>2003</v>
          </cell>
          <cell r="J140" t="str">
            <v>AM/Northern</v>
          </cell>
          <cell r="K140" t="str">
            <v>TBA</v>
          </cell>
          <cell r="L140" t="str">
            <v>No Date</v>
          </cell>
          <cell r="M140">
            <v>0</v>
          </cell>
          <cell r="N140">
            <v>0</v>
          </cell>
          <cell r="O140">
            <v>10</v>
          </cell>
          <cell r="P140">
            <v>10</v>
          </cell>
        </row>
        <row r="141">
          <cell r="B141">
            <v>86.1</v>
          </cell>
          <cell r="C141" t="str">
            <v>Condition Monitoring</v>
          </cell>
          <cell r="D141" t="str">
            <v>Bushing DDF Monitors</v>
          </cell>
          <cell r="E141" t="str">
            <v>Other</v>
          </cell>
          <cell r="F141" t="str">
            <v>Install bushing monitor on system critical transformers with no system spares - Lismore</v>
          </cell>
          <cell r="G141" t="str">
            <v>CAP</v>
          </cell>
          <cell r="H141" t="str">
            <v>A</v>
          </cell>
          <cell r="I141">
            <v>2003</v>
          </cell>
          <cell r="J141" t="str">
            <v>AM/Northern</v>
          </cell>
          <cell r="K141">
            <v>38869</v>
          </cell>
          <cell r="L141" t="str">
            <v>No Date</v>
          </cell>
          <cell r="M141">
            <v>0</v>
          </cell>
          <cell r="N141">
            <v>0</v>
          </cell>
          <cell r="O141">
            <v>10</v>
          </cell>
          <cell r="P141">
            <v>10</v>
          </cell>
        </row>
        <row r="142">
          <cell r="B142">
            <v>86.2</v>
          </cell>
          <cell r="C142" t="str">
            <v>Condition Monitoring</v>
          </cell>
          <cell r="D142" t="str">
            <v>Portable Tx On line Monitor</v>
          </cell>
          <cell r="E142" t="str">
            <v>Other</v>
          </cell>
          <cell r="F142" t="str">
            <v>Establish portable on-line monitoring unit for short-term monitoring or nursing of transformers</v>
          </cell>
          <cell r="G142" t="str">
            <v>CAP</v>
          </cell>
          <cell r="H142" t="str">
            <v>A</v>
          </cell>
          <cell r="I142">
            <v>2003</v>
          </cell>
          <cell r="J142" t="str">
            <v>SSE</v>
          </cell>
          <cell r="K142">
            <v>38322</v>
          </cell>
          <cell r="M142">
            <v>0</v>
          </cell>
          <cell r="N142">
            <v>0</v>
          </cell>
          <cell r="O142">
            <v>10</v>
          </cell>
          <cell r="P142">
            <v>10</v>
          </cell>
        </row>
        <row r="143">
          <cell r="B143">
            <v>88</v>
          </cell>
          <cell r="C143" t="str">
            <v>Circuit Breakers</v>
          </cell>
          <cell r="D143" t="str">
            <v>Circuit Breakers Testing</v>
          </cell>
          <cell r="E143" t="str">
            <v>Other</v>
          </cell>
          <cell r="F143" t="str">
            <v>Investigate and Report on circuit breaker test procedures and methods by December 2004</v>
          </cell>
          <cell r="G143" t="str">
            <v>Ops</v>
          </cell>
          <cell r="H143" t="str">
            <v>I</v>
          </cell>
          <cell r="I143">
            <v>2003</v>
          </cell>
          <cell r="J143" t="str">
            <v>SSE</v>
          </cell>
          <cell r="K143">
            <v>38322</v>
          </cell>
          <cell r="M143">
            <v>0</v>
          </cell>
          <cell r="N143">
            <v>0</v>
          </cell>
          <cell r="O143">
            <v>10</v>
          </cell>
          <cell r="P143">
            <v>10</v>
          </cell>
        </row>
        <row r="144">
          <cell r="B144">
            <v>89</v>
          </cell>
          <cell r="C144" t="str">
            <v>Spare Equipment</v>
          </cell>
          <cell r="D144" t="str">
            <v>Spare Equipment</v>
          </cell>
          <cell r="E144" t="str">
            <v>Other</v>
          </cell>
          <cell r="F144" t="str">
            <v>Develop and issue general policy for the management of spare plant and parts to be held for substations</v>
          </cell>
          <cell r="G144" t="str">
            <v>Ops</v>
          </cell>
          <cell r="H144" t="str">
            <v>I</v>
          </cell>
          <cell r="I144">
            <v>2004</v>
          </cell>
          <cell r="J144" t="str">
            <v>SSE</v>
          </cell>
          <cell r="K144">
            <v>38504</v>
          </cell>
          <cell r="M144">
            <v>0</v>
          </cell>
          <cell r="N144">
            <v>0</v>
          </cell>
          <cell r="O144">
            <v>8</v>
          </cell>
          <cell r="P144">
            <v>0</v>
          </cell>
        </row>
        <row r="145">
          <cell r="B145">
            <v>90</v>
          </cell>
          <cell r="C145" t="str">
            <v>Instrument Transformers</v>
          </cell>
          <cell r="D145" t="str">
            <v xml:space="preserve">Other Condition </v>
          </cell>
          <cell r="E145" t="str">
            <v>Other</v>
          </cell>
          <cell r="F145" t="str">
            <v>Replace</v>
          </cell>
          <cell r="G145" t="str">
            <v>CAP</v>
          </cell>
          <cell r="H145" t="str">
            <v>C</v>
          </cell>
          <cell r="J145" t="str">
            <v>Asset Managers</v>
          </cell>
          <cell r="K145" t="str">
            <v>Recurrent</v>
          </cell>
          <cell r="M145" t="str">
            <v>Assess</v>
          </cell>
        </row>
        <row r="146">
          <cell r="B146">
            <v>91</v>
          </cell>
          <cell r="C146" t="str">
            <v>Instrument Transformers</v>
          </cell>
          <cell r="D146" t="str">
            <v>Ducon CTs and CVTs</v>
          </cell>
          <cell r="E146" t="str">
            <v>Other</v>
          </cell>
          <cell r="F146" t="str">
            <v>Replace</v>
          </cell>
          <cell r="G146" t="str">
            <v>CAP</v>
          </cell>
          <cell r="H146" t="str">
            <v>C</v>
          </cell>
          <cell r="J146" t="str">
            <v>Asset Managers</v>
          </cell>
          <cell r="K146" t="str">
            <v>Recurrent</v>
          </cell>
        </row>
        <row r="147">
          <cell r="B147">
            <v>92</v>
          </cell>
          <cell r="C147" t="str">
            <v>Reactive Plant</v>
          </cell>
          <cell r="D147" t="str">
            <v>SVC</v>
          </cell>
          <cell r="E147" t="str">
            <v>Other</v>
          </cell>
          <cell r="F147" t="str">
            <v>Site Specific</v>
          </cell>
          <cell r="G147" t="str">
            <v>CAP</v>
          </cell>
          <cell r="H147" t="str">
            <v>c</v>
          </cell>
          <cell r="J147" t="str">
            <v>Asset Managers</v>
          </cell>
          <cell r="M147" t="str">
            <v>Assess</v>
          </cell>
        </row>
        <row r="148">
          <cell r="B148">
            <v>200</v>
          </cell>
          <cell r="C148" t="str">
            <v>Security</v>
          </cell>
          <cell r="D148" t="str">
            <v>Network Security Plan 2004 - 2009</v>
          </cell>
          <cell r="E148" t="str">
            <v>Replacement</v>
          </cell>
          <cell r="F148" t="str">
            <v>T1 - Security Perimeter Delineation Fence</v>
          </cell>
          <cell r="G148" t="str">
            <v>CAP</v>
          </cell>
          <cell r="H148" t="str">
            <v>R</v>
          </cell>
          <cell r="I148">
            <v>2004</v>
          </cell>
          <cell r="J148" t="str">
            <v>Asset Managers</v>
          </cell>
          <cell r="K148">
            <v>39965</v>
          </cell>
          <cell r="M148">
            <v>8</v>
          </cell>
          <cell r="N148">
            <v>0</v>
          </cell>
          <cell r="O148">
            <v>5</v>
          </cell>
          <cell r="P148">
            <v>2</v>
          </cell>
        </row>
        <row r="149">
          <cell r="B149">
            <v>201</v>
          </cell>
          <cell r="C149" t="str">
            <v>Security</v>
          </cell>
          <cell r="D149" t="str">
            <v>Network Security Plan 2004 - 2009</v>
          </cell>
          <cell r="E149" t="str">
            <v>Replacement</v>
          </cell>
          <cell r="F149" t="str">
            <v>T2 - Security Perimeter Fence</v>
          </cell>
          <cell r="G149" t="str">
            <v>CAP</v>
          </cell>
          <cell r="H149" t="str">
            <v>R</v>
          </cell>
          <cell r="I149">
            <v>2004</v>
          </cell>
          <cell r="J149" t="str">
            <v>Asset Managers</v>
          </cell>
          <cell r="K149">
            <v>39965</v>
          </cell>
          <cell r="M149">
            <v>8</v>
          </cell>
          <cell r="N149">
            <v>0</v>
          </cell>
          <cell r="O149">
            <v>5</v>
          </cell>
          <cell r="P149">
            <v>2</v>
          </cell>
        </row>
        <row r="150">
          <cell r="B150">
            <v>202</v>
          </cell>
          <cell r="C150" t="str">
            <v>Security</v>
          </cell>
          <cell r="D150" t="str">
            <v>Network Security Plan 2004 - 2009</v>
          </cell>
          <cell r="E150" t="str">
            <v>Other</v>
          </cell>
          <cell r="F150" t="str">
            <v>T3 - CCTV/PA</v>
          </cell>
          <cell r="G150" t="str">
            <v>CAP</v>
          </cell>
          <cell r="H150" t="str">
            <v>R</v>
          </cell>
          <cell r="I150">
            <v>2004</v>
          </cell>
          <cell r="J150" t="str">
            <v>Asset Managers</v>
          </cell>
          <cell r="K150">
            <v>39965</v>
          </cell>
          <cell r="M150">
            <v>8</v>
          </cell>
          <cell r="N150">
            <v>0</v>
          </cell>
          <cell r="O150">
            <v>5</v>
          </cell>
          <cell r="P150">
            <v>2</v>
          </cell>
        </row>
        <row r="151">
          <cell r="B151">
            <v>203</v>
          </cell>
          <cell r="C151" t="str">
            <v>Security</v>
          </cell>
          <cell r="D151" t="str">
            <v>Network Security Plan 2004 - 2009</v>
          </cell>
          <cell r="E151" t="str">
            <v>Other</v>
          </cell>
          <cell r="F151" t="str">
            <v>T4 - Monitored intrusion detection</v>
          </cell>
          <cell r="G151" t="str">
            <v>CAP</v>
          </cell>
          <cell r="H151" t="str">
            <v>R</v>
          </cell>
          <cell r="I151">
            <v>2004</v>
          </cell>
          <cell r="J151" t="str">
            <v>Asset Managers</v>
          </cell>
          <cell r="K151">
            <v>39965</v>
          </cell>
          <cell r="M151">
            <v>8</v>
          </cell>
          <cell r="N151">
            <v>0</v>
          </cell>
          <cell r="O151">
            <v>5</v>
          </cell>
          <cell r="P151">
            <v>2</v>
          </cell>
        </row>
        <row r="152">
          <cell r="B152">
            <v>204</v>
          </cell>
          <cell r="C152" t="str">
            <v>Security</v>
          </cell>
          <cell r="D152" t="str">
            <v>Network Security Plan 2004 - 2009</v>
          </cell>
          <cell r="E152" t="str">
            <v>Other</v>
          </cell>
          <cell r="F152" t="str">
            <v>T5 - Access Control</v>
          </cell>
          <cell r="G152" t="str">
            <v>CAP</v>
          </cell>
          <cell r="H152" t="str">
            <v>R</v>
          </cell>
          <cell r="I152">
            <v>2004</v>
          </cell>
          <cell r="J152" t="str">
            <v>Asset Managers</v>
          </cell>
          <cell r="K152">
            <v>39965</v>
          </cell>
          <cell r="M152">
            <v>8</v>
          </cell>
          <cell r="N152">
            <v>0</v>
          </cell>
          <cell r="O152">
            <v>5</v>
          </cell>
          <cell r="P152">
            <v>2</v>
          </cell>
        </row>
        <row r="153">
          <cell r="B153">
            <v>205</v>
          </cell>
          <cell r="C153" t="str">
            <v>Security</v>
          </cell>
          <cell r="D153" t="str">
            <v>Network Security Plan 2004 - 2009</v>
          </cell>
          <cell r="E153" t="str">
            <v>Other</v>
          </cell>
          <cell r="F153" t="str">
            <v>T6 - Movement activated lighting</v>
          </cell>
          <cell r="G153" t="str">
            <v>CAP</v>
          </cell>
          <cell r="H153" t="str">
            <v>R</v>
          </cell>
          <cell r="I153">
            <v>2004</v>
          </cell>
          <cell r="J153" t="str">
            <v>Asset Managers</v>
          </cell>
          <cell r="K153">
            <v>39965</v>
          </cell>
          <cell r="M153">
            <v>8</v>
          </cell>
          <cell r="N153">
            <v>0</v>
          </cell>
          <cell r="O153">
            <v>5</v>
          </cell>
          <cell r="P153">
            <v>2</v>
          </cell>
        </row>
        <row r="154">
          <cell r="B154">
            <v>206</v>
          </cell>
          <cell r="C154" t="str">
            <v>Security</v>
          </cell>
          <cell r="D154" t="str">
            <v>Network Security Plan 2004 - 2009</v>
          </cell>
          <cell r="E154" t="str">
            <v>Other</v>
          </cell>
          <cell r="F154" t="str">
            <v>T7 - Restricted locking and keying</v>
          </cell>
          <cell r="G154" t="str">
            <v>CAP</v>
          </cell>
          <cell r="H154" t="str">
            <v>R</v>
          </cell>
          <cell r="I154">
            <v>2004</v>
          </cell>
          <cell r="J154" t="str">
            <v>Asset Managers</v>
          </cell>
          <cell r="K154">
            <v>39965</v>
          </cell>
          <cell r="M154">
            <v>8</v>
          </cell>
          <cell r="N154">
            <v>0</v>
          </cell>
          <cell r="O154">
            <v>5</v>
          </cell>
          <cell r="P154">
            <v>2</v>
          </cell>
        </row>
        <row r="155">
          <cell r="B155">
            <v>207</v>
          </cell>
          <cell r="C155" t="str">
            <v>Security</v>
          </cell>
          <cell r="D155" t="str">
            <v>Network Security Plan 2004 - 2009</v>
          </cell>
          <cell r="E155" t="str">
            <v>Other</v>
          </cell>
          <cell r="F155" t="str">
            <v>T8 - Sinage</v>
          </cell>
          <cell r="G155" t="str">
            <v>CAP</v>
          </cell>
          <cell r="H155" t="str">
            <v>R</v>
          </cell>
          <cell r="I155">
            <v>2004</v>
          </cell>
          <cell r="J155" t="str">
            <v>Asset Managers</v>
          </cell>
          <cell r="K155">
            <v>39965</v>
          </cell>
          <cell r="M155">
            <v>8</v>
          </cell>
          <cell r="N155">
            <v>0</v>
          </cell>
          <cell r="O155">
            <v>5</v>
          </cell>
          <cell r="P155">
            <v>2</v>
          </cell>
        </row>
        <row r="156">
          <cell r="B156">
            <v>208</v>
          </cell>
          <cell r="C156" t="str">
            <v>Security</v>
          </cell>
          <cell r="D156" t="str">
            <v>Network Security Plan 2004 - 2009</v>
          </cell>
          <cell r="E156" t="str">
            <v>Other</v>
          </cell>
          <cell r="F156" t="str">
            <v>T9 - Community awareness</v>
          </cell>
          <cell r="G156" t="str">
            <v>CAP</v>
          </cell>
          <cell r="H156" t="str">
            <v>R</v>
          </cell>
          <cell r="I156">
            <v>2004</v>
          </cell>
          <cell r="J156" t="str">
            <v>Asset Managers</v>
          </cell>
          <cell r="K156">
            <v>39965</v>
          </cell>
          <cell r="M156">
            <v>8</v>
          </cell>
          <cell r="N156">
            <v>0</v>
          </cell>
          <cell r="O156">
            <v>5</v>
          </cell>
          <cell r="P156">
            <v>2</v>
          </cell>
        </row>
        <row r="157">
          <cell r="B157">
            <v>209</v>
          </cell>
          <cell r="C157" t="str">
            <v>Security</v>
          </cell>
          <cell r="D157" t="str">
            <v>Network Security Plan 2004 - 2009</v>
          </cell>
          <cell r="E157" t="str">
            <v>Other</v>
          </cell>
          <cell r="F157" t="str">
            <v>T10 - Staff awareness</v>
          </cell>
          <cell r="G157" t="str">
            <v>CAP</v>
          </cell>
          <cell r="H157" t="str">
            <v>R</v>
          </cell>
          <cell r="I157">
            <v>2004</v>
          </cell>
          <cell r="J157" t="str">
            <v>Asset Managers</v>
          </cell>
          <cell r="K157">
            <v>39965</v>
          </cell>
          <cell r="M157">
            <v>8</v>
          </cell>
          <cell r="N157">
            <v>0</v>
          </cell>
          <cell r="O157">
            <v>5</v>
          </cell>
          <cell r="P157">
            <v>2</v>
          </cell>
        </row>
        <row r="158">
          <cell r="B158">
            <v>300</v>
          </cell>
          <cell r="C158" t="str">
            <v>To Be confirmed</v>
          </cell>
          <cell r="D158" t="str">
            <v>To Be confirmed</v>
          </cell>
          <cell r="E158" t="str">
            <v>Other</v>
          </cell>
          <cell r="F158" t="str">
            <v>To Be confirmed</v>
          </cell>
        </row>
        <row r="159">
          <cell r="B159">
            <v>301</v>
          </cell>
          <cell r="C159" t="str">
            <v>Condition Monitoring</v>
          </cell>
          <cell r="D159" t="str">
            <v>Site Infrastructure</v>
          </cell>
          <cell r="E159" t="str">
            <v>Other</v>
          </cell>
          <cell r="F159" t="str">
            <v xml:space="preserve">Installation of infrastructure to support CM equipment </v>
          </cell>
          <cell r="G159" t="str">
            <v>CAP</v>
          </cell>
          <cell r="H159" t="str">
            <v>R</v>
          </cell>
          <cell r="I159">
            <v>3004</v>
          </cell>
          <cell r="J159" t="str">
            <v>Asset Managers</v>
          </cell>
          <cell r="K159">
            <v>39965</v>
          </cell>
          <cell r="M159">
            <v>0</v>
          </cell>
          <cell r="N159">
            <v>0</v>
          </cell>
          <cell r="O159">
            <v>0</v>
          </cell>
          <cell r="P159">
            <v>8</v>
          </cell>
        </row>
        <row r="160">
          <cell r="B160">
            <v>302</v>
          </cell>
          <cell r="C160" t="str">
            <v>Condition Monitonring</v>
          </cell>
          <cell r="D160" t="str">
            <v>Evaluation of New Equipment</v>
          </cell>
          <cell r="E160" t="str">
            <v>Other</v>
          </cell>
          <cell r="F160" t="str">
            <v>Evaluate New Condition Monitoring Equipment</v>
          </cell>
          <cell r="G160" t="str">
            <v>CAP</v>
          </cell>
          <cell r="H160" t="str">
            <v>I</v>
          </cell>
          <cell r="I160">
            <v>2004</v>
          </cell>
          <cell r="J160" t="str">
            <v>SSE</v>
          </cell>
          <cell r="K160" t="str">
            <v>Recurrent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Location"/>
      <sheetName val="Summary by Strategy"/>
      <sheetName val="Strategies"/>
      <sheetName val="Comments"/>
      <sheetName val="Deleted"/>
      <sheetName val="Sheet1"/>
      <sheetName val="Sheet2"/>
      <sheetName val="Sheet3"/>
      <sheetName val="Summary "/>
      <sheetName val="Proje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3 EN-2013 v6"/>
      <sheetName val="A4 GN-2013 (2)"/>
      <sheetName val="Variance Analysis"/>
      <sheetName val="Recent Changes&gt;&gt;&gt;"/>
      <sheetName val="CAPEX"/>
      <sheetName val="Revenue"/>
      <sheetName val="Saving"/>
      <sheetName val="Impairment Test &gt;&gt;&gt;"/>
      <sheetName val="Assumptions"/>
      <sheetName val="A3 EN-2013"/>
      <sheetName val="A4 GN-2013"/>
      <sheetName val="Distribution Businesses&gt;&gt;&gt;"/>
      <sheetName val="D3 Co11-P&amp;L Master"/>
      <sheetName val="D3 Co11-P&amp;L October 2013"/>
      <sheetName val="D3 Co11-P&amp;L June 2013"/>
      <sheetName val="D4 Co15-P&amp;L Master"/>
      <sheetName val="D4 Co15-P&amp;L October 2013"/>
      <sheetName val="D4 Co15-P&amp;L June 2013"/>
      <sheetName val="D11 Co11-BS Master"/>
      <sheetName val="D11 Co11-BS October 2013"/>
      <sheetName val="D11 Co11-BS June 2013"/>
      <sheetName val="D12 Co15-BS Master"/>
      <sheetName val="D12 Co15-BS October 2013"/>
      <sheetName val="D12 Co15-BS June 2013"/>
      <sheetName val="D5 Capex Master"/>
      <sheetName val="D5 Capex October 2013"/>
      <sheetName val="D5 Capex June 2013"/>
      <sheetName val="D13 Non-current Assets 2012-13"/>
      <sheetName val="D14 Discount rates"/>
      <sheetName val="Multiples&gt;&gt;&gt;"/>
      <sheetName val="D16 TransMultiples 2012-13"/>
      <sheetName val="RAB Values"/>
      <sheetName val="Building Block Data"/>
      <sheetName val="Gas Building Block"/>
      <sheetName val="FPSC Depreciation (incl CSRP)"/>
      <sheetName val="FPSC Depreciation (Excl CSRP)"/>
      <sheetName val="12-13 RAB Forecasts"/>
      <sheetName val="D19 RBA ave inflation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H1">
            <v>2</v>
          </cell>
        </row>
        <row r="31">
          <cell r="C31">
            <v>6.8699999999999997E-2</v>
          </cell>
        </row>
        <row r="33">
          <cell r="C33">
            <v>9.0171403363901559E-2</v>
          </cell>
        </row>
      </sheetData>
      <sheetData sheetId="10">
        <row r="31">
          <cell r="C31">
            <v>6.8699999999999997E-2</v>
          </cell>
        </row>
        <row r="33">
          <cell r="C33">
            <v>9.1388475715573486E-2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M"/>
      <sheetName val="Intro"/>
      <sheetName val="Input"/>
      <sheetName val="Adjustment for previous period"/>
      <sheetName val="Actual RAB roll forward"/>
      <sheetName val="Total actual RAB roll forward"/>
      <sheetName val="Tax value roll forward"/>
      <sheetName val="Remaining lives"/>
      <sheetName val="PTRM"/>
      <sheetName val="Intro (2)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 refreshError="1"/>
      <sheetData sheetId="1" refreshError="1"/>
      <sheetData sheetId="2">
        <row r="177">
          <cell r="H177">
            <v>1.8201122402548231E-2</v>
          </cell>
        </row>
      </sheetData>
      <sheetData sheetId="3" refreshError="1"/>
      <sheetData sheetId="4" refreshError="1"/>
      <sheetData sheetId="5">
        <row r="231">
          <cell r="L231">
            <v>-6.9715883181420004</v>
          </cell>
        </row>
      </sheetData>
      <sheetData sheetId="6" refreshError="1"/>
      <sheetData sheetId="7" refreshError="1"/>
      <sheetData sheetId="8" refreshError="1"/>
      <sheetData sheetId="9">
        <row r="4">
          <cell r="L4">
            <v>3</v>
          </cell>
        </row>
      </sheetData>
      <sheetData sheetId="10">
        <row r="16">
          <cell r="C16" t="str">
            <v>ActewAGL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4">
          <cell r="Q54">
            <v>0.71329142604975071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Final decision ActewAGL dis"/>
    </sheetNames>
    <sheetDataSet>
      <sheetData sheetId="0">
        <row r="4">
          <cell r="L4">
            <v>3</v>
          </cell>
        </row>
      </sheetData>
      <sheetData sheetId="1">
        <row r="16">
          <cell r="C16" t="str">
            <v>ActewAGL</v>
          </cell>
        </row>
      </sheetData>
      <sheetData sheetId="2"/>
      <sheetData sheetId="3"/>
      <sheetData sheetId="4"/>
      <sheetData sheetId="5">
        <row r="109">
          <cell r="D109">
            <v>0.27509002340241817</v>
          </cell>
        </row>
      </sheetData>
      <sheetData sheetId="6" refreshError="1"/>
      <sheetData sheetId="7">
        <row r="21">
          <cell r="F21" t="str">
            <v>2015-16</v>
          </cell>
        </row>
        <row r="47">
          <cell r="G47">
            <v>-4.0657682483409396E-2</v>
          </cell>
          <cell r="H47">
            <v>2.950707839041819E-2</v>
          </cell>
          <cell r="I47">
            <v>1.1464992261521624E-2</v>
          </cell>
          <cell r="J47">
            <v>1.1464992261521624E-2</v>
          </cell>
          <cell r="K47">
            <v>1.1464992261521624E-2</v>
          </cell>
          <cell r="L47">
            <v>1.1464992261521624E-2</v>
          </cell>
          <cell r="M47">
            <v>1.1464992261521624E-2</v>
          </cell>
          <cell r="N47">
            <v>1.1464992261521624E-2</v>
          </cell>
          <cell r="O47">
            <v>1.1464992261521624E-2</v>
          </cell>
          <cell r="P47">
            <v>1.1464992261521624E-2</v>
          </cell>
        </row>
        <row r="63">
          <cell r="H63">
            <v>0.15999547602525105</v>
          </cell>
          <cell r="I63">
            <v>0</v>
          </cell>
          <cell r="J63">
            <v>0</v>
          </cell>
          <cell r="K63">
            <v>0</v>
          </cell>
        </row>
        <row r="83">
          <cell r="G83">
            <v>-5.6595758238545235E-2</v>
          </cell>
          <cell r="H83">
            <v>1.4466932213505958E-2</v>
          </cell>
          <cell r="I83">
            <v>-3.8545140022410761E-3</v>
          </cell>
          <cell r="J83">
            <v>-3.8545140022410761E-3</v>
          </cell>
          <cell r="K83">
            <v>-3.8545140022410761E-3</v>
          </cell>
          <cell r="L83">
            <v>-3.8545140022410761E-3</v>
          </cell>
          <cell r="M83">
            <v>-3.8545140022410761E-3</v>
          </cell>
          <cell r="N83">
            <v>-3.8545140022410761E-3</v>
          </cell>
          <cell r="O83">
            <v>-3.8545140022410761E-3</v>
          </cell>
          <cell r="P83">
            <v>-3.8545140022410761E-3</v>
          </cell>
        </row>
      </sheetData>
      <sheetData sheetId="8" refreshError="1"/>
      <sheetData sheetId="9">
        <row r="54">
          <cell r="Q54">
            <v>5.0543100219495034E-2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W v VIC data"/>
      <sheetName val="NSW v VIC chart"/>
      <sheetName val="NSW"/>
      <sheetName val="VIC"/>
      <sheetName val="QLD"/>
      <sheetName val="SA"/>
      <sheetName val="WA"/>
      <sheetName val="TAS"/>
      <sheetName val="NT"/>
      <sheetName val="ACT"/>
      <sheetName val="AUST SUM"/>
      <sheetName val="WA GVA"/>
      <sheetName val="Linked Sheet"/>
      <sheetName val="Tot WD by State"/>
      <sheetName val="NDBlg fc"/>
      <sheetName val="Data"/>
      <sheetName val="Data2"/>
      <sheetName val="A&amp;A analysis"/>
      <sheetName val="Public Equip,Intang"/>
      <sheetName val="2ndHand Purch Assets"/>
      <sheetName val="NSW- Constn Cont. to Growth"/>
      <sheetName val="NSW Table"/>
      <sheetName val="VIC Table"/>
      <sheetName val="VIC- Constn Cont. to Growth"/>
      <sheetName val="QLD- Constn Cont. to Growth"/>
      <sheetName val="WA-Construction Cont. to Growth"/>
      <sheetName val="SA- Construction Cont. to Growt"/>
      <sheetName val="TAS- Construction Cont. to Grow"/>
      <sheetName val="NT- Construction Cont. to Growt"/>
      <sheetName val="ACT- Construction Cont. to Gro "/>
      <sheetName val="Dwell WD by State"/>
      <sheetName val="NonDwell WD by State"/>
      <sheetName val="Eng WD by State"/>
      <sheetName val="Dwell Comp by State"/>
      <sheetName val="DwelInvReconc"/>
      <sheetName val="SA Table"/>
      <sheetName val="875505a"/>
      <sheetName val="GRAPH"/>
      <sheetName val="Pub NDBldg"/>
      <sheetName val="Tot Cons WD by State"/>
      <sheetName val="STCONSTN"/>
      <sheetName val="SIP"/>
      <sheetName val="WA Table"/>
      <sheetName val="Sheet1"/>
    </sheetNames>
    <sheetDataSet>
      <sheetData sheetId="0" refreshError="1"/>
      <sheetData sheetId="1" refreshError="1"/>
      <sheetData sheetId="2" refreshError="1"/>
      <sheetData sheetId="3">
        <row r="5">
          <cell r="A5">
            <v>1981</v>
          </cell>
          <cell r="F5">
            <v>629.86400000000003</v>
          </cell>
          <cell r="R5">
            <v>13530.587720648982</v>
          </cell>
          <cell r="AZ5">
            <v>154.4174591441124</v>
          </cell>
          <cell r="BC5">
            <v>1684</v>
          </cell>
          <cell r="BE5">
            <v>1218.5450174802509</v>
          </cell>
          <cell r="BG5">
            <v>4164.7314990211689</v>
          </cell>
        </row>
        <row r="6">
          <cell r="A6">
            <v>1982</v>
          </cell>
          <cell r="C6">
            <v>-11.578560360798795</v>
          </cell>
          <cell r="F6">
            <v>698.26</v>
          </cell>
          <cell r="G6">
            <v>10.858852069653114</v>
          </cell>
          <cell r="N6">
            <v>3544.8620000000001</v>
          </cell>
          <cell r="P6">
            <v>5263.7425020620003</v>
          </cell>
          <cell r="R6">
            <v>13689.153502062001</v>
          </cell>
          <cell r="S6">
            <v>1.1719060892752875</v>
          </cell>
          <cell r="X6">
            <v>-12.06182702222079</v>
          </cell>
          <cell r="AG6">
            <v>2451.6180331674373</v>
          </cell>
          <cell r="AZ6">
            <v>158.65015894930411</v>
          </cell>
          <cell r="BA6">
            <v>2.7410759305665611</v>
          </cell>
          <cell r="BC6">
            <v>1436</v>
          </cell>
          <cell r="BD6">
            <v>-14.726840855106893</v>
          </cell>
          <cell r="BE6">
            <v>1093.2439668325628</v>
          </cell>
          <cell r="BG6">
            <v>4679.8871892913703</v>
          </cell>
        </row>
        <row r="7">
          <cell r="A7">
            <v>1983</v>
          </cell>
          <cell r="C7">
            <v>-5.8612879215185876</v>
          </cell>
          <cell r="F7">
            <v>633.72699999999998</v>
          </cell>
          <cell r="G7">
            <v>-9.2419729040758458</v>
          </cell>
          <cell r="N7">
            <v>2846.777</v>
          </cell>
          <cell r="P7">
            <v>4717.646900978375</v>
          </cell>
          <cell r="R7">
            <v>12135.303900978375</v>
          </cell>
          <cell r="S7">
            <v>-11.350954614173691</v>
          </cell>
          <cell r="U7">
            <v>6190.7929604656465</v>
          </cell>
          <cell r="X7">
            <v>-8.2448839431933081</v>
          </cell>
          <cell r="AG7">
            <v>1943.3726868093468</v>
          </cell>
          <cell r="AZ7">
            <v>245.25851168718191</v>
          </cell>
          <cell r="BA7">
            <v>54.590775900547996</v>
          </cell>
          <cell r="BC7">
            <v>2949</v>
          </cell>
          <cell r="BD7">
            <v>105.36211699164343</v>
          </cell>
          <cell r="BE7">
            <v>903.40431319065328</v>
          </cell>
          <cell r="BG7">
            <v>4307.6151566096551</v>
          </cell>
        </row>
        <row r="8">
          <cell r="A8">
            <v>1984</v>
          </cell>
          <cell r="C8">
            <v>28.082170035048136</v>
          </cell>
          <cell r="F8">
            <v>616.33799999999997</v>
          </cell>
          <cell r="G8">
            <v>-2.7439260123049869</v>
          </cell>
          <cell r="N8">
            <v>3370.1060000000002</v>
          </cell>
          <cell r="P8">
            <v>3893.9610598008799</v>
          </cell>
          <cell r="R8">
            <v>12923.196059800879</v>
          </cell>
          <cell r="S8">
            <v>6.4925622403158911</v>
          </cell>
          <cell r="U8">
            <v>6373.7397563760951</v>
          </cell>
          <cell r="V8">
            <v>2.9551431792137928</v>
          </cell>
          <cell r="X8">
            <v>29.39350582920488</v>
          </cell>
          <cell r="AG8">
            <v>1990.1432498001839</v>
          </cell>
          <cell r="AZ8">
            <v>265.71929005685888</v>
          </cell>
          <cell r="BA8">
            <v>8.3425354858933218</v>
          </cell>
          <cell r="BC8">
            <v>2503</v>
          </cell>
          <cell r="BD8">
            <v>-15.123770769752454</v>
          </cell>
          <cell r="BE8">
            <v>1379.9627501998164</v>
          </cell>
          <cell r="BG8">
            <v>3434.8178822776317</v>
          </cell>
        </row>
        <row r="9">
          <cell r="A9">
            <v>1985</v>
          </cell>
          <cell r="B9">
            <v>5825.7879999999986</v>
          </cell>
          <cell r="C9">
            <v>15.527056346376433</v>
          </cell>
          <cell r="D9">
            <v>40293</v>
          </cell>
          <cell r="F9">
            <v>767.25700000000006</v>
          </cell>
          <cell r="G9">
            <v>24.486401941791701</v>
          </cell>
          <cell r="N9">
            <v>3817.0929999999998</v>
          </cell>
          <cell r="P9">
            <v>4366.224988670132</v>
          </cell>
          <cell r="R9">
            <v>14776.362988670131</v>
          </cell>
          <cell r="S9">
            <v>14.339849989846897</v>
          </cell>
          <cell r="U9">
            <v>6943.2198564489081</v>
          </cell>
          <cell r="V9">
            <v>8.934787453521654</v>
          </cell>
          <cell r="W9">
            <v>5632.3370142651393</v>
          </cell>
          <cell r="X9">
            <v>17.903547533980369</v>
          </cell>
          <cell r="AA9">
            <v>6393.9779934761864</v>
          </cell>
          <cell r="AB9">
            <v>18.593987855882709</v>
          </cell>
          <cell r="AG9">
            <v>2653.8482653192946</v>
          </cell>
          <cell r="AN9">
            <v>926.54219697918154</v>
          </cell>
          <cell r="AZ9">
            <v>193.45098573485939</v>
          </cell>
          <cell r="BA9">
            <v>-27.197236717942253</v>
          </cell>
          <cell r="BC9">
            <v>2629</v>
          </cell>
          <cell r="BD9">
            <v>5.0339592489013096</v>
          </cell>
          <cell r="BE9">
            <v>1163.2447346807053</v>
          </cell>
          <cell r="BG9">
            <v>3439.6827916909506</v>
          </cell>
        </row>
        <row r="10">
          <cell r="A10">
            <v>1986</v>
          </cell>
          <cell r="B10">
            <v>5713.277000000001</v>
          </cell>
          <cell r="C10">
            <v>-1.9312580547043212</v>
          </cell>
          <cell r="D10">
            <v>35877</v>
          </cell>
          <cell r="F10">
            <v>887.9559999999999</v>
          </cell>
          <cell r="G10">
            <v>15.731234775309954</v>
          </cell>
          <cell r="N10">
            <v>4168.7029999999995</v>
          </cell>
          <cell r="P10">
            <v>3882.6249761343024</v>
          </cell>
          <cell r="R10">
            <v>14652.560976134304</v>
          </cell>
          <cell r="S10">
            <v>-0.83783819219082067</v>
          </cell>
          <cell r="U10">
            <v>7615.8837557798624</v>
          </cell>
          <cell r="V10">
            <v>9.6880685508781603</v>
          </cell>
          <cell r="W10">
            <v>5516.6363134775702</v>
          </cell>
          <cell r="X10">
            <v>-2.0542219063690874</v>
          </cell>
          <cell r="AA10">
            <v>6399.0804637864094</v>
          </cell>
          <cell r="AB10">
            <v>7.9801186607597607E-2</v>
          </cell>
          <cell r="AG10">
            <v>3223.7511129307927</v>
          </cell>
          <cell r="AN10">
            <v>715.18377945322777</v>
          </cell>
          <cell r="AU10">
            <v>5347</v>
          </cell>
          <cell r="AV10" t="e">
            <v>#DIV/0!</v>
          </cell>
          <cell r="AW10">
            <v>353</v>
          </cell>
          <cell r="AX10">
            <v>5628</v>
          </cell>
          <cell r="AZ10">
            <v>196.64068652243077</v>
          </cell>
          <cell r="BA10">
            <v>1.6488418373546754</v>
          </cell>
          <cell r="BC10">
            <v>2202</v>
          </cell>
          <cell r="BD10">
            <v>-16.241917078737167</v>
          </cell>
          <cell r="BE10">
            <v>944.9518870692068</v>
          </cell>
          <cell r="BG10">
            <v>3167.4411966810749</v>
          </cell>
          <cell r="BI10">
            <v>3438.4543800361262</v>
          </cell>
          <cell r="BO10">
            <v>7530</v>
          </cell>
        </row>
        <row r="11">
          <cell r="A11">
            <v>1987</v>
          </cell>
          <cell r="B11">
            <v>5242.0380000000005</v>
          </cell>
          <cell r="C11">
            <v>-8.2481385026491836</v>
          </cell>
          <cell r="D11">
            <v>32536</v>
          </cell>
          <cell r="F11">
            <v>939.08999999999992</v>
          </cell>
          <cell r="G11">
            <v>5.7586186702944797</v>
          </cell>
          <cell r="N11">
            <v>4536.1820000000007</v>
          </cell>
          <cell r="P11">
            <v>3811.408888485219</v>
          </cell>
          <cell r="R11">
            <v>14528.71888848522</v>
          </cell>
          <cell r="S11">
            <v>-0.84519073389828225</v>
          </cell>
          <cell r="U11">
            <v>7329.2198344763456</v>
          </cell>
          <cell r="V11">
            <v>-3.7640270058738934</v>
          </cell>
          <cell r="W11">
            <v>5021.7078717083168</v>
          </cell>
          <cell r="X11">
            <v>-8.9715619019529118</v>
          </cell>
          <cell r="AA11">
            <v>5956.1732038386881</v>
          </cell>
          <cell r="AB11">
            <v>-6.9214203892921216</v>
          </cell>
          <cell r="AF11">
            <v>-4.646575342465753</v>
          </cell>
          <cell r="AG11">
            <v>3368.2177408801899</v>
          </cell>
          <cell r="AN11">
            <v>900.58546102224932</v>
          </cell>
          <cell r="AU11">
            <v>5707</v>
          </cell>
          <cell r="AV11">
            <v>6.73274733495417</v>
          </cell>
          <cell r="AW11">
            <v>386</v>
          </cell>
          <cell r="AX11">
            <v>5995</v>
          </cell>
          <cell r="AY11">
            <v>6.5209665955934693</v>
          </cell>
          <cell r="AZ11">
            <v>220.33012829168365</v>
          </cell>
          <cell r="BA11">
            <v>12.047070312964259</v>
          </cell>
          <cell r="BC11">
            <v>2172</v>
          </cell>
          <cell r="BD11">
            <v>-1.3623978201634857</v>
          </cell>
          <cell r="BE11">
            <v>1167.9642591198108</v>
          </cell>
          <cell r="BG11">
            <v>2910.8234274629694</v>
          </cell>
          <cell r="BI11">
            <v>3060.2575172559073</v>
          </cell>
          <cell r="BO11">
            <v>7101</v>
          </cell>
        </row>
        <row r="12">
          <cell r="A12">
            <v>1988</v>
          </cell>
          <cell r="B12">
            <v>5338.3419999999996</v>
          </cell>
          <cell r="C12">
            <v>1.8371480710364763</v>
          </cell>
          <cell r="D12">
            <v>31852</v>
          </cell>
          <cell r="F12">
            <v>1042.479</v>
          </cell>
          <cell r="G12">
            <v>11.009487908507175</v>
          </cell>
          <cell r="N12">
            <v>5041.3530000000001</v>
          </cell>
          <cell r="P12">
            <v>3606.4259165950466</v>
          </cell>
          <cell r="R12">
            <v>15028.599916595047</v>
          </cell>
          <cell r="S12">
            <v>3.4406407884043366</v>
          </cell>
          <cell r="U12">
            <v>7734.9695781934024</v>
          </cell>
          <cell r="V12">
            <v>5.5360564000062729</v>
          </cell>
          <cell r="W12">
            <v>5169.8375935294234</v>
          </cell>
          <cell r="X12">
            <v>2.9497877137706716</v>
          </cell>
          <cell r="AA12">
            <v>6207.4608687852142</v>
          </cell>
          <cell r="AB12">
            <v>4.2189448887177017</v>
          </cell>
          <cell r="AF12">
            <v>1.8043902999655304</v>
          </cell>
          <cell r="AG12">
            <v>3893.9788616751443</v>
          </cell>
          <cell r="AN12">
            <v>900.640200855942</v>
          </cell>
          <cell r="AU12">
            <v>6303</v>
          </cell>
          <cell r="AV12">
            <v>10.443315226914308</v>
          </cell>
          <cell r="AW12">
            <v>631</v>
          </cell>
          <cell r="AX12">
            <v>6788</v>
          </cell>
          <cell r="AY12">
            <v>13.22768974145121</v>
          </cell>
          <cell r="AZ12">
            <v>168.50440647057621</v>
          </cell>
          <cell r="BA12">
            <v>-23.521849791009085</v>
          </cell>
          <cell r="BC12">
            <v>1812</v>
          </cell>
          <cell r="BD12">
            <v>-16.574585635359117</v>
          </cell>
          <cell r="BE12">
            <v>1147.3741383248557</v>
          </cell>
          <cell r="BG12">
            <v>2705.7857157391045</v>
          </cell>
          <cell r="BI12">
            <v>2930.4800147212554</v>
          </cell>
          <cell r="BO12">
            <v>6461</v>
          </cell>
        </row>
        <row r="13">
          <cell r="A13">
            <v>1989</v>
          </cell>
          <cell r="B13">
            <v>6339.5789999999988</v>
          </cell>
          <cell r="C13">
            <v>18.755579916011357</v>
          </cell>
          <cell r="D13">
            <v>38635</v>
          </cell>
          <cell r="F13">
            <v>1143.992</v>
          </cell>
          <cell r="G13">
            <v>9.7376541877582046</v>
          </cell>
          <cell r="N13">
            <v>6237.8190000000004</v>
          </cell>
          <cell r="P13">
            <v>3581.7941597626441</v>
          </cell>
          <cell r="R13">
            <v>17303.184159762644</v>
          </cell>
          <cell r="S13">
            <v>15.13503756697876</v>
          </cell>
          <cell r="U13">
            <v>8522.756149963463</v>
          </cell>
          <cell r="V13">
            <v>10.184740402741932</v>
          </cell>
          <cell r="W13">
            <v>6152.5817201442824</v>
          </cell>
          <cell r="X13">
            <v>19.009187597012005</v>
          </cell>
          <cell r="AA13">
            <v>7293.0556063357526</v>
          </cell>
          <cell r="AB13">
            <v>17.488547418954358</v>
          </cell>
          <cell r="AF13">
            <v>9.189433280650249</v>
          </cell>
          <cell r="AG13">
            <v>5018.1882613511525</v>
          </cell>
          <cell r="AN13">
            <v>968.72258591164018</v>
          </cell>
          <cell r="AU13">
            <v>7759</v>
          </cell>
          <cell r="AV13">
            <v>23.100111058226247</v>
          </cell>
          <cell r="AW13">
            <v>1086</v>
          </cell>
          <cell r="AX13">
            <v>8612</v>
          </cell>
          <cell r="AY13">
            <v>26.870948733058331</v>
          </cell>
          <cell r="AZ13">
            <v>186.99727985571644</v>
          </cell>
          <cell r="BA13">
            <v>10.974712040168155</v>
          </cell>
          <cell r="BC13">
            <v>1597</v>
          </cell>
          <cell r="BD13">
            <v>-11.865342163355407</v>
          </cell>
          <cell r="BE13">
            <v>1219.6307386488479</v>
          </cell>
          <cell r="BG13">
            <v>2613.0715738510039</v>
          </cell>
          <cell r="BI13">
            <v>3482.7822938359018</v>
          </cell>
          <cell r="BO13">
            <v>6529</v>
          </cell>
        </row>
        <row r="14">
          <cell r="A14">
            <v>1990</v>
          </cell>
          <cell r="B14">
            <v>5698.630000000001</v>
          </cell>
          <cell r="C14">
            <v>-10.110277038901128</v>
          </cell>
          <cell r="D14">
            <v>30016</v>
          </cell>
          <cell r="F14">
            <v>1218.3110000000001</v>
          </cell>
          <cell r="G14">
            <v>6.4964615137169002</v>
          </cell>
          <cell r="N14">
            <v>6932.14</v>
          </cell>
          <cell r="P14">
            <v>4378.8895916662368</v>
          </cell>
          <cell r="R14">
            <v>18227.970591666235</v>
          </cell>
          <cell r="S14">
            <v>5.3446026081957587</v>
          </cell>
          <cell r="U14">
            <v>9054</v>
          </cell>
          <cell r="V14">
            <v>6.2332400539092614</v>
          </cell>
          <cell r="W14">
            <v>5491.9152708311822</v>
          </cell>
          <cell r="X14">
            <v>-10.738036150743028</v>
          </cell>
          <cell r="AA14">
            <v>6709.5353054115076</v>
          </cell>
          <cell r="AB14">
            <v>-8.0010400636095333</v>
          </cell>
          <cell r="AF14">
            <v>-5.8416046319272112</v>
          </cell>
          <cell r="AG14">
            <v>5552.3696449467852</v>
          </cell>
          <cell r="AN14">
            <v>863.68726900709555</v>
          </cell>
          <cell r="AU14">
            <v>8346</v>
          </cell>
          <cell r="AV14">
            <v>7.5654079133909091</v>
          </cell>
          <cell r="AW14">
            <v>719</v>
          </cell>
          <cell r="AX14">
            <v>8998</v>
          </cell>
          <cell r="AY14">
            <v>4.482117974918709</v>
          </cell>
          <cell r="AZ14">
            <v>206.71472916881885</v>
          </cell>
          <cell r="BA14">
            <v>10.544243920722284</v>
          </cell>
          <cell r="BC14">
            <v>1699</v>
          </cell>
          <cell r="BD14">
            <v>6.3869755792110183</v>
          </cell>
          <cell r="BE14">
            <v>1379.7703550532151</v>
          </cell>
          <cell r="BG14">
            <v>3515.2023226591414</v>
          </cell>
          <cell r="BI14">
            <v>3312.6216276991486</v>
          </cell>
          <cell r="BO14">
            <v>7906</v>
          </cell>
        </row>
        <row r="15">
          <cell r="A15">
            <v>1991</v>
          </cell>
          <cell r="B15">
            <v>4218.2980000000007</v>
          </cell>
          <cell r="C15">
            <v>-25.976980432138951</v>
          </cell>
          <cell r="D15">
            <v>23580</v>
          </cell>
          <cell r="F15">
            <v>1020.3820000000001</v>
          </cell>
          <cell r="G15">
            <v>-16.246180162536504</v>
          </cell>
          <cell r="N15">
            <v>5614.5930000000008</v>
          </cell>
          <cell r="P15">
            <v>4100.6313961444757</v>
          </cell>
          <cell r="R15">
            <v>14953.904396144477</v>
          </cell>
          <cell r="S15">
            <v>-17.961770231397288</v>
          </cell>
          <cell r="U15">
            <v>8115</v>
          </cell>
          <cell r="V15">
            <v>-10.371106693174292</v>
          </cell>
          <cell r="W15">
            <v>4023.1256410601563</v>
          </cell>
          <cell r="X15">
            <v>-26.744579210318548</v>
          </cell>
          <cell r="AA15">
            <v>5040.2540328793593</v>
          </cell>
          <cell r="AB15">
            <v>-24.879238226614685</v>
          </cell>
          <cell r="AF15">
            <v>-21.126605907543649</v>
          </cell>
          <cell r="AG15">
            <v>4071.3439783249059</v>
          </cell>
          <cell r="AN15">
            <v>748.4961033149101</v>
          </cell>
          <cell r="AU15">
            <v>6337</v>
          </cell>
          <cell r="AV15">
            <v>-24.071411454589018</v>
          </cell>
          <cell r="AW15">
            <v>153</v>
          </cell>
          <cell r="AX15">
            <v>6532</v>
          </cell>
          <cell r="AY15">
            <v>-27.406090242276061</v>
          </cell>
          <cell r="AZ15">
            <v>195.17235893984434</v>
          </cell>
          <cell r="BA15">
            <v>-5.5837193002092</v>
          </cell>
          <cell r="BC15">
            <v>1665</v>
          </cell>
          <cell r="BD15">
            <v>-2.0011771630370823</v>
          </cell>
          <cell r="BE15">
            <v>1543.2490216750948</v>
          </cell>
          <cell r="BG15">
            <v>3352.1352928295655</v>
          </cell>
          <cell r="BI15">
            <v>1881.1897183746978</v>
          </cell>
          <cell r="BO15">
            <v>6871</v>
          </cell>
        </row>
        <row r="16">
          <cell r="A16">
            <v>1992</v>
          </cell>
          <cell r="B16">
            <v>3941.4169999999999</v>
          </cell>
          <cell r="C16">
            <v>-6.563808436483165</v>
          </cell>
          <cell r="D16">
            <v>25421</v>
          </cell>
          <cell r="F16">
            <v>998.42700000000013</v>
          </cell>
          <cell r="G16">
            <v>-2.1516451681821036</v>
          </cell>
          <cell r="N16">
            <v>4142.9529999999995</v>
          </cell>
          <cell r="P16">
            <v>3312.0865455401358</v>
          </cell>
          <cell r="R16">
            <v>12394.883545540135</v>
          </cell>
          <cell r="S16">
            <v>-17.11272710332512</v>
          </cell>
          <cell r="U16">
            <v>7403</v>
          </cell>
          <cell r="V16">
            <v>-8.7738755391250756</v>
          </cell>
          <cell r="W16">
            <v>3785.0193690557599</v>
          </cell>
          <cell r="X16">
            <v>-5.9184398710861981</v>
          </cell>
          <cell r="AA16">
            <v>4782.1835754988851</v>
          </cell>
          <cell r="AB16">
            <v>-5.1201875083475841</v>
          </cell>
          <cell r="AF16">
            <v>-5.1232075734372824</v>
          </cell>
          <cell r="AG16">
            <v>2901.2919682058705</v>
          </cell>
          <cell r="AN16">
            <v>609.01783985118891</v>
          </cell>
          <cell r="AU16">
            <v>4783</v>
          </cell>
          <cell r="AV16">
            <v>-24.522644784598391</v>
          </cell>
          <cell r="AW16">
            <v>220</v>
          </cell>
          <cell r="AX16">
            <v>4993</v>
          </cell>
          <cell r="AY16">
            <v>-23.560930802204528</v>
          </cell>
          <cell r="AZ16">
            <v>156.39763094424006</v>
          </cell>
          <cell r="BA16">
            <v>-19.866915687356812</v>
          </cell>
          <cell r="BC16">
            <v>1707</v>
          </cell>
          <cell r="BD16">
            <v>2.522522522522519</v>
          </cell>
          <cell r="BE16">
            <v>1241.661031794129</v>
          </cell>
          <cell r="BG16">
            <v>2703.0687056889469</v>
          </cell>
          <cell r="BI16">
            <v>2815.6098380158078</v>
          </cell>
          <cell r="BO16">
            <v>6847</v>
          </cell>
        </row>
        <row r="17">
          <cell r="A17">
            <v>1993</v>
          </cell>
          <cell r="B17">
            <v>4586.3249999999998</v>
          </cell>
          <cell r="C17">
            <v>16.362338722342741</v>
          </cell>
          <cell r="D17">
            <v>28154</v>
          </cell>
          <cell r="F17">
            <v>1069.501</v>
          </cell>
          <cell r="G17">
            <v>7.1185975539523438</v>
          </cell>
          <cell r="N17">
            <v>3649.0570000000002</v>
          </cell>
          <cell r="P17">
            <v>3598.0125843597916</v>
          </cell>
          <cell r="R17">
            <v>12902.895584359791</v>
          </cell>
          <cell r="S17">
            <v>4.0985624185428282</v>
          </cell>
          <cell r="U17">
            <v>7709</v>
          </cell>
          <cell r="V17">
            <v>4.1334594083479725</v>
          </cell>
          <cell r="W17">
            <v>4421.4520257097074</v>
          </cell>
          <cell r="X17">
            <v>16.814515187348089</v>
          </cell>
          <cell r="AA17">
            <v>5490.2332443333562</v>
          </cell>
          <cell r="AB17">
            <v>14.805990979980432</v>
          </cell>
          <cell r="AF17">
            <v>15.539251650770369</v>
          </cell>
          <cell r="AG17">
            <v>2737.6982149305218</v>
          </cell>
          <cell r="AN17">
            <v>708.31849909859181</v>
          </cell>
          <cell r="AU17">
            <v>4730</v>
          </cell>
          <cell r="AV17">
            <v>-1.1080911561781259</v>
          </cell>
          <cell r="AW17">
            <v>1192</v>
          </cell>
          <cell r="AX17">
            <v>5617</v>
          </cell>
          <cell r="AY17">
            <v>12.497496495093131</v>
          </cell>
          <cell r="AZ17">
            <v>164.8729742902924</v>
          </cell>
          <cell r="BA17">
            <v>5.4190995700401867</v>
          </cell>
          <cell r="BC17">
            <v>1367</v>
          </cell>
          <cell r="BD17">
            <v>-19.917984768599883</v>
          </cell>
          <cell r="BE17">
            <v>911.35878506947847</v>
          </cell>
          <cell r="BG17">
            <v>2889.6940852611997</v>
          </cell>
          <cell r="BI17">
            <v>3185.3543740026789</v>
          </cell>
          <cell r="BO17">
            <v>5911</v>
          </cell>
        </row>
        <row r="18">
          <cell r="A18">
            <v>1994</v>
          </cell>
          <cell r="B18">
            <v>5094.8490000000002</v>
          </cell>
          <cell r="C18">
            <v>11.087831760723454</v>
          </cell>
          <cell r="D18">
            <v>31466</v>
          </cell>
          <cell r="F18">
            <v>1183.434</v>
          </cell>
          <cell r="G18">
            <v>10.6529119654867</v>
          </cell>
          <cell r="N18">
            <v>3456.6080000000002</v>
          </cell>
          <cell r="P18">
            <v>4001.2069750889095</v>
          </cell>
          <cell r="R18">
            <v>13736.097975088909</v>
          </cell>
          <cell r="S18">
            <v>6.4574837894455506</v>
          </cell>
          <cell r="U18">
            <v>8273</v>
          </cell>
          <cell r="V18">
            <v>7.3161240108963632</v>
          </cell>
          <cell r="W18">
            <v>4922.413062991599</v>
          </cell>
          <cell r="X18">
            <v>11.330237993512551</v>
          </cell>
          <cell r="AA18">
            <v>6103.3565070767563</v>
          </cell>
          <cell r="AB18">
            <v>11.167526687071527</v>
          </cell>
          <cell r="AF18">
            <v>15.798831597663199</v>
          </cell>
          <cell r="AG18">
            <v>2482.5461838219871</v>
          </cell>
          <cell r="AN18">
            <v>1049.5792577532623</v>
          </cell>
          <cell r="AU18">
            <v>4770</v>
          </cell>
          <cell r="AV18">
            <v>0.84566596194504129</v>
          </cell>
          <cell r="AW18">
            <v>440</v>
          </cell>
          <cell r="AX18">
            <v>5146</v>
          </cell>
          <cell r="AY18">
            <v>-8.3852590350721012</v>
          </cell>
          <cell r="AZ18">
            <v>172.4359370084012</v>
          </cell>
          <cell r="BA18">
            <v>4.5871451950594722</v>
          </cell>
          <cell r="BC18">
            <v>1366</v>
          </cell>
          <cell r="BD18">
            <v>-7.3152889539140897E-2</v>
          </cell>
          <cell r="BE18">
            <v>974.06181617801303</v>
          </cell>
          <cell r="BG18">
            <v>2951.6277173356475</v>
          </cell>
          <cell r="BI18">
            <v>2850.3839735630963</v>
          </cell>
          <cell r="BO18">
            <v>6677</v>
          </cell>
        </row>
        <row r="19">
          <cell r="A19">
            <v>1995</v>
          </cell>
          <cell r="B19">
            <v>5095.6489999999994</v>
          </cell>
          <cell r="C19">
            <v>1.5702133664796669E-2</v>
          </cell>
          <cell r="D19">
            <v>29459</v>
          </cell>
          <cell r="F19">
            <v>1253.444</v>
          </cell>
          <cell r="G19">
            <v>5.9158347656058652</v>
          </cell>
          <cell r="N19">
            <v>4058.2969999999996</v>
          </cell>
          <cell r="P19">
            <v>4065.543855464874</v>
          </cell>
          <cell r="R19">
            <v>14472.933855464873</v>
          </cell>
          <cell r="S19">
            <v>5.3642299415179728</v>
          </cell>
          <cell r="U19">
            <v>8666</v>
          </cell>
          <cell r="V19">
            <v>4.7503928441919419</v>
          </cell>
          <cell r="W19">
            <v>4959.6073055320876</v>
          </cell>
          <cell r="X19">
            <v>0.75560994302017825</v>
          </cell>
          <cell r="AA19">
            <v>6203.9809457639331</v>
          </cell>
          <cell r="AB19">
            <v>1.648673784179322</v>
          </cell>
          <cell r="AF19">
            <v>-1.0089932002632196</v>
          </cell>
          <cell r="AG19">
            <v>2798.8878334697083</v>
          </cell>
          <cell r="AN19">
            <v>719.40577910896945</v>
          </cell>
          <cell r="AU19">
            <v>5351</v>
          </cell>
          <cell r="AV19">
            <v>12.180293501048212</v>
          </cell>
          <cell r="AW19">
            <v>-342</v>
          </cell>
          <cell r="AX19">
            <v>5174</v>
          </cell>
          <cell r="AY19">
            <v>0.54411193159735749</v>
          </cell>
          <cell r="AZ19">
            <v>136.04169446791184</v>
          </cell>
          <cell r="BA19">
            <v>-21.10594993821746</v>
          </cell>
          <cell r="BC19">
            <v>1043</v>
          </cell>
          <cell r="BD19">
            <v>-23.645680819912151</v>
          </cell>
          <cell r="BE19">
            <v>1259.4091665302913</v>
          </cell>
          <cell r="BG19">
            <v>3346.1380763559046</v>
          </cell>
          <cell r="BI19">
            <v>2225.3407028777383</v>
          </cell>
          <cell r="BO19">
            <v>7521</v>
          </cell>
        </row>
        <row r="20">
          <cell r="A20">
            <v>1996</v>
          </cell>
          <cell r="B20">
            <v>4469.6409999999996</v>
          </cell>
          <cell r="C20">
            <v>-12.285147583752332</v>
          </cell>
          <cell r="D20">
            <v>23675</v>
          </cell>
          <cell r="F20">
            <v>1216.08</v>
          </cell>
          <cell r="G20">
            <v>-2.9809070050197728</v>
          </cell>
          <cell r="N20">
            <v>4827.0169999999998</v>
          </cell>
          <cell r="P20">
            <v>3878.414667096929</v>
          </cell>
          <cell r="R20">
            <v>14391.152667096929</v>
          </cell>
          <cell r="S20">
            <v>-0.56506295948464125</v>
          </cell>
          <cell r="U20">
            <v>8660</v>
          </cell>
          <cell r="V20">
            <v>-6.9236095084235227E-2</v>
          </cell>
          <cell r="W20">
            <v>4274.8390319215478</v>
          </cell>
          <cell r="X20">
            <v>-13.806905091996494</v>
          </cell>
          <cell r="AA20">
            <v>5433.2287927686602</v>
          </cell>
          <cell r="AB20">
            <v>-12.423509352032113</v>
          </cell>
          <cell r="AF20">
            <v>-6.8136494571238604</v>
          </cell>
          <cell r="AG20">
            <v>3548.1825011202027</v>
          </cell>
          <cell r="AN20">
            <v>953.94722360944945</v>
          </cell>
          <cell r="AU20">
            <v>6742</v>
          </cell>
          <cell r="AV20">
            <v>25.995141095122399</v>
          </cell>
          <cell r="AW20">
            <v>393</v>
          </cell>
          <cell r="AX20">
            <v>7071</v>
          </cell>
          <cell r="AY20">
            <v>36.664089679165059</v>
          </cell>
          <cell r="AZ20">
            <v>194.80196807845186</v>
          </cell>
          <cell r="BA20">
            <v>43.192841606658902</v>
          </cell>
          <cell r="BC20">
            <v>1531</v>
          </cell>
          <cell r="BD20">
            <v>46.788111217641415</v>
          </cell>
          <cell r="BE20">
            <v>1278.8344988797971</v>
          </cell>
          <cell r="BG20">
            <v>2924.4674434874796</v>
          </cell>
          <cell r="BI20">
            <v>2443.2058504013839</v>
          </cell>
          <cell r="BO20">
            <v>6697</v>
          </cell>
        </row>
        <row r="21">
          <cell r="A21">
            <v>1997</v>
          </cell>
          <cell r="B21">
            <v>4515.8810000000003</v>
          </cell>
          <cell r="C21">
            <v>1.0345349883805088</v>
          </cell>
          <cell r="D21">
            <v>24699</v>
          </cell>
          <cell r="F21">
            <v>1341.7339999999999</v>
          </cell>
          <cell r="G21">
            <v>10.332708374449041</v>
          </cell>
          <cell r="N21">
            <v>5323.3849999999993</v>
          </cell>
          <cell r="P21">
            <v>4044.9775911534211</v>
          </cell>
          <cell r="R21">
            <v>15225.97759115342</v>
          </cell>
          <cell r="S21">
            <v>5.8009594044901247</v>
          </cell>
          <cell r="U21">
            <v>9102</v>
          </cell>
          <cell r="V21">
            <v>5.1039260969976796</v>
          </cell>
          <cell r="W21">
            <v>4372.9426795488616</v>
          </cell>
          <cell r="X21">
            <v>2.2949085777205536</v>
          </cell>
          <cell r="AA21">
            <v>5651.1417632634621</v>
          </cell>
          <cell r="AB21">
            <v>4.0107453377415725</v>
          </cell>
          <cell r="AF21">
            <v>7.454523837831406</v>
          </cell>
          <cell r="AG21">
            <v>4179.3158396361669</v>
          </cell>
          <cell r="AN21">
            <v>1560.4077535961655</v>
          </cell>
          <cell r="AU21">
            <v>8599</v>
          </cell>
          <cell r="AV21">
            <v>27.543755562147719</v>
          </cell>
          <cell r="AW21">
            <v>774</v>
          </cell>
          <cell r="AX21">
            <v>9196</v>
          </cell>
          <cell r="AY21">
            <v>30.052326403620413</v>
          </cell>
          <cell r="AZ21">
            <v>142.93832045113868</v>
          </cell>
          <cell r="BA21">
            <v>-26.623780108025564</v>
          </cell>
          <cell r="BC21">
            <v>668</v>
          </cell>
          <cell r="BD21">
            <v>-56.368386675375568</v>
          </cell>
          <cell r="BE21">
            <v>1144.0691603638325</v>
          </cell>
          <cell r="BG21">
            <v>2484.5698375572556</v>
          </cell>
          <cell r="BI21">
            <v>2221.8877653423742</v>
          </cell>
          <cell r="BO21">
            <v>4944</v>
          </cell>
        </row>
        <row r="22">
          <cell r="A22">
            <v>1998</v>
          </cell>
          <cell r="B22">
            <v>6113.8830000000007</v>
          </cell>
          <cell r="C22">
            <v>35.386273464690497</v>
          </cell>
          <cell r="D22">
            <v>33602</v>
          </cell>
          <cell r="F22">
            <v>1566.51</v>
          </cell>
          <cell r="G22">
            <v>16.752649929121578</v>
          </cell>
          <cell r="N22">
            <v>4728.2510000000002</v>
          </cell>
          <cell r="P22">
            <v>5086.9387661292312</v>
          </cell>
          <cell r="R22">
            <v>17495.582766129231</v>
          </cell>
          <cell r="S22">
            <v>14.906137628197325</v>
          </cell>
          <cell r="U22">
            <v>10221</v>
          </cell>
          <cell r="V22">
            <v>12.294001318391556</v>
          </cell>
          <cell r="W22">
            <v>6013.203547007457</v>
          </cell>
          <cell r="X22">
            <v>37.509315526354307</v>
          </cell>
          <cell r="AA22">
            <v>7493.4496134168185</v>
          </cell>
          <cell r="AB22">
            <v>32.600630586365732</v>
          </cell>
          <cell r="AF22">
            <v>28.070369550785568</v>
          </cell>
          <cell r="AG22">
            <v>3577.9162177456324</v>
          </cell>
          <cell r="AN22">
            <v>2499.4194153051571</v>
          </cell>
          <cell r="AU22">
            <v>8529</v>
          </cell>
          <cell r="AV22">
            <v>-0.81404814513315049</v>
          </cell>
          <cell r="AW22">
            <v>339</v>
          </cell>
          <cell r="AX22">
            <v>8813</v>
          </cell>
          <cell r="AY22">
            <v>-4.1648542844715086</v>
          </cell>
          <cell r="AZ22">
            <v>100.6794529925437</v>
          </cell>
          <cell r="BA22">
            <v>-29.564407448764264</v>
          </cell>
          <cell r="BC22">
            <v>841</v>
          </cell>
          <cell r="BD22">
            <v>25.898203592814362</v>
          </cell>
          <cell r="BE22">
            <v>1150.3347822543678</v>
          </cell>
          <cell r="BG22">
            <v>2587.5193508240741</v>
          </cell>
          <cell r="BI22">
            <v>2270.2024803383752</v>
          </cell>
          <cell r="BO22">
            <v>5993</v>
          </cell>
        </row>
        <row r="23">
          <cell r="A23">
            <v>1999</v>
          </cell>
          <cell r="B23">
            <v>7229.692</v>
          </cell>
          <cell r="C23">
            <v>18.250414671003679</v>
          </cell>
          <cell r="D23">
            <v>37472</v>
          </cell>
          <cell r="F23">
            <v>1683.354</v>
          </cell>
          <cell r="G23">
            <v>7.4588735469291567</v>
          </cell>
          <cell r="N23">
            <v>5501.9550000000008</v>
          </cell>
          <cell r="P23">
            <v>6237.7456781055507</v>
          </cell>
          <cell r="R23">
            <v>20652.746678105552</v>
          </cell>
          <cell r="S23">
            <v>18.045491563095961</v>
          </cell>
          <cell r="U23">
            <v>11222</v>
          </cell>
          <cell r="V23">
            <v>9.7935622737501227</v>
          </cell>
          <cell r="W23">
            <v>7072.5012602140869</v>
          </cell>
          <cell r="X23">
            <v>17.616195841795545</v>
          </cell>
          <cell r="AA23">
            <v>8683.6165158330186</v>
          </cell>
          <cell r="AB23">
            <v>15.882763797934118</v>
          </cell>
          <cell r="AF23">
            <v>8.4319654427645894</v>
          </cell>
          <cell r="AG23">
            <v>4231.6404381087505</v>
          </cell>
          <cell r="AN23">
            <v>3462.8632651679491</v>
          </cell>
          <cell r="AU23">
            <v>10910</v>
          </cell>
          <cell r="AV23">
            <v>27.916520107867271</v>
          </cell>
          <cell r="AW23">
            <v>700</v>
          </cell>
          <cell r="AX23">
            <v>11449</v>
          </cell>
          <cell r="AY23">
            <v>29.910359695903786</v>
          </cell>
          <cell r="AZ23">
            <v>157.19073978591314</v>
          </cell>
          <cell r="BA23">
            <v>56.129910437191846</v>
          </cell>
          <cell r="BC23">
            <v>1082</v>
          </cell>
          <cell r="BD23">
            <v>28.656361474435201</v>
          </cell>
          <cell r="BE23">
            <v>1270.3145618912504</v>
          </cell>
          <cell r="BG23">
            <v>2774.8824129376017</v>
          </cell>
          <cell r="BI23">
            <v>3406.3735410041663</v>
          </cell>
          <cell r="BO23">
            <v>7441</v>
          </cell>
        </row>
        <row r="24">
          <cell r="A24">
            <v>2000</v>
          </cell>
          <cell r="B24">
            <v>9136.5529999999999</v>
          </cell>
          <cell r="C24">
            <v>26.375411289996855</v>
          </cell>
          <cell r="D24">
            <v>46441</v>
          </cell>
          <cell r="F24">
            <v>1996.2069999999999</v>
          </cell>
          <cell r="G24">
            <v>18.585098559185997</v>
          </cell>
          <cell r="N24">
            <v>5121.2389999999996</v>
          </cell>
          <cell r="P24">
            <v>5343.7153072028395</v>
          </cell>
          <cell r="R24">
            <v>21597.714307202841</v>
          </cell>
          <cell r="S24">
            <v>4.5755058338030619</v>
          </cell>
          <cell r="U24">
            <v>11994</v>
          </cell>
          <cell r="V24">
            <v>6.8793441454286119</v>
          </cell>
          <cell r="W24">
            <v>9027.6651338090851</v>
          </cell>
          <cell r="X24">
            <v>27.644588550215609</v>
          </cell>
          <cell r="AA24">
            <v>10955.038223080648</v>
          </cell>
          <cell r="AB24">
            <v>26.15755432205118</v>
          </cell>
          <cell r="AF24">
            <v>20.165723846705454</v>
          </cell>
          <cell r="AG24">
            <v>3980.3907630226377</v>
          </cell>
          <cell r="AN24">
            <v>2746.6186465130299</v>
          </cell>
          <cell r="AU24">
            <v>10240</v>
          </cell>
          <cell r="AV24">
            <v>-6.1411549037580171</v>
          </cell>
          <cell r="AW24">
            <v>-68</v>
          </cell>
          <cell r="AX24">
            <v>10245</v>
          </cell>
          <cell r="AY24">
            <v>-10.51620228840947</v>
          </cell>
          <cell r="AZ24">
            <v>108.88786619091479</v>
          </cell>
          <cell r="BA24">
            <v>-30.728828976048295</v>
          </cell>
          <cell r="BC24">
            <v>670</v>
          </cell>
          <cell r="BD24">
            <v>-38.077634011090581</v>
          </cell>
          <cell r="BE24">
            <v>1140.8482369773619</v>
          </cell>
          <cell r="BG24">
            <v>2597.0966606898096</v>
          </cell>
          <cell r="BI24">
            <v>3013.3333254134764</v>
          </cell>
          <cell r="BO24">
            <v>7480</v>
          </cell>
        </row>
        <row r="25">
          <cell r="A25">
            <v>2001</v>
          </cell>
          <cell r="B25">
            <v>7450.0839999999998</v>
          </cell>
          <cell r="C25">
            <v>-18.458482099321259</v>
          </cell>
          <cell r="D25">
            <v>33688</v>
          </cell>
          <cell r="F25">
            <v>1644.0450000000001</v>
          </cell>
          <cell r="G25">
            <v>-17.641557213254934</v>
          </cell>
          <cell r="N25">
            <v>5046.8770000000004</v>
          </cell>
          <cell r="P25">
            <v>4820.2288420568193</v>
          </cell>
          <cell r="R25">
            <v>18961.23484205682</v>
          </cell>
          <cell r="S25">
            <v>-12.207215206410782</v>
          </cell>
          <cell r="U25">
            <v>10411</v>
          </cell>
          <cell r="V25">
            <v>-13.198265799566455</v>
          </cell>
          <cell r="W25">
            <v>7379.7703365567841</v>
          </cell>
          <cell r="X25">
            <v>-18.253831669950269</v>
          </cell>
          <cell r="AA25">
            <v>8922.1875720514945</v>
          </cell>
          <cell r="AB25">
            <v>-18.556308153688018</v>
          </cell>
          <cell r="AF25">
            <v>-14.149317066702027</v>
          </cell>
          <cell r="AG25">
            <v>3826.5179722032394</v>
          </cell>
          <cell r="AN25">
            <v>2488.2132293301834</v>
          </cell>
          <cell r="AU25">
            <v>9439</v>
          </cell>
          <cell r="AV25">
            <v>-7.8222656250000018</v>
          </cell>
          <cell r="AW25">
            <v>44</v>
          </cell>
          <cell r="AX25">
            <v>9528</v>
          </cell>
          <cell r="AY25">
            <v>-6.9985358711566636</v>
          </cell>
          <cell r="AZ25">
            <v>70.313663443215773</v>
          </cell>
          <cell r="BA25">
            <v>-35.425620959516522</v>
          </cell>
          <cell r="BC25">
            <v>394</v>
          </cell>
          <cell r="BD25">
            <v>-41.194029850746276</v>
          </cell>
          <cell r="BE25">
            <v>1220.359027796761</v>
          </cell>
          <cell r="BG25">
            <v>2332.0156127266359</v>
          </cell>
          <cell r="BI25">
            <v>2458.6839315280963</v>
          </cell>
          <cell r="BO25">
            <v>6861</v>
          </cell>
        </row>
        <row r="26">
          <cell r="A26">
            <v>2002</v>
          </cell>
          <cell r="B26">
            <v>8917.4793441658421</v>
          </cell>
          <cell r="C26">
            <v>19.69635972112318</v>
          </cell>
          <cell r="D26">
            <v>46331</v>
          </cell>
          <cell r="F26">
            <v>1918.326</v>
          </cell>
          <cell r="G26">
            <v>16.683302464348593</v>
          </cell>
          <cell r="N26">
            <v>5459.1009999999997</v>
          </cell>
          <cell r="P26">
            <v>4991.528258872795</v>
          </cell>
          <cell r="R26">
            <v>21286.434603038637</v>
          </cell>
          <cell r="S26">
            <v>12.262913150700649</v>
          </cell>
          <cell r="U26">
            <v>11799</v>
          </cell>
          <cell r="V26">
            <v>13.332052636634328</v>
          </cell>
          <cell r="W26">
            <v>8807.351021921766</v>
          </cell>
          <cell r="X26">
            <v>19.344513721426395</v>
          </cell>
          <cell r="AA26">
            <v>10609.035681781474</v>
          </cell>
          <cell r="AB26">
            <v>18.906216621291215</v>
          </cell>
          <cell r="AF26">
            <v>17.701575532900836</v>
          </cell>
          <cell r="AG26">
            <v>4175.8444869594778</v>
          </cell>
          <cell r="AN26">
            <v>2812.8402408490556</v>
          </cell>
          <cell r="AU26">
            <v>10400</v>
          </cell>
          <cell r="AV26">
            <v>10.181163258819792</v>
          </cell>
          <cell r="AW26">
            <v>-510</v>
          </cell>
          <cell r="AX26">
            <v>10084</v>
          </cell>
          <cell r="AY26">
            <v>5.8354324097397159</v>
          </cell>
          <cell r="AZ26">
            <v>110.12832224407612</v>
          </cell>
          <cell r="BA26">
            <v>56.624355567839316</v>
          </cell>
          <cell r="BC26">
            <v>775</v>
          </cell>
          <cell r="BD26">
            <v>96.700507614213208</v>
          </cell>
          <cell r="BE26">
            <v>1283.2565130405219</v>
          </cell>
          <cell r="BG26">
            <v>2178.6880180237395</v>
          </cell>
          <cell r="BI26">
            <v>2786.285806551371</v>
          </cell>
          <cell r="BO26">
            <v>7738</v>
          </cell>
        </row>
      </sheetData>
      <sheetData sheetId="4" refreshError="1"/>
      <sheetData sheetId="5">
        <row r="5">
          <cell r="A5">
            <v>1981</v>
          </cell>
        </row>
        <row r="10">
          <cell r="BI10">
            <v>1008.0963195073548</v>
          </cell>
        </row>
        <row r="11">
          <cell r="BI11">
            <v>781.75553613588124</v>
          </cell>
          <cell r="BJ11">
            <v>-22.45229736401415</v>
          </cell>
        </row>
        <row r="12">
          <cell r="BI12">
            <v>733.40739377597561</v>
          </cell>
          <cell r="BJ12">
            <v>-6.1845602781253621</v>
          </cell>
        </row>
        <row r="13">
          <cell r="BI13">
            <v>993.97561241128778</v>
          </cell>
          <cell r="BJ13">
            <v>35.528441742830942</v>
          </cell>
        </row>
        <row r="14">
          <cell r="BI14">
            <v>1321.0456408609441</v>
          </cell>
          <cell r="BJ14">
            <v>32.905236744814736</v>
          </cell>
        </row>
        <row r="15">
          <cell r="BI15">
            <v>1284.9500493786841</v>
          </cell>
          <cell r="BJ15">
            <v>-2.7323500692024605</v>
          </cell>
        </row>
        <row r="16">
          <cell r="BI16">
            <v>1415.4290612447821</v>
          </cell>
          <cell r="BJ16">
            <v>10.154403428303604</v>
          </cell>
        </row>
        <row r="17">
          <cell r="BI17">
            <v>1045.4643482783581</v>
          </cell>
          <cell r="BJ17">
            <v>-26.137990457894301</v>
          </cell>
        </row>
        <row r="18">
          <cell r="BI18">
            <v>864.31658868733689</v>
          </cell>
          <cell r="BJ18">
            <v>-17.32701453563006</v>
          </cell>
        </row>
        <row r="19">
          <cell r="BI19">
            <v>1090.2801724119893</v>
          </cell>
          <cell r="BJ19">
            <v>26.143612963373752</v>
          </cell>
        </row>
        <row r="20">
          <cell r="BI20">
            <v>1141.780442139546</v>
          </cell>
          <cell r="BJ20">
            <v>4.7235812436746905</v>
          </cell>
        </row>
        <row r="21">
          <cell r="BI21">
            <v>1165.9729827112164</v>
          </cell>
          <cell r="BJ21">
            <v>2.1188434902893238</v>
          </cell>
        </row>
        <row r="22">
          <cell r="BI22">
            <v>1104.9525974474959</v>
          </cell>
          <cell r="BJ22">
            <v>-5.2334304626708299</v>
          </cell>
        </row>
        <row r="23">
          <cell r="BI23">
            <v>887.67458822728122</v>
          </cell>
          <cell r="BJ23">
            <v>-19.664011806672921</v>
          </cell>
        </row>
        <row r="24">
          <cell r="BI24">
            <v>1369.9430897281341</v>
          </cell>
          <cell r="BJ24">
            <v>54.329425207942549</v>
          </cell>
        </row>
        <row r="25">
          <cell r="BI25">
            <v>1079.7845979064109</v>
          </cell>
          <cell r="BJ25">
            <v>-21.180331796067907</v>
          </cell>
        </row>
        <row r="26">
          <cell r="BI26">
            <v>779.10633648538806</v>
          </cell>
          <cell r="BJ26">
            <v>-27.846133571825938</v>
          </cell>
        </row>
      </sheetData>
      <sheetData sheetId="6">
        <row r="9">
          <cell r="A9">
            <v>1985</v>
          </cell>
          <cell r="BI9">
            <v>-2021.5722282181714</v>
          </cell>
        </row>
        <row r="10">
          <cell r="A10">
            <v>1986</v>
          </cell>
          <cell r="BI10">
            <v>356.59289069653209</v>
          </cell>
        </row>
        <row r="11">
          <cell r="A11">
            <v>1987</v>
          </cell>
          <cell r="BI11">
            <v>542.04504635527837</v>
          </cell>
          <cell r="BJ11">
            <v>52.006688999464636</v>
          </cell>
        </row>
        <row r="12">
          <cell r="A12">
            <v>1988</v>
          </cell>
          <cell r="BI12">
            <v>397.51051413148411</v>
          </cell>
          <cell r="BJ12">
            <v>-26.664671727128088</v>
          </cell>
        </row>
        <row r="13">
          <cell r="A13">
            <v>1989</v>
          </cell>
          <cell r="BI13">
            <v>699.99864901491878</v>
          </cell>
          <cell r="BJ13">
            <v>76.095631217286751</v>
          </cell>
        </row>
        <row r="14">
          <cell r="A14">
            <v>1990</v>
          </cell>
          <cell r="BI14">
            <v>1044.1746626763997</v>
          </cell>
          <cell r="BJ14">
            <v>49.16809684501915</v>
          </cell>
        </row>
        <row r="15">
          <cell r="A15">
            <v>1991</v>
          </cell>
          <cell r="BI15">
            <v>689.1593514239903</v>
          </cell>
          <cell r="BJ15">
            <v>-33.999609829876931</v>
          </cell>
        </row>
        <row r="16">
          <cell r="A16">
            <v>1992</v>
          </cell>
          <cell r="BI16">
            <v>659.27637037137447</v>
          </cell>
          <cell r="BJ16">
            <v>-4.3361496859716802</v>
          </cell>
        </row>
        <row r="17">
          <cell r="A17">
            <v>1993</v>
          </cell>
          <cell r="BI17">
            <v>577.21707891307437</v>
          </cell>
          <cell r="BJ17">
            <v>-12.446872836057443</v>
          </cell>
        </row>
        <row r="18">
          <cell r="A18">
            <v>1994</v>
          </cell>
          <cell r="BI18">
            <v>395.82150617127809</v>
          </cell>
          <cell r="BJ18">
            <v>-31.42588453608689</v>
          </cell>
        </row>
        <row r="19">
          <cell r="A19">
            <v>1995</v>
          </cell>
          <cell r="BI19">
            <v>892.17635597060939</v>
          </cell>
          <cell r="BJ19">
            <v>125.39865622777731</v>
          </cell>
        </row>
        <row r="20">
          <cell r="A20">
            <v>1996</v>
          </cell>
          <cell r="BI20">
            <v>721.47800958723792</v>
          </cell>
          <cell r="BJ20">
            <v>-19.132803199841209</v>
          </cell>
        </row>
        <row r="21">
          <cell r="A21">
            <v>1997</v>
          </cell>
          <cell r="BI21">
            <v>956.86985074375252</v>
          </cell>
          <cell r="BJ21">
            <v>32.626336219337261</v>
          </cell>
        </row>
        <row r="22">
          <cell r="A22">
            <v>1998</v>
          </cell>
          <cell r="BI22">
            <v>2742.5933511005755</v>
          </cell>
          <cell r="BJ22">
            <v>186.62135701828439</v>
          </cell>
        </row>
        <row r="23">
          <cell r="A23">
            <v>1999</v>
          </cell>
          <cell r="BI23">
            <v>1232.7837550552767</v>
          </cell>
          <cell r="BJ23">
            <v>-55.050435947400921</v>
          </cell>
        </row>
        <row r="24">
          <cell r="A24">
            <v>2000</v>
          </cell>
          <cell r="BI24">
            <v>1196.3451693738289</v>
          </cell>
          <cell r="BJ24">
            <v>-2.9557970351267282</v>
          </cell>
        </row>
        <row r="25">
          <cell r="A25">
            <v>2001</v>
          </cell>
          <cell r="BI25">
            <v>1497.9353815538748</v>
          </cell>
          <cell r="BJ25">
            <v>25.209297441966449</v>
          </cell>
        </row>
        <row r="26">
          <cell r="A26">
            <v>2002</v>
          </cell>
          <cell r="BI26">
            <v>984.24728012040805</v>
          </cell>
          <cell r="BJ26">
            <v>-34.293074838822172</v>
          </cell>
        </row>
      </sheetData>
      <sheetData sheetId="7">
        <row r="5">
          <cell r="AG5">
            <v>279.40425506756753</v>
          </cell>
          <cell r="AN5">
            <v>162.54368484597708</v>
          </cell>
        </row>
        <row r="6">
          <cell r="AG6">
            <v>227.26064918414917</v>
          </cell>
          <cell r="AN6">
            <v>68.844617378849719</v>
          </cell>
        </row>
        <row r="7">
          <cell r="AG7">
            <v>134.73437189054727</v>
          </cell>
          <cell r="AN7">
            <v>20.114764818088144</v>
          </cell>
        </row>
        <row r="8">
          <cell r="AG8">
            <v>105.73145817727841</v>
          </cell>
          <cell r="AN8">
            <v>4.3044672892804394</v>
          </cell>
        </row>
        <row r="9">
          <cell r="AG9">
            <v>138.9541474669424</v>
          </cell>
          <cell r="AN9">
            <v>44.071869644494662</v>
          </cell>
        </row>
        <row r="10">
          <cell r="AG10">
            <v>249.37059413975271</v>
          </cell>
          <cell r="AN10">
            <v>87.436261437855435</v>
          </cell>
          <cell r="AU10">
            <v>462</v>
          </cell>
          <cell r="AW10">
            <v>30</v>
          </cell>
          <cell r="AX10">
            <v>487</v>
          </cell>
        </row>
        <row r="11">
          <cell r="AG11">
            <v>274.73195691014189</v>
          </cell>
          <cell r="AN11">
            <v>90.948934703685893</v>
          </cell>
          <cell r="AU11">
            <v>493</v>
          </cell>
          <cell r="AW11">
            <v>7</v>
          </cell>
          <cell r="AX11">
            <v>499</v>
          </cell>
        </row>
        <row r="12">
          <cell r="AG12">
            <v>251.41488038257825</v>
          </cell>
          <cell r="AN12">
            <v>71.184274291615381</v>
          </cell>
          <cell r="AU12">
            <v>427</v>
          </cell>
          <cell r="AW12">
            <v>17</v>
          </cell>
          <cell r="AX12">
            <v>445</v>
          </cell>
        </row>
        <row r="13">
          <cell r="AG13">
            <v>265.13135389712841</v>
          </cell>
          <cell r="AN13">
            <v>122.70356716154645</v>
          </cell>
          <cell r="AU13">
            <v>510</v>
          </cell>
          <cell r="AW13">
            <v>29</v>
          </cell>
          <cell r="AX13">
            <v>536</v>
          </cell>
        </row>
        <row r="14">
          <cell r="AG14">
            <v>281.39666017862879</v>
          </cell>
          <cell r="AN14">
            <v>74.132997042624211</v>
          </cell>
          <cell r="AU14">
            <v>469</v>
          </cell>
          <cell r="AW14">
            <v>61</v>
          </cell>
          <cell r="AX14">
            <v>531</v>
          </cell>
        </row>
        <row r="15">
          <cell r="AG15">
            <v>165.26964905386481</v>
          </cell>
          <cell r="AN15">
            <v>53.855344945625177</v>
          </cell>
          <cell r="AU15">
            <v>292</v>
          </cell>
          <cell r="AW15">
            <v>-20</v>
          </cell>
          <cell r="AX15">
            <v>275</v>
          </cell>
        </row>
        <row r="16">
          <cell r="AG16">
            <v>197.94790976554035</v>
          </cell>
          <cell r="AN16">
            <v>183.7579096505707</v>
          </cell>
          <cell r="AU16">
            <v>544</v>
          </cell>
          <cell r="AW16">
            <v>35</v>
          </cell>
          <cell r="AX16">
            <v>564</v>
          </cell>
        </row>
        <row r="17">
          <cell r="AG17">
            <v>148.03541325516957</v>
          </cell>
          <cell r="AN17">
            <v>111.1981011358791</v>
          </cell>
          <cell r="AU17">
            <v>368</v>
          </cell>
          <cell r="AW17">
            <v>12</v>
          </cell>
          <cell r="AX17">
            <v>374</v>
          </cell>
        </row>
        <row r="18">
          <cell r="AG18">
            <v>141.56881776451689</v>
          </cell>
          <cell r="AN18">
            <v>52.462089047538356</v>
          </cell>
          <cell r="AU18">
            <v>267</v>
          </cell>
          <cell r="AW18">
            <v>44</v>
          </cell>
          <cell r="AX18">
            <v>308</v>
          </cell>
        </row>
        <row r="19">
          <cell r="AG19">
            <v>178.5900966283221</v>
          </cell>
          <cell r="AN19">
            <v>43.218810229475658</v>
          </cell>
          <cell r="AU19">
            <v>342</v>
          </cell>
          <cell r="AW19">
            <v>45</v>
          </cell>
          <cell r="AX19">
            <v>383</v>
          </cell>
        </row>
        <row r="20">
          <cell r="AG20">
            <v>223.60413972555006</v>
          </cell>
          <cell r="AN20">
            <v>86.94720055023123</v>
          </cell>
          <cell r="AU20">
            <v>466</v>
          </cell>
          <cell r="AW20">
            <v>33</v>
          </cell>
          <cell r="AX20">
            <v>496</v>
          </cell>
        </row>
        <row r="21">
          <cell r="AG21">
            <v>250.63155896269669</v>
          </cell>
          <cell r="AN21">
            <v>75.385697234710904</v>
          </cell>
          <cell r="AU21">
            <v>475</v>
          </cell>
          <cell r="AW21">
            <v>30</v>
          </cell>
          <cell r="AX21">
            <v>506</v>
          </cell>
        </row>
        <row r="22">
          <cell r="AG22">
            <v>190.16533806714546</v>
          </cell>
          <cell r="AN22">
            <v>93.119568850809856</v>
          </cell>
          <cell r="AU22">
            <v>412</v>
          </cell>
          <cell r="AW22">
            <v>38</v>
          </cell>
          <cell r="AX22">
            <v>447</v>
          </cell>
        </row>
        <row r="23">
          <cell r="AG23">
            <v>180.73008851304846</v>
          </cell>
          <cell r="AN23">
            <v>74.596580596835125</v>
          </cell>
          <cell r="AU23">
            <v>391</v>
          </cell>
          <cell r="AW23">
            <v>53</v>
          </cell>
          <cell r="AX23">
            <v>442</v>
          </cell>
        </row>
        <row r="24">
          <cell r="AG24">
            <v>214.09375495961973</v>
          </cell>
          <cell r="AN24">
            <v>43.611908863443347</v>
          </cell>
          <cell r="AU24">
            <v>418</v>
          </cell>
          <cell r="AW24">
            <v>43</v>
          </cell>
          <cell r="AX24">
            <v>461</v>
          </cell>
        </row>
        <row r="25">
          <cell r="AG25">
            <v>159.87478483081892</v>
          </cell>
          <cell r="AN25">
            <v>28.525334987092393</v>
          </cell>
          <cell r="AU25">
            <v>297</v>
          </cell>
          <cell r="AW25">
            <v>39</v>
          </cell>
          <cell r="AX25">
            <v>336</v>
          </cell>
        </row>
        <row r="26">
          <cell r="AG26">
            <v>183.33757141844097</v>
          </cell>
          <cell r="AN26">
            <v>343.58478968013736</v>
          </cell>
          <cell r="AU26">
            <v>813</v>
          </cell>
          <cell r="AW26">
            <v>35</v>
          </cell>
          <cell r="AX26">
            <v>837</v>
          </cell>
        </row>
      </sheetData>
      <sheetData sheetId="8" refreshError="1"/>
      <sheetData sheetId="9">
        <row r="5">
          <cell r="J5">
            <v>0</v>
          </cell>
          <cell r="L5">
            <v>527.47299999999996</v>
          </cell>
          <cell r="P5">
            <v>99.780663633700513</v>
          </cell>
          <cell r="R5">
            <v>882.33266363370058</v>
          </cell>
        </row>
        <row r="6">
          <cell r="J6">
            <v>0</v>
          </cell>
          <cell r="L6">
            <v>526.59399999999994</v>
          </cell>
          <cell r="P6">
            <v>68.480564908594175</v>
          </cell>
          <cell r="R6">
            <v>885.3575649085941</v>
          </cell>
        </row>
        <row r="7">
          <cell r="J7">
            <v>0</v>
          </cell>
          <cell r="L7">
            <v>382.64299999999997</v>
          </cell>
          <cell r="P7">
            <v>59.520148085190961</v>
          </cell>
          <cell r="R7">
            <v>850.25014808519086</v>
          </cell>
          <cell r="BA7">
            <v>41.484879972539581</v>
          </cell>
          <cell r="BB7">
            <v>0.2935416666666697</v>
          </cell>
          <cell r="BD7">
            <v>40.625</v>
          </cell>
        </row>
        <row r="8">
          <cell r="J8">
            <v>0</v>
          </cell>
          <cell r="L8">
            <v>453.06499999999994</v>
          </cell>
          <cell r="P8">
            <v>124.9935303364734</v>
          </cell>
          <cell r="R8">
            <v>1211.5275303364733</v>
          </cell>
          <cell r="BA8">
            <v>20.876406636997658</v>
          </cell>
          <cell r="BB8">
            <v>4.7371762737642626</v>
          </cell>
          <cell r="BD8">
            <v>47.037037037037031</v>
          </cell>
        </row>
        <row r="9">
          <cell r="J9">
            <v>0</v>
          </cell>
          <cell r="L9">
            <v>639.91</v>
          </cell>
          <cell r="P9">
            <v>247.60373744223153</v>
          </cell>
          <cell r="R9">
            <v>1717.5347374422315</v>
          </cell>
          <cell r="BA9">
            <v>34.270807723817583</v>
          </cell>
          <cell r="BB9">
            <v>6.2642597581174329</v>
          </cell>
          <cell r="BD9">
            <v>24.685138539042818</v>
          </cell>
        </row>
        <row r="10">
          <cell r="J10">
            <v>345.19596763691516</v>
          </cell>
          <cell r="L10">
            <v>1080.4209676369151</v>
          </cell>
          <cell r="P10">
            <v>362.43504226570417</v>
          </cell>
          <cell r="R10">
            <v>2135.6630422657045</v>
          </cell>
          <cell r="BA10">
            <v>111.08754647555608</v>
          </cell>
          <cell r="BB10">
            <v>3.3219172968624378</v>
          </cell>
          <cell r="BD10">
            <v>28.080808080808083</v>
          </cell>
        </row>
        <row r="11">
          <cell r="J11">
            <v>284.02972898124267</v>
          </cell>
          <cell r="L11">
            <v>858.52972898124256</v>
          </cell>
          <cell r="P11">
            <v>395.60224895897045</v>
          </cell>
          <cell r="R11">
            <v>2422.1862489589703</v>
          </cell>
          <cell r="BA11">
            <v>-23.076438052512348</v>
          </cell>
          <cell r="BB11">
            <v>5.4530315061658001</v>
          </cell>
          <cell r="BD11">
            <v>-21.135646687697161</v>
          </cell>
        </row>
        <row r="12">
          <cell r="A12">
            <v>1988</v>
          </cell>
          <cell r="J12">
            <v>237.79295642140244</v>
          </cell>
          <cell r="L12">
            <v>739.47795642140238</v>
          </cell>
          <cell r="N12">
            <v>1405.0360000000001</v>
          </cell>
          <cell r="P12">
            <v>289.82323962337608</v>
          </cell>
          <cell r="R12">
            <v>2196.5442396233761</v>
          </cell>
          <cell r="BA12">
            <v>-33.984480563698462</v>
          </cell>
          <cell r="BB12">
            <v>10.614908635794734</v>
          </cell>
          <cell r="BD12">
            <v>-19.799999999999997</v>
          </cell>
        </row>
        <row r="13">
          <cell r="A13">
            <v>1989</v>
          </cell>
          <cell r="J13">
            <v>228.71273210608888</v>
          </cell>
          <cell r="L13">
            <v>842.55373210608889</v>
          </cell>
          <cell r="N13">
            <v>905.9079999999999</v>
          </cell>
          <cell r="P13">
            <v>255.10782200073515</v>
          </cell>
          <cell r="R13">
            <v>1774.8568220007351</v>
          </cell>
          <cell r="BA13">
            <v>-7.4083492007314344</v>
          </cell>
          <cell r="BB13">
            <v>12.60696349858847</v>
          </cell>
          <cell r="BD13">
            <v>-66.832917705735667</v>
          </cell>
        </row>
        <row r="14">
          <cell r="A14">
            <v>1990</v>
          </cell>
          <cell r="J14">
            <v>139.84419501600166</v>
          </cell>
          <cell r="L14">
            <v>773.58819501600158</v>
          </cell>
          <cell r="N14">
            <v>794.02</v>
          </cell>
          <cell r="P14">
            <v>289.64866398702935</v>
          </cell>
          <cell r="R14">
            <v>1717.4126639870292</v>
          </cell>
          <cell r="BA14">
            <v>-55.28431631710977</v>
          </cell>
          <cell r="BB14">
            <v>13.701312792475548</v>
          </cell>
          <cell r="BD14">
            <v>7.5187969924812137</v>
          </cell>
        </row>
        <row r="15">
          <cell r="A15">
            <v>1991</v>
          </cell>
          <cell r="J15">
            <v>111.89507015129493</v>
          </cell>
          <cell r="L15">
            <v>703.54707015129486</v>
          </cell>
          <cell r="N15">
            <v>780.68899999999996</v>
          </cell>
          <cell r="P15">
            <v>245.15827843928398</v>
          </cell>
          <cell r="R15">
            <v>1617.4992784392839</v>
          </cell>
          <cell r="BA15">
            <v>18.790264582962514</v>
          </cell>
          <cell r="BB15">
            <v>7.5475848490069239</v>
          </cell>
          <cell r="BD15">
            <v>10.489510489510479</v>
          </cell>
        </row>
        <row r="16">
          <cell r="A16">
            <v>1992</v>
          </cell>
          <cell r="J16">
            <v>142.58097580409947</v>
          </cell>
          <cell r="L16">
            <v>890.38397580409935</v>
          </cell>
          <cell r="N16">
            <v>607.53</v>
          </cell>
          <cell r="P16">
            <v>289.43655240745147</v>
          </cell>
          <cell r="R16">
            <v>1644.7695524074513</v>
          </cell>
          <cell r="BA16">
            <v>-45.231411604937144</v>
          </cell>
          <cell r="BB16">
            <v>7.1444247140544377</v>
          </cell>
          <cell r="BD16">
            <v>-20.253164556962023</v>
          </cell>
        </row>
        <row r="17">
          <cell r="A17">
            <v>1993</v>
          </cell>
          <cell r="J17">
            <v>168.83514055427042</v>
          </cell>
          <cell r="L17">
            <v>978.15114055427046</v>
          </cell>
          <cell r="N17">
            <v>470.274</v>
          </cell>
          <cell r="P17">
            <v>323.22338696828956</v>
          </cell>
          <cell r="R17">
            <v>1602.8133869682897</v>
          </cell>
          <cell r="BA17">
            <v>52.242055327138303</v>
          </cell>
          <cell r="BB17">
            <v>8.4725553054281448</v>
          </cell>
          <cell r="BD17">
            <v>21.42857142857142</v>
          </cell>
        </row>
        <row r="18">
          <cell r="A18">
            <v>1994</v>
          </cell>
          <cell r="J18">
            <v>206.44116305329669</v>
          </cell>
          <cell r="L18">
            <v>990.56616305329669</v>
          </cell>
          <cell r="N18">
            <v>469.39</v>
          </cell>
          <cell r="P18">
            <v>287.38358117548466</v>
          </cell>
          <cell r="R18">
            <v>1540.8985811754847</v>
          </cell>
          <cell r="BA18">
            <v>-26.288221784769817</v>
          </cell>
          <cell r="BB18">
            <v>0.58649237447033897</v>
          </cell>
          <cell r="BD18">
            <v>-22.875816993464049</v>
          </cell>
        </row>
        <row r="19">
          <cell r="A19">
            <v>1995</v>
          </cell>
          <cell r="J19">
            <v>185.58674028254291</v>
          </cell>
          <cell r="L19">
            <v>904.87174028254299</v>
          </cell>
          <cell r="N19">
            <v>525.721</v>
          </cell>
          <cell r="P19">
            <v>301.06755685331154</v>
          </cell>
          <cell r="R19">
            <v>1546.0735568533116</v>
          </cell>
          <cell r="BA19">
            <v>-1.7158793422948349</v>
          </cell>
          <cell r="BB19">
            <v>2.1662614718614606</v>
          </cell>
          <cell r="BD19">
            <v>12.711864406779672</v>
          </cell>
        </row>
        <row r="20">
          <cell r="A20">
            <v>1996</v>
          </cell>
          <cell r="J20">
            <v>186.9557187660937</v>
          </cell>
          <cell r="L20">
            <v>724.44471876609362</v>
          </cell>
          <cell r="N20">
            <v>538.45600000000002</v>
          </cell>
          <cell r="P20">
            <v>231.79187734826078</v>
          </cell>
          <cell r="R20">
            <v>1307.7368773482608</v>
          </cell>
          <cell r="BA20">
            <v>-8.9815536819582871</v>
          </cell>
          <cell r="BB20">
            <v>5.1498359658020689</v>
          </cell>
          <cell r="BD20">
            <v>-4.5112781954887211</v>
          </cell>
        </row>
        <row r="21">
          <cell r="A21">
            <v>1997</v>
          </cell>
          <cell r="J21">
            <v>341.77109926989851</v>
          </cell>
          <cell r="L21">
            <v>821.55309926989855</v>
          </cell>
          <cell r="N21">
            <v>664.53700000000003</v>
          </cell>
          <cell r="P21">
            <v>221.78365721045617</v>
          </cell>
          <cell r="R21">
            <v>1366.1026572104563</v>
          </cell>
          <cell r="BA21">
            <v>-11.521755441384119</v>
          </cell>
          <cell r="BB21">
            <v>10.905237906488978</v>
          </cell>
          <cell r="BD21">
            <v>-53.543307086614163</v>
          </cell>
        </row>
        <row r="22">
          <cell r="A22">
            <v>1998</v>
          </cell>
          <cell r="J22">
            <v>313.99254147364672</v>
          </cell>
          <cell r="L22">
            <v>715.75954147364678</v>
          </cell>
          <cell r="N22">
            <v>625.63700000000006</v>
          </cell>
          <cell r="P22">
            <v>243.46494653137228</v>
          </cell>
          <cell r="R22">
            <v>1270.8689465313723</v>
          </cell>
          <cell r="BA22">
            <v>-108.01988467173074</v>
          </cell>
          <cell r="BB22">
            <v>2.7738853684325591</v>
          </cell>
          <cell r="BD22">
            <v>-83.050847457627114</v>
          </cell>
        </row>
        <row r="23">
          <cell r="A23">
            <v>1999</v>
          </cell>
          <cell r="J23">
            <v>346.73657269589859</v>
          </cell>
          <cell r="L23">
            <v>846.97757269589852</v>
          </cell>
          <cell r="N23">
            <v>607.15</v>
          </cell>
          <cell r="P23">
            <v>274.44892677808753</v>
          </cell>
          <cell r="R23">
            <v>1381.8399267780874</v>
          </cell>
          <cell r="BA23">
            <v>-286.4796282308763</v>
          </cell>
          <cell r="BB23">
            <v>8.6027971919364177E-2</v>
          </cell>
          <cell r="BD23">
            <v>580</v>
          </cell>
        </row>
        <row r="24">
          <cell r="A24">
            <v>2000</v>
          </cell>
          <cell r="J24">
            <v>359.30822949338722</v>
          </cell>
          <cell r="L24">
            <v>1059.7362294933873</v>
          </cell>
          <cell r="N24">
            <v>422.06799999999998</v>
          </cell>
          <cell r="P24">
            <v>423.75708394950811</v>
          </cell>
          <cell r="R24">
            <v>1546.2530839495082</v>
          </cell>
          <cell r="BA24">
            <v>625.13444676562972</v>
          </cell>
          <cell r="BB24">
            <v>7.0199871238361027</v>
          </cell>
          <cell r="BD24">
            <v>17.647058823529417</v>
          </cell>
        </row>
        <row r="25">
          <cell r="A25">
            <v>2001</v>
          </cell>
          <cell r="J25">
            <v>239.14647930016645</v>
          </cell>
          <cell r="L25">
            <v>693.84647930016649</v>
          </cell>
          <cell r="N25">
            <v>445.35399999999998</v>
          </cell>
          <cell r="P25">
            <v>313.52343161198945</v>
          </cell>
          <cell r="R25">
            <v>1213.5774316119894</v>
          </cell>
          <cell r="BA25">
            <v>-61.407532954702447</v>
          </cell>
          <cell r="BB25">
            <v>0.5530429838442501</v>
          </cell>
          <cell r="BD25">
            <v>37.5</v>
          </cell>
        </row>
        <row r="26">
          <cell r="A26">
            <v>2002</v>
          </cell>
          <cell r="J26">
            <v>361.33089731382074</v>
          </cell>
          <cell r="L26">
            <v>946.6243601056799</v>
          </cell>
          <cell r="N26">
            <v>449.46699999999998</v>
          </cell>
          <cell r="P26">
            <v>295.15314739071664</v>
          </cell>
          <cell r="R26">
            <v>1329.9136101825757</v>
          </cell>
          <cell r="BA26">
            <v>405.4151439551456</v>
          </cell>
          <cell r="BB26">
            <v>0.87053132736620853</v>
          </cell>
          <cell r="BD26">
            <v>-27.27272727272727</v>
          </cell>
        </row>
        <row r="27">
          <cell r="A27">
            <v>2003</v>
          </cell>
          <cell r="L27">
            <v>1100.6006022605488</v>
          </cell>
          <cell r="N27">
            <v>502.31999999999994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Final decision ActewAGL dis"/>
    </sheetNames>
    <sheetDataSet>
      <sheetData sheetId="0">
        <row r="4">
          <cell r="L4">
            <v>3</v>
          </cell>
        </row>
      </sheetData>
      <sheetData sheetId="1">
        <row r="16">
          <cell r="C16" t="str">
            <v>ActewAGL</v>
          </cell>
        </row>
      </sheetData>
      <sheetData sheetId="2"/>
      <sheetData sheetId="3"/>
      <sheetData sheetId="4"/>
      <sheetData sheetId="5">
        <row r="109">
          <cell r="D109">
            <v>0.27509002340241817</v>
          </cell>
        </row>
      </sheetData>
      <sheetData sheetId="6" refreshError="1"/>
      <sheetData sheetId="7">
        <row r="21">
          <cell r="F21" t="str">
            <v>2015-16</v>
          </cell>
        </row>
        <row r="47">
          <cell r="G47">
            <v>-4.0657682483409396E-2</v>
          </cell>
          <cell r="H47">
            <v>2.950707839041819E-2</v>
          </cell>
          <cell r="I47">
            <v>1.1464992261521624E-2</v>
          </cell>
          <cell r="J47">
            <v>1.1464992261521624E-2</v>
          </cell>
          <cell r="K47">
            <v>1.1464992261521624E-2</v>
          </cell>
          <cell r="L47">
            <v>1.1464992261521624E-2</v>
          </cell>
          <cell r="M47">
            <v>1.1464992261521624E-2</v>
          </cell>
          <cell r="N47">
            <v>1.1464992261521624E-2</v>
          </cell>
          <cell r="O47">
            <v>1.1464992261521624E-2</v>
          </cell>
          <cell r="P47">
            <v>1.1464992261521624E-2</v>
          </cell>
        </row>
        <row r="63">
          <cell r="H63">
            <v>0.15999547602525105</v>
          </cell>
          <cell r="I63">
            <v>0</v>
          </cell>
          <cell r="J63">
            <v>0</v>
          </cell>
          <cell r="K63">
            <v>0</v>
          </cell>
        </row>
        <row r="83">
          <cell r="G83">
            <v>-5.6595758238545235E-2</v>
          </cell>
          <cell r="H83">
            <v>1.4466932213505958E-2</v>
          </cell>
          <cell r="I83">
            <v>-3.8545140022410761E-3</v>
          </cell>
          <cell r="J83">
            <v>-3.8545140022410761E-3</v>
          </cell>
          <cell r="K83">
            <v>-3.8545140022410761E-3</v>
          </cell>
          <cell r="L83">
            <v>-3.8545140022410761E-3</v>
          </cell>
          <cell r="M83">
            <v>-3.8545140022410761E-3</v>
          </cell>
          <cell r="N83">
            <v>-3.8545140022410761E-3</v>
          </cell>
          <cell r="O83">
            <v>-3.8545140022410761E-3</v>
          </cell>
          <cell r="P83">
            <v>-3.8545140022410761E-3</v>
          </cell>
        </row>
      </sheetData>
      <sheetData sheetId="8" refreshError="1"/>
      <sheetData sheetId="9">
        <row r="54">
          <cell r="Q54">
            <v>5.0543100219495034E-2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(2)"/>
      <sheetName val="Project Management"/>
      <sheetName val="Strategy&amp;Regulatory"/>
      <sheetName val="AssetPerformance"/>
      <sheetName val="Project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Project No</v>
          </cell>
          <cell r="B1" t="str">
            <v>Project Name</v>
          </cell>
          <cell r="C1" t="str">
            <v>Description</v>
          </cell>
          <cell r="D1" t="str">
            <v>Organisation</v>
          </cell>
          <cell r="E1" t="str">
            <v>Status</v>
          </cell>
          <cell r="F1" t="str">
            <v>Start Date</v>
          </cell>
          <cell r="G1" t="str">
            <v>End Date</v>
          </cell>
          <cell r="H1" t="str">
            <v>Project Manager</v>
          </cell>
          <cell r="I1" t="str">
            <v>Total Budget</v>
          </cell>
          <cell r="J1" t="str">
            <v>Org CC</v>
          </cell>
          <cell r="K1" t="str">
            <v>Project Type</v>
          </cell>
          <cell r="L1" t="str">
            <v>N/Acct</v>
          </cell>
          <cell r="M1" t="str">
            <v>Activity</v>
          </cell>
          <cell r="N1" t="str">
            <v>Burden PTD</v>
          </cell>
          <cell r="O1" t="str">
            <v>Burden YTD</v>
          </cell>
          <cell r="P1" t="str">
            <v>CIP Cost</v>
          </cell>
          <cell r="Q1" t="str">
            <v>Capitalised Cost</v>
          </cell>
          <cell r="R1" t="str">
            <v>Total Costs</v>
          </cell>
        </row>
        <row r="2">
          <cell r="A2">
            <v>502123</v>
          </cell>
          <cell r="B2" t="str">
            <v>Barton 27/6 HV LV Christian Ce</v>
          </cell>
          <cell r="C2" t="str">
            <v>Barton 27/6 HV LV Christian Ce</v>
          </cell>
          <cell r="D2" t="str">
            <v>Network Systems Sth</v>
          </cell>
          <cell r="E2" t="str">
            <v>CLOSED</v>
          </cell>
          <cell r="F2">
            <v>36269</v>
          </cell>
          <cell r="H2" t="str">
            <v>Peisley, Mr. Warren</v>
          </cell>
          <cell r="I2">
            <v>75998</v>
          </cell>
          <cell r="J2">
            <v>2101</v>
          </cell>
          <cell r="K2" t="str">
            <v>CIP ELEC U/G Retic</v>
          </cell>
          <cell r="L2">
            <v>29131</v>
          </cell>
          <cell r="M2">
            <v>70123</v>
          </cell>
          <cell r="N2">
            <v>0</v>
          </cell>
          <cell r="O2">
            <v>79066.69</v>
          </cell>
          <cell r="P2">
            <v>0</v>
          </cell>
          <cell r="Q2">
            <v>80014.02</v>
          </cell>
          <cell r="R2">
            <v>80014.02</v>
          </cell>
        </row>
        <row r="3">
          <cell r="A3">
            <v>502336</v>
          </cell>
          <cell r="B3" t="str">
            <v>City - 10/23 Supply new bldg</v>
          </cell>
          <cell r="C3" t="str">
            <v>City - 10/23 Supply to new building</v>
          </cell>
          <cell r="D3" t="str">
            <v>Network Systems Nth</v>
          </cell>
          <cell r="E3" t="str">
            <v>Design</v>
          </cell>
          <cell r="F3">
            <v>35065</v>
          </cell>
          <cell r="G3">
            <v>37605</v>
          </cell>
          <cell r="H3" t="str">
            <v>Roesler, Mr. Michael</v>
          </cell>
          <cell r="I3">
            <v>0</v>
          </cell>
          <cell r="J3">
            <v>2101</v>
          </cell>
          <cell r="K3" t="str">
            <v>CIP ELEC Dist Subs</v>
          </cell>
          <cell r="L3">
            <v>29131</v>
          </cell>
          <cell r="M3">
            <v>70140</v>
          </cell>
          <cell r="N3">
            <v>0</v>
          </cell>
          <cell r="O3">
            <v>2595.66</v>
          </cell>
          <cell r="P3">
            <v>2680.9</v>
          </cell>
          <cell r="Q3">
            <v>0</v>
          </cell>
          <cell r="R3">
            <v>2680.9</v>
          </cell>
        </row>
        <row r="4">
          <cell r="A4">
            <v>502408</v>
          </cell>
          <cell r="B4" t="str">
            <v>Acton - UG  HV,LV and SL</v>
          </cell>
          <cell r="C4" t="str">
            <v>Acton - Underground Existing HV,LV,SL Liverside St</v>
          </cell>
          <cell r="D4" t="str">
            <v>Network Systems Nth</v>
          </cell>
          <cell r="E4" t="str">
            <v>CAPITALISED WAITING CLOSURE</v>
          </cell>
          <cell r="F4">
            <v>36277</v>
          </cell>
          <cell r="G4">
            <v>37361</v>
          </cell>
          <cell r="H4" t="str">
            <v>Maguire, Paul</v>
          </cell>
          <cell r="I4">
            <v>56244</v>
          </cell>
          <cell r="J4">
            <v>2101</v>
          </cell>
          <cell r="K4" t="str">
            <v>CIP ELEC U/G Retic</v>
          </cell>
          <cell r="L4">
            <v>29131</v>
          </cell>
          <cell r="M4">
            <v>70123</v>
          </cell>
          <cell r="N4">
            <v>0</v>
          </cell>
          <cell r="O4">
            <v>67837.070000000007</v>
          </cell>
          <cell r="P4">
            <v>0</v>
          </cell>
          <cell r="Q4">
            <v>69902.8</v>
          </cell>
          <cell r="R4">
            <v>69902.8</v>
          </cell>
        </row>
        <row r="5">
          <cell r="A5">
            <v>502409</v>
          </cell>
          <cell r="B5" t="str">
            <v>Melb - 28&amp;29/20 Conduit  5 T/H</v>
          </cell>
          <cell r="C5" t="str">
            <v>Melba - 28 &amp; 29/20 Conduit Plan 5 Townhouses</v>
          </cell>
          <cell r="D5" t="str">
            <v>Network Systems Nth</v>
          </cell>
          <cell r="E5" t="str">
            <v>Field Complete</v>
          </cell>
          <cell r="F5">
            <v>36279</v>
          </cell>
          <cell r="G5">
            <v>36572</v>
          </cell>
          <cell r="H5" t="str">
            <v>Piper, Mr. Jed</v>
          </cell>
          <cell r="I5">
            <v>5464</v>
          </cell>
          <cell r="J5">
            <v>2101</v>
          </cell>
          <cell r="K5" t="str">
            <v>CIP ELEC U/G Retic</v>
          </cell>
          <cell r="L5">
            <v>29131</v>
          </cell>
          <cell r="M5">
            <v>70123</v>
          </cell>
          <cell r="N5">
            <v>0</v>
          </cell>
          <cell r="O5">
            <v>0</v>
          </cell>
          <cell r="P5">
            <v>5762.89</v>
          </cell>
          <cell r="Q5">
            <v>0</v>
          </cell>
          <cell r="R5">
            <v>5762.89</v>
          </cell>
        </row>
        <row r="6">
          <cell r="A6">
            <v>502432</v>
          </cell>
          <cell r="B6" t="str">
            <v>Kale Ocon feeder Ginn dr 11kv</v>
          </cell>
          <cell r="C6" t="str">
            <v>Kaleen &amp; Oconnor - Install feeder Ginninderra Dr &amp; 11 KV switch in Kaleen</v>
          </cell>
          <cell r="D6" t="str">
            <v>Network Systems Nth</v>
          </cell>
          <cell r="E6" t="str">
            <v>In Field</v>
          </cell>
          <cell r="F6">
            <v>36326</v>
          </cell>
          <cell r="G6">
            <v>36799</v>
          </cell>
          <cell r="H6" t="str">
            <v>Smith, Mr. Warren</v>
          </cell>
          <cell r="I6">
            <v>22200</v>
          </cell>
          <cell r="J6">
            <v>2101</v>
          </cell>
          <cell r="K6" t="str">
            <v>CIP ELEC O/H Retic</v>
          </cell>
          <cell r="L6">
            <v>29131</v>
          </cell>
          <cell r="M6">
            <v>70124</v>
          </cell>
          <cell r="N6">
            <v>0</v>
          </cell>
          <cell r="O6">
            <v>0</v>
          </cell>
          <cell r="P6">
            <v>17449.25</v>
          </cell>
          <cell r="Q6">
            <v>0</v>
          </cell>
          <cell r="R6">
            <v>17449.25</v>
          </cell>
        </row>
        <row r="7">
          <cell r="A7">
            <v>502507</v>
          </cell>
          <cell r="B7" t="str">
            <v>Fyshwick Refurbish/Trans</v>
          </cell>
          <cell r="C7" t="str">
            <v>Fyshwick Zone Refurbishment 66/11kV Transformer No 3</v>
          </cell>
          <cell r="D7" t="str">
            <v>Network Technical Services</v>
          </cell>
          <cell r="E7" t="str">
            <v>CAPITALISED WAITING CLOSURE</v>
          </cell>
          <cell r="F7">
            <v>36328</v>
          </cell>
          <cell r="G7">
            <v>37376</v>
          </cell>
          <cell r="H7" t="str">
            <v>Chan, Mr. Daniel</v>
          </cell>
          <cell r="I7">
            <v>1996999</v>
          </cell>
          <cell r="J7">
            <v>2105</v>
          </cell>
          <cell r="K7" t="str">
            <v>CIP ELEC Zone Subs</v>
          </cell>
          <cell r="L7">
            <v>29131</v>
          </cell>
          <cell r="M7">
            <v>70110</v>
          </cell>
          <cell r="N7">
            <v>0</v>
          </cell>
          <cell r="O7">
            <v>-642.46</v>
          </cell>
          <cell r="P7">
            <v>0</v>
          </cell>
          <cell r="Q7">
            <v>2030166.72</v>
          </cell>
          <cell r="R7">
            <v>2030166.72</v>
          </cell>
        </row>
        <row r="8">
          <cell r="A8">
            <v>502516</v>
          </cell>
          <cell r="B8" t="str">
            <v>Fyshwick ZSS SCADA Upgrade</v>
          </cell>
          <cell r="C8" t="str">
            <v>Fyshwick ZSS SCADA Upgrade</v>
          </cell>
          <cell r="D8" t="str">
            <v>Network Technical Services</v>
          </cell>
          <cell r="E8" t="str">
            <v>In Field</v>
          </cell>
          <cell r="F8">
            <v>36682</v>
          </cell>
          <cell r="H8" t="str">
            <v>Baker, Mr. Robert</v>
          </cell>
          <cell r="I8">
            <v>0</v>
          </cell>
          <cell r="J8">
            <v>2105</v>
          </cell>
          <cell r="K8" t="str">
            <v>CIP ELEC Zone Subs</v>
          </cell>
          <cell r="L8">
            <v>29131</v>
          </cell>
          <cell r="M8">
            <v>70110</v>
          </cell>
          <cell r="N8">
            <v>0</v>
          </cell>
          <cell r="O8">
            <v>4309.32</v>
          </cell>
          <cell r="P8">
            <v>301596.46000000002</v>
          </cell>
          <cell r="Q8">
            <v>0</v>
          </cell>
          <cell r="R8">
            <v>301596.46000000002</v>
          </cell>
        </row>
        <row r="9">
          <cell r="A9">
            <v>502520</v>
          </cell>
          <cell r="B9" t="str">
            <v>ManualTransfer Switches</v>
          </cell>
          <cell r="C9" t="str">
            <v>Manual Transfer Switch Installation (All Zones)</v>
          </cell>
          <cell r="D9" t="str">
            <v>Network Technical Services</v>
          </cell>
          <cell r="E9" t="str">
            <v>CAPITALISED WAITING CLOSURE</v>
          </cell>
          <cell r="F9">
            <v>36698</v>
          </cell>
          <cell r="G9">
            <v>37223</v>
          </cell>
          <cell r="H9" t="str">
            <v>Roesler, Mr. Michael</v>
          </cell>
          <cell r="I9">
            <v>114999</v>
          </cell>
          <cell r="J9">
            <v>2105</v>
          </cell>
          <cell r="K9" t="str">
            <v>CIP ELEC Zone Subs</v>
          </cell>
          <cell r="L9">
            <v>29131</v>
          </cell>
          <cell r="M9">
            <v>70110</v>
          </cell>
          <cell r="N9">
            <v>0</v>
          </cell>
          <cell r="O9">
            <v>69771.67</v>
          </cell>
          <cell r="P9">
            <v>0</v>
          </cell>
          <cell r="Q9">
            <v>92804.45</v>
          </cell>
          <cell r="R9">
            <v>92804.45</v>
          </cell>
        </row>
        <row r="10">
          <cell r="A10">
            <v>502524</v>
          </cell>
          <cell r="B10" t="str">
            <v>Gold Creek Gate</v>
          </cell>
          <cell r="C10" t="str">
            <v>Gold Creek ZSS Gate</v>
          </cell>
          <cell r="D10" t="str">
            <v>Elec Ntwk Asset Performance</v>
          </cell>
          <cell r="E10" t="str">
            <v>Field Complete</v>
          </cell>
          <cell r="F10">
            <v>36770</v>
          </cell>
          <cell r="G10">
            <v>37256</v>
          </cell>
          <cell r="H10" t="str">
            <v>Gubler, Dominic</v>
          </cell>
          <cell r="I10">
            <v>3620</v>
          </cell>
          <cell r="J10">
            <v>2105</v>
          </cell>
          <cell r="K10" t="str">
            <v>CIP ELEC Zone Subs</v>
          </cell>
          <cell r="L10">
            <v>29131</v>
          </cell>
          <cell r="M10">
            <v>70110</v>
          </cell>
          <cell r="N10">
            <v>0</v>
          </cell>
          <cell r="O10">
            <v>2940</v>
          </cell>
          <cell r="P10">
            <v>3620</v>
          </cell>
          <cell r="Q10">
            <v>0</v>
          </cell>
          <cell r="R10">
            <v>3620</v>
          </cell>
        </row>
        <row r="11">
          <cell r="A11">
            <v>507253</v>
          </cell>
          <cell r="B11" t="str">
            <v>King Fshore Stg1 11kv reloc</v>
          </cell>
          <cell r="C11" t="str">
            <v>Kingston Foreshore Stg1 11kv Cable Relocation</v>
          </cell>
          <cell r="D11" t="str">
            <v>Elec Ntwk Project Management</v>
          </cell>
          <cell r="E11" t="str">
            <v>In Field</v>
          </cell>
          <cell r="F11">
            <v>37073</v>
          </cell>
          <cell r="G11">
            <v>37407</v>
          </cell>
          <cell r="H11" t="str">
            <v>Walisundara, Mr. Upul</v>
          </cell>
          <cell r="I11">
            <v>284403</v>
          </cell>
          <cell r="J11">
            <v>2101</v>
          </cell>
          <cell r="K11" t="str">
            <v>CIPEN Special Reqst</v>
          </cell>
          <cell r="L11">
            <v>29131</v>
          </cell>
          <cell r="M11">
            <v>70101</v>
          </cell>
          <cell r="N11">
            <v>0</v>
          </cell>
          <cell r="O11">
            <v>281841.08</v>
          </cell>
          <cell r="P11">
            <v>281841.08</v>
          </cell>
          <cell r="Q11">
            <v>0</v>
          </cell>
          <cell r="R11">
            <v>281841.08</v>
          </cell>
        </row>
        <row r="12">
          <cell r="A12">
            <v>507254</v>
          </cell>
          <cell r="B12" t="str">
            <v>King Fshore Stg1A Retic</v>
          </cell>
          <cell r="C12" t="str">
            <v>Kingston Foreshore Stg1A Reticulatin</v>
          </cell>
          <cell r="D12" t="str">
            <v>Elec Ntwk Project Management</v>
          </cell>
          <cell r="E12" t="str">
            <v>Design</v>
          </cell>
          <cell r="F12">
            <v>37073</v>
          </cell>
          <cell r="G12">
            <v>37467</v>
          </cell>
          <cell r="H12" t="str">
            <v>Roesler, Mr. Michael</v>
          </cell>
          <cell r="I12">
            <v>0</v>
          </cell>
          <cell r="J12">
            <v>2101</v>
          </cell>
          <cell r="K12" t="str">
            <v>CIPEN Special Reqst</v>
          </cell>
          <cell r="L12">
            <v>29131</v>
          </cell>
          <cell r="M12">
            <v>70101</v>
          </cell>
          <cell r="N12">
            <v>3268.74</v>
          </cell>
          <cell r="O12">
            <v>14749.26</v>
          </cell>
          <cell r="P12">
            <v>14749.26</v>
          </cell>
          <cell r="Q12">
            <v>0</v>
          </cell>
          <cell r="R12">
            <v>14749.26</v>
          </cell>
        </row>
        <row r="13">
          <cell r="A13">
            <v>512416</v>
          </cell>
          <cell r="B13" t="str">
            <v>Curt - Sec 62 Rel Sub 1081</v>
          </cell>
          <cell r="C13" t="str">
            <v>Curtin - Sec 62 Relocation of Kiosk Sub 1081 - Curtin Shops</v>
          </cell>
          <cell r="D13" t="str">
            <v>Network Systems Sth</v>
          </cell>
          <cell r="E13" t="str">
            <v>Design</v>
          </cell>
          <cell r="F13">
            <v>36227</v>
          </cell>
          <cell r="G13">
            <v>36615</v>
          </cell>
          <cell r="H13" t="str">
            <v>Walisundara, Mr. Upul</v>
          </cell>
          <cell r="I13">
            <v>0</v>
          </cell>
          <cell r="J13">
            <v>2101</v>
          </cell>
          <cell r="K13" t="str">
            <v>CIP ELEC Dist Subs</v>
          </cell>
          <cell r="L13">
            <v>29131</v>
          </cell>
          <cell r="M13">
            <v>70140</v>
          </cell>
          <cell r="N13">
            <v>0</v>
          </cell>
          <cell r="O13">
            <v>0</v>
          </cell>
          <cell r="P13">
            <v>2620.9299999999998</v>
          </cell>
          <cell r="Q13">
            <v>0</v>
          </cell>
          <cell r="R13">
            <v>2620.9299999999998</v>
          </cell>
        </row>
        <row r="14">
          <cell r="A14">
            <v>512418</v>
          </cell>
          <cell r="B14" t="str">
            <v>Phil - Sec 106&amp;107 Rel 11kV</v>
          </cell>
          <cell r="C14" t="str">
            <v>Phillip - Sec 106&amp;107 Relocation of 11kV line</v>
          </cell>
          <cell r="D14" t="str">
            <v>Network Systems Sth</v>
          </cell>
          <cell r="E14" t="str">
            <v>CLOSED</v>
          </cell>
          <cell r="F14">
            <v>36404</v>
          </cell>
          <cell r="G14">
            <v>37196</v>
          </cell>
          <cell r="H14" t="str">
            <v>Walisundara, Mrs. Lakshmi</v>
          </cell>
          <cell r="I14">
            <v>206160</v>
          </cell>
          <cell r="J14">
            <v>2101</v>
          </cell>
          <cell r="K14" t="str">
            <v>CIP ELEC O/H Retic</v>
          </cell>
          <cell r="L14">
            <v>29131</v>
          </cell>
          <cell r="M14">
            <v>70124</v>
          </cell>
          <cell r="N14">
            <v>0</v>
          </cell>
          <cell r="O14">
            <v>1082.4000000000001</v>
          </cell>
          <cell r="P14">
            <v>0</v>
          </cell>
          <cell r="Q14">
            <v>217531.18</v>
          </cell>
          <cell r="R14">
            <v>217531.18</v>
          </cell>
        </row>
        <row r="15">
          <cell r="A15">
            <v>512426</v>
          </cell>
          <cell r="B15" t="str">
            <v>Amar 3 Stge 3 L/Dev 87 blocks</v>
          </cell>
          <cell r="C15" t="str">
            <v>Amaroo 3 Stage 3 Land Development 87 Blocks</v>
          </cell>
          <cell r="D15" t="str">
            <v>Network Systems</v>
          </cell>
          <cell r="E15" t="str">
            <v>CLOSED</v>
          </cell>
          <cell r="F15">
            <v>36342</v>
          </cell>
          <cell r="G15">
            <v>36707</v>
          </cell>
          <cell r="H15" t="str">
            <v>Smith, Mr. Warren</v>
          </cell>
          <cell r="I15">
            <v>232377</v>
          </cell>
          <cell r="J15">
            <v>2101</v>
          </cell>
          <cell r="K15" t="str">
            <v>CIP ELEC U/G Retic</v>
          </cell>
          <cell r="L15">
            <v>29131</v>
          </cell>
          <cell r="M15">
            <v>70123</v>
          </cell>
          <cell r="N15">
            <v>0</v>
          </cell>
          <cell r="O15">
            <v>22144</v>
          </cell>
          <cell r="P15">
            <v>0</v>
          </cell>
          <cell r="Q15">
            <v>184008.21</v>
          </cell>
          <cell r="R15">
            <v>184008.21</v>
          </cell>
        </row>
        <row r="16">
          <cell r="A16">
            <v>512440</v>
          </cell>
          <cell r="B16" t="str">
            <v>Ains 28&amp;29/76 Ugnd exist ohead</v>
          </cell>
          <cell r="C16" t="str">
            <v>Ainslie 28&amp;29/76 Underground Existing LV Overhead</v>
          </cell>
          <cell r="D16" t="str">
            <v>Network Systems</v>
          </cell>
          <cell r="E16" t="str">
            <v>CLOSED</v>
          </cell>
          <cell r="F16">
            <v>36342</v>
          </cell>
          <cell r="G16">
            <v>36746</v>
          </cell>
          <cell r="H16" t="str">
            <v>Smith, Mr. Warren</v>
          </cell>
          <cell r="I16">
            <v>0</v>
          </cell>
          <cell r="J16">
            <v>2101</v>
          </cell>
          <cell r="K16" t="str">
            <v>CIP ELEC U/G Retic</v>
          </cell>
          <cell r="L16">
            <v>29131</v>
          </cell>
          <cell r="M16">
            <v>70123</v>
          </cell>
          <cell r="N16">
            <v>0</v>
          </cell>
          <cell r="O16">
            <v>415.46</v>
          </cell>
          <cell r="P16">
            <v>0</v>
          </cell>
          <cell r="Q16">
            <v>12715.81</v>
          </cell>
          <cell r="R16">
            <v>12715.81</v>
          </cell>
        </row>
        <row r="17">
          <cell r="A17">
            <v>512449</v>
          </cell>
          <cell r="B17" t="str">
            <v>Wats - 10/75 UG OH Cable</v>
          </cell>
          <cell r="C17" t="str">
            <v>Watson - 10/75 Install UG Cable to replace OH</v>
          </cell>
          <cell r="D17" t="str">
            <v>Network Systems Nth</v>
          </cell>
          <cell r="E17" t="str">
            <v>CLOSED</v>
          </cell>
          <cell r="F17">
            <v>36453</v>
          </cell>
          <cell r="G17">
            <v>37056</v>
          </cell>
          <cell r="H17" t="str">
            <v>Maguire, Paul</v>
          </cell>
          <cell r="I17">
            <v>71729</v>
          </cell>
          <cell r="J17">
            <v>2101</v>
          </cell>
          <cell r="K17" t="str">
            <v>CIP ELEC U/G Retic</v>
          </cell>
          <cell r="L17">
            <v>29131</v>
          </cell>
          <cell r="M17">
            <v>70123</v>
          </cell>
          <cell r="N17">
            <v>0</v>
          </cell>
          <cell r="O17">
            <v>123</v>
          </cell>
          <cell r="P17">
            <v>0</v>
          </cell>
          <cell r="Q17">
            <v>99435.96</v>
          </cell>
          <cell r="R17">
            <v>99435.96</v>
          </cell>
        </row>
        <row r="18">
          <cell r="A18">
            <v>512451</v>
          </cell>
          <cell r="B18" t="str">
            <v>Gung/R - Lot 186 UG OH Cable</v>
          </cell>
          <cell r="C18" t="str">
            <v>Gungahlin rural - Opp Lot 186 Install UG to replace OH</v>
          </cell>
          <cell r="D18" t="str">
            <v>Network Systems Nth</v>
          </cell>
          <cell r="E18" t="str">
            <v>CLOSED</v>
          </cell>
          <cell r="F18">
            <v>36453</v>
          </cell>
          <cell r="G18">
            <v>37069</v>
          </cell>
          <cell r="H18" t="str">
            <v>Maguire, Paul</v>
          </cell>
          <cell r="I18">
            <v>28285</v>
          </cell>
          <cell r="J18">
            <v>2101</v>
          </cell>
          <cell r="K18" t="str">
            <v>CIP ELEC U/G Retic</v>
          </cell>
          <cell r="L18">
            <v>29131</v>
          </cell>
          <cell r="M18">
            <v>70123</v>
          </cell>
          <cell r="N18">
            <v>0</v>
          </cell>
          <cell r="O18">
            <v>123</v>
          </cell>
          <cell r="P18">
            <v>0</v>
          </cell>
          <cell r="Q18">
            <v>30623.65</v>
          </cell>
          <cell r="R18">
            <v>30623.65</v>
          </cell>
        </row>
        <row r="19">
          <cell r="A19">
            <v>512455</v>
          </cell>
          <cell r="B19" t="str">
            <v>Lyne - 1/67 St 2 LV 52 Units</v>
          </cell>
          <cell r="C19" t="str">
            <v>Lyneham - 1/67 Yowani Golf Course - LV Supply to 52 townhouses Stage 2</v>
          </cell>
          <cell r="D19" t="str">
            <v>Network Systems Nth</v>
          </cell>
          <cell r="E19" t="str">
            <v>In Field</v>
          </cell>
          <cell r="F19">
            <v>36453</v>
          </cell>
          <cell r="H19" t="str">
            <v>Walisundara, Mrs. Lakshmi</v>
          </cell>
          <cell r="I19">
            <v>48835</v>
          </cell>
          <cell r="J19">
            <v>2101</v>
          </cell>
          <cell r="K19" t="str">
            <v>CIP ELEC U/G Retic</v>
          </cell>
          <cell r="L19">
            <v>29131</v>
          </cell>
          <cell r="M19">
            <v>70123</v>
          </cell>
          <cell r="N19">
            <v>0</v>
          </cell>
          <cell r="O19">
            <v>-235.5</v>
          </cell>
          <cell r="P19">
            <v>31042.639999999999</v>
          </cell>
          <cell r="Q19">
            <v>0</v>
          </cell>
          <cell r="R19">
            <v>31042.639999999999</v>
          </cell>
        </row>
        <row r="20">
          <cell r="A20">
            <v>512459</v>
          </cell>
          <cell r="B20" t="str">
            <v>Lyne - 1/67 St 3 LV 83 Units</v>
          </cell>
          <cell r="C20" t="str">
            <v>Lyneham 1/67 Yowani Golf Course - HV LV and Removal of Ohead line and Supply to 83 townhouses Stage 3</v>
          </cell>
          <cell r="D20" t="str">
            <v>Network Systems Nth</v>
          </cell>
          <cell r="E20" t="str">
            <v>In Field</v>
          </cell>
          <cell r="F20">
            <v>36453</v>
          </cell>
          <cell r="G20">
            <v>37437</v>
          </cell>
          <cell r="H20" t="str">
            <v>Walisundara, Mrs. Lakshmi</v>
          </cell>
          <cell r="I20">
            <v>27145</v>
          </cell>
          <cell r="J20">
            <v>2101</v>
          </cell>
          <cell r="K20" t="str">
            <v>CIP ELEC U/G Retic</v>
          </cell>
          <cell r="L20">
            <v>29131</v>
          </cell>
          <cell r="M20">
            <v>70123</v>
          </cell>
          <cell r="N20">
            <v>4698.4799999999996</v>
          </cell>
          <cell r="O20">
            <v>20578.599999999999</v>
          </cell>
          <cell r="P20">
            <v>21248.5</v>
          </cell>
          <cell r="Q20">
            <v>0</v>
          </cell>
          <cell r="R20">
            <v>21248.5</v>
          </cell>
        </row>
        <row r="21">
          <cell r="A21">
            <v>512479</v>
          </cell>
          <cell r="B21" t="str">
            <v>Redh 65/8 Undervoltage</v>
          </cell>
          <cell r="C21" t="str">
            <v>Red Hill 65/8 Undervoltage Problem</v>
          </cell>
          <cell r="D21" t="str">
            <v>Network Systems Nth</v>
          </cell>
          <cell r="E21" t="str">
            <v>CLOSED</v>
          </cell>
          <cell r="F21">
            <v>36342</v>
          </cell>
          <cell r="G21">
            <v>37069</v>
          </cell>
          <cell r="H21" t="str">
            <v>Maguire, Paul</v>
          </cell>
          <cell r="I21">
            <v>43165</v>
          </cell>
          <cell r="J21">
            <v>2101</v>
          </cell>
          <cell r="K21" t="str">
            <v>CIP ELEC O/H Retic</v>
          </cell>
          <cell r="L21">
            <v>29131</v>
          </cell>
          <cell r="M21">
            <v>70124</v>
          </cell>
          <cell r="N21">
            <v>0</v>
          </cell>
          <cell r="O21">
            <v>107.95</v>
          </cell>
          <cell r="P21">
            <v>0</v>
          </cell>
          <cell r="Q21">
            <v>43985.84</v>
          </cell>
          <cell r="R21">
            <v>43985.84</v>
          </cell>
        </row>
        <row r="22">
          <cell r="A22">
            <v>512495</v>
          </cell>
          <cell r="B22" t="str">
            <v>Char 70&amp;84&amp;116/96 LV to Units</v>
          </cell>
          <cell r="C22" t="str">
            <v>Charnwood 70,84&amp;116/96 LV to Units &amp; Duplex</v>
          </cell>
          <cell r="D22" t="str">
            <v>Network Systems Nth</v>
          </cell>
          <cell r="E22" t="str">
            <v>Field Complete</v>
          </cell>
          <cell r="F22">
            <v>36488</v>
          </cell>
          <cell r="G22">
            <v>37287</v>
          </cell>
          <cell r="H22" t="str">
            <v>Singh, Mr. Darshan</v>
          </cell>
          <cell r="I22">
            <v>5364</v>
          </cell>
          <cell r="J22">
            <v>2101</v>
          </cell>
          <cell r="K22" t="str">
            <v>CIP ELEC U/G Retic</v>
          </cell>
          <cell r="L22">
            <v>29131</v>
          </cell>
          <cell r="M22">
            <v>70123</v>
          </cell>
          <cell r="N22">
            <v>-1560</v>
          </cell>
          <cell r="O22">
            <v>5261.15</v>
          </cell>
          <cell r="P22">
            <v>6821.15</v>
          </cell>
          <cell r="Q22">
            <v>0</v>
          </cell>
          <cell r="R22">
            <v>6821.15</v>
          </cell>
        </row>
        <row r="23">
          <cell r="A23">
            <v>512499</v>
          </cell>
          <cell r="B23" t="str">
            <v>Forr - 3/30 Subs to New Bldg</v>
          </cell>
          <cell r="C23" t="str">
            <v>Forrest 3/30 Substation to New Building</v>
          </cell>
          <cell r="D23" t="str">
            <v>Network Systems Sth</v>
          </cell>
          <cell r="E23" t="str">
            <v>In Field</v>
          </cell>
          <cell r="F23">
            <v>36488</v>
          </cell>
          <cell r="H23" t="str">
            <v>Walisundara, Mrs. Lakshmi</v>
          </cell>
          <cell r="I23">
            <v>116769</v>
          </cell>
          <cell r="J23">
            <v>2101</v>
          </cell>
          <cell r="K23" t="str">
            <v>CIP ELEC Dist Subs</v>
          </cell>
          <cell r="L23">
            <v>29131</v>
          </cell>
          <cell r="M23">
            <v>70140</v>
          </cell>
          <cell r="N23">
            <v>30999.39</v>
          </cell>
          <cell r="O23">
            <v>95929.15</v>
          </cell>
          <cell r="P23">
            <v>99319.94</v>
          </cell>
          <cell r="Q23">
            <v>0</v>
          </cell>
          <cell r="R23">
            <v>99319.94</v>
          </cell>
        </row>
        <row r="24">
          <cell r="A24">
            <v>512504</v>
          </cell>
          <cell r="B24" t="str">
            <v>Fysh - 3/63 HV Feed to A/port</v>
          </cell>
          <cell r="C24" t="str">
            <v>Fyshwick 3/63 HV Feeder Accross Molongo River to Airport</v>
          </cell>
          <cell r="D24" t="str">
            <v>Network Systems Nth</v>
          </cell>
          <cell r="E24" t="str">
            <v>In Field</v>
          </cell>
          <cell r="F24">
            <v>36495</v>
          </cell>
          <cell r="G24">
            <v>37560</v>
          </cell>
          <cell r="H24" t="str">
            <v>Ochmanski, Mrs. Dana</v>
          </cell>
          <cell r="I24">
            <v>178500</v>
          </cell>
          <cell r="J24">
            <v>2101</v>
          </cell>
          <cell r="K24" t="str">
            <v>CIP ELEC O/H Retic</v>
          </cell>
          <cell r="L24">
            <v>29131</v>
          </cell>
          <cell r="M24">
            <v>70124</v>
          </cell>
          <cell r="N24">
            <v>0</v>
          </cell>
          <cell r="O24">
            <v>10755.13</v>
          </cell>
          <cell r="P24">
            <v>21438.35</v>
          </cell>
          <cell r="Q24">
            <v>0</v>
          </cell>
          <cell r="R24">
            <v>21438.35</v>
          </cell>
        </row>
        <row r="25">
          <cell r="A25">
            <v>512527</v>
          </cell>
          <cell r="B25" t="str">
            <v>Nich - H/Hill Stg 14A</v>
          </cell>
          <cell r="C25" t="str">
            <v>Nicholls Harcourt Hill Stg 14A Retic</v>
          </cell>
          <cell r="D25" t="str">
            <v>Network Systems Nth</v>
          </cell>
          <cell r="E25" t="str">
            <v>CLOSED</v>
          </cell>
          <cell r="F25">
            <v>36514</v>
          </cell>
          <cell r="G25">
            <v>37376</v>
          </cell>
          <cell r="H25" t="str">
            <v>Peisley, Mr. Warren</v>
          </cell>
          <cell r="I25">
            <v>22024</v>
          </cell>
          <cell r="J25">
            <v>2101</v>
          </cell>
          <cell r="K25" t="str">
            <v>CIP ELEC U/G Retic</v>
          </cell>
          <cell r="L25">
            <v>29131</v>
          </cell>
          <cell r="M25">
            <v>70123</v>
          </cell>
          <cell r="N25">
            <v>0</v>
          </cell>
          <cell r="O25">
            <v>15378.73</v>
          </cell>
          <cell r="P25">
            <v>0</v>
          </cell>
          <cell r="Q25">
            <v>20073.07</v>
          </cell>
          <cell r="R25">
            <v>20073.07</v>
          </cell>
        </row>
        <row r="26">
          <cell r="A26">
            <v>512542</v>
          </cell>
          <cell r="B26" t="str">
            <v>Wats - 1/63 New Pad Sub YWAM</v>
          </cell>
          <cell r="C26" t="str">
            <v>Watson 1/63 New Padmount Sub for YWAM</v>
          </cell>
          <cell r="D26" t="str">
            <v>Network Systems Nth</v>
          </cell>
          <cell r="E26" t="str">
            <v>Design</v>
          </cell>
          <cell r="F26">
            <v>36539</v>
          </cell>
          <cell r="G26">
            <v>37499</v>
          </cell>
          <cell r="H26" t="str">
            <v>Cortes, Frank</v>
          </cell>
          <cell r="I26">
            <v>0</v>
          </cell>
          <cell r="J26">
            <v>2101</v>
          </cell>
          <cell r="K26" t="str">
            <v>CIP ELEC Dist Subs</v>
          </cell>
          <cell r="L26">
            <v>29131</v>
          </cell>
          <cell r="M26">
            <v>70140</v>
          </cell>
          <cell r="N26">
            <v>0</v>
          </cell>
          <cell r="O26">
            <v>0</v>
          </cell>
          <cell r="P26">
            <v>143.81</v>
          </cell>
          <cell r="Q26">
            <v>0</v>
          </cell>
          <cell r="R26">
            <v>143.81</v>
          </cell>
        </row>
        <row r="27">
          <cell r="A27">
            <v>512545</v>
          </cell>
          <cell r="B27" t="str">
            <v>Belc - 5/49 Chamber Sub ABS</v>
          </cell>
          <cell r="C27" t="str">
            <v>Belconnen 5/49 Chamber Sub for ABS</v>
          </cell>
          <cell r="D27" t="str">
            <v>Network Systems Nth</v>
          </cell>
          <cell r="E27" t="str">
            <v>CLOSED</v>
          </cell>
          <cell r="F27">
            <v>36539</v>
          </cell>
          <cell r="G27">
            <v>37406</v>
          </cell>
          <cell r="H27" t="str">
            <v>Malcolm, Doug</v>
          </cell>
          <cell r="I27">
            <v>524072</v>
          </cell>
          <cell r="J27">
            <v>2101</v>
          </cell>
          <cell r="K27" t="str">
            <v>CIP ELEC Dist Subs</v>
          </cell>
          <cell r="L27">
            <v>29131</v>
          </cell>
          <cell r="M27">
            <v>70140</v>
          </cell>
          <cell r="N27">
            <v>0</v>
          </cell>
          <cell r="O27">
            <v>86354.59</v>
          </cell>
          <cell r="P27">
            <v>0</v>
          </cell>
          <cell r="Q27">
            <v>376082.82</v>
          </cell>
          <cell r="R27">
            <v>376082.82</v>
          </cell>
        </row>
        <row r="28">
          <cell r="A28">
            <v>512549</v>
          </cell>
          <cell r="B28" t="str">
            <v>Gung - Sec 64,65&amp;66 Res Dev</v>
          </cell>
          <cell r="C28" t="str">
            <v>Gungahlin Sec 64, 65 &amp; 66 Residential Development</v>
          </cell>
          <cell r="D28" t="str">
            <v>Network Systems Nth</v>
          </cell>
          <cell r="E28" t="str">
            <v>CLOSED</v>
          </cell>
          <cell r="F28">
            <v>36530</v>
          </cell>
          <cell r="G28">
            <v>37437</v>
          </cell>
          <cell r="H28" t="str">
            <v>Smith, Mr. Gary</v>
          </cell>
          <cell r="I28">
            <v>49300</v>
          </cell>
          <cell r="J28">
            <v>2101</v>
          </cell>
          <cell r="K28" t="str">
            <v>CIP ELEC U/G Retic</v>
          </cell>
          <cell r="L28">
            <v>29131</v>
          </cell>
          <cell r="M28">
            <v>70123</v>
          </cell>
          <cell r="N28">
            <v>51.22</v>
          </cell>
          <cell r="O28">
            <v>51.22</v>
          </cell>
          <cell r="P28">
            <v>0</v>
          </cell>
          <cell r="Q28">
            <v>59716</v>
          </cell>
          <cell r="R28">
            <v>59716</v>
          </cell>
        </row>
        <row r="29">
          <cell r="A29">
            <v>512556</v>
          </cell>
          <cell r="B29" t="str">
            <v>Brad - 2/19 Chamber Sub</v>
          </cell>
          <cell r="C29" t="str">
            <v>Braddon 2/19 Chamber Substation for New Building</v>
          </cell>
          <cell r="D29" t="str">
            <v>Elec Ntwk Project Management</v>
          </cell>
          <cell r="E29" t="str">
            <v>Design</v>
          </cell>
          <cell r="F29">
            <v>36557</v>
          </cell>
          <cell r="G29">
            <v>37590</v>
          </cell>
          <cell r="H29" t="str">
            <v>Peisley, Mr. Warren</v>
          </cell>
          <cell r="I29">
            <v>0</v>
          </cell>
          <cell r="J29">
            <v>2101</v>
          </cell>
          <cell r="K29" t="str">
            <v>CIPEN Com/Ind Dvlpm</v>
          </cell>
          <cell r="L29">
            <v>29131</v>
          </cell>
          <cell r="M29">
            <v>70101</v>
          </cell>
          <cell r="N29">
            <v>0</v>
          </cell>
          <cell r="O29">
            <v>2170.52</v>
          </cell>
          <cell r="P29">
            <v>2170.52</v>
          </cell>
          <cell r="Q29">
            <v>0</v>
          </cell>
          <cell r="R29">
            <v>2170.52</v>
          </cell>
        </row>
        <row r="30">
          <cell r="A30">
            <v>512558</v>
          </cell>
          <cell r="B30" t="str">
            <v>Yarr - S 39 S/S 301 R/Retc Alt</v>
          </cell>
          <cell r="C30" t="str">
            <v>Yarralumla Sect 39 S/S 301 Removal &amp; Reticulation Alterations</v>
          </cell>
          <cell r="D30" t="str">
            <v>Elec Ntwk Project Management</v>
          </cell>
          <cell r="E30" t="str">
            <v>Design</v>
          </cell>
          <cell r="F30">
            <v>36564</v>
          </cell>
          <cell r="G30">
            <v>37529</v>
          </cell>
          <cell r="H30" t="str">
            <v>Ochmanski, Mrs. Dana</v>
          </cell>
          <cell r="I30">
            <v>0</v>
          </cell>
          <cell r="J30">
            <v>2101</v>
          </cell>
          <cell r="K30" t="str">
            <v>CIPEN DS S/S Replac</v>
          </cell>
          <cell r="L30">
            <v>29131</v>
          </cell>
          <cell r="M30">
            <v>70102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512580</v>
          </cell>
          <cell r="B31" t="str">
            <v>Cott/R Pierces Cr U/grade Pump</v>
          </cell>
          <cell r="C31" t="str">
            <v>Cotter River Pierces Creek LV Mains Upgrade to Pump at Cotter River</v>
          </cell>
          <cell r="D31" t="str">
            <v>Network Systems Sth</v>
          </cell>
          <cell r="E31" t="str">
            <v>Field Complete</v>
          </cell>
          <cell r="F31">
            <v>36567</v>
          </cell>
          <cell r="G31">
            <v>36980</v>
          </cell>
          <cell r="H31" t="str">
            <v>Tinio, Mr. Raul</v>
          </cell>
          <cell r="I31">
            <v>7282</v>
          </cell>
          <cell r="J31">
            <v>2101</v>
          </cell>
          <cell r="K31" t="str">
            <v>CIP ELEC O/H Retic</v>
          </cell>
          <cell r="L31">
            <v>29131</v>
          </cell>
          <cell r="M31">
            <v>70124</v>
          </cell>
          <cell r="N31">
            <v>0</v>
          </cell>
          <cell r="O31">
            <v>0</v>
          </cell>
          <cell r="P31">
            <v>3772.02</v>
          </cell>
          <cell r="Q31">
            <v>0</v>
          </cell>
          <cell r="R31">
            <v>3772.02</v>
          </cell>
        </row>
        <row r="32">
          <cell r="A32">
            <v>512583</v>
          </cell>
          <cell r="B32" t="str">
            <v>Cond - 7/229 LV Comm Centre</v>
          </cell>
          <cell r="C32" t="str">
            <v>Condor 7/229 LV to Community Centre</v>
          </cell>
          <cell r="D32" t="str">
            <v>Network Systems</v>
          </cell>
          <cell r="E32" t="str">
            <v>CLOSED</v>
          </cell>
          <cell r="F32">
            <v>36584</v>
          </cell>
          <cell r="G32">
            <v>37138</v>
          </cell>
          <cell r="H32" t="str">
            <v>Cortes, Frank</v>
          </cell>
          <cell r="I32">
            <v>0</v>
          </cell>
          <cell r="J32">
            <v>2101</v>
          </cell>
          <cell r="K32" t="str">
            <v>CIP ELEC U/G Retic</v>
          </cell>
          <cell r="L32">
            <v>29131</v>
          </cell>
          <cell r="M32">
            <v>70123</v>
          </cell>
          <cell r="N32">
            <v>0</v>
          </cell>
          <cell r="O32">
            <v>267.86</v>
          </cell>
          <cell r="P32">
            <v>0</v>
          </cell>
          <cell r="Q32">
            <v>2520.5300000000002</v>
          </cell>
          <cell r="R32">
            <v>2520.5300000000002</v>
          </cell>
        </row>
        <row r="33">
          <cell r="A33">
            <v>512587</v>
          </cell>
          <cell r="B33" t="str">
            <v>Acto - 1/35 New Building &amp; POE</v>
          </cell>
          <cell r="C33" t="str">
            <v>Acton 1/35 New Building &amp; Poe at Old Canberra Hours</v>
          </cell>
          <cell r="D33" t="str">
            <v>Network Systems</v>
          </cell>
          <cell r="E33" t="str">
            <v>Field Complete</v>
          </cell>
          <cell r="F33">
            <v>36578</v>
          </cell>
          <cell r="H33" t="str">
            <v>Peisley, Mr. Warren</v>
          </cell>
          <cell r="I33">
            <v>17955</v>
          </cell>
          <cell r="J33">
            <v>2101</v>
          </cell>
          <cell r="K33" t="str">
            <v>CIP ELEC U/G Retic</v>
          </cell>
          <cell r="L33">
            <v>29131</v>
          </cell>
          <cell r="M33">
            <v>70123</v>
          </cell>
          <cell r="N33">
            <v>0</v>
          </cell>
          <cell r="O33">
            <v>13249.98</v>
          </cell>
          <cell r="P33">
            <v>17672.330000000002</v>
          </cell>
          <cell r="Q33">
            <v>0</v>
          </cell>
          <cell r="R33">
            <v>17672.330000000002</v>
          </cell>
        </row>
        <row r="34">
          <cell r="A34">
            <v>512589</v>
          </cell>
          <cell r="B34" t="str">
            <v>Grif - Sec 19 Replace Cable</v>
          </cell>
          <cell r="C34" t="str">
            <v>Griffith Section 19 Replace Faulty Cable behind Eastlakes Football Club</v>
          </cell>
          <cell r="D34" t="str">
            <v>Network Systems</v>
          </cell>
          <cell r="E34" t="str">
            <v>Field Complete</v>
          </cell>
          <cell r="F34">
            <v>36586</v>
          </cell>
          <cell r="G34">
            <v>37055</v>
          </cell>
          <cell r="H34" t="str">
            <v>Deschamps, Chris</v>
          </cell>
          <cell r="I34">
            <v>0</v>
          </cell>
          <cell r="J34">
            <v>2101</v>
          </cell>
          <cell r="K34" t="str">
            <v>CIP ELEC U/G Retic</v>
          </cell>
          <cell r="L34">
            <v>29131</v>
          </cell>
          <cell r="M34">
            <v>70123</v>
          </cell>
          <cell r="N34">
            <v>0</v>
          </cell>
          <cell r="O34">
            <v>0</v>
          </cell>
          <cell r="P34">
            <v>21202.58</v>
          </cell>
          <cell r="Q34">
            <v>0</v>
          </cell>
          <cell r="R34">
            <v>21202.58</v>
          </cell>
        </row>
        <row r="35">
          <cell r="A35">
            <v>512591</v>
          </cell>
          <cell r="B35" t="str">
            <v>Forr - 7/34 LV New Development</v>
          </cell>
          <cell r="C35" t="str">
            <v>Forrest 7/34 LV Supply to New Developlemt upgrade S52</v>
          </cell>
          <cell r="D35" t="str">
            <v>Network Systems</v>
          </cell>
          <cell r="E35" t="str">
            <v>CAPITALISED WAITING CLOSURE</v>
          </cell>
          <cell r="F35">
            <v>36592</v>
          </cell>
          <cell r="G35">
            <v>37406</v>
          </cell>
          <cell r="H35" t="str">
            <v>Rewal, Mr. Subhash</v>
          </cell>
          <cell r="I35">
            <v>151500</v>
          </cell>
          <cell r="J35">
            <v>2101</v>
          </cell>
          <cell r="K35" t="str">
            <v>CIP ELEC Dist Subs</v>
          </cell>
          <cell r="L35">
            <v>29131</v>
          </cell>
          <cell r="M35">
            <v>70140</v>
          </cell>
          <cell r="N35">
            <v>0</v>
          </cell>
          <cell r="O35">
            <v>1760.3</v>
          </cell>
          <cell r="P35">
            <v>0</v>
          </cell>
          <cell r="Q35">
            <v>136429.69</v>
          </cell>
          <cell r="R35">
            <v>136429.69</v>
          </cell>
        </row>
        <row r="36">
          <cell r="A36">
            <v>512601</v>
          </cell>
          <cell r="B36" t="str">
            <v>Bruc - 4/9 LV to Raiders Off</v>
          </cell>
          <cell r="C36" t="str">
            <v>Bruce 4/9 LV to Raiders Office &amp; Training</v>
          </cell>
          <cell r="D36" t="str">
            <v>Network Systems</v>
          </cell>
          <cell r="E36" t="str">
            <v>CLOSED</v>
          </cell>
          <cell r="F36">
            <v>36594</v>
          </cell>
          <cell r="G36">
            <v>37164</v>
          </cell>
          <cell r="H36" t="str">
            <v>Smith, Mr. Gary</v>
          </cell>
          <cell r="I36">
            <v>65368</v>
          </cell>
          <cell r="J36">
            <v>2101</v>
          </cell>
          <cell r="K36" t="str">
            <v>CIP ELEC Dist Subs</v>
          </cell>
          <cell r="L36">
            <v>29131</v>
          </cell>
          <cell r="M36">
            <v>70140</v>
          </cell>
          <cell r="N36">
            <v>0</v>
          </cell>
          <cell r="O36">
            <v>48707.23</v>
          </cell>
          <cell r="P36">
            <v>0</v>
          </cell>
          <cell r="Q36">
            <v>61372.13</v>
          </cell>
          <cell r="R36">
            <v>61372.13</v>
          </cell>
        </row>
        <row r="37">
          <cell r="A37">
            <v>512606</v>
          </cell>
          <cell r="B37" t="str">
            <v>Dick - 3/34 Padmount Sub</v>
          </cell>
          <cell r="C37" t="str">
            <v>Dickson 3/34 Padmount Sub for Redevelopment</v>
          </cell>
          <cell r="D37" t="str">
            <v>Elec Ntwk Project Management</v>
          </cell>
          <cell r="E37" t="str">
            <v>Design</v>
          </cell>
          <cell r="F37">
            <v>36606</v>
          </cell>
          <cell r="G37">
            <v>37590</v>
          </cell>
          <cell r="H37" t="str">
            <v>Malcolm, Doug</v>
          </cell>
          <cell r="I37">
            <v>0</v>
          </cell>
          <cell r="J37">
            <v>2101</v>
          </cell>
          <cell r="K37" t="str">
            <v>CIPEN Com/Ind Dvlpm</v>
          </cell>
          <cell r="L37">
            <v>29131</v>
          </cell>
          <cell r="M37">
            <v>70101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512613</v>
          </cell>
          <cell r="B38" t="str">
            <v>Phillip 19/6 Upgrd/Relc 54558</v>
          </cell>
          <cell r="C38" t="str">
            <v>Phillip 19/6 Upgrade/Relocate 54558 Hellenic Club</v>
          </cell>
          <cell r="D38" t="str">
            <v>Elec Ntwk Strategy&amp;Regulatory</v>
          </cell>
          <cell r="E38" t="str">
            <v>CLOSED</v>
          </cell>
          <cell r="F38">
            <v>36617</v>
          </cell>
          <cell r="G38">
            <v>37406</v>
          </cell>
          <cell r="H38" t="str">
            <v>Walisundara, Mrs. Lakshmi</v>
          </cell>
          <cell r="I38">
            <v>71840</v>
          </cell>
          <cell r="J38">
            <v>2102</v>
          </cell>
          <cell r="K38" t="str">
            <v>CIPEN DS S/S Augmen</v>
          </cell>
          <cell r="L38">
            <v>29131</v>
          </cell>
          <cell r="M38">
            <v>70103</v>
          </cell>
          <cell r="N38">
            <v>0</v>
          </cell>
          <cell r="O38">
            <v>60268.95</v>
          </cell>
          <cell r="P38">
            <v>0</v>
          </cell>
          <cell r="Q38">
            <v>60268.95</v>
          </cell>
          <cell r="R38">
            <v>60268.95</v>
          </cell>
        </row>
        <row r="39">
          <cell r="A39">
            <v>512620</v>
          </cell>
          <cell r="B39" t="str">
            <v>Bruce 1/1 LV Chiller Calvary</v>
          </cell>
          <cell r="C39" t="str">
            <v>Bruce 1/1 LV to new Chiller Calvary Hospital</v>
          </cell>
          <cell r="D39" t="str">
            <v>Network Systems</v>
          </cell>
          <cell r="E39" t="str">
            <v>CLOSED</v>
          </cell>
          <cell r="F39">
            <v>36617</v>
          </cell>
          <cell r="G39">
            <v>36980</v>
          </cell>
          <cell r="H39" t="str">
            <v>Walisundara, Mrs. Lakshmi</v>
          </cell>
          <cell r="I39">
            <v>89299</v>
          </cell>
          <cell r="J39">
            <v>2101</v>
          </cell>
          <cell r="K39" t="str">
            <v>CIP ELEC Dist Subs</v>
          </cell>
          <cell r="L39">
            <v>29131</v>
          </cell>
          <cell r="M39">
            <v>70140</v>
          </cell>
          <cell r="N39">
            <v>0</v>
          </cell>
          <cell r="O39">
            <v>46.52</v>
          </cell>
          <cell r="P39">
            <v>0</v>
          </cell>
          <cell r="Q39">
            <v>84341.440000000002</v>
          </cell>
          <cell r="R39">
            <v>84341.440000000002</v>
          </cell>
        </row>
        <row r="40">
          <cell r="A40">
            <v>512629</v>
          </cell>
          <cell r="B40" t="str">
            <v>Braddon 14/59 LV OH Relo</v>
          </cell>
          <cell r="C40" t="str">
            <v>Braddon 14/59 LV OH Relocation; installation of UG services and removal of pole</v>
          </cell>
          <cell r="D40" t="str">
            <v>Network Systems</v>
          </cell>
          <cell r="E40" t="str">
            <v>CLOSED</v>
          </cell>
          <cell r="F40">
            <v>36647</v>
          </cell>
          <cell r="G40">
            <v>37069</v>
          </cell>
          <cell r="H40" t="str">
            <v>Cortes, Frank</v>
          </cell>
          <cell r="I40">
            <v>17587</v>
          </cell>
          <cell r="J40">
            <v>2101</v>
          </cell>
          <cell r="K40" t="str">
            <v>CIP ELEC U/G Retic</v>
          </cell>
          <cell r="L40">
            <v>29131</v>
          </cell>
          <cell r="M40">
            <v>70123</v>
          </cell>
          <cell r="N40">
            <v>0</v>
          </cell>
          <cell r="O40">
            <v>18.309999999999999</v>
          </cell>
          <cell r="P40">
            <v>0</v>
          </cell>
          <cell r="Q40">
            <v>20275.79</v>
          </cell>
          <cell r="R40">
            <v>20275.79</v>
          </cell>
        </row>
        <row r="41">
          <cell r="A41">
            <v>512646</v>
          </cell>
          <cell r="B41" t="str">
            <v>Forrest Sect 3 LV Upgd to ABC</v>
          </cell>
          <cell r="C41" t="str">
            <v>Forrest Sect 3 LV Upgd to ABC</v>
          </cell>
          <cell r="D41" t="str">
            <v>Network Systems</v>
          </cell>
          <cell r="E41" t="str">
            <v>In Field</v>
          </cell>
          <cell r="F41">
            <v>36647</v>
          </cell>
          <cell r="H41" t="str">
            <v>Tinio, Mr. Raul</v>
          </cell>
          <cell r="I41">
            <v>42806</v>
          </cell>
          <cell r="J41">
            <v>2101</v>
          </cell>
          <cell r="K41" t="str">
            <v>CIP ELEC O/H Retic</v>
          </cell>
          <cell r="L41">
            <v>29131</v>
          </cell>
          <cell r="M41">
            <v>70124</v>
          </cell>
          <cell r="N41">
            <v>0</v>
          </cell>
          <cell r="O41">
            <v>16950.25</v>
          </cell>
          <cell r="P41">
            <v>34629.5</v>
          </cell>
          <cell r="Q41">
            <v>0</v>
          </cell>
          <cell r="R41">
            <v>34629.5</v>
          </cell>
        </row>
        <row r="42">
          <cell r="A42">
            <v>512651</v>
          </cell>
          <cell r="B42" t="str">
            <v>Phillip 10&amp;11/3 Padmount Sub</v>
          </cell>
          <cell r="C42" t="str">
            <v>Phillip 10&amp;11/3 Padmount Sub for New Motel</v>
          </cell>
          <cell r="D42" t="str">
            <v>Network Systems</v>
          </cell>
          <cell r="E42" t="str">
            <v>CLOSED</v>
          </cell>
          <cell r="F42">
            <v>35796</v>
          </cell>
          <cell r="G42">
            <v>37192</v>
          </cell>
          <cell r="H42" t="str">
            <v>Cortes, Frank</v>
          </cell>
          <cell r="I42">
            <v>83600</v>
          </cell>
          <cell r="J42">
            <v>2101</v>
          </cell>
          <cell r="K42" t="str">
            <v>CIP ELEC Zone Subs</v>
          </cell>
          <cell r="L42">
            <v>29131</v>
          </cell>
          <cell r="M42">
            <v>70110</v>
          </cell>
          <cell r="N42">
            <v>0</v>
          </cell>
          <cell r="O42">
            <v>82227.09</v>
          </cell>
          <cell r="P42">
            <v>0</v>
          </cell>
          <cell r="Q42">
            <v>82513.070000000007</v>
          </cell>
          <cell r="R42">
            <v>82513.070000000007</v>
          </cell>
        </row>
        <row r="43">
          <cell r="A43">
            <v>512652</v>
          </cell>
          <cell r="B43" t="str">
            <v>Yarra 17/32 Padmount for Sri</v>
          </cell>
          <cell r="C43" t="str">
            <v>Yarralumla 17/32 Padmount for Sri Lanka</v>
          </cell>
          <cell r="D43" t="str">
            <v>Elec Ntwk Project Management</v>
          </cell>
          <cell r="E43" t="str">
            <v>Design</v>
          </cell>
          <cell r="F43">
            <v>36647</v>
          </cell>
          <cell r="G43">
            <v>37680</v>
          </cell>
          <cell r="H43" t="str">
            <v>Walisundara, Mrs. Lakshmi</v>
          </cell>
          <cell r="I43">
            <v>0</v>
          </cell>
          <cell r="J43">
            <v>2101</v>
          </cell>
          <cell r="K43" t="str">
            <v>CIPEN Com/Ind Dvlpm</v>
          </cell>
          <cell r="L43">
            <v>29131</v>
          </cell>
          <cell r="M43">
            <v>70101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512653</v>
          </cell>
          <cell r="B44" t="str">
            <v>Turner 1-10/64 Pad for 46 uni</v>
          </cell>
          <cell r="C44" t="str">
            <v>Turner 1-10/64 Pad for 46 units</v>
          </cell>
          <cell r="D44" t="str">
            <v>Network Systems</v>
          </cell>
          <cell r="E44" t="str">
            <v>CLOSED</v>
          </cell>
          <cell r="F44">
            <v>36647</v>
          </cell>
          <cell r="G44">
            <v>37437</v>
          </cell>
          <cell r="H44" t="str">
            <v>Cortes, Frank</v>
          </cell>
          <cell r="I44">
            <v>79000</v>
          </cell>
          <cell r="J44">
            <v>2101</v>
          </cell>
          <cell r="K44" t="str">
            <v>CIP ELEC Retic</v>
          </cell>
          <cell r="L44">
            <v>29131</v>
          </cell>
          <cell r="M44">
            <v>70123</v>
          </cell>
          <cell r="N44">
            <v>0</v>
          </cell>
          <cell r="O44">
            <v>45924.46</v>
          </cell>
          <cell r="P44">
            <v>0</v>
          </cell>
          <cell r="Q44">
            <v>50424.46</v>
          </cell>
          <cell r="R44">
            <v>50424.46</v>
          </cell>
        </row>
        <row r="45">
          <cell r="A45">
            <v>512656</v>
          </cell>
          <cell r="B45" t="str">
            <v>Turner 10&amp;11/39 LV to 16 Units</v>
          </cell>
          <cell r="C45" t="str">
            <v>Turner 10&amp;11/39 LV to 16 Units</v>
          </cell>
          <cell r="D45" t="str">
            <v>Network Systems</v>
          </cell>
          <cell r="E45" t="str">
            <v>CLOSED</v>
          </cell>
          <cell r="F45">
            <v>36647</v>
          </cell>
          <cell r="H45" t="str">
            <v>Peisley, Mr. Warren</v>
          </cell>
          <cell r="I45">
            <v>81475</v>
          </cell>
          <cell r="J45">
            <v>2101</v>
          </cell>
          <cell r="K45" t="str">
            <v>CIP ELEC U/G Retic</v>
          </cell>
          <cell r="L45">
            <v>29131</v>
          </cell>
          <cell r="M45">
            <v>70123</v>
          </cell>
          <cell r="N45">
            <v>0</v>
          </cell>
          <cell r="O45">
            <v>70350.759999999995</v>
          </cell>
          <cell r="P45">
            <v>0</v>
          </cell>
          <cell r="Q45">
            <v>73875.759999999995</v>
          </cell>
          <cell r="R45">
            <v>73875.759999999995</v>
          </cell>
        </row>
        <row r="46">
          <cell r="A46">
            <v>512678</v>
          </cell>
          <cell r="B46" t="str">
            <v>Barton 5/17 Sub for new Dev</v>
          </cell>
          <cell r="C46" t="str">
            <v>Barton 5/17 Sub for New Development</v>
          </cell>
          <cell r="D46" t="str">
            <v>Elec Ntwk Project Management</v>
          </cell>
          <cell r="E46" t="str">
            <v>Design</v>
          </cell>
          <cell r="F46">
            <v>36676</v>
          </cell>
          <cell r="G46">
            <v>37437</v>
          </cell>
          <cell r="H46" t="str">
            <v>Walisundara, Mrs. Lakshmi</v>
          </cell>
          <cell r="I46">
            <v>0</v>
          </cell>
          <cell r="J46">
            <v>2101</v>
          </cell>
          <cell r="K46" t="str">
            <v>CIPEN Urban Infill</v>
          </cell>
          <cell r="L46">
            <v>29131</v>
          </cell>
          <cell r="M46">
            <v>70101</v>
          </cell>
          <cell r="N46">
            <v>0</v>
          </cell>
          <cell r="O46">
            <v>1525.86</v>
          </cell>
          <cell r="P46">
            <v>1525.86</v>
          </cell>
          <cell r="Q46">
            <v>0</v>
          </cell>
          <cell r="R46">
            <v>1525.86</v>
          </cell>
        </row>
        <row r="47">
          <cell r="A47">
            <v>512685</v>
          </cell>
          <cell r="B47" t="str">
            <v>J&amp;P Rep Prog HV Switch Acton</v>
          </cell>
          <cell r="C47" t="str">
            <v>J&amp;P Rep Prog HV Switch Acton ANU 1241</v>
          </cell>
          <cell r="D47" t="str">
            <v>Network Systems</v>
          </cell>
          <cell r="E47" t="str">
            <v>CLOSED</v>
          </cell>
          <cell r="F47">
            <v>36678</v>
          </cell>
          <cell r="G47">
            <v>37437</v>
          </cell>
          <cell r="H47" t="str">
            <v>Malcolm, Doug</v>
          </cell>
          <cell r="I47">
            <v>42408</v>
          </cell>
          <cell r="J47">
            <v>2101</v>
          </cell>
          <cell r="K47" t="str">
            <v>CIP ELEC Dist Subs</v>
          </cell>
          <cell r="L47">
            <v>29131</v>
          </cell>
          <cell r="M47">
            <v>70140</v>
          </cell>
          <cell r="N47">
            <v>0</v>
          </cell>
          <cell r="O47">
            <v>29774.92</v>
          </cell>
          <cell r="P47">
            <v>0</v>
          </cell>
          <cell r="Q47">
            <v>34520.33</v>
          </cell>
          <cell r="R47">
            <v>34520.33</v>
          </cell>
        </row>
        <row r="48">
          <cell r="A48">
            <v>512688</v>
          </cell>
          <cell r="B48" t="str">
            <v>J&amp;P Rep Prg HVLV Brd City Law</v>
          </cell>
          <cell r="C48" t="str">
            <v>J&amp;P Rep Prg HVLV Brd City Law Courts</v>
          </cell>
          <cell r="D48" t="str">
            <v>Network Systems</v>
          </cell>
          <cell r="E48" t="str">
            <v>In Field</v>
          </cell>
          <cell r="F48">
            <v>36678</v>
          </cell>
          <cell r="H48" t="str">
            <v>Malcolm, Doug</v>
          </cell>
          <cell r="I48">
            <v>166116</v>
          </cell>
          <cell r="J48">
            <v>2101</v>
          </cell>
          <cell r="K48" t="str">
            <v>CIP ELEC Dist Subs</v>
          </cell>
          <cell r="L48">
            <v>29131</v>
          </cell>
          <cell r="M48">
            <v>70140</v>
          </cell>
          <cell r="N48">
            <v>63566.36</v>
          </cell>
          <cell r="O48">
            <v>130007.3</v>
          </cell>
          <cell r="P48">
            <v>171620.2</v>
          </cell>
          <cell r="Q48">
            <v>0</v>
          </cell>
          <cell r="R48">
            <v>171620.2</v>
          </cell>
        </row>
        <row r="49">
          <cell r="A49">
            <v>512700</v>
          </cell>
          <cell r="B49" t="str">
            <v>Lyneham 3/67 LV Supply Pump</v>
          </cell>
          <cell r="C49" t="str">
            <v>Lyneham 3/67 LV Supply to Pump</v>
          </cell>
          <cell r="D49" t="str">
            <v>Network Systems</v>
          </cell>
          <cell r="E49" t="str">
            <v>In Field</v>
          </cell>
          <cell r="F49">
            <v>36678</v>
          </cell>
          <cell r="H49" t="str">
            <v>Walisundara, Mrs. Lakshmi</v>
          </cell>
          <cell r="I49">
            <v>108670</v>
          </cell>
          <cell r="J49">
            <v>2101</v>
          </cell>
          <cell r="K49" t="str">
            <v>CIP ELEC U/G Retic</v>
          </cell>
          <cell r="L49">
            <v>29131</v>
          </cell>
          <cell r="M49">
            <v>70123</v>
          </cell>
          <cell r="N49">
            <v>27523.67</v>
          </cell>
          <cell r="O49">
            <v>105686.69</v>
          </cell>
          <cell r="P49">
            <v>112526.49</v>
          </cell>
          <cell r="Q49">
            <v>0</v>
          </cell>
          <cell r="R49">
            <v>112526.49</v>
          </cell>
        </row>
        <row r="50">
          <cell r="A50">
            <v>512705</v>
          </cell>
          <cell r="B50" t="str">
            <v>OConnor 2/86 LV City Edge Dev</v>
          </cell>
          <cell r="C50" t="str">
            <v>OConnor 2/86 LV City Edge Development</v>
          </cell>
          <cell r="D50" t="str">
            <v>Network Systems</v>
          </cell>
          <cell r="E50" t="str">
            <v>CLOSED</v>
          </cell>
          <cell r="F50">
            <v>36678</v>
          </cell>
          <cell r="G50">
            <v>37042</v>
          </cell>
          <cell r="H50" t="str">
            <v>Maguire, Paul</v>
          </cell>
          <cell r="I50">
            <v>8975</v>
          </cell>
          <cell r="J50">
            <v>2101</v>
          </cell>
          <cell r="K50" t="str">
            <v>CIP ELEC U/G Retic</v>
          </cell>
          <cell r="L50">
            <v>29131</v>
          </cell>
          <cell r="M50">
            <v>70123</v>
          </cell>
          <cell r="N50">
            <v>0</v>
          </cell>
          <cell r="O50">
            <v>118.82</v>
          </cell>
          <cell r="P50">
            <v>0</v>
          </cell>
          <cell r="Q50">
            <v>10706.21</v>
          </cell>
          <cell r="R50">
            <v>10706.21</v>
          </cell>
        </row>
        <row r="51">
          <cell r="A51">
            <v>512706</v>
          </cell>
          <cell r="B51" t="str">
            <v>OConnor 1/45 Pole Rel Shops</v>
          </cell>
          <cell r="C51" t="str">
            <v>OConnor 1/45 Pole Reloc behind Shops</v>
          </cell>
          <cell r="D51" t="str">
            <v>Network Systems</v>
          </cell>
          <cell r="E51" t="str">
            <v>CAPITALISED WAITING CLOSURE</v>
          </cell>
          <cell r="F51">
            <v>36678</v>
          </cell>
          <cell r="G51">
            <v>37195</v>
          </cell>
          <cell r="H51" t="str">
            <v>Maguire, Paul</v>
          </cell>
          <cell r="I51">
            <v>54292</v>
          </cell>
          <cell r="J51">
            <v>2101</v>
          </cell>
          <cell r="K51" t="str">
            <v>CIP ELEC O/H Retic</v>
          </cell>
          <cell r="L51">
            <v>29131</v>
          </cell>
          <cell r="M51">
            <v>70124</v>
          </cell>
          <cell r="N51">
            <v>0</v>
          </cell>
          <cell r="O51">
            <v>-7074.59</v>
          </cell>
          <cell r="P51">
            <v>0</v>
          </cell>
          <cell r="Q51">
            <v>65838.77</v>
          </cell>
          <cell r="R51">
            <v>65838.77</v>
          </cell>
        </row>
        <row r="52">
          <cell r="A52">
            <v>512713</v>
          </cell>
          <cell r="B52" t="str">
            <v>Majura Canb A/port Install HV</v>
          </cell>
          <cell r="C52" t="str">
            <v>Majura Canb A/port Install HV Metering</v>
          </cell>
          <cell r="D52" t="str">
            <v>Network Systems</v>
          </cell>
          <cell r="E52" t="str">
            <v>Design</v>
          </cell>
          <cell r="F52">
            <v>36699</v>
          </cell>
          <cell r="G52">
            <v>37437</v>
          </cell>
          <cell r="H52" t="str">
            <v>Cortes, Frank</v>
          </cell>
          <cell r="I52">
            <v>0</v>
          </cell>
          <cell r="J52">
            <v>2101</v>
          </cell>
          <cell r="K52" t="str">
            <v>CIP ELEC Dist Subs</v>
          </cell>
          <cell r="L52">
            <v>29131</v>
          </cell>
          <cell r="M52">
            <v>70140</v>
          </cell>
          <cell r="N52">
            <v>0</v>
          </cell>
          <cell r="O52">
            <v>0</v>
          </cell>
          <cell r="P52">
            <v>4159</v>
          </cell>
          <cell r="Q52">
            <v>0</v>
          </cell>
          <cell r="R52">
            <v>4159</v>
          </cell>
        </row>
        <row r="53">
          <cell r="A53">
            <v>512714</v>
          </cell>
          <cell r="B53" t="str">
            <v>Amaroo opp 19/15 Padmont</v>
          </cell>
          <cell r="C53" t="str">
            <v>Amaroo opp 19/15 Padmont for Primary School</v>
          </cell>
          <cell r="D53" t="str">
            <v>Elec Ntwk Asset Performance</v>
          </cell>
          <cell r="E53" t="str">
            <v>CAPITALISED WAITING CLOSURE</v>
          </cell>
          <cell r="F53">
            <v>36699</v>
          </cell>
          <cell r="G53">
            <v>37437</v>
          </cell>
          <cell r="H53" t="str">
            <v>Ochmanski, Mrs. Dana</v>
          </cell>
          <cell r="I53">
            <v>49960</v>
          </cell>
          <cell r="J53">
            <v>2105</v>
          </cell>
          <cell r="K53" t="str">
            <v>CIPEN Com/Ind Dvlpm</v>
          </cell>
          <cell r="L53">
            <v>29131</v>
          </cell>
          <cell r="M53">
            <v>70101</v>
          </cell>
          <cell r="N53">
            <v>0</v>
          </cell>
          <cell r="O53">
            <v>67585.03</v>
          </cell>
          <cell r="P53">
            <v>0</v>
          </cell>
          <cell r="Q53">
            <v>67585.03</v>
          </cell>
          <cell r="R53">
            <v>67585.03</v>
          </cell>
        </row>
        <row r="54">
          <cell r="A54">
            <v>512717</v>
          </cell>
          <cell r="B54" t="str">
            <v>Forrest 3/13 SS1698 Repl Prog</v>
          </cell>
          <cell r="C54" t="str">
            <v>Forrest 3/13 SS1698 Repl HV S/Gr GEC Prog 00/01</v>
          </cell>
          <cell r="D54" t="str">
            <v>Network Systems</v>
          </cell>
          <cell r="E54" t="str">
            <v>CLOSED</v>
          </cell>
          <cell r="F54">
            <v>36708</v>
          </cell>
          <cell r="G54">
            <v>37164</v>
          </cell>
          <cell r="H54" t="str">
            <v>Malcolm, Doug</v>
          </cell>
          <cell r="I54">
            <v>26022</v>
          </cell>
          <cell r="J54">
            <v>2101</v>
          </cell>
          <cell r="K54" t="str">
            <v>CIP ELEC Dist Subs</v>
          </cell>
          <cell r="L54">
            <v>29131</v>
          </cell>
          <cell r="M54">
            <v>70140</v>
          </cell>
          <cell r="N54">
            <v>0</v>
          </cell>
          <cell r="O54">
            <v>22620.75</v>
          </cell>
          <cell r="P54">
            <v>0</v>
          </cell>
          <cell r="Q54">
            <v>23046.35</v>
          </cell>
          <cell r="R54">
            <v>23046.35</v>
          </cell>
        </row>
        <row r="55">
          <cell r="A55">
            <v>512718</v>
          </cell>
          <cell r="B55" t="str">
            <v>Holder 5/40 SS1599 Repl HV</v>
          </cell>
          <cell r="C55" t="str">
            <v>Holder 5/40 SS1599 Repl HV S/Gr GEC Repl Prog</v>
          </cell>
          <cell r="D55" t="str">
            <v>Network Systems</v>
          </cell>
          <cell r="E55" t="str">
            <v>CLOSED</v>
          </cell>
          <cell r="F55">
            <v>36708</v>
          </cell>
          <cell r="G55">
            <v>37225</v>
          </cell>
          <cell r="H55" t="str">
            <v>Malcolm, Doug</v>
          </cell>
          <cell r="I55">
            <v>22655</v>
          </cell>
          <cell r="J55">
            <v>2101</v>
          </cell>
          <cell r="K55" t="str">
            <v>CIP ELEC Dist Subs</v>
          </cell>
          <cell r="L55">
            <v>29131</v>
          </cell>
          <cell r="M55">
            <v>70140</v>
          </cell>
          <cell r="N55">
            <v>0</v>
          </cell>
          <cell r="O55">
            <v>21111.85</v>
          </cell>
          <cell r="P55">
            <v>0</v>
          </cell>
          <cell r="Q55">
            <v>21686.01</v>
          </cell>
          <cell r="R55">
            <v>21686.01</v>
          </cell>
        </row>
        <row r="56">
          <cell r="A56">
            <v>512719</v>
          </cell>
          <cell r="B56" t="str">
            <v>Holt 5/19 SS1632 Repl HV S/Gr</v>
          </cell>
          <cell r="C56" t="str">
            <v>Holt 5/19 SS1632 Repl HV S/Gr</v>
          </cell>
          <cell r="D56" t="str">
            <v>Network Systems</v>
          </cell>
          <cell r="E56" t="str">
            <v>CLOSED</v>
          </cell>
          <cell r="F56">
            <v>36708</v>
          </cell>
          <cell r="H56" t="str">
            <v>Malcolm, Doug</v>
          </cell>
          <cell r="I56">
            <v>22655</v>
          </cell>
          <cell r="J56">
            <v>2101</v>
          </cell>
          <cell r="K56" t="str">
            <v>CIP ELEC Dist Subs</v>
          </cell>
          <cell r="L56">
            <v>29131</v>
          </cell>
          <cell r="M56">
            <v>70140</v>
          </cell>
          <cell r="N56">
            <v>0</v>
          </cell>
          <cell r="O56">
            <v>21947.360000000001</v>
          </cell>
          <cell r="P56">
            <v>0</v>
          </cell>
          <cell r="Q56">
            <v>22120.9</v>
          </cell>
          <cell r="R56">
            <v>22120.9</v>
          </cell>
        </row>
        <row r="57">
          <cell r="A57">
            <v>512720</v>
          </cell>
          <cell r="B57" t="str">
            <v>Latham ss1517 Repl S/Gr GEC</v>
          </cell>
          <cell r="C57" t="str">
            <v>Holt 5/19 SS1632 Repl HV S/Gr GEC Prog</v>
          </cell>
          <cell r="D57" t="str">
            <v>Network Systems</v>
          </cell>
          <cell r="E57" t="str">
            <v>CLOSED</v>
          </cell>
          <cell r="F57">
            <v>36708</v>
          </cell>
          <cell r="G57">
            <v>37103</v>
          </cell>
          <cell r="H57" t="str">
            <v>Malcolm, Doug</v>
          </cell>
          <cell r="I57">
            <v>27513</v>
          </cell>
          <cell r="J57">
            <v>2101</v>
          </cell>
          <cell r="K57" t="str">
            <v>CIP ELEC Dist Subs</v>
          </cell>
          <cell r="L57">
            <v>29131</v>
          </cell>
          <cell r="M57">
            <v>70140</v>
          </cell>
          <cell r="N57">
            <v>0</v>
          </cell>
          <cell r="O57">
            <v>11307.66</v>
          </cell>
          <cell r="P57">
            <v>0</v>
          </cell>
          <cell r="Q57">
            <v>29358.77</v>
          </cell>
          <cell r="R57">
            <v>29358.77</v>
          </cell>
        </row>
        <row r="58">
          <cell r="A58">
            <v>512723</v>
          </cell>
          <cell r="B58" t="str">
            <v>Banks, Green, Condor Stir</v>
          </cell>
          <cell r="C58" t="str">
            <v>Banks, Green, Condor Stir Krone HV S/Gr Rep Pkg 7</v>
          </cell>
          <cell r="D58" t="str">
            <v>Network Systems</v>
          </cell>
          <cell r="E58" t="str">
            <v>CLOSED</v>
          </cell>
          <cell r="F58">
            <v>36708</v>
          </cell>
          <cell r="G58">
            <v>37072</v>
          </cell>
          <cell r="H58" t="str">
            <v>Malcolm, Doug</v>
          </cell>
          <cell r="I58">
            <v>68594</v>
          </cell>
          <cell r="J58">
            <v>2101</v>
          </cell>
          <cell r="K58" t="str">
            <v>CIP ELEC Dist Subs</v>
          </cell>
          <cell r="L58">
            <v>29131</v>
          </cell>
          <cell r="M58">
            <v>70140</v>
          </cell>
          <cell r="N58">
            <v>0</v>
          </cell>
          <cell r="O58">
            <v>28.99</v>
          </cell>
          <cell r="P58">
            <v>0</v>
          </cell>
          <cell r="Q58">
            <v>59648.14</v>
          </cell>
          <cell r="R58">
            <v>59648.14</v>
          </cell>
        </row>
        <row r="59">
          <cell r="A59">
            <v>512740</v>
          </cell>
          <cell r="B59" t="str">
            <v>Lyons 28/9 Rebuild Pole 940</v>
          </cell>
          <cell r="C59" t="str">
            <v>Lyons 28/9 Rebuild Pole Sub 940</v>
          </cell>
          <cell r="D59" t="str">
            <v>Elec Ntwk Asset Performance</v>
          </cell>
          <cell r="E59" t="str">
            <v>Design</v>
          </cell>
          <cell r="F59">
            <v>36708</v>
          </cell>
          <cell r="G59">
            <v>37256</v>
          </cell>
          <cell r="H59" t="str">
            <v>Ochmanski, Mrs. Dana</v>
          </cell>
          <cell r="I59">
            <v>0</v>
          </cell>
          <cell r="J59">
            <v>2105</v>
          </cell>
          <cell r="K59" t="str">
            <v>CIPEN DS S/S Replac</v>
          </cell>
          <cell r="L59">
            <v>29131</v>
          </cell>
          <cell r="M59">
            <v>70102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512741</v>
          </cell>
          <cell r="B60" t="str">
            <v>Lyneh 1/54 Rebuild Pole Sub556</v>
          </cell>
          <cell r="C60" t="str">
            <v>Lyneham 1/54 Rebuild Pole Sub 556</v>
          </cell>
          <cell r="D60" t="str">
            <v>Elec Ntwk Asset Performance</v>
          </cell>
          <cell r="E60" t="str">
            <v>In Field</v>
          </cell>
          <cell r="F60">
            <v>36708</v>
          </cell>
          <cell r="H60" t="str">
            <v>Ochmanski, Mrs. Dana</v>
          </cell>
          <cell r="I60">
            <v>36300</v>
          </cell>
          <cell r="J60">
            <v>2105</v>
          </cell>
          <cell r="K60" t="str">
            <v>CIPEN DS S/S Replac</v>
          </cell>
          <cell r="L60">
            <v>29131</v>
          </cell>
          <cell r="M60">
            <v>70102</v>
          </cell>
          <cell r="N60">
            <v>14837.25</v>
          </cell>
          <cell r="O60">
            <v>39394.050000000003</v>
          </cell>
          <cell r="P60">
            <v>39394.050000000003</v>
          </cell>
          <cell r="Q60">
            <v>0</v>
          </cell>
          <cell r="R60">
            <v>39394.050000000003</v>
          </cell>
        </row>
        <row r="61">
          <cell r="A61">
            <v>512745</v>
          </cell>
          <cell r="B61" t="str">
            <v>Replacement Pkg 11 00/01</v>
          </cell>
          <cell r="C61" t="str">
            <v>Replacement Pkg 11 00/01 Calwell, Gordon, G/Way</v>
          </cell>
          <cell r="D61" t="str">
            <v>Network Systems</v>
          </cell>
          <cell r="E61" t="str">
            <v>CLOSED</v>
          </cell>
          <cell r="F61">
            <v>36727</v>
          </cell>
          <cell r="G61">
            <v>37154</v>
          </cell>
          <cell r="H61" t="str">
            <v>Malcolm, Doug</v>
          </cell>
          <cell r="I61">
            <v>76161</v>
          </cell>
          <cell r="J61">
            <v>2101</v>
          </cell>
          <cell r="K61" t="str">
            <v>CIP ELEC Dist Subs</v>
          </cell>
          <cell r="L61">
            <v>29131</v>
          </cell>
          <cell r="M61">
            <v>70140</v>
          </cell>
          <cell r="N61">
            <v>0</v>
          </cell>
          <cell r="O61">
            <v>275.08</v>
          </cell>
          <cell r="P61">
            <v>0</v>
          </cell>
          <cell r="Q61">
            <v>66277.47</v>
          </cell>
          <cell r="R61">
            <v>66277.47</v>
          </cell>
        </row>
        <row r="62">
          <cell r="A62">
            <v>512746</v>
          </cell>
          <cell r="B62" t="str">
            <v>Replacement Pkg 12 00/01</v>
          </cell>
          <cell r="C62" t="str">
            <v>Replacement Pkg 12 00/01 Phillip, Rivett</v>
          </cell>
          <cell r="D62" t="str">
            <v>Network Systems</v>
          </cell>
          <cell r="E62" t="str">
            <v>CLOSED</v>
          </cell>
          <cell r="F62">
            <v>36727</v>
          </cell>
          <cell r="G62">
            <v>37092</v>
          </cell>
          <cell r="H62" t="str">
            <v>Malcolm, Doug</v>
          </cell>
          <cell r="I62">
            <v>49151</v>
          </cell>
          <cell r="J62">
            <v>2101</v>
          </cell>
          <cell r="K62" t="str">
            <v>CIP ELEC Dist Subs</v>
          </cell>
          <cell r="L62">
            <v>29131</v>
          </cell>
          <cell r="M62">
            <v>70140</v>
          </cell>
          <cell r="N62">
            <v>0</v>
          </cell>
          <cell r="O62">
            <v>181.43</v>
          </cell>
          <cell r="P62">
            <v>0</v>
          </cell>
          <cell r="Q62">
            <v>41702.04</v>
          </cell>
          <cell r="R62">
            <v>41702.04</v>
          </cell>
        </row>
        <row r="63">
          <cell r="A63">
            <v>512747</v>
          </cell>
          <cell r="B63" t="str">
            <v>Replacement Pkg 13 - 00/01</v>
          </cell>
          <cell r="C63" t="str">
            <v>Replacement Pkg 13 - 00/01 Bonython, Wann</v>
          </cell>
          <cell r="D63" t="str">
            <v>Network Systems</v>
          </cell>
          <cell r="E63" t="str">
            <v>CLOSED</v>
          </cell>
          <cell r="F63">
            <v>36727</v>
          </cell>
          <cell r="G63">
            <v>37154</v>
          </cell>
          <cell r="H63" t="str">
            <v>Malcolm, Doug</v>
          </cell>
          <cell r="I63">
            <v>52850</v>
          </cell>
          <cell r="J63">
            <v>2101</v>
          </cell>
          <cell r="K63" t="str">
            <v>CIP ELEC Dist Subs</v>
          </cell>
          <cell r="L63">
            <v>29131</v>
          </cell>
          <cell r="M63">
            <v>70140</v>
          </cell>
          <cell r="N63">
            <v>0</v>
          </cell>
          <cell r="O63">
            <v>4484.01</v>
          </cell>
          <cell r="P63">
            <v>0</v>
          </cell>
          <cell r="Q63">
            <v>39274.22</v>
          </cell>
          <cell r="R63">
            <v>39274.22</v>
          </cell>
        </row>
        <row r="64">
          <cell r="A64">
            <v>512748</v>
          </cell>
          <cell r="B64" t="str">
            <v>GEC Prog 2000/01 Latham SS1520</v>
          </cell>
          <cell r="C64" t="str">
            <v>GEC Prog 2000/01 Latham SS1520</v>
          </cell>
          <cell r="D64" t="str">
            <v>Network Systems</v>
          </cell>
          <cell r="E64" t="str">
            <v>CLOSED</v>
          </cell>
          <cell r="F64">
            <v>36727</v>
          </cell>
          <cell r="G64">
            <v>37154</v>
          </cell>
          <cell r="H64" t="str">
            <v>Malcolm, Doug</v>
          </cell>
          <cell r="I64">
            <v>22645</v>
          </cell>
          <cell r="J64">
            <v>2101</v>
          </cell>
          <cell r="K64" t="str">
            <v>CIP ELEC Dist Subs</v>
          </cell>
          <cell r="L64">
            <v>29131</v>
          </cell>
          <cell r="M64">
            <v>70140</v>
          </cell>
          <cell r="N64">
            <v>0</v>
          </cell>
          <cell r="O64">
            <v>7683.82</v>
          </cell>
          <cell r="P64">
            <v>0</v>
          </cell>
          <cell r="Q64">
            <v>27220.59</v>
          </cell>
          <cell r="R64">
            <v>27220.59</v>
          </cell>
        </row>
        <row r="65">
          <cell r="A65">
            <v>512749</v>
          </cell>
          <cell r="B65" t="str">
            <v>GEC Prog 2000/01 Latham</v>
          </cell>
          <cell r="C65" t="str">
            <v>GEC Replacement Prog 2000/01 Latham</v>
          </cell>
          <cell r="D65" t="str">
            <v>Network Systems</v>
          </cell>
          <cell r="E65" t="str">
            <v>CLOSED</v>
          </cell>
          <cell r="F65">
            <v>36727</v>
          </cell>
          <cell r="G65">
            <v>37154</v>
          </cell>
          <cell r="H65" t="str">
            <v>Malcolm, Doug</v>
          </cell>
          <cell r="I65">
            <v>22150</v>
          </cell>
          <cell r="J65">
            <v>2101</v>
          </cell>
          <cell r="K65" t="str">
            <v>CIP ELEC Dist Subs</v>
          </cell>
          <cell r="L65">
            <v>29131</v>
          </cell>
          <cell r="M65">
            <v>70140</v>
          </cell>
          <cell r="N65">
            <v>0</v>
          </cell>
          <cell r="O65">
            <v>1285.1300000000001</v>
          </cell>
          <cell r="P65">
            <v>0</v>
          </cell>
          <cell r="Q65">
            <v>15864.35</v>
          </cell>
          <cell r="R65">
            <v>15864.35</v>
          </cell>
        </row>
        <row r="66">
          <cell r="A66">
            <v>512750</v>
          </cell>
          <cell r="B66" t="str">
            <v>GEC Repl Program 00/01 Turner</v>
          </cell>
          <cell r="C66" t="str">
            <v>GEC Repl Program 00/01 Turner</v>
          </cell>
          <cell r="D66" t="str">
            <v>Network Systems</v>
          </cell>
          <cell r="E66" t="str">
            <v>CLOSED</v>
          </cell>
          <cell r="F66">
            <v>36727</v>
          </cell>
          <cell r="G66">
            <v>37287</v>
          </cell>
          <cell r="H66" t="str">
            <v>Malcolm, Doug</v>
          </cell>
          <cell r="I66">
            <v>35436</v>
          </cell>
          <cell r="J66">
            <v>2101</v>
          </cell>
          <cell r="K66" t="str">
            <v>CIP ELEC Dist Subs</v>
          </cell>
          <cell r="L66">
            <v>29131</v>
          </cell>
          <cell r="M66">
            <v>70140</v>
          </cell>
          <cell r="N66">
            <v>0</v>
          </cell>
          <cell r="O66">
            <v>16163.07</v>
          </cell>
          <cell r="P66">
            <v>0</v>
          </cell>
          <cell r="Q66">
            <v>28082.9</v>
          </cell>
          <cell r="R66">
            <v>28082.9</v>
          </cell>
        </row>
        <row r="67">
          <cell r="A67">
            <v>512757</v>
          </cell>
          <cell r="B67" t="str">
            <v>Mitchell 1/16 Upg S1950 Trans</v>
          </cell>
          <cell r="C67" t="str">
            <v>Mitchell 1/16 Upg S1950 Transformer</v>
          </cell>
          <cell r="D67" t="str">
            <v>Network Systems</v>
          </cell>
          <cell r="E67" t="str">
            <v>CLOSED</v>
          </cell>
          <cell r="F67">
            <v>36727</v>
          </cell>
          <cell r="G67">
            <v>37437</v>
          </cell>
          <cell r="H67" t="str">
            <v>Hunnemann, Frank</v>
          </cell>
          <cell r="I67">
            <v>16363</v>
          </cell>
          <cell r="J67">
            <v>2101</v>
          </cell>
          <cell r="K67" t="str">
            <v>CIP ELEC Dist Subs</v>
          </cell>
          <cell r="L67">
            <v>29131</v>
          </cell>
          <cell r="M67">
            <v>70140</v>
          </cell>
          <cell r="N67">
            <v>0</v>
          </cell>
          <cell r="O67">
            <v>14400.02</v>
          </cell>
          <cell r="P67">
            <v>0</v>
          </cell>
          <cell r="Q67">
            <v>16263.21</v>
          </cell>
          <cell r="R67">
            <v>16263.21</v>
          </cell>
        </row>
        <row r="68">
          <cell r="A68">
            <v>512759</v>
          </cell>
          <cell r="B68" t="str">
            <v>Griffith 5/25 LV to 64 Units</v>
          </cell>
          <cell r="C68" t="str">
            <v>Griffith 5/25 LV to 64 Units</v>
          </cell>
          <cell r="D68" t="str">
            <v>Network Systems</v>
          </cell>
          <cell r="E68" t="str">
            <v>CLOSED</v>
          </cell>
          <cell r="F68">
            <v>36733</v>
          </cell>
          <cell r="G68">
            <v>37296</v>
          </cell>
          <cell r="H68" t="str">
            <v>Singh, Mr. Darshan</v>
          </cell>
          <cell r="I68">
            <v>14351</v>
          </cell>
          <cell r="J68">
            <v>2101</v>
          </cell>
          <cell r="K68" t="str">
            <v>CIP ELEC U/G Retic</v>
          </cell>
          <cell r="L68">
            <v>29131</v>
          </cell>
          <cell r="M68">
            <v>70123</v>
          </cell>
          <cell r="N68">
            <v>0</v>
          </cell>
          <cell r="O68">
            <v>21616.79</v>
          </cell>
          <cell r="P68">
            <v>0</v>
          </cell>
          <cell r="Q68">
            <v>23216.79</v>
          </cell>
          <cell r="R68">
            <v>23216.79</v>
          </cell>
        </row>
        <row r="69">
          <cell r="A69">
            <v>512760</v>
          </cell>
          <cell r="B69" t="str">
            <v>Calwell Sec754d 756 Est</v>
          </cell>
          <cell r="C69" t="str">
            <v>Calwell Sec754d 756 Est</v>
          </cell>
          <cell r="D69" t="str">
            <v>Network Systems</v>
          </cell>
          <cell r="E69" t="str">
            <v>CLOSED</v>
          </cell>
          <cell r="F69">
            <v>36733</v>
          </cell>
          <cell r="G69">
            <v>37011</v>
          </cell>
          <cell r="H69" t="str">
            <v>Walisundara, Mrs. Lakshmi</v>
          </cell>
          <cell r="I69">
            <v>52974</v>
          </cell>
          <cell r="J69">
            <v>2101</v>
          </cell>
          <cell r="K69" t="str">
            <v>CIP ELEC U/G Retic</v>
          </cell>
          <cell r="L69">
            <v>29131</v>
          </cell>
          <cell r="M69">
            <v>70123</v>
          </cell>
          <cell r="N69">
            <v>0</v>
          </cell>
          <cell r="O69">
            <v>503.77</v>
          </cell>
          <cell r="P69">
            <v>0</v>
          </cell>
          <cell r="Q69">
            <v>41556.75</v>
          </cell>
          <cell r="R69">
            <v>41556.75</v>
          </cell>
        </row>
        <row r="70">
          <cell r="A70">
            <v>512773</v>
          </cell>
          <cell r="B70" t="str">
            <v>Maj Canb A/Port Blk2 Impulse</v>
          </cell>
          <cell r="C70" t="str">
            <v>Majura Canberra Airport Building 2 Ind Est Impulse</v>
          </cell>
          <cell r="D70" t="str">
            <v>Network Systems</v>
          </cell>
          <cell r="E70" t="str">
            <v>CLOSED</v>
          </cell>
          <cell r="F70">
            <v>36739</v>
          </cell>
          <cell r="G70">
            <v>37437</v>
          </cell>
          <cell r="H70" t="str">
            <v>Cortes, Frank</v>
          </cell>
          <cell r="I70">
            <v>91917</v>
          </cell>
          <cell r="J70">
            <v>2101</v>
          </cell>
          <cell r="K70" t="str">
            <v>CIP ELEC U/G Retic</v>
          </cell>
          <cell r="L70">
            <v>29131</v>
          </cell>
          <cell r="M70">
            <v>70123</v>
          </cell>
          <cell r="N70">
            <v>0</v>
          </cell>
          <cell r="O70">
            <v>101622.19</v>
          </cell>
          <cell r="P70">
            <v>0</v>
          </cell>
          <cell r="Q70">
            <v>110744.9</v>
          </cell>
          <cell r="R70">
            <v>110744.9</v>
          </cell>
        </row>
        <row r="71">
          <cell r="A71">
            <v>512774</v>
          </cell>
          <cell r="B71" t="str">
            <v>Griffith 27/78 LV to units&amp;Caf</v>
          </cell>
          <cell r="C71" t="str">
            <v>Griffith 27/78 LV to units&amp;Caf</v>
          </cell>
          <cell r="D71" t="str">
            <v>Network Systems</v>
          </cell>
          <cell r="E71" t="str">
            <v>CLOSED</v>
          </cell>
          <cell r="F71">
            <v>36746</v>
          </cell>
          <cell r="G71">
            <v>37164</v>
          </cell>
          <cell r="H71" t="str">
            <v>Peisley, Mr. Warren</v>
          </cell>
          <cell r="I71">
            <v>110587</v>
          </cell>
          <cell r="J71">
            <v>2101</v>
          </cell>
          <cell r="K71" t="str">
            <v>CIP ELEC U/G Retic</v>
          </cell>
          <cell r="L71">
            <v>29131</v>
          </cell>
          <cell r="M71">
            <v>70123</v>
          </cell>
          <cell r="N71">
            <v>0</v>
          </cell>
          <cell r="O71">
            <v>140.30000000000001</v>
          </cell>
          <cell r="P71">
            <v>0</v>
          </cell>
          <cell r="Q71">
            <v>54901.58</v>
          </cell>
          <cell r="R71">
            <v>54901.58</v>
          </cell>
        </row>
        <row r="72">
          <cell r="A72">
            <v>512777</v>
          </cell>
          <cell r="B72" t="str">
            <v>Bruce Sec 83 LV to 32 Units</v>
          </cell>
          <cell r="C72" t="str">
            <v>Bruce Sec 83 LV to 32 Units</v>
          </cell>
          <cell r="D72" t="str">
            <v>Network Systems</v>
          </cell>
          <cell r="E72" t="str">
            <v>CLOSED</v>
          </cell>
          <cell r="F72">
            <v>36746</v>
          </cell>
          <cell r="G72">
            <v>37123</v>
          </cell>
          <cell r="H72" t="str">
            <v>Ochmanski, Mrs. Dana</v>
          </cell>
          <cell r="I72">
            <v>31800</v>
          </cell>
          <cell r="J72">
            <v>2101</v>
          </cell>
          <cell r="K72" t="str">
            <v>CIP ELEC U/G Retic</v>
          </cell>
          <cell r="L72">
            <v>29131</v>
          </cell>
          <cell r="M72">
            <v>70123</v>
          </cell>
          <cell r="N72">
            <v>0</v>
          </cell>
          <cell r="O72">
            <v>201.28</v>
          </cell>
          <cell r="P72">
            <v>0</v>
          </cell>
          <cell r="Q72">
            <v>31649.11</v>
          </cell>
          <cell r="R72">
            <v>31649.11</v>
          </cell>
        </row>
        <row r="73">
          <cell r="A73">
            <v>512789</v>
          </cell>
          <cell r="B73" t="str">
            <v>O'malley East Development</v>
          </cell>
          <cell r="C73" t="str">
            <v>O'malley East Development</v>
          </cell>
          <cell r="D73" t="str">
            <v>Elec Ntwk Project Management</v>
          </cell>
          <cell r="E73" t="str">
            <v>Design</v>
          </cell>
          <cell r="F73">
            <v>36749</v>
          </cell>
          <cell r="G73">
            <v>37499</v>
          </cell>
          <cell r="H73" t="str">
            <v>Cortes, Frank</v>
          </cell>
          <cell r="I73">
            <v>0</v>
          </cell>
          <cell r="J73">
            <v>2101</v>
          </cell>
          <cell r="K73" t="str">
            <v>CIPEN Urban Dvlpmnt</v>
          </cell>
          <cell r="L73">
            <v>29131</v>
          </cell>
          <cell r="M73">
            <v>70101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512790</v>
          </cell>
          <cell r="B74" t="str">
            <v>Ainslie 5+9/66 Rel Pole</v>
          </cell>
          <cell r="C74" t="str">
            <v>Ainslie 5+9/66 Rel Pole</v>
          </cell>
          <cell r="D74" t="str">
            <v>Network Systems</v>
          </cell>
          <cell r="E74" t="str">
            <v>CLOSED</v>
          </cell>
          <cell r="F74">
            <v>36749</v>
          </cell>
          <cell r="G74">
            <v>37437</v>
          </cell>
          <cell r="H74" t="str">
            <v>Singh, Mr. Darshan</v>
          </cell>
          <cell r="I74">
            <v>9999</v>
          </cell>
          <cell r="J74">
            <v>2101</v>
          </cell>
          <cell r="K74" t="str">
            <v>CIP ELEC U/G Retic</v>
          </cell>
          <cell r="L74">
            <v>29131</v>
          </cell>
          <cell r="M74">
            <v>70123</v>
          </cell>
          <cell r="N74">
            <v>0</v>
          </cell>
          <cell r="O74">
            <v>8064.26</v>
          </cell>
          <cell r="P74">
            <v>0</v>
          </cell>
          <cell r="Q74">
            <v>9364.26</v>
          </cell>
          <cell r="R74">
            <v>9364.26</v>
          </cell>
        </row>
        <row r="75">
          <cell r="A75">
            <v>512793</v>
          </cell>
          <cell r="B75" t="str">
            <v>Ngunnawal 4/106 Stage3</v>
          </cell>
          <cell r="C75" t="str">
            <v>Ngunnawal 4/106 Stage3</v>
          </cell>
          <cell r="D75" t="str">
            <v>Network Systems</v>
          </cell>
          <cell r="E75" t="str">
            <v>CLOSED</v>
          </cell>
          <cell r="F75">
            <v>36756</v>
          </cell>
          <cell r="H75" t="str">
            <v>Cortes, Frank</v>
          </cell>
          <cell r="I75">
            <v>5830</v>
          </cell>
          <cell r="J75">
            <v>2101</v>
          </cell>
          <cell r="K75" t="str">
            <v>CIP ELEC U/G Retic</v>
          </cell>
          <cell r="L75">
            <v>29131</v>
          </cell>
          <cell r="M75">
            <v>70123</v>
          </cell>
          <cell r="N75">
            <v>0</v>
          </cell>
          <cell r="O75">
            <v>1163.7</v>
          </cell>
          <cell r="P75">
            <v>0</v>
          </cell>
          <cell r="Q75">
            <v>4919.26</v>
          </cell>
          <cell r="R75">
            <v>4919.26</v>
          </cell>
        </row>
        <row r="76">
          <cell r="A76">
            <v>512798</v>
          </cell>
          <cell r="B76" t="str">
            <v>Calwell 9/787 to Optus</v>
          </cell>
          <cell r="C76" t="str">
            <v>Calwell 9/787 to Optus</v>
          </cell>
          <cell r="D76" t="str">
            <v>Network Systems</v>
          </cell>
          <cell r="E76" t="str">
            <v>CLOSED</v>
          </cell>
          <cell r="F76">
            <v>36762</v>
          </cell>
          <cell r="H76" t="str">
            <v>Peisley, Mr. Warren</v>
          </cell>
          <cell r="I76">
            <v>14929</v>
          </cell>
          <cell r="J76">
            <v>2101</v>
          </cell>
          <cell r="K76" t="str">
            <v>CIP ELEC U/G Retic</v>
          </cell>
          <cell r="L76">
            <v>29131</v>
          </cell>
          <cell r="M76">
            <v>70123</v>
          </cell>
          <cell r="N76">
            <v>0</v>
          </cell>
          <cell r="O76">
            <v>17232.8</v>
          </cell>
          <cell r="P76">
            <v>0</v>
          </cell>
          <cell r="Q76">
            <v>18526.8</v>
          </cell>
          <cell r="R76">
            <v>18526.8</v>
          </cell>
        </row>
        <row r="77">
          <cell r="A77">
            <v>512807</v>
          </cell>
          <cell r="B77" t="str">
            <v>Belconnen 15/86 Rel Pwr</v>
          </cell>
          <cell r="C77" t="str">
            <v>Belconnen 15/86 Rel Pwr</v>
          </cell>
          <cell r="D77" t="str">
            <v>Network Systems</v>
          </cell>
          <cell r="E77" t="str">
            <v>Design</v>
          </cell>
          <cell r="F77">
            <v>36767</v>
          </cell>
          <cell r="G77">
            <v>37437</v>
          </cell>
          <cell r="H77" t="str">
            <v>Peisley, Mr. Warren</v>
          </cell>
          <cell r="I77">
            <v>0</v>
          </cell>
          <cell r="J77">
            <v>2101</v>
          </cell>
          <cell r="K77" t="str">
            <v>CIP ELEC U/G Retic</v>
          </cell>
          <cell r="L77">
            <v>29131</v>
          </cell>
          <cell r="M77">
            <v>70123</v>
          </cell>
          <cell r="N77">
            <v>0</v>
          </cell>
          <cell r="O77">
            <v>0</v>
          </cell>
          <cell r="P77">
            <v>647.24</v>
          </cell>
          <cell r="Q77">
            <v>0</v>
          </cell>
          <cell r="R77">
            <v>647.24</v>
          </cell>
        </row>
        <row r="78">
          <cell r="A78">
            <v>512810</v>
          </cell>
          <cell r="B78" t="str">
            <v>Acton Adj 3/85 Optus</v>
          </cell>
          <cell r="C78" t="str">
            <v>Acton Adj 3/85 Optus</v>
          </cell>
          <cell r="D78" t="str">
            <v>Network Systems</v>
          </cell>
          <cell r="E78" t="str">
            <v>Design</v>
          </cell>
          <cell r="F78">
            <v>36773</v>
          </cell>
          <cell r="G78">
            <v>37468</v>
          </cell>
          <cell r="H78" t="str">
            <v>Walisundara, Mrs. Lakshmi</v>
          </cell>
          <cell r="I78">
            <v>0</v>
          </cell>
          <cell r="J78">
            <v>2101</v>
          </cell>
          <cell r="K78" t="str">
            <v>CIP ELEC U/G Retic</v>
          </cell>
          <cell r="L78">
            <v>29131</v>
          </cell>
          <cell r="M78">
            <v>70123</v>
          </cell>
          <cell r="N78">
            <v>0</v>
          </cell>
          <cell r="O78">
            <v>796.9</v>
          </cell>
          <cell r="P78">
            <v>1971.68</v>
          </cell>
          <cell r="Q78">
            <v>0</v>
          </cell>
          <cell r="R78">
            <v>1971.68</v>
          </cell>
        </row>
        <row r="79">
          <cell r="A79">
            <v>512811</v>
          </cell>
          <cell r="B79" t="str">
            <v>Weston 4/24 Restore LV</v>
          </cell>
          <cell r="C79" t="str">
            <v>Weston 4/24 Restore LV</v>
          </cell>
          <cell r="D79" t="str">
            <v>Network Systems</v>
          </cell>
          <cell r="E79" t="str">
            <v>In Field</v>
          </cell>
          <cell r="F79">
            <v>36773</v>
          </cell>
          <cell r="H79" t="str">
            <v>Maguire, Paul</v>
          </cell>
          <cell r="I79">
            <v>8598</v>
          </cell>
          <cell r="J79">
            <v>2101</v>
          </cell>
          <cell r="K79" t="str">
            <v>CIP ELEC U/G Retic</v>
          </cell>
          <cell r="L79">
            <v>29131</v>
          </cell>
          <cell r="M79">
            <v>70123</v>
          </cell>
          <cell r="N79">
            <v>0</v>
          </cell>
          <cell r="O79">
            <v>12241.05</v>
          </cell>
          <cell r="P79">
            <v>12754.67</v>
          </cell>
          <cell r="Q79">
            <v>0</v>
          </cell>
          <cell r="R79">
            <v>12754.67</v>
          </cell>
        </row>
        <row r="80">
          <cell r="A80">
            <v>512813</v>
          </cell>
          <cell r="B80" t="str">
            <v>Dickson 1/31 LV to Padmount</v>
          </cell>
          <cell r="C80" t="str">
            <v>Dickson 1/31 LV to Padmount</v>
          </cell>
          <cell r="D80" t="str">
            <v>Network Systems</v>
          </cell>
          <cell r="E80" t="str">
            <v>Field Complete</v>
          </cell>
          <cell r="F80">
            <v>36773</v>
          </cell>
          <cell r="H80" t="str">
            <v>Walisundara, Mrs. Lakshmi</v>
          </cell>
          <cell r="I80">
            <v>12920</v>
          </cell>
          <cell r="J80">
            <v>2101</v>
          </cell>
          <cell r="K80" t="str">
            <v>CIP ELEC U/G Retic</v>
          </cell>
          <cell r="L80">
            <v>29131</v>
          </cell>
          <cell r="M80">
            <v>70123</v>
          </cell>
          <cell r="N80">
            <v>0</v>
          </cell>
          <cell r="O80">
            <v>6149.11</v>
          </cell>
          <cell r="P80">
            <v>6149.11</v>
          </cell>
          <cell r="Q80">
            <v>0</v>
          </cell>
          <cell r="R80">
            <v>6149.11</v>
          </cell>
        </row>
        <row r="81">
          <cell r="A81">
            <v>512816</v>
          </cell>
          <cell r="B81" t="str">
            <v>Hume 31/2 Pad Sub Impr</v>
          </cell>
          <cell r="C81" t="str">
            <v>Hume 31/2 Pad Sub Impr</v>
          </cell>
          <cell r="D81" t="str">
            <v>Network Systems</v>
          </cell>
          <cell r="E81" t="str">
            <v>CLOSED</v>
          </cell>
          <cell r="F81">
            <v>36775</v>
          </cell>
          <cell r="G81">
            <v>37437</v>
          </cell>
          <cell r="H81" t="str">
            <v>Maguire, Paul</v>
          </cell>
          <cell r="I81">
            <v>87305</v>
          </cell>
          <cell r="J81">
            <v>2101</v>
          </cell>
          <cell r="K81" t="str">
            <v>CIP ELEC U/G Retic</v>
          </cell>
          <cell r="L81">
            <v>29131</v>
          </cell>
          <cell r="M81">
            <v>70123</v>
          </cell>
          <cell r="N81">
            <v>850</v>
          </cell>
          <cell r="O81">
            <v>76716.820000000007</v>
          </cell>
          <cell r="P81">
            <v>0</v>
          </cell>
          <cell r="Q81">
            <v>79655.289999999994</v>
          </cell>
          <cell r="R81">
            <v>79655.289999999994</v>
          </cell>
        </row>
        <row r="82">
          <cell r="A82">
            <v>512819</v>
          </cell>
          <cell r="B82" t="str">
            <v>Bruce 14+20/83 LV to units</v>
          </cell>
          <cell r="C82" t="str">
            <v>Bruce 14+20/83 LV to units</v>
          </cell>
          <cell r="D82" t="str">
            <v>Network Systems</v>
          </cell>
          <cell r="E82" t="str">
            <v>CLOSED</v>
          </cell>
          <cell r="F82">
            <v>36775</v>
          </cell>
          <cell r="G82">
            <v>37123</v>
          </cell>
          <cell r="H82" t="str">
            <v>Ochmanski, Mrs. Dana</v>
          </cell>
          <cell r="I82">
            <v>6500</v>
          </cell>
          <cell r="J82">
            <v>2101</v>
          </cell>
          <cell r="K82" t="str">
            <v>CIP ELEC U/G Retic</v>
          </cell>
          <cell r="L82">
            <v>29131</v>
          </cell>
          <cell r="M82">
            <v>70123</v>
          </cell>
          <cell r="N82">
            <v>0</v>
          </cell>
          <cell r="O82">
            <v>37.630000000000003</v>
          </cell>
          <cell r="P82">
            <v>0</v>
          </cell>
          <cell r="Q82">
            <v>6049.1</v>
          </cell>
          <cell r="R82">
            <v>6049.1</v>
          </cell>
        </row>
        <row r="83">
          <cell r="A83">
            <v>512829</v>
          </cell>
          <cell r="B83" t="str">
            <v>Griffith 4/6 Repl OH ABC</v>
          </cell>
          <cell r="C83" t="str">
            <v>Griffith 4/6 Repl OH ABC</v>
          </cell>
          <cell r="D83" t="str">
            <v>Network Systems</v>
          </cell>
          <cell r="E83" t="str">
            <v>CLOSED</v>
          </cell>
          <cell r="F83">
            <v>36784</v>
          </cell>
          <cell r="H83" t="str">
            <v>Maguire, Paul</v>
          </cell>
          <cell r="I83">
            <v>8755</v>
          </cell>
          <cell r="J83">
            <v>2101</v>
          </cell>
          <cell r="K83" t="str">
            <v>CIP ELEC U/G Retic</v>
          </cell>
          <cell r="L83">
            <v>29131</v>
          </cell>
          <cell r="M83">
            <v>70123</v>
          </cell>
          <cell r="N83">
            <v>0</v>
          </cell>
          <cell r="O83">
            <v>35.979999999999997</v>
          </cell>
          <cell r="P83">
            <v>0</v>
          </cell>
          <cell r="Q83">
            <v>7253.77</v>
          </cell>
          <cell r="R83">
            <v>7253.77</v>
          </cell>
        </row>
        <row r="84">
          <cell r="A84">
            <v>512830</v>
          </cell>
          <cell r="B84" t="str">
            <v>Majura Aport LV to servo</v>
          </cell>
          <cell r="C84" t="str">
            <v>Majura -  Airport LV to Service Station</v>
          </cell>
          <cell r="D84" t="str">
            <v>Network Systems</v>
          </cell>
          <cell r="E84" t="str">
            <v>CLOSED</v>
          </cell>
          <cell r="F84">
            <v>36784</v>
          </cell>
          <cell r="G84">
            <v>37042</v>
          </cell>
          <cell r="H84" t="str">
            <v>Walisundara, Mr. Upul</v>
          </cell>
          <cell r="I84">
            <v>8650</v>
          </cell>
          <cell r="J84">
            <v>2101</v>
          </cell>
          <cell r="K84" t="str">
            <v>CIP ELEC U/G Retic</v>
          </cell>
          <cell r="L84">
            <v>29131</v>
          </cell>
          <cell r="M84">
            <v>70123</v>
          </cell>
          <cell r="N84">
            <v>0</v>
          </cell>
          <cell r="O84">
            <v>445.35</v>
          </cell>
          <cell r="P84">
            <v>0</v>
          </cell>
          <cell r="Q84">
            <v>7540.79</v>
          </cell>
          <cell r="R84">
            <v>7540.79</v>
          </cell>
        </row>
        <row r="85">
          <cell r="A85">
            <v>512831</v>
          </cell>
          <cell r="B85" t="str">
            <v>Fyshwick adj 37/11 con HV</v>
          </cell>
          <cell r="C85" t="str">
            <v>Fyshwick adj 37/11 con HV</v>
          </cell>
          <cell r="D85" t="str">
            <v>Network Systems</v>
          </cell>
          <cell r="E85" t="str">
            <v>Field Complete</v>
          </cell>
          <cell r="F85">
            <v>36784</v>
          </cell>
          <cell r="H85" t="str">
            <v>Maguire, Paul</v>
          </cell>
          <cell r="I85">
            <v>30335</v>
          </cell>
          <cell r="J85">
            <v>2101</v>
          </cell>
          <cell r="K85" t="str">
            <v>CIP ELEC U/G Retic</v>
          </cell>
          <cell r="L85">
            <v>29131</v>
          </cell>
          <cell r="M85">
            <v>70123</v>
          </cell>
          <cell r="N85">
            <v>470</v>
          </cell>
          <cell r="O85">
            <v>25340.15</v>
          </cell>
          <cell r="P85">
            <v>28243.84</v>
          </cell>
          <cell r="Q85">
            <v>0</v>
          </cell>
          <cell r="R85">
            <v>28243.84</v>
          </cell>
        </row>
        <row r="86">
          <cell r="A86">
            <v>512832</v>
          </cell>
          <cell r="B86" t="str">
            <v>City Watson Feeder</v>
          </cell>
          <cell r="C86" t="str">
            <v>City Watson Feeder</v>
          </cell>
          <cell r="D86" t="str">
            <v>Network Systems</v>
          </cell>
          <cell r="E86" t="str">
            <v>In Field</v>
          </cell>
          <cell r="F86">
            <v>36784</v>
          </cell>
          <cell r="H86" t="str">
            <v>Ochmanski, Mrs. Dana</v>
          </cell>
          <cell r="I86">
            <v>261300</v>
          </cell>
          <cell r="J86">
            <v>2101</v>
          </cell>
          <cell r="K86" t="str">
            <v>CIP ELEC U/G Retic</v>
          </cell>
          <cell r="L86">
            <v>29131</v>
          </cell>
          <cell r="M86">
            <v>70123</v>
          </cell>
          <cell r="N86">
            <v>15802.82</v>
          </cell>
          <cell r="O86">
            <v>244922.95</v>
          </cell>
          <cell r="P86">
            <v>251832.75</v>
          </cell>
          <cell r="Q86">
            <v>0</v>
          </cell>
          <cell r="R86">
            <v>251832.75</v>
          </cell>
        </row>
        <row r="87">
          <cell r="A87">
            <v>512834</v>
          </cell>
          <cell r="B87" t="str">
            <v>Charn 2/94 Replace Padmount</v>
          </cell>
          <cell r="C87" t="str">
            <v>Charnwood 2/94 Replace Padmount Sub</v>
          </cell>
          <cell r="D87" t="str">
            <v>Network Systems</v>
          </cell>
          <cell r="E87" t="str">
            <v>Field Complete</v>
          </cell>
          <cell r="F87">
            <v>36791</v>
          </cell>
          <cell r="H87" t="str">
            <v>Maguire, Paul</v>
          </cell>
          <cell r="I87">
            <v>80183.960000000006</v>
          </cell>
          <cell r="J87">
            <v>2101</v>
          </cell>
          <cell r="K87" t="str">
            <v>CIP ELEC U/G Retic</v>
          </cell>
          <cell r="L87">
            <v>29131</v>
          </cell>
          <cell r="M87">
            <v>70123</v>
          </cell>
          <cell r="N87">
            <v>0</v>
          </cell>
          <cell r="O87">
            <v>92709.01</v>
          </cell>
          <cell r="P87">
            <v>94797.28</v>
          </cell>
          <cell r="Q87">
            <v>0</v>
          </cell>
          <cell r="R87">
            <v>94797.28</v>
          </cell>
        </row>
        <row r="88">
          <cell r="A88">
            <v>512835</v>
          </cell>
          <cell r="B88" t="str">
            <v>Hume Padmount 19 &amp; 21/2</v>
          </cell>
          <cell r="C88" t="str">
            <v>Hume Padmount 19 &amp; 21/2</v>
          </cell>
          <cell r="D88" t="str">
            <v>Network Systems</v>
          </cell>
          <cell r="E88" t="str">
            <v>In Field</v>
          </cell>
          <cell r="F88">
            <v>36791</v>
          </cell>
          <cell r="H88" t="str">
            <v>Maguire, Paul</v>
          </cell>
          <cell r="I88">
            <v>112423</v>
          </cell>
          <cell r="J88">
            <v>2101</v>
          </cell>
          <cell r="K88" t="str">
            <v>CIP ELEC U/G Retic</v>
          </cell>
          <cell r="L88">
            <v>29131</v>
          </cell>
          <cell r="M88">
            <v>70123</v>
          </cell>
          <cell r="N88">
            <v>0</v>
          </cell>
          <cell r="O88">
            <v>437.53</v>
          </cell>
          <cell r="P88">
            <v>88507.46</v>
          </cell>
          <cell r="Q88">
            <v>0</v>
          </cell>
          <cell r="R88">
            <v>88507.46</v>
          </cell>
        </row>
        <row r="89">
          <cell r="A89">
            <v>512837</v>
          </cell>
          <cell r="B89" t="str">
            <v>Conder 9 Banks 3 Estate</v>
          </cell>
          <cell r="C89" t="str">
            <v>Condor 9 RETIC TO 86 SITES</v>
          </cell>
          <cell r="D89" t="str">
            <v>Network Systems</v>
          </cell>
          <cell r="E89" t="str">
            <v>CAPITALISED WAITING CLOSURE</v>
          </cell>
          <cell r="F89">
            <v>36790</v>
          </cell>
          <cell r="G89">
            <v>37026</v>
          </cell>
          <cell r="H89" t="str">
            <v>Walisundara, Mrs. Lakshmi</v>
          </cell>
          <cell r="I89">
            <v>244415</v>
          </cell>
          <cell r="J89">
            <v>2101</v>
          </cell>
          <cell r="K89" t="str">
            <v>CIP ELEC U/G Retic</v>
          </cell>
          <cell r="L89">
            <v>29131</v>
          </cell>
          <cell r="M89">
            <v>70123</v>
          </cell>
          <cell r="N89">
            <v>0</v>
          </cell>
          <cell r="O89">
            <v>649.49</v>
          </cell>
          <cell r="P89">
            <v>0</v>
          </cell>
          <cell r="Q89">
            <v>232292.6</v>
          </cell>
          <cell r="R89">
            <v>232292.6</v>
          </cell>
        </row>
        <row r="90">
          <cell r="A90">
            <v>512839</v>
          </cell>
          <cell r="B90" t="str">
            <v>Park - 1/37 New SWS</v>
          </cell>
          <cell r="C90" t="str">
            <v>Parkes 1/37 New SWS for System Improvement</v>
          </cell>
          <cell r="D90" t="str">
            <v>Network Systems</v>
          </cell>
          <cell r="E90" t="str">
            <v>CLOSED</v>
          </cell>
          <cell r="F90">
            <v>36795</v>
          </cell>
          <cell r="G90">
            <v>37406</v>
          </cell>
          <cell r="H90" t="str">
            <v>Ochmanski, Mrs. Dana</v>
          </cell>
          <cell r="I90">
            <v>86200</v>
          </cell>
          <cell r="J90">
            <v>2101</v>
          </cell>
          <cell r="K90" t="str">
            <v>CIP ELEC U/G Retic</v>
          </cell>
          <cell r="L90">
            <v>29131</v>
          </cell>
          <cell r="M90">
            <v>70123</v>
          </cell>
          <cell r="N90">
            <v>0</v>
          </cell>
          <cell r="O90">
            <v>80202.320000000007</v>
          </cell>
          <cell r="P90">
            <v>0</v>
          </cell>
          <cell r="Q90">
            <v>98110.6</v>
          </cell>
          <cell r="R90">
            <v>98110.6</v>
          </cell>
        </row>
        <row r="91">
          <cell r="A91">
            <v>512842</v>
          </cell>
          <cell r="B91" t="str">
            <v>Nich - Harcourt Hill 13</v>
          </cell>
          <cell r="C91" t="str">
            <v>Nicholls Harcourt Hill Stage 13 (32 Units)</v>
          </cell>
          <cell r="D91" t="str">
            <v>Network Systems</v>
          </cell>
          <cell r="E91" t="str">
            <v>In Field</v>
          </cell>
          <cell r="F91">
            <v>36798</v>
          </cell>
          <cell r="H91" t="str">
            <v>Peisley, Mr. Warren</v>
          </cell>
          <cell r="I91">
            <v>87013</v>
          </cell>
          <cell r="J91">
            <v>2101</v>
          </cell>
          <cell r="K91" t="str">
            <v>CIP ELEC U/G Retic</v>
          </cell>
          <cell r="L91">
            <v>29131</v>
          </cell>
          <cell r="M91">
            <v>70123</v>
          </cell>
          <cell r="N91">
            <v>104</v>
          </cell>
          <cell r="O91">
            <v>95571.199999999997</v>
          </cell>
          <cell r="P91">
            <v>95914.34</v>
          </cell>
          <cell r="Q91">
            <v>0</v>
          </cell>
          <cell r="R91">
            <v>95914.34</v>
          </cell>
        </row>
        <row r="92">
          <cell r="A92">
            <v>512845</v>
          </cell>
          <cell r="B92" t="str">
            <v>Kaleen Section 53</v>
          </cell>
          <cell r="C92" t="str">
            <v>Kaleen LV Augmentation to Section 53</v>
          </cell>
          <cell r="D92" t="str">
            <v>Network Systems</v>
          </cell>
          <cell r="E92" t="str">
            <v>Field Complete</v>
          </cell>
          <cell r="F92">
            <v>36809</v>
          </cell>
          <cell r="G92">
            <v>36980</v>
          </cell>
          <cell r="H92" t="str">
            <v>Deschamps, Chris</v>
          </cell>
          <cell r="I92">
            <v>9865</v>
          </cell>
          <cell r="J92">
            <v>2101</v>
          </cell>
          <cell r="K92" t="str">
            <v>CIP ELEC U/G Retic</v>
          </cell>
          <cell r="L92">
            <v>29131</v>
          </cell>
          <cell r="M92">
            <v>70123</v>
          </cell>
          <cell r="N92">
            <v>0</v>
          </cell>
          <cell r="O92">
            <v>0</v>
          </cell>
          <cell r="P92">
            <v>2913.26</v>
          </cell>
          <cell r="Q92">
            <v>0</v>
          </cell>
          <cell r="R92">
            <v>2913.26</v>
          </cell>
        </row>
        <row r="93">
          <cell r="A93">
            <v>512846</v>
          </cell>
          <cell r="B93" t="str">
            <v>Nich - H/Hill Stg 10E</v>
          </cell>
          <cell r="C93" t="str">
            <v>Nicholls Harcourt Hill Stage 10E (42 Blocks)</v>
          </cell>
          <cell r="D93" t="str">
            <v>Network Systems</v>
          </cell>
          <cell r="E93" t="str">
            <v>In Field</v>
          </cell>
          <cell r="F93">
            <v>36809</v>
          </cell>
          <cell r="H93" t="str">
            <v>Peisley, Mr. Warren</v>
          </cell>
          <cell r="I93">
            <v>106246</v>
          </cell>
          <cell r="J93">
            <v>2101</v>
          </cell>
          <cell r="K93" t="str">
            <v>CIP ELEC U/G Retic</v>
          </cell>
          <cell r="L93">
            <v>29131</v>
          </cell>
          <cell r="M93">
            <v>70123</v>
          </cell>
          <cell r="N93">
            <v>564</v>
          </cell>
          <cell r="O93">
            <v>115542.52</v>
          </cell>
          <cell r="P93">
            <v>116573.17</v>
          </cell>
          <cell r="Q93">
            <v>0</v>
          </cell>
          <cell r="R93">
            <v>116573.17</v>
          </cell>
        </row>
        <row r="94">
          <cell r="A94">
            <v>512847</v>
          </cell>
          <cell r="B94" t="str">
            <v>Nich - Harcourt Hill 10D</v>
          </cell>
          <cell r="C94" t="str">
            <v>Nicholls Harcourt Hill Stage 10D (53 blocks)</v>
          </cell>
          <cell r="D94" t="str">
            <v>Network Systems</v>
          </cell>
          <cell r="E94" t="str">
            <v>CLOSED</v>
          </cell>
          <cell r="F94">
            <v>36809</v>
          </cell>
          <cell r="G94">
            <v>37011</v>
          </cell>
          <cell r="H94" t="str">
            <v>Peisley, Mr. Warren</v>
          </cell>
          <cell r="I94">
            <v>91211</v>
          </cell>
          <cell r="J94">
            <v>2101</v>
          </cell>
          <cell r="K94" t="str">
            <v>CIP ELEC U/G Retic</v>
          </cell>
          <cell r="L94">
            <v>29131</v>
          </cell>
          <cell r="M94">
            <v>70123</v>
          </cell>
          <cell r="N94">
            <v>0</v>
          </cell>
          <cell r="O94">
            <v>7368.15</v>
          </cell>
          <cell r="P94">
            <v>0</v>
          </cell>
          <cell r="Q94">
            <v>80368.88</v>
          </cell>
          <cell r="R94">
            <v>80368.88</v>
          </cell>
        </row>
        <row r="95">
          <cell r="A95">
            <v>512848</v>
          </cell>
          <cell r="B95" t="str">
            <v>Nich - Harcourt Hill 7</v>
          </cell>
          <cell r="C95" t="str">
            <v>Nicholls Harcourt Hill Stage 7 (12 BLOCKS)</v>
          </cell>
          <cell r="D95" t="str">
            <v>Network Systems</v>
          </cell>
          <cell r="E95" t="str">
            <v>CLOSED</v>
          </cell>
          <cell r="F95">
            <v>36809</v>
          </cell>
          <cell r="G95">
            <v>37376</v>
          </cell>
          <cell r="H95" t="str">
            <v>Peisley, Mr. Warren</v>
          </cell>
          <cell r="I95">
            <v>79865</v>
          </cell>
          <cell r="J95">
            <v>2101</v>
          </cell>
          <cell r="K95" t="str">
            <v>CIP ELEC U/G Retic</v>
          </cell>
          <cell r="L95">
            <v>29131</v>
          </cell>
          <cell r="M95">
            <v>70123</v>
          </cell>
          <cell r="N95">
            <v>0</v>
          </cell>
          <cell r="O95">
            <v>71837.539999999994</v>
          </cell>
          <cell r="P95">
            <v>0</v>
          </cell>
          <cell r="Q95">
            <v>74904.83</v>
          </cell>
          <cell r="R95">
            <v>74904.83</v>
          </cell>
        </row>
        <row r="96">
          <cell r="A96">
            <v>512856</v>
          </cell>
          <cell r="B96" t="str">
            <v>Kale 22/117 LV to Oval Lights</v>
          </cell>
          <cell r="C96" t="str">
            <v>Kaleen 22/117 LV to Oval Lighting</v>
          </cell>
          <cell r="D96" t="str">
            <v>Network Systems</v>
          </cell>
          <cell r="E96" t="str">
            <v>CLOSED</v>
          </cell>
          <cell r="F96">
            <v>36815</v>
          </cell>
          <cell r="G96">
            <v>37125</v>
          </cell>
          <cell r="H96" t="str">
            <v>Singh, Mr. Darshan</v>
          </cell>
          <cell r="I96">
            <v>820</v>
          </cell>
          <cell r="J96">
            <v>2101</v>
          </cell>
          <cell r="K96" t="str">
            <v>CIP ELEC Retic</v>
          </cell>
          <cell r="L96">
            <v>29131</v>
          </cell>
          <cell r="M96">
            <v>70123</v>
          </cell>
          <cell r="N96">
            <v>0</v>
          </cell>
          <cell r="O96">
            <v>63.6</v>
          </cell>
          <cell r="P96">
            <v>0</v>
          </cell>
          <cell r="Q96">
            <v>660.08</v>
          </cell>
          <cell r="R96">
            <v>660.08</v>
          </cell>
        </row>
        <row r="97">
          <cell r="A97">
            <v>512857</v>
          </cell>
          <cell r="B97" t="str">
            <v>Yarr - 1/82 LV to Oval Light</v>
          </cell>
          <cell r="C97" t="str">
            <v>Yarralumla 1/82 LV TO OVAL LIGHTING</v>
          </cell>
          <cell r="D97" t="str">
            <v>Network Systems</v>
          </cell>
          <cell r="E97" t="str">
            <v>CLOSED</v>
          </cell>
          <cell r="F97">
            <v>36815</v>
          </cell>
          <cell r="G97">
            <v>37134</v>
          </cell>
          <cell r="H97" t="str">
            <v>Singh, Mr. Darshan</v>
          </cell>
          <cell r="I97">
            <v>8818</v>
          </cell>
          <cell r="J97">
            <v>2101</v>
          </cell>
          <cell r="K97" t="str">
            <v>CIP ELEC Retic</v>
          </cell>
          <cell r="L97">
            <v>29131</v>
          </cell>
          <cell r="M97">
            <v>70123</v>
          </cell>
          <cell r="N97">
            <v>0</v>
          </cell>
          <cell r="O97">
            <v>1366.44</v>
          </cell>
          <cell r="P97">
            <v>0</v>
          </cell>
          <cell r="Q97">
            <v>4017.69</v>
          </cell>
          <cell r="R97">
            <v>4017.69</v>
          </cell>
        </row>
        <row r="98">
          <cell r="A98">
            <v>512861</v>
          </cell>
          <cell r="B98" t="str">
            <v>Fras - 2/36 LV to Units</v>
          </cell>
          <cell r="C98" t="str">
            <v>Fraser 2/36 LV to 25 Units</v>
          </cell>
          <cell r="D98" t="str">
            <v>Network Systems</v>
          </cell>
          <cell r="E98" t="str">
            <v>CLOSED</v>
          </cell>
          <cell r="F98">
            <v>36822</v>
          </cell>
          <cell r="G98">
            <v>37118</v>
          </cell>
          <cell r="H98" t="str">
            <v>Singh, Mr. Darshan</v>
          </cell>
          <cell r="I98">
            <v>11384</v>
          </cell>
          <cell r="J98">
            <v>2101</v>
          </cell>
          <cell r="K98" t="str">
            <v>CIP ELEC Retic</v>
          </cell>
          <cell r="L98">
            <v>29131</v>
          </cell>
          <cell r="M98">
            <v>70123</v>
          </cell>
          <cell r="N98">
            <v>0</v>
          </cell>
          <cell r="O98">
            <v>270.47000000000003</v>
          </cell>
          <cell r="P98">
            <v>0</v>
          </cell>
          <cell r="Q98">
            <v>9531.42</v>
          </cell>
          <cell r="R98">
            <v>9531.42</v>
          </cell>
        </row>
        <row r="99">
          <cell r="A99">
            <v>512863</v>
          </cell>
          <cell r="B99" t="str">
            <v>Curtin - HV Pole Installation</v>
          </cell>
          <cell r="C99" t="str">
            <v>Curtin HV Pole Installation - Wilson Street</v>
          </cell>
          <cell r="D99" t="str">
            <v>Network Systems</v>
          </cell>
          <cell r="E99" t="str">
            <v>In Field</v>
          </cell>
          <cell r="F99">
            <v>36823</v>
          </cell>
          <cell r="H99" t="str">
            <v>Deschamps, Chris</v>
          </cell>
          <cell r="I99">
            <v>5673</v>
          </cell>
          <cell r="J99">
            <v>2101</v>
          </cell>
          <cell r="K99" t="str">
            <v>CIP ELEC Retic</v>
          </cell>
          <cell r="L99">
            <v>29131</v>
          </cell>
          <cell r="M99">
            <v>70123</v>
          </cell>
          <cell r="N99">
            <v>0</v>
          </cell>
          <cell r="O99">
            <v>2780.47</v>
          </cell>
          <cell r="P99">
            <v>4781.63</v>
          </cell>
          <cell r="Q99">
            <v>0</v>
          </cell>
          <cell r="R99">
            <v>4781.63</v>
          </cell>
        </row>
        <row r="100">
          <cell r="A100">
            <v>512865</v>
          </cell>
          <cell r="B100" t="str">
            <v>Stir 87/24 Padmount for 50 Uni</v>
          </cell>
          <cell r="C100" t="str">
            <v>Stirling 87/24 Padmount for 50 Units</v>
          </cell>
          <cell r="D100" t="str">
            <v>Network Systems</v>
          </cell>
          <cell r="E100" t="str">
            <v>CLOSED</v>
          </cell>
          <cell r="F100">
            <v>36824</v>
          </cell>
          <cell r="G100">
            <v>37287</v>
          </cell>
          <cell r="H100" t="str">
            <v>Peisley, Mr. Warren</v>
          </cell>
          <cell r="I100">
            <v>137991.97</v>
          </cell>
          <cell r="J100">
            <v>2101</v>
          </cell>
          <cell r="K100" t="str">
            <v>CIP ELEC Retic</v>
          </cell>
          <cell r="L100">
            <v>29131</v>
          </cell>
          <cell r="M100">
            <v>70123</v>
          </cell>
          <cell r="N100">
            <v>0</v>
          </cell>
          <cell r="O100">
            <v>59173.23</v>
          </cell>
          <cell r="P100">
            <v>0</v>
          </cell>
          <cell r="Q100">
            <v>112857.63</v>
          </cell>
          <cell r="R100">
            <v>112857.63</v>
          </cell>
        </row>
        <row r="101">
          <cell r="A101">
            <v>512867</v>
          </cell>
          <cell r="B101" t="str">
            <v>City ANU Connect Subs 1848&amp;325</v>
          </cell>
          <cell r="C101" t="str">
            <v>ANU, Connect Subs 1848 &amp; 3252 to Metered HV</v>
          </cell>
          <cell r="D101" t="str">
            <v>Network Systems</v>
          </cell>
          <cell r="E101" t="str">
            <v>Design</v>
          </cell>
          <cell r="F101">
            <v>36825</v>
          </cell>
          <cell r="G101">
            <v>37468</v>
          </cell>
          <cell r="H101" t="str">
            <v>Walisundara, Mrs. Lakshmi</v>
          </cell>
          <cell r="I101">
            <v>0</v>
          </cell>
          <cell r="J101">
            <v>2101</v>
          </cell>
          <cell r="K101" t="str">
            <v>CIP ELEC Retic</v>
          </cell>
          <cell r="L101">
            <v>29131</v>
          </cell>
          <cell r="M101">
            <v>70123</v>
          </cell>
          <cell r="N101">
            <v>0</v>
          </cell>
          <cell r="O101">
            <v>2615.7600000000002</v>
          </cell>
          <cell r="P101">
            <v>6598.32</v>
          </cell>
          <cell r="Q101">
            <v>0</v>
          </cell>
          <cell r="R101">
            <v>6598.32</v>
          </cell>
        </row>
        <row r="102">
          <cell r="A102">
            <v>512870</v>
          </cell>
          <cell r="B102" t="str">
            <v>Install 70 Fault Indicators</v>
          </cell>
          <cell r="C102" t="str">
            <v>Install 70 OH Fault Indicators</v>
          </cell>
          <cell r="D102" t="str">
            <v>Network Systems</v>
          </cell>
          <cell r="E102" t="str">
            <v>In Field</v>
          </cell>
          <cell r="F102">
            <v>36826</v>
          </cell>
          <cell r="H102" t="str">
            <v>Argue, Mr. Fraser</v>
          </cell>
          <cell r="I102">
            <v>0</v>
          </cell>
          <cell r="J102">
            <v>2101</v>
          </cell>
          <cell r="K102" t="str">
            <v>CIP ELEC Retic</v>
          </cell>
          <cell r="L102">
            <v>29131</v>
          </cell>
          <cell r="M102">
            <v>70123</v>
          </cell>
          <cell r="N102">
            <v>0</v>
          </cell>
          <cell r="O102">
            <v>384.8</v>
          </cell>
          <cell r="P102">
            <v>41794.800000000003</v>
          </cell>
          <cell r="Q102">
            <v>0</v>
          </cell>
          <cell r="R102">
            <v>41794.800000000003</v>
          </cell>
        </row>
        <row r="103">
          <cell r="A103">
            <v>512871</v>
          </cell>
          <cell r="B103" t="str">
            <v>Maju Can Airport Additional Bl</v>
          </cell>
          <cell r="C103" t="str">
            <v>Majura Canberra Airport - Additional Blocks South West Sector</v>
          </cell>
          <cell r="D103" t="str">
            <v>Network Systems</v>
          </cell>
          <cell r="E103" t="str">
            <v>Design</v>
          </cell>
          <cell r="F103">
            <v>36826</v>
          </cell>
          <cell r="G103">
            <v>37103</v>
          </cell>
          <cell r="H103" t="str">
            <v>Harper, Mr. Rod</v>
          </cell>
          <cell r="I103">
            <v>0</v>
          </cell>
          <cell r="J103">
            <v>2101</v>
          </cell>
          <cell r="K103" t="str">
            <v>CIP ELEC Retic</v>
          </cell>
          <cell r="L103">
            <v>29131</v>
          </cell>
          <cell r="M103">
            <v>70123</v>
          </cell>
          <cell r="N103">
            <v>0</v>
          </cell>
          <cell r="O103">
            <v>0</v>
          </cell>
          <cell r="P103">
            <v>4219.01</v>
          </cell>
          <cell r="Q103">
            <v>0</v>
          </cell>
          <cell r="R103">
            <v>4219.01</v>
          </cell>
        </row>
        <row r="104">
          <cell r="A104">
            <v>512881</v>
          </cell>
          <cell r="B104" t="str">
            <v>Bruce East Estate Retic to 87</v>
          </cell>
          <cell r="C104" t="str">
            <v>Bruce East Estate Retic to 87 Blocks</v>
          </cell>
          <cell r="D104" t="str">
            <v>Network Systems</v>
          </cell>
          <cell r="E104" t="str">
            <v>CAPITALISED WAITING CLOSURE</v>
          </cell>
          <cell r="F104">
            <v>36892</v>
          </cell>
          <cell r="G104">
            <v>37069</v>
          </cell>
          <cell r="H104" t="str">
            <v>Ochmanski, Mrs. Dana</v>
          </cell>
          <cell r="I104">
            <v>278370</v>
          </cell>
          <cell r="J104">
            <v>2101</v>
          </cell>
          <cell r="K104" t="str">
            <v>CIP ELEC Retic</v>
          </cell>
          <cell r="L104">
            <v>29131</v>
          </cell>
          <cell r="M104">
            <v>70123</v>
          </cell>
          <cell r="N104">
            <v>0</v>
          </cell>
          <cell r="O104">
            <v>32475.48</v>
          </cell>
          <cell r="P104">
            <v>0</v>
          </cell>
          <cell r="Q104">
            <v>240811.04</v>
          </cell>
          <cell r="R104">
            <v>240811.04</v>
          </cell>
        </row>
        <row r="105">
          <cell r="A105">
            <v>512882</v>
          </cell>
          <cell r="B105" t="str">
            <v>Yarralumla Adj Sec 66</v>
          </cell>
          <cell r="C105" t="str">
            <v>Yarralumla Adj Sec 66 - HV Feeder tie S6939 to L4557</v>
          </cell>
          <cell r="D105" t="str">
            <v>Network Systems</v>
          </cell>
          <cell r="E105" t="str">
            <v>CLOSED</v>
          </cell>
          <cell r="F105">
            <v>36846</v>
          </cell>
          <cell r="G105">
            <v>37182</v>
          </cell>
          <cell r="H105" t="str">
            <v>Maguire, Paul</v>
          </cell>
          <cell r="I105">
            <v>114657</v>
          </cell>
          <cell r="J105">
            <v>2101</v>
          </cell>
          <cell r="K105" t="str">
            <v>CIP ELEC Retic</v>
          </cell>
          <cell r="L105">
            <v>29131</v>
          </cell>
          <cell r="M105">
            <v>70123</v>
          </cell>
          <cell r="N105">
            <v>0</v>
          </cell>
          <cell r="O105">
            <v>81540.259999999995</v>
          </cell>
          <cell r="P105">
            <v>0</v>
          </cell>
          <cell r="Q105">
            <v>84835.89</v>
          </cell>
          <cell r="R105">
            <v>84835.89</v>
          </cell>
        </row>
        <row r="106">
          <cell r="A106">
            <v>512889</v>
          </cell>
          <cell r="B106" t="str">
            <v>Turn - 1/38 Padmount 30 Units</v>
          </cell>
          <cell r="C106" t="str">
            <v>Turner 1/38 Install Padmount for 30 Units and remove OH</v>
          </cell>
          <cell r="D106" t="str">
            <v>Network Systems</v>
          </cell>
          <cell r="E106" t="str">
            <v>CAPITALISED WAITING CLOSURE</v>
          </cell>
          <cell r="F106">
            <v>36847</v>
          </cell>
          <cell r="G106">
            <v>37437</v>
          </cell>
          <cell r="H106" t="str">
            <v>Smith, Mr. Gary</v>
          </cell>
          <cell r="I106">
            <v>74863</v>
          </cell>
          <cell r="J106">
            <v>2101</v>
          </cell>
          <cell r="K106" t="str">
            <v>CIP ELEC Retic</v>
          </cell>
          <cell r="L106">
            <v>29131</v>
          </cell>
          <cell r="M106">
            <v>70123</v>
          </cell>
          <cell r="N106">
            <v>0</v>
          </cell>
          <cell r="O106">
            <v>59373.77</v>
          </cell>
          <cell r="P106">
            <v>0</v>
          </cell>
          <cell r="Q106">
            <v>91970.1</v>
          </cell>
          <cell r="R106">
            <v>91970.1</v>
          </cell>
        </row>
        <row r="107">
          <cell r="A107">
            <v>512892</v>
          </cell>
          <cell r="B107" t="str">
            <v>City - Adj 10/56 SWS 4826 Mod</v>
          </cell>
          <cell r="C107" t="str">
            <v>City Adj 10/56 - SWS 4826 Modifications</v>
          </cell>
          <cell r="D107" t="str">
            <v>Network Systems</v>
          </cell>
          <cell r="E107" t="str">
            <v>In Field</v>
          </cell>
          <cell r="F107">
            <v>36865</v>
          </cell>
          <cell r="H107" t="str">
            <v>Ochmanski, Mrs. Dana</v>
          </cell>
          <cell r="I107">
            <v>9750</v>
          </cell>
          <cell r="J107">
            <v>2101</v>
          </cell>
          <cell r="K107" t="str">
            <v>CIP ELEC Retic</v>
          </cell>
          <cell r="L107">
            <v>29131</v>
          </cell>
          <cell r="M107">
            <v>70123</v>
          </cell>
          <cell r="N107">
            <v>3814.22</v>
          </cell>
          <cell r="O107">
            <v>4371.45</v>
          </cell>
          <cell r="P107">
            <v>6121.22</v>
          </cell>
          <cell r="Q107">
            <v>0</v>
          </cell>
          <cell r="R107">
            <v>6121.22</v>
          </cell>
        </row>
        <row r="108">
          <cell r="A108">
            <v>512893</v>
          </cell>
          <cell r="B108" t="str">
            <v>Piallago, Adj 35/2 11kV Feeder</v>
          </cell>
          <cell r="C108" t="str">
            <v>Piallago Adj 35/2 Kallaroo Road - 11KV Feeders to Airport</v>
          </cell>
          <cell r="D108" t="str">
            <v>Elec Ntwk Strategy&amp;Regulatory</v>
          </cell>
          <cell r="E108" t="str">
            <v>Design</v>
          </cell>
          <cell r="F108">
            <v>36865</v>
          </cell>
          <cell r="G108">
            <v>37621</v>
          </cell>
          <cell r="H108" t="str">
            <v>Ochmanski, Mrs. Dana</v>
          </cell>
          <cell r="I108">
            <v>0</v>
          </cell>
          <cell r="J108">
            <v>2102</v>
          </cell>
          <cell r="K108" t="str">
            <v>CIPEN DS Sys Augmen</v>
          </cell>
          <cell r="L108">
            <v>29131</v>
          </cell>
          <cell r="M108">
            <v>70103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512895</v>
          </cell>
          <cell r="B109" t="str">
            <v>Lyons - 1/63 Woden Zone</v>
          </cell>
          <cell r="C109" t="str">
            <v>Lyons 1/63 Woden Zone LV to TransAct Hub</v>
          </cell>
          <cell r="D109" t="str">
            <v>Network Systems</v>
          </cell>
          <cell r="E109" t="str">
            <v>Field Complete</v>
          </cell>
          <cell r="F109">
            <v>36865</v>
          </cell>
          <cell r="G109">
            <v>37437</v>
          </cell>
          <cell r="H109" t="str">
            <v>Smith, Mr. Gary</v>
          </cell>
          <cell r="I109">
            <v>31286</v>
          </cell>
          <cell r="J109">
            <v>2101</v>
          </cell>
          <cell r="K109" t="str">
            <v>CIP ELEC Retic</v>
          </cell>
          <cell r="L109">
            <v>29131</v>
          </cell>
          <cell r="M109">
            <v>70123</v>
          </cell>
          <cell r="N109">
            <v>3997.5</v>
          </cell>
          <cell r="O109">
            <v>2959.49</v>
          </cell>
          <cell r="P109">
            <v>24091.19</v>
          </cell>
          <cell r="Q109">
            <v>0</v>
          </cell>
          <cell r="R109">
            <v>24091.19</v>
          </cell>
        </row>
        <row r="110">
          <cell r="A110">
            <v>512896</v>
          </cell>
          <cell r="B110" t="str">
            <v>Acton CSIRO Sub 663</v>
          </cell>
          <cell r="C110" t="str">
            <v>Acton CSIRO Substation 663 - Replace metering CT's &amp; VT</v>
          </cell>
          <cell r="D110" t="str">
            <v>Elec Ntwk Asset Performance</v>
          </cell>
          <cell r="E110" t="str">
            <v>Design</v>
          </cell>
          <cell r="F110">
            <v>36872</v>
          </cell>
          <cell r="G110">
            <v>37468</v>
          </cell>
          <cell r="H110" t="str">
            <v>Chan, Mr. Daniel</v>
          </cell>
          <cell r="I110">
            <v>0</v>
          </cell>
          <cell r="J110">
            <v>2105</v>
          </cell>
          <cell r="K110" t="str">
            <v>CIPEN DS S/S Replac</v>
          </cell>
          <cell r="L110">
            <v>29131</v>
          </cell>
          <cell r="M110">
            <v>70102</v>
          </cell>
          <cell r="N110">
            <v>725.69</v>
          </cell>
          <cell r="O110">
            <v>10885.43</v>
          </cell>
          <cell r="P110">
            <v>10885.43</v>
          </cell>
          <cell r="Q110">
            <v>0</v>
          </cell>
          <cell r="R110">
            <v>10885.43</v>
          </cell>
        </row>
        <row r="111">
          <cell r="A111">
            <v>512898</v>
          </cell>
          <cell r="B111" t="str">
            <v>Kale HV Reloc Barton Hwy Dupl</v>
          </cell>
          <cell r="C111" t="str">
            <v>Kaleen, Adj 2/76 - HV Relocation for Barton Hwy Duplication</v>
          </cell>
          <cell r="D111" t="str">
            <v>Network Systems</v>
          </cell>
          <cell r="E111" t="str">
            <v>CAPITALISED WAITING CLOSURE</v>
          </cell>
          <cell r="F111">
            <v>36872</v>
          </cell>
          <cell r="G111">
            <v>37422</v>
          </cell>
          <cell r="H111" t="str">
            <v>Walisundara, Mrs. Lakshmi</v>
          </cell>
          <cell r="I111">
            <v>397250</v>
          </cell>
          <cell r="J111">
            <v>2101</v>
          </cell>
          <cell r="K111" t="str">
            <v>CIP ELEC Retic</v>
          </cell>
          <cell r="L111">
            <v>29131</v>
          </cell>
          <cell r="M111">
            <v>70123</v>
          </cell>
          <cell r="N111">
            <v>0</v>
          </cell>
          <cell r="O111">
            <v>313748.09000000003</v>
          </cell>
          <cell r="P111">
            <v>0</v>
          </cell>
          <cell r="Q111">
            <v>329811.09000000003</v>
          </cell>
          <cell r="R111">
            <v>329811.09000000003</v>
          </cell>
        </row>
        <row r="112">
          <cell r="A112">
            <v>512900</v>
          </cell>
          <cell r="B112" t="str">
            <v>Dunl - 2/82 Relocate OH Fassif</v>
          </cell>
          <cell r="C112" t="str">
            <v>Dunlop 2/82 Relocate O/H Line to Fassifern</v>
          </cell>
          <cell r="D112" t="str">
            <v>Network Systems</v>
          </cell>
          <cell r="E112" t="str">
            <v>CLOSED</v>
          </cell>
          <cell r="F112">
            <v>36872</v>
          </cell>
          <cell r="G112">
            <v>37104</v>
          </cell>
          <cell r="H112" t="str">
            <v>Smith, Mr. Gary</v>
          </cell>
          <cell r="I112">
            <v>39781</v>
          </cell>
          <cell r="J112">
            <v>2101</v>
          </cell>
          <cell r="K112" t="str">
            <v>CIP ELEC Retic</v>
          </cell>
          <cell r="L112">
            <v>29131</v>
          </cell>
          <cell r="M112">
            <v>70123</v>
          </cell>
          <cell r="N112">
            <v>0</v>
          </cell>
          <cell r="O112">
            <v>4158.29</v>
          </cell>
          <cell r="P112">
            <v>0</v>
          </cell>
          <cell r="Q112">
            <v>41487.17</v>
          </cell>
          <cell r="R112">
            <v>41487.17</v>
          </cell>
        </row>
        <row r="113">
          <cell r="A113">
            <v>512902</v>
          </cell>
          <cell r="B113" t="str">
            <v>City 4/10 Pad for Farum Apartm</v>
          </cell>
          <cell r="C113" t="str">
            <v>City 4/10 Padmount for Farum Apartments (115 units)</v>
          </cell>
          <cell r="D113" t="str">
            <v>Network Systems</v>
          </cell>
          <cell r="E113" t="str">
            <v>In Field</v>
          </cell>
          <cell r="F113">
            <v>36872</v>
          </cell>
          <cell r="G113">
            <v>37437</v>
          </cell>
          <cell r="H113" t="str">
            <v>Cortes, Frank</v>
          </cell>
          <cell r="I113">
            <v>66318</v>
          </cell>
          <cell r="J113">
            <v>2101</v>
          </cell>
          <cell r="K113" t="str">
            <v>CIP ELEC Retic</v>
          </cell>
          <cell r="L113">
            <v>29131</v>
          </cell>
          <cell r="M113">
            <v>70123</v>
          </cell>
          <cell r="N113">
            <v>19271.689999999999</v>
          </cell>
          <cell r="O113">
            <v>62558.52</v>
          </cell>
          <cell r="P113">
            <v>62583.3</v>
          </cell>
          <cell r="Q113">
            <v>0</v>
          </cell>
          <cell r="R113">
            <v>62583.3</v>
          </cell>
        </row>
        <row r="114">
          <cell r="A114">
            <v>512904</v>
          </cell>
          <cell r="B114" t="str">
            <v>Acton 4/34 LV to 58007 ANU</v>
          </cell>
          <cell r="C114" t="str">
            <v>Acton 4/34 Connect LV to 58007 - ANU</v>
          </cell>
          <cell r="D114" t="str">
            <v>Network Systems</v>
          </cell>
          <cell r="E114" t="str">
            <v>Field Complete</v>
          </cell>
          <cell r="F114">
            <v>36878</v>
          </cell>
          <cell r="H114" t="str">
            <v>Maguire, Paul</v>
          </cell>
          <cell r="I114">
            <v>895</v>
          </cell>
          <cell r="J114">
            <v>2101</v>
          </cell>
          <cell r="K114" t="str">
            <v>CIP ELEC Retic</v>
          </cell>
          <cell r="L114">
            <v>29131</v>
          </cell>
          <cell r="M114">
            <v>70123</v>
          </cell>
          <cell r="N114">
            <v>0</v>
          </cell>
          <cell r="O114">
            <v>810.46</v>
          </cell>
          <cell r="P114">
            <v>980.93</v>
          </cell>
          <cell r="Q114">
            <v>0</v>
          </cell>
          <cell r="R114">
            <v>980.93</v>
          </cell>
        </row>
        <row r="115">
          <cell r="A115">
            <v>512905</v>
          </cell>
          <cell r="B115" t="str">
            <v>Lyneham 6/41 HV &amp;LV Relocation</v>
          </cell>
          <cell r="C115" t="str">
            <v>Lyneham 6/41 HV &amp; LV Relocation</v>
          </cell>
          <cell r="D115" t="str">
            <v>Network Systems</v>
          </cell>
          <cell r="E115" t="str">
            <v>CLOSED</v>
          </cell>
          <cell r="F115">
            <v>36878</v>
          </cell>
          <cell r="G115">
            <v>37164</v>
          </cell>
          <cell r="H115" t="str">
            <v>Peisley, Mr. Warren</v>
          </cell>
          <cell r="I115">
            <v>49462</v>
          </cell>
          <cell r="J115">
            <v>2101</v>
          </cell>
          <cell r="K115" t="str">
            <v>CIP ELEC Retic</v>
          </cell>
          <cell r="L115">
            <v>29131</v>
          </cell>
          <cell r="M115">
            <v>70123</v>
          </cell>
          <cell r="N115">
            <v>0</v>
          </cell>
          <cell r="O115">
            <v>15425.5</v>
          </cell>
          <cell r="P115">
            <v>0</v>
          </cell>
          <cell r="Q115">
            <v>47374.76</v>
          </cell>
          <cell r="R115">
            <v>47374.76</v>
          </cell>
        </row>
        <row r="116">
          <cell r="A116">
            <v>512907</v>
          </cell>
          <cell r="B116" t="str">
            <v>Narr 12/100 LV 10 Units</v>
          </cell>
          <cell r="C116" t="str">
            <v>Narrabundah 12/100  LV Supply  to 10 Units</v>
          </cell>
          <cell r="D116" t="str">
            <v>Network Systems</v>
          </cell>
          <cell r="E116" t="str">
            <v>CLOSED</v>
          </cell>
          <cell r="F116">
            <v>36923</v>
          </cell>
          <cell r="G116">
            <v>37071</v>
          </cell>
          <cell r="H116" t="str">
            <v>Smith, Mr. Gary</v>
          </cell>
          <cell r="I116">
            <v>28266</v>
          </cell>
          <cell r="J116">
            <v>2101</v>
          </cell>
          <cell r="K116" t="str">
            <v>CIP ELEC Retic</v>
          </cell>
          <cell r="L116">
            <v>29131</v>
          </cell>
          <cell r="M116">
            <v>70123</v>
          </cell>
          <cell r="N116">
            <v>0</v>
          </cell>
          <cell r="O116">
            <v>225.8</v>
          </cell>
          <cell r="P116">
            <v>0</v>
          </cell>
          <cell r="Q116">
            <v>24576.01</v>
          </cell>
          <cell r="R116">
            <v>24576.01</v>
          </cell>
        </row>
        <row r="117">
          <cell r="A117">
            <v>512910</v>
          </cell>
          <cell r="B117" t="str">
            <v>Braddon 17/10 LV to Units</v>
          </cell>
          <cell r="C117" t="str">
            <v>Braddon 17/10 LV to 24 Units</v>
          </cell>
          <cell r="D117" t="str">
            <v>Network Systems</v>
          </cell>
          <cell r="E117" t="str">
            <v>CAPITALISED WAITING CLOSURE</v>
          </cell>
          <cell r="F117">
            <v>36903</v>
          </cell>
          <cell r="G117">
            <v>37407</v>
          </cell>
          <cell r="H117" t="str">
            <v>Singh, Mr. Darshan</v>
          </cell>
          <cell r="I117">
            <v>33280</v>
          </cell>
          <cell r="J117">
            <v>2101</v>
          </cell>
          <cell r="K117" t="str">
            <v>CIP ELEC Retic</v>
          </cell>
          <cell r="L117">
            <v>29131</v>
          </cell>
          <cell r="M117">
            <v>70123</v>
          </cell>
          <cell r="N117">
            <v>0</v>
          </cell>
          <cell r="O117">
            <v>55619.56</v>
          </cell>
          <cell r="P117">
            <v>0</v>
          </cell>
          <cell r="Q117">
            <v>55619.56</v>
          </cell>
          <cell r="R117">
            <v>55619.56</v>
          </cell>
        </row>
        <row r="118">
          <cell r="A118">
            <v>512912</v>
          </cell>
          <cell r="B118" t="str">
            <v>Parkes, Sub Fitout HV &amp; LV Ret</v>
          </cell>
          <cell r="C118" t="str">
            <v>Parkes - Substation Fitout &amp; HV/LV Reticulation to Commonwealth Place</v>
          </cell>
          <cell r="D118" t="str">
            <v>Network Systems</v>
          </cell>
          <cell r="E118" t="str">
            <v>In Field</v>
          </cell>
          <cell r="F118">
            <v>36921</v>
          </cell>
          <cell r="H118" t="str">
            <v>Malcolm, Doug</v>
          </cell>
          <cell r="I118">
            <v>154066</v>
          </cell>
          <cell r="J118">
            <v>2101</v>
          </cell>
          <cell r="K118" t="str">
            <v>CIP ELEC Retic</v>
          </cell>
          <cell r="L118">
            <v>29131</v>
          </cell>
          <cell r="M118">
            <v>70123</v>
          </cell>
          <cell r="N118">
            <v>0</v>
          </cell>
          <cell r="O118">
            <v>139963.76</v>
          </cell>
          <cell r="P118">
            <v>141325.01999999999</v>
          </cell>
          <cell r="Q118">
            <v>0</v>
          </cell>
          <cell r="R118">
            <v>141325.01999999999</v>
          </cell>
        </row>
        <row r="119">
          <cell r="A119">
            <v>512913</v>
          </cell>
          <cell r="B119" t="str">
            <v>Amaroo - opp 1/55 Padmount</v>
          </cell>
          <cell r="C119" t="str">
            <v>Amaroo - opp 1/55 Padmount for Playing Fields</v>
          </cell>
          <cell r="D119" t="str">
            <v>Network Systems</v>
          </cell>
          <cell r="E119" t="str">
            <v>CAPITALISED WAITING CLOSURE</v>
          </cell>
          <cell r="F119">
            <v>36913</v>
          </cell>
          <cell r="H119" t="str">
            <v>Ochmanski, Mrs. Dana</v>
          </cell>
          <cell r="I119">
            <v>49500</v>
          </cell>
          <cell r="J119">
            <v>2101</v>
          </cell>
          <cell r="K119" t="str">
            <v>CIP ELEC Retic</v>
          </cell>
          <cell r="L119">
            <v>29131</v>
          </cell>
          <cell r="M119">
            <v>70123</v>
          </cell>
          <cell r="N119">
            <v>0</v>
          </cell>
          <cell r="O119">
            <v>40668.660000000003</v>
          </cell>
          <cell r="P119">
            <v>0</v>
          </cell>
          <cell r="Q119">
            <v>40668.660000000003</v>
          </cell>
          <cell r="R119">
            <v>40668.660000000003</v>
          </cell>
        </row>
        <row r="120">
          <cell r="A120">
            <v>512916</v>
          </cell>
          <cell r="B120" t="str">
            <v>Bruce 26/8 Rearrange meter</v>
          </cell>
          <cell r="C120" t="str">
            <v>Bruce, 26/8 - Rearrange Metering Bruce Stadium</v>
          </cell>
          <cell r="D120" t="str">
            <v>Network Systems</v>
          </cell>
          <cell r="E120" t="str">
            <v>CLOSED</v>
          </cell>
          <cell r="F120">
            <v>36922</v>
          </cell>
          <cell r="G120">
            <v>37183</v>
          </cell>
          <cell r="H120" t="str">
            <v>Malcolm, Doug</v>
          </cell>
          <cell r="I120">
            <v>24930</v>
          </cell>
          <cell r="J120">
            <v>2101</v>
          </cell>
          <cell r="K120" t="str">
            <v>CIP ELEC Retic</v>
          </cell>
          <cell r="L120">
            <v>29131</v>
          </cell>
          <cell r="M120">
            <v>70123</v>
          </cell>
          <cell r="N120">
            <v>0</v>
          </cell>
          <cell r="O120">
            <v>23281.77</v>
          </cell>
          <cell r="P120">
            <v>0</v>
          </cell>
          <cell r="Q120">
            <v>24237.19</v>
          </cell>
          <cell r="R120">
            <v>24237.19</v>
          </cell>
        </row>
        <row r="121">
          <cell r="A121">
            <v>512917</v>
          </cell>
          <cell r="B121" t="str">
            <v>Narrabundah 6/37 chge to LVABC</v>
          </cell>
          <cell r="C121" t="str">
            <v>Narrabundah, 6/37 - Change bare to LVABC</v>
          </cell>
          <cell r="D121" t="str">
            <v>Network Systems</v>
          </cell>
          <cell r="E121" t="str">
            <v>CLOSED</v>
          </cell>
          <cell r="F121">
            <v>36922</v>
          </cell>
          <cell r="G121">
            <v>37437</v>
          </cell>
          <cell r="H121" t="str">
            <v>Cortes, Frank</v>
          </cell>
          <cell r="I121">
            <v>5700</v>
          </cell>
          <cell r="J121">
            <v>2101</v>
          </cell>
          <cell r="K121" t="str">
            <v>CIP ELEC Retic</v>
          </cell>
          <cell r="L121">
            <v>29131</v>
          </cell>
          <cell r="M121">
            <v>70123</v>
          </cell>
          <cell r="N121">
            <v>0</v>
          </cell>
          <cell r="O121">
            <v>3232.69</v>
          </cell>
          <cell r="P121">
            <v>0</v>
          </cell>
          <cell r="Q121">
            <v>3892.69</v>
          </cell>
          <cell r="R121">
            <v>3892.69</v>
          </cell>
        </row>
        <row r="122">
          <cell r="A122">
            <v>512919</v>
          </cell>
          <cell r="B122" t="str">
            <v>Narrabundah 34/34 (16/34)</v>
          </cell>
          <cell r="C122" t="str">
            <v>Narrabundah 34/34 (16/34) LV Supply to Golf Pitch &amp; Putt</v>
          </cell>
          <cell r="D122" t="str">
            <v>Network Systems</v>
          </cell>
          <cell r="E122" t="str">
            <v>CLOSED</v>
          </cell>
          <cell r="F122">
            <v>36927</v>
          </cell>
          <cell r="G122">
            <v>37316</v>
          </cell>
          <cell r="H122" t="str">
            <v>Maguire, Paul</v>
          </cell>
          <cell r="I122">
            <v>37531</v>
          </cell>
          <cell r="J122">
            <v>2101</v>
          </cell>
          <cell r="K122" t="str">
            <v>CIP ELEC Retic</v>
          </cell>
          <cell r="L122">
            <v>29131</v>
          </cell>
          <cell r="M122">
            <v>70123</v>
          </cell>
          <cell r="N122">
            <v>0</v>
          </cell>
          <cell r="O122">
            <v>1340.46</v>
          </cell>
          <cell r="P122">
            <v>0</v>
          </cell>
          <cell r="Q122">
            <v>35610.300000000003</v>
          </cell>
          <cell r="R122">
            <v>35610.300000000003</v>
          </cell>
        </row>
        <row r="123">
          <cell r="A123">
            <v>512922</v>
          </cell>
          <cell r="B123" t="str">
            <v>Nicholls - Harcourt Hill St 12</v>
          </cell>
          <cell r="C123" t="str">
            <v>Nicholls H Hill Stage 12 - Reticulation</v>
          </cell>
          <cell r="D123" t="str">
            <v>Elec Ntwk Project Management</v>
          </cell>
          <cell r="E123" t="str">
            <v>In Field</v>
          </cell>
          <cell r="F123">
            <v>36928</v>
          </cell>
          <cell r="G123">
            <v>37467</v>
          </cell>
          <cell r="H123" t="str">
            <v>Peisley, Mr. Warren</v>
          </cell>
          <cell r="I123">
            <v>144742</v>
          </cell>
          <cell r="J123">
            <v>2101</v>
          </cell>
          <cell r="K123" t="str">
            <v>CIPEN Urban Dvlpmnt</v>
          </cell>
          <cell r="L123">
            <v>29131</v>
          </cell>
          <cell r="M123">
            <v>70101</v>
          </cell>
          <cell r="N123">
            <v>98523.48</v>
          </cell>
          <cell r="O123">
            <v>119227.52</v>
          </cell>
          <cell r="P123">
            <v>119265.84</v>
          </cell>
          <cell r="Q123">
            <v>0</v>
          </cell>
          <cell r="R123">
            <v>119265.84</v>
          </cell>
        </row>
        <row r="124">
          <cell r="A124">
            <v>512923</v>
          </cell>
          <cell r="B124" t="str">
            <v>Ainslie 33/66 LV to Units</v>
          </cell>
          <cell r="C124" t="str">
            <v>Ainslie 33/66 (Formerly Bl 26 &amp; 27) LV Supply to Units</v>
          </cell>
          <cell r="D124" t="str">
            <v>Network Systems</v>
          </cell>
          <cell r="E124" t="str">
            <v>CLOSED</v>
          </cell>
          <cell r="F124">
            <v>36928</v>
          </cell>
          <cell r="H124" t="str">
            <v>Singh, Mr. Darshan</v>
          </cell>
          <cell r="I124">
            <v>5858</v>
          </cell>
          <cell r="J124">
            <v>2101</v>
          </cell>
          <cell r="K124" t="str">
            <v>CIP ELEC Retic</v>
          </cell>
          <cell r="L124">
            <v>29131</v>
          </cell>
          <cell r="M124">
            <v>70123</v>
          </cell>
          <cell r="N124">
            <v>0</v>
          </cell>
          <cell r="O124">
            <v>3956.4</v>
          </cell>
          <cell r="P124">
            <v>0</v>
          </cell>
          <cell r="Q124">
            <v>6606.51</v>
          </cell>
          <cell r="R124">
            <v>6606.51</v>
          </cell>
        </row>
        <row r="125">
          <cell r="A125">
            <v>512925</v>
          </cell>
          <cell r="B125" t="str">
            <v>Calwell 162/754 Relocate M/P</v>
          </cell>
          <cell r="C125" t="str">
            <v>Calwell 162/754 - Relocate Minipillar</v>
          </cell>
          <cell r="D125" t="str">
            <v>Network Systems</v>
          </cell>
          <cell r="E125" t="str">
            <v>CLOSED</v>
          </cell>
          <cell r="F125">
            <v>36934</v>
          </cell>
          <cell r="G125">
            <v>37134</v>
          </cell>
          <cell r="H125" t="str">
            <v>Maguire, Paul</v>
          </cell>
          <cell r="I125">
            <v>0</v>
          </cell>
          <cell r="J125">
            <v>2101</v>
          </cell>
          <cell r="K125" t="str">
            <v>CIP ELEC Retic</v>
          </cell>
          <cell r="L125">
            <v>29131</v>
          </cell>
          <cell r="M125">
            <v>70123</v>
          </cell>
          <cell r="N125">
            <v>0</v>
          </cell>
          <cell r="O125">
            <v>241.96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512927</v>
          </cell>
          <cell r="B126" t="str">
            <v>Majura Can Airport, Rel M/P</v>
          </cell>
          <cell r="C126" t="str">
            <v>Majura Canberra Airport - Relocate Minipillar, Brindabella Carpark</v>
          </cell>
          <cell r="D126" t="str">
            <v>Network Systems</v>
          </cell>
          <cell r="E126" t="str">
            <v>CLOSED</v>
          </cell>
          <cell r="F126">
            <v>36934</v>
          </cell>
          <cell r="G126">
            <v>37134</v>
          </cell>
          <cell r="H126" t="str">
            <v>Walisundara, Mr. Upul</v>
          </cell>
          <cell r="I126">
            <v>4000</v>
          </cell>
          <cell r="J126">
            <v>2101</v>
          </cell>
          <cell r="K126" t="str">
            <v>CIP ELEC Retic</v>
          </cell>
          <cell r="L126">
            <v>29131</v>
          </cell>
          <cell r="M126">
            <v>70123</v>
          </cell>
          <cell r="N126">
            <v>0</v>
          </cell>
          <cell r="O126">
            <v>700.96</v>
          </cell>
          <cell r="P126">
            <v>0</v>
          </cell>
          <cell r="Q126">
            <v>3709.21</v>
          </cell>
          <cell r="R126">
            <v>3709.21</v>
          </cell>
        </row>
        <row r="127">
          <cell r="A127">
            <v>512928</v>
          </cell>
          <cell r="B127" t="str">
            <v>Wats -  adj 2/64 LV - Bus/S</v>
          </cell>
          <cell r="C127" t="str">
            <v>Waston Adj 2/64 - LV to Bus Shelter</v>
          </cell>
          <cell r="D127" t="str">
            <v>Network Systems</v>
          </cell>
          <cell r="E127" t="str">
            <v>CLOSED</v>
          </cell>
          <cell r="F127">
            <v>36934</v>
          </cell>
          <cell r="G127">
            <v>37164</v>
          </cell>
          <cell r="H127" t="str">
            <v>Singh, Mr. Darshan</v>
          </cell>
          <cell r="I127">
            <v>12280</v>
          </cell>
          <cell r="J127">
            <v>2101</v>
          </cell>
          <cell r="K127" t="str">
            <v>CIP ELEC Retic</v>
          </cell>
          <cell r="L127">
            <v>29131</v>
          </cell>
          <cell r="M127">
            <v>70123</v>
          </cell>
          <cell r="N127">
            <v>0</v>
          </cell>
          <cell r="O127">
            <v>14117.79</v>
          </cell>
          <cell r="P127">
            <v>0</v>
          </cell>
          <cell r="Q127">
            <v>16344.82</v>
          </cell>
          <cell r="R127">
            <v>16344.82</v>
          </cell>
        </row>
        <row r="128">
          <cell r="A128">
            <v>512930</v>
          </cell>
          <cell r="B128" t="str">
            <v>Calwell 15/798 LV - toilet</v>
          </cell>
          <cell r="C128" t="str">
            <v>Calwell 15/798 - LV to toilet at playing fields</v>
          </cell>
          <cell r="D128" t="str">
            <v>Network Systems</v>
          </cell>
          <cell r="E128" t="str">
            <v>CLOSED</v>
          </cell>
          <cell r="F128">
            <v>36941</v>
          </cell>
          <cell r="H128" t="str">
            <v>Walisundara, Mr. Upul</v>
          </cell>
          <cell r="I128">
            <v>4395</v>
          </cell>
          <cell r="J128">
            <v>2101</v>
          </cell>
          <cell r="K128" t="str">
            <v>CIP ELEC Retic</v>
          </cell>
          <cell r="L128">
            <v>29131</v>
          </cell>
          <cell r="M128">
            <v>70123</v>
          </cell>
          <cell r="N128">
            <v>0</v>
          </cell>
          <cell r="O128">
            <v>13.69</v>
          </cell>
          <cell r="P128">
            <v>0</v>
          </cell>
          <cell r="Q128">
            <v>2783.2</v>
          </cell>
          <cell r="R128">
            <v>2783.2</v>
          </cell>
        </row>
        <row r="129">
          <cell r="A129">
            <v>512931</v>
          </cell>
          <cell r="B129" t="str">
            <v>Phillip 3/108 Relocate assets</v>
          </cell>
          <cell r="C129" t="str">
            <v>Phillip 3/108 - Relocate assets for Athlon Dr Extensions</v>
          </cell>
          <cell r="D129" t="str">
            <v>Elec Ntwk Project Management</v>
          </cell>
          <cell r="E129" t="str">
            <v>In Field</v>
          </cell>
          <cell r="F129">
            <v>36941</v>
          </cell>
          <cell r="H129" t="str">
            <v>Maguire, Paul</v>
          </cell>
          <cell r="I129">
            <v>34820</v>
          </cell>
          <cell r="J129">
            <v>2101</v>
          </cell>
          <cell r="K129" t="str">
            <v>CIPEN Special Reqst</v>
          </cell>
          <cell r="L129">
            <v>29131</v>
          </cell>
          <cell r="M129">
            <v>70101</v>
          </cell>
          <cell r="N129">
            <v>1546.91</v>
          </cell>
          <cell r="O129">
            <v>34865.699999999997</v>
          </cell>
          <cell r="P129">
            <v>34865.699999999997</v>
          </cell>
          <cell r="Q129">
            <v>0</v>
          </cell>
          <cell r="R129">
            <v>34865.699999999997</v>
          </cell>
        </row>
        <row r="130">
          <cell r="A130">
            <v>512932</v>
          </cell>
          <cell r="B130" t="str">
            <v>Cook 19/42 LV to 9 Units</v>
          </cell>
          <cell r="C130" t="str">
            <v>Cook 19/42 - LV Supply to 9 Units</v>
          </cell>
          <cell r="D130" t="str">
            <v>Network Systems</v>
          </cell>
          <cell r="E130" t="str">
            <v>CLOSED</v>
          </cell>
          <cell r="F130">
            <v>36942</v>
          </cell>
          <cell r="H130" t="str">
            <v>Ochmanski, Mrs. Dana</v>
          </cell>
          <cell r="I130">
            <v>15250</v>
          </cell>
          <cell r="J130">
            <v>2101</v>
          </cell>
          <cell r="K130" t="str">
            <v>CIP ELEC Retic</v>
          </cell>
          <cell r="L130">
            <v>29131</v>
          </cell>
          <cell r="M130">
            <v>70123</v>
          </cell>
          <cell r="N130">
            <v>0</v>
          </cell>
          <cell r="O130">
            <v>222.81</v>
          </cell>
          <cell r="P130">
            <v>0</v>
          </cell>
          <cell r="Q130">
            <v>14686.16</v>
          </cell>
          <cell r="R130">
            <v>14686.16</v>
          </cell>
        </row>
        <row r="131">
          <cell r="A131">
            <v>512933</v>
          </cell>
          <cell r="B131" t="str">
            <v>O'Malley 33/16 LV - residence</v>
          </cell>
          <cell r="C131" t="str">
            <v>O'Malley 33/16 - LV Supply to Residence</v>
          </cell>
          <cell r="D131" t="str">
            <v>Network Systems</v>
          </cell>
          <cell r="E131" t="str">
            <v>CLOSED</v>
          </cell>
          <cell r="F131">
            <v>36942</v>
          </cell>
          <cell r="H131" t="str">
            <v>Walisundara, Mr. Upul</v>
          </cell>
          <cell r="I131">
            <v>321</v>
          </cell>
          <cell r="J131">
            <v>2101</v>
          </cell>
          <cell r="K131" t="str">
            <v>CIP ELEC Retic</v>
          </cell>
          <cell r="L131">
            <v>29131</v>
          </cell>
          <cell r="M131">
            <v>70123</v>
          </cell>
          <cell r="N131">
            <v>0</v>
          </cell>
          <cell r="O131">
            <v>92.7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512935</v>
          </cell>
          <cell r="B132" t="str">
            <v>Gung Sec 5 &amp; 6 LV Supply</v>
          </cell>
          <cell r="C132" t="str">
            <v>Gungahlin Sec 5 &amp; 6 - LV to Magnet Mart</v>
          </cell>
          <cell r="D132" t="str">
            <v>Network Systems</v>
          </cell>
          <cell r="E132" t="str">
            <v>CLOSED</v>
          </cell>
          <cell r="F132">
            <v>36945</v>
          </cell>
          <cell r="G132">
            <v>37298</v>
          </cell>
          <cell r="H132" t="str">
            <v>Smith, Mr. Gary</v>
          </cell>
          <cell r="I132">
            <v>81515</v>
          </cell>
          <cell r="J132">
            <v>2101</v>
          </cell>
          <cell r="K132" t="str">
            <v>CIP ELEC Retic</v>
          </cell>
          <cell r="L132">
            <v>29131</v>
          </cell>
          <cell r="M132">
            <v>70123</v>
          </cell>
          <cell r="N132">
            <v>0</v>
          </cell>
          <cell r="O132">
            <v>73990.59</v>
          </cell>
          <cell r="P132">
            <v>0</v>
          </cell>
          <cell r="Q132">
            <v>77299.899999999994</v>
          </cell>
          <cell r="R132">
            <v>77299.899999999994</v>
          </cell>
        </row>
        <row r="133">
          <cell r="A133">
            <v>512936</v>
          </cell>
          <cell r="B133" t="str">
            <v>Dickson 13/30 Pad for Lib</v>
          </cell>
          <cell r="C133" t="str">
            <v>Dickson 13/30 Padmount for Library</v>
          </cell>
          <cell r="D133" t="str">
            <v>Network Systems</v>
          </cell>
          <cell r="E133" t="str">
            <v>CLOSED</v>
          </cell>
          <cell r="F133">
            <v>36945</v>
          </cell>
          <cell r="G133">
            <v>37104</v>
          </cell>
          <cell r="H133" t="str">
            <v>Ochmanski, Mrs. Dana</v>
          </cell>
          <cell r="I133">
            <v>27990</v>
          </cell>
          <cell r="J133">
            <v>2101</v>
          </cell>
          <cell r="K133" t="str">
            <v>CIP ELEC Retic</v>
          </cell>
          <cell r="L133">
            <v>29131</v>
          </cell>
          <cell r="M133">
            <v>70123</v>
          </cell>
          <cell r="N133">
            <v>0</v>
          </cell>
          <cell r="O133">
            <v>2562.15</v>
          </cell>
          <cell r="P133">
            <v>0</v>
          </cell>
          <cell r="Q133">
            <v>32726.93</v>
          </cell>
          <cell r="R133">
            <v>32726.93</v>
          </cell>
        </row>
        <row r="134">
          <cell r="A134">
            <v>512937</v>
          </cell>
          <cell r="B134" t="str">
            <v>Dick - 8/30 Upgrade sup</v>
          </cell>
          <cell r="C134" t="str">
            <v>Dickson 8/30 - Upgrade supply to Commonwealth Bank</v>
          </cell>
          <cell r="D134" t="str">
            <v>Elec Ntwk Strategy&amp;Regulatory</v>
          </cell>
          <cell r="E134" t="str">
            <v>Field Complete</v>
          </cell>
          <cell r="F134">
            <v>36945</v>
          </cell>
          <cell r="H134" t="str">
            <v>Ochmanski, Mrs. Dana</v>
          </cell>
          <cell r="I134">
            <v>0</v>
          </cell>
          <cell r="J134">
            <v>2102</v>
          </cell>
          <cell r="K134" t="str">
            <v>CIP ELEC Retic</v>
          </cell>
          <cell r="L134">
            <v>29131</v>
          </cell>
          <cell r="M134">
            <v>70123</v>
          </cell>
          <cell r="N134">
            <v>-1191.7</v>
          </cell>
          <cell r="O134">
            <v>10718.87</v>
          </cell>
          <cell r="P134">
            <v>10956.62</v>
          </cell>
          <cell r="Q134">
            <v>0</v>
          </cell>
          <cell r="R134">
            <v>10956.62</v>
          </cell>
        </row>
        <row r="135">
          <cell r="A135">
            <v>512938</v>
          </cell>
          <cell r="B135" t="str">
            <v>Greenway 1/54 Upgrade Supp</v>
          </cell>
          <cell r="C135" t="str">
            <v>Greenway 1/54 Upgrade supply to Lakeview</v>
          </cell>
          <cell r="D135" t="str">
            <v>Network Systems</v>
          </cell>
          <cell r="E135" t="str">
            <v>Design</v>
          </cell>
          <cell r="F135">
            <v>36945</v>
          </cell>
          <cell r="G135">
            <v>37437</v>
          </cell>
          <cell r="H135" t="str">
            <v>Harper, Mr. Rod</v>
          </cell>
          <cell r="I135">
            <v>0</v>
          </cell>
          <cell r="J135">
            <v>2101</v>
          </cell>
          <cell r="K135" t="str">
            <v>CIP ELEC Retic</v>
          </cell>
          <cell r="L135">
            <v>29131</v>
          </cell>
          <cell r="M135">
            <v>70123</v>
          </cell>
          <cell r="N135">
            <v>0</v>
          </cell>
          <cell r="O135">
            <v>0</v>
          </cell>
          <cell r="P135">
            <v>596.64</v>
          </cell>
          <cell r="Q135">
            <v>0</v>
          </cell>
          <cell r="R135">
            <v>596.64</v>
          </cell>
        </row>
        <row r="136">
          <cell r="A136">
            <v>512942</v>
          </cell>
          <cell r="B136" t="str">
            <v>Brad 2-4/13 P/Mount New Dev</v>
          </cell>
          <cell r="C136" t="str">
            <v>Braddon 2-4/13 Padmount for new development</v>
          </cell>
          <cell r="D136" t="str">
            <v>Network Systems</v>
          </cell>
          <cell r="E136" t="str">
            <v>In Field</v>
          </cell>
          <cell r="F136">
            <v>36945</v>
          </cell>
          <cell r="H136" t="str">
            <v>Peisley, Mr. Warren</v>
          </cell>
          <cell r="I136">
            <v>108959</v>
          </cell>
          <cell r="J136">
            <v>2101</v>
          </cell>
          <cell r="K136" t="str">
            <v>CIP ELEC Retic</v>
          </cell>
          <cell r="L136">
            <v>29131</v>
          </cell>
          <cell r="M136">
            <v>70123</v>
          </cell>
          <cell r="N136">
            <v>2769.89</v>
          </cell>
          <cell r="O136">
            <v>135544.1</v>
          </cell>
          <cell r="P136">
            <v>135544.1</v>
          </cell>
          <cell r="Q136">
            <v>0</v>
          </cell>
          <cell r="R136">
            <v>135544.1</v>
          </cell>
        </row>
        <row r="137">
          <cell r="A137">
            <v>512943</v>
          </cell>
          <cell r="B137" t="str">
            <v>Yarr - 4/5 CSIRO OH to UG</v>
          </cell>
          <cell r="C137" t="str">
            <v>Yarralumla 4/5 - CSIRO Replace OH with UG</v>
          </cell>
          <cell r="D137" t="str">
            <v>Elec Ntwk Project Management</v>
          </cell>
          <cell r="E137" t="str">
            <v>CAPITALISED WAITING CLOSURE</v>
          </cell>
          <cell r="F137">
            <v>36945</v>
          </cell>
          <cell r="G137">
            <v>37315</v>
          </cell>
          <cell r="H137" t="str">
            <v>Walisundara, Mr. Upul</v>
          </cell>
          <cell r="I137">
            <v>4385</v>
          </cell>
          <cell r="J137">
            <v>2101</v>
          </cell>
          <cell r="K137" t="str">
            <v>CIPEN Special Reqst</v>
          </cell>
          <cell r="L137">
            <v>29131</v>
          </cell>
          <cell r="M137">
            <v>70101</v>
          </cell>
          <cell r="N137">
            <v>0</v>
          </cell>
          <cell r="O137">
            <v>3578.8</v>
          </cell>
          <cell r="P137">
            <v>0</v>
          </cell>
          <cell r="Q137">
            <v>3578.8</v>
          </cell>
          <cell r="R137">
            <v>3578.8</v>
          </cell>
        </row>
        <row r="138">
          <cell r="A138">
            <v>512944</v>
          </cell>
          <cell r="B138" t="str">
            <v>Griffith 17/14 Sub 4666</v>
          </cell>
          <cell r="C138" t="str">
            <v>Griffith 17/14 Sub 4666 - Krone HV Switchgear Replacement</v>
          </cell>
          <cell r="D138" t="str">
            <v>Network Systems</v>
          </cell>
          <cell r="E138" t="str">
            <v>CLOSED</v>
          </cell>
          <cell r="F138">
            <v>36949</v>
          </cell>
          <cell r="G138">
            <v>37103</v>
          </cell>
          <cell r="H138" t="str">
            <v>Malcolm, Doug</v>
          </cell>
          <cell r="I138">
            <v>17491</v>
          </cell>
          <cell r="J138">
            <v>2101</v>
          </cell>
          <cell r="K138" t="str">
            <v>CIP ELEC Retic</v>
          </cell>
          <cell r="L138">
            <v>29131</v>
          </cell>
          <cell r="M138">
            <v>70123</v>
          </cell>
          <cell r="N138">
            <v>0</v>
          </cell>
          <cell r="O138">
            <v>4835.21</v>
          </cell>
          <cell r="P138">
            <v>0</v>
          </cell>
          <cell r="Q138">
            <v>10892.06</v>
          </cell>
          <cell r="R138">
            <v>10892.06</v>
          </cell>
        </row>
        <row r="139">
          <cell r="A139">
            <v>512946</v>
          </cell>
          <cell r="B139" t="str">
            <v>Fisher 8/16 LV-Units</v>
          </cell>
          <cell r="C139" t="str">
            <v>Fisher 8/16 - LV Supply to 20 Units</v>
          </cell>
          <cell r="D139" t="str">
            <v>Network Systems</v>
          </cell>
          <cell r="E139" t="str">
            <v>CLOSED</v>
          </cell>
          <cell r="F139">
            <v>36950</v>
          </cell>
          <cell r="H139" t="str">
            <v>Singh, Mr. Darshan</v>
          </cell>
          <cell r="I139">
            <v>9700</v>
          </cell>
          <cell r="J139">
            <v>2101</v>
          </cell>
          <cell r="K139" t="str">
            <v>CIP ELEC Retic</v>
          </cell>
          <cell r="L139">
            <v>29131</v>
          </cell>
          <cell r="M139">
            <v>70123</v>
          </cell>
          <cell r="N139">
            <v>0</v>
          </cell>
          <cell r="O139">
            <v>793.4</v>
          </cell>
          <cell r="P139">
            <v>0</v>
          </cell>
          <cell r="Q139">
            <v>11654.69</v>
          </cell>
          <cell r="R139">
            <v>11654.69</v>
          </cell>
        </row>
        <row r="140">
          <cell r="A140">
            <v>512947</v>
          </cell>
          <cell r="B140" t="str">
            <v>Majura Airport LV-New Blocks</v>
          </cell>
          <cell r="C140" t="str">
            <v>Majura Airport - LV to new blocks, Nomad Drive</v>
          </cell>
          <cell r="D140" t="str">
            <v>Elec Ntwk Project Management</v>
          </cell>
          <cell r="E140" t="str">
            <v>Field Complete</v>
          </cell>
          <cell r="F140">
            <v>36950</v>
          </cell>
          <cell r="G140">
            <v>37408</v>
          </cell>
          <cell r="H140" t="str">
            <v>Cortes, Frank</v>
          </cell>
          <cell r="I140">
            <v>0</v>
          </cell>
          <cell r="J140">
            <v>2101</v>
          </cell>
          <cell r="K140" t="str">
            <v>CIPEN Com/Ind Dvlpm</v>
          </cell>
          <cell r="L140">
            <v>29131</v>
          </cell>
          <cell r="M140">
            <v>70101</v>
          </cell>
          <cell r="N140">
            <v>0</v>
          </cell>
          <cell r="O140">
            <v>21370.61</v>
          </cell>
          <cell r="P140">
            <v>21370.61</v>
          </cell>
          <cell r="Q140">
            <v>0</v>
          </cell>
          <cell r="R140">
            <v>21370.61</v>
          </cell>
        </row>
        <row r="141">
          <cell r="A141">
            <v>512949</v>
          </cell>
          <cell r="B141" t="str">
            <v>Turner 1/43 LV-48 Units</v>
          </cell>
          <cell r="C141" t="str">
            <v>Turner 1/43 - LV to 48 Units</v>
          </cell>
          <cell r="D141" t="str">
            <v>Network Systems</v>
          </cell>
          <cell r="E141" t="str">
            <v>Design</v>
          </cell>
          <cell r="F141">
            <v>36950</v>
          </cell>
          <cell r="G141">
            <v>37652</v>
          </cell>
          <cell r="H141" t="str">
            <v>Peisley, Mr. Warren</v>
          </cell>
          <cell r="I141">
            <v>0</v>
          </cell>
          <cell r="J141">
            <v>2101</v>
          </cell>
          <cell r="K141" t="str">
            <v>CIP ELEC Retic</v>
          </cell>
          <cell r="L141">
            <v>29131</v>
          </cell>
          <cell r="M141">
            <v>70123</v>
          </cell>
          <cell r="N141">
            <v>0</v>
          </cell>
          <cell r="O141">
            <v>0</v>
          </cell>
          <cell r="P141">
            <v>35.880000000000003</v>
          </cell>
          <cell r="Q141">
            <v>0</v>
          </cell>
          <cell r="R141">
            <v>35.880000000000003</v>
          </cell>
        </row>
        <row r="142">
          <cell r="A142">
            <v>512952</v>
          </cell>
          <cell r="B142" t="str">
            <v>Dunlop 5/1 Stge1B (70 Blocks)</v>
          </cell>
          <cell r="C142" t="str">
            <v>Dunlop 5/1 Stge1B (70 Blocks)</v>
          </cell>
          <cell r="D142" t="str">
            <v>Network Systems</v>
          </cell>
          <cell r="E142" t="str">
            <v>CLOSED</v>
          </cell>
          <cell r="F142">
            <v>36956</v>
          </cell>
          <cell r="G142">
            <v>37164</v>
          </cell>
          <cell r="H142" t="str">
            <v>Smith, Mr. Gary</v>
          </cell>
          <cell r="I142">
            <v>183864</v>
          </cell>
          <cell r="J142">
            <v>2101</v>
          </cell>
          <cell r="K142" t="str">
            <v>CIP ELEC Retic</v>
          </cell>
          <cell r="L142">
            <v>29131</v>
          </cell>
          <cell r="M142">
            <v>70123</v>
          </cell>
          <cell r="N142">
            <v>0</v>
          </cell>
          <cell r="O142">
            <v>16472.919999999998</v>
          </cell>
          <cell r="P142">
            <v>0</v>
          </cell>
          <cell r="Q142">
            <v>169667.4</v>
          </cell>
          <cell r="R142">
            <v>169667.4</v>
          </cell>
        </row>
        <row r="143">
          <cell r="A143">
            <v>512954</v>
          </cell>
          <cell r="B143" t="str">
            <v>Bruce Adj 13/86, LV to RIM</v>
          </cell>
          <cell r="C143" t="str">
            <v>Bruce Adj 13/86 - LV to RIM</v>
          </cell>
          <cell r="D143" t="str">
            <v>Network Systems</v>
          </cell>
          <cell r="E143" t="str">
            <v>Field Complete</v>
          </cell>
          <cell r="F143">
            <v>36956</v>
          </cell>
          <cell r="H143" t="str">
            <v>Ochmanski, Mrs. Dana</v>
          </cell>
          <cell r="I143">
            <v>2591</v>
          </cell>
          <cell r="J143">
            <v>2101</v>
          </cell>
          <cell r="K143" t="str">
            <v>CIP ELEC Retic</v>
          </cell>
          <cell r="L143">
            <v>29131</v>
          </cell>
          <cell r="M143">
            <v>70123</v>
          </cell>
          <cell r="N143">
            <v>0</v>
          </cell>
          <cell r="O143">
            <v>881.75</v>
          </cell>
          <cell r="P143">
            <v>1145.03</v>
          </cell>
          <cell r="Q143">
            <v>0</v>
          </cell>
          <cell r="R143">
            <v>1145.03</v>
          </cell>
        </row>
        <row r="144">
          <cell r="A144">
            <v>512955</v>
          </cell>
          <cell r="B144" t="str">
            <v>City Adj 6/49 LV Supp - S2080</v>
          </cell>
          <cell r="C144" t="str">
            <v>City Adj 6/49 - LV Supply from S2080</v>
          </cell>
          <cell r="D144" t="str">
            <v>Network Systems</v>
          </cell>
          <cell r="E144" t="str">
            <v>CLOSED</v>
          </cell>
          <cell r="F144">
            <v>36956</v>
          </cell>
          <cell r="G144">
            <v>37134</v>
          </cell>
          <cell r="H144" t="str">
            <v>Singh, Mr. Darshan</v>
          </cell>
          <cell r="I144">
            <v>3400</v>
          </cell>
          <cell r="J144">
            <v>2101</v>
          </cell>
          <cell r="K144" t="str">
            <v>CIP ELEC Retic</v>
          </cell>
          <cell r="L144">
            <v>29131</v>
          </cell>
          <cell r="M144">
            <v>70123</v>
          </cell>
          <cell r="N144">
            <v>0</v>
          </cell>
          <cell r="O144">
            <v>101.89</v>
          </cell>
          <cell r="P144">
            <v>0</v>
          </cell>
          <cell r="Q144">
            <v>2334.86</v>
          </cell>
          <cell r="R144">
            <v>2334.86</v>
          </cell>
        </row>
        <row r="145">
          <cell r="A145">
            <v>512956</v>
          </cell>
          <cell r="B145" t="str">
            <v>Ainslie 1-4/1, LV-Units</v>
          </cell>
          <cell r="C145" t="str">
            <v>Ainslie 1-4/1 - LV to 10 Units</v>
          </cell>
          <cell r="D145" t="str">
            <v>Network Systems</v>
          </cell>
          <cell r="E145" t="str">
            <v>In Field</v>
          </cell>
          <cell r="F145">
            <v>36956</v>
          </cell>
          <cell r="H145" t="str">
            <v>Cortes, Frank</v>
          </cell>
          <cell r="I145">
            <v>19067</v>
          </cell>
          <cell r="J145">
            <v>2101</v>
          </cell>
          <cell r="K145" t="str">
            <v>CIP ELEC Retic</v>
          </cell>
          <cell r="L145">
            <v>29131</v>
          </cell>
          <cell r="M145">
            <v>70123</v>
          </cell>
          <cell r="N145">
            <v>52</v>
          </cell>
          <cell r="O145">
            <v>26285.11</v>
          </cell>
          <cell r="P145">
            <v>26697.81</v>
          </cell>
          <cell r="Q145">
            <v>0</v>
          </cell>
          <cell r="R145">
            <v>26697.81</v>
          </cell>
        </row>
        <row r="146">
          <cell r="A146">
            <v>512957</v>
          </cell>
          <cell r="B146" t="str">
            <v>Braddon 5/25, LV-Units</v>
          </cell>
          <cell r="C146" t="str">
            <v>Braddon 5/25 - LV to 3 Units</v>
          </cell>
          <cell r="D146" t="str">
            <v>Network Systems</v>
          </cell>
          <cell r="E146" t="str">
            <v>CLOSED</v>
          </cell>
          <cell r="F146">
            <v>36956</v>
          </cell>
          <cell r="G146">
            <v>37116</v>
          </cell>
          <cell r="H146" t="str">
            <v>Smith, Mr. Gary</v>
          </cell>
          <cell r="I146">
            <v>6877</v>
          </cell>
          <cell r="J146">
            <v>2101</v>
          </cell>
          <cell r="K146" t="str">
            <v>CIP ELEC Retic</v>
          </cell>
          <cell r="L146">
            <v>29131</v>
          </cell>
          <cell r="M146">
            <v>70123</v>
          </cell>
          <cell r="N146">
            <v>0</v>
          </cell>
          <cell r="O146">
            <v>408.93</v>
          </cell>
          <cell r="P146">
            <v>0</v>
          </cell>
          <cell r="Q146">
            <v>10978.06</v>
          </cell>
          <cell r="R146">
            <v>10978.06</v>
          </cell>
        </row>
        <row r="147">
          <cell r="A147">
            <v>512958</v>
          </cell>
          <cell r="B147" t="str">
            <v>O'Connor 2/86 City Edge St2</v>
          </cell>
          <cell r="C147" t="str">
            <v>O'Connor 2/86 - Stage 2, City Edge</v>
          </cell>
          <cell r="D147" t="str">
            <v>Network Systems</v>
          </cell>
          <cell r="E147" t="str">
            <v>CAPITALISED WAITING CLOSURE</v>
          </cell>
          <cell r="F147">
            <v>36964</v>
          </cell>
          <cell r="G147">
            <v>37357</v>
          </cell>
          <cell r="H147" t="str">
            <v>Maguire, Paul</v>
          </cell>
          <cell r="I147">
            <v>7134</v>
          </cell>
          <cell r="J147">
            <v>2101</v>
          </cell>
          <cell r="K147" t="str">
            <v>CIP ELEC Retic</v>
          </cell>
          <cell r="L147">
            <v>29131</v>
          </cell>
          <cell r="M147">
            <v>70123</v>
          </cell>
          <cell r="N147">
            <v>0</v>
          </cell>
          <cell r="O147">
            <v>8961.15</v>
          </cell>
          <cell r="P147">
            <v>0</v>
          </cell>
          <cell r="Q147">
            <v>9898.73</v>
          </cell>
          <cell r="R147">
            <v>9898.73</v>
          </cell>
        </row>
        <row r="148">
          <cell r="A148">
            <v>512959</v>
          </cell>
          <cell r="B148" t="str">
            <v>Red Hill 13/4 LV to Residence</v>
          </cell>
          <cell r="C148" t="str">
            <v>Red Hill 13/4 - LV to New Residence</v>
          </cell>
          <cell r="D148" t="str">
            <v>Network Systems</v>
          </cell>
          <cell r="E148" t="str">
            <v>In Field</v>
          </cell>
          <cell r="F148">
            <v>36964</v>
          </cell>
          <cell r="H148" t="str">
            <v>Maguire, Paul</v>
          </cell>
          <cell r="I148">
            <v>78854</v>
          </cell>
          <cell r="J148">
            <v>2101</v>
          </cell>
          <cell r="K148" t="str">
            <v>CIP ELEC Retic</v>
          </cell>
          <cell r="L148">
            <v>29131</v>
          </cell>
          <cell r="M148">
            <v>70123</v>
          </cell>
          <cell r="N148">
            <v>1460.99</v>
          </cell>
          <cell r="O148">
            <v>73148.52</v>
          </cell>
          <cell r="P148">
            <v>74043.5</v>
          </cell>
          <cell r="Q148">
            <v>0</v>
          </cell>
          <cell r="R148">
            <v>74043.5</v>
          </cell>
        </row>
        <row r="149">
          <cell r="A149">
            <v>512960</v>
          </cell>
          <cell r="B149" t="str">
            <v>Turner 6/44 LV to 3 Units</v>
          </cell>
          <cell r="C149" t="str">
            <v>Turner 6/44 - LV to 3 Units</v>
          </cell>
          <cell r="D149" t="str">
            <v>Network Systems</v>
          </cell>
          <cell r="E149" t="str">
            <v>In Field</v>
          </cell>
          <cell r="F149">
            <v>36964</v>
          </cell>
          <cell r="H149" t="str">
            <v>Smith, Mr. Gary</v>
          </cell>
          <cell r="I149">
            <v>23291</v>
          </cell>
          <cell r="J149">
            <v>2101</v>
          </cell>
          <cell r="K149" t="str">
            <v>CIP ELEC Retic</v>
          </cell>
          <cell r="L149">
            <v>29131</v>
          </cell>
          <cell r="M149">
            <v>70123</v>
          </cell>
          <cell r="N149">
            <v>0</v>
          </cell>
          <cell r="O149">
            <v>14107.03</v>
          </cell>
          <cell r="P149">
            <v>15507.03</v>
          </cell>
          <cell r="Q149">
            <v>0</v>
          </cell>
          <cell r="R149">
            <v>15507.03</v>
          </cell>
        </row>
        <row r="150">
          <cell r="A150">
            <v>512962</v>
          </cell>
          <cell r="B150" t="str">
            <v>Phillip 20/43 Upgrade Service</v>
          </cell>
          <cell r="C150" t="str">
            <v>Phillip 20/43 - Upgrade Service to Pollock Ford</v>
          </cell>
          <cell r="D150" t="str">
            <v>Network Systems</v>
          </cell>
          <cell r="E150" t="str">
            <v>In Field</v>
          </cell>
          <cell r="F150">
            <v>36970</v>
          </cell>
          <cell r="G150">
            <v>37499</v>
          </cell>
          <cell r="H150" t="str">
            <v>Harper, Mr. Rod</v>
          </cell>
          <cell r="I150">
            <v>6836</v>
          </cell>
          <cell r="J150">
            <v>2101</v>
          </cell>
          <cell r="K150" t="str">
            <v>CIP ELEC Retic</v>
          </cell>
          <cell r="L150">
            <v>29131</v>
          </cell>
          <cell r="M150">
            <v>70123</v>
          </cell>
          <cell r="N150">
            <v>0</v>
          </cell>
          <cell r="O150">
            <v>0</v>
          </cell>
          <cell r="P150">
            <v>894.96</v>
          </cell>
          <cell r="Q150">
            <v>0</v>
          </cell>
          <cell r="R150">
            <v>894.96</v>
          </cell>
        </row>
        <row r="151">
          <cell r="A151">
            <v>512963</v>
          </cell>
          <cell r="B151" t="str">
            <v>Camp 1/62 LV  to BBQs</v>
          </cell>
          <cell r="C151" t="str">
            <v>Campbell 1/62 LV Supply to BBQs</v>
          </cell>
          <cell r="D151" t="str">
            <v>Network Systems</v>
          </cell>
          <cell r="E151" t="str">
            <v>CLOSED</v>
          </cell>
          <cell r="F151">
            <v>36973</v>
          </cell>
          <cell r="G151">
            <v>37437</v>
          </cell>
          <cell r="H151" t="str">
            <v>Singh, Mr. Darshan</v>
          </cell>
          <cell r="I151">
            <v>15583</v>
          </cell>
          <cell r="J151">
            <v>2101</v>
          </cell>
          <cell r="K151" t="str">
            <v>CIP ELEC Retic</v>
          </cell>
          <cell r="L151">
            <v>29131</v>
          </cell>
          <cell r="M151">
            <v>70123</v>
          </cell>
          <cell r="N151">
            <v>0</v>
          </cell>
          <cell r="O151">
            <v>17419.25</v>
          </cell>
          <cell r="P151">
            <v>0</v>
          </cell>
          <cell r="Q151">
            <v>18401.91</v>
          </cell>
          <cell r="R151">
            <v>18401.91</v>
          </cell>
        </row>
        <row r="152">
          <cell r="A152">
            <v>512966</v>
          </cell>
          <cell r="B152" t="str">
            <v>Bart 6/29 Indoor Sub &amp; HV Reti</v>
          </cell>
          <cell r="C152" t="str">
            <v>Barton 6/29 Indoor Substation &amp; HV Reticulation</v>
          </cell>
          <cell r="D152" t="str">
            <v>Network Systems</v>
          </cell>
          <cell r="E152" t="str">
            <v>Design</v>
          </cell>
          <cell r="F152">
            <v>36951</v>
          </cell>
          <cell r="G152">
            <v>37559</v>
          </cell>
          <cell r="H152" t="str">
            <v>Hunnemann, Frank</v>
          </cell>
          <cell r="I152">
            <v>0</v>
          </cell>
          <cell r="J152">
            <v>2101</v>
          </cell>
          <cell r="K152" t="str">
            <v>CIP ELEC Retic</v>
          </cell>
          <cell r="L152">
            <v>29131</v>
          </cell>
          <cell r="M152">
            <v>70123</v>
          </cell>
          <cell r="N152">
            <v>288.10000000000002</v>
          </cell>
          <cell r="O152">
            <v>3163.82</v>
          </cell>
          <cell r="P152">
            <v>3774.49</v>
          </cell>
          <cell r="Q152">
            <v>0</v>
          </cell>
          <cell r="R152">
            <v>3774.49</v>
          </cell>
        </row>
        <row r="153">
          <cell r="A153">
            <v>512967</v>
          </cell>
          <cell r="B153" t="str">
            <v>Kale 2/76 132kV Reloc Bartn Hw</v>
          </cell>
          <cell r="C153" t="str">
            <v>kaleen 2/76 Barton Hwy 132kV Reloc for road clearance</v>
          </cell>
          <cell r="D153" t="str">
            <v>Elec Ntwk Project Management</v>
          </cell>
          <cell r="E153" t="str">
            <v>CLOSED</v>
          </cell>
          <cell r="F153">
            <v>36951</v>
          </cell>
          <cell r="H153" t="str">
            <v>Walisundara, Mrs. Lakshmi</v>
          </cell>
          <cell r="I153">
            <v>181099</v>
          </cell>
          <cell r="J153">
            <v>2101</v>
          </cell>
          <cell r="K153" t="str">
            <v>CIP ELEC 132kV Trans</v>
          </cell>
          <cell r="L153">
            <v>29131</v>
          </cell>
          <cell r="M153">
            <v>70120</v>
          </cell>
          <cell r="N153">
            <v>0</v>
          </cell>
          <cell r="O153">
            <v>109185.71</v>
          </cell>
          <cell r="P153">
            <v>0</v>
          </cell>
          <cell r="Q153">
            <v>122628</v>
          </cell>
          <cell r="R153">
            <v>122628</v>
          </cell>
        </row>
        <row r="154">
          <cell r="A154">
            <v>512969</v>
          </cell>
          <cell r="B154" t="str">
            <v>Conder/Banks Opp S231 LV</v>
          </cell>
          <cell r="C154" t="str">
            <v>Conder/Banks Opp S231 LV to irrigation controller</v>
          </cell>
          <cell r="D154" t="str">
            <v>Elec Ntwk Project Management</v>
          </cell>
          <cell r="E154" t="str">
            <v>CLOSED</v>
          </cell>
          <cell r="F154">
            <v>36982</v>
          </cell>
          <cell r="G154">
            <v>37134</v>
          </cell>
          <cell r="H154" t="str">
            <v>Peisley, Mr. Warren</v>
          </cell>
          <cell r="I154">
            <v>1115</v>
          </cell>
          <cell r="J154">
            <v>2101</v>
          </cell>
          <cell r="K154" t="str">
            <v>CIP ELEC Retic</v>
          </cell>
          <cell r="L154">
            <v>29131</v>
          </cell>
          <cell r="M154">
            <v>70123</v>
          </cell>
          <cell r="N154">
            <v>0</v>
          </cell>
          <cell r="O154">
            <v>291.98</v>
          </cell>
          <cell r="P154">
            <v>0</v>
          </cell>
          <cell r="Q154">
            <v>790.98</v>
          </cell>
          <cell r="R154">
            <v>790.98</v>
          </cell>
        </row>
        <row r="155">
          <cell r="A155">
            <v>512970</v>
          </cell>
          <cell r="B155" t="str">
            <v>Stir 87/24 HV Reticulation</v>
          </cell>
          <cell r="C155" t="str">
            <v>Stirling 87/24 HV Reticulation</v>
          </cell>
          <cell r="D155" t="str">
            <v>Elec Ntwk Project Management</v>
          </cell>
          <cell r="E155" t="str">
            <v>CLOSED</v>
          </cell>
          <cell r="F155">
            <v>36982</v>
          </cell>
          <cell r="G155">
            <v>37179</v>
          </cell>
          <cell r="H155" t="str">
            <v>Peisley, Mr. Warren</v>
          </cell>
          <cell r="I155">
            <v>13876</v>
          </cell>
          <cell r="J155">
            <v>2101</v>
          </cell>
          <cell r="K155" t="str">
            <v>CIP ELEC Retic</v>
          </cell>
          <cell r="L155">
            <v>29131</v>
          </cell>
          <cell r="M155">
            <v>70123</v>
          </cell>
          <cell r="N155">
            <v>0</v>
          </cell>
          <cell r="O155">
            <v>9537.08</v>
          </cell>
          <cell r="P155">
            <v>0</v>
          </cell>
          <cell r="Q155">
            <v>11594.38</v>
          </cell>
          <cell r="R155">
            <v>11594.38</v>
          </cell>
        </row>
        <row r="156">
          <cell r="A156">
            <v>512972</v>
          </cell>
          <cell r="B156" t="str">
            <v>City 22/19 UG LV to Controller</v>
          </cell>
          <cell r="C156" t="str">
            <v>City 22/19 UG LV to Controller</v>
          </cell>
          <cell r="D156" t="str">
            <v>Elec Ntwk Project Management</v>
          </cell>
          <cell r="E156" t="str">
            <v>CLOSED</v>
          </cell>
          <cell r="F156">
            <v>36982</v>
          </cell>
          <cell r="G156">
            <v>37164</v>
          </cell>
          <cell r="H156" t="str">
            <v>Singh, Mr. Darshan</v>
          </cell>
          <cell r="I156">
            <v>1150</v>
          </cell>
          <cell r="J156">
            <v>2101</v>
          </cell>
          <cell r="K156" t="str">
            <v>CIPEN Special Reqst</v>
          </cell>
          <cell r="L156">
            <v>29131</v>
          </cell>
          <cell r="M156">
            <v>70101</v>
          </cell>
          <cell r="N156">
            <v>0</v>
          </cell>
          <cell r="O156">
            <v>1193.0999999999999</v>
          </cell>
          <cell r="P156">
            <v>0</v>
          </cell>
          <cell r="Q156">
            <v>1793.1</v>
          </cell>
          <cell r="R156">
            <v>1793.1</v>
          </cell>
        </row>
        <row r="157">
          <cell r="A157">
            <v>512973</v>
          </cell>
          <cell r="B157" t="str">
            <v>Maws 19/47 UG LV to Oval Ltg</v>
          </cell>
          <cell r="C157" t="str">
            <v>Mawson 19/47 UG LV to Oval Lighting</v>
          </cell>
          <cell r="D157" t="str">
            <v>Elec Ntwk Project Management</v>
          </cell>
          <cell r="E157" t="str">
            <v>CLOSED</v>
          </cell>
          <cell r="F157">
            <v>36982</v>
          </cell>
          <cell r="G157">
            <v>37118</v>
          </cell>
          <cell r="H157" t="str">
            <v>Singh, Mr. Darshan</v>
          </cell>
          <cell r="I157">
            <v>3294</v>
          </cell>
          <cell r="J157">
            <v>2101</v>
          </cell>
          <cell r="K157" t="str">
            <v>CIP ELEC Retic</v>
          </cell>
          <cell r="L157">
            <v>29131</v>
          </cell>
          <cell r="M157">
            <v>70123</v>
          </cell>
          <cell r="N157">
            <v>0</v>
          </cell>
          <cell r="O157">
            <v>178.18</v>
          </cell>
          <cell r="P157">
            <v>0</v>
          </cell>
          <cell r="Q157">
            <v>2529.4499999999998</v>
          </cell>
          <cell r="R157">
            <v>2529.4499999999998</v>
          </cell>
        </row>
        <row r="158">
          <cell r="A158">
            <v>512974</v>
          </cell>
          <cell r="B158" t="str">
            <v>Gree 23/20 UG LV to Park Fac</v>
          </cell>
          <cell r="C158" t="str">
            <v>Greenway 23/20 UG LV to Park Facilities</v>
          </cell>
          <cell r="D158" t="str">
            <v>Elec Ntwk Project Management</v>
          </cell>
          <cell r="E158" t="str">
            <v>Field Complete</v>
          </cell>
          <cell r="F158">
            <v>37118</v>
          </cell>
          <cell r="H158" t="str">
            <v>Singh, Mr. Darshan</v>
          </cell>
          <cell r="I158">
            <v>2773</v>
          </cell>
          <cell r="J158">
            <v>2101</v>
          </cell>
          <cell r="K158" t="str">
            <v>CIPEN Special Reqst</v>
          </cell>
          <cell r="L158">
            <v>29131</v>
          </cell>
          <cell r="M158">
            <v>70101</v>
          </cell>
          <cell r="N158">
            <v>0</v>
          </cell>
          <cell r="O158">
            <v>2727.58</v>
          </cell>
          <cell r="P158">
            <v>2727.58</v>
          </cell>
          <cell r="Q158">
            <v>0</v>
          </cell>
          <cell r="R158">
            <v>2727.58</v>
          </cell>
        </row>
        <row r="159">
          <cell r="A159">
            <v>512975</v>
          </cell>
          <cell r="B159" t="str">
            <v>Deak 60/35 UG LV to Develop</v>
          </cell>
          <cell r="C159" t="str">
            <v>Deakin 60/35 UG LV to Commercial Develop</v>
          </cell>
          <cell r="D159" t="str">
            <v>Elec Ntwk Project Management</v>
          </cell>
          <cell r="E159" t="str">
            <v>CLOSED</v>
          </cell>
          <cell r="F159">
            <v>36982</v>
          </cell>
          <cell r="G159">
            <v>37437</v>
          </cell>
          <cell r="H159" t="str">
            <v>Peisley, Mr. Warren</v>
          </cell>
          <cell r="I159">
            <v>56578</v>
          </cell>
          <cell r="J159">
            <v>2101</v>
          </cell>
          <cell r="K159" t="str">
            <v>CIPEN Com/Ind Dvlpm</v>
          </cell>
          <cell r="L159">
            <v>29131</v>
          </cell>
          <cell r="M159">
            <v>70101</v>
          </cell>
          <cell r="N159">
            <v>0</v>
          </cell>
          <cell r="O159">
            <v>62483.37</v>
          </cell>
          <cell r="P159">
            <v>0</v>
          </cell>
          <cell r="Q159">
            <v>62483.37</v>
          </cell>
          <cell r="R159">
            <v>62483.37</v>
          </cell>
        </row>
        <row r="160">
          <cell r="A160">
            <v>512976</v>
          </cell>
          <cell r="B160" t="str">
            <v>Conder9/Banks3 HV/LV 84 Units</v>
          </cell>
          <cell r="C160" t="str">
            <v>Conder9/Banks3 Stg 1B HV/LV Retic (84 Units)</v>
          </cell>
          <cell r="D160" t="str">
            <v>Elec Ntwk Project Management</v>
          </cell>
          <cell r="E160" t="str">
            <v>CLOSED</v>
          </cell>
          <cell r="F160">
            <v>36982</v>
          </cell>
          <cell r="G160">
            <v>37406</v>
          </cell>
          <cell r="H160" t="str">
            <v>Peisley, Mr. Warren</v>
          </cell>
          <cell r="I160">
            <v>269343</v>
          </cell>
          <cell r="J160">
            <v>2101</v>
          </cell>
          <cell r="K160" t="str">
            <v>CIPEN Urban Infill</v>
          </cell>
          <cell r="L160">
            <v>29131</v>
          </cell>
          <cell r="M160">
            <v>70101</v>
          </cell>
          <cell r="N160">
            <v>0</v>
          </cell>
          <cell r="O160">
            <v>280531.98</v>
          </cell>
          <cell r="P160">
            <v>0</v>
          </cell>
          <cell r="Q160">
            <v>285921.98</v>
          </cell>
          <cell r="R160">
            <v>285921.98</v>
          </cell>
        </row>
        <row r="161">
          <cell r="A161">
            <v>512978</v>
          </cell>
          <cell r="B161" t="str">
            <v>Grif 5/41 UG LV to Traffic</v>
          </cell>
          <cell r="C161" t="str">
            <v>Griffith 5/41 UG LV to Traffic Signal</v>
          </cell>
          <cell r="D161" t="str">
            <v>Elec Ntwk Project Management</v>
          </cell>
          <cell r="E161" t="str">
            <v>CLOSED</v>
          </cell>
          <cell r="F161">
            <v>36982</v>
          </cell>
          <cell r="G161">
            <v>37164</v>
          </cell>
          <cell r="H161" t="str">
            <v>Singh, Mr. Darshan</v>
          </cell>
          <cell r="I161">
            <v>1090</v>
          </cell>
          <cell r="J161">
            <v>2101</v>
          </cell>
          <cell r="K161" t="str">
            <v>CIP ELEC Retic</v>
          </cell>
          <cell r="L161">
            <v>29131</v>
          </cell>
          <cell r="M161">
            <v>70123</v>
          </cell>
          <cell r="N161">
            <v>0</v>
          </cell>
          <cell r="O161">
            <v>1020.42</v>
          </cell>
          <cell r="P161">
            <v>0</v>
          </cell>
          <cell r="Q161">
            <v>1260.42</v>
          </cell>
          <cell r="R161">
            <v>1260.42</v>
          </cell>
        </row>
        <row r="162">
          <cell r="A162">
            <v>512979</v>
          </cell>
          <cell r="B162" t="str">
            <v>Yarr S123 UG LV</v>
          </cell>
          <cell r="C162" t="str">
            <v>Yarralumla S123 UG LV to Traffic Signal</v>
          </cell>
          <cell r="D162" t="str">
            <v>Elec Ntwk Project Management</v>
          </cell>
          <cell r="E162" t="str">
            <v>CLOSED</v>
          </cell>
          <cell r="F162">
            <v>36982</v>
          </cell>
          <cell r="G162">
            <v>37185</v>
          </cell>
          <cell r="H162" t="str">
            <v>Singh, Mr. Darshan</v>
          </cell>
          <cell r="I162">
            <v>17500</v>
          </cell>
          <cell r="J162">
            <v>2101</v>
          </cell>
          <cell r="K162" t="str">
            <v>CIP ELEC Retic</v>
          </cell>
          <cell r="L162">
            <v>29131</v>
          </cell>
          <cell r="M162">
            <v>70123</v>
          </cell>
          <cell r="N162">
            <v>0</v>
          </cell>
          <cell r="O162">
            <v>17231.12</v>
          </cell>
          <cell r="P162">
            <v>0</v>
          </cell>
          <cell r="Q162">
            <v>18431.12</v>
          </cell>
          <cell r="R162">
            <v>18431.12</v>
          </cell>
        </row>
        <row r="163">
          <cell r="A163">
            <v>512980</v>
          </cell>
          <cell r="B163" t="str">
            <v>Gung 3/18 UG LV to Vet Hosp</v>
          </cell>
          <cell r="C163" t="str">
            <v>Gungahlin 3/18 UG LV to Vet Hospital (HV/LV Retic)</v>
          </cell>
          <cell r="D163" t="str">
            <v>Elec Ntwk Project Management</v>
          </cell>
          <cell r="E163" t="str">
            <v>CLOSED</v>
          </cell>
          <cell r="F163">
            <v>36982</v>
          </cell>
          <cell r="G163">
            <v>37437</v>
          </cell>
          <cell r="H163" t="str">
            <v>Ochmanski, Mrs. Dana</v>
          </cell>
          <cell r="I163">
            <v>15700</v>
          </cell>
          <cell r="J163">
            <v>2101</v>
          </cell>
          <cell r="K163" t="str">
            <v>CIPEN Com/Ind Dvlpm</v>
          </cell>
          <cell r="L163">
            <v>29131</v>
          </cell>
          <cell r="M163">
            <v>70101</v>
          </cell>
          <cell r="N163">
            <v>0</v>
          </cell>
          <cell r="O163">
            <v>13557.33</v>
          </cell>
          <cell r="P163">
            <v>0</v>
          </cell>
          <cell r="Q163">
            <v>13557.33</v>
          </cell>
          <cell r="R163">
            <v>13557.33</v>
          </cell>
        </row>
        <row r="164">
          <cell r="A164">
            <v>512981</v>
          </cell>
          <cell r="B164" t="str">
            <v>Hall S597 OH Supply to Kiosk</v>
          </cell>
          <cell r="C164" t="str">
            <v>Hall S597 OH Supply to Kiosk (HV/LV Retic)</v>
          </cell>
          <cell r="D164" t="str">
            <v>Elec Ntwk Project Management</v>
          </cell>
          <cell r="E164" t="str">
            <v>CLOSED</v>
          </cell>
          <cell r="F164">
            <v>36982</v>
          </cell>
          <cell r="G164">
            <v>37164</v>
          </cell>
          <cell r="H164" t="str">
            <v>Ochmanski, Mrs. Dana</v>
          </cell>
          <cell r="I164">
            <v>11400</v>
          </cell>
          <cell r="J164">
            <v>2101</v>
          </cell>
          <cell r="K164" t="str">
            <v>CIP ELEC Retic</v>
          </cell>
          <cell r="L164">
            <v>29131</v>
          </cell>
          <cell r="M164">
            <v>70123</v>
          </cell>
          <cell r="N164">
            <v>0</v>
          </cell>
          <cell r="O164">
            <v>7650.58</v>
          </cell>
          <cell r="P164">
            <v>0</v>
          </cell>
          <cell r="Q164">
            <v>13907.93</v>
          </cell>
          <cell r="R164">
            <v>13907.93</v>
          </cell>
        </row>
        <row r="165">
          <cell r="A165">
            <v>512982</v>
          </cell>
          <cell r="B165" t="str">
            <v>Fysh 3/73 OHLV Gas Reg Statn</v>
          </cell>
          <cell r="C165" t="str">
            <v>Fyshwick 3/73 OH LV to Gas Regulation Station</v>
          </cell>
          <cell r="D165" t="str">
            <v>Elec Ntwk Project Management</v>
          </cell>
          <cell r="E165" t="str">
            <v>CLOSED</v>
          </cell>
          <cell r="F165">
            <v>36982</v>
          </cell>
          <cell r="G165">
            <v>37104</v>
          </cell>
          <cell r="H165" t="str">
            <v>Maguire, Paul</v>
          </cell>
          <cell r="I165">
            <v>7347</v>
          </cell>
          <cell r="J165">
            <v>2101</v>
          </cell>
          <cell r="K165" t="str">
            <v>CIP ELEC Retic</v>
          </cell>
          <cell r="L165">
            <v>29131</v>
          </cell>
          <cell r="M165">
            <v>70123</v>
          </cell>
          <cell r="N165">
            <v>0</v>
          </cell>
          <cell r="O165">
            <v>628.86</v>
          </cell>
          <cell r="P165">
            <v>0</v>
          </cell>
          <cell r="Q165">
            <v>6662.69</v>
          </cell>
          <cell r="R165">
            <v>6662.69</v>
          </cell>
        </row>
        <row r="166">
          <cell r="A166">
            <v>512983</v>
          </cell>
          <cell r="B166" t="str">
            <v>Camp 1/67 OHLV Optus Trans</v>
          </cell>
          <cell r="C166" t="str">
            <v>Campbell 1/67 OHLV Optus Transmitter - Mt Pleasant.</v>
          </cell>
          <cell r="D166" t="str">
            <v>Elec Ntwk Project Management</v>
          </cell>
          <cell r="E166" t="str">
            <v>Design</v>
          </cell>
          <cell r="F166">
            <v>36982</v>
          </cell>
          <cell r="G166">
            <v>37468</v>
          </cell>
          <cell r="H166" t="str">
            <v>Ochmanski, Mrs. Dana</v>
          </cell>
          <cell r="I166">
            <v>0</v>
          </cell>
          <cell r="J166">
            <v>2101</v>
          </cell>
          <cell r="K166" t="str">
            <v>CIP ELEC Retic</v>
          </cell>
          <cell r="L166">
            <v>29131</v>
          </cell>
          <cell r="M166">
            <v>70123</v>
          </cell>
          <cell r="N166">
            <v>0</v>
          </cell>
          <cell r="O166">
            <v>297.07</v>
          </cell>
          <cell r="P166">
            <v>384.83</v>
          </cell>
          <cell r="Q166">
            <v>0</v>
          </cell>
          <cell r="R166">
            <v>384.83</v>
          </cell>
        </row>
        <row r="167">
          <cell r="A167">
            <v>512985</v>
          </cell>
          <cell r="B167" t="str">
            <v>Paddy's River HV Retic</v>
          </cell>
          <cell r="C167" t="str">
            <v>Paddy's River HV Reticulation to Rural Block</v>
          </cell>
          <cell r="D167" t="str">
            <v>Elec Ntwk Project Management</v>
          </cell>
          <cell r="E167" t="str">
            <v>CLOSED</v>
          </cell>
          <cell r="F167">
            <v>36861</v>
          </cell>
          <cell r="G167">
            <v>37437</v>
          </cell>
          <cell r="H167" t="str">
            <v>Walisundara, Mrs. Lakshmi</v>
          </cell>
          <cell r="I167">
            <v>38470</v>
          </cell>
          <cell r="J167">
            <v>2101</v>
          </cell>
          <cell r="K167" t="str">
            <v>CIPEN Rural Dvlpmnt</v>
          </cell>
          <cell r="L167">
            <v>29131</v>
          </cell>
          <cell r="M167">
            <v>70101</v>
          </cell>
          <cell r="N167">
            <v>0</v>
          </cell>
          <cell r="O167">
            <v>39868.559999999998</v>
          </cell>
          <cell r="P167">
            <v>0</v>
          </cell>
          <cell r="Q167">
            <v>39868.559999999998</v>
          </cell>
          <cell r="R167">
            <v>39868.559999999998</v>
          </cell>
        </row>
        <row r="168">
          <cell r="A168">
            <v>512986</v>
          </cell>
          <cell r="B168" t="str">
            <v>Brad 20/22 LV Supply</v>
          </cell>
          <cell r="C168" t="str">
            <v>Braddon 20/22 LV Supply to Town House Development</v>
          </cell>
          <cell r="D168" t="str">
            <v>Elec Ntwk Project Management</v>
          </cell>
          <cell r="E168" t="str">
            <v>CLOSED</v>
          </cell>
          <cell r="F168">
            <v>36982</v>
          </cell>
          <cell r="G168">
            <v>37134</v>
          </cell>
          <cell r="H168" t="str">
            <v>Singh, Mr. Darshan</v>
          </cell>
          <cell r="I168">
            <v>3750</v>
          </cell>
          <cell r="J168">
            <v>2101</v>
          </cell>
          <cell r="K168" t="str">
            <v>CIP ELEC Retic</v>
          </cell>
          <cell r="L168">
            <v>29131</v>
          </cell>
          <cell r="M168">
            <v>70123</v>
          </cell>
          <cell r="N168">
            <v>0</v>
          </cell>
          <cell r="O168">
            <v>166.18</v>
          </cell>
          <cell r="P168">
            <v>0</v>
          </cell>
          <cell r="Q168">
            <v>5281.09</v>
          </cell>
          <cell r="R168">
            <v>5281.09</v>
          </cell>
        </row>
        <row r="169">
          <cell r="A169">
            <v>512987</v>
          </cell>
          <cell r="B169" t="str">
            <v>Hawk 24/28 LV Supply</v>
          </cell>
          <cell r="C169" t="str">
            <v>Hawker 24/28 LV Supply to Town Houses</v>
          </cell>
          <cell r="D169" t="str">
            <v>Elec Ntwk Project Management</v>
          </cell>
          <cell r="E169" t="str">
            <v>CAPITALISED WAITING CLOSURE</v>
          </cell>
          <cell r="F169">
            <v>36982</v>
          </cell>
          <cell r="G169">
            <v>37386</v>
          </cell>
          <cell r="H169" t="str">
            <v>Ochmanski, Mrs. Dana</v>
          </cell>
          <cell r="I169">
            <v>10050</v>
          </cell>
          <cell r="J169">
            <v>2101</v>
          </cell>
          <cell r="K169" t="str">
            <v>CIP ELEC Retic</v>
          </cell>
          <cell r="L169">
            <v>29131</v>
          </cell>
          <cell r="M169">
            <v>70123</v>
          </cell>
          <cell r="N169">
            <v>0</v>
          </cell>
          <cell r="O169">
            <v>6175.34</v>
          </cell>
          <cell r="P169">
            <v>0</v>
          </cell>
          <cell r="Q169">
            <v>7096.84</v>
          </cell>
          <cell r="R169">
            <v>7096.84</v>
          </cell>
        </row>
        <row r="170">
          <cell r="A170">
            <v>512988</v>
          </cell>
          <cell r="B170" t="str">
            <v>Paddy's River Blk 237</v>
          </cell>
          <cell r="C170" t="str">
            <v>Paddy's River Blk 237 HV/LV Reticulation/Supply to Rural Block</v>
          </cell>
          <cell r="D170" t="str">
            <v>Elec Ntwk Project Management</v>
          </cell>
          <cell r="E170" t="str">
            <v>Field Complete</v>
          </cell>
          <cell r="F170">
            <v>36982</v>
          </cell>
          <cell r="H170" t="str">
            <v>Maguire, Paul</v>
          </cell>
          <cell r="I170">
            <v>21827</v>
          </cell>
          <cell r="J170">
            <v>2101</v>
          </cell>
          <cell r="K170" t="str">
            <v>CIP ELEC Retic</v>
          </cell>
          <cell r="L170">
            <v>29131</v>
          </cell>
          <cell r="M170">
            <v>70123</v>
          </cell>
          <cell r="N170">
            <v>0</v>
          </cell>
          <cell r="O170">
            <v>28079.1</v>
          </cell>
          <cell r="P170">
            <v>29954.31</v>
          </cell>
          <cell r="Q170">
            <v>0</v>
          </cell>
          <cell r="R170">
            <v>29954.31</v>
          </cell>
        </row>
        <row r="171">
          <cell r="A171">
            <v>512991</v>
          </cell>
          <cell r="B171" t="str">
            <v>Yarra Blk 6&amp;7 Sec 56 LV Retic</v>
          </cell>
          <cell r="C171" t="str">
            <v>Yarralumla 6&amp;7/56 LV Reticulation to Units</v>
          </cell>
          <cell r="D171" t="str">
            <v>Elec Ntwk Project Management</v>
          </cell>
          <cell r="E171" t="str">
            <v>CLOSED</v>
          </cell>
          <cell r="F171">
            <v>36982</v>
          </cell>
          <cell r="G171">
            <v>37164</v>
          </cell>
          <cell r="H171" t="str">
            <v>Ochmanski, Mrs. Dana</v>
          </cell>
          <cell r="I171">
            <v>9970</v>
          </cell>
          <cell r="J171">
            <v>2101</v>
          </cell>
          <cell r="K171" t="str">
            <v>CIP ELEC Retic</v>
          </cell>
          <cell r="L171">
            <v>29131</v>
          </cell>
          <cell r="M171">
            <v>70123</v>
          </cell>
          <cell r="N171">
            <v>0</v>
          </cell>
          <cell r="O171">
            <v>9190.6299999999992</v>
          </cell>
          <cell r="P171">
            <v>0</v>
          </cell>
          <cell r="Q171">
            <v>12860.28</v>
          </cell>
          <cell r="R171">
            <v>12860.28</v>
          </cell>
        </row>
        <row r="172">
          <cell r="A172">
            <v>512993</v>
          </cell>
          <cell r="B172" t="str">
            <v>Fore 1&amp;4/34 HV/LV Retic</v>
          </cell>
          <cell r="C172" t="str">
            <v>Forrest 1&amp;4/34 HV/LV Reticulation to units</v>
          </cell>
          <cell r="D172" t="str">
            <v>Elec Ntwk Project Management</v>
          </cell>
          <cell r="E172" t="str">
            <v>Field Complete</v>
          </cell>
          <cell r="F172">
            <v>36982</v>
          </cell>
          <cell r="G172">
            <v>37437</v>
          </cell>
          <cell r="H172" t="str">
            <v>Maguire, Paul</v>
          </cell>
          <cell r="I172">
            <v>4084</v>
          </cell>
          <cell r="J172">
            <v>2101</v>
          </cell>
          <cell r="K172" t="str">
            <v>CIP ELEC Retic</v>
          </cell>
          <cell r="L172">
            <v>29131</v>
          </cell>
          <cell r="M172">
            <v>70123</v>
          </cell>
          <cell r="N172">
            <v>0</v>
          </cell>
          <cell r="O172">
            <v>3578.23</v>
          </cell>
          <cell r="P172">
            <v>4217.51</v>
          </cell>
          <cell r="Q172">
            <v>0</v>
          </cell>
          <cell r="R172">
            <v>4217.51</v>
          </cell>
        </row>
        <row r="173">
          <cell r="A173">
            <v>512994</v>
          </cell>
          <cell r="B173" t="str">
            <v>Fore 3/34 LV Retic</v>
          </cell>
          <cell r="C173" t="str">
            <v>Forrest 3/34 LV Reticulation to Units</v>
          </cell>
          <cell r="D173" t="str">
            <v>Elec Ntwk Project Management</v>
          </cell>
          <cell r="E173" t="str">
            <v>Design</v>
          </cell>
          <cell r="F173">
            <v>36982</v>
          </cell>
          <cell r="G173">
            <v>37621</v>
          </cell>
          <cell r="H173" t="str">
            <v>Chan, Mr. Daniel</v>
          </cell>
          <cell r="I173">
            <v>0</v>
          </cell>
          <cell r="J173">
            <v>2101</v>
          </cell>
          <cell r="K173" t="str">
            <v>CIPEN Urban Infill</v>
          </cell>
          <cell r="L173">
            <v>29131</v>
          </cell>
          <cell r="M173">
            <v>70101</v>
          </cell>
          <cell r="N173">
            <v>735.95</v>
          </cell>
          <cell r="O173">
            <v>10462.66</v>
          </cell>
          <cell r="P173">
            <v>10462.66</v>
          </cell>
          <cell r="Q173">
            <v>0</v>
          </cell>
          <cell r="R173">
            <v>10462.66</v>
          </cell>
        </row>
        <row r="174">
          <cell r="A174">
            <v>512995</v>
          </cell>
          <cell r="B174" t="str">
            <v>Stirling 87/24 LV to TransACT</v>
          </cell>
          <cell r="C174" t="str">
            <v>Stirling 87/24 LV to TransACT Node</v>
          </cell>
          <cell r="D174" t="str">
            <v>Elec Ntwk Project Management</v>
          </cell>
          <cell r="E174" t="str">
            <v>Design</v>
          </cell>
          <cell r="F174">
            <v>36982</v>
          </cell>
          <cell r="G174">
            <v>37346</v>
          </cell>
          <cell r="H174" t="str">
            <v>Peisley, Mr. Warren</v>
          </cell>
          <cell r="I174">
            <v>0</v>
          </cell>
          <cell r="J174">
            <v>2101</v>
          </cell>
          <cell r="K174" t="str">
            <v>CIPEN Com/Ind Dvlpm</v>
          </cell>
          <cell r="L174">
            <v>29131</v>
          </cell>
          <cell r="M174">
            <v>70101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512996</v>
          </cell>
          <cell r="B175" t="str">
            <v>Forrest 2/34 LV Supply</v>
          </cell>
          <cell r="C175" t="str">
            <v>Forrest 2/34 LV Supply to Units</v>
          </cell>
          <cell r="D175" t="str">
            <v>Elec Ntwk Project Management</v>
          </cell>
          <cell r="E175" t="str">
            <v>Design</v>
          </cell>
          <cell r="F175">
            <v>36982</v>
          </cell>
          <cell r="G175">
            <v>37621</v>
          </cell>
          <cell r="H175" t="str">
            <v>Chan, Mr. Daniel</v>
          </cell>
          <cell r="I175">
            <v>0</v>
          </cell>
          <cell r="J175">
            <v>2101</v>
          </cell>
          <cell r="K175" t="str">
            <v>CIPEN Urban Infill</v>
          </cell>
          <cell r="L175">
            <v>29131</v>
          </cell>
          <cell r="M175">
            <v>70101</v>
          </cell>
          <cell r="N175">
            <v>589.62</v>
          </cell>
          <cell r="O175">
            <v>1347.24</v>
          </cell>
          <cell r="P175">
            <v>1347.24</v>
          </cell>
          <cell r="Q175">
            <v>0</v>
          </cell>
          <cell r="R175">
            <v>1347.24</v>
          </cell>
        </row>
        <row r="176">
          <cell r="A176">
            <v>512997</v>
          </cell>
          <cell r="B176" t="str">
            <v>Banks 21/36 HV/LV Retic to Sho</v>
          </cell>
          <cell r="C176" t="str">
            <v>Banks 21/36 HV/LV Retic to Shops/Unit</v>
          </cell>
          <cell r="D176" t="str">
            <v>Elec Ntwk Project Management</v>
          </cell>
          <cell r="E176" t="str">
            <v>CLOSED</v>
          </cell>
          <cell r="F176">
            <v>36982</v>
          </cell>
          <cell r="G176">
            <v>37357</v>
          </cell>
          <cell r="H176" t="str">
            <v>Maguire, Paul</v>
          </cell>
          <cell r="I176">
            <v>53993</v>
          </cell>
          <cell r="J176">
            <v>2101</v>
          </cell>
          <cell r="K176" t="str">
            <v>CIP ELEC Retic</v>
          </cell>
          <cell r="L176">
            <v>29131</v>
          </cell>
          <cell r="M176">
            <v>70123</v>
          </cell>
          <cell r="N176">
            <v>0</v>
          </cell>
          <cell r="O176">
            <v>55264</v>
          </cell>
          <cell r="P176">
            <v>0</v>
          </cell>
          <cell r="Q176">
            <v>55383</v>
          </cell>
          <cell r="R176">
            <v>55383</v>
          </cell>
        </row>
        <row r="177">
          <cell r="A177">
            <v>512998</v>
          </cell>
          <cell r="B177" t="str">
            <v>O'Mall 33/16 LV Supply</v>
          </cell>
          <cell r="C177" t="str">
            <v>O'Malley 33/16 LV Supply to Residence</v>
          </cell>
          <cell r="D177" t="str">
            <v>Elec Ntwk Project Management</v>
          </cell>
          <cell r="E177" t="str">
            <v>CLOSED</v>
          </cell>
          <cell r="F177">
            <v>36982</v>
          </cell>
          <cell r="G177">
            <v>37164</v>
          </cell>
          <cell r="H177" t="str">
            <v>Singh, Mr. Darshan</v>
          </cell>
          <cell r="I177">
            <v>32318</v>
          </cell>
          <cell r="J177">
            <v>2101</v>
          </cell>
          <cell r="K177" t="str">
            <v>CIP ELEC Retic</v>
          </cell>
          <cell r="L177">
            <v>29131</v>
          </cell>
          <cell r="M177">
            <v>70123</v>
          </cell>
          <cell r="N177">
            <v>0</v>
          </cell>
          <cell r="O177">
            <v>4777.03</v>
          </cell>
          <cell r="P177">
            <v>0</v>
          </cell>
          <cell r="Q177">
            <v>35644.32</v>
          </cell>
          <cell r="R177">
            <v>35644.32</v>
          </cell>
        </row>
        <row r="178">
          <cell r="A178">
            <v>512999</v>
          </cell>
          <cell r="B178" t="str">
            <v>King 7/20 LV Supply</v>
          </cell>
          <cell r="C178" t="str">
            <v>Kingston 7/20 LV Supply to Commercial Building</v>
          </cell>
          <cell r="D178" t="str">
            <v>Elec Ntwk Project Management</v>
          </cell>
          <cell r="E178" t="str">
            <v>CLOSED</v>
          </cell>
          <cell r="F178">
            <v>36982</v>
          </cell>
          <cell r="G178">
            <v>37192</v>
          </cell>
          <cell r="H178" t="str">
            <v>Singh, Mr. Darshan</v>
          </cell>
          <cell r="I178">
            <v>27197</v>
          </cell>
          <cell r="J178">
            <v>2101</v>
          </cell>
          <cell r="K178" t="str">
            <v>CIPEN Com/Ind Dvlpm</v>
          </cell>
          <cell r="L178">
            <v>29131</v>
          </cell>
          <cell r="M178">
            <v>70101</v>
          </cell>
          <cell r="N178">
            <v>0</v>
          </cell>
          <cell r="O178">
            <v>27892.73</v>
          </cell>
          <cell r="P178">
            <v>0</v>
          </cell>
          <cell r="Q178">
            <v>28852.73</v>
          </cell>
          <cell r="R178">
            <v>28852.73</v>
          </cell>
        </row>
        <row r="179">
          <cell r="A179">
            <v>513000</v>
          </cell>
          <cell r="B179" t="str">
            <v>Brad Pole Replacement Program</v>
          </cell>
          <cell r="C179" t="str">
            <v>Braddon Pole Replacement Program</v>
          </cell>
          <cell r="D179" t="str">
            <v>Elec Ntwk Asset Performance</v>
          </cell>
          <cell r="E179" t="str">
            <v>In Field</v>
          </cell>
          <cell r="F179">
            <v>36800</v>
          </cell>
          <cell r="G179">
            <v>37437</v>
          </cell>
          <cell r="H179" t="str">
            <v>Argue, Mr. Fraser</v>
          </cell>
          <cell r="I179">
            <v>114000</v>
          </cell>
          <cell r="J179">
            <v>2105</v>
          </cell>
          <cell r="K179" t="str">
            <v>CIP ELEC Retic</v>
          </cell>
          <cell r="L179">
            <v>29131</v>
          </cell>
          <cell r="M179">
            <v>70123</v>
          </cell>
          <cell r="N179">
            <v>0</v>
          </cell>
          <cell r="O179">
            <v>4149.2</v>
          </cell>
          <cell r="P179">
            <v>92554.05</v>
          </cell>
          <cell r="Q179">
            <v>0</v>
          </cell>
          <cell r="R179">
            <v>92554.05</v>
          </cell>
        </row>
        <row r="180">
          <cell r="A180">
            <v>513001</v>
          </cell>
          <cell r="B180" t="str">
            <v>Curt Pole Replacement Program</v>
          </cell>
          <cell r="C180" t="str">
            <v>Curtain Pole Replacement Program</v>
          </cell>
          <cell r="D180" t="str">
            <v>Elec Ntwk Asset Performance</v>
          </cell>
          <cell r="E180" t="str">
            <v>CLOSED</v>
          </cell>
          <cell r="F180">
            <v>36800</v>
          </cell>
          <cell r="G180">
            <v>37072</v>
          </cell>
          <cell r="H180" t="str">
            <v>Wright, Mr. Dalle</v>
          </cell>
          <cell r="I180">
            <v>264000</v>
          </cell>
          <cell r="J180">
            <v>2105</v>
          </cell>
          <cell r="K180" t="str">
            <v>CIP ELEC Retic</v>
          </cell>
          <cell r="L180">
            <v>29131</v>
          </cell>
          <cell r="M180">
            <v>70123</v>
          </cell>
          <cell r="N180">
            <v>0</v>
          </cell>
          <cell r="O180">
            <v>580</v>
          </cell>
          <cell r="P180">
            <v>0</v>
          </cell>
          <cell r="Q180">
            <v>280706.40999999997</v>
          </cell>
          <cell r="R180">
            <v>280706.40999999997</v>
          </cell>
        </row>
        <row r="181">
          <cell r="A181">
            <v>513002</v>
          </cell>
          <cell r="B181" t="str">
            <v>Deak Pole Replacement Program</v>
          </cell>
          <cell r="C181" t="str">
            <v>Deakin Pole Replacement Program</v>
          </cell>
          <cell r="D181" t="str">
            <v>Elec Ntwk Asset Performance</v>
          </cell>
          <cell r="E181" t="str">
            <v>CLOSED</v>
          </cell>
          <cell r="F181">
            <v>36800</v>
          </cell>
          <cell r="H181" t="str">
            <v>Wright, Mr. Dalle</v>
          </cell>
          <cell r="I181">
            <v>264000</v>
          </cell>
          <cell r="J181">
            <v>2105</v>
          </cell>
          <cell r="K181" t="str">
            <v>CIP ELEC Retic</v>
          </cell>
          <cell r="L181">
            <v>29131</v>
          </cell>
          <cell r="M181">
            <v>70123</v>
          </cell>
          <cell r="N181">
            <v>0</v>
          </cell>
          <cell r="O181">
            <v>1620</v>
          </cell>
          <cell r="P181">
            <v>0</v>
          </cell>
          <cell r="Q181">
            <v>279252.13</v>
          </cell>
          <cell r="R181">
            <v>279252.13</v>
          </cell>
        </row>
        <row r="182">
          <cell r="A182">
            <v>513003</v>
          </cell>
          <cell r="B182" t="str">
            <v>Garr Pole Replacement Program</v>
          </cell>
          <cell r="C182" t="str">
            <v>Garran Pole Replacement Program</v>
          </cell>
          <cell r="D182" t="str">
            <v>Elec Ntwk Asset Performance</v>
          </cell>
          <cell r="E182" t="str">
            <v>CLOSED</v>
          </cell>
          <cell r="F182">
            <v>36800</v>
          </cell>
          <cell r="G182">
            <v>37437</v>
          </cell>
          <cell r="H182" t="str">
            <v>Wright, Mr. Dalle</v>
          </cell>
          <cell r="I182">
            <v>72000</v>
          </cell>
          <cell r="J182">
            <v>2105</v>
          </cell>
          <cell r="K182" t="str">
            <v>CIP ELEC Retic</v>
          </cell>
          <cell r="L182">
            <v>29131</v>
          </cell>
          <cell r="M182">
            <v>70123</v>
          </cell>
          <cell r="N182">
            <v>0</v>
          </cell>
          <cell r="O182">
            <v>166.77</v>
          </cell>
          <cell r="P182">
            <v>0</v>
          </cell>
          <cell r="Q182">
            <v>105894.62</v>
          </cell>
          <cell r="R182">
            <v>105894.62</v>
          </cell>
        </row>
        <row r="183">
          <cell r="A183">
            <v>513004</v>
          </cell>
          <cell r="B183" t="str">
            <v>Grif Pole Replacement Program</v>
          </cell>
          <cell r="C183" t="str">
            <v>Griffith Pole Replacement Program</v>
          </cell>
          <cell r="D183" t="str">
            <v>Elec Ntwk Asset Performance</v>
          </cell>
          <cell r="E183" t="str">
            <v>In Field</v>
          </cell>
          <cell r="F183">
            <v>36800</v>
          </cell>
          <cell r="G183">
            <v>37437</v>
          </cell>
          <cell r="H183" t="str">
            <v>Argue, Mr. Fraser</v>
          </cell>
          <cell r="I183">
            <v>174000</v>
          </cell>
          <cell r="J183">
            <v>2105</v>
          </cell>
          <cell r="K183" t="str">
            <v>CIP ELEC Retic</v>
          </cell>
          <cell r="L183">
            <v>29131</v>
          </cell>
          <cell r="M183">
            <v>70123</v>
          </cell>
          <cell r="N183">
            <v>2467.41</v>
          </cell>
          <cell r="O183">
            <v>160897.09</v>
          </cell>
          <cell r="P183">
            <v>179424.74</v>
          </cell>
          <cell r="Q183">
            <v>0</v>
          </cell>
          <cell r="R183">
            <v>179424.74</v>
          </cell>
        </row>
        <row r="184">
          <cell r="A184">
            <v>513005</v>
          </cell>
          <cell r="B184" t="str">
            <v>Hugh Pole Replacement Program</v>
          </cell>
          <cell r="C184" t="str">
            <v>Hughes Pole Replacement Program</v>
          </cell>
          <cell r="D184" t="str">
            <v>Elec Ntwk Asset Performance</v>
          </cell>
          <cell r="E184" t="str">
            <v>CLOSED</v>
          </cell>
          <cell r="F184">
            <v>36800</v>
          </cell>
          <cell r="G184">
            <v>37437</v>
          </cell>
          <cell r="H184" t="str">
            <v>Argue, Mr. Fraser</v>
          </cell>
          <cell r="I184">
            <v>0</v>
          </cell>
          <cell r="J184">
            <v>2105</v>
          </cell>
          <cell r="K184" t="str">
            <v>CIP ELEC Retic</v>
          </cell>
          <cell r="L184">
            <v>29131</v>
          </cell>
          <cell r="M184">
            <v>70123</v>
          </cell>
          <cell r="N184">
            <v>0</v>
          </cell>
          <cell r="O184">
            <v>1588.2</v>
          </cell>
          <cell r="P184">
            <v>0</v>
          </cell>
          <cell r="Q184">
            <v>116311.06</v>
          </cell>
          <cell r="R184">
            <v>116311.06</v>
          </cell>
        </row>
        <row r="185">
          <cell r="A185">
            <v>513006</v>
          </cell>
          <cell r="B185" t="str">
            <v>Lyon Pole Replacement Program</v>
          </cell>
          <cell r="C185" t="str">
            <v>Lyons Pole Replacement Program</v>
          </cell>
          <cell r="D185" t="str">
            <v>Elec Ntwk Asset Performance</v>
          </cell>
          <cell r="E185" t="str">
            <v>CLOSED</v>
          </cell>
          <cell r="F185">
            <v>36800</v>
          </cell>
          <cell r="G185">
            <v>37437</v>
          </cell>
          <cell r="H185" t="str">
            <v>Wright, Mr. Dalle</v>
          </cell>
          <cell r="I185">
            <v>60000</v>
          </cell>
          <cell r="J185">
            <v>2105</v>
          </cell>
          <cell r="K185" t="str">
            <v>CIP ELEC Retic</v>
          </cell>
          <cell r="L185">
            <v>29131</v>
          </cell>
          <cell r="M185">
            <v>70123</v>
          </cell>
          <cell r="N185">
            <v>0</v>
          </cell>
          <cell r="O185">
            <v>3652.26</v>
          </cell>
          <cell r="P185">
            <v>0</v>
          </cell>
          <cell r="Q185">
            <v>68201.899999999994</v>
          </cell>
          <cell r="R185">
            <v>68201.899999999994</v>
          </cell>
        </row>
        <row r="186">
          <cell r="A186">
            <v>513007</v>
          </cell>
          <cell r="B186" t="str">
            <v>O'Con Pole Replacement Program</v>
          </cell>
          <cell r="C186" t="str">
            <v>O'Con Pole Replacement Program</v>
          </cell>
          <cell r="D186" t="str">
            <v>Elec Ntwk Asset Performance</v>
          </cell>
          <cell r="E186" t="str">
            <v>CLOSED</v>
          </cell>
          <cell r="F186">
            <v>36800</v>
          </cell>
          <cell r="G186">
            <v>37072</v>
          </cell>
          <cell r="H186" t="str">
            <v>Wright, Mr. Dalle</v>
          </cell>
          <cell r="I186">
            <v>132000</v>
          </cell>
          <cell r="J186">
            <v>2105</v>
          </cell>
          <cell r="K186" t="str">
            <v>CIP ELEC Retic</v>
          </cell>
          <cell r="L186">
            <v>29131</v>
          </cell>
          <cell r="M186">
            <v>70123</v>
          </cell>
          <cell r="N186">
            <v>0</v>
          </cell>
          <cell r="O186">
            <v>2145.14</v>
          </cell>
          <cell r="P186">
            <v>0</v>
          </cell>
          <cell r="Q186">
            <v>148066.67000000001</v>
          </cell>
          <cell r="R186">
            <v>148066.67000000001</v>
          </cell>
        </row>
        <row r="187">
          <cell r="A187">
            <v>513009</v>
          </cell>
          <cell r="B187" t="str">
            <v>Yarr Pole Replacement Program</v>
          </cell>
          <cell r="C187" t="str">
            <v>Yarralumla Pole Replacement Program</v>
          </cell>
          <cell r="D187" t="str">
            <v>Elec Ntwk Asset Performance</v>
          </cell>
          <cell r="E187" t="str">
            <v>CLOSED</v>
          </cell>
          <cell r="F187">
            <v>36800</v>
          </cell>
          <cell r="H187" t="str">
            <v>Wright, Mr. Dalle</v>
          </cell>
          <cell r="I187">
            <v>294000</v>
          </cell>
          <cell r="J187">
            <v>2105</v>
          </cell>
          <cell r="K187" t="str">
            <v>CIP ELEC Retic</v>
          </cell>
          <cell r="L187">
            <v>29131</v>
          </cell>
          <cell r="M187">
            <v>70123</v>
          </cell>
          <cell r="N187">
            <v>0</v>
          </cell>
          <cell r="O187">
            <v>2562.91</v>
          </cell>
          <cell r="P187">
            <v>0</v>
          </cell>
          <cell r="Q187">
            <v>300803.07</v>
          </cell>
          <cell r="R187">
            <v>300803.07</v>
          </cell>
        </row>
        <row r="188">
          <cell r="A188">
            <v>513010</v>
          </cell>
          <cell r="B188" t="str">
            <v>Dick Pole Replacemnent Program</v>
          </cell>
          <cell r="C188" t="str">
            <v>Dickson Pole Replacemnent Program</v>
          </cell>
          <cell r="D188" t="str">
            <v>Elec Ntwk Asset Performance</v>
          </cell>
          <cell r="E188" t="str">
            <v>In Field</v>
          </cell>
          <cell r="F188">
            <v>36800</v>
          </cell>
          <cell r="G188">
            <v>37437</v>
          </cell>
          <cell r="H188" t="str">
            <v>Argue, Mr. Fraser</v>
          </cell>
          <cell r="I188">
            <v>0</v>
          </cell>
          <cell r="J188">
            <v>2105</v>
          </cell>
          <cell r="K188" t="str">
            <v>CIPEN DS O/H Replac</v>
          </cell>
          <cell r="L188">
            <v>29131</v>
          </cell>
          <cell r="M188">
            <v>70102</v>
          </cell>
          <cell r="N188">
            <v>0</v>
          </cell>
          <cell r="O188">
            <v>565.80999999999995</v>
          </cell>
          <cell r="P188">
            <v>565.80999999999995</v>
          </cell>
          <cell r="Q188">
            <v>0</v>
          </cell>
          <cell r="R188">
            <v>565.80999999999995</v>
          </cell>
        </row>
        <row r="189">
          <cell r="A189">
            <v>513011</v>
          </cell>
          <cell r="B189" t="str">
            <v>Ains Pole Replacemnent Program</v>
          </cell>
          <cell r="C189" t="str">
            <v>Ainslie Pole Replacemnent Program</v>
          </cell>
          <cell r="D189" t="str">
            <v>Elec Ntwk Asset Performance</v>
          </cell>
          <cell r="E189" t="str">
            <v>CLOSED</v>
          </cell>
          <cell r="F189">
            <v>36800</v>
          </cell>
          <cell r="G189">
            <v>37406</v>
          </cell>
          <cell r="H189" t="str">
            <v>Argue, Mr. Fraser</v>
          </cell>
          <cell r="I189">
            <v>0</v>
          </cell>
          <cell r="J189">
            <v>2105</v>
          </cell>
          <cell r="K189" t="str">
            <v>CIP ELEC Retic</v>
          </cell>
          <cell r="L189">
            <v>29131</v>
          </cell>
          <cell r="M189">
            <v>70123</v>
          </cell>
          <cell r="N189">
            <v>0</v>
          </cell>
          <cell r="O189">
            <v>4914.8100000000004</v>
          </cell>
          <cell r="P189">
            <v>0</v>
          </cell>
          <cell r="Q189">
            <v>6025.44</v>
          </cell>
          <cell r="R189">
            <v>6025.44</v>
          </cell>
        </row>
        <row r="190">
          <cell r="A190">
            <v>513013</v>
          </cell>
          <cell r="B190" t="str">
            <v>Down Pole Replacement Program</v>
          </cell>
          <cell r="C190" t="str">
            <v>Downer Pole Replacement Program</v>
          </cell>
          <cell r="D190" t="str">
            <v>Elec Ntwk Asset Performance</v>
          </cell>
          <cell r="E190" t="str">
            <v>CLOSED</v>
          </cell>
          <cell r="F190">
            <v>36800</v>
          </cell>
          <cell r="G190">
            <v>37437</v>
          </cell>
          <cell r="H190" t="str">
            <v>Wright, Mr. Dalle</v>
          </cell>
          <cell r="I190">
            <v>84000</v>
          </cell>
          <cell r="J190">
            <v>2105</v>
          </cell>
          <cell r="K190" t="str">
            <v>CIP ELEC Retic</v>
          </cell>
          <cell r="L190">
            <v>29131</v>
          </cell>
          <cell r="M190">
            <v>70123</v>
          </cell>
          <cell r="N190">
            <v>0</v>
          </cell>
          <cell r="O190">
            <v>419.84</v>
          </cell>
          <cell r="P190">
            <v>0</v>
          </cell>
          <cell r="Q190">
            <v>103207.83</v>
          </cell>
          <cell r="R190">
            <v>103207.83</v>
          </cell>
        </row>
        <row r="191">
          <cell r="A191">
            <v>513014</v>
          </cell>
          <cell r="B191" t="str">
            <v>Hack Pole Replacement Program</v>
          </cell>
          <cell r="C191" t="str">
            <v>Hackett Pole Replacement Program</v>
          </cell>
          <cell r="D191" t="str">
            <v>Elec Ntwk Asset Performance</v>
          </cell>
          <cell r="E191" t="str">
            <v>CLOSED</v>
          </cell>
          <cell r="F191">
            <v>36800</v>
          </cell>
          <cell r="G191">
            <v>37255</v>
          </cell>
          <cell r="H191" t="str">
            <v>Wright, Mr. Dalle</v>
          </cell>
          <cell r="I191">
            <v>30000</v>
          </cell>
          <cell r="J191">
            <v>2105</v>
          </cell>
          <cell r="K191" t="str">
            <v>CIP ELEC Retic</v>
          </cell>
          <cell r="L191">
            <v>29131</v>
          </cell>
          <cell r="M191">
            <v>70123</v>
          </cell>
          <cell r="N191">
            <v>0</v>
          </cell>
          <cell r="O191">
            <v>390</v>
          </cell>
          <cell r="P191">
            <v>0</v>
          </cell>
          <cell r="Q191">
            <v>71572.83</v>
          </cell>
          <cell r="R191">
            <v>71572.83</v>
          </cell>
        </row>
        <row r="192">
          <cell r="A192">
            <v>513015</v>
          </cell>
          <cell r="B192" t="str">
            <v>Phil Pole Replacement Program</v>
          </cell>
          <cell r="C192" t="str">
            <v>Phillip Pole Replacement Program</v>
          </cell>
          <cell r="D192" t="str">
            <v>Elec Ntwk Asset Performance</v>
          </cell>
          <cell r="E192" t="str">
            <v>In Field</v>
          </cell>
          <cell r="F192">
            <v>36800</v>
          </cell>
          <cell r="G192">
            <v>37437</v>
          </cell>
          <cell r="H192" t="str">
            <v>Argue, Mr. Fraser</v>
          </cell>
          <cell r="I192">
            <v>0</v>
          </cell>
          <cell r="J192">
            <v>2105</v>
          </cell>
          <cell r="K192" t="str">
            <v>CIPEN DS O/H Replac</v>
          </cell>
          <cell r="L192">
            <v>29131</v>
          </cell>
          <cell r="M192">
            <v>70102</v>
          </cell>
          <cell r="N192">
            <v>0</v>
          </cell>
          <cell r="O192">
            <v>7440.09</v>
          </cell>
          <cell r="P192">
            <v>7440.09</v>
          </cell>
          <cell r="Q192">
            <v>0</v>
          </cell>
          <cell r="R192">
            <v>7440.09</v>
          </cell>
        </row>
        <row r="193">
          <cell r="A193">
            <v>513016</v>
          </cell>
          <cell r="B193" t="str">
            <v>Kale Pole Replacement Program</v>
          </cell>
          <cell r="C193" t="str">
            <v>Kaleen Pole Replacement Program</v>
          </cell>
          <cell r="D193" t="str">
            <v>Elec Ntwk Asset Performance</v>
          </cell>
          <cell r="E193" t="str">
            <v>In Field</v>
          </cell>
          <cell r="F193">
            <v>36800</v>
          </cell>
          <cell r="G193">
            <v>37437</v>
          </cell>
          <cell r="H193" t="str">
            <v>Argue, Mr. Fraser</v>
          </cell>
          <cell r="I193">
            <v>0</v>
          </cell>
          <cell r="J193">
            <v>2105</v>
          </cell>
          <cell r="K193" t="str">
            <v>CIP ELEC Retic</v>
          </cell>
          <cell r="L193">
            <v>29131</v>
          </cell>
          <cell r="M193">
            <v>70123</v>
          </cell>
          <cell r="N193">
            <v>0</v>
          </cell>
          <cell r="O193">
            <v>91787.19</v>
          </cell>
          <cell r="P193">
            <v>116472.99</v>
          </cell>
          <cell r="Q193">
            <v>0</v>
          </cell>
          <cell r="R193">
            <v>116472.99</v>
          </cell>
        </row>
        <row r="194">
          <cell r="A194">
            <v>513017</v>
          </cell>
          <cell r="B194" t="str">
            <v>West Pole Replacement Program</v>
          </cell>
          <cell r="C194" t="str">
            <v>Weston Pole Replacement Program</v>
          </cell>
          <cell r="D194" t="str">
            <v>Elec Ntwk Asset Performance</v>
          </cell>
          <cell r="E194" t="str">
            <v>CLOSED</v>
          </cell>
          <cell r="F194">
            <v>36800</v>
          </cell>
          <cell r="G194">
            <v>37437</v>
          </cell>
          <cell r="H194" t="str">
            <v>Wright, Mr. Dalle</v>
          </cell>
          <cell r="I194">
            <v>96000</v>
          </cell>
          <cell r="J194">
            <v>2105</v>
          </cell>
          <cell r="K194" t="str">
            <v>CIP ELEC Retic</v>
          </cell>
          <cell r="L194">
            <v>29131</v>
          </cell>
          <cell r="M194">
            <v>70123</v>
          </cell>
          <cell r="N194">
            <v>0</v>
          </cell>
          <cell r="O194">
            <v>945.89</v>
          </cell>
          <cell r="P194">
            <v>0</v>
          </cell>
          <cell r="Q194">
            <v>96845.81</v>
          </cell>
          <cell r="R194">
            <v>96845.81</v>
          </cell>
        </row>
        <row r="195">
          <cell r="A195">
            <v>513019</v>
          </cell>
          <cell r="B195" t="str">
            <v>Duff Pole Replacement Program</v>
          </cell>
          <cell r="C195" t="str">
            <v>Duffy Pole Replacement Program</v>
          </cell>
          <cell r="D195" t="str">
            <v>Elec Ntwk Asset Performance</v>
          </cell>
          <cell r="E195" t="str">
            <v>CLOSED</v>
          </cell>
          <cell r="F195">
            <v>36800</v>
          </cell>
          <cell r="G195">
            <v>37437</v>
          </cell>
          <cell r="H195" t="str">
            <v>Wright, Mr. Dalle</v>
          </cell>
          <cell r="I195">
            <v>186000</v>
          </cell>
          <cell r="J195">
            <v>2105</v>
          </cell>
          <cell r="K195" t="str">
            <v>CIP ELEC Retic</v>
          </cell>
          <cell r="L195">
            <v>29131</v>
          </cell>
          <cell r="M195">
            <v>70123</v>
          </cell>
          <cell r="N195">
            <v>0</v>
          </cell>
          <cell r="O195">
            <v>158589.96</v>
          </cell>
          <cell r="P195">
            <v>0</v>
          </cell>
          <cell r="Q195">
            <v>195997.93</v>
          </cell>
          <cell r="R195">
            <v>195997.93</v>
          </cell>
        </row>
        <row r="196">
          <cell r="A196">
            <v>513020</v>
          </cell>
          <cell r="B196" t="str">
            <v>Pole Replacement Prog Reactive</v>
          </cell>
          <cell r="C196" t="str">
            <v>Pole Replacement Program Reactive for 2000/01</v>
          </cell>
          <cell r="D196" t="str">
            <v>Elec Ntwk Asset Performance</v>
          </cell>
          <cell r="E196" t="str">
            <v>In Field</v>
          </cell>
          <cell r="F196">
            <v>36800</v>
          </cell>
          <cell r="G196">
            <v>37437</v>
          </cell>
          <cell r="H196" t="str">
            <v>Argue, Mr. Fraser</v>
          </cell>
          <cell r="I196">
            <v>0</v>
          </cell>
          <cell r="J196">
            <v>2105</v>
          </cell>
          <cell r="K196" t="str">
            <v>CIP ELEC Retic</v>
          </cell>
          <cell r="L196">
            <v>29131</v>
          </cell>
          <cell r="M196">
            <v>70123</v>
          </cell>
          <cell r="N196">
            <v>14619.67</v>
          </cell>
          <cell r="O196">
            <v>150278.26</v>
          </cell>
          <cell r="P196">
            <v>365876.44</v>
          </cell>
          <cell r="Q196">
            <v>0</v>
          </cell>
          <cell r="R196">
            <v>365876.44</v>
          </cell>
        </row>
        <row r="197">
          <cell r="A197">
            <v>513021</v>
          </cell>
          <cell r="B197" t="str">
            <v>Evat Pole Replacement Program</v>
          </cell>
          <cell r="C197" t="str">
            <v>Evatt Pole Replacement Program</v>
          </cell>
          <cell r="D197" t="str">
            <v>Elec Ntwk Asset Performance</v>
          </cell>
          <cell r="E197" t="str">
            <v>CLOSED</v>
          </cell>
          <cell r="F197">
            <v>36800</v>
          </cell>
          <cell r="G197">
            <v>37437</v>
          </cell>
          <cell r="H197" t="str">
            <v>Wright, Mr. Dalle</v>
          </cell>
          <cell r="I197">
            <v>258000</v>
          </cell>
          <cell r="J197">
            <v>2105</v>
          </cell>
          <cell r="K197" t="str">
            <v>CIP ELEC Retic</v>
          </cell>
          <cell r="L197">
            <v>29131</v>
          </cell>
          <cell r="M197">
            <v>70123</v>
          </cell>
          <cell r="N197">
            <v>0</v>
          </cell>
          <cell r="O197">
            <v>43770.79</v>
          </cell>
          <cell r="P197">
            <v>0</v>
          </cell>
          <cell r="Q197">
            <v>335647.46</v>
          </cell>
          <cell r="R197">
            <v>335647.46</v>
          </cell>
        </row>
        <row r="198">
          <cell r="A198">
            <v>513022</v>
          </cell>
          <cell r="B198" t="str">
            <v>Spen Pole Replacement Program</v>
          </cell>
          <cell r="C198" t="str">
            <v>Spence Pole Replacement Program</v>
          </cell>
          <cell r="D198" t="str">
            <v>Elec Ntwk Asset Performance</v>
          </cell>
          <cell r="E198" t="str">
            <v>CLOSED</v>
          </cell>
          <cell r="F198">
            <v>36800</v>
          </cell>
          <cell r="G198">
            <v>37437</v>
          </cell>
          <cell r="H198" t="str">
            <v>Argue, Mr. Fraser</v>
          </cell>
          <cell r="I198">
            <v>156000</v>
          </cell>
          <cell r="J198">
            <v>2105</v>
          </cell>
          <cell r="K198" t="str">
            <v>CIP ELEC Retic</v>
          </cell>
          <cell r="L198">
            <v>29131</v>
          </cell>
          <cell r="M198">
            <v>70123</v>
          </cell>
          <cell r="N198">
            <v>0</v>
          </cell>
          <cell r="O198">
            <v>61706.82</v>
          </cell>
          <cell r="P198">
            <v>0</v>
          </cell>
          <cell r="Q198">
            <v>95864.08</v>
          </cell>
          <cell r="R198">
            <v>95864.08</v>
          </cell>
        </row>
        <row r="199">
          <cell r="A199">
            <v>513023</v>
          </cell>
          <cell r="B199" t="str">
            <v>Stir Pole Replacement Program</v>
          </cell>
          <cell r="C199" t="str">
            <v>Stirling Pole Replacement Program</v>
          </cell>
          <cell r="D199" t="str">
            <v>Elec Ntwk Asset Performance</v>
          </cell>
          <cell r="E199" t="str">
            <v>In Field</v>
          </cell>
          <cell r="F199">
            <v>36800</v>
          </cell>
          <cell r="G199">
            <v>37437</v>
          </cell>
          <cell r="H199" t="str">
            <v>Argue, Mr. Fraser</v>
          </cell>
          <cell r="I199">
            <v>102000</v>
          </cell>
          <cell r="J199">
            <v>2105</v>
          </cell>
          <cell r="K199" t="str">
            <v>CIP ELEC Retic</v>
          </cell>
          <cell r="L199">
            <v>29131</v>
          </cell>
          <cell r="M199">
            <v>70123</v>
          </cell>
          <cell r="N199">
            <v>0</v>
          </cell>
          <cell r="O199">
            <v>3219.98</v>
          </cell>
          <cell r="P199">
            <v>13031.77</v>
          </cell>
          <cell r="Q199">
            <v>0</v>
          </cell>
          <cell r="R199">
            <v>13031.77</v>
          </cell>
        </row>
        <row r="200">
          <cell r="A200">
            <v>513024</v>
          </cell>
          <cell r="B200" t="str">
            <v>Gira Pole Replacement Program</v>
          </cell>
          <cell r="C200" t="str">
            <v>Giralang Pole Replacement Program</v>
          </cell>
          <cell r="D200" t="str">
            <v>Elec Ntwk Asset Performance</v>
          </cell>
          <cell r="E200" t="str">
            <v>CLOSED</v>
          </cell>
          <cell r="F200">
            <v>36800</v>
          </cell>
          <cell r="G200">
            <v>37437</v>
          </cell>
          <cell r="H200" t="str">
            <v>Argue, Mr. Fraser</v>
          </cell>
          <cell r="I200">
            <v>204000</v>
          </cell>
          <cell r="J200">
            <v>2105</v>
          </cell>
          <cell r="K200" t="str">
            <v>CIP ELEC Retic</v>
          </cell>
          <cell r="L200">
            <v>29131</v>
          </cell>
          <cell r="M200">
            <v>70123</v>
          </cell>
          <cell r="N200">
            <v>1012.5</v>
          </cell>
          <cell r="O200">
            <v>17362.43</v>
          </cell>
          <cell r="P200">
            <v>0</v>
          </cell>
          <cell r="Q200">
            <v>230920.14</v>
          </cell>
          <cell r="R200">
            <v>230920.14</v>
          </cell>
        </row>
        <row r="201">
          <cell r="A201">
            <v>513025</v>
          </cell>
          <cell r="B201" t="str">
            <v>Rive Pole Replacement Program</v>
          </cell>
          <cell r="C201" t="str">
            <v>Rivett Pole Replacement Program</v>
          </cell>
          <cell r="D201" t="str">
            <v>Elec Ntwk Asset Performance</v>
          </cell>
          <cell r="E201" t="str">
            <v>CLOSED</v>
          </cell>
          <cell r="F201">
            <v>36800</v>
          </cell>
          <cell r="G201">
            <v>37437</v>
          </cell>
          <cell r="H201" t="str">
            <v>Argue, Mr. Fraser</v>
          </cell>
          <cell r="I201">
            <v>114000</v>
          </cell>
          <cell r="J201">
            <v>2105</v>
          </cell>
          <cell r="K201" t="str">
            <v>CIP ELEC Retic</v>
          </cell>
          <cell r="L201">
            <v>29131</v>
          </cell>
          <cell r="M201">
            <v>70123</v>
          </cell>
          <cell r="N201">
            <v>0</v>
          </cell>
          <cell r="O201">
            <v>19352.46</v>
          </cell>
          <cell r="P201">
            <v>0</v>
          </cell>
          <cell r="Q201">
            <v>106997.69</v>
          </cell>
          <cell r="R201">
            <v>106997.69</v>
          </cell>
        </row>
        <row r="202">
          <cell r="A202">
            <v>513026</v>
          </cell>
          <cell r="B202" t="str">
            <v>Melb Pole Replacement Program</v>
          </cell>
          <cell r="C202" t="str">
            <v>Melba Pole Replacement Program</v>
          </cell>
          <cell r="D202" t="str">
            <v>Elec Ntwk Asset Performance</v>
          </cell>
          <cell r="E202" t="str">
            <v>CLOSED</v>
          </cell>
          <cell r="F202">
            <v>36800</v>
          </cell>
          <cell r="G202">
            <v>37437</v>
          </cell>
          <cell r="H202" t="str">
            <v>Argue, Mr. Fraser</v>
          </cell>
          <cell r="I202">
            <v>168000</v>
          </cell>
          <cell r="J202">
            <v>2105</v>
          </cell>
          <cell r="K202" t="str">
            <v>CIP ELEC Retic</v>
          </cell>
          <cell r="L202">
            <v>29131</v>
          </cell>
          <cell r="M202">
            <v>70123</v>
          </cell>
          <cell r="N202">
            <v>0</v>
          </cell>
          <cell r="O202">
            <v>111233.55</v>
          </cell>
          <cell r="P202">
            <v>0</v>
          </cell>
          <cell r="Q202">
            <v>111295.95</v>
          </cell>
          <cell r="R202">
            <v>111295.95</v>
          </cell>
        </row>
        <row r="203">
          <cell r="A203">
            <v>513027</v>
          </cell>
          <cell r="B203" t="str">
            <v>Reid Pole Replacement Program</v>
          </cell>
          <cell r="C203" t="str">
            <v>Reid Pole Replacement Program</v>
          </cell>
          <cell r="D203" t="str">
            <v>Elec Ntwk Asset Performance</v>
          </cell>
          <cell r="E203" t="str">
            <v>CLOSED</v>
          </cell>
          <cell r="F203">
            <v>36800</v>
          </cell>
          <cell r="G203">
            <v>37437</v>
          </cell>
          <cell r="H203" t="str">
            <v>Argue, Mr. Fraser</v>
          </cell>
          <cell r="I203">
            <v>60000</v>
          </cell>
          <cell r="J203">
            <v>2105</v>
          </cell>
          <cell r="K203" t="str">
            <v>CIPEN DS O/H Replac</v>
          </cell>
          <cell r="L203">
            <v>29131</v>
          </cell>
          <cell r="M203">
            <v>70102</v>
          </cell>
          <cell r="N203">
            <v>0</v>
          </cell>
          <cell r="O203">
            <v>50000.01</v>
          </cell>
          <cell r="P203">
            <v>0</v>
          </cell>
          <cell r="Q203">
            <v>50000.01</v>
          </cell>
          <cell r="R203">
            <v>50000.01</v>
          </cell>
        </row>
        <row r="204">
          <cell r="A204">
            <v>513028</v>
          </cell>
          <cell r="B204" t="str">
            <v>Camp Pole Replacement Program</v>
          </cell>
          <cell r="C204" t="str">
            <v>Campbell Pole Replacement Program</v>
          </cell>
          <cell r="D204" t="str">
            <v>Elec Ntwk Asset Performance</v>
          </cell>
          <cell r="E204" t="str">
            <v>CLOSED</v>
          </cell>
          <cell r="F204">
            <v>36800</v>
          </cell>
          <cell r="G204">
            <v>37437</v>
          </cell>
          <cell r="H204" t="str">
            <v>Argue, Mr. Fraser</v>
          </cell>
          <cell r="I204">
            <v>0</v>
          </cell>
          <cell r="J204">
            <v>2105</v>
          </cell>
          <cell r="K204" t="str">
            <v>CIPEN DS O/H Replac</v>
          </cell>
          <cell r="L204">
            <v>29131</v>
          </cell>
          <cell r="M204">
            <v>70102</v>
          </cell>
          <cell r="N204">
            <v>0</v>
          </cell>
          <cell r="O204">
            <v>118216.46</v>
          </cell>
          <cell r="P204">
            <v>0</v>
          </cell>
          <cell r="Q204">
            <v>118216.46</v>
          </cell>
          <cell r="R204">
            <v>118216.46</v>
          </cell>
        </row>
        <row r="205">
          <cell r="A205">
            <v>513029</v>
          </cell>
          <cell r="B205" t="str">
            <v>McKe Pole Replacement Program</v>
          </cell>
          <cell r="C205" t="str">
            <v>Mckellar Pole Replacement Program</v>
          </cell>
          <cell r="D205" t="str">
            <v>Elec Ntwk Asset Performance</v>
          </cell>
          <cell r="E205" t="str">
            <v>CLOSED</v>
          </cell>
          <cell r="F205">
            <v>36800</v>
          </cell>
          <cell r="G205">
            <v>37437</v>
          </cell>
          <cell r="H205" t="str">
            <v>Argue, Mr. Fraser</v>
          </cell>
          <cell r="I205">
            <v>0</v>
          </cell>
          <cell r="J205">
            <v>2105</v>
          </cell>
          <cell r="K205" t="str">
            <v>CIPEN DS O/H Replac</v>
          </cell>
          <cell r="L205">
            <v>29131</v>
          </cell>
          <cell r="M205">
            <v>70102</v>
          </cell>
          <cell r="N205">
            <v>0</v>
          </cell>
          <cell r="O205">
            <v>6260.84</v>
          </cell>
          <cell r="P205">
            <v>0</v>
          </cell>
          <cell r="Q205">
            <v>6797.26</v>
          </cell>
          <cell r="R205">
            <v>6797.26</v>
          </cell>
        </row>
        <row r="206">
          <cell r="A206">
            <v>513030</v>
          </cell>
          <cell r="B206" t="str">
            <v>Kambah Pole Replacement</v>
          </cell>
          <cell r="C206" t="str">
            <v>Kambah Pole Replacement Program</v>
          </cell>
          <cell r="D206" t="str">
            <v>Elec Ntwk Asset Performance</v>
          </cell>
          <cell r="E206" t="str">
            <v>In Field</v>
          </cell>
          <cell r="F206">
            <v>36800</v>
          </cell>
          <cell r="H206" t="str">
            <v>Argue, Mr. Fraser</v>
          </cell>
          <cell r="I206">
            <v>0</v>
          </cell>
          <cell r="J206">
            <v>2105</v>
          </cell>
          <cell r="K206" t="str">
            <v>CIP ELEC Retic</v>
          </cell>
          <cell r="L206">
            <v>29131</v>
          </cell>
          <cell r="M206">
            <v>70123</v>
          </cell>
          <cell r="N206">
            <v>99775.83</v>
          </cell>
          <cell r="O206">
            <v>366072.03</v>
          </cell>
          <cell r="P206">
            <v>374276.56</v>
          </cell>
          <cell r="Q206">
            <v>0</v>
          </cell>
          <cell r="R206">
            <v>374276.56</v>
          </cell>
        </row>
        <row r="207">
          <cell r="A207">
            <v>513031</v>
          </cell>
          <cell r="B207" t="str">
            <v>Forrest Pole Replacement</v>
          </cell>
          <cell r="C207" t="str">
            <v>Forrest Pole Replacement</v>
          </cell>
          <cell r="D207" t="str">
            <v>Elec Ntwk Asset Performance</v>
          </cell>
          <cell r="E207" t="str">
            <v>CLOSED</v>
          </cell>
          <cell r="F207">
            <v>36800</v>
          </cell>
          <cell r="G207">
            <v>37406</v>
          </cell>
          <cell r="H207" t="str">
            <v>Argue, Mr. Fraser</v>
          </cell>
          <cell r="I207">
            <v>0</v>
          </cell>
          <cell r="J207">
            <v>2105</v>
          </cell>
          <cell r="K207" t="str">
            <v>CIP ELEC Retic</v>
          </cell>
          <cell r="L207">
            <v>29131</v>
          </cell>
          <cell r="M207">
            <v>70123</v>
          </cell>
          <cell r="N207">
            <v>0</v>
          </cell>
          <cell r="O207">
            <v>62313</v>
          </cell>
          <cell r="P207">
            <v>0</v>
          </cell>
          <cell r="Q207">
            <v>68704.679999999993</v>
          </cell>
          <cell r="R207">
            <v>68704.679999999993</v>
          </cell>
        </row>
        <row r="208">
          <cell r="A208">
            <v>513032</v>
          </cell>
          <cell r="B208" t="str">
            <v>Rural Pole Replacement</v>
          </cell>
          <cell r="C208" t="str">
            <v>Rural Pole Replacement</v>
          </cell>
          <cell r="D208" t="str">
            <v>Elec Ntwk Asset Performance</v>
          </cell>
          <cell r="E208" t="str">
            <v>In Field</v>
          </cell>
          <cell r="F208">
            <v>36800</v>
          </cell>
          <cell r="H208" t="str">
            <v>Argue, Mr. Fraser</v>
          </cell>
          <cell r="I208">
            <v>0</v>
          </cell>
          <cell r="J208">
            <v>2105</v>
          </cell>
          <cell r="K208" t="str">
            <v>CIP ELEC Retic</v>
          </cell>
          <cell r="L208">
            <v>29131</v>
          </cell>
          <cell r="M208">
            <v>70123</v>
          </cell>
          <cell r="N208">
            <v>82229.42</v>
          </cell>
          <cell r="O208">
            <v>326744.87</v>
          </cell>
          <cell r="P208">
            <v>36830.14</v>
          </cell>
          <cell r="Q208">
            <v>346926.24</v>
          </cell>
          <cell r="R208">
            <v>383756.38</v>
          </cell>
        </row>
        <row r="209">
          <cell r="A209">
            <v>513033</v>
          </cell>
          <cell r="B209" t="str">
            <v>Fraser Pole Replacement</v>
          </cell>
          <cell r="C209" t="str">
            <v>Fraser Pole Replacement</v>
          </cell>
          <cell r="D209" t="str">
            <v>Elec Ntwk Asset Performance</v>
          </cell>
          <cell r="E209" t="str">
            <v>In Field</v>
          </cell>
          <cell r="F209">
            <v>37012</v>
          </cell>
          <cell r="H209" t="str">
            <v>Argue, Mr. Fraser</v>
          </cell>
          <cell r="I209">
            <v>0</v>
          </cell>
          <cell r="J209">
            <v>2105</v>
          </cell>
          <cell r="K209" t="str">
            <v>CIPEN DS O/H Replac</v>
          </cell>
          <cell r="L209">
            <v>29131</v>
          </cell>
          <cell r="M209">
            <v>70102</v>
          </cell>
          <cell r="N209">
            <v>0</v>
          </cell>
          <cell r="O209">
            <v>45195.68</v>
          </cell>
          <cell r="P209">
            <v>45195.68</v>
          </cell>
          <cell r="Q209">
            <v>0</v>
          </cell>
          <cell r="R209">
            <v>45195.68</v>
          </cell>
        </row>
        <row r="210">
          <cell r="A210">
            <v>513034</v>
          </cell>
          <cell r="B210" t="str">
            <v>Red Hill Pole Replacement</v>
          </cell>
          <cell r="C210" t="str">
            <v>Red Hill Pole Replacement</v>
          </cell>
          <cell r="D210" t="str">
            <v>Elec Ntwk Asset Performance</v>
          </cell>
          <cell r="E210" t="str">
            <v>In Field</v>
          </cell>
          <cell r="F210">
            <v>37012</v>
          </cell>
          <cell r="H210" t="str">
            <v>Argue, Mr. Fraser</v>
          </cell>
          <cell r="I210">
            <v>0</v>
          </cell>
          <cell r="J210">
            <v>2105</v>
          </cell>
          <cell r="K210" t="str">
            <v>CIPEN DS O/H Replac</v>
          </cell>
          <cell r="L210">
            <v>29131</v>
          </cell>
          <cell r="M210">
            <v>70102</v>
          </cell>
          <cell r="N210">
            <v>7872.51</v>
          </cell>
          <cell r="O210">
            <v>136413.20000000001</v>
          </cell>
          <cell r="P210">
            <v>136780.85</v>
          </cell>
          <cell r="Q210">
            <v>0</v>
          </cell>
          <cell r="R210">
            <v>136780.85</v>
          </cell>
        </row>
        <row r="211">
          <cell r="A211">
            <v>513035</v>
          </cell>
          <cell r="B211" t="str">
            <v>Narrabundah Pole Replace</v>
          </cell>
          <cell r="C211" t="str">
            <v>Narrabundah Pole Replacement</v>
          </cell>
          <cell r="D211" t="str">
            <v>Elec Ntwk Asset Performance</v>
          </cell>
          <cell r="E211" t="str">
            <v>In Field</v>
          </cell>
          <cell r="F211">
            <v>36770</v>
          </cell>
          <cell r="H211" t="str">
            <v>Argue, Mr. Fraser</v>
          </cell>
          <cell r="I211">
            <v>0</v>
          </cell>
          <cell r="J211">
            <v>2105</v>
          </cell>
          <cell r="K211" t="str">
            <v>CIPEN DS O/H Replac</v>
          </cell>
          <cell r="L211">
            <v>29131</v>
          </cell>
          <cell r="M211">
            <v>70102</v>
          </cell>
          <cell r="N211">
            <v>8025.45</v>
          </cell>
          <cell r="O211">
            <v>192755.08</v>
          </cell>
          <cell r="P211">
            <v>196857.38</v>
          </cell>
          <cell r="Q211">
            <v>0</v>
          </cell>
          <cell r="R211">
            <v>196857.38</v>
          </cell>
        </row>
        <row r="212">
          <cell r="A212">
            <v>513036</v>
          </cell>
          <cell r="B212" t="str">
            <v>Aranda Pole Replacement</v>
          </cell>
          <cell r="C212" t="str">
            <v>Aranda Pole Replacement</v>
          </cell>
          <cell r="D212" t="str">
            <v>Elec Ntwk Asset Performance</v>
          </cell>
          <cell r="E212" t="str">
            <v>In Field</v>
          </cell>
          <cell r="F212">
            <v>37073</v>
          </cell>
          <cell r="H212" t="str">
            <v>Argue, Mr. Fraser</v>
          </cell>
          <cell r="I212">
            <v>0</v>
          </cell>
          <cell r="J212">
            <v>2105</v>
          </cell>
          <cell r="K212" t="str">
            <v>CIPEN DS O/H Replac</v>
          </cell>
          <cell r="L212">
            <v>29131</v>
          </cell>
          <cell r="M212">
            <v>70102</v>
          </cell>
          <cell r="N212">
            <v>0</v>
          </cell>
          <cell r="O212">
            <v>10516.07</v>
          </cell>
          <cell r="P212">
            <v>10516.07</v>
          </cell>
          <cell r="Q212">
            <v>0</v>
          </cell>
          <cell r="R212">
            <v>10516.07</v>
          </cell>
        </row>
        <row r="213">
          <cell r="A213">
            <v>513037</v>
          </cell>
          <cell r="B213" t="str">
            <v>Barton Pole Replacement</v>
          </cell>
          <cell r="C213" t="str">
            <v>Barton Pole Replacement</v>
          </cell>
          <cell r="D213" t="str">
            <v>Elec Ntwk Asset Performance</v>
          </cell>
          <cell r="E213" t="str">
            <v>CLOSED</v>
          </cell>
          <cell r="F213">
            <v>37073</v>
          </cell>
          <cell r="G213">
            <v>37406</v>
          </cell>
          <cell r="H213" t="str">
            <v>Argue, Mr. Fraser</v>
          </cell>
          <cell r="I213">
            <v>0</v>
          </cell>
          <cell r="J213">
            <v>2105</v>
          </cell>
          <cell r="K213" t="str">
            <v>CIPEN DS O/H Replac</v>
          </cell>
          <cell r="L213">
            <v>29131</v>
          </cell>
          <cell r="M213">
            <v>70102</v>
          </cell>
          <cell r="N213">
            <v>0</v>
          </cell>
          <cell r="O213">
            <v>7117.22</v>
          </cell>
          <cell r="P213">
            <v>0</v>
          </cell>
          <cell r="Q213">
            <v>7117.22</v>
          </cell>
          <cell r="R213">
            <v>7117.22</v>
          </cell>
        </row>
        <row r="214">
          <cell r="A214">
            <v>513038</v>
          </cell>
          <cell r="B214" t="str">
            <v>Kingston Pole Replacement</v>
          </cell>
          <cell r="C214" t="str">
            <v>Kingston Pole Replacement</v>
          </cell>
          <cell r="D214" t="str">
            <v>Elec Ntwk Asset Performance</v>
          </cell>
          <cell r="E214" t="str">
            <v>CLOSED</v>
          </cell>
          <cell r="F214">
            <v>37073</v>
          </cell>
          <cell r="G214">
            <v>37406</v>
          </cell>
          <cell r="H214" t="str">
            <v>Argue, Mr. Fraser</v>
          </cell>
          <cell r="I214">
            <v>0</v>
          </cell>
          <cell r="J214">
            <v>2105</v>
          </cell>
          <cell r="K214" t="str">
            <v>CIPEN DS O/H Replac</v>
          </cell>
          <cell r="L214">
            <v>29131</v>
          </cell>
          <cell r="M214">
            <v>70102</v>
          </cell>
          <cell r="N214">
            <v>0</v>
          </cell>
          <cell r="O214">
            <v>51284.1</v>
          </cell>
          <cell r="P214">
            <v>0</v>
          </cell>
          <cell r="Q214">
            <v>51284.1</v>
          </cell>
          <cell r="R214">
            <v>51284.1</v>
          </cell>
        </row>
        <row r="215">
          <cell r="A215">
            <v>513039</v>
          </cell>
          <cell r="B215" t="str">
            <v>Fyshwick Pole Replacement</v>
          </cell>
          <cell r="C215" t="str">
            <v>Fyshwick Pole Replacement</v>
          </cell>
          <cell r="D215" t="str">
            <v>Elec Ntwk Asset Performance</v>
          </cell>
          <cell r="E215" t="str">
            <v>In Field</v>
          </cell>
          <cell r="F215">
            <v>37073</v>
          </cell>
          <cell r="H215" t="str">
            <v>Argue, Mr. Fraser</v>
          </cell>
          <cell r="I215">
            <v>0</v>
          </cell>
          <cell r="J215">
            <v>2105</v>
          </cell>
          <cell r="K215" t="str">
            <v>CIPEN DS O/H Replac</v>
          </cell>
          <cell r="L215">
            <v>29131</v>
          </cell>
          <cell r="M215">
            <v>70102</v>
          </cell>
          <cell r="N215">
            <v>87.8</v>
          </cell>
          <cell r="O215">
            <v>84790.17</v>
          </cell>
          <cell r="P215">
            <v>85373.71</v>
          </cell>
          <cell r="Q215">
            <v>0</v>
          </cell>
          <cell r="R215">
            <v>85373.71</v>
          </cell>
        </row>
        <row r="216">
          <cell r="A216">
            <v>513040</v>
          </cell>
          <cell r="B216" t="str">
            <v>Chapman Pole Replacement</v>
          </cell>
          <cell r="C216" t="str">
            <v>Chapman Pole Replacement</v>
          </cell>
          <cell r="D216" t="str">
            <v>Elec Ntwk Asset Performance</v>
          </cell>
          <cell r="E216" t="str">
            <v>In Field</v>
          </cell>
          <cell r="F216">
            <v>37073</v>
          </cell>
          <cell r="H216" t="str">
            <v>Argue, Mr. Fraser</v>
          </cell>
          <cell r="I216">
            <v>48000</v>
          </cell>
          <cell r="J216">
            <v>2105</v>
          </cell>
          <cell r="K216" t="str">
            <v>CIPEN DS O/H Replac</v>
          </cell>
          <cell r="L216">
            <v>29131</v>
          </cell>
          <cell r="M216">
            <v>70102</v>
          </cell>
          <cell r="N216">
            <v>140</v>
          </cell>
          <cell r="O216">
            <v>54507.23</v>
          </cell>
          <cell r="P216">
            <v>54507.23</v>
          </cell>
          <cell r="Q216">
            <v>0</v>
          </cell>
          <cell r="R216">
            <v>54507.23</v>
          </cell>
        </row>
        <row r="217">
          <cell r="A217">
            <v>513041</v>
          </cell>
          <cell r="B217" t="str">
            <v>Monash Pole Replacement</v>
          </cell>
          <cell r="C217" t="str">
            <v>Monash Pole Replacement</v>
          </cell>
          <cell r="D217" t="str">
            <v>Elec Ntwk Asset Performance</v>
          </cell>
          <cell r="E217" t="str">
            <v>In Field</v>
          </cell>
          <cell r="F217">
            <v>37073</v>
          </cell>
          <cell r="H217" t="str">
            <v>Argue, Mr. Fraser</v>
          </cell>
          <cell r="I217">
            <v>0</v>
          </cell>
          <cell r="J217">
            <v>2105</v>
          </cell>
          <cell r="K217" t="str">
            <v>CIPEN DS O/H Replac</v>
          </cell>
          <cell r="L217">
            <v>29131</v>
          </cell>
          <cell r="M217">
            <v>70102</v>
          </cell>
          <cell r="N217">
            <v>480</v>
          </cell>
          <cell r="O217">
            <v>243542.91</v>
          </cell>
          <cell r="P217">
            <v>243542.91</v>
          </cell>
          <cell r="Q217">
            <v>0</v>
          </cell>
          <cell r="R217">
            <v>243542.91</v>
          </cell>
        </row>
        <row r="218">
          <cell r="A218">
            <v>513042</v>
          </cell>
          <cell r="B218" t="str">
            <v>Waramanga Pole Replacement</v>
          </cell>
          <cell r="C218" t="str">
            <v>Waramanga Pole Replacement</v>
          </cell>
          <cell r="D218" t="str">
            <v>Elec Ntwk Asset Performance</v>
          </cell>
          <cell r="E218" t="str">
            <v>In Field</v>
          </cell>
          <cell r="F218">
            <v>37073</v>
          </cell>
          <cell r="H218" t="str">
            <v>Argue, Mr. Fraser</v>
          </cell>
          <cell r="I218">
            <v>0</v>
          </cell>
          <cell r="J218">
            <v>2105</v>
          </cell>
          <cell r="K218" t="str">
            <v>CIPEN DS O/H Replac</v>
          </cell>
          <cell r="L218">
            <v>29131</v>
          </cell>
          <cell r="M218">
            <v>70102</v>
          </cell>
          <cell r="N218">
            <v>0</v>
          </cell>
          <cell r="O218">
            <v>27334.53</v>
          </cell>
          <cell r="P218">
            <v>27334.53</v>
          </cell>
          <cell r="Q218">
            <v>0</v>
          </cell>
          <cell r="R218">
            <v>27334.53</v>
          </cell>
        </row>
        <row r="219">
          <cell r="A219">
            <v>513043</v>
          </cell>
          <cell r="B219" t="str">
            <v>Mawson Pole Replacement</v>
          </cell>
          <cell r="C219" t="str">
            <v>Mawson Pole Replacement</v>
          </cell>
          <cell r="D219" t="str">
            <v>Elec Ntwk Asset Performance</v>
          </cell>
          <cell r="E219" t="str">
            <v>In Field</v>
          </cell>
          <cell r="F219">
            <v>37073</v>
          </cell>
          <cell r="G219">
            <v>37710</v>
          </cell>
          <cell r="H219" t="str">
            <v>Argue, Mr. Fraser</v>
          </cell>
          <cell r="I219">
            <v>0</v>
          </cell>
          <cell r="J219">
            <v>2105</v>
          </cell>
          <cell r="K219" t="str">
            <v>CIPEN DS O/H Replac</v>
          </cell>
          <cell r="L219">
            <v>29131</v>
          </cell>
          <cell r="M219">
            <v>70102</v>
          </cell>
          <cell r="N219">
            <v>752.36</v>
          </cell>
          <cell r="O219">
            <v>167482.5</v>
          </cell>
          <cell r="P219">
            <v>167482.5</v>
          </cell>
          <cell r="Q219">
            <v>0</v>
          </cell>
          <cell r="R219">
            <v>167482.5</v>
          </cell>
        </row>
        <row r="220">
          <cell r="A220">
            <v>513044</v>
          </cell>
          <cell r="B220" t="str">
            <v>Farrer Pole Replacement</v>
          </cell>
          <cell r="C220" t="str">
            <v>Farrer Pole Replacement</v>
          </cell>
          <cell r="D220" t="str">
            <v>Elec Ntwk Asset Performance</v>
          </cell>
          <cell r="E220" t="str">
            <v>In Field</v>
          </cell>
          <cell r="F220">
            <v>37073</v>
          </cell>
          <cell r="G220">
            <v>37710</v>
          </cell>
          <cell r="H220" t="str">
            <v>Argue, Mr. Fraser</v>
          </cell>
          <cell r="I220">
            <v>0</v>
          </cell>
          <cell r="J220">
            <v>2105</v>
          </cell>
          <cell r="K220" t="str">
            <v>CIPEN DS O/H Replac</v>
          </cell>
          <cell r="L220">
            <v>29131</v>
          </cell>
          <cell r="M220">
            <v>70102</v>
          </cell>
          <cell r="N220">
            <v>497.16</v>
          </cell>
          <cell r="O220">
            <v>68821.47</v>
          </cell>
          <cell r="P220">
            <v>68821.47</v>
          </cell>
          <cell r="Q220">
            <v>0</v>
          </cell>
          <cell r="R220">
            <v>68821.47</v>
          </cell>
        </row>
        <row r="221">
          <cell r="A221">
            <v>513045</v>
          </cell>
          <cell r="B221" t="str">
            <v>Chifley Pole Replacement</v>
          </cell>
          <cell r="C221" t="str">
            <v>Chifley Pole Replacement</v>
          </cell>
          <cell r="D221" t="str">
            <v>Elec Ntwk Asset Performance</v>
          </cell>
          <cell r="E221" t="str">
            <v>In Field</v>
          </cell>
          <cell r="F221">
            <v>37073</v>
          </cell>
          <cell r="G221">
            <v>37710</v>
          </cell>
          <cell r="H221" t="str">
            <v>Argue, Mr. Fraser</v>
          </cell>
          <cell r="I221">
            <v>0</v>
          </cell>
          <cell r="J221">
            <v>2105</v>
          </cell>
          <cell r="K221" t="str">
            <v>CIPEN DS O/H Replac</v>
          </cell>
          <cell r="L221">
            <v>29131</v>
          </cell>
          <cell r="M221">
            <v>70102</v>
          </cell>
          <cell r="N221">
            <v>0</v>
          </cell>
          <cell r="O221">
            <v>83842.97</v>
          </cell>
          <cell r="P221">
            <v>83842.97</v>
          </cell>
          <cell r="Q221">
            <v>0</v>
          </cell>
          <cell r="R221">
            <v>83842.97</v>
          </cell>
        </row>
        <row r="222">
          <cell r="A222">
            <v>513046</v>
          </cell>
          <cell r="B222" t="str">
            <v>Pearce Pole Replacement</v>
          </cell>
          <cell r="C222" t="str">
            <v>Pearce Pole Replacement</v>
          </cell>
          <cell r="D222" t="str">
            <v>Elec Ntwk Asset Performance</v>
          </cell>
          <cell r="E222" t="str">
            <v>In Field</v>
          </cell>
          <cell r="F222">
            <v>37073</v>
          </cell>
          <cell r="G222">
            <v>37710</v>
          </cell>
          <cell r="H222" t="str">
            <v>Argue, Mr. Fraser</v>
          </cell>
          <cell r="I222">
            <v>0</v>
          </cell>
          <cell r="J222">
            <v>2105</v>
          </cell>
          <cell r="K222" t="str">
            <v>CIPEN DS O/H Replac</v>
          </cell>
          <cell r="L222">
            <v>29131</v>
          </cell>
          <cell r="M222">
            <v>70102</v>
          </cell>
          <cell r="N222">
            <v>4028.75</v>
          </cell>
          <cell r="O222">
            <v>113944.85</v>
          </cell>
          <cell r="P222">
            <v>113944.85</v>
          </cell>
          <cell r="Q222">
            <v>0</v>
          </cell>
          <cell r="R222">
            <v>113944.85</v>
          </cell>
        </row>
        <row r="223">
          <cell r="A223">
            <v>513047</v>
          </cell>
          <cell r="B223" t="str">
            <v>Wann Pole Replacement Planned</v>
          </cell>
          <cell r="C223" t="str">
            <v>Wanniassa Pole Replacement Planned</v>
          </cell>
          <cell r="D223" t="str">
            <v>Elec Ntwk Asset Performance</v>
          </cell>
          <cell r="E223" t="str">
            <v>In Field</v>
          </cell>
          <cell r="F223">
            <v>37118</v>
          </cell>
          <cell r="H223" t="str">
            <v>Argue, Mr. Fraser</v>
          </cell>
          <cell r="I223">
            <v>0</v>
          </cell>
          <cell r="J223">
            <v>2105</v>
          </cell>
          <cell r="K223" t="str">
            <v>CIPEN DS O/H Replac</v>
          </cell>
          <cell r="L223">
            <v>29131</v>
          </cell>
          <cell r="M223">
            <v>70102</v>
          </cell>
          <cell r="N223">
            <v>0</v>
          </cell>
          <cell r="O223">
            <v>39832.6</v>
          </cell>
          <cell r="P223">
            <v>39832.6</v>
          </cell>
          <cell r="Q223">
            <v>0</v>
          </cell>
          <cell r="R223">
            <v>39832.6</v>
          </cell>
        </row>
        <row r="224">
          <cell r="A224">
            <v>513048</v>
          </cell>
          <cell r="B224" t="str">
            <v>Condemned Pole Splinting</v>
          </cell>
          <cell r="C224" t="str">
            <v>Condemned Pole Splinting</v>
          </cell>
          <cell r="D224" t="str">
            <v>Elec Ntwk Asset Performance</v>
          </cell>
          <cell r="E224" t="str">
            <v>In Field</v>
          </cell>
          <cell r="F224">
            <v>37125</v>
          </cell>
          <cell r="H224" t="str">
            <v>Argue, Mr. Fraser</v>
          </cell>
          <cell r="I224">
            <v>0</v>
          </cell>
          <cell r="J224">
            <v>2105</v>
          </cell>
          <cell r="K224" t="str">
            <v>CIPEN DS O/H Replac</v>
          </cell>
          <cell r="L224">
            <v>29131</v>
          </cell>
          <cell r="M224">
            <v>70102</v>
          </cell>
          <cell r="N224">
            <v>79365.460000000006</v>
          </cell>
          <cell r="O224">
            <v>179275</v>
          </cell>
          <cell r="P224">
            <v>179275</v>
          </cell>
          <cell r="Q224">
            <v>0</v>
          </cell>
          <cell r="R224">
            <v>179275</v>
          </cell>
        </row>
        <row r="225">
          <cell r="A225">
            <v>513049</v>
          </cell>
          <cell r="B225" t="str">
            <v>Torrens Pole Replacement</v>
          </cell>
          <cell r="C225" t="str">
            <v>Torrens Pole Replacement</v>
          </cell>
          <cell r="D225" t="str">
            <v>Elec Ntwk Asset Performance</v>
          </cell>
          <cell r="E225" t="str">
            <v>In Field</v>
          </cell>
          <cell r="F225">
            <v>37073</v>
          </cell>
          <cell r="H225" t="str">
            <v>Argue, Mr. Fraser</v>
          </cell>
          <cell r="I225">
            <v>0</v>
          </cell>
          <cell r="J225">
            <v>2105</v>
          </cell>
          <cell r="K225" t="str">
            <v>CIPEN DS O/H Replac</v>
          </cell>
          <cell r="L225">
            <v>29131</v>
          </cell>
          <cell r="M225">
            <v>70102</v>
          </cell>
          <cell r="N225">
            <v>0</v>
          </cell>
          <cell r="O225">
            <v>6645.01</v>
          </cell>
          <cell r="P225">
            <v>6645.01</v>
          </cell>
          <cell r="Q225">
            <v>0</v>
          </cell>
          <cell r="R225">
            <v>6645.01</v>
          </cell>
        </row>
        <row r="226">
          <cell r="A226">
            <v>513050</v>
          </cell>
          <cell r="B226" t="str">
            <v>Oaks Estate Pole Replacement</v>
          </cell>
          <cell r="C226" t="str">
            <v>Oaks Estate Pole Replacement</v>
          </cell>
          <cell r="D226" t="str">
            <v>Elec Ntwk Asset Performance</v>
          </cell>
          <cell r="E226" t="str">
            <v>In Field</v>
          </cell>
          <cell r="F226">
            <v>37073</v>
          </cell>
          <cell r="H226" t="str">
            <v>Argue, Mr. Fraser</v>
          </cell>
          <cell r="I226">
            <v>0</v>
          </cell>
          <cell r="J226">
            <v>2105</v>
          </cell>
          <cell r="K226" t="str">
            <v>CIPEN DS O/H Replac</v>
          </cell>
          <cell r="L226">
            <v>29131</v>
          </cell>
          <cell r="M226">
            <v>70102</v>
          </cell>
          <cell r="N226">
            <v>0</v>
          </cell>
          <cell r="O226">
            <v>10033.5</v>
          </cell>
          <cell r="P226">
            <v>10033.5</v>
          </cell>
          <cell r="Q226">
            <v>0</v>
          </cell>
          <cell r="R226">
            <v>10033.5</v>
          </cell>
        </row>
        <row r="227">
          <cell r="A227">
            <v>513051</v>
          </cell>
          <cell r="B227" t="str">
            <v>Hume Pole Replacement</v>
          </cell>
          <cell r="C227" t="str">
            <v>Hume Pole Replacement</v>
          </cell>
          <cell r="D227" t="str">
            <v>Elec Ntwk Asset Performance</v>
          </cell>
          <cell r="E227" t="str">
            <v>In Field</v>
          </cell>
          <cell r="F227">
            <v>37073</v>
          </cell>
          <cell r="H227" t="str">
            <v>Argue, Mr. Fraser</v>
          </cell>
          <cell r="I227">
            <v>0</v>
          </cell>
          <cell r="J227">
            <v>2105</v>
          </cell>
          <cell r="K227" t="str">
            <v>CIPEN DS O/H Replac</v>
          </cell>
          <cell r="L227">
            <v>29131</v>
          </cell>
          <cell r="M227">
            <v>70102</v>
          </cell>
          <cell r="N227">
            <v>0</v>
          </cell>
          <cell r="O227">
            <v>2901.05</v>
          </cell>
          <cell r="P227">
            <v>2901.05</v>
          </cell>
          <cell r="Q227">
            <v>0</v>
          </cell>
          <cell r="R227">
            <v>2901.05</v>
          </cell>
        </row>
        <row r="228">
          <cell r="A228">
            <v>513052</v>
          </cell>
          <cell r="B228" t="str">
            <v>Symonston Pole Replacement</v>
          </cell>
          <cell r="C228" t="str">
            <v>Symonston Pole Replacement</v>
          </cell>
          <cell r="D228" t="str">
            <v>Elec Ntwk Asset Performance</v>
          </cell>
          <cell r="E228" t="str">
            <v>In Field</v>
          </cell>
          <cell r="F228">
            <v>37073</v>
          </cell>
          <cell r="H228" t="str">
            <v>Argue, Mr. Fraser</v>
          </cell>
          <cell r="I228">
            <v>0</v>
          </cell>
          <cell r="J228">
            <v>2105</v>
          </cell>
          <cell r="K228" t="str">
            <v>CIPEN DS O/H Replac</v>
          </cell>
          <cell r="L228">
            <v>29131</v>
          </cell>
          <cell r="M228">
            <v>70102</v>
          </cell>
          <cell r="N228">
            <v>0</v>
          </cell>
          <cell r="O228">
            <v>4453</v>
          </cell>
          <cell r="P228">
            <v>4453</v>
          </cell>
          <cell r="Q228">
            <v>0</v>
          </cell>
          <cell r="R228">
            <v>4453</v>
          </cell>
        </row>
        <row r="229">
          <cell r="A229">
            <v>513053</v>
          </cell>
          <cell r="B229" t="str">
            <v>Scullin Pole Replacement</v>
          </cell>
          <cell r="C229" t="str">
            <v>Scullin Pole Replacement</v>
          </cell>
          <cell r="D229" t="str">
            <v>Elec Ntwk Asset Performance</v>
          </cell>
          <cell r="E229" t="str">
            <v>In Field</v>
          </cell>
          <cell r="F229">
            <v>37073</v>
          </cell>
          <cell r="H229" t="str">
            <v>Argue, Mr. Fraser</v>
          </cell>
          <cell r="I229">
            <v>0</v>
          </cell>
          <cell r="J229">
            <v>2105</v>
          </cell>
          <cell r="K229" t="str">
            <v>CIPEN DS O/H Replac</v>
          </cell>
          <cell r="L229">
            <v>29131</v>
          </cell>
          <cell r="M229">
            <v>70102</v>
          </cell>
          <cell r="N229">
            <v>550</v>
          </cell>
          <cell r="O229">
            <v>61978.66</v>
          </cell>
          <cell r="P229">
            <v>61978.66</v>
          </cell>
          <cell r="Q229">
            <v>0</v>
          </cell>
          <cell r="R229">
            <v>61978.66</v>
          </cell>
        </row>
        <row r="230">
          <cell r="A230">
            <v>513054</v>
          </cell>
          <cell r="B230" t="str">
            <v>Holt Pole Replacement</v>
          </cell>
          <cell r="C230" t="str">
            <v>Holt Pole Replacement</v>
          </cell>
          <cell r="D230" t="str">
            <v>Elec Ntwk Asset Performance</v>
          </cell>
          <cell r="E230" t="str">
            <v>In Field</v>
          </cell>
          <cell r="F230">
            <v>37073</v>
          </cell>
          <cell r="H230" t="str">
            <v>Argue, Mr. Fraser</v>
          </cell>
          <cell r="I230">
            <v>0</v>
          </cell>
          <cell r="J230">
            <v>2105</v>
          </cell>
          <cell r="K230" t="str">
            <v>CIPEN DS O/H Replac</v>
          </cell>
          <cell r="L230">
            <v>29131</v>
          </cell>
          <cell r="M230">
            <v>70102</v>
          </cell>
          <cell r="N230">
            <v>4854.1899999999996</v>
          </cell>
          <cell r="O230">
            <v>58054.080000000002</v>
          </cell>
          <cell r="P230">
            <v>58054.080000000002</v>
          </cell>
          <cell r="Q230">
            <v>0</v>
          </cell>
          <cell r="R230">
            <v>58054.080000000002</v>
          </cell>
        </row>
        <row r="231">
          <cell r="A231">
            <v>513055</v>
          </cell>
          <cell r="B231" t="str">
            <v>Higgins Pole Replacement</v>
          </cell>
          <cell r="C231" t="str">
            <v>Higgins Pole Replacement</v>
          </cell>
          <cell r="D231" t="str">
            <v>Elec Ntwk Asset Performance</v>
          </cell>
          <cell r="E231" t="str">
            <v>In Field</v>
          </cell>
          <cell r="F231">
            <v>37073</v>
          </cell>
          <cell r="H231" t="str">
            <v>Argue, Mr. Fraser</v>
          </cell>
          <cell r="I231">
            <v>0</v>
          </cell>
          <cell r="J231">
            <v>2105</v>
          </cell>
          <cell r="K231" t="str">
            <v>CIPEN DS O/H Replac</v>
          </cell>
          <cell r="L231">
            <v>29131</v>
          </cell>
          <cell r="M231">
            <v>70102</v>
          </cell>
          <cell r="N231">
            <v>7908.09</v>
          </cell>
          <cell r="O231">
            <v>55880.639999999999</v>
          </cell>
          <cell r="P231">
            <v>56548.99</v>
          </cell>
          <cell r="Q231">
            <v>0</v>
          </cell>
          <cell r="R231">
            <v>56548.99</v>
          </cell>
        </row>
        <row r="232">
          <cell r="A232">
            <v>513056</v>
          </cell>
          <cell r="B232" t="str">
            <v>Hawker Pole Replacement</v>
          </cell>
          <cell r="C232" t="str">
            <v>Hawker Pole Replacement</v>
          </cell>
          <cell r="D232" t="str">
            <v>Elec Ntwk Asset Performance</v>
          </cell>
          <cell r="E232" t="str">
            <v>In Field</v>
          </cell>
          <cell r="F232">
            <v>37073</v>
          </cell>
          <cell r="H232" t="str">
            <v>Argue, Mr. Fraser</v>
          </cell>
          <cell r="I232">
            <v>0</v>
          </cell>
          <cell r="J232">
            <v>2105</v>
          </cell>
          <cell r="K232" t="str">
            <v>CIPEN DS O/H Replac</v>
          </cell>
          <cell r="L232">
            <v>29131</v>
          </cell>
          <cell r="M232">
            <v>70102</v>
          </cell>
          <cell r="N232">
            <v>309.95</v>
          </cell>
          <cell r="O232">
            <v>14168.03</v>
          </cell>
          <cell r="P232">
            <v>14168.03</v>
          </cell>
          <cell r="Q232">
            <v>0</v>
          </cell>
          <cell r="R232">
            <v>14168.03</v>
          </cell>
        </row>
        <row r="233">
          <cell r="A233">
            <v>513057</v>
          </cell>
          <cell r="B233" t="str">
            <v>Hall Pole Replacement</v>
          </cell>
          <cell r="C233" t="str">
            <v>Hall Pole Replacement</v>
          </cell>
          <cell r="D233" t="str">
            <v>Elec Ntwk Asset Performance</v>
          </cell>
          <cell r="E233" t="str">
            <v>In Field</v>
          </cell>
          <cell r="F233">
            <v>37073</v>
          </cell>
          <cell r="H233" t="str">
            <v>Argue, Mr. Fraser</v>
          </cell>
          <cell r="I233">
            <v>0</v>
          </cell>
          <cell r="J233">
            <v>2105</v>
          </cell>
          <cell r="K233" t="str">
            <v>CIPEN DS O/H Replac</v>
          </cell>
          <cell r="L233">
            <v>29131</v>
          </cell>
          <cell r="M233">
            <v>70102</v>
          </cell>
          <cell r="N233">
            <v>0</v>
          </cell>
          <cell r="O233">
            <v>565.04999999999995</v>
          </cell>
          <cell r="P233">
            <v>565.04999999999995</v>
          </cell>
          <cell r="Q233">
            <v>0</v>
          </cell>
          <cell r="R233">
            <v>565.04999999999995</v>
          </cell>
        </row>
        <row r="234">
          <cell r="A234">
            <v>513058</v>
          </cell>
          <cell r="B234" t="str">
            <v>Page Pole Replacement</v>
          </cell>
          <cell r="C234" t="str">
            <v>Page Pole Replacement</v>
          </cell>
          <cell r="D234" t="str">
            <v>Elec Ntwk Asset Performance</v>
          </cell>
          <cell r="E234" t="str">
            <v>In Field</v>
          </cell>
          <cell r="F234">
            <v>37073</v>
          </cell>
          <cell r="H234" t="str">
            <v>Argue, Mr. Fraser</v>
          </cell>
          <cell r="I234">
            <v>0</v>
          </cell>
          <cell r="J234">
            <v>2105</v>
          </cell>
          <cell r="K234" t="str">
            <v>CIPEN DS O/H Replac</v>
          </cell>
          <cell r="L234">
            <v>29131</v>
          </cell>
          <cell r="M234">
            <v>70102</v>
          </cell>
          <cell r="N234">
            <v>2519.4</v>
          </cell>
          <cell r="O234">
            <v>16467.39</v>
          </cell>
          <cell r="P234">
            <v>16467.39</v>
          </cell>
          <cell r="Q234">
            <v>0</v>
          </cell>
          <cell r="R234">
            <v>16467.39</v>
          </cell>
        </row>
        <row r="235">
          <cell r="A235">
            <v>513059</v>
          </cell>
          <cell r="B235" t="str">
            <v>Flynn Pole Replacement</v>
          </cell>
          <cell r="C235" t="str">
            <v>Flynn Pole Replacement</v>
          </cell>
          <cell r="D235" t="str">
            <v>Elec Ntwk Asset Performance</v>
          </cell>
          <cell r="E235" t="str">
            <v>In Field</v>
          </cell>
          <cell r="F235">
            <v>37073</v>
          </cell>
          <cell r="H235" t="str">
            <v>Argue, Mr. Fraser</v>
          </cell>
          <cell r="I235">
            <v>0</v>
          </cell>
          <cell r="J235">
            <v>2105</v>
          </cell>
          <cell r="K235" t="str">
            <v>CIPEN DS O/H Replac</v>
          </cell>
          <cell r="L235">
            <v>29131</v>
          </cell>
          <cell r="M235">
            <v>70102</v>
          </cell>
          <cell r="N235">
            <v>2296.0500000000002</v>
          </cell>
          <cell r="O235">
            <v>56537.9</v>
          </cell>
          <cell r="P235">
            <v>56537.9</v>
          </cell>
          <cell r="Q235">
            <v>0</v>
          </cell>
          <cell r="R235">
            <v>56537.9</v>
          </cell>
        </row>
        <row r="236">
          <cell r="A236">
            <v>513060</v>
          </cell>
          <cell r="B236" t="str">
            <v>Mitchell Pole Replacement</v>
          </cell>
          <cell r="C236" t="str">
            <v>Mitchell Pole Replacement</v>
          </cell>
          <cell r="D236" t="str">
            <v>Elec Ntwk Asset Performance</v>
          </cell>
          <cell r="E236" t="str">
            <v>In Field</v>
          </cell>
          <cell r="F236">
            <v>37073</v>
          </cell>
          <cell r="H236" t="str">
            <v>Argue, Mr. Fraser</v>
          </cell>
          <cell r="I236">
            <v>0</v>
          </cell>
          <cell r="J236">
            <v>2105</v>
          </cell>
          <cell r="K236" t="str">
            <v>CIPEN DS O/H Replac</v>
          </cell>
          <cell r="L236">
            <v>29131</v>
          </cell>
          <cell r="M236">
            <v>70102</v>
          </cell>
          <cell r="N236">
            <v>200</v>
          </cell>
          <cell r="O236">
            <v>14170.38</v>
          </cell>
          <cell r="P236">
            <v>14170.38</v>
          </cell>
          <cell r="Q236">
            <v>0</v>
          </cell>
          <cell r="R236">
            <v>14170.38</v>
          </cell>
        </row>
        <row r="237">
          <cell r="A237">
            <v>513061</v>
          </cell>
          <cell r="B237" t="str">
            <v>Lyneham Pole Replacement</v>
          </cell>
          <cell r="C237" t="str">
            <v>Lyneham Pole Replacement</v>
          </cell>
          <cell r="D237" t="str">
            <v>Elec Ntwk Asset Performance</v>
          </cell>
          <cell r="E237" t="str">
            <v>In Field</v>
          </cell>
          <cell r="F237">
            <v>37073</v>
          </cell>
          <cell r="H237" t="str">
            <v>Argue, Mr. Fraser</v>
          </cell>
          <cell r="I237">
            <v>0</v>
          </cell>
          <cell r="J237">
            <v>2105</v>
          </cell>
          <cell r="K237" t="str">
            <v>CIPEN DS O/H Replac</v>
          </cell>
          <cell r="L237">
            <v>29131</v>
          </cell>
          <cell r="M237">
            <v>70102</v>
          </cell>
          <cell r="N237">
            <v>21059.08</v>
          </cell>
          <cell r="O237">
            <v>129628.51</v>
          </cell>
          <cell r="P237">
            <v>129628.51</v>
          </cell>
          <cell r="Q237">
            <v>0</v>
          </cell>
          <cell r="R237">
            <v>129628.51</v>
          </cell>
        </row>
        <row r="238">
          <cell r="A238">
            <v>513062</v>
          </cell>
          <cell r="B238" t="str">
            <v>Missed/New Poles in Cmp Suburb</v>
          </cell>
          <cell r="C238" t="str">
            <v>Missed/New Poles in Completed Suburbs</v>
          </cell>
          <cell r="D238" t="str">
            <v>Elec Ntwk Asset Performance</v>
          </cell>
          <cell r="E238" t="str">
            <v>In Field</v>
          </cell>
          <cell r="F238">
            <v>37073</v>
          </cell>
          <cell r="H238" t="str">
            <v>Argue, Mr. Fraser</v>
          </cell>
          <cell r="I238">
            <v>0</v>
          </cell>
          <cell r="J238">
            <v>2105</v>
          </cell>
          <cell r="K238" t="str">
            <v>CIPEN DS O/H Replac</v>
          </cell>
          <cell r="L238">
            <v>29131</v>
          </cell>
          <cell r="M238">
            <v>70102</v>
          </cell>
          <cell r="N238">
            <v>14951.13</v>
          </cell>
          <cell r="O238">
            <v>78184</v>
          </cell>
          <cell r="P238">
            <v>78184</v>
          </cell>
          <cell r="Q238">
            <v>0</v>
          </cell>
          <cell r="R238">
            <v>78184</v>
          </cell>
        </row>
        <row r="239">
          <cell r="A239">
            <v>513063</v>
          </cell>
          <cell r="B239" t="str">
            <v>Pole Stays - Various Suburbs</v>
          </cell>
          <cell r="C239" t="str">
            <v>Installation of Pole Stays - Various Suburbs</v>
          </cell>
          <cell r="D239" t="str">
            <v>Elec Ntwk Asset Performance</v>
          </cell>
          <cell r="E239" t="str">
            <v>In Field</v>
          </cell>
          <cell r="F239">
            <v>37257</v>
          </cell>
          <cell r="H239" t="str">
            <v>Argue, Mr. Fraser</v>
          </cell>
          <cell r="I239">
            <v>0</v>
          </cell>
          <cell r="J239">
            <v>2105</v>
          </cell>
          <cell r="K239" t="str">
            <v>CIPEN DS O/H Replac</v>
          </cell>
          <cell r="L239">
            <v>29131</v>
          </cell>
          <cell r="M239">
            <v>70102</v>
          </cell>
          <cell r="N239">
            <v>10612.88</v>
          </cell>
          <cell r="O239">
            <v>25983.67</v>
          </cell>
          <cell r="P239">
            <v>26030.79</v>
          </cell>
          <cell r="Q239">
            <v>0</v>
          </cell>
          <cell r="R239">
            <v>26030.79</v>
          </cell>
        </row>
        <row r="240">
          <cell r="A240">
            <v>513064</v>
          </cell>
          <cell r="B240" t="str">
            <v>Acton Pole Replacements</v>
          </cell>
          <cell r="C240" t="str">
            <v>Acton Pole Replacements</v>
          </cell>
          <cell r="D240" t="str">
            <v>Elec Ntwk Asset Performance</v>
          </cell>
          <cell r="E240" t="str">
            <v>In Field</v>
          </cell>
          <cell r="F240">
            <v>37288</v>
          </cell>
          <cell r="H240" t="str">
            <v>Argue, Mr. Fraser</v>
          </cell>
          <cell r="I240">
            <v>0</v>
          </cell>
          <cell r="J240">
            <v>2105</v>
          </cell>
          <cell r="K240" t="str">
            <v>CIPEN DS O/H Replac</v>
          </cell>
          <cell r="L240">
            <v>29131</v>
          </cell>
          <cell r="M240">
            <v>70102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513065</v>
          </cell>
          <cell r="B241" t="str">
            <v>Bruce Pole Replacements</v>
          </cell>
          <cell r="C241" t="str">
            <v>Bruce Pole Replacements</v>
          </cell>
          <cell r="D241" t="str">
            <v>Elec Ntwk Asset Performance</v>
          </cell>
          <cell r="E241" t="str">
            <v>In Field</v>
          </cell>
          <cell r="F241">
            <v>37288</v>
          </cell>
          <cell r="H241" t="str">
            <v>Argue, Mr. Fraser</v>
          </cell>
          <cell r="I241">
            <v>0</v>
          </cell>
          <cell r="J241">
            <v>2105</v>
          </cell>
          <cell r="K241" t="str">
            <v>CIPEN DS O/H Replac</v>
          </cell>
          <cell r="L241">
            <v>29131</v>
          </cell>
          <cell r="M241">
            <v>70102</v>
          </cell>
          <cell r="N241">
            <v>0</v>
          </cell>
          <cell r="O241">
            <v>1007.77</v>
          </cell>
          <cell r="P241">
            <v>1007.77</v>
          </cell>
          <cell r="Q241">
            <v>0</v>
          </cell>
          <cell r="R241">
            <v>1007.77</v>
          </cell>
        </row>
        <row r="242">
          <cell r="A242">
            <v>513066</v>
          </cell>
          <cell r="B242" t="str">
            <v>Belconnen Pole Replacement</v>
          </cell>
          <cell r="C242" t="str">
            <v>Belconnen Pole Replacement</v>
          </cell>
          <cell r="D242" t="str">
            <v>Elec Ntwk Asset Performance</v>
          </cell>
          <cell r="E242" t="str">
            <v>In Field</v>
          </cell>
          <cell r="F242">
            <v>37288</v>
          </cell>
          <cell r="H242" t="str">
            <v>Argue, Mr. Fraser</v>
          </cell>
          <cell r="I242">
            <v>0</v>
          </cell>
          <cell r="J242">
            <v>2105</v>
          </cell>
          <cell r="K242" t="str">
            <v>CIPEN DS O/H Replac</v>
          </cell>
          <cell r="L242">
            <v>29131</v>
          </cell>
          <cell r="M242">
            <v>70102</v>
          </cell>
          <cell r="N242">
            <v>0</v>
          </cell>
          <cell r="O242">
            <v>7035.75</v>
          </cell>
          <cell r="P242">
            <v>7035.75</v>
          </cell>
          <cell r="Q242">
            <v>0</v>
          </cell>
          <cell r="R242">
            <v>7035.75</v>
          </cell>
        </row>
        <row r="243">
          <cell r="A243">
            <v>513067</v>
          </cell>
          <cell r="B243" t="str">
            <v>Lawson Pole Replacement</v>
          </cell>
          <cell r="C243" t="str">
            <v>Lawson Pole Replacement</v>
          </cell>
          <cell r="D243" t="str">
            <v>Elec Ntwk Asset Performance</v>
          </cell>
          <cell r="E243" t="str">
            <v>In Field</v>
          </cell>
          <cell r="F243">
            <v>37288</v>
          </cell>
          <cell r="H243" t="str">
            <v>Argue, Mr. Fraser</v>
          </cell>
          <cell r="I243">
            <v>0</v>
          </cell>
          <cell r="J243">
            <v>2105</v>
          </cell>
          <cell r="K243" t="str">
            <v>CIPEN DS O/H Replac</v>
          </cell>
          <cell r="L243">
            <v>29131</v>
          </cell>
          <cell r="M243">
            <v>70102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>
            <v>513068</v>
          </cell>
          <cell r="B244" t="str">
            <v>MacGregor Pole Replacement</v>
          </cell>
          <cell r="C244" t="str">
            <v>MacGregor Pole Replacements</v>
          </cell>
          <cell r="D244" t="str">
            <v>Elec Ntwk Asset Performance</v>
          </cell>
          <cell r="E244" t="str">
            <v>In Field</v>
          </cell>
          <cell r="F244">
            <v>37288</v>
          </cell>
          <cell r="H244" t="str">
            <v>Argue, Mr. Fraser</v>
          </cell>
          <cell r="I244">
            <v>0</v>
          </cell>
          <cell r="J244">
            <v>2105</v>
          </cell>
          <cell r="K244" t="str">
            <v>CIPEN DS O/H Replac</v>
          </cell>
          <cell r="L244">
            <v>29131</v>
          </cell>
          <cell r="M244">
            <v>70102</v>
          </cell>
          <cell r="N244">
            <v>0</v>
          </cell>
          <cell r="O244">
            <v>13341.1</v>
          </cell>
          <cell r="P244">
            <v>13341.1</v>
          </cell>
          <cell r="Q244">
            <v>0</v>
          </cell>
          <cell r="R244">
            <v>13341.1</v>
          </cell>
        </row>
        <row r="245">
          <cell r="A245">
            <v>513069</v>
          </cell>
          <cell r="B245" t="str">
            <v>Rural Pole Replce Year 2000</v>
          </cell>
          <cell r="C245" t="str">
            <v>Rural Pole Replce Year 2000 Helicopter Survey 19 Poles</v>
          </cell>
          <cell r="D245" t="str">
            <v>Elec Ntwk Asset Performance</v>
          </cell>
          <cell r="E245" t="str">
            <v>CLOSED</v>
          </cell>
          <cell r="F245">
            <v>36800</v>
          </cell>
          <cell r="G245">
            <v>36891</v>
          </cell>
          <cell r="H245" t="str">
            <v>Malcolm, Doug</v>
          </cell>
          <cell r="I245">
            <v>57000</v>
          </cell>
          <cell r="J245">
            <v>2105</v>
          </cell>
          <cell r="K245" t="str">
            <v>CIPEN DS O/H Replac</v>
          </cell>
          <cell r="L245">
            <v>29131</v>
          </cell>
          <cell r="M245">
            <v>70102</v>
          </cell>
          <cell r="N245">
            <v>0</v>
          </cell>
          <cell r="O245">
            <v>56883.51</v>
          </cell>
          <cell r="P245">
            <v>0</v>
          </cell>
          <cell r="Q245">
            <v>56883.51</v>
          </cell>
          <cell r="R245">
            <v>56883.51</v>
          </cell>
        </row>
        <row r="246">
          <cell r="A246">
            <v>513102</v>
          </cell>
          <cell r="B246" t="str">
            <v>Yarr 5/4 Upgr LV Service</v>
          </cell>
          <cell r="C246" t="str">
            <v>Yarralumla 5/4 Upgrade LV Service to Mobile Phone Transmitters</v>
          </cell>
          <cell r="D246" t="str">
            <v>Elec Ntwk Project Management</v>
          </cell>
          <cell r="E246" t="str">
            <v>Design</v>
          </cell>
          <cell r="F246">
            <v>36982</v>
          </cell>
          <cell r="G246">
            <v>37529</v>
          </cell>
          <cell r="H246" t="str">
            <v>Singh, Mr. Darshan</v>
          </cell>
          <cell r="I246">
            <v>0</v>
          </cell>
          <cell r="J246">
            <v>2101</v>
          </cell>
          <cell r="K246" t="str">
            <v>CIP ELEC Retic</v>
          </cell>
          <cell r="L246">
            <v>29131</v>
          </cell>
          <cell r="M246">
            <v>70123</v>
          </cell>
          <cell r="N246">
            <v>0</v>
          </cell>
          <cell r="O246">
            <v>189.23</v>
          </cell>
          <cell r="P246">
            <v>743.27</v>
          </cell>
          <cell r="Q246">
            <v>0</v>
          </cell>
          <cell r="R246">
            <v>743.27</v>
          </cell>
        </row>
        <row r="247">
          <cell r="A247">
            <v>513103</v>
          </cell>
          <cell r="B247" t="str">
            <v>O'Conn 1/41 LV Reticulation</v>
          </cell>
          <cell r="C247" t="str">
            <v>O'Connor 1/41 LV Reticulation/ Supply to Units</v>
          </cell>
          <cell r="D247" t="str">
            <v>Elec Ntwk Project Management</v>
          </cell>
          <cell r="E247" t="str">
            <v>CAPITALISED WAITING CLOSURE</v>
          </cell>
          <cell r="F247">
            <v>36982</v>
          </cell>
          <cell r="G247">
            <v>37387</v>
          </cell>
          <cell r="H247" t="str">
            <v>Ochmanski, Mrs. Dana</v>
          </cell>
          <cell r="I247">
            <v>15900</v>
          </cell>
          <cell r="J247">
            <v>2101</v>
          </cell>
          <cell r="K247" t="str">
            <v>CIP ELEC Retic</v>
          </cell>
          <cell r="L247">
            <v>29131</v>
          </cell>
          <cell r="M247">
            <v>70123</v>
          </cell>
          <cell r="N247">
            <v>0</v>
          </cell>
          <cell r="O247">
            <v>20810.75</v>
          </cell>
          <cell r="P247">
            <v>0</v>
          </cell>
          <cell r="Q247">
            <v>21333.63</v>
          </cell>
          <cell r="R247">
            <v>21333.63</v>
          </cell>
        </row>
        <row r="248">
          <cell r="A248">
            <v>513107</v>
          </cell>
          <cell r="B248" t="str">
            <v>Wann 1/140 LV Supply</v>
          </cell>
          <cell r="C248" t="str">
            <v>Wanniassa 1/140 LV Supply to Toilet Block</v>
          </cell>
          <cell r="D248" t="str">
            <v>Elec Ntwk Project Management</v>
          </cell>
          <cell r="E248" t="str">
            <v>CLOSED</v>
          </cell>
          <cell r="F248">
            <v>37012</v>
          </cell>
          <cell r="G248">
            <v>37123</v>
          </cell>
          <cell r="H248" t="str">
            <v>Singh, Mr. Darshan</v>
          </cell>
          <cell r="I248">
            <v>1473</v>
          </cell>
          <cell r="J248">
            <v>2101</v>
          </cell>
          <cell r="K248" t="str">
            <v>CIP ELEC Retic</v>
          </cell>
          <cell r="L248">
            <v>29131</v>
          </cell>
          <cell r="M248">
            <v>70123</v>
          </cell>
          <cell r="N248">
            <v>0</v>
          </cell>
          <cell r="O248">
            <v>127.54</v>
          </cell>
          <cell r="P248">
            <v>0</v>
          </cell>
          <cell r="Q248">
            <v>2765.05</v>
          </cell>
          <cell r="R248">
            <v>2765.05</v>
          </cell>
        </row>
        <row r="249">
          <cell r="A249">
            <v>513111</v>
          </cell>
          <cell r="B249" t="str">
            <v>Belc Blks 173 &amp; 1381 HV Retic</v>
          </cell>
          <cell r="C249" t="str">
            <v>Belconnen Rural Blks 173 &amp; 1381 HV Retic to Pump Station - BRL Hardy Vineyards</v>
          </cell>
          <cell r="D249" t="str">
            <v>Elec Ntwk Project Management</v>
          </cell>
          <cell r="E249" t="str">
            <v>CAPITALISED WAITING CLOSURE</v>
          </cell>
          <cell r="F249">
            <v>37012</v>
          </cell>
          <cell r="H249" t="str">
            <v>Smith, Mr. Gary</v>
          </cell>
          <cell r="I249">
            <v>0</v>
          </cell>
          <cell r="J249">
            <v>2101</v>
          </cell>
          <cell r="K249" t="str">
            <v>CIPEN Com/Ind Dvlpm</v>
          </cell>
          <cell r="L249">
            <v>29131</v>
          </cell>
          <cell r="M249">
            <v>70101</v>
          </cell>
          <cell r="N249">
            <v>0</v>
          </cell>
          <cell r="O249">
            <v>50661.32</v>
          </cell>
          <cell r="P249">
            <v>0</v>
          </cell>
          <cell r="Q249">
            <v>50661.32</v>
          </cell>
          <cell r="R249">
            <v>50661.32</v>
          </cell>
        </row>
        <row r="250">
          <cell r="A250">
            <v>513112</v>
          </cell>
          <cell r="B250" t="str">
            <v>Belc 10/48 Upgrade S/s 4431</v>
          </cell>
          <cell r="C250" t="str">
            <v>Belconnen 10/48 Upgrade S/s 4431 &amp; LV service to Labor Club</v>
          </cell>
          <cell r="D250" t="str">
            <v>Elec Ntwk Project Management</v>
          </cell>
          <cell r="E250" t="str">
            <v>CLOSED</v>
          </cell>
          <cell r="F250">
            <v>37012</v>
          </cell>
          <cell r="G250">
            <v>37427</v>
          </cell>
          <cell r="H250" t="str">
            <v>Peisley, Mr. Warren</v>
          </cell>
          <cell r="I250">
            <v>49967</v>
          </cell>
          <cell r="J250">
            <v>2101</v>
          </cell>
          <cell r="K250" t="str">
            <v>CIPEN Com/Ind Dvlpm</v>
          </cell>
          <cell r="L250">
            <v>29131</v>
          </cell>
          <cell r="M250">
            <v>70101</v>
          </cell>
          <cell r="N250">
            <v>0</v>
          </cell>
          <cell r="O250">
            <v>45016.4</v>
          </cell>
          <cell r="P250">
            <v>0</v>
          </cell>
          <cell r="Q250">
            <v>45068.56</v>
          </cell>
          <cell r="R250">
            <v>45068.56</v>
          </cell>
        </row>
        <row r="251">
          <cell r="A251">
            <v>513115</v>
          </cell>
          <cell r="B251" t="str">
            <v>Braddon 20-21/21 LV Service</v>
          </cell>
          <cell r="C251" t="str">
            <v>Braddon 20-21/21 LV Service Relocations to Caltex Service Station</v>
          </cell>
          <cell r="D251" t="str">
            <v>Elec Ntwk Project Management</v>
          </cell>
          <cell r="E251" t="str">
            <v>CLOSED</v>
          </cell>
          <cell r="F251">
            <v>37012</v>
          </cell>
          <cell r="G251">
            <v>37104</v>
          </cell>
          <cell r="H251" t="str">
            <v>Ochmanski, Mrs. Dana</v>
          </cell>
          <cell r="I251">
            <v>8200</v>
          </cell>
          <cell r="J251">
            <v>2101</v>
          </cell>
          <cell r="K251" t="str">
            <v>CIP ELEC Retic</v>
          </cell>
          <cell r="L251">
            <v>29131</v>
          </cell>
          <cell r="M251">
            <v>70123</v>
          </cell>
          <cell r="N251">
            <v>0</v>
          </cell>
          <cell r="O251">
            <v>1019.52</v>
          </cell>
          <cell r="P251">
            <v>0</v>
          </cell>
          <cell r="Q251">
            <v>7753.76</v>
          </cell>
          <cell r="R251">
            <v>7753.76</v>
          </cell>
        </row>
        <row r="252">
          <cell r="A252">
            <v>513117</v>
          </cell>
          <cell r="B252" t="str">
            <v>Belconnen 2/50 Sub Fitout</v>
          </cell>
          <cell r="C252" t="str">
            <v>Belconnen 2/50 Substation Fitout &amp; HV Retic DIMA Building Benjamin Stage 1</v>
          </cell>
          <cell r="D252" t="str">
            <v>Elec Ntwk Project Management</v>
          </cell>
          <cell r="E252" t="str">
            <v>Design</v>
          </cell>
          <cell r="F252">
            <v>37012</v>
          </cell>
          <cell r="G252">
            <v>37590</v>
          </cell>
          <cell r="H252" t="str">
            <v>Malcolm, Doug</v>
          </cell>
          <cell r="I252">
            <v>0</v>
          </cell>
          <cell r="J252">
            <v>2101</v>
          </cell>
          <cell r="K252" t="str">
            <v>CIPEN Com/Ind Dvlpm</v>
          </cell>
          <cell r="L252">
            <v>29131</v>
          </cell>
          <cell r="M252">
            <v>70101</v>
          </cell>
          <cell r="N252">
            <v>303.89</v>
          </cell>
          <cell r="O252">
            <v>4034.44</v>
          </cell>
          <cell r="P252">
            <v>4820.51</v>
          </cell>
          <cell r="Q252">
            <v>0</v>
          </cell>
          <cell r="R252">
            <v>4820.51</v>
          </cell>
        </row>
        <row r="253">
          <cell r="A253">
            <v>513118</v>
          </cell>
          <cell r="B253" t="str">
            <v>Belconnen 2/50 HV Reloc</v>
          </cell>
          <cell r="C253" t="str">
            <v>Belconnen 2/50 HV Relocations</v>
          </cell>
          <cell r="D253" t="str">
            <v>Elec Ntwk Project Management</v>
          </cell>
          <cell r="E253" t="str">
            <v>Field Complete</v>
          </cell>
          <cell r="F253">
            <v>37012</v>
          </cell>
          <cell r="G253">
            <v>37437</v>
          </cell>
          <cell r="H253" t="str">
            <v>Malcolm, Doug</v>
          </cell>
          <cell r="I253">
            <v>15009</v>
          </cell>
          <cell r="J253">
            <v>2101</v>
          </cell>
          <cell r="K253" t="str">
            <v>CIPEN Special Reqst</v>
          </cell>
          <cell r="L253">
            <v>29131</v>
          </cell>
          <cell r="M253">
            <v>70101</v>
          </cell>
          <cell r="N253">
            <v>0</v>
          </cell>
          <cell r="O253">
            <v>19030.22</v>
          </cell>
          <cell r="P253">
            <v>19030.22</v>
          </cell>
          <cell r="Q253">
            <v>0</v>
          </cell>
          <cell r="R253">
            <v>19030.22</v>
          </cell>
        </row>
        <row r="254">
          <cell r="A254">
            <v>513119</v>
          </cell>
          <cell r="B254" t="str">
            <v>Conder 2/228 HV/LV</v>
          </cell>
          <cell r="C254" t="str">
            <v>Conder 2/228 HV/LV Reticulation to ALDI Supermarket</v>
          </cell>
          <cell r="D254" t="str">
            <v>Elec Ntwk Project Management</v>
          </cell>
          <cell r="E254" t="str">
            <v>Design</v>
          </cell>
          <cell r="F254">
            <v>37012</v>
          </cell>
          <cell r="G254">
            <v>37499</v>
          </cell>
          <cell r="H254" t="str">
            <v>Hunnemann, Frank</v>
          </cell>
          <cell r="I254">
            <v>0</v>
          </cell>
          <cell r="J254">
            <v>2101</v>
          </cell>
          <cell r="K254" t="str">
            <v>CIPEN Com/Ind Dvlpm</v>
          </cell>
          <cell r="L254">
            <v>29131</v>
          </cell>
          <cell r="M254">
            <v>70101</v>
          </cell>
          <cell r="N254">
            <v>0</v>
          </cell>
          <cell r="O254">
            <v>192.07</v>
          </cell>
          <cell r="P254">
            <v>192.07</v>
          </cell>
          <cell r="Q254">
            <v>0</v>
          </cell>
          <cell r="R254">
            <v>192.07</v>
          </cell>
        </row>
        <row r="255">
          <cell r="A255">
            <v>513120</v>
          </cell>
          <cell r="B255" t="str">
            <v>Turner 5,18,19/38 LV Retic</v>
          </cell>
          <cell r="C255" t="str">
            <v>Turner 5,18,19/38 LV Reticulation/Supply to Units</v>
          </cell>
          <cell r="D255" t="str">
            <v>Elec Ntwk Project Management</v>
          </cell>
          <cell r="E255" t="str">
            <v>CLOSED</v>
          </cell>
          <cell r="F255">
            <v>37012</v>
          </cell>
          <cell r="G255">
            <v>37437</v>
          </cell>
          <cell r="H255" t="str">
            <v>Cortes, Frank</v>
          </cell>
          <cell r="I255">
            <v>8410</v>
          </cell>
          <cell r="J255">
            <v>2101</v>
          </cell>
          <cell r="K255" t="str">
            <v>CIPEN Urban Infill</v>
          </cell>
          <cell r="L255">
            <v>29131</v>
          </cell>
          <cell r="M255">
            <v>70101</v>
          </cell>
          <cell r="N255">
            <v>0</v>
          </cell>
          <cell r="O255">
            <v>13570.76</v>
          </cell>
          <cell r="P255">
            <v>0</v>
          </cell>
          <cell r="Q255">
            <v>13570.76</v>
          </cell>
          <cell r="R255">
            <v>13570.76</v>
          </cell>
        </row>
        <row r="256">
          <cell r="A256">
            <v>513122</v>
          </cell>
          <cell r="B256" t="str">
            <v>Griffith 19/39 LV Supply</v>
          </cell>
          <cell r="C256" t="str">
            <v>Griffith 19/39 LV Supply to multi unit development</v>
          </cell>
          <cell r="D256" t="str">
            <v>Elec Ntwk Project Management</v>
          </cell>
          <cell r="E256" t="str">
            <v>CLOSED</v>
          </cell>
          <cell r="F256">
            <v>37028</v>
          </cell>
          <cell r="G256">
            <v>37119</v>
          </cell>
          <cell r="H256" t="str">
            <v>Singh, Mr. Darshan</v>
          </cell>
          <cell r="I256">
            <v>3015</v>
          </cell>
          <cell r="J256">
            <v>2101</v>
          </cell>
          <cell r="K256" t="str">
            <v>CIPEN Urban Infill</v>
          </cell>
          <cell r="L256">
            <v>29131</v>
          </cell>
          <cell r="M256">
            <v>70101</v>
          </cell>
          <cell r="N256">
            <v>0</v>
          </cell>
          <cell r="O256">
            <v>403.44</v>
          </cell>
          <cell r="P256">
            <v>0</v>
          </cell>
          <cell r="Q256">
            <v>4046.44</v>
          </cell>
          <cell r="R256">
            <v>4046.44</v>
          </cell>
        </row>
        <row r="257">
          <cell r="A257">
            <v>513123</v>
          </cell>
          <cell r="B257" t="str">
            <v>Mitchell 41-42/7 HV/LV</v>
          </cell>
          <cell r="C257" t="str">
            <v>Mitchell 41-42/7 HV/LV Reticulation to Commercial development</v>
          </cell>
          <cell r="D257" t="str">
            <v>Elec Ntwk Project Management</v>
          </cell>
          <cell r="E257" t="str">
            <v>CLOSED</v>
          </cell>
          <cell r="F257">
            <v>37012</v>
          </cell>
          <cell r="G257">
            <v>37164</v>
          </cell>
          <cell r="H257" t="str">
            <v>Maguire, Paul</v>
          </cell>
          <cell r="I257">
            <v>64481</v>
          </cell>
          <cell r="J257">
            <v>2101</v>
          </cell>
          <cell r="K257" t="str">
            <v>CIPEN Com/Ind Dvlpm</v>
          </cell>
          <cell r="L257">
            <v>29131</v>
          </cell>
          <cell r="M257">
            <v>70101</v>
          </cell>
          <cell r="N257">
            <v>0</v>
          </cell>
          <cell r="O257">
            <v>54276.3</v>
          </cell>
          <cell r="P257">
            <v>0</v>
          </cell>
          <cell r="Q257">
            <v>63680.67</v>
          </cell>
          <cell r="R257">
            <v>63680.67</v>
          </cell>
        </row>
        <row r="258">
          <cell r="A258">
            <v>513124</v>
          </cell>
          <cell r="B258" t="str">
            <v>Amaroo 7/69 LV Retic</v>
          </cell>
          <cell r="C258" t="str">
            <v>Amaroo 7/69 LV Reticulation/Supply to Units</v>
          </cell>
          <cell r="D258" t="str">
            <v>Elec Ntwk Project Management</v>
          </cell>
          <cell r="E258" t="str">
            <v>CLOSED</v>
          </cell>
          <cell r="F258">
            <v>37012</v>
          </cell>
          <cell r="G258">
            <v>37164</v>
          </cell>
          <cell r="H258" t="str">
            <v>Singh, Mr. Darshan</v>
          </cell>
          <cell r="I258">
            <v>2548</v>
          </cell>
          <cell r="J258">
            <v>2101</v>
          </cell>
          <cell r="K258" t="str">
            <v>CIPEN Urban Infill</v>
          </cell>
          <cell r="L258">
            <v>29131</v>
          </cell>
          <cell r="M258">
            <v>70101</v>
          </cell>
          <cell r="N258">
            <v>0</v>
          </cell>
          <cell r="O258">
            <v>7571.43</v>
          </cell>
          <cell r="P258">
            <v>0</v>
          </cell>
          <cell r="Q258">
            <v>7571.43</v>
          </cell>
          <cell r="R258">
            <v>7571.43</v>
          </cell>
        </row>
        <row r="259">
          <cell r="A259">
            <v>513125</v>
          </cell>
          <cell r="B259" t="str">
            <v>Amaroo 3/69 LV Retic</v>
          </cell>
          <cell r="C259" t="str">
            <v>Amaroo 3/69 LV Reticulation/Supply to town houses</v>
          </cell>
          <cell r="D259" t="str">
            <v>Elec Ntwk Project Management</v>
          </cell>
          <cell r="E259" t="str">
            <v>Field Complete</v>
          </cell>
          <cell r="F259">
            <v>37012</v>
          </cell>
          <cell r="G259">
            <v>37164</v>
          </cell>
          <cell r="H259" t="str">
            <v>Singh, Mr. Darshan</v>
          </cell>
          <cell r="I259">
            <v>3174</v>
          </cell>
          <cell r="J259">
            <v>2101</v>
          </cell>
          <cell r="K259" t="str">
            <v>CIPEN Urban Infill</v>
          </cell>
          <cell r="L259">
            <v>29131</v>
          </cell>
          <cell r="M259">
            <v>70101</v>
          </cell>
          <cell r="N259">
            <v>0</v>
          </cell>
          <cell r="O259">
            <v>2418.42</v>
          </cell>
          <cell r="P259">
            <v>2418.42</v>
          </cell>
          <cell r="Q259">
            <v>0</v>
          </cell>
          <cell r="R259">
            <v>2418.42</v>
          </cell>
        </row>
        <row r="260">
          <cell r="A260">
            <v>513127</v>
          </cell>
          <cell r="B260" t="str">
            <v>Dunlop Estate 5/1 Stage 2B</v>
          </cell>
          <cell r="C260" t="str">
            <v>Dunlop Estate 5/1 Stage 2B Mains Reticulation</v>
          </cell>
          <cell r="D260" t="str">
            <v>Elec Ntwk Project Management</v>
          </cell>
          <cell r="E260" t="str">
            <v>CLOSED</v>
          </cell>
          <cell r="F260">
            <v>37012</v>
          </cell>
          <cell r="G260">
            <v>37406</v>
          </cell>
          <cell r="H260" t="str">
            <v>Smith, Mr. Gary</v>
          </cell>
          <cell r="I260">
            <v>33006</v>
          </cell>
          <cell r="J260">
            <v>2101</v>
          </cell>
          <cell r="K260" t="str">
            <v>CIPEN Urban Dvlpmnt</v>
          </cell>
          <cell r="L260">
            <v>29131</v>
          </cell>
          <cell r="M260">
            <v>70101</v>
          </cell>
          <cell r="N260">
            <v>0</v>
          </cell>
          <cell r="O260">
            <v>22125.439999999999</v>
          </cell>
          <cell r="P260">
            <v>0</v>
          </cell>
          <cell r="Q260">
            <v>22125.439999999999</v>
          </cell>
          <cell r="R260">
            <v>22125.439999999999</v>
          </cell>
        </row>
        <row r="261">
          <cell r="A261">
            <v>513128</v>
          </cell>
          <cell r="B261" t="str">
            <v>Dunlop Estate 5/1 Stage 2A</v>
          </cell>
          <cell r="C261" t="str">
            <v>Dunlop Estate 5/1 Stage 2A Mains Reticulation</v>
          </cell>
          <cell r="D261" t="str">
            <v>Elec Ntwk Project Management</v>
          </cell>
          <cell r="E261" t="str">
            <v>CLOSED</v>
          </cell>
          <cell r="F261">
            <v>37012</v>
          </cell>
          <cell r="G261">
            <v>37407</v>
          </cell>
          <cell r="H261" t="str">
            <v>Smith, Mr. Gary</v>
          </cell>
          <cell r="I261">
            <v>96080</v>
          </cell>
          <cell r="J261">
            <v>2101</v>
          </cell>
          <cell r="K261" t="str">
            <v>CIPEN Urban Dvlpmnt</v>
          </cell>
          <cell r="L261">
            <v>29131</v>
          </cell>
          <cell r="M261">
            <v>70101</v>
          </cell>
          <cell r="N261">
            <v>0</v>
          </cell>
          <cell r="O261">
            <v>86512.08</v>
          </cell>
          <cell r="P261">
            <v>0</v>
          </cell>
          <cell r="Q261">
            <v>86512.08</v>
          </cell>
          <cell r="R261">
            <v>86512.08</v>
          </cell>
        </row>
        <row r="262">
          <cell r="A262">
            <v>513130</v>
          </cell>
          <cell r="B262" t="str">
            <v>Woden Zone Sub KVGC 202</v>
          </cell>
          <cell r="C262" t="str">
            <v>Woden Zone Substation KVGC 202 Replacement</v>
          </cell>
          <cell r="D262" t="str">
            <v>Elec Ntwk Project Management</v>
          </cell>
          <cell r="E262" t="str">
            <v>CLOSED</v>
          </cell>
          <cell r="F262">
            <v>37039</v>
          </cell>
          <cell r="G262">
            <v>37096</v>
          </cell>
          <cell r="H262" t="str">
            <v>Roesler, Mr. Michael</v>
          </cell>
          <cell r="I262">
            <v>0</v>
          </cell>
          <cell r="J262">
            <v>2101</v>
          </cell>
          <cell r="K262" t="str">
            <v>CIP ELEC Retic</v>
          </cell>
          <cell r="L262">
            <v>29131</v>
          </cell>
          <cell r="M262">
            <v>70123</v>
          </cell>
          <cell r="N262">
            <v>0</v>
          </cell>
          <cell r="O262">
            <v>2265.14</v>
          </cell>
          <cell r="P262">
            <v>0</v>
          </cell>
          <cell r="Q262">
            <v>32622.959999999999</v>
          </cell>
          <cell r="R262">
            <v>32622.959999999999</v>
          </cell>
        </row>
        <row r="263">
          <cell r="A263">
            <v>513131</v>
          </cell>
          <cell r="B263" t="str">
            <v>Wanniassa Zone Sub KVGC 202</v>
          </cell>
          <cell r="C263" t="str">
            <v>Wanniassa Zone Substation Replacement KVGC 202</v>
          </cell>
          <cell r="D263" t="str">
            <v>Elec Ntwk Asset Performance</v>
          </cell>
          <cell r="E263" t="str">
            <v>CLOSED</v>
          </cell>
          <cell r="F263">
            <v>37039</v>
          </cell>
          <cell r="G263">
            <v>37098</v>
          </cell>
          <cell r="H263" t="str">
            <v>Roesler, Mr. Michael</v>
          </cell>
          <cell r="I263">
            <v>0</v>
          </cell>
          <cell r="J263">
            <v>2105</v>
          </cell>
          <cell r="K263" t="str">
            <v>CIPEN ZSS Replace</v>
          </cell>
          <cell r="L263">
            <v>29131</v>
          </cell>
          <cell r="M263">
            <v>70102</v>
          </cell>
          <cell r="N263">
            <v>0</v>
          </cell>
          <cell r="O263">
            <v>11737.4</v>
          </cell>
          <cell r="P263">
            <v>0</v>
          </cell>
          <cell r="Q263">
            <v>30191.94</v>
          </cell>
          <cell r="R263">
            <v>30191.94</v>
          </cell>
        </row>
        <row r="264">
          <cell r="A264">
            <v>513132</v>
          </cell>
          <cell r="B264" t="str">
            <v>City 12/15 Sub &amp; HV Retic</v>
          </cell>
          <cell r="C264" t="str">
            <v>City 12/15 Sub &amp; HV Retic</v>
          </cell>
          <cell r="D264" t="str">
            <v>Elec Ntwk Strategy&amp;Regulatory</v>
          </cell>
          <cell r="E264" t="str">
            <v>CLOSED</v>
          </cell>
          <cell r="F264">
            <v>37043</v>
          </cell>
          <cell r="G264">
            <v>37437</v>
          </cell>
          <cell r="H264" t="str">
            <v>Malcolm, Doug</v>
          </cell>
          <cell r="I264">
            <v>103396</v>
          </cell>
          <cell r="J264">
            <v>2102</v>
          </cell>
          <cell r="K264" t="str">
            <v>CIPEN DS S/S Augmen</v>
          </cell>
          <cell r="L264">
            <v>29131</v>
          </cell>
          <cell r="M264">
            <v>70103</v>
          </cell>
          <cell r="N264">
            <v>0</v>
          </cell>
          <cell r="O264">
            <v>104270.64</v>
          </cell>
          <cell r="P264">
            <v>0</v>
          </cell>
          <cell r="Q264">
            <v>105101.44</v>
          </cell>
          <cell r="R264">
            <v>105101.44</v>
          </cell>
        </row>
        <row r="265">
          <cell r="A265">
            <v>513133</v>
          </cell>
          <cell r="B265" t="str">
            <v>Conder 9/Banks 3 Stg 1C LV</v>
          </cell>
          <cell r="C265" t="str">
            <v>Conder 9/Banks 3 1C HV/LV Retic. to 52 Units</v>
          </cell>
          <cell r="D265" t="str">
            <v>Elec Ntwk Project Management</v>
          </cell>
          <cell r="E265" t="str">
            <v>CLOSED</v>
          </cell>
          <cell r="F265">
            <v>37043</v>
          </cell>
          <cell r="G265">
            <v>37437</v>
          </cell>
          <cell r="H265" t="str">
            <v>Peisley, Mr. Warren</v>
          </cell>
          <cell r="I265">
            <v>129524</v>
          </cell>
          <cell r="J265">
            <v>2101</v>
          </cell>
          <cell r="K265" t="str">
            <v>CIPEN Urban Dvlpmnt</v>
          </cell>
          <cell r="L265">
            <v>29131</v>
          </cell>
          <cell r="M265">
            <v>70101</v>
          </cell>
          <cell r="N265">
            <v>0</v>
          </cell>
          <cell r="O265">
            <v>116240.01</v>
          </cell>
          <cell r="P265">
            <v>0</v>
          </cell>
          <cell r="Q265">
            <v>116240.01</v>
          </cell>
          <cell r="R265">
            <v>116240.01</v>
          </cell>
        </row>
        <row r="266">
          <cell r="A266">
            <v>513136</v>
          </cell>
          <cell r="B266" t="str">
            <v>Gunghalin 3/1 HV/LV Retic</v>
          </cell>
          <cell r="C266" t="str">
            <v>Gunghalin Blk 3 Sec 1 HV/LV Reticulation to Wells Station Road Estate</v>
          </cell>
          <cell r="D266" t="str">
            <v>Elec Ntwk Project Management</v>
          </cell>
          <cell r="E266" t="str">
            <v>CLOSED</v>
          </cell>
          <cell r="F266">
            <v>37043</v>
          </cell>
          <cell r="H266" t="str">
            <v>Ochmanski, Mrs. Dana</v>
          </cell>
          <cell r="I266">
            <v>224900</v>
          </cell>
          <cell r="J266">
            <v>2101</v>
          </cell>
          <cell r="K266" t="str">
            <v>CIPEN Urban Dvlpmnt</v>
          </cell>
          <cell r="L266">
            <v>29131</v>
          </cell>
          <cell r="M266">
            <v>70101</v>
          </cell>
          <cell r="N266">
            <v>0</v>
          </cell>
          <cell r="O266">
            <v>210542.41</v>
          </cell>
          <cell r="P266">
            <v>0</v>
          </cell>
          <cell r="Q266">
            <v>210542.41</v>
          </cell>
          <cell r="R266">
            <v>210542.41</v>
          </cell>
        </row>
        <row r="267">
          <cell r="A267">
            <v>513138</v>
          </cell>
          <cell r="B267" t="str">
            <v>Braddon 6-9/15 LV O/H Reloc</v>
          </cell>
          <cell r="C267" t="str">
            <v>Braddon Blk 6-9 Sec 15 LV Overhead Relocation/Removal</v>
          </cell>
          <cell r="D267" t="str">
            <v>Elec Ntwk Project Management</v>
          </cell>
          <cell r="E267" t="str">
            <v>CLOSED</v>
          </cell>
          <cell r="F267">
            <v>37043</v>
          </cell>
          <cell r="G267">
            <v>37176</v>
          </cell>
          <cell r="H267" t="str">
            <v>Peisley, Mr. Warren</v>
          </cell>
          <cell r="I267">
            <v>4438</v>
          </cell>
          <cell r="J267">
            <v>2101</v>
          </cell>
          <cell r="K267" t="str">
            <v>CIPEN Special Reqst</v>
          </cell>
          <cell r="L267">
            <v>29131</v>
          </cell>
          <cell r="M267">
            <v>70101</v>
          </cell>
          <cell r="N267">
            <v>0</v>
          </cell>
          <cell r="O267">
            <v>1617.84</v>
          </cell>
          <cell r="P267">
            <v>0</v>
          </cell>
          <cell r="Q267">
            <v>6569.64</v>
          </cell>
          <cell r="R267">
            <v>6569.64</v>
          </cell>
        </row>
        <row r="268">
          <cell r="A268">
            <v>513139</v>
          </cell>
          <cell r="B268" t="str">
            <v>Campbell 7/22 LV O/Head Reloc</v>
          </cell>
          <cell r="C268" t="str">
            <v>Campbell Blk 7 Sec 22 LV Overhead Relocation</v>
          </cell>
          <cell r="D268" t="str">
            <v>Elec Ntwk Project Management</v>
          </cell>
          <cell r="E268" t="str">
            <v>In Field</v>
          </cell>
          <cell r="F268">
            <v>37043</v>
          </cell>
          <cell r="H268" t="str">
            <v>Maguire, Paul</v>
          </cell>
          <cell r="I268">
            <v>4770</v>
          </cell>
          <cell r="J268">
            <v>2101</v>
          </cell>
          <cell r="K268" t="str">
            <v>CIPEN Special Reqst</v>
          </cell>
          <cell r="L268">
            <v>29131</v>
          </cell>
          <cell r="M268">
            <v>70101</v>
          </cell>
          <cell r="N268">
            <v>261.66000000000003</v>
          </cell>
          <cell r="O268">
            <v>978.75</v>
          </cell>
          <cell r="P268">
            <v>1106.6099999999999</v>
          </cell>
          <cell r="Q268">
            <v>0</v>
          </cell>
          <cell r="R268">
            <v>1106.6099999999999</v>
          </cell>
        </row>
        <row r="269">
          <cell r="A269">
            <v>513140</v>
          </cell>
          <cell r="B269" t="str">
            <v>Greenway 2/30 LV Retic</v>
          </cell>
          <cell r="C269" t="str">
            <v>Greenway Blk 2 Sec 30 LV Retic/ Supply to 24 Townhouses</v>
          </cell>
          <cell r="D269" t="str">
            <v>Elec Ntwk Project Management</v>
          </cell>
          <cell r="E269" t="str">
            <v>Field Complete</v>
          </cell>
          <cell r="F269">
            <v>37043</v>
          </cell>
          <cell r="H269" t="str">
            <v>Singh, Mr. Darshan</v>
          </cell>
          <cell r="I269">
            <v>11300</v>
          </cell>
          <cell r="J269">
            <v>2101</v>
          </cell>
          <cell r="K269" t="str">
            <v>CIPEN Urban Dvlpmnt</v>
          </cell>
          <cell r="L269">
            <v>29131</v>
          </cell>
          <cell r="M269">
            <v>70101</v>
          </cell>
          <cell r="N269">
            <v>-800.27</v>
          </cell>
          <cell r="O269">
            <v>13779.31</v>
          </cell>
          <cell r="P269">
            <v>13779.31</v>
          </cell>
          <cell r="Q269">
            <v>0</v>
          </cell>
          <cell r="R269">
            <v>13779.31</v>
          </cell>
        </row>
        <row r="270">
          <cell r="A270">
            <v>513141</v>
          </cell>
          <cell r="B270" t="str">
            <v>Forrest 3/30 Temp Supply</v>
          </cell>
          <cell r="C270" t="str">
            <v>Forrest 3/30 Temp Supply to Building Site</v>
          </cell>
          <cell r="D270" t="str">
            <v>Elec Ntwk Project Management</v>
          </cell>
          <cell r="E270" t="str">
            <v>CLOSED</v>
          </cell>
          <cell r="F270">
            <v>37043</v>
          </cell>
          <cell r="G270">
            <v>37164</v>
          </cell>
          <cell r="H270" t="str">
            <v>Malcolm, Doug</v>
          </cell>
          <cell r="I270">
            <v>43638</v>
          </cell>
          <cell r="J270">
            <v>2101</v>
          </cell>
          <cell r="K270" t="str">
            <v>CIPEN Com/Ind Dvlpm</v>
          </cell>
          <cell r="L270">
            <v>29131</v>
          </cell>
          <cell r="M270">
            <v>70101</v>
          </cell>
          <cell r="N270">
            <v>0</v>
          </cell>
          <cell r="O270">
            <v>42692.93</v>
          </cell>
          <cell r="P270">
            <v>0</v>
          </cell>
          <cell r="Q270">
            <v>43108.33</v>
          </cell>
          <cell r="R270">
            <v>43108.33</v>
          </cell>
        </row>
        <row r="271">
          <cell r="A271">
            <v>513142</v>
          </cell>
          <cell r="B271" t="str">
            <v>Nicholls 14B Harc Hill LV</v>
          </cell>
          <cell r="C271" t="str">
            <v>Nicholls 14B Harcourt Hill LV Reticulation</v>
          </cell>
          <cell r="D271" t="str">
            <v>Elec Ntwk Project Management</v>
          </cell>
          <cell r="E271" t="str">
            <v>CLOSED</v>
          </cell>
          <cell r="F271">
            <v>37043</v>
          </cell>
          <cell r="G271">
            <v>37407</v>
          </cell>
          <cell r="H271" t="str">
            <v>Peisley, Mr. Warren</v>
          </cell>
          <cell r="I271">
            <v>28842</v>
          </cell>
          <cell r="J271">
            <v>2101</v>
          </cell>
          <cell r="K271" t="str">
            <v>CIPEN Urban Dvlpmnt</v>
          </cell>
          <cell r="L271">
            <v>29131</v>
          </cell>
          <cell r="M271">
            <v>70101</v>
          </cell>
          <cell r="N271">
            <v>0</v>
          </cell>
          <cell r="O271">
            <v>29026.82</v>
          </cell>
          <cell r="P271">
            <v>0</v>
          </cell>
          <cell r="Q271">
            <v>30526.82</v>
          </cell>
          <cell r="R271">
            <v>30526.82</v>
          </cell>
        </row>
        <row r="272">
          <cell r="A272">
            <v>513143</v>
          </cell>
          <cell r="B272" t="str">
            <v>Spinaway Cable 2001-2002</v>
          </cell>
          <cell r="C272" t="str">
            <v>Spinaway Cable 2001-2002</v>
          </cell>
          <cell r="D272" t="str">
            <v>Elec Ntwk Asset Performance</v>
          </cell>
          <cell r="E272" t="str">
            <v>In Field</v>
          </cell>
          <cell r="F272">
            <v>37012</v>
          </cell>
          <cell r="G272">
            <v>37802</v>
          </cell>
          <cell r="H272" t="str">
            <v>Argue, Mr. Fraser</v>
          </cell>
          <cell r="I272">
            <v>0</v>
          </cell>
          <cell r="J272">
            <v>2105</v>
          </cell>
          <cell r="K272" t="str">
            <v>CIPEN Meter Replace</v>
          </cell>
          <cell r="L272">
            <v>29131</v>
          </cell>
          <cell r="M272">
            <v>70102</v>
          </cell>
          <cell r="N272">
            <v>10388.43</v>
          </cell>
          <cell r="O272">
            <v>191098.85</v>
          </cell>
          <cell r="P272">
            <v>7545.7</v>
          </cell>
          <cell r="Q272">
            <v>189290.02</v>
          </cell>
          <cell r="R272">
            <v>196835.72</v>
          </cell>
        </row>
        <row r="273">
          <cell r="A273">
            <v>513145</v>
          </cell>
          <cell r="B273" t="str">
            <v>Charnwood 57/96 LV Reloc</v>
          </cell>
          <cell r="C273" t="str">
            <v>Charnwood 57/96 LV Relocation</v>
          </cell>
          <cell r="D273" t="str">
            <v>Elec Ntwk Project Management</v>
          </cell>
          <cell r="E273" t="str">
            <v>Field Complete</v>
          </cell>
          <cell r="F273">
            <v>37063</v>
          </cell>
          <cell r="H273" t="str">
            <v>Singh, Mr. Darshan</v>
          </cell>
          <cell r="I273">
            <v>11409</v>
          </cell>
          <cell r="J273">
            <v>2101</v>
          </cell>
          <cell r="K273" t="str">
            <v>CIPEN Special Reqst</v>
          </cell>
          <cell r="L273">
            <v>29131</v>
          </cell>
          <cell r="M273">
            <v>70101</v>
          </cell>
          <cell r="N273">
            <v>0</v>
          </cell>
          <cell r="O273">
            <v>20753.84</v>
          </cell>
          <cell r="P273">
            <v>21153.84</v>
          </cell>
          <cell r="Q273">
            <v>0</v>
          </cell>
          <cell r="R273">
            <v>21153.84</v>
          </cell>
        </row>
        <row r="274">
          <cell r="A274">
            <v>513146</v>
          </cell>
          <cell r="B274" t="str">
            <v>Mitchell opp 7/21 LV</v>
          </cell>
          <cell r="C274" t="str">
            <v>Mitchell opp 7/21 LV to Waste Mgmt Site</v>
          </cell>
          <cell r="D274" t="str">
            <v>Elec Ntwk Project Management</v>
          </cell>
          <cell r="E274" t="str">
            <v>Field Complete</v>
          </cell>
          <cell r="F274">
            <v>37063</v>
          </cell>
          <cell r="H274" t="str">
            <v>Rewal, Mr. Subhash</v>
          </cell>
          <cell r="I274">
            <v>74545</v>
          </cell>
          <cell r="J274">
            <v>2101</v>
          </cell>
          <cell r="K274" t="str">
            <v>CIPEN Com/Ind Dvlpm</v>
          </cell>
          <cell r="L274">
            <v>29131</v>
          </cell>
          <cell r="M274">
            <v>70101</v>
          </cell>
          <cell r="N274">
            <v>209.69</v>
          </cell>
          <cell r="O274">
            <v>43947.79</v>
          </cell>
          <cell r="P274">
            <v>46227.79</v>
          </cell>
          <cell r="Q274">
            <v>0</v>
          </cell>
          <cell r="R274">
            <v>46227.79</v>
          </cell>
        </row>
        <row r="275">
          <cell r="A275">
            <v>513147</v>
          </cell>
          <cell r="B275" t="str">
            <v>Latham Sec 14 LV Supply</v>
          </cell>
          <cell r="C275" t="str">
            <v>Latham Sec 14 LV Supply to TransAct Hub</v>
          </cell>
          <cell r="D275" t="str">
            <v>Elec Ntwk Project Management</v>
          </cell>
          <cell r="E275" t="str">
            <v>In Field</v>
          </cell>
          <cell r="F275">
            <v>37063</v>
          </cell>
          <cell r="G275">
            <v>37437</v>
          </cell>
          <cell r="H275" t="str">
            <v>Singh, Mr. Darshan</v>
          </cell>
          <cell r="I275">
            <v>16900</v>
          </cell>
          <cell r="J275">
            <v>2101</v>
          </cell>
          <cell r="K275" t="str">
            <v>CIPEN Com/Ind Dvlpm</v>
          </cell>
          <cell r="L275">
            <v>29131</v>
          </cell>
          <cell r="M275">
            <v>70101</v>
          </cell>
          <cell r="N275">
            <v>27256.39</v>
          </cell>
          <cell r="O275">
            <v>31741.38</v>
          </cell>
          <cell r="P275">
            <v>31893.53</v>
          </cell>
          <cell r="Q275">
            <v>0</v>
          </cell>
          <cell r="R275">
            <v>31893.53</v>
          </cell>
        </row>
        <row r="276">
          <cell r="A276">
            <v>513148</v>
          </cell>
          <cell r="B276" t="str">
            <v>TransAct Node (Special Design)</v>
          </cell>
          <cell r="C276" t="str">
            <v>TransAct Node (Special Design)</v>
          </cell>
          <cell r="D276" t="str">
            <v>Elec Ntwk Project Management</v>
          </cell>
          <cell r="E276" t="str">
            <v>In Field</v>
          </cell>
          <cell r="F276">
            <v>37043</v>
          </cell>
          <cell r="H276" t="str">
            <v>Rewal, Mr. Subhash</v>
          </cell>
          <cell r="I276">
            <v>5051</v>
          </cell>
          <cell r="J276">
            <v>2101</v>
          </cell>
          <cell r="K276" t="str">
            <v>CIPEN Com/Ind Dvlpm</v>
          </cell>
          <cell r="L276">
            <v>29131</v>
          </cell>
          <cell r="M276">
            <v>70101</v>
          </cell>
          <cell r="N276">
            <v>0</v>
          </cell>
          <cell r="O276">
            <v>28862.18</v>
          </cell>
          <cell r="P276">
            <v>29502.78</v>
          </cell>
          <cell r="Q276">
            <v>0</v>
          </cell>
          <cell r="R276">
            <v>29502.78</v>
          </cell>
        </row>
        <row r="277">
          <cell r="A277">
            <v>513149</v>
          </cell>
          <cell r="B277" t="str">
            <v>Bruce 1/87 LV Reticulation</v>
          </cell>
          <cell r="C277" t="str">
            <v>Bruce 1/87 LV Reticulation and Supply to 18 Units</v>
          </cell>
          <cell r="D277" t="str">
            <v>Elec Ntwk Project Management</v>
          </cell>
          <cell r="E277" t="str">
            <v>CLOSED</v>
          </cell>
          <cell r="F277">
            <v>37068</v>
          </cell>
          <cell r="G277">
            <v>37437</v>
          </cell>
          <cell r="H277" t="str">
            <v>Singh, Mr. Darshan</v>
          </cell>
          <cell r="I277">
            <v>6215</v>
          </cell>
          <cell r="J277">
            <v>2101</v>
          </cell>
          <cell r="K277" t="str">
            <v>CIPEN Urban Infill</v>
          </cell>
          <cell r="L277">
            <v>29131</v>
          </cell>
          <cell r="M277">
            <v>70101</v>
          </cell>
          <cell r="N277">
            <v>0</v>
          </cell>
          <cell r="O277">
            <v>4742.13</v>
          </cell>
          <cell r="P277">
            <v>0</v>
          </cell>
          <cell r="Q277">
            <v>4742.13</v>
          </cell>
          <cell r="R277">
            <v>4742.13</v>
          </cell>
        </row>
        <row r="278">
          <cell r="A278">
            <v>513150</v>
          </cell>
          <cell r="B278" t="str">
            <v>Dunlop 11/27 LV Reticulation</v>
          </cell>
          <cell r="C278" t="str">
            <v>Dunlop 11/27 LV Reticulation and Supply to 8 Town Houses</v>
          </cell>
          <cell r="D278" t="str">
            <v>Elec Ntwk Project Management</v>
          </cell>
          <cell r="E278" t="str">
            <v>CLOSED</v>
          </cell>
          <cell r="F278">
            <v>37068</v>
          </cell>
          <cell r="G278">
            <v>37386</v>
          </cell>
          <cell r="H278" t="str">
            <v>Singh, Mr. Darshan</v>
          </cell>
          <cell r="I278">
            <v>3870</v>
          </cell>
          <cell r="J278">
            <v>2101</v>
          </cell>
          <cell r="K278" t="str">
            <v>CIPEN Urban Infill</v>
          </cell>
          <cell r="L278">
            <v>29131</v>
          </cell>
          <cell r="M278">
            <v>70101</v>
          </cell>
          <cell r="N278">
            <v>0</v>
          </cell>
          <cell r="O278">
            <v>4448</v>
          </cell>
          <cell r="P278">
            <v>0</v>
          </cell>
          <cell r="Q278">
            <v>4448</v>
          </cell>
          <cell r="R278">
            <v>4448</v>
          </cell>
        </row>
        <row r="279">
          <cell r="A279">
            <v>513151</v>
          </cell>
          <cell r="B279" t="str">
            <v>Gordon 6 Estate Stage 1 HV/LV</v>
          </cell>
          <cell r="C279" t="str">
            <v>Gordon 6 Estate Stg 1 HV/LV Reticulation</v>
          </cell>
          <cell r="D279" t="str">
            <v>Elec Ntwk Project Management</v>
          </cell>
          <cell r="E279" t="str">
            <v>CLOSED</v>
          </cell>
          <cell r="F279">
            <v>37068</v>
          </cell>
          <cell r="G279">
            <v>37405</v>
          </cell>
          <cell r="H279" t="str">
            <v>Peisley, Mr. Warren</v>
          </cell>
          <cell r="I279">
            <v>118870</v>
          </cell>
          <cell r="J279">
            <v>2101</v>
          </cell>
          <cell r="K279" t="str">
            <v>CIPEN Urban Dvlpmnt</v>
          </cell>
          <cell r="L279">
            <v>29131</v>
          </cell>
          <cell r="M279">
            <v>70101</v>
          </cell>
          <cell r="N279">
            <v>0</v>
          </cell>
          <cell r="O279">
            <v>112596.25</v>
          </cell>
          <cell r="P279">
            <v>0</v>
          </cell>
          <cell r="Q279">
            <v>112596.25</v>
          </cell>
          <cell r="R279">
            <v>112596.25</v>
          </cell>
        </row>
        <row r="280">
          <cell r="A280">
            <v>513152</v>
          </cell>
          <cell r="B280" t="str">
            <v>Campbell RMC LV Supply</v>
          </cell>
          <cell r="C280" t="str">
            <v>Campbell RMC LV Supply to Nimox Bldg</v>
          </cell>
          <cell r="D280" t="str">
            <v>Elec Ntwk Project Management</v>
          </cell>
          <cell r="E280" t="str">
            <v>In Field</v>
          </cell>
          <cell r="F280">
            <v>37068</v>
          </cell>
          <cell r="H280" t="str">
            <v>Cortes, Frank</v>
          </cell>
          <cell r="I280">
            <v>12240</v>
          </cell>
          <cell r="J280">
            <v>2101</v>
          </cell>
          <cell r="K280" t="str">
            <v>CIPEN Com/Ind Dvlpm</v>
          </cell>
          <cell r="L280">
            <v>29131</v>
          </cell>
          <cell r="M280">
            <v>70101</v>
          </cell>
          <cell r="N280">
            <v>0</v>
          </cell>
          <cell r="O280">
            <v>13811.15</v>
          </cell>
          <cell r="P280">
            <v>13811.15</v>
          </cell>
          <cell r="Q280">
            <v>0</v>
          </cell>
          <cell r="R280">
            <v>13811.15</v>
          </cell>
        </row>
        <row r="281">
          <cell r="A281">
            <v>513154</v>
          </cell>
          <cell r="B281" t="str">
            <v>Farrer 8/40 LV O/H Relocations</v>
          </cell>
          <cell r="C281" t="str">
            <v>Farrer Blk 8 Sec 40 LV O/H Relocations/Removals</v>
          </cell>
          <cell r="D281" t="str">
            <v>Elec Ntwk Project Management</v>
          </cell>
          <cell r="E281" t="str">
            <v>Design</v>
          </cell>
          <cell r="F281">
            <v>37068</v>
          </cell>
          <cell r="G281">
            <v>37529</v>
          </cell>
          <cell r="H281" t="str">
            <v>Peisley, Mr. Warren</v>
          </cell>
          <cell r="I281">
            <v>0</v>
          </cell>
          <cell r="J281">
            <v>2101</v>
          </cell>
          <cell r="K281" t="str">
            <v>CIPEN Special Reqst</v>
          </cell>
          <cell r="L281">
            <v>29131</v>
          </cell>
          <cell r="M281">
            <v>70101</v>
          </cell>
          <cell r="N281">
            <v>350.76</v>
          </cell>
          <cell r="O281">
            <v>841.81</v>
          </cell>
          <cell r="P281">
            <v>841.81</v>
          </cell>
          <cell r="Q281">
            <v>0</v>
          </cell>
          <cell r="R281">
            <v>841.81</v>
          </cell>
        </row>
        <row r="282">
          <cell r="A282">
            <v>513156</v>
          </cell>
          <cell r="B282" t="str">
            <v>Majura A/port Relocate HV</v>
          </cell>
          <cell r="C282" t="str">
            <v>Majura Airport Relocate HV &amp; Pilot Cable</v>
          </cell>
          <cell r="D282" t="str">
            <v>Elec Ntwk Project Management</v>
          </cell>
          <cell r="E282" t="str">
            <v>CLOSED</v>
          </cell>
          <cell r="F282">
            <v>37082</v>
          </cell>
          <cell r="G282">
            <v>37164</v>
          </cell>
          <cell r="H282" t="str">
            <v>Maguire, Paul</v>
          </cell>
          <cell r="I282">
            <v>21768</v>
          </cell>
          <cell r="J282">
            <v>2101</v>
          </cell>
          <cell r="K282" t="str">
            <v>CIPEN Special Reqst</v>
          </cell>
          <cell r="L282">
            <v>29131</v>
          </cell>
          <cell r="M282">
            <v>70101</v>
          </cell>
          <cell r="N282">
            <v>0</v>
          </cell>
          <cell r="O282">
            <v>24383.56</v>
          </cell>
          <cell r="P282">
            <v>0</v>
          </cell>
          <cell r="Q282">
            <v>24383.56</v>
          </cell>
          <cell r="R282">
            <v>24383.56</v>
          </cell>
        </row>
        <row r="283">
          <cell r="A283">
            <v>513157</v>
          </cell>
          <cell r="B283" t="str">
            <v>O'Con 1/86 UG/LV Conductors</v>
          </cell>
          <cell r="C283" t="str">
            <v>O'Connor Adj Blk 1 Sec 86 UG/LV Conductors</v>
          </cell>
          <cell r="D283" t="str">
            <v>Elec Ntwk Asset Performance</v>
          </cell>
          <cell r="E283" t="str">
            <v>Field Complete</v>
          </cell>
          <cell r="F283">
            <v>36858</v>
          </cell>
          <cell r="G283">
            <v>37315</v>
          </cell>
          <cell r="H283" t="str">
            <v>Maguire, Paul</v>
          </cell>
          <cell r="I283">
            <v>0</v>
          </cell>
          <cell r="J283">
            <v>2105</v>
          </cell>
          <cell r="K283" t="str">
            <v>CIPEN DS U/G Replac</v>
          </cell>
          <cell r="L283">
            <v>29131</v>
          </cell>
          <cell r="M283">
            <v>70102</v>
          </cell>
          <cell r="N283">
            <v>0</v>
          </cell>
          <cell r="O283">
            <v>11260</v>
          </cell>
          <cell r="P283">
            <v>11260</v>
          </cell>
          <cell r="Q283">
            <v>0</v>
          </cell>
          <cell r="R283">
            <v>11260</v>
          </cell>
        </row>
        <row r="284">
          <cell r="A284">
            <v>513158</v>
          </cell>
          <cell r="B284" t="str">
            <v>Gowr 1/292  LV Retic Stg 1</v>
          </cell>
          <cell r="C284" t="str">
            <v>Gowrie Blk 1 Sec 292 LV Reticulation  Stage 1</v>
          </cell>
          <cell r="D284" t="str">
            <v>Elec Ntwk Project Management</v>
          </cell>
          <cell r="E284" t="str">
            <v>CLOSED</v>
          </cell>
          <cell r="F284">
            <v>37076</v>
          </cell>
          <cell r="G284">
            <v>37164</v>
          </cell>
          <cell r="H284" t="str">
            <v>Rewal, Mr. Subhash</v>
          </cell>
          <cell r="I284">
            <v>8100</v>
          </cell>
          <cell r="J284">
            <v>2101</v>
          </cell>
          <cell r="K284" t="str">
            <v>CIPEN Urban Infill</v>
          </cell>
          <cell r="L284">
            <v>29131</v>
          </cell>
          <cell r="M284">
            <v>70101</v>
          </cell>
          <cell r="N284">
            <v>0</v>
          </cell>
          <cell r="O284">
            <v>11022.07</v>
          </cell>
          <cell r="P284">
            <v>0</v>
          </cell>
          <cell r="Q284">
            <v>11022.07</v>
          </cell>
          <cell r="R284">
            <v>11022.07</v>
          </cell>
        </row>
        <row r="285">
          <cell r="A285">
            <v>513159</v>
          </cell>
          <cell r="B285" t="str">
            <v>Melb 1/68 Replace S/S 2729</v>
          </cell>
          <cell r="C285" t="str">
            <v>Melba Blk 1 Sec 68 Replacement S/S 2729</v>
          </cell>
          <cell r="D285" t="str">
            <v>Elec Ntwk Asset Performance</v>
          </cell>
          <cell r="E285" t="str">
            <v>Design</v>
          </cell>
          <cell r="F285">
            <v>37084</v>
          </cell>
          <cell r="G285">
            <v>37469</v>
          </cell>
          <cell r="H285" t="str">
            <v>Tinio, Mr. Raul</v>
          </cell>
          <cell r="I285">
            <v>0</v>
          </cell>
          <cell r="J285">
            <v>2105</v>
          </cell>
          <cell r="K285" t="str">
            <v>CIPEN DS S/S Replac</v>
          </cell>
          <cell r="L285">
            <v>29131</v>
          </cell>
          <cell r="M285">
            <v>70102</v>
          </cell>
          <cell r="N285">
            <v>331.13</v>
          </cell>
          <cell r="O285">
            <v>331.13</v>
          </cell>
          <cell r="P285">
            <v>331.13</v>
          </cell>
          <cell r="Q285">
            <v>0</v>
          </cell>
          <cell r="R285">
            <v>331.13</v>
          </cell>
        </row>
        <row r="286">
          <cell r="A286">
            <v>513161</v>
          </cell>
          <cell r="B286" t="str">
            <v>Mitc 43/7 LV Supply</v>
          </cell>
          <cell r="C286" t="str">
            <v>Mitchell 43/7 LV Supply Commercial Development</v>
          </cell>
          <cell r="D286" t="str">
            <v>Elec Ntwk Project Management</v>
          </cell>
          <cell r="E286" t="str">
            <v>CLOSED</v>
          </cell>
          <cell r="F286">
            <v>37090</v>
          </cell>
          <cell r="H286" t="str">
            <v>Maguire, Paul</v>
          </cell>
          <cell r="I286">
            <v>11443</v>
          </cell>
          <cell r="J286">
            <v>2101</v>
          </cell>
          <cell r="K286" t="str">
            <v>CIPEN Com/Ind Dvlpm</v>
          </cell>
          <cell r="L286">
            <v>29131</v>
          </cell>
          <cell r="M286">
            <v>70101</v>
          </cell>
          <cell r="N286">
            <v>0</v>
          </cell>
          <cell r="O286">
            <v>12328.87</v>
          </cell>
          <cell r="P286">
            <v>0</v>
          </cell>
          <cell r="Q286">
            <v>12328.87</v>
          </cell>
          <cell r="R286">
            <v>12328.87</v>
          </cell>
        </row>
        <row r="287">
          <cell r="A287">
            <v>513162</v>
          </cell>
          <cell r="B287" t="str">
            <v>Amar Blk 5 Sec 69 LV Retic</v>
          </cell>
          <cell r="C287" t="str">
            <v>Amaroo Blk 5 Sec 69 LV Reticulation to T/House</v>
          </cell>
          <cell r="D287" t="str">
            <v>Elec Ntwk Project Management</v>
          </cell>
          <cell r="E287" t="str">
            <v>CLOSED</v>
          </cell>
          <cell r="F287">
            <v>37090</v>
          </cell>
          <cell r="H287" t="str">
            <v>Singh, Mr. Darshan</v>
          </cell>
          <cell r="I287">
            <v>1450</v>
          </cell>
          <cell r="J287">
            <v>2101</v>
          </cell>
          <cell r="K287" t="str">
            <v>CIPEN Urban Infill</v>
          </cell>
          <cell r="L287">
            <v>29131</v>
          </cell>
          <cell r="M287">
            <v>70101</v>
          </cell>
          <cell r="N287">
            <v>0</v>
          </cell>
          <cell r="O287">
            <v>1938.88</v>
          </cell>
          <cell r="P287">
            <v>0</v>
          </cell>
          <cell r="Q287">
            <v>1938.88</v>
          </cell>
          <cell r="R287">
            <v>1938.88</v>
          </cell>
        </row>
        <row r="288">
          <cell r="A288">
            <v>513163</v>
          </cell>
          <cell r="B288" t="str">
            <v>Amar Opp Sec 88 LV Supply</v>
          </cell>
          <cell r="C288" t="str">
            <v>Amaroo Opp. Section 88 LV Supply to Sales Office</v>
          </cell>
          <cell r="D288" t="str">
            <v>Elec Ntwk Project Management</v>
          </cell>
          <cell r="E288" t="str">
            <v>CLOSED</v>
          </cell>
          <cell r="F288">
            <v>37090</v>
          </cell>
          <cell r="H288" t="str">
            <v>Singh, Mr. Darshan</v>
          </cell>
          <cell r="I288">
            <v>3930</v>
          </cell>
          <cell r="J288">
            <v>2101</v>
          </cell>
          <cell r="K288" t="str">
            <v>CIPEN Urban Dvlpmnt</v>
          </cell>
          <cell r="L288">
            <v>29131</v>
          </cell>
          <cell r="M288">
            <v>70101</v>
          </cell>
          <cell r="N288">
            <v>0</v>
          </cell>
          <cell r="O288">
            <v>3813.22</v>
          </cell>
          <cell r="P288">
            <v>0</v>
          </cell>
          <cell r="Q288">
            <v>3813.22</v>
          </cell>
          <cell r="R288">
            <v>3813.22</v>
          </cell>
        </row>
        <row r="289">
          <cell r="A289">
            <v>513164</v>
          </cell>
          <cell r="B289" t="str">
            <v>Park Sec 29 HV Retic &amp; S/S</v>
          </cell>
          <cell r="C289" t="str">
            <v>Parkes Sec 29 HV Retic &amp; S/S Fitout to ANG</v>
          </cell>
          <cell r="D289" t="str">
            <v>Elec Ntwk Strategy&amp;Regulatory</v>
          </cell>
          <cell r="E289" t="str">
            <v>Design</v>
          </cell>
          <cell r="F289">
            <v>37073</v>
          </cell>
          <cell r="G289">
            <v>37437</v>
          </cell>
          <cell r="H289" t="str">
            <v>Malcolm, Doug</v>
          </cell>
          <cell r="I289">
            <v>0</v>
          </cell>
          <cell r="J289">
            <v>2102</v>
          </cell>
          <cell r="K289" t="str">
            <v>CIPEN DS S/S Augmen</v>
          </cell>
          <cell r="L289">
            <v>29131</v>
          </cell>
          <cell r="M289">
            <v>70103</v>
          </cell>
          <cell r="N289">
            <v>0</v>
          </cell>
          <cell r="O289">
            <v>1188.6199999999999</v>
          </cell>
          <cell r="P289">
            <v>1188.6199999999999</v>
          </cell>
          <cell r="Q289">
            <v>0</v>
          </cell>
          <cell r="R289">
            <v>1188.6199999999999</v>
          </cell>
        </row>
        <row r="290">
          <cell r="A290">
            <v>513165</v>
          </cell>
          <cell r="B290" t="str">
            <v>RedH 2/6 HV/LV Retic Can</v>
          </cell>
          <cell r="C290" t="str">
            <v>Red Hill 2/6 HV/LV Retic Canberra Boys Grammar</v>
          </cell>
          <cell r="D290" t="str">
            <v>Elec Ntwk Project Management</v>
          </cell>
          <cell r="E290" t="str">
            <v>In Field</v>
          </cell>
          <cell r="F290">
            <v>37090</v>
          </cell>
          <cell r="G290">
            <v>37590</v>
          </cell>
          <cell r="H290" t="str">
            <v>Peisley, Mr. Warren</v>
          </cell>
          <cell r="I290">
            <v>31617</v>
          </cell>
          <cell r="J290">
            <v>2101</v>
          </cell>
          <cell r="K290" t="str">
            <v>CIPEN Urban Infill</v>
          </cell>
          <cell r="L290">
            <v>29131</v>
          </cell>
          <cell r="M290">
            <v>70101</v>
          </cell>
          <cell r="N290">
            <v>0</v>
          </cell>
          <cell r="O290">
            <v>826.43</v>
          </cell>
          <cell r="P290">
            <v>826.43</v>
          </cell>
          <cell r="Q290">
            <v>0</v>
          </cell>
          <cell r="R290">
            <v>826.43</v>
          </cell>
        </row>
        <row r="291">
          <cell r="A291">
            <v>513166</v>
          </cell>
          <cell r="B291" t="str">
            <v>Ngun 6/185 LV Supply</v>
          </cell>
          <cell r="C291" t="str">
            <v>Ngunnawal 6/185 LV Supply to 4 T/Houses</v>
          </cell>
          <cell r="D291" t="str">
            <v>Elec Ntwk Project Management</v>
          </cell>
          <cell r="E291" t="str">
            <v>CLOSED</v>
          </cell>
          <cell r="F291">
            <v>37090</v>
          </cell>
          <cell r="G291">
            <v>37437</v>
          </cell>
          <cell r="H291" t="str">
            <v>Singh, Mr. Darshan</v>
          </cell>
          <cell r="I291">
            <v>1640</v>
          </cell>
          <cell r="J291">
            <v>2101</v>
          </cell>
          <cell r="K291" t="str">
            <v>CIPEN Urban Infill</v>
          </cell>
          <cell r="L291">
            <v>29131</v>
          </cell>
          <cell r="M291">
            <v>70101</v>
          </cell>
          <cell r="N291">
            <v>0</v>
          </cell>
          <cell r="O291">
            <v>1440.57</v>
          </cell>
          <cell r="P291">
            <v>0</v>
          </cell>
          <cell r="Q291">
            <v>1440.57</v>
          </cell>
          <cell r="R291">
            <v>1440.57</v>
          </cell>
        </row>
        <row r="292">
          <cell r="A292">
            <v>513167</v>
          </cell>
          <cell r="B292" t="str">
            <v>Calw 8/787 LV Retic Alteration</v>
          </cell>
          <cell r="C292" t="str">
            <v>Calwell 8/787 LV Reticulation Alteration &amp; Service Upgrade</v>
          </cell>
          <cell r="D292" t="str">
            <v>Elec Ntwk Project Management</v>
          </cell>
          <cell r="E292" t="str">
            <v>CLOSED</v>
          </cell>
          <cell r="F292">
            <v>37090</v>
          </cell>
          <cell r="G292">
            <v>37164</v>
          </cell>
          <cell r="H292" t="str">
            <v>Ochmanski, Mrs. Dana</v>
          </cell>
          <cell r="I292">
            <v>7799</v>
          </cell>
          <cell r="J292">
            <v>2101</v>
          </cell>
          <cell r="K292" t="str">
            <v>CIPEN Com/Ind Dvlpm</v>
          </cell>
          <cell r="L292">
            <v>29131</v>
          </cell>
          <cell r="M292">
            <v>70101</v>
          </cell>
          <cell r="N292">
            <v>0</v>
          </cell>
          <cell r="O292">
            <v>7373.35</v>
          </cell>
          <cell r="P292">
            <v>0</v>
          </cell>
          <cell r="Q292">
            <v>7373.35</v>
          </cell>
          <cell r="R292">
            <v>7373.35</v>
          </cell>
        </row>
        <row r="293">
          <cell r="A293">
            <v>513168</v>
          </cell>
          <cell r="B293" t="str">
            <v>Camp Fairbairn Ave HV UG</v>
          </cell>
          <cell r="C293" t="str">
            <v>Campbell Fairbairn Av HV UG'ing of O/H lines</v>
          </cell>
          <cell r="D293" t="str">
            <v>Elec Ntwk Asset Performance</v>
          </cell>
          <cell r="E293" t="str">
            <v>Design</v>
          </cell>
          <cell r="F293">
            <v>37090</v>
          </cell>
          <cell r="G293">
            <v>37652</v>
          </cell>
          <cell r="H293" t="str">
            <v>Walisundara, Mrs. Lakshmi</v>
          </cell>
          <cell r="I293">
            <v>0</v>
          </cell>
          <cell r="J293">
            <v>2105</v>
          </cell>
          <cell r="K293" t="str">
            <v>CIPEN DS U/G Replac</v>
          </cell>
          <cell r="L293">
            <v>29131</v>
          </cell>
          <cell r="M293">
            <v>70102</v>
          </cell>
          <cell r="N293">
            <v>0</v>
          </cell>
          <cell r="O293">
            <v>363.3</v>
          </cell>
          <cell r="P293">
            <v>363.3</v>
          </cell>
          <cell r="Q293">
            <v>0</v>
          </cell>
          <cell r="R293">
            <v>363.3</v>
          </cell>
        </row>
        <row r="294">
          <cell r="A294">
            <v>513169</v>
          </cell>
          <cell r="B294" t="str">
            <v>Belc 11/32 LV Supply to Belc</v>
          </cell>
          <cell r="C294" t="str">
            <v>Belconnen 11/32 LV Supply to Belconnen Car Fair</v>
          </cell>
          <cell r="D294" t="str">
            <v>Elec Ntwk Project Management</v>
          </cell>
          <cell r="E294" t="str">
            <v>In Field</v>
          </cell>
          <cell r="F294">
            <v>37090</v>
          </cell>
          <cell r="G294">
            <v>37608</v>
          </cell>
          <cell r="H294" t="str">
            <v>Singh, Mr. Darshan</v>
          </cell>
          <cell r="I294">
            <v>0</v>
          </cell>
          <cell r="J294">
            <v>2101</v>
          </cell>
          <cell r="K294" t="str">
            <v>CIPEN Com/Ind Dvlpm</v>
          </cell>
          <cell r="L294">
            <v>29131</v>
          </cell>
          <cell r="M294">
            <v>70101</v>
          </cell>
          <cell r="N294">
            <v>189.23</v>
          </cell>
          <cell r="O294">
            <v>189.23</v>
          </cell>
          <cell r="P294">
            <v>189.23</v>
          </cell>
          <cell r="Q294">
            <v>0</v>
          </cell>
          <cell r="R294">
            <v>189.23</v>
          </cell>
        </row>
        <row r="295">
          <cell r="A295">
            <v>513170</v>
          </cell>
          <cell r="B295" t="str">
            <v>Fysh 39/21</v>
          </cell>
          <cell r="C295" t="str">
            <v>Fyshwick Blk 39 Sec 21</v>
          </cell>
          <cell r="D295" t="str">
            <v>Elec Ntwk Project Management</v>
          </cell>
          <cell r="E295" t="str">
            <v>Field Complete</v>
          </cell>
          <cell r="F295">
            <v>37090</v>
          </cell>
          <cell r="H295" t="str">
            <v>Rewal, Mr. Subhash</v>
          </cell>
          <cell r="I295">
            <v>11200</v>
          </cell>
          <cell r="J295">
            <v>2101</v>
          </cell>
          <cell r="K295" t="str">
            <v>CIPEN Com/Ind Dvlpm</v>
          </cell>
          <cell r="L295">
            <v>29131</v>
          </cell>
          <cell r="M295">
            <v>70101</v>
          </cell>
          <cell r="N295">
            <v>0</v>
          </cell>
          <cell r="O295">
            <v>16222.33</v>
          </cell>
          <cell r="P295">
            <v>16222.33</v>
          </cell>
          <cell r="Q295">
            <v>0</v>
          </cell>
          <cell r="R295">
            <v>16222.33</v>
          </cell>
        </row>
        <row r="296">
          <cell r="A296">
            <v>513171</v>
          </cell>
          <cell r="B296" t="str">
            <v>Turn Blk 24 Sec 39 Replace</v>
          </cell>
          <cell r="C296" t="str">
            <v>Turner Blk 24 Sec 39 Replace existing pole with Termination Pole</v>
          </cell>
          <cell r="D296" t="str">
            <v>Elec Ntwk Project Management</v>
          </cell>
          <cell r="E296" t="str">
            <v>CLOSED</v>
          </cell>
          <cell r="F296">
            <v>37073</v>
          </cell>
          <cell r="G296">
            <v>37437</v>
          </cell>
          <cell r="H296" t="str">
            <v>Smith, Mr. Gary</v>
          </cell>
          <cell r="I296">
            <v>8457</v>
          </cell>
          <cell r="J296">
            <v>2101</v>
          </cell>
          <cell r="K296" t="str">
            <v>CIPEN Special Reqst</v>
          </cell>
          <cell r="L296">
            <v>29131</v>
          </cell>
          <cell r="M296">
            <v>70101</v>
          </cell>
          <cell r="N296">
            <v>0</v>
          </cell>
          <cell r="O296">
            <v>6662.06</v>
          </cell>
          <cell r="P296">
            <v>0</v>
          </cell>
          <cell r="Q296">
            <v>6662.06</v>
          </cell>
          <cell r="R296">
            <v>6662.06</v>
          </cell>
        </row>
        <row r="297">
          <cell r="A297">
            <v>513172</v>
          </cell>
          <cell r="B297" t="str">
            <v>Tugg/R Lot 1503 3Phase LV</v>
          </cell>
          <cell r="C297" t="str">
            <v>Tuggeranong Rural Lot 1503 3 Phase LV Supply</v>
          </cell>
          <cell r="D297" t="str">
            <v>Elec Ntwk Project Management</v>
          </cell>
          <cell r="E297" t="str">
            <v>Field Complete</v>
          </cell>
          <cell r="F297">
            <v>37073</v>
          </cell>
          <cell r="H297" t="str">
            <v>Walisundara, Mrs. Lakshmi</v>
          </cell>
          <cell r="I297">
            <v>25100</v>
          </cell>
          <cell r="J297">
            <v>2101</v>
          </cell>
          <cell r="K297" t="str">
            <v>CIPEN Rural Dvlpmnt</v>
          </cell>
          <cell r="L297">
            <v>29131</v>
          </cell>
          <cell r="M297">
            <v>70101</v>
          </cell>
          <cell r="N297">
            <v>0</v>
          </cell>
          <cell r="O297">
            <v>22839.47</v>
          </cell>
          <cell r="P297">
            <v>22839.47</v>
          </cell>
          <cell r="Q297">
            <v>0</v>
          </cell>
          <cell r="R297">
            <v>22839.47</v>
          </cell>
        </row>
        <row r="298">
          <cell r="A298">
            <v>513173</v>
          </cell>
          <cell r="B298" t="str">
            <v>Gord 35/405 Krone Replace</v>
          </cell>
          <cell r="C298" t="str">
            <v>Gordon Blk 35 Sec 405 Krone Replacement</v>
          </cell>
          <cell r="D298" t="str">
            <v>Elec Ntwk Asset Performance</v>
          </cell>
          <cell r="E298" t="str">
            <v>CLOSED</v>
          </cell>
          <cell r="F298">
            <v>37083</v>
          </cell>
          <cell r="G298">
            <v>37225</v>
          </cell>
          <cell r="H298" t="str">
            <v>Malcolm, Doug</v>
          </cell>
          <cell r="I298">
            <v>14512</v>
          </cell>
          <cell r="J298">
            <v>2105</v>
          </cell>
          <cell r="K298" t="str">
            <v>CIPEN DS S/S Replac</v>
          </cell>
          <cell r="L298">
            <v>29131</v>
          </cell>
          <cell r="M298">
            <v>70102</v>
          </cell>
          <cell r="N298">
            <v>0</v>
          </cell>
          <cell r="O298">
            <v>10927.5</v>
          </cell>
          <cell r="P298">
            <v>0</v>
          </cell>
          <cell r="Q298">
            <v>10927.5</v>
          </cell>
          <cell r="R298">
            <v>10927.5</v>
          </cell>
        </row>
        <row r="299">
          <cell r="A299">
            <v>513174</v>
          </cell>
          <cell r="B299" t="str">
            <v>City Ainslie Av HV UG Reloc</v>
          </cell>
          <cell r="C299" t="str">
            <v>City Ainslie Av HV UG Relocations Canberra Centre</v>
          </cell>
          <cell r="D299" t="str">
            <v>Elec Ntwk Asset Performance</v>
          </cell>
          <cell r="E299" t="str">
            <v>Field Complete</v>
          </cell>
          <cell r="F299">
            <v>37064</v>
          </cell>
          <cell r="H299" t="str">
            <v>Peisley, Mr. Warren</v>
          </cell>
          <cell r="I299">
            <v>28395</v>
          </cell>
          <cell r="J299">
            <v>2105</v>
          </cell>
          <cell r="K299" t="str">
            <v>CIPEN Special Reqst</v>
          </cell>
          <cell r="L299">
            <v>29131</v>
          </cell>
          <cell r="M299">
            <v>70101</v>
          </cell>
          <cell r="N299">
            <v>0</v>
          </cell>
          <cell r="O299">
            <v>44828.99</v>
          </cell>
          <cell r="P299">
            <v>44828.99</v>
          </cell>
          <cell r="Q299">
            <v>0</v>
          </cell>
          <cell r="R299">
            <v>44828.99</v>
          </cell>
        </row>
        <row r="300">
          <cell r="A300">
            <v>513175</v>
          </cell>
          <cell r="B300" t="str">
            <v>Fysh 2/28 HV Reticulation</v>
          </cell>
          <cell r="C300" t="str">
            <v>Fyshwick 2/28 HV Reticulation &amp; S/S Fitout</v>
          </cell>
          <cell r="D300" t="str">
            <v>Elec Ntwk Project Management</v>
          </cell>
          <cell r="E300" t="str">
            <v>In Field</v>
          </cell>
          <cell r="F300">
            <v>37088</v>
          </cell>
          <cell r="H300" t="str">
            <v>Hunnemann, Frank</v>
          </cell>
          <cell r="I300">
            <v>134792</v>
          </cell>
          <cell r="J300">
            <v>2101</v>
          </cell>
          <cell r="K300" t="str">
            <v>CIPEN Com/Ind Dvlpm</v>
          </cell>
          <cell r="L300">
            <v>29131</v>
          </cell>
          <cell r="M300">
            <v>70101</v>
          </cell>
          <cell r="N300">
            <v>61749.14</v>
          </cell>
          <cell r="O300">
            <v>110903.49</v>
          </cell>
          <cell r="P300">
            <v>110930.34</v>
          </cell>
          <cell r="Q300">
            <v>0</v>
          </cell>
          <cell r="R300">
            <v>110930.34</v>
          </cell>
        </row>
        <row r="301">
          <cell r="A301">
            <v>513176</v>
          </cell>
          <cell r="B301" t="str">
            <v>Dunl Estate 5 Stage 3 HV/LV</v>
          </cell>
          <cell r="C301" t="str">
            <v>Dunlop Estate 5 Stage 3 HV/LV Reticulation</v>
          </cell>
          <cell r="D301" t="str">
            <v>Elec Ntwk Project Management</v>
          </cell>
          <cell r="E301" t="str">
            <v>CAPITALISED WAITING CLOSURE</v>
          </cell>
          <cell r="F301">
            <v>37085</v>
          </cell>
          <cell r="G301">
            <v>37437</v>
          </cell>
          <cell r="H301" t="str">
            <v>Cortes, Frank</v>
          </cell>
          <cell r="I301">
            <v>182575</v>
          </cell>
          <cell r="J301">
            <v>2101</v>
          </cell>
          <cell r="K301" t="str">
            <v>CIPEN Urban Dvlpmnt</v>
          </cell>
          <cell r="L301">
            <v>29131</v>
          </cell>
          <cell r="M301">
            <v>70101</v>
          </cell>
          <cell r="N301">
            <v>17297.39</v>
          </cell>
          <cell r="O301">
            <v>175412.02</v>
          </cell>
          <cell r="P301">
            <v>11721.39</v>
          </cell>
          <cell r="Q301">
            <v>163690.63</v>
          </cell>
          <cell r="R301">
            <v>175412.02</v>
          </cell>
        </row>
        <row r="302">
          <cell r="A302">
            <v>513178</v>
          </cell>
          <cell r="B302" t="str">
            <v>Wann 14/126 HV/LV Retic</v>
          </cell>
          <cell r="C302" t="str">
            <v>Wanniassa 14/126 HV/LV Reticulation &amp; Alterations</v>
          </cell>
          <cell r="D302" t="str">
            <v>Elec Ntwk Project Management</v>
          </cell>
          <cell r="E302" t="str">
            <v>CLOSED</v>
          </cell>
          <cell r="F302">
            <v>37099</v>
          </cell>
          <cell r="G302">
            <v>37437</v>
          </cell>
          <cell r="H302" t="str">
            <v>Maguire, Paul</v>
          </cell>
          <cell r="I302">
            <v>110500</v>
          </cell>
          <cell r="J302">
            <v>2101</v>
          </cell>
          <cell r="K302" t="str">
            <v>CIPEN Com/Ind Dvlpm</v>
          </cell>
          <cell r="L302">
            <v>29131</v>
          </cell>
          <cell r="M302">
            <v>70101</v>
          </cell>
          <cell r="N302">
            <v>128.05000000000001</v>
          </cell>
          <cell r="O302">
            <v>103699.06</v>
          </cell>
          <cell r="P302">
            <v>0</v>
          </cell>
          <cell r="Q302">
            <v>103699.06</v>
          </cell>
          <cell r="R302">
            <v>103699.06</v>
          </cell>
        </row>
        <row r="303">
          <cell r="A303">
            <v>513180</v>
          </cell>
          <cell r="B303" t="str">
            <v>Brad 15/47 LV Augmentation</v>
          </cell>
          <cell r="C303" t="str">
            <v>Braddon 15/47 LV Augmentation Voltage Regulation Improvement</v>
          </cell>
          <cell r="D303" t="str">
            <v>Elec Ntwk Strategy&amp;Regulatory</v>
          </cell>
          <cell r="E303" t="str">
            <v>CLOSED</v>
          </cell>
          <cell r="F303">
            <v>37104</v>
          </cell>
          <cell r="H303" t="str">
            <v>Maguire, Paul</v>
          </cell>
          <cell r="I303">
            <v>46276</v>
          </cell>
          <cell r="J303">
            <v>2102</v>
          </cell>
          <cell r="K303" t="str">
            <v>CIPEN DS Sys Augmen</v>
          </cell>
          <cell r="L303">
            <v>29131</v>
          </cell>
          <cell r="M303">
            <v>70103</v>
          </cell>
          <cell r="N303">
            <v>0</v>
          </cell>
          <cell r="O303">
            <v>47179.5</v>
          </cell>
          <cell r="P303">
            <v>0</v>
          </cell>
          <cell r="Q303">
            <v>47179.5</v>
          </cell>
          <cell r="R303">
            <v>47179.5</v>
          </cell>
        </row>
        <row r="304">
          <cell r="A304">
            <v>513181</v>
          </cell>
          <cell r="B304" t="str">
            <v>Brad 2/19 LV Rem</v>
          </cell>
          <cell r="C304" t="str">
            <v>Braddon 2/19 LV Removal</v>
          </cell>
          <cell r="D304" t="str">
            <v>Elec Ntwk Project Management</v>
          </cell>
          <cell r="E304" t="str">
            <v>CLOSED</v>
          </cell>
          <cell r="F304">
            <v>37104</v>
          </cell>
          <cell r="G304">
            <v>37225</v>
          </cell>
          <cell r="H304" t="str">
            <v>Peisley, Mr. Warren</v>
          </cell>
          <cell r="I304">
            <v>6493</v>
          </cell>
          <cell r="J304">
            <v>2101</v>
          </cell>
          <cell r="K304" t="str">
            <v>CIPEN Special Reqst</v>
          </cell>
          <cell r="L304">
            <v>29131</v>
          </cell>
          <cell r="M304">
            <v>70101</v>
          </cell>
          <cell r="N304">
            <v>0</v>
          </cell>
          <cell r="O304">
            <v>5215.6000000000004</v>
          </cell>
          <cell r="P304">
            <v>0</v>
          </cell>
          <cell r="Q304">
            <v>5215.6000000000004</v>
          </cell>
          <cell r="R304">
            <v>5215.6000000000004</v>
          </cell>
        </row>
        <row r="305">
          <cell r="A305">
            <v>513182</v>
          </cell>
          <cell r="B305" t="str">
            <v>King Fshore 132KV reloc</v>
          </cell>
          <cell r="C305" t="str">
            <v>Kingston Foreshore 132KV cable relocation</v>
          </cell>
          <cell r="D305" t="str">
            <v>Elec Ntwk Project Management</v>
          </cell>
          <cell r="E305" t="str">
            <v>In Field</v>
          </cell>
          <cell r="F305">
            <v>37073</v>
          </cell>
          <cell r="G305">
            <v>37437</v>
          </cell>
          <cell r="H305" t="str">
            <v>Walisundara, Mr. Upul</v>
          </cell>
          <cell r="I305">
            <v>0</v>
          </cell>
          <cell r="J305">
            <v>2101</v>
          </cell>
          <cell r="K305" t="str">
            <v>CIPEN Special Reqst</v>
          </cell>
          <cell r="L305">
            <v>29131</v>
          </cell>
          <cell r="M305">
            <v>70101</v>
          </cell>
          <cell r="N305">
            <v>16592.189999999999</v>
          </cell>
          <cell r="O305">
            <v>129380.72</v>
          </cell>
          <cell r="P305">
            <v>129380.72</v>
          </cell>
          <cell r="Q305">
            <v>0</v>
          </cell>
          <cell r="R305">
            <v>129380.72</v>
          </cell>
        </row>
        <row r="306">
          <cell r="A306">
            <v>513183</v>
          </cell>
          <cell r="B306" t="str">
            <v>Macq 10/17 LV O/H Reloc</v>
          </cell>
          <cell r="C306" t="str">
            <v>Macquarie 10/17 LV O/H relocations and upgrading</v>
          </cell>
          <cell r="D306" t="str">
            <v>Elec Ntwk Project Management</v>
          </cell>
          <cell r="E306" t="str">
            <v>CLOSED</v>
          </cell>
          <cell r="F306">
            <v>37118</v>
          </cell>
          <cell r="H306" t="str">
            <v>Singh, Mr. Darshan</v>
          </cell>
          <cell r="I306">
            <v>5300</v>
          </cell>
          <cell r="J306">
            <v>2101</v>
          </cell>
          <cell r="K306" t="str">
            <v>CIPEN Special Reqst</v>
          </cell>
          <cell r="L306">
            <v>29131</v>
          </cell>
          <cell r="M306">
            <v>70101</v>
          </cell>
          <cell r="N306">
            <v>0</v>
          </cell>
          <cell r="O306">
            <v>4988.33</v>
          </cell>
          <cell r="P306">
            <v>0</v>
          </cell>
          <cell r="Q306">
            <v>4988.33</v>
          </cell>
          <cell r="R306">
            <v>4988.33</v>
          </cell>
        </row>
        <row r="307">
          <cell r="A307">
            <v>513184</v>
          </cell>
          <cell r="B307" t="str">
            <v>Phil 6/15 LV Supply to Van</v>
          </cell>
          <cell r="C307" t="str">
            <v>Phillip 6/15 LV supply to food van</v>
          </cell>
          <cell r="D307" t="str">
            <v>Elec Ntwk Project Management</v>
          </cell>
          <cell r="E307" t="str">
            <v>CLOSED</v>
          </cell>
          <cell r="F307">
            <v>37123</v>
          </cell>
          <cell r="G307">
            <v>37406</v>
          </cell>
          <cell r="H307" t="str">
            <v>Maguire, Paul</v>
          </cell>
          <cell r="I307">
            <v>0</v>
          </cell>
          <cell r="J307">
            <v>2101</v>
          </cell>
          <cell r="K307" t="str">
            <v>CIPEN Com/Ind Dvlpm</v>
          </cell>
          <cell r="L307">
            <v>29131</v>
          </cell>
          <cell r="M307">
            <v>70101</v>
          </cell>
          <cell r="N307">
            <v>0</v>
          </cell>
          <cell r="O307">
            <v>7798.94</v>
          </cell>
          <cell r="P307">
            <v>0</v>
          </cell>
          <cell r="Q307">
            <v>7798.94</v>
          </cell>
          <cell r="R307">
            <v>7798.94</v>
          </cell>
        </row>
        <row r="308">
          <cell r="A308">
            <v>513185</v>
          </cell>
          <cell r="B308" t="str">
            <v>Brad 6-9/15 LV Retic</v>
          </cell>
          <cell r="C308" t="str">
            <v>Braddon 6-9/15 LV Reticulation/Supply to 15 Units</v>
          </cell>
          <cell r="D308" t="str">
            <v>Elec Ntwk Project Management</v>
          </cell>
          <cell r="E308" t="str">
            <v>In Field</v>
          </cell>
          <cell r="F308">
            <v>37043</v>
          </cell>
          <cell r="H308" t="str">
            <v>Peisley, Mr. Warren</v>
          </cell>
          <cell r="I308">
            <v>13942</v>
          </cell>
          <cell r="J308">
            <v>2101</v>
          </cell>
          <cell r="K308" t="str">
            <v>CIPEN Urban Infill</v>
          </cell>
          <cell r="L308">
            <v>29131</v>
          </cell>
          <cell r="M308">
            <v>70101</v>
          </cell>
          <cell r="N308">
            <v>112.76</v>
          </cell>
          <cell r="O308">
            <v>9633.4699999999993</v>
          </cell>
          <cell r="P308">
            <v>9633.4699999999993</v>
          </cell>
          <cell r="Q308">
            <v>0</v>
          </cell>
          <cell r="R308">
            <v>9633.4699999999993</v>
          </cell>
        </row>
        <row r="309">
          <cell r="A309">
            <v>513186</v>
          </cell>
          <cell r="B309" t="str">
            <v>CAD Migratation/Auto CAD</v>
          </cell>
          <cell r="C309" t="str">
            <v>CAD Migratation to Auto CAD</v>
          </cell>
          <cell r="D309" t="str">
            <v>Elec Ntwk Asset Performance</v>
          </cell>
          <cell r="E309" t="str">
            <v>In Field</v>
          </cell>
          <cell r="F309">
            <v>37073</v>
          </cell>
          <cell r="G309">
            <v>37437</v>
          </cell>
          <cell r="H309" t="str">
            <v>Ramm, Mr. Darryl</v>
          </cell>
          <cell r="I309">
            <v>314000</v>
          </cell>
          <cell r="J309">
            <v>2105</v>
          </cell>
          <cell r="K309" t="str">
            <v>CIPEN IT Projects</v>
          </cell>
          <cell r="L309">
            <v>29731</v>
          </cell>
          <cell r="M309">
            <v>70108</v>
          </cell>
          <cell r="N309">
            <v>37692.78</v>
          </cell>
          <cell r="O309">
            <v>265344.90000000002</v>
          </cell>
          <cell r="P309">
            <v>265344.90000000002</v>
          </cell>
          <cell r="Q309">
            <v>0</v>
          </cell>
          <cell r="R309">
            <v>265344.90000000002</v>
          </cell>
        </row>
        <row r="310">
          <cell r="A310">
            <v>513187</v>
          </cell>
          <cell r="B310" t="str">
            <v>ELEC ACMS System</v>
          </cell>
          <cell r="C310" t="str">
            <v>Electricity Networks ACMS System Enhancement and Customisation</v>
          </cell>
          <cell r="D310" t="str">
            <v>Elec Ntwk Asset Performance</v>
          </cell>
          <cell r="E310" t="str">
            <v>In Field</v>
          </cell>
          <cell r="F310">
            <v>37073</v>
          </cell>
          <cell r="G310">
            <v>37468</v>
          </cell>
          <cell r="H310" t="str">
            <v>Ramm, Mr. Darryl</v>
          </cell>
          <cell r="I310">
            <v>256000</v>
          </cell>
          <cell r="J310">
            <v>2105</v>
          </cell>
          <cell r="K310" t="str">
            <v>CIPEN IT Projects</v>
          </cell>
          <cell r="L310">
            <v>29731</v>
          </cell>
          <cell r="M310">
            <v>70108</v>
          </cell>
          <cell r="N310">
            <v>63945</v>
          </cell>
          <cell r="O310">
            <v>268201.5</v>
          </cell>
          <cell r="P310">
            <v>268201.5</v>
          </cell>
          <cell r="Q310">
            <v>0</v>
          </cell>
          <cell r="R310">
            <v>268201.5</v>
          </cell>
        </row>
        <row r="311">
          <cell r="A311">
            <v>513188</v>
          </cell>
          <cell r="B311" t="str">
            <v>Pre-proc.GDS\Arcnet data ACMS</v>
          </cell>
          <cell r="C311" t="str">
            <v>Pre-processing of GDS\Arcnet data prior to migration of data to ACMS</v>
          </cell>
          <cell r="D311" t="str">
            <v>Elec Ntwk Asset Performance</v>
          </cell>
          <cell r="E311" t="str">
            <v>In Field</v>
          </cell>
          <cell r="F311">
            <v>37104</v>
          </cell>
          <cell r="G311">
            <v>37437</v>
          </cell>
          <cell r="H311" t="str">
            <v>Ramm, Mr. Darryl</v>
          </cell>
          <cell r="I311">
            <v>169932</v>
          </cell>
          <cell r="J311">
            <v>2105</v>
          </cell>
          <cell r="K311" t="str">
            <v>CIPEN IT Projects</v>
          </cell>
          <cell r="L311">
            <v>29731</v>
          </cell>
          <cell r="M311">
            <v>70108</v>
          </cell>
          <cell r="N311">
            <v>0</v>
          </cell>
          <cell r="O311">
            <v>210455.78</v>
          </cell>
          <cell r="P311">
            <v>210455.78</v>
          </cell>
          <cell r="Q311">
            <v>0</v>
          </cell>
          <cell r="R311">
            <v>210455.78</v>
          </cell>
        </row>
        <row r="312">
          <cell r="A312">
            <v>513189</v>
          </cell>
          <cell r="B312" t="str">
            <v>ACMS data corr.&amp;auto.tool dev.</v>
          </cell>
          <cell r="C312" t="str">
            <v>ACMS data correction &amp; automation tool development (Post Migration)</v>
          </cell>
          <cell r="D312" t="str">
            <v>Elec Ntwk Asset Performance</v>
          </cell>
          <cell r="E312" t="str">
            <v>In Field</v>
          </cell>
          <cell r="F312">
            <v>37196</v>
          </cell>
          <cell r="G312">
            <v>37468</v>
          </cell>
          <cell r="H312" t="str">
            <v>Ramm, Mr. Darryl</v>
          </cell>
          <cell r="I312">
            <v>235416</v>
          </cell>
          <cell r="J312">
            <v>2105</v>
          </cell>
          <cell r="K312" t="str">
            <v>CIPEN IT Projects</v>
          </cell>
          <cell r="L312">
            <v>29731</v>
          </cell>
          <cell r="M312">
            <v>70108</v>
          </cell>
          <cell r="N312">
            <v>27392.78</v>
          </cell>
          <cell r="O312">
            <v>147356.45000000001</v>
          </cell>
          <cell r="P312">
            <v>147356.45000000001</v>
          </cell>
          <cell r="Q312">
            <v>0</v>
          </cell>
          <cell r="R312">
            <v>147356.45000000001</v>
          </cell>
        </row>
        <row r="313">
          <cell r="A313">
            <v>513190</v>
          </cell>
          <cell r="B313" t="str">
            <v>Brad 10-12/10  LV Retic/sup</v>
          </cell>
          <cell r="C313" t="str">
            <v>Braddon 10-12/10 LV reticulation/supply to 14 units &amp; possible relocation of S/S</v>
          </cell>
          <cell r="D313" t="str">
            <v>Elec Ntwk Project Management</v>
          </cell>
          <cell r="E313" t="str">
            <v>In Field</v>
          </cell>
          <cell r="F313">
            <v>37118</v>
          </cell>
          <cell r="H313" t="str">
            <v>Singh, Mr. Darshan</v>
          </cell>
          <cell r="I313">
            <v>6800</v>
          </cell>
          <cell r="J313">
            <v>2101</v>
          </cell>
          <cell r="K313" t="str">
            <v>CIPEN Urban Infill</v>
          </cell>
          <cell r="L313">
            <v>29131</v>
          </cell>
          <cell r="M313">
            <v>70101</v>
          </cell>
          <cell r="N313">
            <v>224</v>
          </cell>
          <cell r="O313">
            <v>14428.77</v>
          </cell>
          <cell r="P313">
            <v>14428.77</v>
          </cell>
          <cell r="Q313">
            <v>0</v>
          </cell>
          <cell r="R313">
            <v>14428.77</v>
          </cell>
        </row>
        <row r="314">
          <cell r="A314">
            <v>513191</v>
          </cell>
          <cell r="B314" t="str">
            <v>Yerrabi Est Stg 1 HV/LV Retic</v>
          </cell>
          <cell r="C314" t="str">
            <v>Yerrabi Estate Stg 1 HV/LV Reticulation</v>
          </cell>
          <cell r="D314" t="str">
            <v>Elec Ntwk Project Management</v>
          </cell>
          <cell r="E314" t="str">
            <v>CLOSED</v>
          </cell>
          <cell r="F314">
            <v>37118</v>
          </cell>
          <cell r="G314">
            <v>37437</v>
          </cell>
          <cell r="H314" t="str">
            <v>Walisundara, Mrs. Lakshmi</v>
          </cell>
          <cell r="I314">
            <v>287100</v>
          </cell>
          <cell r="J314">
            <v>2101</v>
          </cell>
          <cell r="K314" t="str">
            <v>CIPEN Urban Dvlpmnt</v>
          </cell>
          <cell r="L314">
            <v>29131</v>
          </cell>
          <cell r="M314">
            <v>70101</v>
          </cell>
          <cell r="N314">
            <v>0</v>
          </cell>
          <cell r="O314">
            <v>277573.62</v>
          </cell>
          <cell r="P314">
            <v>0</v>
          </cell>
          <cell r="Q314">
            <v>277573.62</v>
          </cell>
          <cell r="R314">
            <v>277573.62</v>
          </cell>
        </row>
        <row r="315">
          <cell r="A315">
            <v>513192</v>
          </cell>
          <cell r="B315" t="str">
            <v>Yerrabi Est Stg 2 HV/LV Retic</v>
          </cell>
          <cell r="C315" t="str">
            <v>Yerrabi Estate Stg 2 HV/LV Reticulation</v>
          </cell>
          <cell r="D315" t="str">
            <v>Elec Ntwk Project Management</v>
          </cell>
          <cell r="E315" t="str">
            <v>CLOSED</v>
          </cell>
          <cell r="F315">
            <v>37118</v>
          </cell>
          <cell r="G315">
            <v>37467</v>
          </cell>
          <cell r="H315" t="str">
            <v>Ochmanski, Mrs. Dana</v>
          </cell>
          <cell r="I315">
            <v>205380</v>
          </cell>
          <cell r="J315">
            <v>2101</v>
          </cell>
          <cell r="K315" t="str">
            <v>CIPEN Urban Dvlpmnt</v>
          </cell>
          <cell r="L315">
            <v>29131</v>
          </cell>
          <cell r="M315">
            <v>70101</v>
          </cell>
          <cell r="N315">
            <v>6055</v>
          </cell>
          <cell r="O315">
            <v>163378.63</v>
          </cell>
          <cell r="P315">
            <v>6055</v>
          </cell>
          <cell r="Q315">
            <v>157323.63</v>
          </cell>
          <cell r="R315">
            <v>163378.63</v>
          </cell>
        </row>
        <row r="316">
          <cell r="A316">
            <v>513193</v>
          </cell>
          <cell r="B316" t="str">
            <v>Yerrabi Est Stg 3 HV/LV Retic</v>
          </cell>
          <cell r="C316" t="str">
            <v>Yerrabi Estate Stg 3 HV/LV reticulation</v>
          </cell>
          <cell r="D316" t="str">
            <v>Elec Ntwk Project Management</v>
          </cell>
          <cell r="E316" t="str">
            <v>CLOSED</v>
          </cell>
          <cell r="F316">
            <v>37118</v>
          </cell>
          <cell r="G316">
            <v>37437</v>
          </cell>
          <cell r="H316" t="str">
            <v>Walisundara, Mrs. Lakshmi</v>
          </cell>
          <cell r="I316">
            <v>52700</v>
          </cell>
          <cell r="J316">
            <v>2101</v>
          </cell>
          <cell r="K316" t="str">
            <v>CIPEN Urban Dvlpmnt</v>
          </cell>
          <cell r="L316">
            <v>29131</v>
          </cell>
          <cell r="M316">
            <v>70101</v>
          </cell>
          <cell r="N316">
            <v>42.5</v>
          </cell>
          <cell r="O316">
            <v>54387.63</v>
          </cell>
          <cell r="P316">
            <v>0</v>
          </cell>
          <cell r="Q316">
            <v>54387.63</v>
          </cell>
          <cell r="R316">
            <v>54387.63</v>
          </cell>
        </row>
        <row r="317">
          <cell r="A317">
            <v>513194</v>
          </cell>
          <cell r="B317" t="str">
            <v>Brad 10-12/10 LV O/H Reloc</v>
          </cell>
          <cell r="C317" t="str">
            <v>Braddon 10-12/10 LV O/H relocations removals</v>
          </cell>
          <cell r="D317" t="str">
            <v>Elec Ntwk Project Management</v>
          </cell>
          <cell r="E317" t="str">
            <v>In Field</v>
          </cell>
          <cell r="F317">
            <v>37135</v>
          </cell>
          <cell r="H317" t="str">
            <v>Singh, Mr. Darshan</v>
          </cell>
          <cell r="I317">
            <v>2227</v>
          </cell>
          <cell r="J317">
            <v>2101</v>
          </cell>
          <cell r="K317" t="str">
            <v>CIPEN Special Reqst</v>
          </cell>
          <cell r="L317">
            <v>29131</v>
          </cell>
          <cell r="M317">
            <v>70101</v>
          </cell>
          <cell r="N317">
            <v>0</v>
          </cell>
          <cell r="O317">
            <v>450.44</v>
          </cell>
          <cell r="P317">
            <v>450.44</v>
          </cell>
          <cell r="Q317">
            <v>0</v>
          </cell>
          <cell r="R317">
            <v>450.44</v>
          </cell>
        </row>
        <row r="318">
          <cell r="A318">
            <v>513195</v>
          </cell>
          <cell r="B318" t="str">
            <v>Dunlop 5/1 HV LV Retic</v>
          </cell>
          <cell r="C318" t="str">
            <v>Dunlop HV LV Reticulation &amp; conduit details</v>
          </cell>
          <cell r="D318" t="str">
            <v>Elec Ntwk Project Management</v>
          </cell>
          <cell r="E318" t="str">
            <v>In Field</v>
          </cell>
          <cell r="F318">
            <v>37104</v>
          </cell>
          <cell r="H318" t="str">
            <v>Cortes, Frank</v>
          </cell>
          <cell r="I318">
            <v>173000</v>
          </cell>
          <cell r="J318">
            <v>2101</v>
          </cell>
          <cell r="K318" t="str">
            <v>CIPEN Urban Dvlpmnt</v>
          </cell>
          <cell r="L318">
            <v>29131</v>
          </cell>
          <cell r="M318">
            <v>70101</v>
          </cell>
          <cell r="N318">
            <v>27412</v>
          </cell>
          <cell r="O318">
            <v>158621.51999999999</v>
          </cell>
          <cell r="P318">
            <v>158621.51999999999</v>
          </cell>
          <cell r="Q318">
            <v>0</v>
          </cell>
          <cell r="R318">
            <v>158621.51999999999</v>
          </cell>
        </row>
        <row r="319">
          <cell r="A319">
            <v>513196</v>
          </cell>
          <cell r="B319" t="str">
            <v>Brad 5-10,15/13 HV/LV retic</v>
          </cell>
          <cell r="C319" t="str">
            <v>Braddon 5-10,15/13 HV/LV reticulation to multi unit development</v>
          </cell>
          <cell r="D319" t="str">
            <v>Elec Ntwk Project Management</v>
          </cell>
          <cell r="E319" t="str">
            <v>Design</v>
          </cell>
          <cell r="F319">
            <v>37135</v>
          </cell>
          <cell r="G319">
            <v>37499</v>
          </cell>
          <cell r="H319" t="str">
            <v>Peisley, Mr. Warren</v>
          </cell>
          <cell r="I319">
            <v>0</v>
          </cell>
          <cell r="J319">
            <v>2101</v>
          </cell>
          <cell r="K319" t="str">
            <v>CIPEN Urban Infill</v>
          </cell>
          <cell r="L319">
            <v>29131</v>
          </cell>
          <cell r="M319">
            <v>70101</v>
          </cell>
          <cell r="N319">
            <v>0</v>
          </cell>
          <cell r="O319">
            <v>350.75</v>
          </cell>
          <cell r="P319">
            <v>350.75</v>
          </cell>
          <cell r="Q319">
            <v>0</v>
          </cell>
          <cell r="R319">
            <v>350.75</v>
          </cell>
        </row>
        <row r="320">
          <cell r="A320">
            <v>513198</v>
          </cell>
          <cell r="B320" t="str">
            <v>Brad 9/7 S/S1192 Augmentation</v>
          </cell>
          <cell r="C320" t="str">
            <v>Braddon 9/7 Substation 1192 Augmentation</v>
          </cell>
          <cell r="D320" t="str">
            <v>Elec Ntwk Strategy&amp;Regulatory</v>
          </cell>
          <cell r="E320" t="str">
            <v>CLOSED</v>
          </cell>
          <cell r="F320">
            <v>37130</v>
          </cell>
          <cell r="G320">
            <v>37437</v>
          </cell>
          <cell r="H320" t="str">
            <v>Malcolm, Doug</v>
          </cell>
          <cell r="I320">
            <v>101432</v>
          </cell>
          <cell r="J320">
            <v>2102</v>
          </cell>
          <cell r="K320" t="str">
            <v>CIPEN DS S/S Augmen</v>
          </cell>
          <cell r="L320">
            <v>29131</v>
          </cell>
          <cell r="M320">
            <v>70103</v>
          </cell>
          <cell r="N320">
            <v>0</v>
          </cell>
          <cell r="O320">
            <v>68579.520000000004</v>
          </cell>
          <cell r="P320">
            <v>0</v>
          </cell>
          <cell r="Q320">
            <v>68579.520000000004</v>
          </cell>
          <cell r="R320">
            <v>68579.520000000004</v>
          </cell>
        </row>
        <row r="321">
          <cell r="A321">
            <v>513199</v>
          </cell>
          <cell r="B321" t="str">
            <v>Gord 6 Estate HV/LV Retic</v>
          </cell>
          <cell r="C321" t="str">
            <v>Gordon 6 Estate HV/LV Reticulation-Stage 2</v>
          </cell>
          <cell r="D321" t="str">
            <v>Elec Ntwk Project Management</v>
          </cell>
          <cell r="E321" t="str">
            <v>CLOSED</v>
          </cell>
          <cell r="F321">
            <v>37131</v>
          </cell>
          <cell r="G321">
            <v>37437</v>
          </cell>
          <cell r="H321" t="str">
            <v>Cortes, Frank</v>
          </cell>
          <cell r="I321">
            <v>152307</v>
          </cell>
          <cell r="J321">
            <v>2101</v>
          </cell>
          <cell r="K321" t="str">
            <v>CIPEN Urban Dvlpmnt</v>
          </cell>
          <cell r="L321">
            <v>29131</v>
          </cell>
          <cell r="M321">
            <v>70101</v>
          </cell>
          <cell r="N321">
            <v>51.22</v>
          </cell>
          <cell r="O321">
            <v>129569.3</v>
          </cell>
          <cell r="P321">
            <v>0</v>
          </cell>
          <cell r="Q321">
            <v>129569.3</v>
          </cell>
          <cell r="R321">
            <v>129569.3</v>
          </cell>
        </row>
        <row r="322">
          <cell r="A322">
            <v>513200</v>
          </cell>
          <cell r="B322" t="str">
            <v>New Meters - Domestic</v>
          </cell>
          <cell r="C322" t="str">
            <v>New Meter Connections - Domestic</v>
          </cell>
          <cell r="D322" t="str">
            <v>Elec Ntwk Project Management</v>
          </cell>
          <cell r="E322" t="str">
            <v>In Field</v>
          </cell>
          <cell r="F322">
            <v>37073</v>
          </cell>
          <cell r="G322">
            <v>37467</v>
          </cell>
          <cell r="H322" t="str">
            <v>Walsh, Marcus</v>
          </cell>
          <cell r="I322">
            <v>0</v>
          </cell>
          <cell r="J322">
            <v>2101</v>
          </cell>
          <cell r="K322" t="str">
            <v>CIPEN Serv &amp; Meters</v>
          </cell>
          <cell r="L322">
            <v>29131</v>
          </cell>
          <cell r="M322">
            <v>70101</v>
          </cell>
          <cell r="N322">
            <v>66950.509999999995</v>
          </cell>
          <cell r="O322">
            <v>736473.53</v>
          </cell>
          <cell r="P322">
            <v>143328.09</v>
          </cell>
          <cell r="Q322">
            <v>593145.43999999994</v>
          </cell>
          <cell r="R322">
            <v>736473.53</v>
          </cell>
        </row>
        <row r="323">
          <cell r="A323">
            <v>513201</v>
          </cell>
          <cell r="B323" t="str">
            <v>New Services</v>
          </cell>
          <cell r="C323" t="str">
            <v>New Services</v>
          </cell>
          <cell r="D323" t="str">
            <v>Elec Ntwk Project Management</v>
          </cell>
          <cell r="E323" t="str">
            <v>In Field</v>
          </cell>
          <cell r="F323">
            <v>37073</v>
          </cell>
          <cell r="G323">
            <v>37437</v>
          </cell>
          <cell r="H323" t="str">
            <v>Walsh, Marcus</v>
          </cell>
          <cell r="I323">
            <v>3850</v>
          </cell>
          <cell r="J323">
            <v>2101</v>
          </cell>
          <cell r="K323" t="str">
            <v>CIPEN Serv &amp; Meters</v>
          </cell>
          <cell r="L323">
            <v>29131</v>
          </cell>
          <cell r="M323">
            <v>70101</v>
          </cell>
          <cell r="N323">
            <v>55453.84</v>
          </cell>
          <cell r="O323">
            <v>587562.23</v>
          </cell>
          <cell r="P323">
            <v>139928.29999999999</v>
          </cell>
          <cell r="Q323">
            <v>447633.93</v>
          </cell>
          <cell r="R323">
            <v>587562.23</v>
          </cell>
        </row>
        <row r="324">
          <cell r="A324">
            <v>513202</v>
          </cell>
          <cell r="B324" t="str">
            <v>New Meters - Commerical</v>
          </cell>
          <cell r="C324" t="str">
            <v>New Meter Connections - Commerical</v>
          </cell>
          <cell r="D324" t="str">
            <v>Elec Ntwk Project Management</v>
          </cell>
          <cell r="E324" t="str">
            <v>In Field</v>
          </cell>
          <cell r="F324">
            <v>37073</v>
          </cell>
          <cell r="G324">
            <v>37437</v>
          </cell>
          <cell r="H324" t="str">
            <v>Walsh, Marcus</v>
          </cell>
          <cell r="I324">
            <v>0</v>
          </cell>
          <cell r="J324">
            <v>2101</v>
          </cell>
          <cell r="K324" t="str">
            <v>CIPEN Serv &amp; Meters</v>
          </cell>
          <cell r="L324">
            <v>29131</v>
          </cell>
          <cell r="M324">
            <v>70101</v>
          </cell>
          <cell r="N324">
            <v>19231.47</v>
          </cell>
          <cell r="O324">
            <v>201122.57</v>
          </cell>
          <cell r="P324">
            <v>37788.400000000001</v>
          </cell>
          <cell r="Q324">
            <v>163334.17000000001</v>
          </cell>
          <cell r="R324">
            <v>201122.57</v>
          </cell>
        </row>
        <row r="325">
          <cell r="A325">
            <v>513203</v>
          </cell>
          <cell r="B325" t="str">
            <v>Acto-ANU Balmain Vilage</v>
          </cell>
          <cell r="C325" t="str">
            <v>ANU-Balmain Village HV/LV/SL Reticulation Alterations</v>
          </cell>
          <cell r="D325" t="str">
            <v>Elec Ntwk Project Management</v>
          </cell>
          <cell r="E325" t="str">
            <v>Design</v>
          </cell>
          <cell r="F325">
            <v>37116</v>
          </cell>
          <cell r="G325">
            <v>38076</v>
          </cell>
          <cell r="H325" t="str">
            <v>Peisley, Mr. Warren</v>
          </cell>
          <cell r="I325">
            <v>0</v>
          </cell>
          <cell r="J325">
            <v>2101</v>
          </cell>
          <cell r="K325" t="str">
            <v>CIPEN Special Reqst</v>
          </cell>
          <cell r="L325">
            <v>29131</v>
          </cell>
          <cell r="M325">
            <v>70101</v>
          </cell>
          <cell r="N325">
            <v>63.08</v>
          </cell>
          <cell r="O325">
            <v>1826.91</v>
          </cell>
          <cell r="P325">
            <v>1826.91</v>
          </cell>
          <cell r="Q325">
            <v>0</v>
          </cell>
          <cell r="R325">
            <v>1826.91</v>
          </cell>
        </row>
        <row r="326">
          <cell r="A326">
            <v>513204</v>
          </cell>
          <cell r="B326" t="str">
            <v>Holt 25/51 Magpies Sprts Club</v>
          </cell>
          <cell r="C326" t="str">
            <v>Holt 25/51 Supply Upgrade S/S 3147 to Magpies Sports Club</v>
          </cell>
          <cell r="D326" t="str">
            <v>Elec Ntwk Project Management</v>
          </cell>
          <cell r="E326" t="str">
            <v>CLOSED</v>
          </cell>
          <cell r="F326">
            <v>37132</v>
          </cell>
          <cell r="G326">
            <v>37356</v>
          </cell>
          <cell r="H326" t="str">
            <v>Singh, Mr. Darshan</v>
          </cell>
          <cell r="I326">
            <v>0</v>
          </cell>
          <cell r="J326">
            <v>2101</v>
          </cell>
          <cell r="K326" t="str">
            <v>CIPEN Com/Ind Dvlpm</v>
          </cell>
          <cell r="L326">
            <v>29131</v>
          </cell>
          <cell r="M326">
            <v>70101</v>
          </cell>
          <cell r="N326">
            <v>0</v>
          </cell>
          <cell r="O326">
            <v>13955.3</v>
          </cell>
          <cell r="P326">
            <v>0</v>
          </cell>
          <cell r="Q326">
            <v>13955.3</v>
          </cell>
          <cell r="R326">
            <v>13955.3</v>
          </cell>
        </row>
        <row r="327">
          <cell r="A327">
            <v>513205</v>
          </cell>
          <cell r="B327" t="str">
            <v>Wats 14/61 LV Retic to Units</v>
          </cell>
          <cell r="C327" t="str">
            <v>Watson 14/61 LV Reticulation to unit development</v>
          </cell>
          <cell r="D327" t="str">
            <v>Elec Ntwk Project Management</v>
          </cell>
          <cell r="E327" t="str">
            <v>Design</v>
          </cell>
          <cell r="F327">
            <v>37132</v>
          </cell>
          <cell r="G327">
            <v>37437</v>
          </cell>
          <cell r="H327" t="str">
            <v>Singh, Mr. Darshan</v>
          </cell>
          <cell r="I327">
            <v>0</v>
          </cell>
          <cell r="J327">
            <v>2101</v>
          </cell>
          <cell r="K327" t="str">
            <v>CIPEN Urban Infill</v>
          </cell>
          <cell r="L327">
            <v>29131</v>
          </cell>
          <cell r="M327">
            <v>70101</v>
          </cell>
          <cell r="N327">
            <v>0</v>
          </cell>
          <cell r="O327">
            <v>918.62</v>
          </cell>
          <cell r="P327">
            <v>918.62</v>
          </cell>
          <cell r="Q327">
            <v>0</v>
          </cell>
          <cell r="R327">
            <v>918.62</v>
          </cell>
        </row>
        <row r="328">
          <cell r="A328">
            <v>513206</v>
          </cell>
          <cell r="B328" t="str">
            <v>Macq 1/19 LV Supply to Units</v>
          </cell>
          <cell r="C328" t="str">
            <v>Macquarie 14/61 LV Supply to unit development</v>
          </cell>
          <cell r="D328" t="str">
            <v>Elec Ntwk Project Management</v>
          </cell>
          <cell r="E328" t="str">
            <v>Design</v>
          </cell>
          <cell r="F328">
            <v>37133</v>
          </cell>
          <cell r="G328">
            <v>37529</v>
          </cell>
          <cell r="H328" t="str">
            <v>Singh, Mr. Darshan</v>
          </cell>
          <cell r="I328">
            <v>0</v>
          </cell>
          <cell r="J328">
            <v>2101</v>
          </cell>
          <cell r="K328" t="str">
            <v>CIPEN Urban Infill</v>
          </cell>
          <cell r="L328">
            <v>29131</v>
          </cell>
          <cell r="M328">
            <v>70101</v>
          </cell>
          <cell r="N328">
            <v>94.62</v>
          </cell>
          <cell r="O328">
            <v>536.16</v>
          </cell>
          <cell r="P328">
            <v>536.16</v>
          </cell>
          <cell r="Q328">
            <v>0</v>
          </cell>
          <cell r="R328">
            <v>536.16</v>
          </cell>
        </row>
        <row r="329">
          <cell r="A329">
            <v>513207</v>
          </cell>
          <cell r="B329" t="str">
            <v>Cupp Lots 1&amp;2 Yellowbox Rd.</v>
          </cell>
          <cell r="C329" t="str">
            <v>Cuppacumalong Lots 1&amp;2 Yellowbox Rd.- supply to Rural Block</v>
          </cell>
          <cell r="D329" t="str">
            <v>Elec Ntwk Project Management</v>
          </cell>
          <cell r="E329" t="str">
            <v>CLOSED</v>
          </cell>
          <cell r="F329">
            <v>37133</v>
          </cell>
          <cell r="G329">
            <v>37346</v>
          </cell>
          <cell r="H329" t="str">
            <v>Walisundara, Mrs. Lakshmi</v>
          </cell>
          <cell r="I329">
            <v>0</v>
          </cell>
          <cell r="J329">
            <v>2101</v>
          </cell>
          <cell r="K329" t="str">
            <v>CIPEN Rural Dvlpmnt</v>
          </cell>
          <cell r="L329">
            <v>29131</v>
          </cell>
          <cell r="M329">
            <v>70101</v>
          </cell>
          <cell r="N329">
            <v>0</v>
          </cell>
          <cell r="O329">
            <v>13986.86</v>
          </cell>
          <cell r="P329">
            <v>0</v>
          </cell>
          <cell r="Q329">
            <v>13986.86</v>
          </cell>
          <cell r="R329">
            <v>13986.86</v>
          </cell>
        </row>
        <row r="330">
          <cell r="A330">
            <v>513208</v>
          </cell>
          <cell r="B330" t="str">
            <v>Dunl 7/108 LV Supply</v>
          </cell>
          <cell r="C330" t="str">
            <v>Dunlop 7/108 LV supply to townhouses</v>
          </cell>
          <cell r="D330" t="str">
            <v>Elec Ntwk Project Management</v>
          </cell>
          <cell r="E330" t="str">
            <v>Field Complete</v>
          </cell>
          <cell r="F330">
            <v>37133</v>
          </cell>
          <cell r="H330" t="str">
            <v>Singh, Mr. Darshan</v>
          </cell>
          <cell r="I330">
            <v>3960</v>
          </cell>
          <cell r="J330">
            <v>2101</v>
          </cell>
          <cell r="K330" t="str">
            <v>CIPEN Urban Infill</v>
          </cell>
          <cell r="L330">
            <v>29131</v>
          </cell>
          <cell r="M330">
            <v>70101</v>
          </cell>
          <cell r="N330">
            <v>0</v>
          </cell>
          <cell r="O330">
            <v>3721.59</v>
          </cell>
          <cell r="P330">
            <v>3721.59</v>
          </cell>
          <cell r="Q330">
            <v>0</v>
          </cell>
          <cell r="R330">
            <v>3721.59</v>
          </cell>
        </row>
        <row r="331">
          <cell r="A331">
            <v>513209</v>
          </cell>
          <cell r="B331" t="str">
            <v>ZSS Signage</v>
          </cell>
          <cell r="C331" t="str">
            <v>Installation of signage to all Zone Substations</v>
          </cell>
          <cell r="D331" t="str">
            <v>Elec Ntwk Asset Performance</v>
          </cell>
          <cell r="E331" t="str">
            <v>Field Complete</v>
          </cell>
          <cell r="F331">
            <v>37104</v>
          </cell>
          <cell r="G331">
            <v>37256</v>
          </cell>
          <cell r="H331" t="str">
            <v>Gubler, Dominic</v>
          </cell>
          <cell r="I331">
            <v>5640.1</v>
          </cell>
          <cell r="J331">
            <v>2105</v>
          </cell>
          <cell r="K331" t="str">
            <v>CIPEN ZSS Augment</v>
          </cell>
          <cell r="L331">
            <v>29131</v>
          </cell>
          <cell r="M331">
            <v>70103</v>
          </cell>
          <cell r="N331">
            <v>0</v>
          </cell>
          <cell r="O331">
            <v>4012.36</v>
          </cell>
          <cell r="P331">
            <v>4012.36</v>
          </cell>
          <cell r="Q331">
            <v>0</v>
          </cell>
          <cell r="R331">
            <v>4012.36</v>
          </cell>
        </row>
        <row r="332">
          <cell r="A332">
            <v>513210</v>
          </cell>
          <cell r="B332" t="str">
            <v>Melb 30&amp;31 LV supply to shops</v>
          </cell>
          <cell r="C332" t="str">
            <v>Melba Blocks 30&amp;31 LV supply to shops</v>
          </cell>
          <cell r="D332" t="str">
            <v>Elec Ntwk Project Management</v>
          </cell>
          <cell r="E332" t="str">
            <v>CLOSED</v>
          </cell>
          <cell r="F332">
            <v>37133</v>
          </cell>
          <cell r="H332" t="str">
            <v>Singh, Mr. Darshan</v>
          </cell>
          <cell r="I332">
            <v>2843</v>
          </cell>
          <cell r="J332">
            <v>2101</v>
          </cell>
          <cell r="K332" t="str">
            <v>CIPEN Com/Ind Dvlpm</v>
          </cell>
          <cell r="L332">
            <v>29131</v>
          </cell>
          <cell r="M332">
            <v>70101</v>
          </cell>
          <cell r="N332">
            <v>0</v>
          </cell>
          <cell r="O332">
            <v>5472.21</v>
          </cell>
          <cell r="P332">
            <v>0</v>
          </cell>
          <cell r="Q332">
            <v>5472.21</v>
          </cell>
          <cell r="R332">
            <v>5472.21</v>
          </cell>
        </row>
        <row r="333">
          <cell r="A333">
            <v>513211</v>
          </cell>
          <cell r="B333" t="str">
            <v>Fysh 14/20 LV U/G Service</v>
          </cell>
          <cell r="C333" t="str">
            <v>Fyshwick 14/20 Install LV U/ground Service Cable</v>
          </cell>
          <cell r="D333" t="str">
            <v>Elec Ntwk Project Management</v>
          </cell>
          <cell r="E333" t="str">
            <v>CLOSED</v>
          </cell>
          <cell r="F333">
            <v>37134</v>
          </cell>
          <cell r="H333" t="str">
            <v>Singh, Mr. Darshan</v>
          </cell>
          <cell r="I333">
            <v>3723</v>
          </cell>
          <cell r="J333">
            <v>2101</v>
          </cell>
          <cell r="K333" t="str">
            <v>CIPEN Com/Ind Dvlpm</v>
          </cell>
          <cell r="L333">
            <v>29131</v>
          </cell>
          <cell r="M333">
            <v>70101</v>
          </cell>
          <cell r="N333">
            <v>0</v>
          </cell>
          <cell r="O333">
            <v>4113.47</v>
          </cell>
          <cell r="P333">
            <v>0</v>
          </cell>
          <cell r="Q333">
            <v>4113.47</v>
          </cell>
          <cell r="R333">
            <v>4113.47</v>
          </cell>
        </row>
        <row r="334">
          <cell r="A334">
            <v>513212</v>
          </cell>
          <cell r="B334" t="str">
            <v>Airp Blk 19 HV&amp;LV Retic.</v>
          </cell>
          <cell r="C334" t="str">
            <v>Canberra International Airport Business Pk. Blk 19 HV&amp;LV retic. to Bldg B3</v>
          </cell>
          <cell r="D334" t="str">
            <v>Elec Ntwk Project Management</v>
          </cell>
          <cell r="E334" t="str">
            <v>CLOSED</v>
          </cell>
          <cell r="F334">
            <v>37133</v>
          </cell>
          <cell r="G334">
            <v>37406</v>
          </cell>
          <cell r="H334" t="str">
            <v>Cortes, Frank</v>
          </cell>
          <cell r="I334">
            <v>67956</v>
          </cell>
          <cell r="J334">
            <v>2101</v>
          </cell>
          <cell r="K334" t="str">
            <v>CIPEN Com/Ind Dvlpm</v>
          </cell>
          <cell r="L334">
            <v>29131</v>
          </cell>
          <cell r="M334">
            <v>70101</v>
          </cell>
          <cell r="N334">
            <v>0</v>
          </cell>
          <cell r="O334">
            <v>68589.66</v>
          </cell>
          <cell r="P334">
            <v>0</v>
          </cell>
          <cell r="Q334">
            <v>68589.66</v>
          </cell>
          <cell r="R334">
            <v>68589.66</v>
          </cell>
        </row>
        <row r="335">
          <cell r="A335">
            <v>513213</v>
          </cell>
          <cell r="B335" t="str">
            <v>Char 9/59 LV retic. u/grade</v>
          </cell>
          <cell r="C335" t="str">
            <v>Charnwood 9/59 LV Reticulation Upgrade</v>
          </cell>
          <cell r="D335" t="str">
            <v>Elec Ntwk Strategy&amp;Regulatory</v>
          </cell>
          <cell r="E335" t="str">
            <v>CLOSED</v>
          </cell>
          <cell r="F335">
            <v>37135</v>
          </cell>
          <cell r="H335" t="str">
            <v>Singh, Mr. Darshan</v>
          </cell>
          <cell r="I335">
            <v>3761</v>
          </cell>
          <cell r="J335">
            <v>2102</v>
          </cell>
          <cell r="K335" t="str">
            <v>CIPEN DS Sys Augmen</v>
          </cell>
          <cell r="L335">
            <v>29131</v>
          </cell>
          <cell r="M335">
            <v>70103</v>
          </cell>
          <cell r="N335">
            <v>0</v>
          </cell>
          <cell r="O335">
            <v>5394.46</v>
          </cell>
          <cell r="P335">
            <v>0</v>
          </cell>
          <cell r="Q335">
            <v>5394.46</v>
          </cell>
          <cell r="R335">
            <v>5394.46</v>
          </cell>
        </row>
        <row r="336">
          <cell r="A336">
            <v>513214</v>
          </cell>
          <cell r="B336" t="str">
            <v>WASP Licenses</v>
          </cell>
          <cell r="C336" t="str">
            <v>Electricity Networks IT Project WASP Licenses</v>
          </cell>
          <cell r="D336" t="str">
            <v>Elec Ntwk Asset Performance</v>
          </cell>
          <cell r="E336" t="str">
            <v>CLOSED</v>
          </cell>
          <cell r="F336">
            <v>36892</v>
          </cell>
          <cell r="G336">
            <v>37134</v>
          </cell>
          <cell r="H336" t="str">
            <v>Ramm, Mr. Darryl</v>
          </cell>
          <cell r="I336">
            <v>66470</v>
          </cell>
          <cell r="J336">
            <v>2105</v>
          </cell>
          <cell r="K336" t="str">
            <v>CIPEN IT Projects</v>
          </cell>
          <cell r="L336">
            <v>29731</v>
          </cell>
          <cell r="M336">
            <v>70108</v>
          </cell>
          <cell r="N336">
            <v>0</v>
          </cell>
          <cell r="O336">
            <v>66470</v>
          </cell>
          <cell r="P336">
            <v>0</v>
          </cell>
          <cell r="Q336">
            <v>66470</v>
          </cell>
          <cell r="R336">
            <v>66470</v>
          </cell>
        </row>
        <row r="337">
          <cell r="A337">
            <v>513215</v>
          </cell>
          <cell r="B337" t="str">
            <v>Phil 1/34 - Relocate HV Pole</v>
          </cell>
          <cell r="C337" t="str">
            <v>Phillip - 1/34 - Relocate HV Pole</v>
          </cell>
          <cell r="D337" t="str">
            <v>Elec Ntwk Project Management</v>
          </cell>
          <cell r="E337" t="str">
            <v>Field Complete</v>
          </cell>
          <cell r="F337">
            <v>37135</v>
          </cell>
          <cell r="G337">
            <v>37346</v>
          </cell>
          <cell r="H337" t="str">
            <v>Rewal, Mr. Subhash</v>
          </cell>
          <cell r="I337">
            <v>14300</v>
          </cell>
          <cell r="J337">
            <v>2101</v>
          </cell>
          <cell r="K337" t="str">
            <v>CIPEN Special Reqst</v>
          </cell>
          <cell r="L337">
            <v>29131</v>
          </cell>
          <cell r="M337">
            <v>70101</v>
          </cell>
          <cell r="N337">
            <v>0</v>
          </cell>
          <cell r="O337">
            <v>11042.51</v>
          </cell>
          <cell r="P337">
            <v>11042.51</v>
          </cell>
          <cell r="Q337">
            <v>0</v>
          </cell>
          <cell r="R337">
            <v>11042.51</v>
          </cell>
        </row>
        <row r="338">
          <cell r="A338">
            <v>513216</v>
          </cell>
          <cell r="B338" t="str">
            <v>O'lay Assets-Fire Haz. maps</v>
          </cell>
          <cell r="C338" t="str">
            <v>Overlaying of ActewAGL Assets on Fire Hazard Maps</v>
          </cell>
          <cell r="D338" t="str">
            <v>Elec Ntwk Asset Performance</v>
          </cell>
          <cell r="E338" t="str">
            <v>In Field</v>
          </cell>
          <cell r="F338">
            <v>37135</v>
          </cell>
          <cell r="H338" t="str">
            <v>Ramm, Mr. Darryl</v>
          </cell>
          <cell r="I338">
            <v>2400</v>
          </cell>
          <cell r="J338">
            <v>2105</v>
          </cell>
          <cell r="K338" t="str">
            <v>CIPEN IT Projects</v>
          </cell>
          <cell r="L338">
            <v>29731</v>
          </cell>
          <cell r="M338">
            <v>70108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A339">
            <v>513217</v>
          </cell>
          <cell r="B339" t="str">
            <v>Wann 28/130 LV Retic/Supply</v>
          </cell>
          <cell r="C339" t="str">
            <v>Wanniassa 28/130 LV Reticulation/Supply to Medical Supply</v>
          </cell>
          <cell r="D339" t="str">
            <v>Elec Ntwk Project Management</v>
          </cell>
          <cell r="E339" t="str">
            <v>CLOSED</v>
          </cell>
          <cell r="F339">
            <v>37152</v>
          </cell>
          <cell r="H339" t="str">
            <v>Singh, Mr. Darshan</v>
          </cell>
          <cell r="I339">
            <v>7530</v>
          </cell>
          <cell r="J339">
            <v>2101</v>
          </cell>
          <cell r="K339" t="str">
            <v>CIPEN Com/Ind Dvlpm</v>
          </cell>
          <cell r="L339">
            <v>29131</v>
          </cell>
          <cell r="M339">
            <v>70101</v>
          </cell>
          <cell r="N339">
            <v>0</v>
          </cell>
          <cell r="O339">
            <v>7532.02</v>
          </cell>
          <cell r="P339">
            <v>0</v>
          </cell>
          <cell r="Q339">
            <v>7532.02</v>
          </cell>
          <cell r="R339">
            <v>7532.02</v>
          </cell>
        </row>
        <row r="340">
          <cell r="A340">
            <v>513219</v>
          </cell>
          <cell r="B340" t="str">
            <v>Ains 18/24 LV Supply to Units</v>
          </cell>
          <cell r="C340" t="str">
            <v>Ainslie 18/24 LV Supply to Units</v>
          </cell>
          <cell r="D340" t="str">
            <v>Elec Ntwk Project Management</v>
          </cell>
          <cell r="E340" t="str">
            <v>In Field</v>
          </cell>
          <cell r="F340">
            <v>37152</v>
          </cell>
          <cell r="G340">
            <v>37437</v>
          </cell>
          <cell r="H340" t="str">
            <v>Singh, Mr. Darshan</v>
          </cell>
          <cell r="I340">
            <v>7500</v>
          </cell>
          <cell r="J340">
            <v>2101</v>
          </cell>
          <cell r="K340" t="str">
            <v>CIPEN Urban Infill</v>
          </cell>
          <cell r="L340">
            <v>29131</v>
          </cell>
          <cell r="M340">
            <v>70101</v>
          </cell>
          <cell r="N340">
            <v>1998.86</v>
          </cell>
          <cell r="O340">
            <v>9457.76</v>
          </cell>
          <cell r="P340">
            <v>9457.76</v>
          </cell>
          <cell r="Q340">
            <v>0</v>
          </cell>
          <cell r="R340">
            <v>9457.76</v>
          </cell>
        </row>
        <row r="341">
          <cell r="A341">
            <v>513220</v>
          </cell>
          <cell r="B341" t="str">
            <v>NSW Rural Lots 1&amp;2 Goor. Par.</v>
          </cell>
          <cell r="C341" t="str">
            <v>Goorooyaroo Parish lots 1&amp;2 HV (3 Phase) Supply to 3 rural blocks for A&amp;A Constr</v>
          </cell>
          <cell r="D341" t="str">
            <v>Elec Ntwk Project Management</v>
          </cell>
          <cell r="E341" t="str">
            <v>Field Complete</v>
          </cell>
          <cell r="F341">
            <v>37152</v>
          </cell>
          <cell r="H341" t="str">
            <v>Maguire, Paul</v>
          </cell>
          <cell r="I341">
            <v>37604</v>
          </cell>
          <cell r="J341">
            <v>2101</v>
          </cell>
          <cell r="K341" t="str">
            <v>CIPEN Rural Dvlpmnt</v>
          </cell>
          <cell r="L341">
            <v>29131</v>
          </cell>
          <cell r="M341">
            <v>70101</v>
          </cell>
          <cell r="N341">
            <v>0</v>
          </cell>
          <cell r="O341">
            <v>28012.35</v>
          </cell>
          <cell r="P341">
            <v>28012.35</v>
          </cell>
          <cell r="Q341">
            <v>0</v>
          </cell>
          <cell r="R341">
            <v>28012.35</v>
          </cell>
        </row>
        <row r="342">
          <cell r="A342">
            <v>513221</v>
          </cell>
          <cell r="B342" t="str">
            <v>Lath Zone WTI Replace</v>
          </cell>
          <cell r="C342" t="str">
            <v>Latham Zone WTI Replacement Program</v>
          </cell>
          <cell r="D342" t="str">
            <v>Elec Ntwk Asset Performance</v>
          </cell>
          <cell r="E342" t="str">
            <v>In Field</v>
          </cell>
          <cell r="F342">
            <v>37165</v>
          </cell>
          <cell r="H342" t="str">
            <v>Roesler, Mr. Michael</v>
          </cell>
          <cell r="I342">
            <v>33001</v>
          </cell>
          <cell r="J342">
            <v>2105</v>
          </cell>
          <cell r="K342" t="str">
            <v>CIPEN Meter Replace</v>
          </cell>
          <cell r="L342">
            <v>29131</v>
          </cell>
          <cell r="M342">
            <v>70102</v>
          </cell>
          <cell r="N342">
            <v>333.24</v>
          </cell>
          <cell r="O342">
            <v>7318.71</v>
          </cell>
          <cell r="P342">
            <v>7318.71</v>
          </cell>
          <cell r="Q342">
            <v>0</v>
          </cell>
          <cell r="R342">
            <v>7318.71</v>
          </cell>
        </row>
        <row r="343">
          <cell r="A343">
            <v>513222</v>
          </cell>
          <cell r="B343" t="str">
            <v>Gung Flemington Rd HV</v>
          </cell>
          <cell r="C343" t="str">
            <v>Gungahlin Flemington Rd HV O/Head Relocation</v>
          </cell>
          <cell r="D343" t="str">
            <v>Elec Ntwk Project Management</v>
          </cell>
          <cell r="E343" t="str">
            <v>Field Complete</v>
          </cell>
          <cell r="F343">
            <v>37160</v>
          </cell>
          <cell r="H343" t="str">
            <v>Walisundara, Mrs. Lakshmi</v>
          </cell>
          <cell r="I343">
            <v>15109</v>
          </cell>
          <cell r="J343">
            <v>2101</v>
          </cell>
          <cell r="K343" t="str">
            <v>CIPEN Special Reqst</v>
          </cell>
          <cell r="L343">
            <v>29131</v>
          </cell>
          <cell r="M343">
            <v>70101</v>
          </cell>
          <cell r="N343">
            <v>0</v>
          </cell>
          <cell r="O343">
            <v>14564.71</v>
          </cell>
          <cell r="P343">
            <v>14564.71</v>
          </cell>
          <cell r="Q343">
            <v>0</v>
          </cell>
          <cell r="R343">
            <v>14564.71</v>
          </cell>
        </row>
        <row r="344">
          <cell r="A344">
            <v>513223</v>
          </cell>
          <cell r="B344" t="str">
            <v>Mitc 1/16 Sub 1951 Augment</v>
          </cell>
          <cell r="C344" t="str">
            <v>Mitchell 1/16 Sub 1951 Augmentation</v>
          </cell>
          <cell r="D344" t="str">
            <v>Elec Ntwk Strategy&amp;Regulatory</v>
          </cell>
          <cell r="E344" t="str">
            <v>CLOSED</v>
          </cell>
          <cell r="F344">
            <v>37135</v>
          </cell>
          <cell r="G344">
            <v>37437</v>
          </cell>
          <cell r="H344" t="str">
            <v>Hunnemann, Frank</v>
          </cell>
          <cell r="I344">
            <v>276329</v>
          </cell>
          <cell r="J344">
            <v>2102</v>
          </cell>
          <cell r="K344" t="str">
            <v>CIPEN DS S/S Augmen</v>
          </cell>
          <cell r="L344">
            <v>29131</v>
          </cell>
          <cell r="M344">
            <v>70103</v>
          </cell>
          <cell r="N344">
            <v>0</v>
          </cell>
          <cell r="O344">
            <v>255406.28</v>
          </cell>
          <cell r="P344">
            <v>0</v>
          </cell>
          <cell r="Q344">
            <v>255406.28</v>
          </cell>
          <cell r="R344">
            <v>255406.28</v>
          </cell>
        </row>
        <row r="345">
          <cell r="A345">
            <v>513224</v>
          </cell>
          <cell r="B345" t="str">
            <v>Jerr Mugga Landfill Blk 2114</v>
          </cell>
          <cell r="C345" t="str">
            <v>Jerrabomberra Mugga Landfill Blk 2114</v>
          </cell>
          <cell r="D345" t="str">
            <v>Elec Ntwk Project Management</v>
          </cell>
          <cell r="E345" t="str">
            <v>Field Complete</v>
          </cell>
          <cell r="F345">
            <v>37161</v>
          </cell>
          <cell r="H345" t="str">
            <v>Rewal, Mr. Subhash</v>
          </cell>
          <cell r="I345">
            <v>15610</v>
          </cell>
          <cell r="J345">
            <v>2101</v>
          </cell>
          <cell r="K345" t="str">
            <v>CIPEN Special Reqst</v>
          </cell>
          <cell r="L345">
            <v>29131</v>
          </cell>
          <cell r="M345">
            <v>70101</v>
          </cell>
          <cell r="N345">
            <v>0</v>
          </cell>
          <cell r="O345">
            <v>23223.97</v>
          </cell>
          <cell r="P345">
            <v>23223.97</v>
          </cell>
          <cell r="Q345">
            <v>0</v>
          </cell>
          <cell r="R345">
            <v>23223.97</v>
          </cell>
        </row>
        <row r="346">
          <cell r="A346">
            <v>513225</v>
          </cell>
          <cell r="B346" t="str">
            <v>Red H 16/41 LV Service Aug</v>
          </cell>
          <cell r="C346" t="str">
            <v>Red Hill Blk 16 Sec 41 LV Service Augmentation</v>
          </cell>
          <cell r="D346" t="str">
            <v>Elec Ntwk Strategy&amp;Regulatory</v>
          </cell>
          <cell r="E346" t="str">
            <v>CLOSED</v>
          </cell>
          <cell r="F346">
            <v>37165</v>
          </cell>
          <cell r="G346">
            <v>37226</v>
          </cell>
          <cell r="H346" t="str">
            <v>Roesler, Mr. Michael</v>
          </cell>
          <cell r="I346">
            <v>6970</v>
          </cell>
          <cell r="J346">
            <v>2102</v>
          </cell>
          <cell r="K346" t="str">
            <v>CIPEN DS Sys Augmen</v>
          </cell>
          <cell r="L346">
            <v>29131</v>
          </cell>
          <cell r="M346">
            <v>70103</v>
          </cell>
          <cell r="N346">
            <v>0</v>
          </cell>
          <cell r="O346">
            <v>5109.3</v>
          </cell>
          <cell r="P346">
            <v>0</v>
          </cell>
          <cell r="Q346">
            <v>5109.3</v>
          </cell>
          <cell r="R346">
            <v>5109.3</v>
          </cell>
        </row>
        <row r="347">
          <cell r="A347">
            <v>513226</v>
          </cell>
          <cell r="B347" t="str">
            <v>Conder 9 Banks 3 Stg 2A HV/LV</v>
          </cell>
          <cell r="C347" t="str">
            <v>Conder 9 Banks 3 Stage 2A HV/LV Retic</v>
          </cell>
          <cell r="D347" t="str">
            <v>Elec Ntwk Project Management</v>
          </cell>
          <cell r="E347" t="str">
            <v>In Field</v>
          </cell>
          <cell r="F347">
            <v>37165</v>
          </cell>
          <cell r="G347">
            <v>37622</v>
          </cell>
          <cell r="H347" t="str">
            <v>Peisley, Mr. Warren</v>
          </cell>
          <cell r="I347">
            <v>164010</v>
          </cell>
          <cell r="J347">
            <v>2101</v>
          </cell>
          <cell r="K347" t="str">
            <v>CIPEN Urban Dvlpmnt</v>
          </cell>
          <cell r="L347">
            <v>29131</v>
          </cell>
          <cell r="M347">
            <v>70101</v>
          </cell>
          <cell r="N347">
            <v>-165.87</v>
          </cell>
          <cell r="O347">
            <v>154095.73000000001</v>
          </cell>
          <cell r="P347">
            <v>154095.73000000001</v>
          </cell>
          <cell r="Q347">
            <v>0</v>
          </cell>
          <cell r="R347">
            <v>154095.73000000001</v>
          </cell>
        </row>
        <row r="348">
          <cell r="A348">
            <v>513227</v>
          </cell>
          <cell r="B348" t="str">
            <v>Turn 22 &amp; 23/28 LV Reloc</v>
          </cell>
          <cell r="C348" t="str">
            <v>Turner Blk 22 &amp; 23 Sec 28 LV Relocation for Multi Unit Dev</v>
          </cell>
          <cell r="D348" t="str">
            <v>Elec Ntwk Project Management</v>
          </cell>
          <cell r="E348" t="str">
            <v>Design</v>
          </cell>
          <cell r="F348">
            <v>37165</v>
          </cell>
          <cell r="G348">
            <v>37468</v>
          </cell>
          <cell r="H348" t="str">
            <v>Singh, Mr. Darshan</v>
          </cell>
          <cell r="I348">
            <v>0</v>
          </cell>
          <cell r="J348">
            <v>2101</v>
          </cell>
          <cell r="K348" t="str">
            <v>CIPEN Special Reqst</v>
          </cell>
          <cell r="L348">
            <v>29131</v>
          </cell>
          <cell r="M348">
            <v>70101</v>
          </cell>
          <cell r="N348">
            <v>0</v>
          </cell>
          <cell r="O348">
            <v>157.69999999999999</v>
          </cell>
          <cell r="P348">
            <v>157.69999999999999</v>
          </cell>
          <cell r="Q348">
            <v>0</v>
          </cell>
          <cell r="R348">
            <v>157.69999999999999</v>
          </cell>
        </row>
        <row r="349">
          <cell r="A349">
            <v>513230</v>
          </cell>
          <cell r="B349" t="str">
            <v>Turn 12 &amp; 13/61 LV Retic</v>
          </cell>
          <cell r="C349" t="str">
            <v>Turner Blk 12 &amp; 13 Sec 61 LV Retic/Supply to Units</v>
          </cell>
          <cell r="D349" t="str">
            <v>Elec Ntwk Project Management</v>
          </cell>
          <cell r="E349" t="str">
            <v>Field Complete</v>
          </cell>
          <cell r="F349">
            <v>37165</v>
          </cell>
          <cell r="H349" t="str">
            <v>Singh, Mr. Darshan</v>
          </cell>
          <cell r="I349">
            <v>9980</v>
          </cell>
          <cell r="J349">
            <v>2101</v>
          </cell>
          <cell r="K349" t="str">
            <v>CIPEN Urban Infill</v>
          </cell>
          <cell r="L349">
            <v>29131</v>
          </cell>
          <cell r="M349">
            <v>70101</v>
          </cell>
          <cell r="N349">
            <v>0</v>
          </cell>
          <cell r="O349">
            <v>16255.73</v>
          </cell>
          <cell r="P349">
            <v>16255.73</v>
          </cell>
          <cell r="Q349">
            <v>0</v>
          </cell>
          <cell r="R349">
            <v>16255.73</v>
          </cell>
        </row>
        <row r="350">
          <cell r="A350">
            <v>513231</v>
          </cell>
          <cell r="B350" t="str">
            <v>Nich Gold Creek LV Supply</v>
          </cell>
          <cell r="C350" t="str">
            <v>Nicholls Gold Creek LV Supply to Golf Course</v>
          </cell>
          <cell r="D350" t="str">
            <v>Elec Ntwk Project Management</v>
          </cell>
          <cell r="E350" t="str">
            <v>Design</v>
          </cell>
          <cell r="F350">
            <v>37165</v>
          </cell>
          <cell r="G350">
            <v>37529</v>
          </cell>
          <cell r="H350" t="str">
            <v>Peisley, Mr. Warren</v>
          </cell>
          <cell r="I350">
            <v>0</v>
          </cell>
          <cell r="J350">
            <v>2101</v>
          </cell>
          <cell r="K350" t="str">
            <v>CIPEN Com/Ind Dvlpm</v>
          </cell>
          <cell r="L350">
            <v>29131</v>
          </cell>
          <cell r="M350">
            <v>70101</v>
          </cell>
          <cell r="N350">
            <v>0</v>
          </cell>
          <cell r="O350">
            <v>491.07</v>
          </cell>
          <cell r="P350">
            <v>491.07</v>
          </cell>
          <cell r="Q350">
            <v>0</v>
          </cell>
          <cell r="R350">
            <v>491.07</v>
          </cell>
        </row>
        <row r="351">
          <cell r="A351">
            <v>513232</v>
          </cell>
          <cell r="B351" t="str">
            <v>Amar 4 Estate Stage 1 HV LV</v>
          </cell>
          <cell r="C351" t="str">
            <v>Amaroo 4 Estate Stage 1 HV/LV Reticulation</v>
          </cell>
          <cell r="D351" t="str">
            <v>Elec Ntwk Project Management</v>
          </cell>
          <cell r="E351" t="str">
            <v>In Field</v>
          </cell>
          <cell r="F351">
            <v>37165</v>
          </cell>
          <cell r="G351">
            <v>37437</v>
          </cell>
          <cell r="H351" t="str">
            <v>Walisundara, Mrs. Lakshmi</v>
          </cell>
          <cell r="I351">
            <v>283930</v>
          </cell>
          <cell r="J351">
            <v>2101</v>
          </cell>
          <cell r="K351" t="str">
            <v>CIPEN Urban Dvlpmnt</v>
          </cell>
          <cell r="L351">
            <v>29131</v>
          </cell>
          <cell r="M351">
            <v>70101</v>
          </cell>
          <cell r="N351">
            <v>34215</v>
          </cell>
          <cell r="O351">
            <v>257710.56</v>
          </cell>
          <cell r="P351">
            <v>257710.56</v>
          </cell>
          <cell r="Q351">
            <v>0</v>
          </cell>
          <cell r="R351">
            <v>257710.56</v>
          </cell>
        </row>
        <row r="352">
          <cell r="A352">
            <v>513233</v>
          </cell>
          <cell r="B352" t="str">
            <v>Brad 12/21 LV Retic</v>
          </cell>
          <cell r="C352" t="str">
            <v>Braddon Blk 12 Sec 21 LV Reticulation</v>
          </cell>
          <cell r="D352" t="str">
            <v>Elec Ntwk Project Management</v>
          </cell>
          <cell r="E352" t="str">
            <v>Design</v>
          </cell>
          <cell r="F352">
            <v>37165</v>
          </cell>
          <cell r="G352">
            <v>37468</v>
          </cell>
          <cell r="H352" t="str">
            <v>Singh, Mr. Darshan</v>
          </cell>
          <cell r="I352">
            <v>0</v>
          </cell>
          <cell r="J352">
            <v>2101</v>
          </cell>
          <cell r="K352" t="str">
            <v>CIPEN Com/Ind Dvlpm</v>
          </cell>
          <cell r="L352">
            <v>29131</v>
          </cell>
          <cell r="M352">
            <v>70101</v>
          </cell>
          <cell r="N352">
            <v>126.15</v>
          </cell>
          <cell r="O352">
            <v>458.51</v>
          </cell>
          <cell r="P352">
            <v>458.51</v>
          </cell>
          <cell r="Q352">
            <v>0</v>
          </cell>
          <cell r="R352">
            <v>458.51</v>
          </cell>
        </row>
        <row r="353">
          <cell r="A353">
            <v>513234</v>
          </cell>
          <cell r="B353" t="str">
            <v>Wara 1/38 LV Supply to OPU</v>
          </cell>
          <cell r="C353" t="str">
            <v>Waramanga Blk 1 Sec 38 LV Supply to OPU's</v>
          </cell>
          <cell r="D353" t="str">
            <v>Elec Ntwk Project Management</v>
          </cell>
          <cell r="E353" t="str">
            <v>CLOSED</v>
          </cell>
          <cell r="F353">
            <v>37165</v>
          </cell>
          <cell r="G353">
            <v>37422</v>
          </cell>
          <cell r="H353" t="str">
            <v>Singh, Mr. Darshan</v>
          </cell>
          <cell r="I353">
            <v>6200</v>
          </cell>
          <cell r="J353">
            <v>2101</v>
          </cell>
          <cell r="K353" t="str">
            <v>CIPEN Com/Ind Dvlpm</v>
          </cell>
          <cell r="L353">
            <v>29131</v>
          </cell>
          <cell r="M353">
            <v>70101</v>
          </cell>
          <cell r="N353">
            <v>0</v>
          </cell>
          <cell r="O353">
            <v>5898.6</v>
          </cell>
          <cell r="P353">
            <v>0</v>
          </cell>
          <cell r="Q353">
            <v>5898.6</v>
          </cell>
          <cell r="R353">
            <v>5898.6</v>
          </cell>
        </row>
        <row r="354">
          <cell r="A354">
            <v>513235</v>
          </cell>
          <cell r="B354" t="str">
            <v>Bruc 20/81 LV Retic/Supply</v>
          </cell>
          <cell r="C354" t="str">
            <v>Bruce 20/81 LV Reticulation/Supply to Units</v>
          </cell>
          <cell r="D354" t="str">
            <v>Elec Ntwk Project Management</v>
          </cell>
          <cell r="E354" t="str">
            <v>Design</v>
          </cell>
          <cell r="F354">
            <v>37165</v>
          </cell>
          <cell r="G354">
            <v>37498</v>
          </cell>
          <cell r="H354" t="str">
            <v>Roesler, Mr. Michael</v>
          </cell>
          <cell r="I354">
            <v>0</v>
          </cell>
          <cell r="J354">
            <v>2101</v>
          </cell>
          <cell r="K354" t="str">
            <v>CIPEN Urban Infill</v>
          </cell>
          <cell r="L354">
            <v>29131</v>
          </cell>
          <cell r="M354">
            <v>70101</v>
          </cell>
          <cell r="N354">
            <v>327.94</v>
          </cell>
          <cell r="O354">
            <v>1201.77</v>
          </cell>
          <cell r="P354">
            <v>1201.77</v>
          </cell>
          <cell r="Q354">
            <v>0</v>
          </cell>
          <cell r="R354">
            <v>1201.77</v>
          </cell>
        </row>
        <row r="355">
          <cell r="A355">
            <v>513236</v>
          </cell>
          <cell r="B355" t="str">
            <v>Deak 74/37 LV Supply to APF</v>
          </cell>
          <cell r="C355" t="str">
            <v>Deakin Blk 74 Sec 37 LV Supply to APF House</v>
          </cell>
          <cell r="D355" t="str">
            <v>Elec Ntwk Project Management</v>
          </cell>
          <cell r="E355" t="str">
            <v>In Field</v>
          </cell>
          <cell r="F355">
            <v>37165</v>
          </cell>
          <cell r="G355">
            <v>37376</v>
          </cell>
          <cell r="H355" t="str">
            <v>Rewal, Mr. Subhash</v>
          </cell>
          <cell r="I355">
            <v>1140</v>
          </cell>
          <cell r="J355">
            <v>2101</v>
          </cell>
          <cell r="K355" t="str">
            <v>CIPEN Com/Ind Dvlpm</v>
          </cell>
          <cell r="L355">
            <v>29131</v>
          </cell>
          <cell r="M355">
            <v>70101</v>
          </cell>
          <cell r="N355">
            <v>0</v>
          </cell>
          <cell r="O355">
            <v>10573.56</v>
          </cell>
          <cell r="P355">
            <v>10573.56</v>
          </cell>
          <cell r="Q355">
            <v>0</v>
          </cell>
          <cell r="R355">
            <v>10573.56</v>
          </cell>
        </row>
        <row r="356">
          <cell r="A356">
            <v>513237</v>
          </cell>
          <cell r="B356" t="str">
            <v>NGK Gas Switches</v>
          </cell>
          <cell r="C356" t="str">
            <v>2001/02 A/B Replacements with NGK Gas Switches</v>
          </cell>
          <cell r="D356" t="str">
            <v>Elec Ntwk Asset Performance</v>
          </cell>
          <cell r="E356" t="str">
            <v>In Field</v>
          </cell>
          <cell r="F356">
            <v>37073</v>
          </cell>
          <cell r="G356">
            <v>37437</v>
          </cell>
          <cell r="H356" t="str">
            <v>Argue, Mr. Fraser</v>
          </cell>
          <cell r="I356">
            <v>8000</v>
          </cell>
          <cell r="J356">
            <v>2105</v>
          </cell>
          <cell r="K356" t="str">
            <v>CIPEN DS O/H Replac</v>
          </cell>
          <cell r="L356">
            <v>29131</v>
          </cell>
          <cell r="M356">
            <v>70102</v>
          </cell>
          <cell r="N356">
            <v>0</v>
          </cell>
          <cell r="O356">
            <v>9542.7900000000009</v>
          </cell>
          <cell r="P356">
            <v>9542.7900000000009</v>
          </cell>
          <cell r="Q356">
            <v>0</v>
          </cell>
          <cell r="R356">
            <v>9542.7900000000009</v>
          </cell>
        </row>
        <row r="357">
          <cell r="A357">
            <v>513238</v>
          </cell>
          <cell r="B357" t="str">
            <v>Zone Fence Ext.</v>
          </cell>
          <cell r="C357" t="str">
            <v>Zone Substation Fence Extensions</v>
          </cell>
          <cell r="D357" t="str">
            <v>Elec Ntwk Asset Performance</v>
          </cell>
          <cell r="E357" t="str">
            <v>Field Complete</v>
          </cell>
          <cell r="F357">
            <v>37179</v>
          </cell>
          <cell r="G357">
            <v>37256</v>
          </cell>
          <cell r="H357" t="str">
            <v>Gubler, Dominic</v>
          </cell>
          <cell r="I357">
            <v>2904</v>
          </cell>
          <cell r="J357">
            <v>2105</v>
          </cell>
          <cell r="K357" t="str">
            <v>CIP Property Assets</v>
          </cell>
          <cell r="L357">
            <v>29721</v>
          </cell>
          <cell r="M357">
            <v>78110</v>
          </cell>
          <cell r="N357">
            <v>0</v>
          </cell>
          <cell r="O357">
            <v>1880</v>
          </cell>
          <cell r="P357">
            <v>1880</v>
          </cell>
          <cell r="Q357">
            <v>0</v>
          </cell>
          <cell r="R357">
            <v>1880</v>
          </cell>
        </row>
        <row r="358">
          <cell r="A358">
            <v>513239</v>
          </cell>
          <cell r="B358" t="str">
            <v>Post Isulator Replace.</v>
          </cell>
          <cell r="C358" t="str">
            <v>Cracked Post Isulator Replacement</v>
          </cell>
          <cell r="D358" t="str">
            <v>Elec Ntwk Asset Performance</v>
          </cell>
          <cell r="E358" t="str">
            <v>In Field</v>
          </cell>
          <cell r="F358">
            <v>37179</v>
          </cell>
          <cell r="G358">
            <v>37622</v>
          </cell>
          <cell r="H358" t="str">
            <v>Gubler, Dominic</v>
          </cell>
          <cell r="I358">
            <v>36660</v>
          </cell>
          <cell r="J358">
            <v>2105</v>
          </cell>
          <cell r="K358" t="str">
            <v>CIPEN ZSS Replace</v>
          </cell>
          <cell r="L358">
            <v>29131</v>
          </cell>
          <cell r="M358">
            <v>70102</v>
          </cell>
          <cell r="N358">
            <v>0</v>
          </cell>
          <cell r="O358">
            <v>17121.59</v>
          </cell>
          <cell r="P358">
            <v>17121.59</v>
          </cell>
          <cell r="Q358">
            <v>0</v>
          </cell>
          <cell r="R358">
            <v>17121.59</v>
          </cell>
        </row>
        <row r="359">
          <cell r="A359">
            <v>513240</v>
          </cell>
          <cell r="B359" t="str">
            <v>Kale 10/88 S/S 4565 Augment</v>
          </cell>
          <cell r="C359" t="str">
            <v>Kaleen Blk 10 Sec 88 Substation 4565 Augmentation</v>
          </cell>
          <cell r="D359" t="str">
            <v>Elec Ntwk Project Management</v>
          </cell>
          <cell r="E359" t="str">
            <v>CLOSED</v>
          </cell>
          <cell r="F359">
            <v>37165</v>
          </cell>
          <cell r="G359">
            <v>37296</v>
          </cell>
          <cell r="H359" t="str">
            <v>Peisley, Mr. Warren</v>
          </cell>
          <cell r="I359">
            <v>35005</v>
          </cell>
          <cell r="J359">
            <v>2101</v>
          </cell>
          <cell r="K359" t="str">
            <v>CIPEN Com/Ind Dvlpm</v>
          </cell>
          <cell r="L359">
            <v>29131</v>
          </cell>
          <cell r="M359">
            <v>70101</v>
          </cell>
          <cell r="N359">
            <v>0</v>
          </cell>
          <cell r="O359">
            <v>42440.04</v>
          </cell>
          <cell r="P359">
            <v>0</v>
          </cell>
          <cell r="Q359">
            <v>42440.04</v>
          </cell>
          <cell r="R359">
            <v>42440.04</v>
          </cell>
        </row>
        <row r="360">
          <cell r="A360">
            <v>513241</v>
          </cell>
          <cell r="B360" t="str">
            <v>Cond 9-14/230 LV Retic</v>
          </cell>
          <cell r="C360" t="str">
            <v>Conder 9-14/230 LV Reticulation Alterations</v>
          </cell>
          <cell r="D360" t="str">
            <v>Elec Ntwk Strategy&amp;Regulatory</v>
          </cell>
          <cell r="E360" t="str">
            <v>Field Complete</v>
          </cell>
          <cell r="F360">
            <v>37165</v>
          </cell>
          <cell r="G360">
            <v>37287</v>
          </cell>
          <cell r="H360" t="str">
            <v>Walisundara, Mrs. Lakshmi</v>
          </cell>
          <cell r="I360">
            <v>10795</v>
          </cell>
          <cell r="J360">
            <v>2102</v>
          </cell>
          <cell r="K360" t="str">
            <v>CIPEN DS Sys Augmen</v>
          </cell>
          <cell r="L360">
            <v>29131</v>
          </cell>
          <cell r="M360">
            <v>70103</v>
          </cell>
          <cell r="N360">
            <v>0</v>
          </cell>
          <cell r="O360">
            <v>2187.54</v>
          </cell>
          <cell r="P360">
            <v>2187.54</v>
          </cell>
          <cell r="Q360">
            <v>0</v>
          </cell>
          <cell r="R360">
            <v>2187.54</v>
          </cell>
        </row>
        <row r="361">
          <cell r="A361">
            <v>513242</v>
          </cell>
          <cell r="B361" t="str">
            <v>Macq 4/49 LV Supply to Mand</v>
          </cell>
          <cell r="C361" t="str">
            <v>Macquarie 4/49 LV Supply to Mandarin Club</v>
          </cell>
          <cell r="D361" t="str">
            <v>Elec Ntwk Project Management</v>
          </cell>
          <cell r="E361" t="str">
            <v>CLOSED</v>
          </cell>
          <cell r="F361">
            <v>37165</v>
          </cell>
          <cell r="G361">
            <v>37226</v>
          </cell>
          <cell r="H361" t="str">
            <v>Singh, Mr. Darshan</v>
          </cell>
          <cell r="I361">
            <v>4460</v>
          </cell>
          <cell r="J361">
            <v>2101</v>
          </cell>
          <cell r="K361" t="str">
            <v>CIPEN Com/Ind Dvlpm</v>
          </cell>
          <cell r="L361">
            <v>29131</v>
          </cell>
          <cell r="M361">
            <v>70101</v>
          </cell>
          <cell r="N361">
            <v>0</v>
          </cell>
          <cell r="O361">
            <v>3732.94</v>
          </cell>
          <cell r="P361">
            <v>0</v>
          </cell>
          <cell r="Q361">
            <v>3732.94</v>
          </cell>
          <cell r="R361">
            <v>3732.94</v>
          </cell>
        </row>
        <row r="362">
          <cell r="A362">
            <v>513243</v>
          </cell>
          <cell r="B362" t="str">
            <v>Mitc - 11kV Voltage Regulators</v>
          </cell>
          <cell r="C362" t="str">
            <v>Mitchell 11kV Voltage Regulators</v>
          </cell>
          <cell r="D362" t="str">
            <v>Elec Ntwk Strategy&amp;Regulatory</v>
          </cell>
          <cell r="E362" t="str">
            <v>In Field</v>
          </cell>
          <cell r="F362">
            <v>37181</v>
          </cell>
          <cell r="H362" t="str">
            <v>Forlin, Mr. Silvano Anthony</v>
          </cell>
          <cell r="I362">
            <v>307706</v>
          </cell>
          <cell r="J362">
            <v>2102</v>
          </cell>
          <cell r="K362" t="str">
            <v>CIPEN DS Sys Augmen</v>
          </cell>
          <cell r="L362">
            <v>29131</v>
          </cell>
          <cell r="M362">
            <v>70103</v>
          </cell>
          <cell r="N362">
            <v>418.73</v>
          </cell>
          <cell r="O362">
            <v>10556.83</v>
          </cell>
          <cell r="P362">
            <v>10556.83</v>
          </cell>
          <cell r="Q362">
            <v>0</v>
          </cell>
          <cell r="R362">
            <v>10556.83</v>
          </cell>
        </row>
        <row r="363">
          <cell r="A363">
            <v>513244</v>
          </cell>
          <cell r="B363" t="str">
            <v>Mitc - 11kV Feeder to Mitchell</v>
          </cell>
          <cell r="C363" t="str">
            <v>Mitchell 11kV Feeder to Mitchell Design and Siting Project Only</v>
          </cell>
          <cell r="D363" t="str">
            <v>Elec Ntwk Strategy&amp;Regulatory</v>
          </cell>
          <cell r="E363" t="str">
            <v>Design</v>
          </cell>
          <cell r="F363">
            <v>37181</v>
          </cell>
          <cell r="H363" t="str">
            <v>Worony, Mr. Janusz</v>
          </cell>
          <cell r="I363">
            <v>0</v>
          </cell>
          <cell r="J363">
            <v>2102</v>
          </cell>
          <cell r="K363" t="str">
            <v>CIPEN DS Sys Augmen</v>
          </cell>
          <cell r="L363">
            <v>29131</v>
          </cell>
          <cell r="M363">
            <v>70103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513245</v>
          </cell>
          <cell r="B364" t="str">
            <v>2001/2002 Replace Transformers</v>
          </cell>
          <cell r="C364" t="str">
            <v>2001/2002 Replacement of Transformers</v>
          </cell>
          <cell r="D364" t="str">
            <v>Elec Ntwk Asset Performance</v>
          </cell>
          <cell r="E364" t="str">
            <v>In Field</v>
          </cell>
          <cell r="F364">
            <v>37073</v>
          </cell>
          <cell r="G364">
            <v>37437</v>
          </cell>
          <cell r="H364" t="str">
            <v>Argue, Mr. Fraser</v>
          </cell>
          <cell r="I364">
            <v>0</v>
          </cell>
          <cell r="J364">
            <v>2105</v>
          </cell>
          <cell r="K364" t="str">
            <v>CIPEN DS S/S Replac</v>
          </cell>
          <cell r="L364">
            <v>29131</v>
          </cell>
          <cell r="M364">
            <v>70102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513246</v>
          </cell>
          <cell r="B365" t="str">
            <v>Fysh 21/20 LV Service Replace</v>
          </cell>
          <cell r="C365" t="str">
            <v>Fyshwisk 21/20 LV Service Replacement</v>
          </cell>
          <cell r="D365" t="str">
            <v>Elec Ntwk Project Management</v>
          </cell>
          <cell r="E365" t="str">
            <v>Field Complete</v>
          </cell>
          <cell r="F365">
            <v>37165</v>
          </cell>
          <cell r="G365">
            <v>37346</v>
          </cell>
          <cell r="H365" t="str">
            <v>Roesler, Mr. Michael</v>
          </cell>
          <cell r="I365">
            <v>1573</v>
          </cell>
          <cell r="J365">
            <v>2101</v>
          </cell>
          <cell r="K365" t="str">
            <v>CIPEN Com/Ind Dvlpm</v>
          </cell>
          <cell r="L365">
            <v>29131</v>
          </cell>
          <cell r="M365">
            <v>70101</v>
          </cell>
          <cell r="N365">
            <v>0</v>
          </cell>
          <cell r="O365">
            <v>2435.84</v>
          </cell>
          <cell r="P365">
            <v>2435.84</v>
          </cell>
          <cell r="Q365">
            <v>0</v>
          </cell>
          <cell r="R365">
            <v>2435.84</v>
          </cell>
        </row>
        <row r="366">
          <cell r="A366">
            <v>513248</v>
          </cell>
          <cell r="B366" t="str">
            <v>Camp RMC Duntroon DHA House</v>
          </cell>
          <cell r="C366" t="str">
            <v>Campbell RMC Duntroon HDA Housing Stage 1 LV Reticulation aug</v>
          </cell>
          <cell r="D366" t="str">
            <v>Elec Ntwk Project Management</v>
          </cell>
          <cell r="E366" t="str">
            <v>In Field</v>
          </cell>
          <cell r="F366">
            <v>37183</v>
          </cell>
          <cell r="H366" t="str">
            <v>Ochmanski, Mrs. Dana</v>
          </cell>
          <cell r="I366">
            <v>47200</v>
          </cell>
          <cell r="J366">
            <v>2101</v>
          </cell>
          <cell r="K366" t="str">
            <v>CIPEN Urban Infill</v>
          </cell>
          <cell r="L366">
            <v>29131</v>
          </cell>
          <cell r="M366">
            <v>70101</v>
          </cell>
          <cell r="N366">
            <v>533.76</v>
          </cell>
          <cell r="O366">
            <v>29315</v>
          </cell>
          <cell r="P366">
            <v>29315</v>
          </cell>
          <cell r="Q366">
            <v>0</v>
          </cell>
          <cell r="R366">
            <v>29315</v>
          </cell>
        </row>
        <row r="367">
          <cell r="A367">
            <v>513249</v>
          </cell>
          <cell r="B367" t="str">
            <v>Deak 15 &amp; 25/35 Sub Augment</v>
          </cell>
          <cell r="C367" t="str">
            <v>Deakin Blk 15 &amp; 25/35 Substation 4311 Augmentation</v>
          </cell>
          <cell r="D367" t="str">
            <v>Elec Ntwk Strategy&amp;Regulatory</v>
          </cell>
          <cell r="E367" t="str">
            <v>In Field</v>
          </cell>
          <cell r="F367">
            <v>37187</v>
          </cell>
          <cell r="G367">
            <v>37430</v>
          </cell>
          <cell r="H367" t="str">
            <v>Hunnemann, Frank</v>
          </cell>
          <cell r="I367">
            <v>37893</v>
          </cell>
          <cell r="J367">
            <v>2102</v>
          </cell>
          <cell r="K367" t="str">
            <v>CIPEN DS S/S Augmen</v>
          </cell>
          <cell r="L367">
            <v>29131</v>
          </cell>
          <cell r="M367">
            <v>70103</v>
          </cell>
          <cell r="N367">
            <v>0</v>
          </cell>
          <cell r="O367">
            <v>4683.9799999999996</v>
          </cell>
          <cell r="P367">
            <v>4683.9799999999996</v>
          </cell>
          <cell r="Q367">
            <v>0</v>
          </cell>
          <cell r="R367">
            <v>4683.9799999999996</v>
          </cell>
        </row>
        <row r="368">
          <cell r="A368">
            <v>513251</v>
          </cell>
          <cell r="B368" t="str">
            <v>Amar 2/69 LV to 4 Units</v>
          </cell>
          <cell r="C368" t="str">
            <v>Amaroo 2/69 LV Supply to 4 Units</v>
          </cell>
          <cell r="D368" t="str">
            <v>Elec Ntwk Project Management</v>
          </cell>
          <cell r="E368" t="str">
            <v>CLOSED</v>
          </cell>
          <cell r="F368">
            <v>37190</v>
          </cell>
          <cell r="G368">
            <v>37377</v>
          </cell>
          <cell r="H368" t="str">
            <v>Singh, Mr. Darshan</v>
          </cell>
          <cell r="I368">
            <v>5360</v>
          </cell>
          <cell r="J368">
            <v>2101</v>
          </cell>
          <cell r="K368" t="str">
            <v>CIPEN Urban Infill</v>
          </cell>
          <cell r="L368">
            <v>29131</v>
          </cell>
          <cell r="M368">
            <v>70101</v>
          </cell>
          <cell r="N368">
            <v>0</v>
          </cell>
          <cell r="O368">
            <v>6189.39</v>
          </cell>
          <cell r="P368">
            <v>0</v>
          </cell>
          <cell r="Q368">
            <v>6189.39</v>
          </cell>
          <cell r="R368">
            <v>6189.39</v>
          </cell>
        </row>
        <row r="369">
          <cell r="A369">
            <v>513252</v>
          </cell>
          <cell r="B369" t="str">
            <v>Holt - 25/51 Sub 3147 Upgrade</v>
          </cell>
          <cell r="C369" t="str">
            <v>Holt 25/51 Substation 3147 Upgrade to Wests Fottball Club</v>
          </cell>
          <cell r="D369" t="str">
            <v>Elec Ntwk Project Management</v>
          </cell>
          <cell r="E369" t="str">
            <v>CLOSED</v>
          </cell>
          <cell r="F369">
            <v>37190</v>
          </cell>
          <cell r="G369">
            <v>37437</v>
          </cell>
          <cell r="H369" t="str">
            <v>Singh, Mr. Darshan</v>
          </cell>
          <cell r="I369">
            <v>48900</v>
          </cell>
          <cell r="J369">
            <v>2101</v>
          </cell>
          <cell r="K369" t="str">
            <v>CIPEN Special Reqst</v>
          </cell>
          <cell r="L369">
            <v>29131</v>
          </cell>
          <cell r="M369">
            <v>70101</v>
          </cell>
          <cell r="N369">
            <v>0</v>
          </cell>
          <cell r="O369">
            <v>51062.91</v>
          </cell>
          <cell r="P369">
            <v>0</v>
          </cell>
          <cell r="Q369">
            <v>51062.91</v>
          </cell>
          <cell r="R369">
            <v>51062.91</v>
          </cell>
        </row>
        <row r="370">
          <cell r="A370">
            <v>513253</v>
          </cell>
          <cell r="B370" t="str">
            <v>Cuppa Lot 133 LV Supply</v>
          </cell>
          <cell r="C370" t="str">
            <v>Cuppacumbalong Lot 133 LV Supply to Wool Shed</v>
          </cell>
          <cell r="D370" t="str">
            <v>Elec Ntwk Project Management</v>
          </cell>
          <cell r="E370" t="str">
            <v>In Field</v>
          </cell>
          <cell r="F370">
            <v>37165</v>
          </cell>
          <cell r="G370">
            <v>37437</v>
          </cell>
          <cell r="H370" t="str">
            <v>Singh, Mr. Darshan</v>
          </cell>
          <cell r="I370">
            <v>8080</v>
          </cell>
          <cell r="J370">
            <v>2101</v>
          </cell>
          <cell r="K370" t="str">
            <v>CIPEN Rural Dvlpmnt</v>
          </cell>
          <cell r="L370">
            <v>29131</v>
          </cell>
          <cell r="M370">
            <v>70101</v>
          </cell>
          <cell r="N370">
            <v>8555.7999999999993</v>
          </cell>
          <cell r="O370">
            <v>9734.7099999999991</v>
          </cell>
          <cell r="P370">
            <v>9734.7099999999991</v>
          </cell>
          <cell r="Q370">
            <v>0</v>
          </cell>
          <cell r="R370">
            <v>9734.7099999999991</v>
          </cell>
        </row>
        <row r="371">
          <cell r="A371">
            <v>513254</v>
          </cell>
          <cell r="B371" t="str">
            <v>Dunl 5/1 Estate HV &amp; LV Retic</v>
          </cell>
          <cell r="C371" t="str">
            <v>Dunlop 5/1 Estate HV &amp; LV Reticulation to 57 Blks</v>
          </cell>
          <cell r="D371" t="str">
            <v>Elec Ntwk Project Management</v>
          </cell>
          <cell r="E371" t="str">
            <v>In Field</v>
          </cell>
          <cell r="F371">
            <v>37165</v>
          </cell>
          <cell r="H371" t="str">
            <v>Cortes, Frank</v>
          </cell>
          <cell r="I371">
            <v>161940</v>
          </cell>
          <cell r="J371">
            <v>2101</v>
          </cell>
          <cell r="K371" t="str">
            <v>CIPEN Urban Dvlpmnt</v>
          </cell>
          <cell r="L371">
            <v>29131</v>
          </cell>
          <cell r="M371">
            <v>70101</v>
          </cell>
          <cell r="N371">
            <v>15080</v>
          </cell>
          <cell r="O371">
            <v>127906.95</v>
          </cell>
          <cell r="P371">
            <v>127906.95</v>
          </cell>
          <cell r="Q371">
            <v>0</v>
          </cell>
          <cell r="R371">
            <v>127906.95</v>
          </cell>
        </row>
        <row r="372">
          <cell r="A372">
            <v>513255</v>
          </cell>
          <cell r="B372" t="str">
            <v>Phil 7/49 LV Supply to Telstra</v>
          </cell>
          <cell r="C372" t="str">
            <v>Phillip Blk 7 Sec 49 LV Supply to Telstra Call Centre</v>
          </cell>
          <cell r="D372" t="str">
            <v>Elec Ntwk Project Management</v>
          </cell>
          <cell r="E372" t="str">
            <v>Design</v>
          </cell>
          <cell r="F372">
            <v>37165</v>
          </cell>
          <cell r="G372">
            <v>37437</v>
          </cell>
          <cell r="H372" t="str">
            <v>Cortes, Frank</v>
          </cell>
          <cell r="I372">
            <v>0</v>
          </cell>
          <cell r="J372">
            <v>2101</v>
          </cell>
          <cell r="K372" t="str">
            <v>CIPEN Com/Ind Dvlpm</v>
          </cell>
          <cell r="L372">
            <v>29131</v>
          </cell>
          <cell r="M372">
            <v>70101</v>
          </cell>
          <cell r="N372">
            <v>0</v>
          </cell>
          <cell r="O372">
            <v>371.35</v>
          </cell>
          <cell r="P372">
            <v>371.35</v>
          </cell>
          <cell r="Q372">
            <v>0</v>
          </cell>
          <cell r="R372">
            <v>371.35</v>
          </cell>
        </row>
        <row r="373">
          <cell r="A373">
            <v>513256</v>
          </cell>
          <cell r="B373" t="str">
            <v>Tugg Hign Volt Signs to Subs</v>
          </cell>
          <cell r="C373" t="str">
            <v>Tuggeranong Attach Danger High Voltage Signs to Substations</v>
          </cell>
          <cell r="D373" t="str">
            <v>Elec Ntwk Asset Performance</v>
          </cell>
          <cell r="E373" t="str">
            <v>In Field</v>
          </cell>
          <cell r="F373">
            <v>37196</v>
          </cell>
          <cell r="H373" t="str">
            <v>Argue, Mr. Fraser</v>
          </cell>
          <cell r="I373">
            <v>9000</v>
          </cell>
          <cell r="J373">
            <v>2105</v>
          </cell>
          <cell r="K373" t="str">
            <v>CIPEN DS S/S Replac</v>
          </cell>
          <cell r="L373">
            <v>29131</v>
          </cell>
          <cell r="M373">
            <v>70102</v>
          </cell>
          <cell r="N373">
            <v>16567.689999999999</v>
          </cell>
          <cell r="O373">
            <v>65236.25</v>
          </cell>
          <cell r="P373">
            <v>67106.740000000005</v>
          </cell>
          <cell r="Q373">
            <v>0</v>
          </cell>
          <cell r="R373">
            <v>67106.740000000005</v>
          </cell>
        </row>
        <row r="374">
          <cell r="A374">
            <v>513257</v>
          </cell>
          <cell r="B374" t="str">
            <v>Flor 1/1 LV Supply Upgrade</v>
          </cell>
          <cell r="C374" t="str">
            <v>Florey 1/1 LV Supply Upgrade to School</v>
          </cell>
          <cell r="D374" t="str">
            <v>Elec Ntwk Project Management</v>
          </cell>
          <cell r="E374" t="str">
            <v>Field Complete</v>
          </cell>
          <cell r="F374">
            <v>37196</v>
          </cell>
          <cell r="G374">
            <v>37315</v>
          </cell>
          <cell r="H374" t="str">
            <v>Singh, Mr. Darshan</v>
          </cell>
          <cell r="I374">
            <v>1614</v>
          </cell>
          <cell r="J374">
            <v>2101</v>
          </cell>
          <cell r="K374" t="str">
            <v>CIPEN Special Reqst</v>
          </cell>
          <cell r="L374">
            <v>29131</v>
          </cell>
          <cell r="M374">
            <v>70101</v>
          </cell>
          <cell r="N374">
            <v>0</v>
          </cell>
          <cell r="O374">
            <v>1524.79</v>
          </cell>
          <cell r="P374">
            <v>1524.79</v>
          </cell>
          <cell r="Q374">
            <v>0</v>
          </cell>
          <cell r="R374">
            <v>1524.79</v>
          </cell>
        </row>
        <row r="375">
          <cell r="A375">
            <v>513258</v>
          </cell>
          <cell r="B375" t="str">
            <v>Bruc 19/81 LV Supply</v>
          </cell>
          <cell r="C375" t="str">
            <v>Bruce 19/81 LV Supply to 56 Units</v>
          </cell>
          <cell r="D375" t="str">
            <v>Elec Ntwk Project Management</v>
          </cell>
          <cell r="E375" t="str">
            <v>Design</v>
          </cell>
          <cell r="F375">
            <v>37196</v>
          </cell>
          <cell r="G375">
            <v>37437</v>
          </cell>
          <cell r="H375" t="str">
            <v>Ochmanski, Mrs. Dana</v>
          </cell>
          <cell r="I375">
            <v>0</v>
          </cell>
          <cell r="J375">
            <v>2101</v>
          </cell>
          <cell r="K375" t="str">
            <v>CIPEN Urban Infill</v>
          </cell>
          <cell r="L375">
            <v>29131</v>
          </cell>
          <cell r="M375">
            <v>70101</v>
          </cell>
          <cell r="N375">
            <v>528.1</v>
          </cell>
          <cell r="O375">
            <v>750.91</v>
          </cell>
          <cell r="P375">
            <v>750.91</v>
          </cell>
          <cell r="Q375">
            <v>0</v>
          </cell>
          <cell r="R375">
            <v>750.91</v>
          </cell>
        </row>
        <row r="376">
          <cell r="A376">
            <v>513259</v>
          </cell>
          <cell r="B376" t="str">
            <v>King 8 &amp; 9/28 HV/LV Retic to M</v>
          </cell>
          <cell r="C376" t="str">
            <v>Kingston 8 &amp; 9/28 HV/LV Retic to MU Dev</v>
          </cell>
          <cell r="D376" t="str">
            <v>Elec Ntwk Project Management</v>
          </cell>
          <cell r="E376" t="str">
            <v>Design</v>
          </cell>
          <cell r="F376">
            <v>37196</v>
          </cell>
          <cell r="G376">
            <v>37559</v>
          </cell>
          <cell r="H376" t="str">
            <v>Ochmanski, Mrs. Dana</v>
          </cell>
          <cell r="I376">
            <v>0</v>
          </cell>
          <cell r="J376">
            <v>2101</v>
          </cell>
          <cell r="K376" t="str">
            <v>CIPEN Urban Infill</v>
          </cell>
          <cell r="L376">
            <v>29131</v>
          </cell>
          <cell r="M376">
            <v>70101</v>
          </cell>
          <cell r="N376">
            <v>45</v>
          </cell>
          <cell r="O376">
            <v>45</v>
          </cell>
          <cell r="P376">
            <v>45</v>
          </cell>
          <cell r="Q376">
            <v>0</v>
          </cell>
          <cell r="R376">
            <v>45</v>
          </cell>
        </row>
        <row r="377">
          <cell r="A377">
            <v>513260</v>
          </cell>
          <cell r="B377" t="str">
            <v>Gung Yarrabi Est Stg 4 HV LV</v>
          </cell>
          <cell r="C377" t="str">
            <v>Gungahlin Yerrabi Estate Stage 4 HV LV Reticulation</v>
          </cell>
          <cell r="D377" t="str">
            <v>Elec Ntwk Project Management</v>
          </cell>
          <cell r="E377" t="str">
            <v>In Field</v>
          </cell>
          <cell r="F377">
            <v>37196</v>
          </cell>
          <cell r="H377" t="str">
            <v>Ochmanski, Mrs. Dana</v>
          </cell>
          <cell r="I377">
            <v>157540</v>
          </cell>
          <cell r="J377">
            <v>2101</v>
          </cell>
          <cell r="K377" t="str">
            <v>CIPEN Urban Dvlpmnt</v>
          </cell>
          <cell r="L377">
            <v>29131</v>
          </cell>
          <cell r="M377">
            <v>70101</v>
          </cell>
          <cell r="N377">
            <v>-3018.26</v>
          </cell>
          <cell r="O377">
            <v>124818.59</v>
          </cell>
          <cell r="P377">
            <v>124818.59</v>
          </cell>
          <cell r="Q377">
            <v>0</v>
          </cell>
          <cell r="R377">
            <v>124818.59</v>
          </cell>
        </row>
        <row r="378">
          <cell r="A378">
            <v>513262</v>
          </cell>
          <cell r="B378" t="str">
            <v>Gowr 1/292 LV to 4 Townhouses</v>
          </cell>
          <cell r="C378" t="str">
            <v>Gowrie 1/292 LV to 4 Townhouses</v>
          </cell>
          <cell r="D378" t="str">
            <v>Elec Ntwk Project Management</v>
          </cell>
          <cell r="E378" t="str">
            <v>CAPITALISED WAITING CLOSURE</v>
          </cell>
          <cell r="F378">
            <v>37196</v>
          </cell>
          <cell r="G378">
            <v>37356</v>
          </cell>
          <cell r="H378" t="str">
            <v>Rewal, Mr. Subhash</v>
          </cell>
          <cell r="I378">
            <v>9054</v>
          </cell>
          <cell r="J378">
            <v>2101</v>
          </cell>
          <cell r="K378" t="str">
            <v>CIPEN Urban Infill</v>
          </cell>
          <cell r="L378">
            <v>29131</v>
          </cell>
          <cell r="M378">
            <v>70101</v>
          </cell>
          <cell r="N378">
            <v>0</v>
          </cell>
          <cell r="O378">
            <v>5974.43</v>
          </cell>
          <cell r="P378">
            <v>0</v>
          </cell>
          <cell r="Q378">
            <v>5974.43</v>
          </cell>
          <cell r="R378">
            <v>5974.43</v>
          </cell>
        </row>
        <row r="379">
          <cell r="A379">
            <v>513263</v>
          </cell>
          <cell r="B379" t="str">
            <v>Isaacs 9/524 LV Supply</v>
          </cell>
          <cell r="C379" t="str">
            <v>Isaacs 9/524 LV Supply to Church</v>
          </cell>
          <cell r="D379" t="str">
            <v>Elec Ntwk Project Management</v>
          </cell>
          <cell r="E379" t="str">
            <v>In Field</v>
          </cell>
          <cell r="F379">
            <v>37196</v>
          </cell>
          <cell r="G379">
            <v>37468</v>
          </cell>
          <cell r="H379" t="str">
            <v>Cortes, Frank</v>
          </cell>
          <cell r="I379">
            <v>8372</v>
          </cell>
          <cell r="J379">
            <v>2101</v>
          </cell>
          <cell r="K379" t="str">
            <v>CIPEN Urban Infill</v>
          </cell>
          <cell r="L379">
            <v>29131</v>
          </cell>
          <cell r="M379">
            <v>70101</v>
          </cell>
          <cell r="N379">
            <v>5581.3</v>
          </cell>
          <cell r="O379">
            <v>8098.31</v>
          </cell>
          <cell r="P379">
            <v>8098.31</v>
          </cell>
          <cell r="Q379">
            <v>0</v>
          </cell>
          <cell r="R379">
            <v>8098.31</v>
          </cell>
        </row>
        <row r="380">
          <cell r="A380">
            <v>513264</v>
          </cell>
          <cell r="B380" t="str">
            <v>Kamb 9/264 Upgrade Blk 9</v>
          </cell>
          <cell r="C380" t="str">
            <v>Kambah 9/264 Upgrade Blk 9 to 3 Phase</v>
          </cell>
          <cell r="D380" t="str">
            <v>Elec Ntwk Project Management</v>
          </cell>
          <cell r="E380" t="str">
            <v>CAPITALISED WAITING CLOSURE</v>
          </cell>
          <cell r="F380">
            <v>37196</v>
          </cell>
          <cell r="G380">
            <v>37407</v>
          </cell>
          <cell r="H380" t="str">
            <v>Singh, Mr. Darshan</v>
          </cell>
          <cell r="I380">
            <v>5400</v>
          </cell>
          <cell r="J380">
            <v>2101</v>
          </cell>
          <cell r="K380" t="str">
            <v>CIPEN Special Reqst</v>
          </cell>
          <cell r="L380">
            <v>29131</v>
          </cell>
          <cell r="M380">
            <v>70101</v>
          </cell>
          <cell r="N380">
            <v>0</v>
          </cell>
          <cell r="O380">
            <v>9306.2900000000009</v>
          </cell>
          <cell r="P380">
            <v>0</v>
          </cell>
          <cell r="Q380">
            <v>9306.2900000000009</v>
          </cell>
          <cell r="R380">
            <v>9306.2900000000009</v>
          </cell>
        </row>
        <row r="381">
          <cell r="A381">
            <v>513266</v>
          </cell>
          <cell r="B381" t="str">
            <v>King 2/8 Remove LV Supply</v>
          </cell>
          <cell r="C381" t="str">
            <v>Kingston 2/8 Remove LV Supply &amp; HV Relocation</v>
          </cell>
          <cell r="D381" t="str">
            <v>Elec Ntwk Project Management</v>
          </cell>
          <cell r="E381" t="str">
            <v>CAPITALISED WAITING CLOSURE</v>
          </cell>
          <cell r="F381">
            <v>37196</v>
          </cell>
          <cell r="G381">
            <v>37288</v>
          </cell>
          <cell r="H381" t="str">
            <v>Walisundara, Mr. Upul</v>
          </cell>
          <cell r="I381">
            <v>2680</v>
          </cell>
          <cell r="J381">
            <v>2101</v>
          </cell>
          <cell r="K381" t="str">
            <v>CIPEN Special Reqst</v>
          </cell>
          <cell r="L381">
            <v>29131</v>
          </cell>
          <cell r="M381">
            <v>70101</v>
          </cell>
          <cell r="N381">
            <v>0</v>
          </cell>
          <cell r="O381">
            <v>3119.41</v>
          </cell>
          <cell r="P381">
            <v>0</v>
          </cell>
          <cell r="Q381">
            <v>3119.41</v>
          </cell>
          <cell r="R381">
            <v>3119.41</v>
          </cell>
        </row>
        <row r="382">
          <cell r="A382">
            <v>513267</v>
          </cell>
          <cell r="B382" t="str">
            <v>Belc 5/43 LV Board Mod</v>
          </cell>
          <cell r="C382" t="str">
            <v>Belconnen 5/43 LV Board Modifications Benjamin Offices Sub 4395</v>
          </cell>
          <cell r="D382" t="str">
            <v>Elec Ntwk Project Management</v>
          </cell>
          <cell r="E382" t="str">
            <v>Field Complete</v>
          </cell>
          <cell r="F382">
            <v>37196</v>
          </cell>
          <cell r="G382">
            <v>37256</v>
          </cell>
          <cell r="H382" t="str">
            <v>Hunnemann, Frank</v>
          </cell>
          <cell r="I382">
            <v>2475</v>
          </cell>
          <cell r="J382">
            <v>2101</v>
          </cell>
          <cell r="K382" t="str">
            <v>CIPEN Special Reqst</v>
          </cell>
          <cell r="L382">
            <v>29131</v>
          </cell>
          <cell r="M382">
            <v>70101</v>
          </cell>
          <cell r="N382">
            <v>0</v>
          </cell>
          <cell r="O382">
            <v>4239.7700000000004</v>
          </cell>
          <cell r="P382">
            <v>4239.7700000000004</v>
          </cell>
          <cell r="Q382">
            <v>0</v>
          </cell>
          <cell r="R382">
            <v>4239.7700000000004</v>
          </cell>
        </row>
        <row r="383">
          <cell r="A383">
            <v>513268</v>
          </cell>
          <cell r="B383" t="str">
            <v>Symo 1/117 LV Supply</v>
          </cell>
          <cell r="C383" t="str">
            <v>Symonston 1/117 LV Supply to Commercial Bldg</v>
          </cell>
          <cell r="D383" t="str">
            <v>Elec Ntwk Project Management</v>
          </cell>
          <cell r="E383" t="str">
            <v>CAPITALISED WAITING CLOSURE</v>
          </cell>
          <cell r="F383">
            <v>37196</v>
          </cell>
          <cell r="G383">
            <v>37437</v>
          </cell>
          <cell r="H383" t="str">
            <v>Cortes, Frank</v>
          </cell>
          <cell r="I383">
            <v>44200</v>
          </cell>
          <cell r="J383">
            <v>2101</v>
          </cell>
          <cell r="K383" t="str">
            <v>CIPEN Com/Ind Dvlpm</v>
          </cell>
          <cell r="L383">
            <v>29131</v>
          </cell>
          <cell r="M383">
            <v>70101</v>
          </cell>
          <cell r="N383">
            <v>-271.99</v>
          </cell>
          <cell r="O383">
            <v>56283.51</v>
          </cell>
          <cell r="P383">
            <v>0</v>
          </cell>
          <cell r="Q383">
            <v>56283.51</v>
          </cell>
          <cell r="R383">
            <v>56283.51</v>
          </cell>
        </row>
        <row r="384">
          <cell r="A384">
            <v>513269</v>
          </cell>
          <cell r="B384" t="str">
            <v>Fysh 1/29 Supply Upgrade</v>
          </cell>
          <cell r="C384" t="str">
            <v>Fyshwick 1/29 Supply Upgrade &amp; LV Removal</v>
          </cell>
          <cell r="D384" t="str">
            <v>Elec Ntwk Project Management</v>
          </cell>
          <cell r="E384" t="str">
            <v>Field Complete</v>
          </cell>
          <cell r="F384">
            <v>37196</v>
          </cell>
          <cell r="H384" t="str">
            <v>Roesler, Mr. Michael</v>
          </cell>
          <cell r="I384">
            <v>4185</v>
          </cell>
          <cell r="J384">
            <v>2101</v>
          </cell>
          <cell r="K384" t="str">
            <v>CIPEN Special Reqst</v>
          </cell>
          <cell r="L384">
            <v>29131</v>
          </cell>
          <cell r="M384">
            <v>70101</v>
          </cell>
          <cell r="N384">
            <v>0</v>
          </cell>
          <cell r="O384">
            <v>7142.47</v>
          </cell>
          <cell r="P384">
            <v>7142.47</v>
          </cell>
          <cell r="Q384">
            <v>0</v>
          </cell>
          <cell r="R384">
            <v>7142.47</v>
          </cell>
        </row>
        <row r="385">
          <cell r="A385">
            <v>513270</v>
          </cell>
          <cell r="B385" t="str">
            <v>Amar 1/69 LV Supply to Units</v>
          </cell>
          <cell r="C385" t="str">
            <v>Amaroo Blk 1 Sec 69 LV Supply to Units</v>
          </cell>
          <cell r="D385" t="str">
            <v>Elec Ntwk Project Management</v>
          </cell>
          <cell r="E385" t="str">
            <v>CLOSED</v>
          </cell>
          <cell r="F385">
            <v>37196</v>
          </cell>
          <cell r="G385">
            <v>37357</v>
          </cell>
          <cell r="H385" t="str">
            <v>Singh, Mr. Darshan</v>
          </cell>
          <cell r="I385">
            <v>1620</v>
          </cell>
          <cell r="J385">
            <v>2101</v>
          </cell>
          <cell r="K385" t="str">
            <v>CIPEN Urban Infill</v>
          </cell>
          <cell r="L385">
            <v>29131</v>
          </cell>
          <cell r="M385">
            <v>70101</v>
          </cell>
          <cell r="N385">
            <v>0</v>
          </cell>
          <cell r="O385">
            <v>2214.2399999999998</v>
          </cell>
          <cell r="P385">
            <v>0</v>
          </cell>
          <cell r="Q385">
            <v>2214.2399999999998</v>
          </cell>
          <cell r="R385">
            <v>2214.2399999999998</v>
          </cell>
        </row>
        <row r="386">
          <cell r="A386">
            <v>513271</v>
          </cell>
          <cell r="B386" t="str">
            <v>Ngun 13/184 LV Supply</v>
          </cell>
          <cell r="C386" t="str">
            <v>Ngunnawal 13/184 LV Supply to 7 Units</v>
          </cell>
          <cell r="D386" t="str">
            <v>Elec Ntwk Project Management</v>
          </cell>
          <cell r="E386" t="str">
            <v>Field Complete</v>
          </cell>
          <cell r="F386">
            <v>37196</v>
          </cell>
          <cell r="G386">
            <v>37407</v>
          </cell>
          <cell r="H386" t="str">
            <v>Singh, Mr. Darshan</v>
          </cell>
          <cell r="I386">
            <v>1775</v>
          </cell>
          <cell r="J386">
            <v>2101</v>
          </cell>
          <cell r="K386" t="str">
            <v>CIPEN Urban Infill</v>
          </cell>
          <cell r="L386">
            <v>29131</v>
          </cell>
          <cell r="M386">
            <v>70101</v>
          </cell>
          <cell r="N386">
            <v>0</v>
          </cell>
          <cell r="O386">
            <v>1540.77</v>
          </cell>
          <cell r="P386">
            <v>1540.77</v>
          </cell>
          <cell r="Q386">
            <v>0</v>
          </cell>
          <cell r="R386">
            <v>1540.77</v>
          </cell>
        </row>
        <row r="387">
          <cell r="A387">
            <v>513273</v>
          </cell>
          <cell r="B387" t="str">
            <v>Wats Adj 14/18 Install HV</v>
          </cell>
          <cell r="C387" t="str">
            <v>Watson Adj 14/18 Install HV Inline Pole</v>
          </cell>
          <cell r="D387" t="str">
            <v>Elec Ntwk Project Management</v>
          </cell>
          <cell r="E387" t="str">
            <v>Design</v>
          </cell>
          <cell r="F387">
            <v>37196</v>
          </cell>
          <cell r="G387">
            <v>37469</v>
          </cell>
          <cell r="H387" t="str">
            <v>Singh, Mr. Darshan</v>
          </cell>
          <cell r="I387">
            <v>0</v>
          </cell>
          <cell r="J387">
            <v>2101</v>
          </cell>
          <cell r="K387" t="str">
            <v>CIPEN Special Reqst</v>
          </cell>
          <cell r="L387">
            <v>29131</v>
          </cell>
          <cell r="M387">
            <v>70101</v>
          </cell>
          <cell r="N387">
            <v>0</v>
          </cell>
          <cell r="O387">
            <v>441.54</v>
          </cell>
          <cell r="P387">
            <v>441.54</v>
          </cell>
          <cell r="Q387">
            <v>0</v>
          </cell>
          <cell r="R387">
            <v>441.54</v>
          </cell>
        </row>
        <row r="388">
          <cell r="A388">
            <v>513274</v>
          </cell>
          <cell r="B388" t="str">
            <v>Acto 10/67 Black Mtn</v>
          </cell>
          <cell r="C388" t="str">
            <v>Acton 10/67 Black Mtn Peninsula Relocate LV Supply</v>
          </cell>
          <cell r="D388" t="str">
            <v>Elec Ntwk Project Management</v>
          </cell>
          <cell r="E388" t="str">
            <v>Design</v>
          </cell>
          <cell r="F388">
            <v>37196</v>
          </cell>
          <cell r="G388">
            <v>37468</v>
          </cell>
          <cell r="H388" t="str">
            <v>Cortes, Frank</v>
          </cell>
          <cell r="I388">
            <v>0</v>
          </cell>
          <cell r="J388">
            <v>2101</v>
          </cell>
          <cell r="K388" t="str">
            <v>CIPEN Special Reqst</v>
          </cell>
          <cell r="L388">
            <v>29131</v>
          </cell>
          <cell r="M388">
            <v>70101</v>
          </cell>
          <cell r="N388">
            <v>417.08</v>
          </cell>
          <cell r="O388">
            <v>1354.45</v>
          </cell>
          <cell r="P388">
            <v>1354.45</v>
          </cell>
          <cell r="Q388">
            <v>0</v>
          </cell>
          <cell r="R388">
            <v>1354.45</v>
          </cell>
        </row>
        <row r="389">
          <cell r="A389">
            <v>513275</v>
          </cell>
          <cell r="B389" t="str">
            <v>Brad 4/8 LV Supply</v>
          </cell>
          <cell r="C389" t="str">
            <v>Braddon 4/8 LV Supply to New Loo</v>
          </cell>
          <cell r="D389" t="str">
            <v>Elec Ntwk Project Management</v>
          </cell>
          <cell r="E389" t="str">
            <v>Design</v>
          </cell>
          <cell r="F389">
            <v>37196</v>
          </cell>
          <cell r="G389">
            <v>37468</v>
          </cell>
          <cell r="H389" t="str">
            <v>Cortes, Frank</v>
          </cell>
          <cell r="I389">
            <v>0</v>
          </cell>
          <cell r="J389">
            <v>2101</v>
          </cell>
          <cell r="K389" t="str">
            <v>CIPEN Special Reqst</v>
          </cell>
          <cell r="L389">
            <v>29131</v>
          </cell>
          <cell r="M389">
            <v>70101</v>
          </cell>
          <cell r="N389">
            <v>327.35000000000002</v>
          </cell>
          <cell r="O389">
            <v>698.7</v>
          </cell>
          <cell r="P389">
            <v>698.7</v>
          </cell>
          <cell r="Q389">
            <v>0</v>
          </cell>
          <cell r="R389">
            <v>698.7</v>
          </cell>
        </row>
        <row r="390">
          <cell r="A390">
            <v>513276</v>
          </cell>
          <cell r="B390" t="str">
            <v>Turn 12/44 LV Supply to Units</v>
          </cell>
          <cell r="C390" t="str">
            <v>Turner 12/44 LV Supply to Units</v>
          </cell>
          <cell r="D390" t="str">
            <v>Elec Ntwk Project Management</v>
          </cell>
          <cell r="E390" t="str">
            <v>In Field</v>
          </cell>
          <cell r="F390">
            <v>37257</v>
          </cell>
          <cell r="G390">
            <v>37406</v>
          </cell>
          <cell r="H390" t="str">
            <v>Ochmanski, Mrs. Dana</v>
          </cell>
          <cell r="I390">
            <v>15300</v>
          </cell>
          <cell r="J390">
            <v>2101</v>
          </cell>
          <cell r="K390" t="str">
            <v>CIPEN Urban Infill</v>
          </cell>
          <cell r="L390">
            <v>29131</v>
          </cell>
          <cell r="M390">
            <v>70101</v>
          </cell>
          <cell r="N390">
            <v>0</v>
          </cell>
          <cell r="O390">
            <v>3213.01</v>
          </cell>
          <cell r="P390">
            <v>3213.01</v>
          </cell>
          <cell r="Q390">
            <v>0</v>
          </cell>
          <cell r="R390">
            <v>3213.01</v>
          </cell>
        </row>
        <row r="391">
          <cell r="A391">
            <v>513277</v>
          </cell>
          <cell r="B391" t="str">
            <v>O'Con 3/86 LV Retic to Lease</v>
          </cell>
          <cell r="C391" t="str">
            <v>O'Connor 3/86 LV Reticulation to Lease 3 &amp; 4</v>
          </cell>
          <cell r="D391" t="str">
            <v>Elec Ntwk Project Management</v>
          </cell>
          <cell r="E391" t="str">
            <v>Field Complete</v>
          </cell>
          <cell r="F391">
            <v>37196</v>
          </cell>
          <cell r="G391">
            <v>37376</v>
          </cell>
          <cell r="H391" t="str">
            <v>Singh, Mr. Darshan</v>
          </cell>
          <cell r="I391">
            <v>9668</v>
          </cell>
          <cell r="J391">
            <v>2101</v>
          </cell>
          <cell r="K391" t="str">
            <v>CIPEN Urban Infill</v>
          </cell>
          <cell r="L391">
            <v>29131</v>
          </cell>
          <cell r="M391">
            <v>70101</v>
          </cell>
          <cell r="N391">
            <v>0</v>
          </cell>
          <cell r="O391">
            <v>5844.82</v>
          </cell>
          <cell r="P391">
            <v>5844.82</v>
          </cell>
          <cell r="Q391">
            <v>0</v>
          </cell>
          <cell r="R391">
            <v>5844.82</v>
          </cell>
        </row>
        <row r="392">
          <cell r="A392">
            <v>513278</v>
          </cell>
          <cell r="B392" t="str">
            <v>Kambah 41/156 Rebuilding of Po</v>
          </cell>
          <cell r="C392" t="str">
            <v>Kambah 41/156 Rebuilding of Pole Sub 2028</v>
          </cell>
          <cell r="D392" t="str">
            <v>Elec Ntwk Asset Performance</v>
          </cell>
          <cell r="E392" t="str">
            <v>In Field</v>
          </cell>
          <cell r="F392">
            <v>37196</v>
          </cell>
          <cell r="H392" t="str">
            <v>Tinio, Mr. Raul</v>
          </cell>
          <cell r="I392">
            <v>0</v>
          </cell>
          <cell r="J392">
            <v>2105</v>
          </cell>
          <cell r="K392" t="str">
            <v>CIPEN DS S/S Replac</v>
          </cell>
          <cell r="L392">
            <v>29131</v>
          </cell>
          <cell r="M392">
            <v>70102</v>
          </cell>
          <cell r="N392">
            <v>0</v>
          </cell>
          <cell r="O392">
            <v>12743.82</v>
          </cell>
          <cell r="P392">
            <v>12743.82</v>
          </cell>
          <cell r="Q392">
            <v>0</v>
          </cell>
          <cell r="R392">
            <v>12743.82</v>
          </cell>
        </row>
        <row r="393">
          <cell r="A393">
            <v>513279</v>
          </cell>
          <cell r="B393" t="str">
            <v>Belc 19/86 HV LV Retic</v>
          </cell>
          <cell r="C393" t="str">
            <v>Belconnen 19/86 HV LV Retic to Residential Site</v>
          </cell>
          <cell r="D393" t="str">
            <v>Elec Ntwk Project Management</v>
          </cell>
          <cell r="E393" t="str">
            <v>Design</v>
          </cell>
          <cell r="F393">
            <v>37167</v>
          </cell>
          <cell r="G393">
            <v>37559</v>
          </cell>
          <cell r="H393" t="str">
            <v>Roesler, Mr. Michael</v>
          </cell>
          <cell r="I393">
            <v>0</v>
          </cell>
          <cell r="J393">
            <v>2101</v>
          </cell>
          <cell r="K393" t="str">
            <v>CIPEN Com/Ind Dvlpm</v>
          </cell>
          <cell r="L393">
            <v>29131</v>
          </cell>
          <cell r="M393">
            <v>70101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513280</v>
          </cell>
          <cell r="B394" t="str">
            <v>Gung Yerrabi Stg 4B HV LV</v>
          </cell>
          <cell r="C394" t="str">
            <v>Gungahlin Yerrabi Stg 4B HV LV Retic</v>
          </cell>
          <cell r="D394" t="str">
            <v>Elec Ntwk Project Management</v>
          </cell>
          <cell r="E394" t="str">
            <v>In Field</v>
          </cell>
          <cell r="F394">
            <v>37230</v>
          </cell>
          <cell r="G394">
            <v>37467</v>
          </cell>
          <cell r="H394" t="str">
            <v>Ochmanski, Mrs. Dana</v>
          </cell>
          <cell r="I394">
            <v>23400</v>
          </cell>
          <cell r="J394">
            <v>2101</v>
          </cell>
          <cell r="K394" t="str">
            <v>CIPEN Urban Dvlpmnt</v>
          </cell>
          <cell r="L394">
            <v>29131</v>
          </cell>
          <cell r="M394">
            <v>70101</v>
          </cell>
          <cell r="N394">
            <v>1089.42</v>
          </cell>
          <cell r="O394">
            <v>13192.72</v>
          </cell>
          <cell r="P394">
            <v>13192.72</v>
          </cell>
          <cell r="Q394">
            <v>0</v>
          </cell>
          <cell r="R394">
            <v>13192.72</v>
          </cell>
        </row>
        <row r="395">
          <cell r="A395">
            <v>513281</v>
          </cell>
          <cell r="B395" t="str">
            <v>Gung Yerrabi Stg 5 HV LV</v>
          </cell>
          <cell r="C395" t="str">
            <v>Gungahlin Yerrabi Stg 5 HV LV Reticulation</v>
          </cell>
          <cell r="D395" t="str">
            <v>Elec Ntwk Project Management</v>
          </cell>
          <cell r="E395" t="str">
            <v>In Field</v>
          </cell>
          <cell r="F395">
            <v>37230</v>
          </cell>
          <cell r="G395">
            <v>37467</v>
          </cell>
          <cell r="H395" t="str">
            <v>Ochmanski, Mrs. Dana</v>
          </cell>
          <cell r="I395">
            <v>141150</v>
          </cell>
          <cell r="J395">
            <v>2101</v>
          </cell>
          <cell r="K395" t="str">
            <v>CIPEN Urban Dvlpmnt</v>
          </cell>
          <cell r="L395">
            <v>29131</v>
          </cell>
          <cell r="M395">
            <v>70101</v>
          </cell>
          <cell r="N395">
            <v>50642.400000000001</v>
          </cell>
          <cell r="O395">
            <v>78265.91</v>
          </cell>
          <cell r="P395">
            <v>78552.47</v>
          </cell>
          <cell r="Q395">
            <v>0</v>
          </cell>
          <cell r="R395">
            <v>78552.47</v>
          </cell>
        </row>
        <row r="396">
          <cell r="A396">
            <v>513282</v>
          </cell>
          <cell r="B396" t="str">
            <v>Bart Upgrade LV Temp Supp</v>
          </cell>
          <cell r="C396" t="str">
            <v>Barton Upgrade LV Temp Supply to Construction</v>
          </cell>
          <cell r="D396" t="str">
            <v>Elec Ntwk Strategy&amp;Regulatory</v>
          </cell>
          <cell r="E396" t="str">
            <v>Field Complete</v>
          </cell>
          <cell r="F396">
            <v>37229</v>
          </cell>
          <cell r="G396">
            <v>37376</v>
          </cell>
          <cell r="H396" t="str">
            <v>Walisundara, Mrs. Lakshmi</v>
          </cell>
          <cell r="I396">
            <v>3460</v>
          </cell>
          <cell r="J396">
            <v>2102</v>
          </cell>
          <cell r="K396" t="str">
            <v>CIPEN DS Sys Augmen</v>
          </cell>
          <cell r="L396">
            <v>29131</v>
          </cell>
          <cell r="M396">
            <v>70103</v>
          </cell>
          <cell r="N396">
            <v>0</v>
          </cell>
          <cell r="O396">
            <v>2687.09</v>
          </cell>
          <cell r="P396">
            <v>2687.09</v>
          </cell>
          <cell r="Q396">
            <v>0</v>
          </cell>
          <cell r="R396">
            <v>2687.09</v>
          </cell>
        </row>
        <row r="397">
          <cell r="A397">
            <v>513283</v>
          </cell>
          <cell r="B397" t="str">
            <v>Yarr 7/84 Irish Emb LV Supply</v>
          </cell>
          <cell r="C397" t="str">
            <v>Yarralumla Irish Embassy LV Supply Upgrade</v>
          </cell>
          <cell r="D397" t="str">
            <v>Elec Ntwk Strategy&amp;Regulatory</v>
          </cell>
          <cell r="E397" t="str">
            <v>Design</v>
          </cell>
          <cell r="F397">
            <v>37223</v>
          </cell>
          <cell r="G397">
            <v>37468</v>
          </cell>
          <cell r="H397" t="str">
            <v>Singh, Mr. Darshan</v>
          </cell>
          <cell r="I397">
            <v>0</v>
          </cell>
          <cell r="J397">
            <v>2102</v>
          </cell>
          <cell r="K397" t="str">
            <v>CIPEN DS Sys Augmen</v>
          </cell>
          <cell r="L397">
            <v>29131</v>
          </cell>
          <cell r="M397">
            <v>70103</v>
          </cell>
          <cell r="N397">
            <v>63.08</v>
          </cell>
          <cell r="O397">
            <v>693.85</v>
          </cell>
          <cell r="P397">
            <v>693.85</v>
          </cell>
          <cell r="Q397">
            <v>0</v>
          </cell>
          <cell r="R397">
            <v>693.85</v>
          </cell>
        </row>
        <row r="398">
          <cell r="A398">
            <v>513284</v>
          </cell>
          <cell r="B398" t="str">
            <v>Nich Harcourt Stg 11 HV LV</v>
          </cell>
          <cell r="C398" t="str">
            <v>Nicholls Harcourt Hill Stg 11 HV LV Reticulation</v>
          </cell>
          <cell r="D398" t="str">
            <v>Elec Ntwk Project Management</v>
          </cell>
          <cell r="E398" t="str">
            <v>Design</v>
          </cell>
          <cell r="F398">
            <v>37212</v>
          </cell>
          <cell r="G398">
            <v>37499</v>
          </cell>
          <cell r="H398" t="str">
            <v>Peisley, Mr. Warren</v>
          </cell>
          <cell r="I398">
            <v>0</v>
          </cell>
          <cell r="J398">
            <v>2101</v>
          </cell>
          <cell r="K398" t="str">
            <v>CIPEN Urban Dvlpmnt</v>
          </cell>
          <cell r="L398">
            <v>29131</v>
          </cell>
          <cell r="M398">
            <v>70101</v>
          </cell>
          <cell r="N398">
            <v>0</v>
          </cell>
          <cell r="O398">
            <v>1403.01</v>
          </cell>
          <cell r="P398">
            <v>1403.01</v>
          </cell>
          <cell r="Q398">
            <v>0</v>
          </cell>
          <cell r="R398">
            <v>1403.01</v>
          </cell>
        </row>
        <row r="399">
          <cell r="A399">
            <v>513285</v>
          </cell>
          <cell r="B399" t="str">
            <v>Gung Ext Anthony Rolfe Av</v>
          </cell>
          <cell r="C399" t="str">
            <v>Gungahlin Anthony Rolfe Av Ext of Facilities Electrical Assets</v>
          </cell>
          <cell r="D399" t="str">
            <v>Elec Ntwk Project Management</v>
          </cell>
          <cell r="E399" t="str">
            <v>Design</v>
          </cell>
          <cell r="F399">
            <v>37229</v>
          </cell>
          <cell r="G399">
            <v>37436</v>
          </cell>
          <cell r="H399" t="str">
            <v>Ochmanski, Mrs. Dana</v>
          </cell>
          <cell r="I399">
            <v>0</v>
          </cell>
          <cell r="J399">
            <v>2101</v>
          </cell>
          <cell r="K399" t="str">
            <v>CIPEN Urban Dvlpmnt</v>
          </cell>
          <cell r="L399">
            <v>29131</v>
          </cell>
          <cell r="M399">
            <v>70101</v>
          </cell>
          <cell r="N399">
            <v>557.02</v>
          </cell>
          <cell r="O399">
            <v>1002.63</v>
          </cell>
          <cell r="P399">
            <v>1002.63</v>
          </cell>
          <cell r="Q399">
            <v>0</v>
          </cell>
          <cell r="R399">
            <v>1002.63</v>
          </cell>
        </row>
        <row r="400">
          <cell r="A400">
            <v>513286</v>
          </cell>
          <cell r="B400" t="str">
            <v>Turn 1,2,22,23/39 HV LV Retic</v>
          </cell>
          <cell r="C400" t="str">
            <v>Turner 1,2,22,23/39 HV LV Reticulation to Multi Unit Development</v>
          </cell>
          <cell r="D400" t="str">
            <v>Elec Ntwk Project Management</v>
          </cell>
          <cell r="E400" t="str">
            <v>Design</v>
          </cell>
          <cell r="F400">
            <v>37228</v>
          </cell>
          <cell r="G400">
            <v>37498</v>
          </cell>
          <cell r="H400" t="str">
            <v>Hunnemann, Frank</v>
          </cell>
          <cell r="I400">
            <v>0</v>
          </cell>
          <cell r="J400">
            <v>2101</v>
          </cell>
          <cell r="K400" t="str">
            <v>CIPEN Urban Infill</v>
          </cell>
          <cell r="L400">
            <v>29131</v>
          </cell>
          <cell r="M400">
            <v>70101</v>
          </cell>
          <cell r="N400">
            <v>0</v>
          </cell>
          <cell r="O400">
            <v>960.34</v>
          </cell>
          <cell r="P400">
            <v>960.34</v>
          </cell>
          <cell r="Q400">
            <v>0</v>
          </cell>
          <cell r="R400">
            <v>960.34</v>
          </cell>
        </row>
        <row r="401">
          <cell r="A401">
            <v>513287</v>
          </cell>
          <cell r="B401" t="str">
            <v>Fysh 39/21 Repl LV/OH with ABC</v>
          </cell>
          <cell r="C401" t="str">
            <v>Fyshwick 39/21 Repl LV/OH with ABC</v>
          </cell>
          <cell r="D401" t="str">
            <v>Elec Ntwk Asset Performance</v>
          </cell>
          <cell r="E401" t="str">
            <v>Field Complete</v>
          </cell>
          <cell r="F401">
            <v>37235</v>
          </cell>
          <cell r="G401">
            <v>37287</v>
          </cell>
          <cell r="H401" t="str">
            <v>Malcolm, Doug</v>
          </cell>
          <cell r="I401">
            <v>9221</v>
          </cell>
          <cell r="J401">
            <v>2105</v>
          </cell>
          <cell r="K401" t="str">
            <v>CIPEN DS O/H Replac</v>
          </cell>
          <cell r="L401">
            <v>29131</v>
          </cell>
          <cell r="M401">
            <v>70102</v>
          </cell>
          <cell r="N401">
            <v>0</v>
          </cell>
          <cell r="O401">
            <v>11287.48</v>
          </cell>
          <cell r="P401">
            <v>11287.48</v>
          </cell>
          <cell r="Q401">
            <v>0</v>
          </cell>
          <cell r="R401">
            <v>11287.48</v>
          </cell>
        </row>
        <row r="402">
          <cell r="A402">
            <v>513288</v>
          </cell>
          <cell r="B402" t="str">
            <v>Jerr Mugga Landfill</v>
          </cell>
          <cell r="C402" t="str">
            <v>Jerrabomberra Mugga Landfill</v>
          </cell>
          <cell r="D402" t="str">
            <v>Elec Ntwk Project Management</v>
          </cell>
          <cell r="E402" t="str">
            <v>Design</v>
          </cell>
          <cell r="F402">
            <v>37235</v>
          </cell>
          <cell r="H402" t="str">
            <v>Rewal, Mr. Subhash</v>
          </cell>
          <cell r="I402">
            <v>0</v>
          </cell>
          <cell r="J402">
            <v>2101</v>
          </cell>
          <cell r="K402" t="str">
            <v>CIPEN Com/Ind Dvlpm</v>
          </cell>
          <cell r="L402">
            <v>29131</v>
          </cell>
          <cell r="M402">
            <v>70101</v>
          </cell>
          <cell r="N402">
            <v>0</v>
          </cell>
          <cell r="O402">
            <v>226.77</v>
          </cell>
          <cell r="P402">
            <v>226.77</v>
          </cell>
          <cell r="Q402">
            <v>0</v>
          </cell>
          <cell r="R402">
            <v>226.77</v>
          </cell>
        </row>
        <row r="403">
          <cell r="A403">
            <v>513289</v>
          </cell>
          <cell r="B403" t="str">
            <v>Hack Mackenzie St. Sub 3374</v>
          </cell>
          <cell r="C403" t="str">
            <v>Hackett Mackennzie St. Replace Substation 3374</v>
          </cell>
          <cell r="D403" t="str">
            <v>Elec Ntwk Asset Performance</v>
          </cell>
          <cell r="E403" t="str">
            <v>Field Complete</v>
          </cell>
          <cell r="F403">
            <v>37236</v>
          </cell>
          <cell r="G403">
            <v>37376</v>
          </cell>
          <cell r="H403" t="str">
            <v>Gubler, Dominic</v>
          </cell>
          <cell r="I403">
            <v>31971</v>
          </cell>
          <cell r="J403">
            <v>2105</v>
          </cell>
          <cell r="K403" t="str">
            <v>CIPEN DS S/S Replac</v>
          </cell>
          <cell r="L403">
            <v>29131</v>
          </cell>
          <cell r="M403">
            <v>70102</v>
          </cell>
          <cell r="N403">
            <v>26</v>
          </cell>
          <cell r="O403">
            <v>29366.36</v>
          </cell>
          <cell r="P403">
            <v>29366.36</v>
          </cell>
          <cell r="Q403">
            <v>0</v>
          </cell>
          <cell r="R403">
            <v>29366.36</v>
          </cell>
        </row>
        <row r="404">
          <cell r="A404">
            <v>513290</v>
          </cell>
          <cell r="B404" t="str">
            <v>Wara 32/2 Relocate OH to UG</v>
          </cell>
          <cell r="C404" t="str">
            <v>Waramanga 32/2 Relocate OH to UG (Mains)</v>
          </cell>
          <cell r="D404" t="str">
            <v>Elec Ntwk Project Management</v>
          </cell>
          <cell r="E404" t="str">
            <v>In Field</v>
          </cell>
          <cell r="F404">
            <v>37226</v>
          </cell>
          <cell r="G404">
            <v>37496</v>
          </cell>
          <cell r="H404" t="str">
            <v>Peisley, Mr. Warren</v>
          </cell>
          <cell r="I404">
            <v>11046</v>
          </cell>
          <cell r="J404">
            <v>2101</v>
          </cell>
          <cell r="K404" t="str">
            <v>CIPEN Special Reqst</v>
          </cell>
          <cell r="L404">
            <v>29131</v>
          </cell>
          <cell r="M404">
            <v>70101</v>
          </cell>
          <cell r="N404">
            <v>275.33999999999997</v>
          </cell>
          <cell r="O404">
            <v>11608.31</v>
          </cell>
          <cell r="P404">
            <v>11608.31</v>
          </cell>
          <cell r="Q404">
            <v>0</v>
          </cell>
          <cell r="R404">
            <v>11608.31</v>
          </cell>
        </row>
        <row r="405">
          <cell r="A405">
            <v>513291</v>
          </cell>
          <cell r="B405" t="str">
            <v>Bank Sec 27 Relocate LV OH</v>
          </cell>
          <cell r="C405" t="str">
            <v>Banks Opp Sec 27 Relocate LV OH</v>
          </cell>
          <cell r="D405" t="str">
            <v>Elec Ntwk Project Management</v>
          </cell>
          <cell r="E405" t="str">
            <v>CLOSED</v>
          </cell>
          <cell r="F405">
            <v>37242</v>
          </cell>
          <cell r="G405">
            <v>37315</v>
          </cell>
          <cell r="H405" t="str">
            <v>Peisley, Mr. Warren</v>
          </cell>
          <cell r="I405">
            <v>9760</v>
          </cell>
          <cell r="J405">
            <v>2101</v>
          </cell>
          <cell r="K405" t="str">
            <v>CIPEN Special Reqst</v>
          </cell>
          <cell r="L405">
            <v>29131</v>
          </cell>
          <cell r="M405">
            <v>70101</v>
          </cell>
          <cell r="N405">
            <v>0</v>
          </cell>
          <cell r="O405">
            <v>7347.9</v>
          </cell>
          <cell r="P405">
            <v>0</v>
          </cell>
          <cell r="Q405">
            <v>7347.9</v>
          </cell>
          <cell r="R405">
            <v>7347.9</v>
          </cell>
        </row>
        <row r="406">
          <cell r="A406">
            <v>513293</v>
          </cell>
          <cell r="B406" t="str">
            <v>Char 10/54 Replace Dist Column</v>
          </cell>
          <cell r="C406" t="str">
            <v>Charnwood 10/54 Replace 'Pregnant' Distrib Column with M/Pillar</v>
          </cell>
          <cell r="D406" t="str">
            <v>Elec Ntwk Asset Performance</v>
          </cell>
          <cell r="E406" t="str">
            <v>In Field</v>
          </cell>
          <cell r="F406">
            <v>37232</v>
          </cell>
          <cell r="G406">
            <v>37467</v>
          </cell>
          <cell r="H406" t="str">
            <v>Singh, Mr. Darshan</v>
          </cell>
          <cell r="I406">
            <v>3800</v>
          </cell>
          <cell r="J406">
            <v>2105</v>
          </cell>
          <cell r="K406" t="str">
            <v>CIPEN DS U/G Replac</v>
          </cell>
          <cell r="L406">
            <v>29131</v>
          </cell>
          <cell r="M406">
            <v>70102</v>
          </cell>
          <cell r="N406">
            <v>1473.42</v>
          </cell>
          <cell r="O406">
            <v>2063.4299999999998</v>
          </cell>
          <cell r="P406">
            <v>2063.4299999999998</v>
          </cell>
          <cell r="Q406">
            <v>0</v>
          </cell>
          <cell r="R406">
            <v>2063.4299999999998</v>
          </cell>
        </row>
        <row r="407">
          <cell r="A407">
            <v>513294</v>
          </cell>
          <cell r="B407" t="str">
            <v>Scullin 11/46 Sub 2685 Rebuild</v>
          </cell>
          <cell r="C407" t="str">
            <v>Scullin 11/46 Sub 2685 Rebuild</v>
          </cell>
          <cell r="D407" t="str">
            <v>Elec Ntwk Asset Performance</v>
          </cell>
          <cell r="E407" t="str">
            <v>Design</v>
          </cell>
          <cell r="F407">
            <v>37226</v>
          </cell>
          <cell r="H407" t="str">
            <v>Tinio, Mr. Raul</v>
          </cell>
          <cell r="I407">
            <v>0</v>
          </cell>
          <cell r="J407">
            <v>2105</v>
          </cell>
          <cell r="K407" t="str">
            <v>CIPEN DS S/S Replac</v>
          </cell>
          <cell r="L407">
            <v>29131</v>
          </cell>
          <cell r="M407">
            <v>70102</v>
          </cell>
          <cell r="N407">
            <v>0</v>
          </cell>
          <cell r="O407">
            <v>11586.99</v>
          </cell>
          <cell r="P407">
            <v>11586.99</v>
          </cell>
          <cell r="Q407">
            <v>0</v>
          </cell>
          <cell r="R407">
            <v>11586.99</v>
          </cell>
        </row>
        <row r="408">
          <cell r="A408">
            <v>513295</v>
          </cell>
          <cell r="B408" t="str">
            <v>Deak Sec 33 LV Retic</v>
          </cell>
          <cell r="C408" t="str">
            <v>Deakin Sec 33 LV Retic to Development</v>
          </cell>
          <cell r="D408" t="str">
            <v>Elec Ntwk Project Management</v>
          </cell>
          <cell r="E408" t="str">
            <v>In Field</v>
          </cell>
          <cell r="F408">
            <v>37237</v>
          </cell>
          <cell r="G408">
            <v>37498</v>
          </cell>
          <cell r="H408" t="str">
            <v>Ochmanski, Mrs. Dana</v>
          </cell>
          <cell r="I408">
            <v>74950</v>
          </cell>
          <cell r="J408">
            <v>2101</v>
          </cell>
          <cell r="K408" t="str">
            <v>CIPEN Urban Infill</v>
          </cell>
          <cell r="L408">
            <v>29131</v>
          </cell>
          <cell r="M408">
            <v>70101</v>
          </cell>
          <cell r="N408">
            <v>35332.769999999997</v>
          </cell>
          <cell r="O408">
            <v>37291.51</v>
          </cell>
          <cell r="P408">
            <v>37291.51</v>
          </cell>
          <cell r="Q408">
            <v>0</v>
          </cell>
          <cell r="R408">
            <v>37291.51</v>
          </cell>
        </row>
        <row r="409">
          <cell r="A409">
            <v>513296</v>
          </cell>
          <cell r="B409" t="str">
            <v>Mona 5/57 LV Supply to Trans</v>
          </cell>
          <cell r="C409" t="str">
            <v>Monash 5/57 LV Supply to Transact Hub</v>
          </cell>
          <cell r="D409" t="str">
            <v>Elec Ntwk Project Management</v>
          </cell>
          <cell r="E409" t="str">
            <v>Field Complete</v>
          </cell>
          <cell r="F409">
            <v>37242</v>
          </cell>
          <cell r="G409">
            <v>37561</v>
          </cell>
          <cell r="H409" t="str">
            <v>Peisley, Mr. Warren</v>
          </cell>
          <cell r="I409">
            <v>18558</v>
          </cell>
          <cell r="J409">
            <v>2101</v>
          </cell>
          <cell r="K409" t="str">
            <v>CIPEN Com/Ind Dvlpm</v>
          </cell>
          <cell r="L409">
            <v>29131</v>
          </cell>
          <cell r="M409">
            <v>70101</v>
          </cell>
          <cell r="N409">
            <v>1462.3</v>
          </cell>
          <cell r="O409">
            <v>2546.46</v>
          </cell>
          <cell r="P409">
            <v>2546.46</v>
          </cell>
          <cell r="Q409">
            <v>0</v>
          </cell>
          <cell r="R409">
            <v>2546.46</v>
          </cell>
        </row>
        <row r="410">
          <cell r="A410">
            <v>513297</v>
          </cell>
          <cell r="B410" t="str">
            <v>King 1/11 LV Supply to Trans</v>
          </cell>
          <cell r="C410" t="str">
            <v>Kingston 1/11 LV Supply to Transact Hub</v>
          </cell>
          <cell r="D410" t="str">
            <v>Elec Ntwk Project Management</v>
          </cell>
          <cell r="E410" t="str">
            <v>Design</v>
          </cell>
          <cell r="F410">
            <v>37242</v>
          </cell>
          <cell r="G410">
            <v>37499</v>
          </cell>
          <cell r="H410" t="str">
            <v>Singh, Mr. Darshan</v>
          </cell>
          <cell r="I410">
            <v>0</v>
          </cell>
          <cell r="J410">
            <v>2101</v>
          </cell>
          <cell r="K410" t="str">
            <v>CIPEN Com/Ind Dvlpm</v>
          </cell>
          <cell r="L410">
            <v>29131</v>
          </cell>
          <cell r="M410">
            <v>70101</v>
          </cell>
          <cell r="N410">
            <v>94.62</v>
          </cell>
          <cell r="O410">
            <v>410</v>
          </cell>
          <cell r="P410">
            <v>410</v>
          </cell>
          <cell r="Q410">
            <v>0</v>
          </cell>
          <cell r="R410">
            <v>410</v>
          </cell>
        </row>
        <row r="411">
          <cell r="A411">
            <v>513298</v>
          </cell>
          <cell r="B411" t="str">
            <v>City Ains Av/Ballum Reloc HV</v>
          </cell>
          <cell r="C411" t="str">
            <v>City Ainslie Av/Ballumbir Relocate HV Cables</v>
          </cell>
          <cell r="D411" t="str">
            <v>Elec Ntwk Project Management</v>
          </cell>
          <cell r="E411" t="str">
            <v>CLOSED</v>
          </cell>
          <cell r="F411">
            <v>37245</v>
          </cell>
          <cell r="G411">
            <v>37407</v>
          </cell>
          <cell r="H411" t="str">
            <v>Peisley, Mr. Warren</v>
          </cell>
          <cell r="I411">
            <v>14480</v>
          </cell>
          <cell r="J411">
            <v>2101</v>
          </cell>
          <cell r="K411" t="str">
            <v>CIPEN Special Reqst</v>
          </cell>
          <cell r="L411">
            <v>29131</v>
          </cell>
          <cell r="M411">
            <v>70101</v>
          </cell>
          <cell r="N411">
            <v>0</v>
          </cell>
          <cell r="O411">
            <v>13086.57</v>
          </cell>
          <cell r="P411">
            <v>0</v>
          </cell>
          <cell r="Q411">
            <v>13086.57</v>
          </cell>
          <cell r="R411">
            <v>13086.57</v>
          </cell>
        </row>
        <row r="412">
          <cell r="A412">
            <v>513299</v>
          </cell>
          <cell r="B412" t="str">
            <v>Conder 9 Banks 3 Stg 2B HV LV</v>
          </cell>
          <cell r="C412" t="str">
            <v>Conder 9 Banks 3 Stage 2B HV LV Reticulation</v>
          </cell>
          <cell r="D412" t="str">
            <v>Elec Ntwk Project Management</v>
          </cell>
          <cell r="E412" t="str">
            <v>In Field</v>
          </cell>
          <cell r="F412">
            <v>37245</v>
          </cell>
          <cell r="G412">
            <v>37498</v>
          </cell>
          <cell r="H412" t="str">
            <v>Peisley, Mr. Warren</v>
          </cell>
          <cell r="I412">
            <v>132844</v>
          </cell>
          <cell r="J412">
            <v>2101</v>
          </cell>
          <cell r="K412" t="str">
            <v>CIPEN Urban Dvlpmnt</v>
          </cell>
          <cell r="L412">
            <v>29131</v>
          </cell>
          <cell r="M412">
            <v>70101</v>
          </cell>
          <cell r="N412">
            <v>24452.75</v>
          </cell>
          <cell r="O412">
            <v>27388.560000000001</v>
          </cell>
          <cell r="P412">
            <v>29554.07</v>
          </cell>
          <cell r="Q412">
            <v>0</v>
          </cell>
          <cell r="R412">
            <v>29554.07</v>
          </cell>
        </row>
        <row r="413">
          <cell r="A413">
            <v>513300</v>
          </cell>
          <cell r="B413" t="str">
            <v>Gung 18/167 LV Supply</v>
          </cell>
          <cell r="C413" t="str">
            <v>Gungahlin 18/167 LV Supply to Irrigation Controller</v>
          </cell>
          <cell r="D413" t="str">
            <v>Elec Ntwk Project Management</v>
          </cell>
          <cell r="E413" t="str">
            <v>In Field</v>
          </cell>
          <cell r="F413">
            <v>37236</v>
          </cell>
          <cell r="H413" t="str">
            <v>Ochmanski, Mrs. Dana</v>
          </cell>
          <cell r="I413">
            <v>2500</v>
          </cell>
          <cell r="J413">
            <v>2101</v>
          </cell>
          <cell r="K413" t="str">
            <v>CIPEN Special Reqst</v>
          </cell>
          <cell r="L413">
            <v>29131</v>
          </cell>
          <cell r="M413">
            <v>70101</v>
          </cell>
          <cell r="N413">
            <v>148.54</v>
          </cell>
          <cell r="O413">
            <v>371.35</v>
          </cell>
          <cell r="P413">
            <v>371.35</v>
          </cell>
          <cell r="Q413">
            <v>0</v>
          </cell>
          <cell r="R413">
            <v>371.35</v>
          </cell>
        </row>
        <row r="414">
          <cell r="A414">
            <v>513301</v>
          </cell>
          <cell r="B414" t="str">
            <v>Farr 12/47 Replace LV OH</v>
          </cell>
          <cell r="C414" t="str">
            <v>Farrer 12/47 Replace LV OH with ABC</v>
          </cell>
          <cell r="D414" t="str">
            <v>Elec Ntwk Asset Performance</v>
          </cell>
          <cell r="E414" t="str">
            <v>Field Complete</v>
          </cell>
          <cell r="F414">
            <v>37221</v>
          </cell>
          <cell r="G414">
            <v>37288</v>
          </cell>
          <cell r="H414" t="str">
            <v>Singh, Mr. Darshan</v>
          </cell>
          <cell r="I414">
            <v>4900</v>
          </cell>
          <cell r="J414">
            <v>2105</v>
          </cell>
          <cell r="K414" t="str">
            <v>CIPEN DS O/H Replac</v>
          </cell>
          <cell r="L414">
            <v>29131</v>
          </cell>
          <cell r="M414">
            <v>70102</v>
          </cell>
          <cell r="N414">
            <v>0</v>
          </cell>
          <cell r="O414">
            <v>1552.33</v>
          </cell>
          <cell r="P414">
            <v>1552.33</v>
          </cell>
          <cell r="Q414">
            <v>0</v>
          </cell>
          <cell r="R414">
            <v>1552.33</v>
          </cell>
        </row>
        <row r="415">
          <cell r="A415">
            <v>513302</v>
          </cell>
          <cell r="B415" t="str">
            <v>Deak 60/35 Relocate Padmount</v>
          </cell>
          <cell r="C415" t="str">
            <v>Deakin 60/35 Relocate Padmount Substation</v>
          </cell>
          <cell r="D415" t="str">
            <v>Elec Ntwk Project Management</v>
          </cell>
          <cell r="E415" t="str">
            <v>Field Complete</v>
          </cell>
          <cell r="F415">
            <v>37257</v>
          </cell>
          <cell r="G415">
            <v>37377</v>
          </cell>
          <cell r="H415" t="str">
            <v>Peisley, Mr. Warren</v>
          </cell>
          <cell r="I415">
            <v>2704</v>
          </cell>
          <cell r="J415">
            <v>2101</v>
          </cell>
          <cell r="K415" t="str">
            <v>CIPEN Special Reqst</v>
          </cell>
          <cell r="L415">
            <v>29131</v>
          </cell>
          <cell r="M415">
            <v>70101</v>
          </cell>
          <cell r="N415">
            <v>0</v>
          </cell>
          <cell r="O415">
            <v>1933.35</v>
          </cell>
          <cell r="P415">
            <v>1933.35</v>
          </cell>
          <cell r="Q415">
            <v>0</v>
          </cell>
          <cell r="R415">
            <v>1933.35</v>
          </cell>
        </row>
        <row r="416">
          <cell r="A416">
            <v>513303</v>
          </cell>
          <cell r="B416" t="str">
            <v>Amar 4 Stage 2 HV LV Retic</v>
          </cell>
          <cell r="C416" t="str">
            <v>Amaroo 4 Stage 2 HV LV Reticulation</v>
          </cell>
          <cell r="D416" t="str">
            <v>Elec Ntwk Project Management</v>
          </cell>
          <cell r="E416" t="str">
            <v>In Field</v>
          </cell>
          <cell r="F416">
            <v>37257</v>
          </cell>
          <cell r="G416">
            <v>37437</v>
          </cell>
          <cell r="H416" t="str">
            <v>Walisundara, Mrs. Lakshmi</v>
          </cell>
          <cell r="I416">
            <v>271875</v>
          </cell>
          <cell r="J416">
            <v>2101</v>
          </cell>
          <cell r="K416" t="str">
            <v>CIPEN Urban Dvlpmnt</v>
          </cell>
          <cell r="L416">
            <v>29131</v>
          </cell>
          <cell r="M416">
            <v>70101</v>
          </cell>
          <cell r="N416">
            <v>10155.18</v>
          </cell>
          <cell r="O416">
            <v>206951.42</v>
          </cell>
          <cell r="P416">
            <v>207159.59</v>
          </cell>
          <cell r="Q416">
            <v>0</v>
          </cell>
          <cell r="R416">
            <v>207159.59</v>
          </cell>
        </row>
        <row r="417">
          <cell r="A417">
            <v>513304</v>
          </cell>
          <cell r="B417" t="str">
            <v>New Works Resulting from Fires</v>
          </cell>
          <cell r="C417" t="str">
            <v>New Construction Resulting from Bush Fires</v>
          </cell>
          <cell r="D417" t="str">
            <v>Elec Ntwk Asset Performance</v>
          </cell>
          <cell r="E417" t="str">
            <v>In Field</v>
          </cell>
          <cell r="F417">
            <v>37226</v>
          </cell>
          <cell r="H417" t="str">
            <v>Woiwade, Miss Rebecca</v>
          </cell>
          <cell r="I417">
            <v>0</v>
          </cell>
          <cell r="J417">
            <v>2105</v>
          </cell>
          <cell r="K417" t="str">
            <v>CIPEN DS O/H Replac</v>
          </cell>
          <cell r="L417">
            <v>29131</v>
          </cell>
          <cell r="M417">
            <v>70102</v>
          </cell>
          <cell r="N417">
            <v>0</v>
          </cell>
          <cell r="O417">
            <v>76040.5</v>
          </cell>
          <cell r="P417">
            <v>76040.5</v>
          </cell>
          <cell r="Q417">
            <v>0</v>
          </cell>
          <cell r="R417">
            <v>76040.5</v>
          </cell>
        </row>
        <row r="418">
          <cell r="A418">
            <v>513305</v>
          </cell>
          <cell r="B418" t="str">
            <v>Oakes Estate 66KV Line Replace</v>
          </cell>
          <cell r="C418" t="str">
            <v>Oakes Estate 66KV Line Replacement due to Bush Fires</v>
          </cell>
          <cell r="D418" t="str">
            <v>Elec Ntwk Asset Performance</v>
          </cell>
          <cell r="E418" t="str">
            <v>Design</v>
          </cell>
          <cell r="F418">
            <v>37226</v>
          </cell>
          <cell r="H418" t="str">
            <v>Charlton, Mr. Michael</v>
          </cell>
          <cell r="I418">
            <v>0</v>
          </cell>
          <cell r="J418">
            <v>2105</v>
          </cell>
          <cell r="K418" t="str">
            <v>CIPEN ZSS Replace</v>
          </cell>
          <cell r="L418">
            <v>29131</v>
          </cell>
          <cell r="M418">
            <v>70102</v>
          </cell>
          <cell r="N418">
            <v>0</v>
          </cell>
          <cell r="O418">
            <v>4860.08</v>
          </cell>
          <cell r="P418">
            <v>4860.08</v>
          </cell>
          <cell r="Q418">
            <v>0</v>
          </cell>
          <cell r="R418">
            <v>4860.08</v>
          </cell>
        </row>
        <row r="419">
          <cell r="A419">
            <v>513306</v>
          </cell>
          <cell r="B419" t="str">
            <v>Red Hill Boys Grammar HV Retic</v>
          </cell>
          <cell r="C419" t="str">
            <v>Red Hill Canberra Boys Grammar HV Retic to Arts Centre</v>
          </cell>
          <cell r="D419" t="str">
            <v>Elec Ntwk Project Management</v>
          </cell>
          <cell r="E419" t="str">
            <v>In Field</v>
          </cell>
          <cell r="F419">
            <v>37245</v>
          </cell>
          <cell r="G419">
            <v>37560</v>
          </cell>
          <cell r="H419" t="str">
            <v>Chan, Mr. Daniel</v>
          </cell>
          <cell r="I419">
            <v>82695</v>
          </cell>
          <cell r="J419">
            <v>2101</v>
          </cell>
          <cell r="K419" t="str">
            <v>CIPEN Com/Ind Dvlpm</v>
          </cell>
          <cell r="L419">
            <v>29131</v>
          </cell>
          <cell r="M419">
            <v>70101</v>
          </cell>
          <cell r="N419">
            <v>5315.61</v>
          </cell>
          <cell r="O419">
            <v>76877.37</v>
          </cell>
          <cell r="P419">
            <v>76877.37</v>
          </cell>
          <cell r="Q419">
            <v>0</v>
          </cell>
          <cell r="R419">
            <v>76877.37</v>
          </cell>
        </row>
        <row r="420">
          <cell r="A420">
            <v>513307</v>
          </cell>
          <cell r="B420" t="str">
            <v>Dick 1/1 ABC Studios Sub 842</v>
          </cell>
          <cell r="C420" t="str">
            <v>Dickson 1/1 ABC Studios S/s 842 Augmentation</v>
          </cell>
          <cell r="D420" t="str">
            <v>Elec Ntwk Strategy&amp;Regulatory</v>
          </cell>
          <cell r="E420" t="str">
            <v>Design</v>
          </cell>
          <cell r="F420">
            <v>37188</v>
          </cell>
          <cell r="G420">
            <v>37590</v>
          </cell>
          <cell r="H420" t="str">
            <v>Chan, Mr. Daniel</v>
          </cell>
          <cell r="I420">
            <v>0</v>
          </cell>
          <cell r="J420">
            <v>2102</v>
          </cell>
          <cell r="K420" t="str">
            <v>CIPEN DS S/S Augmen</v>
          </cell>
          <cell r="L420">
            <v>29131</v>
          </cell>
          <cell r="M420">
            <v>70103</v>
          </cell>
          <cell r="N420">
            <v>2948.14</v>
          </cell>
          <cell r="O420">
            <v>6758.06</v>
          </cell>
          <cell r="P420">
            <v>6758.06</v>
          </cell>
          <cell r="Q420">
            <v>0</v>
          </cell>
          <cell r="R420">
            <v>6758.06</v>
          </cell>
        </row>
        <row r="421">
          <cell r="A421">
            <v>513308</v>
          </cell>
          <cell r="B421" t="str">
            <v>Bart 5/12 LV Upgrade to Engi</v>
          </cell>
          <cell r="C421" t="str">
            <v>Barton 5/12 LV Upgrade to Engineering House</v>
          </cell>
          <cell r="D421" t="str">
            <v>Elec Ntwk Strategy&amp;Regulatory</v>
          </cell>
          <cell r="E421" t="str">
            <v>Design</v>
          </cell>
          <cell r="F421">
            <v>37265</v>
          </cell>
          <cell r="G421">
            <v>37469</v>
          </cell>
          <cell r="H421" t="str">
            <v>Singh, Mr. Darshan</v>
          </cell>
          <cell r="I421">
            <v>0</v>
          </cell>
          <cell r="J421">
            <v>2102</v>
          </cell>
          <cell r="K421" t="str">
            <v>CIPEN DS Sys Augmen</v>
          </cell>
          <cell r="L421">
            <v>29131</v>
          </cell>
          <cell r="M421">
            <v>70103</v>
          </cell>
          <cell r="N421">
            <v>88.23</v>
          </cell>
          <cell r="O421">
            <v>2720.27</v>
          </cell>
          <cell r="P421">
            <v>2720.27</v>
          </cell>
          <cell r="Q421">
            <v>0</v>
          </cell>
          <cell r="R421">
            <v>2720.27</v>
          </cell>
        </row>
        <row r="422">
          <cell r="A422">
            <v>513309</v>
          </cell>
          <cell r="B422" t="str">
            <v>Forr 1/32 Wesley Uniting LV</v>
          </cell>
          <cell r="C422" t="str">
            <v>Forrest 1/32 Wesley Uniting Church LV Supply Upgrade</v>
          </cell>
          <cell r="D422" t="str">
            <v>Elec Ntwk Strategy&amp;Regulatory</v>
          </cell>
          <cell r="E422" t="str">
            <v>In Field</v>
          </cell>
          <cell r="F422">
            <v>37217</v>
          </cell>
          <cell r="G422">
            <v>37437</v>
          </cell>
          <cell r="H422" t="str">
            <v>Singh, Mr. Darshan</v>
          </cell>
          <cell r="I422">
            <v>5857</v>
          </cell>
          <cell r="J422">
            <v>2102</v>
          </cell>
          <cell r="K422" t="str">
            <v>CIPEN DS Sys Augmen</v>
          </cell>
          <cell r="L422">
            <v>29131</v>
          </cell>
          <cell r="M422">
            <v>70103</v>
          </cell>
          <cell r="N422">
            <v>30.27</v>
          </cell>
          <cell r="O422">
            <v>1419.4</v>
          </cell>
          <cell r="P422">
            <v>1419.4</v>
          </cell>
          <cell r="Q422">
            <v>0</v>
          </cell>
          <cell r="R422">
            <v>1419.4</v>
          </cell>
        </row>
        <row r="423">
          <cell r="A423">
            <v>513310</v>
          </cell>
          <cell r="B423" t="str">
            <v>Woden / Wanniassa Zone S/S</v>
          </cell>
          <cell r="C423" t="str">
            <v>Woden / Wanniassa Zone Substation Installation of Auxilliary Relay</v>
          </cell>
          <cell r="D423" t="str">
            <v>Elec Ntwk Strategy&amp;Regulatory</v>
          </cell>
          <cell r="E423" t="str">
            <v>In Field</v>
          </cell>
          <cell r="F423">
            <v>37276</v>
          </cell>
          <cell r="G423">
            <v>37437</v>
          </cell>
          <cell r="H423" t="str">
            <v>Hunnemann, Frank</v>
          </cell>
          <cell r="I423">
            <v>6404</v>
          </cell>
          <cell r="J423">
            <v>2102</v>
          </cell>
          <cell r="K423" t="str">
            <v>CIPEN ZSS Augment</v>
          </cell>
          <cell r="L423">
            <v>29131</v>
          </cell>
          <cell r="M423">
            <v>70103</v>
          </cell>
          <cell r="N423">
            <v>846.36</v>
          </cell>
          <cell r="O423">
            <v>846.36</v>
          </cell>
          <cell r="P423">
            <v>846.36</v>
          </cell>
          <cell r="Q423">
            <v>0</v>
          </cell>
          <cell r="R423">
            <v>846.36</v>
          </cell>
        </row>
        <row r="424">
          <cell r="A424">
            <v>513311</v>
          </cell>
          <cell r="B424" t="str">
            <v>Woden / Wanniassa Zone Monit</v>
          </cell>
          <cell r="C424" t="str">
            <v>Woden / Wanniassa Zone S/S Monitoring of AVR's</v>
          </cell>
          <cell r="D424" t="str">
            <v>Elec Ntwk Strategy&amp;Regulatory</v>
          </cell>
          <cell r="E424" t="str">
            <v>In Field</v>
          </cell>
          <cell r="F424">
            <v>37276</v>
          </cell>
          <cell r="G424">
            <v>37436</v>
          </cell>
          <cell r="H424" t="str">
            <v>Hunnemann, Frank</v>
          </cell>
          <cell r="I424">
            <v>10000</v>
          </cell>
          <cell r="J424">
            <v>2102</v>
          </cell>
          <cell r="K424" t="str">
            <v>CIPEN ZSS Augment</v>
          </cell>
          <cell r="L424">
            <v>29131</v>
          </cell>
          <cell r="M424">
            <v>70103</v>
          </cell>
          <cell r="N424">
            <v>6609.3</v>
          </cell>
          <cell r="O424">
            <v>9603.1200000000008</v>
          </cell>
          <cell r="P424">
            <v>9603.1200000000008</v>
          </cell>
          <cell r="Q424">
            <v>0</v>
          </cell>
          <cell r="R424">
            <v>9603.1200000000008</v>
          </cell>
        </row>
        <row r="425">
          <cell r="A425">
            <v>513312</v>
          </cell>
          <cell r="B425" t="str">
            <v>Maju Canberra A/port LV Supply</v>
          </cell>
          <cell r="C425" t="str">
            <v>Majura Canberra Airport LV Supply to Hangar</v>
          </cell>
          <cell r="D425" t="str">
            <v>Elec Ntwk Project Management</v>
          </cell>
          <cell r="E425" t="str">
            <v>CLOSED</v>
          </cell>
          <cell r="F425">
            <v>37272</v>
          </cell>
          <cell r="G425">
            <v>37325</v>
          </cell>
          <cell r="H425" t="str">
            <v>Singh, Mr. Darshan</v>
          </cell>
          <cell r="I425">
            <v>1486</v>
          </cell>
          <cell r="J425">
            <v>2101</v>
          </cell>
          <cell r="K425" t="str">
            <v>CIPEN Com/Ind Dvlpm</v>
          </cell>
          <cell r="L425">
            <v>29131</v>
          </cell>
          <cell r="M425">
            <v>70101</v>
          </cell>
          <cell r="N425">
            <v>0</v>
          </cell>
          <cell r="O425">
            <v>1734.65</v>
          </cell>
          <cell r="P425">
            <v>0</v>
          </cell>
          <cell r="Q425">
            <v>1734.65</v>
          </cell>
          <cell r="R425">
            <v>1734.65</v>
          </cell>
        </row>
        <row r="426">
          <cell r="A426">
            <v>513313</v>
          </cell>
          <cell r="B426" t="str">
            <v>Gung Sec 172 LV Supply</v>
          </cell>
          <cell r="C426" t="str">
            <v>Gungahlin Sec 172 LV Supply to Irrigation Controller</v>
          </cell>
          <cell r="D426" t="str">
            <v>Elec Ntwk Project Management</v>
          </cell>
          <cell r="E426" t="str">
            <v>In Field</v>
          </cell>
          <cell r="F426">
            <v>37264</v>
          </cell>
          <cell r="G426">
            <v>37376</v>
          </cell>
          <cell r="H426" t="str">
            <v>Ochmanski, Mrs. Dana</v>
          </cell>
          <cell r="I426">
            <v>1730</v>
          </cell>
          <cell r="J426">
            <v>2101</v>
          </cell>
          <cell r="K426" t="str">
            <v>CIPEN Special Reqst</v>
          </cell>
          <cell r="L426">
            <v>29131</v>
          </cell>
          <cell r="M426">
            <v>70101</v>
          </cell>
          <cell r="N426">
            <v>-1519.35</v>
          </cell>
          <cell r="O426">
            <v>742.7</v>
          </cell>
          <cell r="P426">
            <v>742.7</v>
          </cell>
          <cell r="Q426">
            <v>0</v>
          </cell>
          <cell r="R426">
            <v>742.7</v>
          </cell>
        </row>
        <row r="427">
          <cell r="A427">
            <v>513314</v>
          </cell>
          <cell r="B427" t="str">
            <v>Fysh 16/22 System Augment</v>
          </cell>
          <cell r="C427" t="str">
            <v>Fyshwick 16/22 System Augmentation Barrier St</v>
          </cell>
          <cell r="D427" t="str">
            <v>Elec Ntwk Strategy&amp;Regulatory</v>
          </cell>
          <cell r="E427" t="str">
            <v>Design</v>
          </cell>
          <cell r="F427">
            <v>37270</v>
          </cell>
          <cell r="G427">
            <v>37437</v>
          </cell>
          <cell r="H427" t="str">
            <v>Rewal, Mr. Subhash</v>
          </cell>
          <cell r="I427">
            <v>0</v>
          </cell>
          <cell r="J427">
            <v>2102</v>
          </cell>
          <cell r="K427" t="str">
            <v>CIPEN DS Sys Augmen</v>
          </cell>
          <cell r="L427">
            <v>29131</v>
          </cell>
          <cell r="M427">
            <v>70103</v>
          </cell>
          <cell r="N427">
            <v>847.9</v>
          </cell>
          <cell r="O427">
            <v>3880.43</v>
          </cell>
          <cell r="P427">
            <v>3880.43</v>
          </cell>
          <cell r="Q427">
            <v>0</v>
          </cell>
          <cell r="R427">
            <v>3880.43</v>
          </cell>
        </row>
        <row r="428">
          <cell r="A428">
            <v>513315</v>
          </cell>
          <cell r="B428" t="str">
            <v>Gord 6 Stg 3 HV LV Retic</v>
          </cell>
          <cell r="C428" t="str">
            <v>Gordon 6 Stage 3 HV LV Retic</v>
          </cell>
          <cell r="D428" t="str">
            <v>Elec Ntwk Project Management</v>
          </cell>
          <cell r="E428" t="str">
            <v>In Field</v>
          </cell>
          <cell r="F428">
            <v>37270</v>
          </cell>
          <cell r="G428">
            <v>37504</v>
          </cell>
          <cell r="H428" t="str">
            <v>Cortes, Frank</v>
          </cell>
          <cell r="I428">
            <v>86493</v>
          </cell>
          <cell r="J428">
            <v>2101</v>
          </cell>
          <cell r="K428" t="str">
            <v>CIPEN Urban Dvlpmnt</v>
          </cell>
          <cell r="L428">
            <v>29131</v>
          </cell>
          <cell r="M428">
            <v>70101</v>
          </cell>
          <cell r="N428">
            <v>120.69</v>
          </cell>
          <cell r="O428">
            <v>71517.67</v>
          </cell>
          <cell r="P428">
            <v>71517.67</v>
          </cell>
          <cell r="Q428">
            <v>0</v>
          </cell>
          <cell r="R428">
            <v>71517.67</v>
          </cell>
        </row>
        <row r="429">
          <cell r="A429">
            <v>513316</v>
          </cell>
          <cell r="B429" t="str">
            <v>Transformer Oil Facility G/Way</v>
          </cell>
          <cell r="C429" t="str">
            <v>Transformer Oil Facility Greenway</v>
          </cell>
          <cell r="D429" t="str">
            <v>Elec Ntwk Asset Performance</v>
          </cell>
          <cell r="E429" t="str">
            <v>CAPITALISED WAITING CLOSURE</v>
          </cell>
          <cell r="F429">
            <v>37196</v>
          </cell>
          <cell r="G429">
            <v>37437</v>
          </cell>
          <cell r="H429" t="str">
            <v>Argue, Mr. Fraser</v>
          </cell>
          <cell r="I429">
            <v>71200</v>
          </cell>
          <cell r="J429">
            <v>2105</v>
          </cell>
          <cell r="K429" t="str">
            <v>CIP Property Assets</v>
          </cell>
          <cell r="L429">
            <v>29721</v>
          </cell>
          <cell r="M429">
            <v>78110</v>
          </cell>
          <cell r="N429">
            <v>0</v>
          </cell>
          <cell r="O429">
            <v>56656.66</v>
          </cell>
          <cell r="P429">
            <v>0</v>
          </cell>
          <cell r="Q429">
            <v>56656.66</v>
          </cell>
          <cell r="R429">
            <v>56656.66</v>
          </cell>
        </row>
        <row r="430">
          <cell r="A430">
            <v>513317</v>
          </cell>
          <cell r="B430" t="str">
            <v>Noisy Padmount S/S Kambah</v>
          </cell>
          <cell r="C430" t="str">
            <v>Noisy Padmount S/S 2973 Replacement Kambah Blk 24 Sec 160</v>
          </cell>
          <cell r="D430" t="str">
            <v>Elec Ntwk Asset Performance</v>
          </cell>
          <cell r="E430" t="str">
            <v>Design</v>
          </cell>
          <cell r="F430">
            <v>37266</v>
          </cell>
          <cell r="G430">
            <v>37316</v>
          </cell>
          <cell r="H430" t="str">
            <v>Argue, Mr. Fraser</v>
          </cell>
          <cell r="I430">
            <v>0</v>
          </cell>
          <cell r="J430">
            <v>2105</v>
          </cell>
          <cell r="K430" t="str">
            <v>CIPEN DS S/S Replac</v>
          </cell>
          <cell r="L430">
            <v>29131</v>
          </cell>
          <cell r="M430">
            <v>70102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A431">
            <v>513318</v>
          </cell>
          <cell r="B431" t="str">
            <v>Dunl 5 Estate Stg 6 HV LV</v>
          </cell>
          <cell r="C431" t="str">
            <v>Dunlop 5 Estate Stage 6 HV LV Reticulation</v>
          </cell>
          <cell r="D431" t="str">
            <v>Elec Ntwk Project Management</v>
          </cell>
          <cell r="E431" t="str">
            <v>In Field</v>
          </cell>
          <cell r="F431">
            <v>36909</v>
          </cell>
          <cell r="G431">
            <v>37437</v>
          </cell>
          <cell r="H431" t="str">
            <v>Cortes, Frank</v>
          </cell>
          <cell r="I431">
            <v>62281</v>
          </cell>
          <cell r="J431">
            <v>2101</v>
          </cell>
          <cell r="K431" t="str">
            <v>CIPEN Urban Dvlpmnt</v>
          </cell>
          <cell r="L431">
            <v>29131</v>
          </cell>
          <cell r="M431">
            <v>70101</v>
          </cell>
          <cell r="N431">
            <v>38816.660000000003</v>
          </cell>
          <cell r="O431">
            <v>40728.5</v>
          </cell>
          <cell r="P431">
            <v>40728.5</v>
          </cell>
          <cell r="Q431">
            <v>0</v>
          </cell>
          <cell r="R431">
            <v>40728.5</v>
          </cell>
        </row>
        <row r="432">
          <cell r="A432">
            <v>513319</v>
          </cell>
          <cell r="B432" t="str">
            <v>Hume 13/2 LV Supply to Com</v>
          </cell>
          <cell r="C432" t="str">
            <v>Hume 13/2 LV Supply to Commercial Development</v>
          </cell>
          <cell r="D432" t="str">
            <v>Elec Ntwk Project Management</v>
          </cell>
          <cell r="E432" t="str">
            <v>CLOSED</v>
          </cell>
          <cell r="F432">
            <v>37287</v>
          </cell>
          <cell r="G432">
            <v>37437</v>
          </cell>
          <cell r="H432" t="str">
            <v>Singh, Mr. Darshan</v>
          </cell>
          <cell r="I432">
            <v>10050</v>
          </cell>
          <cell r="J432">
            <v>2101</v>
          </cell>
          <cell r="K432" t="str">
            <v>CIPEN Com/Ind Dvlpm</v>
          </cell>
          <cell r="L432">
            <v>29131</v>
          </cell>
          <cell r="M432">
            <v>70101</v>
          </cell>
          <cell r="N432">
            <v>130</v>
          </cell>
          <cell r="O432">
            <v>10261.39</v>
          </cell>
          <cell r="P432">
            <v>0</v>
          </cell>
          <cell r="Q432">
            <v>10261.39</v>
          </cell>
          <cell r="R432">
            <v>10261.39</v>
          </cell>
        </row>
        <row r="433">
          <cell r="A433">
            <v>513320</v>
          </cell>
          <cell r="B433" t="str">
            <v>Grif 42/90 Replace OH with ABC</v>
          </cell>
          <cell r="C433" t="str">
            <v>Griffith 42/90 Replace LV OH with ABC</v>
          </cell>
          <cell r="D433" t="str">
            <v>Elec Ntwk Project Management</v>
          </cell>
          <cell r="E433" t="str">
            <v>CLOSED</v>
          </cell>
          <cell r="F433">
            <v>37287</v>
          </cell>
          <cell r="G433">
            <v>37398</v>
          </cell>
          <cell r="H433" t="str">
            <v>Singh, Mr. Darshan</v>
          </cell>
          <cell r="I433">
            <v>4616</v>
          </cell>
          <cell r="J433">
            <v>2101</v>
          </cell>
          <cell r="K433" t="str">
            <v>CIPEN Special Reqst</v>
          </cell>
          <cell r="L433">
            <v>29131</v>
          </cell>
          <cell r="M433">
            <v>70101</v>
          </cell>
          <cell r="N433">
            <v>0</v>
          </cell>
          <cell r="O433">
            <v>5953.88</v>
          </cell>
          <cell r="P433">
            <v>0</v>
          </cell>
          <cell r="Q433">
            <v>5953.88</v>
          </cell>
          <cell r="R433">
            <v>5953.88</v>
          </cell>
        </row>
        <row r="434">
          <cell r="A434">
            <v>513321</v>
          </cell>
          <cell r="B434" t="str">
            <v>Grif 48/92 Replace OH with ABC</v>
          </cell>
          <cell r="C434" t="str">
            <v>Griffith 48/92 Replace LV OH with ABC</v>
          </cell>
          <cell r="D434" t="str">
            <v>Elec Ntwk Project Management</v>
          </cell>
          <cell r="E434" t="str">
            <v>In Field</v>
          </cell>
          <cell r="F434">
            <v>37287</v>
          </cell>
          <cell r="G434">
            <v>37468</v>
          </cell>
          <cell r="H434" t="str">
            <v>Singh, Mr. Darshan</v>
          </cell>
          <cell r="I434">
            <v>4554</v>
          </cell>
          <cell r="J434">
            <v>2101</v>
          </cell>
          <cell r="K434" t="str">
            <v>CIPEN Special Reqst</v>
          </cell>
          <cell r="L434">
            <v>29131</v>
          </cell>
          <cell r="M434">
            <v>70101</v>
          </cell>
          <cell r="N434">
            <v>173.42</v>
          </cell>
          <cell r="O434">
            <v>934.65</v>
          </cell>
          <cell r="P434">
            <v>1258.8900000000001</v>
          </cell>
          <cell r="Q434">
            <v>0</v>
          </cell>
          <cell r="R434">
            <v>1258.8900000000001</v>
          </cell>
        </row>
        <row r="435">
          <cell r="A435">
            <v>513322</v>
          </cell>
          <cell r="B435" t="str">
            <v>Red Hill 4/4 LV Service Aug</v>
          </cell>
          <cell r="C435" t="str">
            <v>Red Hill 4/4 LV Service Augmentation</v>
          </cell>
          <cell r="D435" t="str">
            <v>Elec Ntwk Strategy&amp;Regulatory</v>
          </cell>
          <cell r="E435" t="str">
            <v>CLOSED</v>
          </cell>
          <cell r="F435">
            <v>37279</v>
          </cell>
          <cell r="G435">
            <v>37407</v>
          </cell>
          <cell r="H435" t="str">
            <v>Singh, Mr. Darshan</v>
          </cell>
          <cell r="I435">
            <v>0</v>
          </cell>
          <cell r="J435">
            <v>2102</v>
          </cell>
          <cell r="K435" t="str">
            <v>CIPEN DS Sys Augmen</v>
          </cell>
          <cell r="L435">
            <v>29131</v>
          </cell>
          <cell r="M435">
            <v>70103</v>
          </cell>
          <cell r="N435">
            <v>0</v>
          </cell>
          <cell r="O435">
            <v>3324.18</v>
          </cell>
          <cell r="P435">
            <v>0</v>
          </cell>
          <cell r="Q435">
            <v>3324.18</v>
          </cell>
          <cell r="R435">
            <v>3324.18</v>
          </cell>
        </row>
        <row r="436">
          <cell r="A436">
            <v>513323</v>
          </cell>
          <cell r="B436" t="str">
            <v>King 8 &amp; 9/28 HV LV Retic Alt</v>
          </cell>
          <cell r="C436" t="str">
            <v>Kinston 8 &amp; 9/28 HV LV Reticulation Alterations UG of OH</v>
          </cell>
          <cell r="D436" t="str">
            <v>Elec Ntwk Asset Performance</v>
          </cell>
          <cell r="E436" t="str">
            <v>Field Complete</v>
          </cell>
          <cell r="F436">
            <v>37287</v>
          </cell>
          <cell r="H436" t="str">
            <v>Ochmanski, Mrs. Dana</v>
          </cell>
          <cell r="I436">
            <v>28552</v>
          </cell>
          <cell r="J436">
            <v>2105</v>
          </cell>
          <cell r="K436" t="str">
            <v>CIPEN DS U/G Replac</v>
          </cell>
          <cell r="L436">
            <v>29131</v>
          </cell>
          <cell r="M436">
            <v>70102</v>
          </cell>
          <cell r="N436">
            <v>581.66</v>
          </cell>
          <cell r="O436">
            <v>40736.720000000001</v>
          </cell>
          <cell r="P436">
            <v>40736.720000000001</v>
          </cell>
          <cell r="Q436">
            <v>0</v>
          </cell>
          <cell r="R436">
            <v>40736.720000000001</v>
          </cell>
        </row>
        <row r="437">
          <cell r="A437">
            <v>513324</v>
          </cell>
          <cell r="B437" t="str">
            <v>Hume 31/7 LV Retic/Supply</v>
          </cell>
          <cell r="C437" t="str">
            <v>Hume 31/7 LV Reticulation/Supply to Warehouses</v>
          </cell>
          <cell r="D437" t="str">
            <v>Elec Ntwk Project Management</v>
          </cell>
          <cell r="E437" t="str">
            <v>Field Complete</v>
          </cell>
          <cell r="F437">
            <v>37287</v>
          </cell>
          <cell r="G437">
            <v>37398</v>
          </cell>
          <cell r="H437" t="str">
            <v>Singh, Mr. Darshan</v>
          </cell>
          <cell r="I437">
            <v>9630</v>
          </cell>
          <cell r="J437">
            <v>2101</v>
          </cell>
          <cell r="K437" t="str">
            <v>CIPEN Com/Ind Dvlpm</v>
          </cell>
          <cell r="L437">
            <v>29131</v>
          </cell>
          <cell r="M437">
            <v>70101</v>
          </cell>
          <cell r="N437">
            <v>0</v>
          </cell>
          <cell r="O437">
            <v>13335.01</v>
          </cell>
          <cell r="P437">
            <v>13335.01</v>
          </cell>
          <cell r="Q437">
            <v>0</v>
          </cell>
          <cell r="R437">
            <v>13335.01</v>
          </cell>
        </row>
        <row r="438">
          <cell r="A438">
            <v>513325</v>
          </cell>
          <cell r="B438" t="str">
            <v>Hume 18/1 LV Supply to Com</v>
          </cell>
          <cell r="C438" t="str">
            <v>Hume 18/1 Supply to Commercial Development</v>
          </cell>
          <cell r="D438" t="str">
            <v>Elec Ntwk Project Management</v>
          </cell>
          <cell r="E438" t="str">
            <v>CLOSED</v>
          </cell>
          <cell r="F438">
            <v>37287</v>
          </cell>
          <cell r="G438">
            <v>37407</v>
          </cell>
          <cell r="H438" t="str">
            <v>Singh, Mr. Darshan</v>
          </cell>
          <cell r="I438">
            <v>11850</v>
          </cell>
          <cell r="J438">
            <v>2101</v>
          </cell>
          <cell r="K438" t="str">
            <v>CIPEN Com/Ind Dvlpm</v>
          </cell>
          <cell r="L438">
            <v>29131</v>
          </cell>
          <cell r="M438">
            <v>70101</v>
          </cell>
          <cell r="N438">
            <v>280</v>
          </cell>
          <cell r="O438">
            <v>9881.98</v>
          </cell>
          <cell r="P438">
            <v>0</v>
          </cell>
          <cell r="Q438">
            <v>9881.98</v>
          </cell>
          <cell r="R438">
            <v>9881.98</v>
          </cell>
        </row>
        <row r="439">
          <cell r="A439">
            <v>513326</v>
          </cell>
          <cell r="B439" t="str">
            <v>Nich 4/75 LV Retic/Supply</v>
          </cell>
          <cell r="C439" t="str">
            <v>Nicholls 4/75 LV Supply to 21 Residences</v>
          </cell>
          <cell r="D439" t="str">
            <v>Elec Ntwk Project Management</v>
          </cell>
          <cell r="E439" t="str">
            <v>Design</v>
          </cell>
          <cell r="F439">
            <v>37287</v>
          </cell>
          <cell r="G439">
            <v>37468</v>
          </cell>
          <cell r="H439" t="str">
            <v>Cortes, Frank</v>
          </cell>
          <cell r="I439">
            <v>0</v>
          </cell>
          <cell r="J439">
            <v>2101</v>
          </cell>
          <cell r="K439" t="str">
            <v>CIPEN Com/Ind Dvlpm</v>
          </cell>
          <cell r="L439">
            <v>29131</v>
          </cell>
          <cell r="M439">
            <v>70101</v>
          </cell>
          <cell r="N439">
            <v>0</v>
          </cell>
          <cell r="O439">
            <v>878.22</v>
          </cell>
          <cell r="P439">
            <v>878.22</v>
          </cell>
          <cell r="Q439">
            <v>0</v>
          </cell>
          <cell r="R439">
            <v>878.22</v>
          </cell>
        </row>
        <row r="440">
          <cell r="A440">
            <v>513327</v>
          </cell>
          <cell r="B440" t="str">
            <v>King Wentworth Av HV UG Reloc</v>
          </cell>
          <cell r="C440" t="str">
            <v>Kingston Wentworth Ave HV U/G Relocations</v>
          </cell>
          <cell r="D440" t="str">
            <v>Elec Ntwk Project Management</v>
          </cell>
          <cell r="E440" t="str">
            <v>Design</v>
          </cell>
          <cell r="F440">
            <v>37285</v>
          </cell>
          <cell r="G440">
            <v>37406</v>
          </cell>
          <cell r="H440" t="str">
            <v>Walisundara, Mr. Upul</v>
          </cell>
          <cell r="I440">
            <v>0</v>
          </cell>
          <cell r="J440">
            <v>2101</v>
          </cell>
          <cell r="K440" t="str">
            <v>CIPEN Special Reqst</v>
          </cell>
          <cell r="L440">
            <v>29131</v>
          </cell>
          <cell r="M440">
            <v>70101</v>
          </cell>
          <cell r="N440">
            <v>0</v>
          </cell>
          <cell r="O440">
            <v>52264.83</v>
          </cell>
          <cell r="P440">
            <v>52264.83</v>
          </cell>
          <cell r="Q440">
            <v>0</v>
          </cell>
          <cell r="R440">
            <v>52264.83</v>
          </cell>
        </row>
        <row r="441">
          <cell r="A441">
            <v>513328</v>
          </cell>
          <cell r="B441" t="str">
            <v>Data Maintenance Utility</v>
          </cell>
          <cell r="C441" t="str">
            <v>Data Maintenance Utility for PDR</v>
          </cell>
          <cell r="D441" t="str">
            <v>Elec Ntwk Asset Performance</v>
          </cell>
          <cell r="E441" t="str">
            <v>In Field</v>
          </cell>
          <cell r="F441">
            <v>37267</v>
          </cell>
          <cell r="G441">
            <v>37356</v>
          </cell>
          <cell r="H441" t="str">
            <v>Zhou, Mrs. Hope</v>
          </cell>
          <cell r="I441">
            <v>7200</v>
          </cell>
          <cell r="J441">
            <v>2105</v>
          </cell>
          <cell r="K441" t="str">
            <v>CIPEN IT Projects</v>
          </cell>
          <cell r="L441">
            <v>29731</v>
          </cell>
          <cell r="M441">
            <v>70108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513329</v>
          </cell>
          <cell r="B442" t="str">
            <v>Test/Dev Server for SCADA</v>
          </cell>
          <cell r="C442" t="str">
            <v>Test/Development for SCADA System</v>
          </cell>
          <cell r="D442" t="str">
            <v>Elec Ntwk Asset Performance</v>
          </cell>
          <cell r="E442" t="str">
            <v>In Field</v>
          </cell>
          <cell r="F442">
            <v>37267</v>
          </cell>
          <cell r="G442">
            <v>37381</v>
          </cell>
          <cell r="H442" t="str">
            <v>Zhou, Mrs. Hope</v>
          </cell>
          <cell r="I442">
            <v>23000</v>
          </cell>
          <cell r="J442">
            <v>2105</v>
          </cell>
          <cell r="K442" t="str">
            <v>CIPEN IT Projects</v>
          </cell>
          <cell r="L442">
            <v>29731</v>
          </cell>
          <cell r="M442">
            <v>70108</v>
          </cell>
          <cell r="N442">
            <v>0</v>
          </cell>
          <cell r="O442">
            <v>19555.5</v>
          </cell>
          <cell r="P442">
            <v>19555.5</v>
          </cell>
          <cell r="Q442">
            <v>0</v>
          </cell>
          <cell r="R442">
            <v>19555.5</v>
          </cell>
        </row>
        <row r="443">
          <cell r="A443">
            <v>513331</v>
          </cell>
          <cell r="B443" t="str">
            <v>Camp Morshd Dr LV reloc</v>
          </cell>
          <cell r="C443" t="str">
            <v>Campbell Morshead Drive Duplication - LV relocation</v>
          </cell>
          <cell r="D443" t="str">
            <v>Elec Ntwk Project Management</v>
          </cell>
          <cell r="E443" t="str">
            <v>In Field</v>
          </cell>
          <cell r="F443">
            <v>37288</v>
          </cell>
          <cell r="G443">
            <v>37499</v>
          </cell>
          <cell r="H443" t="str">
            <v>Rewal, Mr. Subhash</v>
          </cell>
          <cell r="I443">
            <v>7456</v>
          </cell>
          <cell r="J443">
            <v>2101</v>
          </cell>
          <cell r="K443" t="str">
            <v>CIPEN Special Reqst</v>
          </cell>
          <cell r="L443">
            <v>29131</v>
          </cell>
          <cell r="M443">
            <v>70101</v>
          </cell>
          <cell r="N443">
            <v>130</v>
          </cell>
          <cell r="O443">
            <v>12144.2</v>
          </cell>
          <cell r="P443">
            <v>12144.2</v>
          </cell>
          <cell r="Q443">
            <v>0</v>
          </cell>
          <cell r="R443">
            <v>12144.2</v>
          </cell>
        </row>
        <row r="444">
          <cell r="A444">
            <v>513332</v>
          </cell>
          <cell r="B444" t="str">
            <v>King F/Shore Sec 8 - HV Feed</v>
          </cell>
          <cell r="C444" t="str">
            <v>Kingston Foreshore Redevelopment Sec 8 - New HV Feeders</v>
          </cell>
          <cell r="D444" t="str">
            <v>Elec Ntwk Strategy&amp;Regulatory</v>
          </cell>
          <cell r="E444" t="str">
            <v>In Field</v>
          </cell>
          <cell r="F444">
            <v>37257</v>
          </cell>
          <cell r="G444">
            <v>37499</v>
          </cell>
          <cell r="H444" t="str">
            <v>Walisundara, Mr. Upul</v>
          </cell>
          <cell r="I444">
            <v>82800</v>
          </cell>
          <cell r="J444">
            <v>2102</v>
          </cell>
          <cell r="K444" t="str">
            <v>CIPEN DS Sys Augmen</v>
          </cell>
          <cell r="L444">
            <v>29131</v>
          </cell>
          <cell r="M444">
            <v>70103</v>
          </cell>
          <cell r="N444">
            <v>258.5</v>
          </cell>
          <cell r="O444">
            <v>70665.899999999994</v>
          </cell>
          <cell r="P444">
            <v>70665.899999999994</v>
          </cell>
          <cell r="Q444">
            <v>0</v>
          </cell>
          <cell r="R444">
            <v>70665.899999999994</v>
          </cell>
        </row>
        <row r="445">
          <cell r="A445">
            <v>513333</v>
          </cell>
          <cell r="B445" t="str">
            <v>Maw Sub 1152 Rebld 25/18</v>
          </cell>
          <cell r="C445" t="str">
            <v>Mawson Sub 1152 Rebuilding Blk 25 Sec 18</v>
          </cell>
          <cell r="D445" t="str">
            <v>Elec Ntwk Asset Performance</v>
          </cell>
          <cell r="E445" t="str">
            <v>In Field</v>
          </cell>
          <cell r="F445">
            <v>37288</v>
          </cell>
          <cell r="H445" t="str">
            <v>Tinio, Mr. Raul</v>
          </cell>
          <cell r="I445">
            <v>0</v>
          </cell>
          <cell r="J445">
            <v>2105</v>
          </cell>
          <cell r="K445" t="str">
            <v>CIPEN DS S/S Replac</v>
          </cell>
          <cell r="L445">
            <v>29131</v>
          </cell>
          <cell r="M445">
            <v>70102</v>
          </cell>
          <cell r="N445">
            <v>0</v>
          </cell>
          <cell r="O445">
            <v>406.58</v>
          </cell>
          <cell r="P445">
            <v>406.58</v>
          </cell>
          <cell r="Q445">
            <v>0</v>
          </cell>
          <cell r="R445">
            <v>406.58</v>
          </cell>
        </row>
        <row r="446">
          <cell r="A446">
            <v>513334</v>
          </cell>
          <cell r="B446" t="str">
            <v>Belc Blk 1555 LV Retic</v>
          </cell>
          <cell r="C446" t="str">
            <v>Belconnen Blk 1555 LV Reticulation to OPTUS Installation</v>
          </cell>
          <cell r="D446" t="str">
            <v>Elec Ntwk Project Management</v>
          </cell>
          <cell r="E446" t="str">
            <v>CLOSED</v>
          </cell>
          <cell r="F446">
            <v>37294</v>
          </cell>
          <cell r="G446">
            <v>37381</v>
          </cell>
          <cell r="H446" t="str">
            <v>Ochmanski, Mrs. Dana</v>
          </cell>
          <cell r="I446">
            <v>14100</v>
          </cell>
          <cell r="J446">
            <v>2101</v>
          </cell>
          <cell r="K446" t="str">
            <v>CIPEN Com/Ind Dvlpm</v>
          </cell>
          <cell r="L446">
            <v>29131</v>
          </cell>
          <cell r="M446">
            <v>70101</v>
          </cell>
          <cell r="N446">
            <v>0</v>
          </cell>
          <cell r="O446">
            <v>12659.46</v>
          </cell>
          <cell r="P446">
            <v>0</v>
          </cell>
          <cell r="Q446">
            <v>12659.46</v>
          </cell>
          <cell r="R446">
            <v>12659.46</v>
          </cell>
        </row>
        <row r="447">
          <cell r="A447">
            <v>513335</v>
          </cell>
          <cell r="B447" t="str">
            <v>Rich 1/493 HV LV Retic</v>
          </cell>
          <cell r="C447" t="str">
            <v>Richardson 1/493 HV LV Retic to OPTUS Compound</v>
          </cell>
          <cell r="D447" t="str">
            <v>Elec Ntwk Project Management</v>
          </cell>
          <cell r="E447" t="str">
            <v>CLOSED</v>
          </cell>
          <cell r="F447">
            <v>37294</v>
          </cell>
          <cell r="G447">
            <v>37391</v>
          </cell>
          <cell r="H447" t="str">
            <v>Peisley, Mr. Warren</v>
          </cell>
          <cell r="I447">
            <v>17950</v>
          </cell>
          <cell r="J447">
            <v>2101</v>
          </cell>
          <cell r="K447" t="str">
            <v>CIPEN Com/Ind Dvlpm</v>
          </cell>
          <cell r="L447">
            <v>29131</v>
          </cell>
          <cell r="M447">
            <v>70101</v>
          </cell>
          <cell r="N447">
            <v>0</v>
          </cell>
          <cell r="O447">
            <v>17625</v>
          </cell>
          <cell r="P447">
            <v>0</v>
          </cell>
          <cell r="Q447">
            <v>17625</v>
          </cell>
          <cell r="R447">
            <v>17625</v>
          </cell>
        </row>
        <row r="448">
          <cell r="A448">
            <v>513336</v>
          </cell>
          <cell r="B448" t="str">
            <v>Holt Ormsby Place LV Supply</v>
          </cell>
          <cell r="C448" t="str">
            <v>Holt Ormsby Place LV Supply to OPTUS compound</v>
          </cell>
          <cell r="D448" t="str">
            <v>Elec Ntwk Project Management</v>
          </cell>
          <cell r="E448" t="str">
            <v>CLOSED</v>
          </cell>
          <cell r="F448">
            <v>37293</v>
          </cell>
          <cell r="G448">
            <v>37437</v>
          </cell>
          <cell r="H448" t="str">
            <v>Singh, Mr. Darshan</v>
          </cell>
          <cell r="I448">
            <v>2723</v>
          </cell>
          <cell r="J448">
            <v>2101</v>
          </cell>
          <cell r="K448" t="str">
            <v>CIPEN Com/Ind Dvlpm</v>
          </cell>
          <cell r="L448">
            <v>29131</v>
          </cell>
          <cell r="M448">
            <v>70101</v>
          </cell>
          <cell r="N448">
            <v>0</v>
          </cell>
          <cell r="O448">
            <v>3188.91</v>
          </cell>
          <cell r="P448">
            <v>0</v>
          </cell>
          <cell r="Q448">
            <v>3188.91</v>
          </cell>
          <cell r="R448">
            <v>3188.91</v>
          </cell>
        </row>
        <row r="449">
          <cell r="A449">
            <v>513337</v>
          </cell>
          <cell r="B449" t="str">
            <v>Bart 14/33 LV Supply to Power</v>
          </cell>
          <cell r="C449" t="str">
            <v>Barton 14/33 LV Supply to Power Box - Grevilla Park</v>
          </cell>
          <cell r="D449" t="str">
            <v>Elec Ntwk Project Management</v>
          </cell>
          <cell r="E449" t="str">
            <v>Field Complete</v>
          </cell>
          <cell r="F449">
            <v>37286</v>
          </cell>
          <cell r="G449">
            <v>37422</v>
          </cell>
          <cell r="H449" t="str">
            <v>Singh, Mr. Darshan</v>
          </cell>
          <cell r="I449">
            <v>7725</v>
          </cell>
          <cell r="J449">
            <v>2101</v>
          </cell>
          <cell r="K449" t="str">
            <v>CIPEN Com/Ind Dvlpm</v>
          </cell>
          <cell r="L449">
            <v>29131</v>
          </cell>
          <cell r="M449">
            <v>70101</v>
          </cell>
          <cell r="N449">
            <v>0</v>
          </cell>
          <cell r="O449">
            <v>3742.85</v>
          </cell>
          <cell r="P449">
            <v>3742.85</v>
          </cell>
          <cell r="Q449">
            <v>0</v>
          </cell>
          <cell r="R449">
            <v>3742.85</v>
          </cell>
        </row>
        <row r="450">
          <cell r="A450">
            <v>513338</v>
          </cell>
          <cell r="B450" t="str">
            <v>Fysh 15/33 LV Supply Upgrade</v>
          </cell>
          <cell r="C450" t="str">
            <v>Fyshwick 15/33 LV Supply Upgrade</v>
          </cell>
          <cell r="D450" t="str">
            <v>Elec Ntwk Project Management</v>
          </cell>
          <cell r="E450" t="str">
            <v>In Field</v>
          </cell>
          <cell r="F450">
            <v>37293</v>
          </cell>
          <cell r="G450">
            <v>37407</v>
          </cell>
          <cell r="H450" t="str">
            <v>Singh, Mr. Darshan</v>
          </cell>
          <cell r="I450">
            <v>5200</v>
          </cell>
          <cell r="J450">
            <v>2101</v>
          </cell>
          <cell r="K450" t="str">
            <v>CIPEN Com/Ind Dvlpm</v>
          </cell>
          <cell r="L450">
            <v>29131</v>
          </cell>
          <cell r="M450">
            <v>70101</v>
          </cell>
          <cell r="N450">
            <v>0</v>
          </cell>
          <cell r="O450">
            <v>4002.12</v>
          </cell>
          <cell r="P450">
            <v>4002.12</v>
          </cell>
          <cell r="Q450">
            <v>0</v>
          </cell>
          <cell r="R450">
            <v>4002.12</v>
          </cell>
        </row>
        <row r="451">
          <cell r="A451">
            <v>513339</v>
          </cell>
          <cell r="B451" t="str">
            <v>Brad 12/58 LV Supply to Units</v>
          </cell>
          <cell r="C451" t="str">
            <v>Braddon 12/58 LV Reticulation/Supply to Units</v>
          </cell>
          <cell r="D451" t="str">
            <v>Elec Ntwk Project Management</v>
          </cell>
          <cell r="E451" t="str">
            <v>Design</v>
          </cell>
          <cell r="F451">
            <v>37288</v>
          </cell>
          <cell r="G451">
            <v>37468</v>
          </cell>
          <cell r="H451" t="str">
            <v>Singh, Mr. Darshan</v>
          </cell>
          <cell r="I451">
            <v>0</v>
          </cell>
          <cell r="J451">
            <v>2101</v>
          </cell>
          <cell r="K451" t="str">
            <v>CIPEN Urban Infill</v>
          </cell>
          <cell r="L451">
            <v>29131</v>
          </cell>
          <cell r="M451">
            <v>70101</v>
          </cell>
          <cell r="N451">
            <v>441.51</v>
          </cell>
          <cell r="O451">
            <v>1346.89</v>
          </cell>
          <cell r="P451">
            <v>1346.89</v>
          </cell>
          <cell r="Q451">
            <v>0</v>
          </cell>
          <cell r="R451">
            <v>1346.89</v>
          </cell>
        </row>
        <row r="452">
          <cell r="A452">
            <v>513340</v>
          </cell>
          <cell r="B452" t="str">
            <v>Page 17/2 Upgrade Elect Supply</v>
          </cell>
          <cell r="C452" t="str">
            <v>Page 17/2 Upgrade Supply to Complex</v>
          </cell>
          <cell r="D452" t="str">
            <v>Elec Ntwk Strategy&amp;Regulatory</v>
          </cell>
          <cell r="E452" t="str">
            <v>In Field</v>
          </cell>
          <cell r="F452">
            <v>37287</v>
          </cell>
          <cell r="G452">
            <v>37498</v>
          </cell>
          <cell r="H452" t="str">
            <v>Cortes, Frank</v>
          </cell>
          <cell r="I452">
            <v>28399</v>
          </cell>
          <cell r="J452">
            <v>2102</v>
          </cell>
          <cell r="K452" t="str">
            <v>CIPEN DS S/S Augmen</v>
          </cell>
          <cell r="L452">
            <v>29131</v>
          </cell>
          <cell r="M452">
            <v>70103</v>
          </cell>
          <cell r="N452">
            <v>533.42999999999995</v>
          </cell>
          <cell r="O452">
            <v>2390.15</v>
          </cell>
          <cell r="P452">
            <v>2390.15</v>
          </cell>
          <cell r="Q452">
            <v>0</v>
          </cell>
          <cell r="R452">
            <v>2390.15</v>
          </cell>
        </row>
        <row r="453">
          <cell r="A453">
            <v>513341</v>
          </cell>
          <cell r="B453" t="str">
            <v>Curt 2/26 LV Upgrade to ABC</v>
          </cell>
          <cell r="C453" t="str">
            <v>Curtin 2/26 LV Upgrade to ABC 50 Macalister St</v>
          </cell>
          <cell r="D453" t="str">
            <v>Elec Ntwk Strategy&amp;Regulatory</v>
          </cell>
          <cell r="E453" t="str">
            <v>In Field</v>
          </cell>
          <cell r="F453">
            <v>37296</v>
          </cell>
          <cell r="G453">
            <v>37408</v>
          </cell>
          <cell r="H453" t="str">
            <v>Pettit, Mr. Phillip</v>
          </cell>
          <cell r="I453">
            <v>5772</v>
          </cell>
          <cell r="J453">
            <v>2102</v>
          </cell>
          <cell r="K453" t="str">
            <v>CIPEN DS Sys Augmen</v>
          </cell>
          <cell r="L453">
            <v>29131</v>
          </cell>
          <cell r="M453">
            <v>70103</v>
          </cell>
          <cell r="N453">
            <v>0</v>
          </cell>
          <cell r="O453">
            <v>3725.48</v>
          </cell>
          <cell r="P453">
            <v>3725.48</v>
          </cell>
          <cell r="Q453">
            <v>0</v>
          </cell>
          <cell r="R453">
            <v>3725.48</v>
          </cell>
        </row>
        <row r="454">
          <cell r="A454">
            <v>513342</v>
          </cell>
          <cell r="B454" t="str">
            <v>City Sec 53 &amp; 56 Canb Cntr</v>
          </cell>
          <cell r="C454" t="str">
            <v>City Sec 53 &amp; 56 Canb Centre S/S 4036 &amp; 4514</v>
          </cell>
          <cell r="D454" t="str">
            <v>Elec Ntwk Strategy&amp;Regulatory</v>
          </cell>
          <cell r="E454" t="str">
            <v>Design</v>
          </cell>
          <cell r="F454">
            <v>37297</v>
          </cell>
          <cell r="G454">
            <v>37621</v>
          </cell>
          <cell r="H454" t="str">
            <v>Hunnemann, Frank</v>
          </cell>
          <cell r="I454">
            <v>0</v>
          </cell>
          <cell r="J454">
            <v>2102</v>
          </cell>
          <cell r="K454" t="str">
            <v>CIPEN DS S/S Augmen</v>
          </cell>
          <cell r="L454">
            <v>29131</v>
          </cell>
          <cell r="M454">
            <v>70103</v>
          </cell>
          <cell r="N454">
            <v>662.21</v>
          </cell>
          <cell r="O454">
            <v>19949.71</v>
          </cell>
          <cell r="P454">
            <v>19949.71</v>
          </cell>
          <cell r="Q454">
            <v>0</v>
          </cell>
          <cell r="R454">
            <v>19949.71</v>
          </cell>
        </row>
        <row r="455">
          <cell r="A455">
            <v>513343</v>
          </cell>
          <cell r="B455" t="str">
            <v>Duntroon RMC HV LV Retic UG OH</v>
          </cell>
          <cell r="C455" t="str">
            <v>Duntroon RMC HV LV Retic UG OH Mains</v>
          </cell>
          <cell r="D455" t="str">
            <v>Elec Ntwk Project Management</v>
          </cell>
          <cell r="E455" t="str">
            <v>In Field</v>
          </cell>
          <cell r="F455">
            <v>37298</v>
          </cell>
          <cell r="G455">
            <v>37437</v>
          </cell>
          <cell r="H455" t="str">
            <v>Ochmanski, Mrs. Dana</v>
          </cell>
          <cell r="I455">
            <v>93500</v>
          </cell>
          <cell r="J455">
            <v>2101</v>
          </cell>
          <cell r="K455" t="str">
            <v>CIPEN Urban Dvlpmnt</v>
          </cell>
          <cell r="L455">
            <v>29131</v>
          </cell>
          <cell r="M455">
            <v>70101</v>
          </cell>
          <cell r="N455">
            <v>58.13</v>
          </cell>
          <cell r="O455">
            <v>115128.99</v>
          </cell>
          <cell r="P455">
            <v>115128.99</v>
          </cell>
          <cell r="Q455">
            <v>0</v>
          </cell>
          <cell r="R455">
            <v>115128.99</v>
          </cell>
        </row>
        <row r="456">
          <cell r="A456">
            <v>513344</v>
          </cell>
          <cell r="B456" t="str">
            <v>Duntroon RMC LV OH Remov</v>
          </cell>
          <cell r="C456" t="str">
            <v>Duntroon RMC LV OH Removals</v>
          </cell>
          <cell r="D456" t="str">
            <v>Elec Ntwk Project Management</v>
          </cell>
          <cell r="E456" t="str">
            <v>In Field</v>
          </cell>
          <cell r="F456">
            <v>37298</v>
          </cell>
          <cell r="H456" t="str">
            <v>Ochmanski, Mrs. Dana</v>
          </cell>
          <cell r="I456">
            <v>10950</v>
          </cell>
          <cell r="J456">
            <v>2101</v>
          </cell>
          <cell r="K456" t="str">
            <v>CIPEN Special Reqst</v>
          </cell>
          <cell r="L456">
            <v>29131</v>
          </cell>
          <cell r="M456">
            <v>70101</v>
          </cell>
          <cell r="N456">
            <v>807.68</v>
          </cell>
          <cell r="O456">
            <v>9524.31</v>
          </cell>
          <cell r="P456">
            <v>9524.31</v>
          </cell>
          <cell r="Q456">
            <v>0</v>
          </cell>
          <cell r="R456">
            <v>9524.31</v>
          </cell>
        </row>
        <row r="457">
          <cell r="A457">
            <v>513345</v>
          </cell>
          <cell r="B457" t="str">
            <v>Duntroon RMC LV Retic Stg 2</v>
          </cell>
          <cell r="C457" t="str">
            <v>Duntroon RMC LV Reticulation Stage 2</v>
          </cell>
          <cell r="D457" t="str">
            <v>Elec Ntwk Project Management</v>
          </cell>
          <cell r="E457" t="str">
            <v>In Field</v>
          </cell>
          <cell r="F457">
            <v>37298</v>
          </cell>
          <cell r="G457">
            <v>37559</v>
          </cell>
          <cell r="H457" t="str">
            <v>Ochmanski, Mrs. Dana</v>
          </cell>
          <cell r="I457">
            <v>39952</v>
          </cell>
          <cell r="J457">
            <v>2101</v>
          </cell>
          <cell r="K457" t="str">
            <v>CIPEN Urban Infill</v>
          </cell>
          <cell r="L457">
            <v>29131</v>
          </cell>
          <cell r="M457">
            <v>70101</v>
          </cell>
          <cell r="N457">
            <v>215.18</v>
          </cell>
          <cell r="O457">
            <v>1849.11</v>
          </cell>
          <cell r="P457">
            <v>15145.4</v>
          </cell>
          <cell r="Q457">
            <v>0</v>
          </cell>
          <cell r="R457">
            <v>15145.4</v>
          </cell>
        </row>
        <row r="458">
          <cell r="A458">
            <v>513346</v>
          </cell>
          <cell r="B458" t="str">
            <v>Gung 1/167- LV sup to SL Contr</v>
          </cell>
          <cell r="C458" t="str">
            <v>Gungahlin 1/167- Horse Park Drive - LV supply to Sl Controller</v>
          </cell>
          <cell r="D458" t="str">
            <v>Elec Ntwk Project Management</v>
          </cell>
          <cell r="E458" t="str">
            <v>In Field</v>
          </cell>
          <cell r="F458">
            <v>37288</v>
          </cell>
          <cell r="H458" t="str">
            <v>Rewal, Mr. Subhash</v>
          </cell>
          <cell r="I458">
            <v>15120</v>
          </cell>
          <cell r="J458">
            <v>2101</v>
          </cell>
          <cell r="K458" t="str">
            <v>CIPEN Special Reqst</v>
          </cell>
          <cell r="L458">
            <v>29131</v>
          </cell>
          <cell r="M458">
            <v>70101</v>
          </cell>
          <cell r="N458">
            <v>0</v>
          </cell>
          <cell r="O458">
            <v>3434.08</v>
          </cell>
          <cell r="P458">
            <v>3434.08</v>
          </cell>
          <cell r="Q458">
            <v>0</v>
          </cell>
          <cell r="R458">
            <v>3434.08</v>
          </cell>
        </row>
        <row r="459">
          <cell r="A459">
            <v>513347</v>
          </cell>
          <cell r="B459" t="str">
            <v>Bruce Replace 132kV Post Ins</v>
          </cell>
          <cell r="C459" t="str">
            <v>Bruce Replace 132kV Post Insulators for Switching Station</v>
          </cell>
          <cell r="D459" t="str">
            <v>Elec Ntwk Asset Performance</v>
          </cell>
          <cell r="E459" t="str">
            <v>In Field</v>
          </cell>
          <cell r="F459">
            <v>37301</v>
          </cell>
          <cell r="G459">
            <v>37509</v>
          </cell>
          <cell r="H459" t="str">
            <v>Gubler, Dominic</v>
          </cell>
          <cell r="I459">
            <v>88109</v>
          </cell>
          <cell r="J459">
            <v>2105</v>
          </cell>
          <cell r="K459" t="str">
            <v>CIPEN ZSS Replace</v>
          </cell>
          <cell r="L459">
            <v>29131</v>
          </cell>
          <cell r="M459">
            <v>70102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</row>
        <row r="460">
          <cell r="A460">
            <v>513348</v>
          </cell>
          <cell r="B460" t="str">
            <v>City East Replace 132kV Post</v>
          </cell>
          <cell r="C460" t="str">
            <v>City East Replace 132kV Post Insulators for Switching Station</v>
          </cell>
          <cell r="D460" t="str">
            <v>Elec Ntwk Asset Performance</v>
          </cell>
          <cell r="E460" t="str">
            <v>In Field</v>
          </cell>
          <cell r="F460">
            <v>37301</v>
          </cell>
          <cell r="G460">
            <v>37509</v>
          </cell>
          <cell r="H460" t="str">
            <v>Gubler, Dominic</v>
          </cell>
          <cell r="I460">
            <v>51017</v>
          </cell>
          <cell r="J460">
            <v>2105</v>
          </cell>
          <cell r="K460" t="str">
            <v>CIPEN ZSS Replace</v>
          </cell>
          <cell r="L460">
            <v>29131</v>
          </cell>
          <cell r="M460">
            <v>70102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513349</v>
          </cell>
          <cell r="B461" t="str">
            <v>Mich Blk 17 HV Retic to Rural</v>
          </cell>
          <cell r="C461" t="str">
            <v>Michelago Blk 17 HV Retic to Rural Block</v>
          </cell>
          <cell r="D461" t="str">
            <v>Elec Ntwk Project Management</v>
          </cell>
          <cell r="E461" t="str">
            <v>In Field</v>
          </cell>
          <cell r="F461">
            <v>37301</v>
          </cell>
          <cell r="G461">
            <v>37712</v>
          </cell>
          <cell r="H461" t="str">
            <v>Peisley, Mr. Warren</v>
          </cell>
          <cell r="I461">
            <v>28109</v>
          </cell>
          <cell r="J461">
            <v>2101</v>
          </cell>
          <cell r="K461" t="str">
            <v>CIPEN Rural Dvlpmnt</v>
          </cell>
          <cell r="L461">
            <v>29131</v>
          </cell>
          <cell r="M461">
            <v>70101</v>
          </cell>
          <cell r="N461">
            <v>0</v>
          </cell>
          <cell r="O461">
            <v>1052.25</v>
          </cell>
          <cell r="P461">
            <v>1052.25</v>
          </cell>
          <cell r="Q461">
            <v>0</v>
          </cell>
          <cell r="R461">
            <v>1052.25</v>
          </cell>
        </row>
        <row r="462">
          <cell r="A462">
            <v>513350</v>
          </cell>
          <cell r="B462" t="str">
            <v>Install Mandatory Signage</v>
          </cell>
          <cell r="C462" t="str">
            <v>Install Mandatory Signage at all Zone Substations</v>
          </cell>
          <cell r="D462" t="str">
            <v>Elec Ntwk Asset Performance</v>
          </cell>
          <cell r="E462" t="str">
            <v>In Field</v>
          </cell>
          <cell r="F462">
            <v>37308</v>
          </cell>
          <cell r="G462">
            <v>37437</v>
          </cell>
          <cell r="H462" t="str">
            <v>Gubler, Dominic</v>
          </cell>
          <cell r="I462">
            <v>4196</v>
          </cell>
          <cell r="J462">
            <v>2105</v>
          </cell>
          <cell r="K462" t="str">
            <v>CIPEN ZSS Replace</v>
          </cell>
          <cell r="L462">
            <v>29131</v>
          </cell>
          <cell r="M462">
            <v>70102</v>
          </cell>
          <cell r="N462">
            <v>24.78</v>
          </cell>
          <cell r="O462">
            <v>6430.37</v>
          </cell>
          <cell r="P462">
            <v>6430.37</v>
          </cell>
          <cell r="Q462">
            <v>0</v>
          </cell>
          <cell r="R462">
            <v>6430.37</v>
          </cell>
        </row>
        <row r="463">
          <cell r="A463">
            <v>513351</v>
          </cell>
          <cell r="B463" t="str">
            <v>Replace VT Sub 5006</v>
          </cell>
          <cell r="C463" t="str">
            <v>Replacement of VT at Substation 5006 Woden ValleyHospital</v>
          </cell>
          <cell r="D463" t="str">
            <v>Elec Ntwk Asset Performance</v>
          </cell>
          <cell r="E463" t="str">
            <v>In Field</v>
          </cell>
          <cell r="F463">
            <v>37308</v>
          </cell>
          <cell r="H463" t="str">
            <v>Gubler, Dominic</v>
          </cell>
          <cell r="I463">
            <v>10975</v>
          </cell>
          <cell r="J463">
            <v>2105</v>
          </cell>
          <cell r="K463" t="str">
            <v>CIPEN DS S/S Replac</v>
          </cell>
          <cell r="L463">
            <v>29131</v>
          </cell>
          <cell r="M463">
            <v>70102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513352</v>
          </cell>
          <cell r="B464" t="str">
            <v>Replace VT Sub 4836</v>
          </cell>
          <cell r="C464" t="str">
            <v>Replacement of VT at Russell Building M</v>
          </cell>
          <cell r="D464" t="str">
            <v>Elec Ntwk Asset Performance</v>
          </cell>
          <cell r="E464" t="str">
            <v>In Field</v>
          </cell>
          <cell r="F464">
            <v>37308</v>
          </cell>
          <cell r="H464" t="str">
            <v>Gubler, Dominic</v>
          </cell>
          <cell r="I464">
            <v>10975</v>
          </cell>
          <cell r="J464">
            <v>2105</v>
          </cell>
          <cell r="K464" t="str">
            <v>CIPEN DS S/S Replac</v>
          </cell>
          <cell r="L464">
            <v>29131</v>
          </cell>
          <cell r="M464">
            <v>70102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513353</v>
          </cell>
          <cell r="B465" t="str">
            <v>New key/lock for Network Equip</v>
          </cell>
          <cell r="C465" t="str">
            <v>New key/lock arrangement for Network Equipment</v>
          </cell>
          <cell r="D465" t="str">
            <v>Elec Ntwk Asset Performance</v>
          </cell>
          <cell r="E465" t="str">
            <v>In Field</v>
          </cell>
          <cell r="F465">
            <v>37257</v>
          </cell>
          <cell r="H465" t="str">
            <v>Argue, Mr. Fraser</v>
          </cell>
          <cell r="I465">
            <v>0</v>
          </cell>
          <cell r="J465">
            <v>2105</v>
          </cell>
          <cell r="K465" t="str">
            <v>CIPEN DS S/S Replac</v>
          </cell>
          <cell r="L465">
            <v>29131</v>
          </cell>
          <cell r="M465">
            <v>70102</v>
          </cell>
          <cell r="N465">
            <v>2918.18</v>
          </cell>
          <cell r="O465">
            <v>4305.43</v>
          </cell>
          <cell r="P465">
            <v>4305.43</v>
          </cell>
          <cell r="Q465">
            <v>0</v>
          </cell>
          <cell r="R465">
            <v>4305.43</v>
          </cell>
        </row>
        <row r="466">
          <cell r="A466">
            <v>513355</v>
          </cell>
          <cell r="B466" t="str">
            <v>Gung Horse Pk Estate Stg1</v>
          </cell>
          <cell r="C466" t="str">
            <v>Gungahlin Horse Park Estate Stage 1 HV LV Retic</v>
          </cell>
          <cell r="D466" t="str">
            <v>Elec Ntwk Project Management</v>
          </cell>
          <cell r="E466" t="str">
            <v>Design</v>
          </cell>
          <cell r="F466">
            <v>37314</v>
          </cell>
          <cell r="G466">
            <v>37499</v>
          </cell>
          <cell r="H466" t="str">
            <v>Cortes, Frank</v>
          </cell>
          <cell r="I466">
            <v>0</v>
          </cell>
          <cell r="J466">
            <v>2101</v>
          </cell>
          <cell r="K466" t="str">
            <v>CIPEN Urban Dvlpmnt</v>
          </cell>
          <cell r="L466">
            <v>29131</v>
          </cell>
          <cell r="M466">
            <v>70101</v>
          </cell>
          <cell r="N466">
            <v>2224.85</v>
          </cell>
          <cell r="O466">
            <v>3376.02</v>
          </cell>
          <cell r="P466">
            <v>3376.02</v>
          </cell>
          <cell r="Q466">
            <v>0</v>
          </cell>
          <cell r="R466">
            <v>3376.02</v>
          </cell>
        </row>
        <row r="467">
          <cell r="A467">
            <v>513357</v>
          </cell>
          <cell r="B467" t="str">
            <v>Brad 9/58 LV Supply 14 units</v>
          </cell>
          <cell r="C467" t="str">
            <v>Brad 9/58 LV Supply 14 units</v>
          </cell>
          <cell r="D467" t="str">
            <v>Elec Ntwk Project Management</v>
          </cell>
          <cell r="E467" t="str">
            <v>In Field</v>
          </cell>
          <cell r="F467">
            <v>37313</v>
          </cell>
          <cell r="G467">
            <v>37437</v>
          </cell>
          <cell r="H467" t="str">
            <v>Singh, Mr. Darshan</v>
          </cell>
          <cell r="I467">
            <v>3770</v>
          </cell>
          <cell r="J467">
            <v>2101</v>
          </cell>
          <cell r="K467" t="str">
            <v>CIPEN Urban Infill</v>
          </cell>
          <cell r="L467">
            <v>29131</v>
          </cell>
          <cell r="M467">
            <v>70101</v>
          </cell>
          <cell r="N467">
            <v>493.93</v>
          </cell>
          <cell r="O467">
            <v>1168.6400000000001</v>
          </cell>
          <cell r="P467">
            <v>1168.6400000000001</v>
          </cell>
          <cell r="Q467">
            <v>0</v>
          </cell>
          <cell r="R467">
            <v>1168.6400000000001</v>
          </cell>
        </row>
        <row r="468">
          <cell r="A468">
            <v>513358</v>
          </cell>
          <cell r="B468" t="str">
            <v>Deak 13/34 Rpl OH with ABC</v>
          </cell>
          <cell r="C468" t="str">
            <v>Deak 13/34 Rpl OH with ABC</v>
          </cell>
          <cell r="D468" t="str">
            <v>Elec Ntwk Asset Performance</v>
          </cell>
          <cell r="E468" t="str">
            <v>In Field</v>
          </cell>
          <cell r="F468">
            <v>37316</v>
          </cell>
          <cell r="G468">
            <v>37468</v>
          </cell>
          <cell r="H468" t="str">
            <v>Singh, Mr. Darshan</v>
          </cell>
          <cell r="I468">
            <v>4667</v>
          </cell>
          <cell r="J468">
            <v>2105</v>
          </cell>
          <cell r="K468" t="str">
            <v>CIPEN DS O/H Replac</v>
          </cell>
          <cell r="L468">
            <v>29131</v>
          </cell>
          <cell r="M468">
            <v>70102</v>
          </cell>
          <cell r="N468">
            <v>4021.48</v>
          </cell>
          <cell r="O468">
            <v>4620.7</v>
          </cell>
          <cell r="P468">
            <v>4620.7</v>
          </cell>
          <cell r="Q468">
            <v>0</v>
          </cell>
          <cell r="R468">
            <v>4620.7</v>
          </cell>
        </row>
        <row r="469">
          <cell r="A469">
            <v>513359</v>
          </cell>
          <cell r="B469" t="str">
            <v>Phil Sec3 LV SL Controller</v>
          </cell>
          <cell r="C469" t="str">
            <v>Phillip Sec 3 LV Supply to new SL Controller</v>
          </cell>
          <cell r="D469" t="str">
            <v>Elec Ntwk Project Management</v>
          </cell>
          <cell r="E469" t="str">
            <v>In Field</v>
          </cell>
          <cell r="F469">
            <v>37319</v>
          </cell>
          <cell r="G469">
            <v>37437</v>
          </cell>
          <cell r="H469" t="str">
            <v>Walisundara, Mrs. Lakshmi</v>
          </cell>
          <cell r="I469">
            <v>4750</v>
          </cell>
          <cell r="J469">
            <v>2101</v>
          </cell>
          <cell r="K469" t="str">
            <v>CIPEN Special Reqst</v>
          </cell>
          <cell r="L469">
            <v>29131</v>
          </cell>
          <cell r="M469">
            <v>70101</v>
          </cell>
          <cell r="N469">
            <v>4123.66</v>
          </cell>
          <cell r="O469">
            <v>9963.57</v>
          </cell>
          <cell r="P469">
            <v>9963.57</v>
          </cell>
          <cell r="Q469">
            <v>0</v>
          </cell>
          <cell r="R469">
            <v>9963.57</v>
          </cell>
        </row>
        <row r="470">
          <cell r="A470">
            <v>513360</v>
          </cell>
          <cell r="B470" t="str">
            <v>Brad Blk 15 Sec 59 LV Retic</v>
          </cell>
          <cell r="C470" t="str">
            <v>Braddon Blk 15 Sec 59 LV Retic to Multi Unit Dev</v>
          </cell>
          <cell r="D470" t="str">
            <v>Elec Ntwk Project Management</v>
          </cell>
          <cell r="E470" t="str">
            <v>Design</v>
          </cell>
          <cell r="F470">
            <v>37329</v>
          </cell>
          <cell r="G470">
            <v>37530</v>
          </cell>
          <cell r="H470" t="str">
            <v>Singh, Mr. Darshan</v>
          </cell>
          <cell r="I470">
            <v>0</v>
          </cell>
          <cell r="J470">
            <v>2101</v>
          </cell>
          <cell r="K470" t="str">
            <v>CIPEN Urban Infill</v>
          </cell>
          <cell r="L470">
            <v>29131</v>
          </cell>
          <cell r="M470">
            <v>70101</v>
          </cell>
          <cell r="N470">
            <v>315.38</v>
          </cell>
          <cell r="O470">
            <v>473.08</v>
          </cell>
          <cell r="P470">
            <v>473.08</v>
          </cell>
          <cell r="Q470">
            <v>0</v>
          </cell>
          <cell r="R470">
            <v>473.08</v>
          </cell>
        </row>
        <row r="471">
          <cell r="A471">
            <v>513361</v>
          </cell>
          <cell r="B471" t="str">
            <v>Narra Blk 34 Sec 34 LV Supply</v>
          </cell>
          <cell r="C471" t="str">
            <v>Narrabundah Blk 34 Sec 34 LV Supply to Gas Reg Stat</v>
          </cell>
          <cell r="D471" t="str">
            <v>Elec Ntwk Project Management</v>
          </cell>
          <cell r="E471" t="str">
            <v>In Field</v>
          </cell>
          <cell r="F471">
            <v>37313</v>
          </cell>
          <cell r="G471">
            <v>37437</v>
          </cell>
          <cell r="H471" t="str">
            <v>Singh, Mr. Darshan</v>
          </cell>
          <cell r="I471">
            <v>10780</v>
          </cell>
          <cell r="J471">
            <v>2101</v>
          </cell>
          <cell r="K471" t="str">
            <v>CIPEN Com/Ind Dvlpm</v>
          </cell>
          <cell r="L471">
            <v>29131</v>
          </cell>
          <cell r="M471">
            <v>70101</v>
          </cell>
          <cell r="N471">
            <v>657.73</v>
          </cell>
          <cell r="O471">
            <v>11189.41</v>
          </cell>
          <cell r="P471">
            <v>11189.41</v>
          </cell>
          <cell r="Q471">
            <v>0</v>
          </cell>
          <cell r="R471">
            <v>11189.41</v>
          </cell>
        </row>
        <row r="472">
          <cell r="A472">
            <v>513362</v>
          </cell>
          <cell r="B472" t="str">
            <v>Bruce Blk 13 Sec 86 LV Retic</v>
          </cell>
          <cell r="C472" t="str">
            <v>Bruce Blk 13 Sec 86 LV Retic to MU Site</v>
          </cell>
          <cell r="D472" t="str">
            <v>Elec Ntwk Project Management</v>
          </cell>
          <cell r="E472" t="str">
            <v>Design</v>
          </cell>
          <cell r="F472">
            <v>37327</v>
          </cell>
          <cell r="G472">
            <v>37499</v>
          </cell>
          <cell r="H472" t="str">
            <v>Singh, Mr. Darshan</v>
          </cell>
          <cell r="I472">
            <v>0</v>
          </cell>
          <cell r="J472">
            <v>2101</v>
          </cell>
          <cell r="K472" t="str">
            <v>CIPEN Urban Infill</v>
          </cell>
          <cell r="L472">
            <v>29131</v>
          </cell>
          <cell r="M472">
            <v>70101</v>
          </cell>
          <cell r="N472">
            <v>282.58</v>
          </cell>
          <cell r="O472">
            <v>534.89</v>
          </cell>
          <cell r="P472">
            <v>534.89</v>
          </cell>
          <cell r="Q472">
            <v>0</v>
          </cell>
          <cell r="R472">
            <v>534.89</v>
          </cell>
        </row>
        <row r="473">
          <cell r="A473">
            <v>513364</v>
          </cell>
          <cell r="B473" t="str">
            <v>King Blk 19 Sec 44 LV Sup</v>
          </cell>
          <cell r="C473" t="str">
            <v>King Blk 19 Sec 44 LV Supply to Rowing Shed</v>
          </cell>
          <cell r="D473" t="str">
            <v>Elec Ntwk Project Management</v>
          </cell>
          <cell r="E473" t="str">
            <v>Design</v>
          </cell>
          <cell r="F473">
            <v>37313</v>
          </cell>
          <cell r="G473">
            <v>37499</v>
          </cell>
          <cell r="H473" t="str">
            <v>Cortes, Frank</v>
          </cell>
          <cell r="I473">
            <v>0</v>
          </cell>
          <cell r="J473">
            <v>2101</v>
          </cell>
          <cell r="K473" t="str">
            <v>CIPEN Special Reqst</v>
          </cell>
          <cell r="L473">
            <v>29131</v>
          </cell>
          <cell r="M473">
            <v>70101</v>
          </cell>
          <cell r="N473">
            <v>779.82</v>
          </cell>
          <cell r="O473">
            <v>1411.12</v>
          </cell>
          <cell r="P473">
            <v>1411.12</v>
          </cell>
          <cell r="Q473">
            <v>0</v>
          </cell>
          <cell r="R473">
            <v>1411.12</v>
          </cell>
        </row>
        <row r="474">
          <cell r="A474">
            <v>513365</v>
          </cell>
          <cell r="B474" t="str">
            <v>Tugg HV LV Retic to Rural</v>
          </cell>
          <cell r="C474" t="str">
            <v>Tuggeranong HV LV Retic to Rural Block</v>
          </cell>
          <cell r="D474" t="str">
            <v>Elec Ntwk Project Management</v>
          </cell>
          <cell r="E474" t="str">
            <v>Design</v>
          </cell>
          <cell r="F474">
            <v>37326</v>
          </cell>
          <cell r="G474">
            <v>37437</v>
          </cell>
          <cell r="H474" t="str">
            <v>Walisundara, Mrs. Lakshmi</v>
          </cell>
          <cell r="I474">
            <v>0</v>
          </cell>
          <cell r="J474">
            <v>2101</v>
          </cell>
          <cell r="K474" t="str">
            <v>CIPEN Rural Dvlpmnt</v>
          </cell>
          <cell r="L474">
            <v>29131</v>
          </cell>
          <cell r="M474">
            <v>70101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>
            <v>513366</v>
          </cell>
          <cell r="B475" t="str">
            <v>Distrib Netwk Pretect Review</v>
          </cell>
          <cell r="C475" t="str">
            <v>Distribution Network Protection Grading Review</v>
          </cell>
          <cell r="D475" t="str">
            <v>Elec Ntwk Strategy&amp;Regulatory</v>
          </cell>
          <cell r="E475" t="str">
            <v>Design</v>
          </cell>
          <cell r="F475">
            <v>37159</v>
          </cell>
          <cell r="G475">
            <v>37377</v>
          </cell>
          <cell r="H475" t="str">
            <v>Hunnemann, Frank</v>
          </cell>
          <cell r="I475">
            <v>0</v>
          </cell>
          <cell r="J475">
            <v>2102</v>
          </cell>
          <cell r="K475" t="str">
            <v>CIPEN ZSS Augment</v>
          </cell>
          <cell r="L475">
            <v>29131</v>
          </cell>
          <cell r="M475">
            <v>70103</v>
          </cell>
          <cell r="N475">
            <v>0</v>
          </cell>
          <cell r="O475">
            <v>2592.94</v>
          </cell>
          <cell r="P475">
            <v>2592.94</v>
          </cell>
          <cell r="Q475">
            <v>0</v>
          </cell>
          <cell r="R475">
            <v>2592.94</v>
          </cell>
        </row>
        <row r="476">
          <cell r="A476">
            <v>513367</v>
          </cell>
          <cell r="B476" t="str">
            <v>Amar 4 Stage 3 HV LV</v>
          </cell>
          <cell r="C476" t="str">
            <v>Amaroo 4 Stage 3 HV LV Retic</v>
          </cell>
          <cell r="D476" t="str">
            <v>Elec Ntwk Project Management</v>
          </cell>
          <cell r="E476" t="str">
            <v>In Field</v>
          </cell>
          <cell r="F476">
            <v>37327</v>
          </cell>
          <cell r="G476">
            <v>37498</v>
          </cell>
          <cell r="H476" t="str">
            <v>Walisundara, Mrs. Lakshmi</v>
          </cell>
          <cell r="I476">
            <v>291300</v>
          </cell>
          <cell r="J476">
            <v>2101</v>
          </cell>
          <cell r="K476" t="str">
            <v>CIPEN Urban Dvlpmnt</v>
          </cell>
          <cell r="L476">
            <v>29131</v>
          </cell>
          <cell r="M476">
            <v>70101</v>
          </cell>
          <cell r="N476">
            <v>51234.84</v>
          </cell>
          <cell r="O476">
            <v>175430.89</v>
          </cell>
          <cell r="P476">
            <v>175430.89</v>
          </cell>
          <cell r="Q476">
            <v>0</v>
          </cell>
          <cell r="R476">
            <v>175430.89</v>
          </cell>
        </row>
        <row r="477">
          <cell r="A477">
            <v>513368</v>
          </cell>
          <cell r="B477" t="str">
            <v>Rive 10/48 Install Minipillar</v>
          </cell>
          <cell r="C477" t="str">
            <v>Rivett - 10/48 Install new Minipillarsingh</v>
          </cell>
          <cell r="D477" t="str">
            <v>Elec Ntwk Asset Performance</v>
          </cell>
          <cell r="E477" t="str">
            <v>In Field</v>
          </cell>
          <cell r="F477">
            <v>37340</v>
          </cell>
          <cell r="G477">
            <v>37467</v>
          </cell>
          <cell r="H477" t="str">
            <v>Singh, Mr. Darshan</v>
          </cell>
          <cell r="I477">
            <v>3800</v>
          </cell>
          <cell r="J477">
            <v>2105</v>
          </cell>
          <cell r="K477" t="str">
            <v>CIPEN DS U/G Replac</v>
          </cell>
          <cell r="L477">
            <v>29131</v>
          </cell>
          <cell r="M477">
            <v>70102</v>
          </cell>
          <cell r="N477">
            <v>1486.59</v>
          </cell>
          <cell r="O477">
            <v>2076.59</v>
          </cell>
          <cell r="P477">
            <v>2076.59</v>
          </cell>
          <cell r="Q477">
            <v>0</v>
          </cell>
          <cell r="R477">
            <v>2076.59</v>
          </cell>
        </row>
        <row r="478">
          <cell r="A478">
            <v>513369</v>
          </cell>
          <cell r="B478" t="str">
            <v>Dunl 3 East Stage 1 HV LV</v>
          </cell>
          <cell r="C478" t="str">
            <v>Dunlop 3 East Stage 1 HV LV Reticulation</v>
          </cell>
          <cell r="D478" t="str">
            <v>Elec Ntwk Project Management</v>
          </cell>
          <cell r="E478" t="str">
            <v>In Field</v>
          </cell>
          <cell r="F478">
            <v>37340</v>
          </cell>
          <cell r="G478">
            <v>37438</v>
          </cell>
          <cell r="H478" t="str">
            <v>Ochmanski, Mrs. Dana</v>
          </cell>
          <cell r="I478">
            <v>196030</v>
          </cell>
          <cell r="J478">
            <v>2101</v>
          </cell>
          <cell r="K478" t="str">
            <v>CIPEN Urban Dvlpmnt</v>
          </cell>
          <cell r="L478">
            <v>29131</v>
          </cell>
          <cell r="M478">
            <v>70101</v>
          </cell>
          <cell r="N478">
            <v>1227.4100000000001</v>
          </cell>
          <cell r="O478">
            <v>55460.2</v>
          </cell>
          <cell r="P478">
            <v>55487.05</v>
          </cell>
          <cell r="Q478">
            <v>0</v>
          </cell>
          <cell r="R478">
            <v>55487.05</v>
          </cell>
        </row>
        <row r="479">
          <cell r="A479">
            <v>513370</v>
          </cell>
          <cell r="B479" t="str">
            <v>Dunl Adj Sec 142 Replace S/S</v>
          </cell>
          <cell r="C479" t="str">
            <v>Dunlop Adj Replace S/S 2757 to Allow for Roadworks</v>
          </cell>
          <cell r="D479" t="str">
            <v>Elec Ntwk Project Management</v>
          </cell>
          <cell r="E479" t="str">
            <v>In Field</v>
          </cell>
          <cell r="F479">
            <v>37340</v>
          </cell>
          <cell r="G479">
            <v>37499</v>
          </cell>
          <cell r="H479" t="str">
            <v>Chan, Mr. Daniel</v>
          </cell>
          <cell r="I479">
            <v>42100</v>
          </cell>
          <cell r="J479">
            <v>2101</v>
          </cell>
          <cell r="K479" t="str">
            <v>CIPEN Special Reqst</v>
          </cell>
          <cell r="L479">
            <v>29131</v>
          </cell>
          <cell r="M479">
            <v>70101</v>
          </cell>
          <cell r="N479">
            <v>20082.36</v>
          </cell>
          <cell r="O479">
            <v>25734.5</v>
          </cell>
          <cell r="P479">
            <v>26014.47</v>
          </cell>
          <cell r="Q479">
            <v>0</v>
          </cell>
          <cell r="R479">
            <v>26014.47</v>
          </cell>
        </row>
        <row r="480">
          <cell r="A480">
            <v>513372</v>
          </cell>
          <cell r="B480" t="str">
            <v>Belc 7/10 Upgrade S/S 2208</v>
          </cell>
          <cell r="C480" t="str">
            <v>Belconnen 7/10 Upgrade S/S 2208</v>
          </cell>
          <cell r="D480" t="str">
            <v>Elec Ntwk Strategy&amp;Regulatory</v>
          </cell>
          <cell r="E480" t="str">
            <v>In Field</v>
          </cell>
          <cell r="F480">
            <v>37327</v>
          </cell>
          <cell r="G480">
            <v>37437</v>
          </cell>
          <cell r="H480" t="str">
            <v>Chan, Mr. Daniel</v>
          </cell>
          <cell r="I480">
            <v>7996</v>
          </cell>
          <cell r="J480">
            <v>2102</v>
          </cell>
          <cell r="K480" t="str">
            <v>CIPEN DS S/S Augmen</v>
          </cell>
          <cell r="L480">
            <v>29131</v>
          </cell>
          <cell r="M480">
            <v>70103</v>
          </cell>
          <cell r="N480">
            <v>8691.49</v>
          </cell>
          <cell r="O480">
            <v>10438.39</v>
          </cell>
          <cell r="P480">
            <v>10696.87</v>
          </cell>
          <cell r="Q480">
            <v>0</v>
          </cell>
          <cell r="R480">
            <v>10696.87</v>
          </cell>
        </row>
        <row r="481">
          <cell r="A481">
            <v>513373</v>
          </cell>
          <cell r="B481" t="str">
            <v>Belc 18/59 HV Feeder Aug</v>
          </cell>
          <cell r="C481" t="str">
            <v>Belconnen 18/59 HV Feeder Augmentation Stage 1</v>
          </cell>
          <cell r="D481" t="str">
            <v>Elec Ntwk Strategy&amp;Regulatory</v>
          </cell>
          <cell r="E481" t="str">
            <v>In Field</v>
          </cell>
          <cell r="F481">
            <v>37340</v>
          </cell>
          <cell r="G481">
            <v>37469</v>
          </cell>
          <cell r="H481" t="str">
            <v>Peisley, Mr. Warren</v>
          </cell>
          <cell r="I481">
            <v>73445</v>
          </cell>
          <cell r="J481">
            <v>2102</v>
          </cell>
          <cell r="K481" t="str">
            <v>CIPEN DS Sys Augmen</v>
          </cell>
          <cell r="L481">
            <v>29131</v>
          </cell>
          <cell r="M481">
            <v>70103</v>
          </cell>
          <cell r="N481">
            <v>20630</v>
          </cell>
          <cell r="O481">
            <v>36634.089999999997</v>
          </cell>
          <cell r="P481">
            <v>36634.089999999997</v>
          </cell>
          <cell r="Q481">
            <v>0</v>
          </cell>
          <cell r="R481">
            <v>36634.089999999997</v>
          </cell>
        </row>
        <row r="482">
          <cell r="A482">
            <v>513374</v>
          </cell>
          <cell r="B482" t="str">
            <v>Belc Benjamin Way HV Feeder</v>
          </cell>
          <cell r="C482" t="str">
            <v>Belconnen Benjamin Way HV Feeder Augment Stage 2</v>
          </cell>
          <cell r="D482" t="str">
            <v>Elec Ntwk Strategy&amp;Regulatory</v>
          </cell>
          <cell r="E482" t="str">
            <v>Design</v>
          </cell>
          <cell r="F482">
            <v>37341</v>
          </cell>
          <cell r="G482">
            <v>37561</v>
          </cell>
          <cell r="H482" t="str">
            <v>Peisley, Mr. Warren</v>
          </cell>
          <cell r="I482">
            <v>0</v>
          </cell>
          <cell r="J482">
            <v>2102</v>
          </cell>
          <cell r="K482" t="str">
            <v>CIPEN DS Sys Augmen</v>
          </cell>
          <cell r="L482">
            <v>29131</v>
          </cell>
          <cell r="M482">
            <v>70103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</row>
        <row r="483">
          <cell r="A483">
            <v>513375</v>
          </cell>
          <cell r="B483" t="str">
            <v>Belc HV Feeder Augment Stg3</v>
          </cell>
          <cell r="C483" t="str">
            <v>Belconnen HV Feeder Augment Stage 3</v>
          </cell>
          <cell r="D483" t="str">
            <v>Elec Ntwk Strategy&amp;Regulatory</v>
          </cell>
          <cell r="E483" t="str">
            <v>Design</v>
          </cell>
          <cell r="F483">
            <v>37340</v>
          </cell>
          <cell r="G483">
            <v>37408</v>
          </cell>
          <cell r="H483" t="str">
            <v>Cortes, Frank</v>
          </cell>
          <cell r="I483">
            <v>0</v>
          </cell>
          <cell r="J483">
            <v>2102</v>
          </cell>
          <cell r="K483" t="str">
            <v>CIPEN DS Sys Augmen</v>
          </cell>
          <cell r="L483">
            <v>29131</v>
          </cell>
          <cell r="M483">
            <v>70103</v>
          </cell>
          <cell r="N483">
            <v>0</v>
          </cell>
          <cell r="O483">
            <v>327.2</v>
          </cell>
          <cell r="P483">
            <v>327.2</v>
          </cell>
          <cell r="Q483">
            <v>0</v>
          </cell>
          <cell r="R483">
            <v>327.2</v>
          </cell>
        </row>
        <row r="484">
          <cell r="A484">
            <v>513376</v>
          </cell>
          <cell r="B484" t="str">
            <v>Deak 94/37 LV Supply</v>
          </cell>
          <cell r="C484" t="str">
            <v>Deakin 94/37 LV Supply</v>
          </cell>
          <cell r="D484" t="str">
            <v>Elec Ntwk Project Management</v>
          </cell>
          <cell r="E484" t="str">
            <v>CLOSED</v>
          </cell>
          <cell r="F484">
            <v>37350</v>
          </cell>
          <cell r="G484">
            <v>37437</v>
          </cell>
          <cell r="H484" t="str">
            <v>Rewal, Mr. Subhash</v>
          </cell>
          <cell r="I484">
            <v>5380</v>
          </cell>
          <cell r="J484">
            <v>2101</v>
          </cell>
          <cell r="K484" t="str">
            <v>CIPEN Special Reqst</v>
          </cell>
          <cell r="L484">
            <v>29131</v>
          </cell>
          <cell r="M484">
            <v>70101</v>
          </cell>
          <cell r="N484">
            <v>0</v>
          </cell>
          <cell r="O484">
            <v>4674.38</v>
          </cell>
          <cell r="P484">
            <v>0</v>
          </cell>
          <cell r="Q484">
            <v>4674.38</v>
          </cell>
          <cell r="R484">
            <v>4674.38</v>
          </cell>
        </row>
        <row r="485">
          <cell r="A485">
            <v>513377</v>
          </cell>
          <cell r="B485" t="str">
            <v>MacG Sec 82 LV UG Relocations</v>
          </cell>
          <cell r="C485" t="str">
            <v>MacGregor Sec 82 LV UG Relocations</v>
          </cell>
          <cell r="D485" t="str">
            <v>Elec Ntwk Project Management</v>
          </cell>
          <cell r="E485" t="str">
            <v>Design</v>
          </cell>
          <cell r="F485">
            <v>37307</v>
          </cell>
          <cell r="G485">
            <v>37408</v>
          </cell>
          <cell r="H485" t="str">
            <v>Singh, Mr. Darshan</v>
          </cell>
          <cell r="I485">
            <v>0</v>
          </cell>
          <cell r="J485">
            <v>2101</v>
          </cell>
          <cell r="K485" t="str">
            <v>CIPEN Special Reqst</v>
          </cell>
          <cell r="L485">
            <v>29131</v>
          </cell>
          <cell r="M485">
            <v>70101</v>
          </cell>
          <cell r="N485">
            <v>0</v>
          </cell>
          <cell r="O485">
            <v>378.45</v>
          </cell>
          <cell r="P485">
            <v>378.45</v>
          </cell>
          <cell r="Q485">
            <v>0</v>
          </cell>
          <cell r="R485">
            <v>378.45</v>
          </cell>
        </row>
        <row r="486">
          <cell r="A486">
            <v>513378</v>
          </cell>
          <cell r="B486" t="str">
            <v>Turn 25/39 LV Retic to Units</v>
          </cell>
          <cell r="C486" t="str">
            <v>Turner 25/39 LV Retic to Units</v>
          </cell>
          <cell r="D486" t="str">
            <v>Elec Ntwk Project Management</v>
          </cell>
          <cell r="E486" t="str">
            <v>In Field</v>
          </cell>
          <cell r="F486">
            <v>37340</v>
          </cell>
          <cell r="G486">
            <v>37438</v>
          </cell>
          <cell r="H486" t="str">
            <v>Singh, Mr. Darshan</v>
          </cell>
          <cell r="I486">
            <v>5550</v>
          </cell>
          <cell r="J486">
            <v>2101</v>
          </cell>
          <cell r="K486" t="str">
            <v>CIPEN Urban Infill</v>
          </cell>
          <cell r="L486">
            <v>29131</v>
          </cell>
          <cell r="M486">
            <v>70101</v>
          </cell>
          <cell r="N486">
            <v>120</v>
          </cell>
          <cell r="O486">
            <v>5916.84</v>
          </cell>
          <cell r="P486">
            <v>5916.84</v>
          </cell>
          <cell r="Q486">
            <v>0</v>
          </cell>
          <cell r="R486">
            <v>5916.84</v>
          </cell>
        </row>
        <row r="487">
          <cell r="A487">
            <v>513379</v>
          </cell>
          <cell r="B487" t="str">
            <v>Turner 14-16/39 LV OH Remov</v>
          </cell>
          <cell r="C487" t="str">
            <v>Turner 14-16/39 LV OH Removals</v>
          </cell>
          <cell r="D487" t="str">
            <v>Elec Ntwk Project Management</v>
          </cell>
          <cell r="E487" t="str">
            <v>Design</v>
          </cell>
          <cell r="F487">
            <v>37342</v>
          </cell>
          <cell r="G487">
            <v>37377</v>
          </cell>
          <cell r="H487" t="str">
            <v>Singh, Mr. Darshan</v>
          </cell>
          <cell r="I487">
            <v>0</v>
          </cell>
          <cell r="J487">
            <v>2101</v>
          </cell>
          <cell r="K487" t="str">
            <v>CIPEN Special Reqst</v>
          </cell>
          <cell r="L487">
            <v>29131</v>
          </cell>
          <cell r="M487">
            <v>70101</v>
          </cell>
          <cell r="N487">
            <v>0</v>
          </cell>
          <cell r="O487">
            <v>315.38</v>
          </cell>
          <cell r="P487">
            <v>315.38</v>
          </cell>
          <cell r="Q487">
            <v>0</v>
          </cell>
          <cell r="R487">
            <v>315.38</v>
          </cell>
        </row>
        <row r="488">
          <cell r="A488">
            <v>513380</v>
          </cell>
          <cell r="B488" t="str">
            <v>Mitc 17/21 LV to POE Cubicle</v>
          </cell>
          <cell r="C488" t="str">
            <v>Mitchell 17/21 LV to POE Cubicle</v>
          </cell>
          <cell r="D488" t="str">
            <v>Elec Ntwk Project Management</v>
          </cell>
          <cell r="E488" t="str">
            <v>Design</v>
          </cell>
          <cell r="F488">
            <v>37316</v>
          </cell>
          <cell r="G488">
            <v>37437</v>
          </cell>
          <cell r="H488" t="str">
            <v>Singh, Mr. Darshan</v>
          </cell>
          <cell r="I488">
            <v>0</v>
          </cell>
          <cell r="J488">
            <v>2101</v>
          </cell>
          <cell r="K488" t="str">
            <v>CIPEN Com/Ind Dvlpm</v>
          </cell>
          <cell r="L488">
            <v>29131</v>
          </cell>
          <cell r="M488">
            <v>70101</v>
          </cell>
          <cell r="N488">
            <v>0</v>
          </cell>
          <cell r="O488">
            <v>126.16</v>
          </cell>
          <cell r="P488">
            <v>126.16</v>
          </cell>
          <cell r="Q488">
            <v>0</v>
          </cell>
          <cell r="R488">
            <v>126.16</v>
          </cell>
        </row>
        <row r="489">
          <cell r="A489">
            <v>513381</v>
          </cell>
          <cell r="B489" t="str">
            <v>Fysh 7/9 Repl OH LV 95mm2 ABC</v>
          </cell>
          <cell r="C489" t="str">
            <v>Fyshwick 7/9 Change existing  OH LV with 95mm2 ABC</v>
          </cell>
          <cell r="D489" t="str">
            <v>Elec Ntwk Project Management</v>
          </cell>
          <cell r="E489" t="str">
            <v>In Field</v>
          </cell>
          <cell r="F489">
            <v>37316</v>
          </cell>
          <cell r="G489">
            <v>37406</v>
          </cell>
          <cell r="H489" t="str">
            <v>Rewal, Mr. Subhash</v>
          </cell>
          <cell r="I489">
            <v>4840</v>
          </cell>
          <cell r="J489">
            <v>2101</v>
          </cell>
          <cell r="K489" t="str">
            <v>CIPEN Special Reqst</v>
          </cell>
          <cell r="L489">
            <v>29131</v>
          </cell>
          <cell r="M489">
            <v>70101</v>
          </cell>
          <cell r="N489">
            <v>0</v>
          </cell>
          <cell r="O489">
            <v>3047.35</v>
          </cell>
          <cell r="P489">
            <v>3047.35</v>
          </cell>
          <cell r="Q489">
            <v>0</v>
          </cell>
          <cell r="R489">
            <v>3047.35</v>
          </cell>
        </row>
        <row r="490">
          <cell r="A490">
            <v>513382</v>
          </cell>
          <cell r="B490" t="str">
            <v>Hume 18/2 LV alterations</v>
          </cell>
          <cell r="C490" t="str">
            <v>Hume 18/2 LV alterations</v>
          </cell>
          <cell r="D490" t="str">
            <v>Elec Ntwk Project Management</v>
          </cell>
          <cell r="E490" t="str">
            <v>Field Complete</v>
          </cell>
          <cell r="F490">
            <v>37347</v>
          </cell>
          <cell r="G490">
            <v>37376</v>
          </cell>
          <cell r="H490" t="str">
            <v>Malcolm, Doug</v>
          </cell>
          <cell r="I490">
            <v>1678</v>
          </cell>
          <cell r="J490">
            <v>2101</v>
          </cell>
          <cell r="K490" t="str">
            <v>CIPEN Special Reqst</v>
          </cell>
          <cell r="L490">
            <v>29131</v>
          </cell>
          <cell r="M490">
            <v>70101</v>
          </cell>
          <cell r="N490">
            <v>0</v>
          </cell>
          <cell r="O490">
            <v>3652.8</v>
          </cell>
          <cell r="P490">
            <v>3652.8</v>
          </cell>
          <cell r="Q490">
            <v>0</v>
          </cell>
          <cell r="R490">
            <v>3652.8</v>
          </cell>
        </row>
        <row r="491">
          <cell r="A491">
            <v>513383</v>
          </cell>
          <cell r="B491" t="str">
            <v>Camp 5/40 Relocate LV Service</v>
          </cell>
          <cell r="C491" t="str">
            <v>Campbell Blk 5 Sec 40 Relocate LV Service</v>
          </cell>
          <cell r="D491" t="str">
            <v>Elec Ntwk Project Management</v>
          </cell>
          <cell r="E491" t="str">
            <v>Design</v>
          </cell>
          <cell r="F491">
            <v>37361</v>
          </cell>
          <cell r="G491">
            <v>37408</v>
          </cell>
          <cell r="H491" t="str">
            <v>Singh, Mr. Darshan</v>
          </cell>
          <cell r="I491">
            <v>0</v>
          </cell>
          <cell r="J491">
            <v>2101</v>
          </cell>
          <cell r="K491" t="str">
            <v>CIPEN Special Reqst</v>
          </cell>
          <cell r="L491">
            <v>29131</v>
          </cell>
          <cell r="M491">
            <v>70101</v>
          </cell>
          <cell r="N491">
            <v>0</v>
          </cell>
          <cell r="O491">
            <v>252.3</v>
          </cell>
          <cell r="P491">
            <v>252.3</v>
          </cell>
          <cell r="Q491">
            <v>0</v>
          </cell>
          <cell r="R491">
            <v>252.3</v>
          </cell>
        </row>
        <row r="492">
          <cell r="A492">
            <v>513384</v>
          </cell>
          <cell r="B492" t="str">
            <v>Kowen Forrest OH Removal</v>
          </cell>
          <cell r="C492" t="str">
            <v>Kowen Forrest HV LV OH Removals</v>
          </cell>
          <cell r="D492" t="str">
            <v>Elec Ntwk Project Management</v>
          </cell>
          <cell r="E492" t="str">
            <v>Design</v>
          </cell>
          <cell r="F492">
            <v>37349</v>
          </cell>
          <cell r="G492">
            <v>37396</v>
          </cell>
          <cell r="H492" t="str">
            <v>Malcolm, Doug</v>
          </cell>
          <cell r="I492">
            <v>0</v>
          </cell>
          <cell r="J492">
            <v>2101</v>
          </cell>
          <cell r="K492" t="str">
            <v>CIPEN Special Reqst</v>
          </cell>
          <cell r="L492">
            <v>29131</v>
          </cell>
          <cell r="M492">
            <v>70101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A493">
            <v>513385</v>
          </cell>
          <cell r="B493" t="str">
            <v>Dick 23/34 HV Retic Alterat</v>
          </cell>
          <cell r="C493" t="str">
            <v>Dickson 23/34 HV Reticulation Alterations</v>
          </cell>
          <cell r="D493" t="str">
            <v>Elec Ntwk Strategy&amp;Regulatory</v>
          </cell>
          <cell r="E493" t="str">
            <v>Design</v>
          </cell>
          <cell r="F493">
            <v>37361</v>
          </cell>
          <cell r="G493">
            <v>37499</v>
          </cell>
          <cell r="H493" t="str">
            <v>Rewal, Mr. Subhash</v>
          </cell>
          <cell r="I493">
            <v>0</v>
          </cell>
          <cell r="J493">
            <v>2102</v>
          </cell>
          <cell r="K493" t="str">
            <v>CIPEN DS O/H Replac</v>
          </cell>
          <cell r="L493">
            <v>29131</v>
          </cell>
          <cell r="M493">
            <v>70102</v>
          </cell>
          <cell r="N493">
            <v>871.91</v>
          </cell>
          <cell r="O493">
            <v>871.91</v>
          </cell>
          <cell r="P493">
            <v>871.91</v>
          </cell>
          <cell r="Q493">
            <v>0</v>
          </cell>
          <cell r="R493">
            <v>871.91</v>
          </cell>
        </row>
        <row r="494">
          <cell r="A494">
            <v>513386</v>
          </cell>
          <cell r="B494" t="str">
            <v>Phil 1/119 HV Retic Alt</v>
          </cell>
          <cell r="C494" t="str">
            <v>Phillip 1/119 HV Retic Alterations &amp; Decommissioning of Sub 1989</v>
          </cell>
          <cell r="D494" t="str">
            <v>Elec Ntwk Project Management</v>
          </cell>
          <cell r="E494" t="str">
            <v>Design</v>
          </cell>
          <cell r="F494">
            <v>37343</v>
          </cell>
          <cell r="G494">
            <v>37986</v>
          </cell>
          <cell r="H494" t="str">
            <v>Chan, Mr. Daniel</v>
          </cell>
          <cell r="I494">
            <v>0</v>
          </cell>
          <cell r="J494">
            <v>2101</v>
          </cell>
          <cell r="K494" t="str">
            <v>CIPEN Com/Ind Dvlpm</v>
          </cell>
          <cell r="L494">
            <v>29131</v>
          </cell>
          <cell r="M494">
            <v>70101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A495">
            <v>513387</v>
          </cell>
          <cell r="B495" t="str">
            <v>Phil 1/119 Sub Fitout &amp; HV</v>
          </cell>
          <cell r="C495" t="str">
            <v>Phillip 1/119 Substation Fitout &amp; HV Reticulation</v>
          </cell>
          <cell r="D495" t="str">
            <v>Elec Ntwk Project Management</v>
          </cell>
          <cell r="E495" t="str">
            <v>Design</v>
          </cell>
          <cell r="F495">
            <v>37343</v>
          </cell>
          <cell r="G495">
            <v>37956</v>
          </cell>
          <cell r="H495" t="str">
            <v>Chan, Mr. Daniel</v>
          </cell>
          <cell r="I495">
            <v>0</v>
          </cell>
          <cell r="J495">
            <v>2101</v>
          </cell>
          <cell r="K495" t="str">
            <v>CIPEN Com/Ind Dvlpm</v>
          </cell>
          <cell r="L495">
            <v>29131</v>
          </cell>
          <cell r="M495">
            <v>70101</v>
          </cell>
          <cell r="N495">
            <v>90.71</v>
          </cell>
          <cell r="O495">
            <v>90.71</v>
          </cell>
          <cell r="P495">
            <v>90.71</v>
          </cell>
          <cell r="Q495">
            <v>0</v>
          </cell>
          <cell r="R495">
            <v>90.71</v>
          </cell>
        </row>
        <row r="496">
          <cell r="A496">
            <v>513388</v>
          </cell>
          <cell r="B496" t="str">
            <v>Dunl 3 East Stg 2A HV LV</v>
          </cell>
          <cell r="C496" t="str">
            <v>Dunlop 3 East Estate Stage 2A HV LV Retic</v>
          </cell>
          <cell r="D496" t="str">
            <v>Elec Ntwk Project Management</v>
          </cell>
          <cell r="E496" t="str">
            <v>Design</v>
          </cell>
          <cell r="F496">
            <v>37358</v>
          </cell>
          <cell r="H496" t="str">
            <v>Ochmanski, Mrs. Dana</v>
          </cell>
          <cell r="I496">
            <v>0</v>
          </cell>
          <cell r="J496">
            <v>2101</v>
          </cell>
          <cell r="K496" t="str">
            <v>CIPEN Urban Dvlpmnt</v>
          </cell>
          <cell r="L496">
            <v>29131</v>
          </cell>
          <cell r="M496">
            <v>70101</v>
          </cell>
          <cell r="N496">
            <v>3082.21</v>
          </cell>
          <cell r="O496">
            <v>3305.02</v>
          </cell>
          <cell r="P496">
            <v>3305.02</v>
          </cell>
          <cell r="Q496">
            <v>0</v>
          </cell>
          <cell r="R496">
            <v>3305.02</v>
          </cell>
        </row>
        <row r="497">
          <cell r="A497">
            <v>513389</v>
          </cell>
          <cell r="B497" t="str">
            <v>Gung HV Feeder to Mitchell</v>
          </cell>
          <cell r="C497" t="str">
            <v>Gungahlin HV Feeder Gungahlin to Mitchell</v>
          </cell>
          <cell r="D497" t="str">
            <v>Elec Ntwk Strategy&amp;Regulatory</v>
          </cell>
          <cell r="E497" t="str">
            <v>Design</v>
          </cell>
          <cell r="F497">
            <v>37361</v>
          </cell>
          <cell r="G497">
            <v>37438</v>
          </cell>
          <cell r="H497" t="str">
            <v>Walisundara, Mrs. Lakshmi</v>
          </cell>
          <cell r="I497">
            <v>0</v>
          </cell>
          <cell r="J497">
            <v>2102</v>
          </cell>
          <cell r="K497" t="str">
            <v>CIPEN DS Sys Augmen</v>
          </cell>
          <cell r="L497">
            <v>29131</v>
          </cell>
          <cell r="M497">
            <v>70103</v>
          </cell>
          <cell r="N497">
            <v>0</v>
          </cell>
          <cell r="O497">
            <v>181.66</v>
          </cell>
          <cell r="P497">
            <v>181.66</v>
          </cell>
          <cell r="Q497">
            <v>0</v>
          </cell>
          <cell r="R497">
            <v>181.66</v>
          </cell>
        </row>
        <row r="498">
          <cell r="A498">
            <v>513390</v>
          </cell>
          <cell r="B498" t="str">
            <v>Mitc Install 11kV Volt Regul</v>
          </cell>
          <cell r="C498" t="str">
            <v>Mitchell Installation of 11kV Volt Regulators</v>
          </cell>
          <cell r="D498" t="str">
            <v>Elec Ntwk Strategy&amp;Regulatory</v>
          </cell>
          <cell r="E498" t="str">
            <v>Design</v>
          </cell>
          <cell r="F498">
            <v>37361</v>
          </cell>
          <cell r="G498">
            <v>37438</v>
          </cell>
          <cell r="H498" t="str">
            <v>Walisundara, Mrs. Lakshmi</v>
          </cell>
          <cell r="I498">
            <v>0</v>
          </cell>
          <cell r="J498">
            <v>2102</v>
          </cell>
          <cell r="K498" t="str">
            <v>CIPEN DS Sys Augmen</v>
          </cell>
          <cell r="L498">
            <v>29131</v>
          </cell>
          <cell r="M498">
            <v>70103</v>
          </cell>
          <cell r="N498">
            <v>0</v>
          </cell>
          <cell r="O498">
            <v>217.98</v>
          </cell>
          <cell r="P498">
            <v>217.98</v>
          </cell>
          <cell r="Q498">
            <v>0</v>
          </cell>
          <cell r="R498">
            <v>217.98</v>
          </cell>
        </row>
        <row r="499">
          <cell r="A499">
            <v>513391</v>
          </cell>
          <cell r="B499" t="str">
            <v>Fysh 19/26 Tip Top Bak HV LV</v>
          </cell>
          <cell r="C499" t="str">
            <v>Fyshwick 19/26 Tip Top Bakeries HV LV Retic</v>
          </cell>
          <cell r="D499" t="str">
            <v>Elec Ntwk Strategy&amp;Regulatory</v>
          </cell>
          <cell r="E499" t="str">
            <v>In Field</v>
          </cell>
          <cell r="F499">
            <v>37354</v>
          </cell>
          <cell r="G499">
            <v>37437</v>
          </cell>
          <cell r="H499" t="str">
            <v>Chan, Mr. Daniel</v>
          </cell>
          <cell r="I499">
            <v>91260</v>
          </cell>
          <cell r="J499">
            <v>2102</v>
          </cell>
          <cell r="K499" t="str">
            <v>CIPEN DS S/S Augmen</v>
          </cell>
          <cell r="L499">
            <v>29131</v>
          </cell>
          <cell r="M499">
            <v>70103</v>
          </cell>
          <cell r="N499">
            <v>66158.080000000002</v>
          </cell>
          <cell r="O499">
            <v>97430.51</v>
          </cell>
          <cell r="P499">
            <v>97484.21</v>
          </cell>
          <cell r="Q499">
            <v>0</v>
          </cell>
          <cell r="R499">
            <v>97484.21</v>
          </cell>
        </row>
        <row r="500">
          <cell r="A500">
            <v>513392</v>
          </cell>
          <cell r="B500" t="str">
            <v>Conder 9 Banks 3 Stg 3A HV LV</v>
          </cell>
          <cell r="C500" t="str">
            <v>Conder 9 Banks 3 Stage 3A HV LV Reticulation</v>
          </cell>
          <cell r="D500" t="str">
            <v>Elec Ntwk Project Management</v>
          </cell>
          <cell r="E500" t="str">
            <v>Design</v>
          </cell>
          <cell r="F500">
            <v>37354</v>
          </cell>
          <cell r="G500">
            <v>37469</v>
          </cell>
          <cell r="H500" t="str">
            <v>Peisley, Mr. Warren</v>
          </cell>
          <cell r="I500">
            <v>0</v>
          </cell>
          <cell r="J500">
            <v>2101</v>
          </cell>
          <cell r="K500" t="str">
            <v>CIPEN Urban Dvlpmnt</v>
          </cell>
          <cell r="L500">
            <v>29131</v>
          </cell>
          <cell r="M500">
            <v>70101</v>
          </cell>
          <cell r="N500">
            <v>225</v>
          </cell>
          <cell r="O500">
            <v>1236.2</v>
          </cell>
          <cell r="P500">
            <v>1236.2</v>
          </cell>
          <cell r="Q500">
            <v>0</v>
          </cell>
          <cell r="R500">
            <v>1236.2</v>
          </cell>
        </row>
        <row r="501">
          <cell r="A501">
            <v>513393</v>
          </cell>
          <cell r="B501" t="str">
            <v>Conder 9 Banks 3 Stg 3B HV LV</v>
          </cell>
          <cell r="C501" t="str">
            <v>Conder 9 Banks 3 Stage 3B HV LV Reticulation</v>
          </cell>
          <cell r="D501" t="str">
            <v>Elec Ntwk Project Management</v>
          </cell>
          <cell r="E501" t="str">
            <v>Design</v>
          </cell>
          <cell r="F501">
            <v>37354</v>
          </cell>
          <cell r="G501">
            <v>37500</v>
          </cell>
          <cell r="H501" t="str">
            <v>Peisley, Mr. Warren</v>
          </cell>
          <cell r="I501">
            <v>0</v>
          </cell>
          <cell r="J501">
            <v>2101</v>
          </cell>
          <cell r="K501" t="str">
            <v>CIPEN Urban Dvlpmnt</v>
          </cell>
          <cell r="L501">
            <v>29131</v>
          </cell>
          <cell r="M501">
            <v>70101</v>
          </cell>
          <cell r="N501">
            <v>4072.45</v>
          </cell>
          <cell r="O501">
            <v>4423.21</v>
          </cell>
          <cell r="P501">
            <v>4423.21</v>
          </cell>
          <cell r="Q501">
            <v>0</v>
          </cell>
          <cell r="R501">
            <v>4423.21</v>
          </cell>
        </row>
        <row r="502">
          <cell r="A502">
            <v>513394</v>
          </cell>
          <cell r="B502" t="str">
            <v>Conder 9 Banks 3 Stg 3C HV LV</v>
          </cell>
          <cell r="C502" t="str">
            <v>Conder 9 Banks 3 Stage 3C HV LV Reticulation</v>
          </cell>
          <cell r="D502" t="str">
            <v>Elec Ntwk Project Management</v>
          </cell>
          <cell r="E502" t="str">
            <v>Design</v>
          </cell>
          <cell r="F502">
            <v>37354</v>
          </cell>
          <cell r="G502">
            <v>37561</v>
          </cell>
          <cell r="H502" t="str">
            <v>Peisley, Mr. Warren</v>
          </cell>
          <cell r="I502">
            <v>0</v>
          </cell>
          <cell r="J502">
            <v>2101</v>
          </cell>
          <cell r="K502" t="str">
            <v>CIPEN Urban Dvlpmnt</v>
          </cell>
          <cell r="L502">
            <v>29131</v>
          </cell>
          <cell r="M502">
            <v>70101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</row>
        <row r="503">
          <cell r="A503">
            <v>513395</v>
          </cell>
          <cell r="B503" t="str">
            <v>Conder 9 Banks 3 Stg 3D HV LV</v>
          </cell>
          <cell r="C503" t="str">
            <v>Conder 9 Banks 3 Stage 3D HV LV Reticulation</v>
          </cell>
          <cell r="D503" t="str">
            <v>Elec Ntwk Project Management</v>
          </cell>
          <cell r="E503" t="str">
            <v>Design</v>
          </cell>
          <cell r="F503">
            <v>37354</v>
          </cell>
          <cell r="G503">
            <v>37591</v>
          </cell>
          <cell r="H503" t="str">
            <v>Peisley, Mr. Warren</v>
          </cell>
          <cell r="I503">
            <v>0</v>
          </cell>
          <cell r="J503">
            <v>2101</v>
          </cell>
          <cell r="K503" t="str">
            <v>CIPEN Urban Dvlpmnt</v>
          </cell>
          <cell r="L503">
            <v>29131</v>
          </cell>
          <cell r="M503">
            <v>70101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A504">
            <v>513396</v>
          </cell>
          <cell r="B504" t="str">
            <v>Fysh 59/34 LV Supply to Com</v>
          </cell>
          <cell r="C504" t="str">
            <v>Fyshwick 59/34 LV Supply to Commercial Block</v>
          </cell>
          <cell r="D504" t="str">
            <v>Elec Ntwk Project Management</v>
          </cell>
          <cell r="E504" t="str">
            <v>Design</v>
          </cell>
          <cell r="F504">
            <v>37357</v>
          </cell>
          <cell r="G504">
            <v>37438</v>
          </cell>
          <cell r="H504" t="str">
            <v>Singh, Mr. Darshan</v>
          </cell>
          <cell r="I504">
            <v>0</v>
          </cell>
          <cell r="J504">
            <v>2101</v>
          </cell>
          <cell r="K504" t="str">
            <v>CIPEN Com/Ind Dvlpm</v>
          </cell>
          <cell r="L504">
            <v>29131</v>
          </cell>
          <cell r="M504">
            <v>70101</v>
          </cell>
          <cell r="N504">
            <v>252.3</v>
          </cell>
          <cell r="O504">
            <v>693.83</v>
          </cell>
          <cell r="P504">
            <v>693.83</v>
          </cell>
          <cell r="Q504">
            <v>0</v>
          </cell>
          <cell r="R504">
            <v>693.83</v>
          </cell>
        </row>
        <row r="505">
          <cell r="A505">
            <v>513397</v>
          </cell>
          <cell r="B505" t="str">
            <v>Belc 5/167 LV Supply</v>
          </cell>
          <cell r="C505" t="str">
            <v>Belconnen 5/167 LV Supply to Traffic Lights - William Webb &amp; Ginn. Drv</v>
          </cell>
          <cell r="D505" t="str">
            <v>Elec Ntwk Project Management</v>
          </cell>
          <cell r="E505" t="str">
            <v>In Field</v>
          </cell>
          <cell r="F505">
            <v>37355</v>
          </cell>
          <cell r="G505">
            <v>37499</v>
          </cell>
          <cell r="H505" t="str">
            <v>Singh, Mr. Darshan</v>
          </cell>
          <cell r="I505">
            <v>6770</v>
          </cell>
          <cell r="J505">
            <v>2101</v>
          </cell>
          <cell r="K505" t="str">
            <v>CIPEN Special Reqst</v>
          </cell>
          <cell r="L505">
            <v>29131</v>
          </cell>
          <cell r="M505">
            <v>70101</v>
          </cell>
          <cell r="N505">
            <v>504.93</v>
          </cell>
          <cell r="O505">
            <v>1009.53</v>
          </cell>
          <cell r="P505">
            <v>1009.53</v>
          </cell>
          <cell r="Q505">
            <v>0</v>
          </cell>
          <cell r="R505">
            <v>1009.53</v>
          </cell>
        </row>
        <row r="506">
          <cell r="A506">
            <v>513398</v>
          </cell>
          <cell r="B506" t="str">
            <v>Maws 1/57 Raiders Club Redev</v>
          </cell>
          <cell r="C506" t="str">
            <v>Mawson 1/57 Raiders Club Redevelopment HV LV Retic</v>
          </cell>
          <cell r="D506" t="str">
            <v>Elec Ntwk Project Management</v>
          </cell>
          <cell r="E506" t="str">
            <v>Design</v>
          </cell>
          <cell r="F506">
            <v>37355</v>
          </cell>
          <cell r="G506">
            <v>37500</v>
          </cell>
          <cell r="H506" t="str">
            <v>Roesler, Mr. Michael</v>
          </cell>
          <cell r="I506">
            <v>0</v>
          </cell>
          <cell r="J506">
            <v>2101</v>
          </cell>
          <cell r="K506" t="str">
            <v>CIPEN Com/Ind Dvlpm</v>
          </cell>
          <cell r="L506">
            <v>29131</v>
          </cell>
          <cell r="M506">
            <v>70101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A507">
            <v>513399</v>
          </cell>
          <cell r="B507" t="str">
            <v>Grif 1/76 LV Supply to Toil</v>
          </cell>
          <cell r="C507" t="str">
            <v>Griffith 1/76 LV Supply to Toilet Blk Griffith Shops</v>
          </cell>
          <cell r="D507" t="str">
            <v>Elec Ntwk Project Management</v>
          </cell>
          <cell r="E507" t="str">
            <v>Design</v>
          </cell>
          <cell r="F507">
            <v>37350</v>
          </cell>
          <cell r="G507">
            <v>37408</v>
          </cell>
          <cell r="H507" t="str">
            <v>Singh, Mr. Darshan</v>
          </cell>
          <cell r="I507">
            <v>0</v>
          </cell>
          <cell r="J507">
            <v>2101</v>
          </cell>
          <cell r="K507" t="str">
            <v>CIPEN Com/Ind Dvlpm</v>
          </cell>
          <cell r="L507">
            <v>29131</v>
          </cell>
          <cell r="M507">
            <v>70101</v>
          </cell>
          <cell r="N507">
            <v>0</v>
          </cell>
          <cell r="O507">
            <v>126.15</v>
          </cell>
          <cell r="P507">
            <v>126.15</v>
          </cell>
          <cell r="Q507">
            <v>0</v>
          </cell>
          <cell r="R507">
            <v>126.15</v>
          </cell>
        </row>
        <row r="508">
          <cell r="A508">
            <v>513401</v>
          </cell>
          <cell r="B508" t="str">
            <v>King Sec 8 &amp; 22 LV Supply</v>
          </cell>
          <cell r="C508" t="str">
            <v>Kingston Sec 8 &amp; 22 LV Supply to Lawn Water Controllers</v>
          </cell>
          <cell r="D508" t="str">
            <v>Elec Ntwk Project Management</v>
          </cell>
          <cell r="E508" t="str">
            <v>In Field</v>
          </cell>
          <cell r="F508">
            <v>37351</v>
          </cell>
          <cell r="G508">
            <v>37468</v>
          </cell>
          <cell r="H508" t="str">
            <v>Rewal, Mr. Subhash</v>
          </cell>
          <cell r="I508">
            <v>19622</v>
          </cell>
          <cell r="J508">
            <v>2101</v>
          </cell>
          <cell r="K508" t="str">
            <v>CIPEN Com/Ind Dvlpm</v>
          </cell>
          <cell r="L508">
            <v>29131</v>
          </cell>
          <cell r="M508">
            <v>70101</v>
          </cell>
          <cell r="N508">
            <v>272.13</v>
          </cell>
          <cell r="O508">
            <v>14012.59</v>
          </cell>
          <cell r="P508">
            <v>14012.59</v>
          </cell>
          <cell r="Q508">
            <v>0</v>
          </cell>
          <cell r="R508">
            <v>14012.59</v>
          </cell>
        </row>
        <row r="509">
          <cell r="A509">
            <v>513402</v>
          </cell>
          <cell r="B509" t="str">
            <v>King 8/8 LV Supply to Sewer</v>
          </cell>
          <cell r="C509" t="str">
            <v>Kingston 8/8 LV Supply to Sewer Pump Station - KFD</v>
          </cell>
          <cell r="D509" t="str">
            <v>Elec Ntwk Project Management</v>
          </cell>
          <cell r="E509" t="str">
            <v>Design</v>
          </cell>
          <cell r="F509">
            <v>37350</v>
          </cell>
          <cell r="G509">
            <v>37468</v>
          </cell>
          <cell r="H509" t="str">
            <v>Malcolm, Doug</v>
          </cell>
          <cell r="I509">
            <v>0</v>
          </cell>
          <cell r="J509">
            <v>2101</v>
          </cell>
          <cell r="K509" t="str">
            <v>CIPEN Com/Ind Dvlpm</v>
          </cell>
          <cell r="L509">
            <v>29131</v>
          </cell>
          <cell r="M509">
            <v>70101</v>
          </cell>
          <cell r="N509">
            <v>1755.6</v>
          </cell>
          <cell r="O509">
            <v>1755.6</v>
          </cell>
          <cell r="P509">
            <v>1755.6</v>
          </cell>
          <cell r="Q509">
            <v>0</v>
          </cell>
          <cell r="R509">
            <v>1755.6</v>
          </cell>
        </row>
        <row r="510">
          <cell r="A510">
            <v>513403</v>
          </cell>
          <cell r="B510" t="str">
            <v>SL &amp; Veg Work Ctrl Register</v>
          </cell>
          <cell r="C510" t="str">
            <v>Streetlight &amp; Vegetation Work Control Register</v>
          </cell>
          <cell r="D510" t="str">
            <v>Elec Ntwk Asset Performance</v>
          </cell>
          <cell r="E510" t="str">
            <v>Design</v>
          </cell>
          <cell r="F510">
            <v>37361</v>
          </cell>
          <cell r="G510">
            <v>37438</v>
          </cell>
          <cell r="H510" t="str">
            <v>Merrill, Robert</v>
          </cell>
          <cell r="I510">
            <v>0</v>
          </cell>
          <cell r="J510">
            <v>2105</v>
          </cell>
          <cell r="K510" t="str">
            <v>CIPEN IT Projects</v>
          </cell>
          <cell r="L510">
            <v>29731</v>
          </cell>
          <cell r="M510">
            <v>70108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A511">
            <v>513404</v>
          </cell>
          <cell r="B511" t="str">
            <v>Camp Duntroon Hse Dev Stg A3</v>
          </cell>
          <cell r="C511" t="str">
            <v>Campbell Duntroon Housing Redevelop Stage A3 HV LV Retic</v>
          </cell>
          <cell r="D511" t="str">
            <v>Elec Ntwk Project Management</v>
          </cell>
          <cell r="E511" t="str">
            <v>Design</v>
          </cell>
          <cell r="F511">
            <v>37302</v>
          </cell>
          <cell r="G511">
            <v>37438</v>
          </cell>
          <cell r="H511" t="str">
            <v>Ochmanski, Mrs. Dana</v>
          </cell>
          <cell r="I511">
            <v>0</v>
          </cell>
          <cell r="J511">
            <v>2101</v>
          </cell>
          <cell r="K511" t="str">
            <v>CIPEN Urban Infill</v>
          </cell>
          <cell r="L511">
            <v>29131</v>
          </cell>
          <cell r="M511">
            <v>70101</v>
          </cell>
          <cell r="N511">
            <v>0</v>
          </cell>
          <cell r="O511">
            <v>297.07</v>
          </cell>
          <cell r="P511">
            <v>297.07</v>
          </cell>
          <cell r="Q511">
            <v>0</v>
          </cell>
          <cell r="R511">
            <v>297.07</v>
          </cell>
        </row>
        <row r="512">
          <cell r="A512">
            <v>513405</v>
          </cell>
          <cell r="B512" t="str">
            <v>Camp Duntroon Hse Dev Stg A1</v>
          </cell>
          <cell r="C512" t="str">
            <v>Campbell Duntroon Hse Develop Stg A1</v>
          </cell>
          <cell r="D512" t="str">
            <v>Elec Ntwk Project Management</v>
          </cell>
          <cell r="E512" t="str">
            <v>Design</v>
          </cell>
          <cell r="F512">
            <v>37302</v>
          </cell>
          <cell r="G512">
            <v>37469</v>
          </cell>
          <cell r="H512" t="str">
            <v>Ochmanski, Mrs. Dana</v>
          </cell>
          <cell r="I512">
            <v>0</v>
          </cell>
          <cell r="J512">
            <v>2101</v>
          </cell>
          <cell r="K512" t="str">
            <v>CIPEN Urban Infill</v>
          </cell>
          <cell r="L512">
            <v>29131</v>
          </cell>
          <cell r="M512">
            <v>70101</v>
          </cell>
          <cell r="N512">
            <v>74.27</v>
          </cell>
          <cell r="O512">
            <v>408.48</v>
          </cell>
          <cell r="P512">
            <v>408.48</v>
          </cell>
          <cell r="Q512">
            <v>0</v>
          </cell>
          <cell r="R512">
            <v>408.48</v>
          </cell>
        </row>
        <row r="513">
          <cell r="A513">
            <v>513406</v>
          </cell>
          <cell r="B513" t="str">
            <v>Camp Duntroon Hse Dev Stg A2</v>
          </cell>
          <cell r="C513" t="str">
            <v>Campbell Housing Dev Stg A2</v>
          </cell>
          <cell r="D513" t="str">
            <v>Elec Ntwk Project Management</v>
          </cell>
          <cell r="E513" t="str">
            <v>Design</v>
          </cell>
          <cell r="F513">
            <v>37302</v>
          </cell>
          <cell r="G513">
            <v>37469</v>
          </cell>
          <cell r="H513" t="str">
            <v>Ochmanski, Mrs. Dana</v>
          </cell>
          <cell r="I513">
            <v>0</v>
          </cell>
          <cell r="J513">
            <v>2101</v>
          </cell>
          <cell r="K513" t="str">
            <v>CIPEN Urban Infill</v>
          </cell>
          <cell r="L513">
            <v>29131</v>
          </cell>
          <cell r="M513">
            <v>70101</v>
          </cell>
          <cell r="N513">
            <v>0</v>
          </cell>
          <cell r="O513">
            <v>148.54</v>
          </cell>
          <cell r="P513">
            <v>148.54</v>
          </cell>
          <cell r="Q513">
            <v>0</v>
          </cell>
          <cell r="R513">
            <v>148.54</v>
          </cell>
        </row>
        <row r="514">
          <cell r="A514">
            <v>513407</v>
          </cell>
          <cell r="B514" t="str">
            <v>Bruce AIS HV LV Retic</v>
          </cell>
          <cell r="C514" t="str">
            <v>Bruce AIS HV LV Reticulation to Archery Facility</v>
          </cell>
          <cell r="D514" t="str">
            <v>Elec Ntwk Project Management</v>
          </cell>
          <cell r="E514" t="str">
            <v>Design</v>
          </cell>
          <cell r="F514">
            <v>37362</v>
          </cell>
          <cell r="G514">
            <v>37469</v>
          </cell>
          <cell r="H514" t="str">
            <v>Roesler, Mr. Michael</v>
          </cell>
          <cell r="I514">
            <v>0</v>
          </cell>
          <cell r="J514">
            <v>2101</v>
          </cell>
          <cell r="K514" t="str">
            <v>CIPEN Com/Ind Dvlpm</v>
          </cell>
          <cell r="L514">
            <v>29131</v>
          </cell>
          <cell r="M514">
            <v>70101</v>
          </cell>
          <cell r="N514">
            <v>5332.9</v>
          </cell>
          <cell r="O514">
            <v>7837.12</v>
          </cell>
          <cell r="P514">
            <v>7837.12</v>
          </cell>
          <cell r="Q514">
            <v>0</v>
          </cell>
          <cell r="R514">
            <v>7837.12</v>
          </cell>
        </row>
        <row r="515">
          <cell r="A515">
            <v>513408</v>
          </cell>
          <cell r="B515" t="str">
            <v>Acton ANU Arabic Islamic Bldg</v>
          </cell>
          <cell r="C515" t="str">
            <v>Acton ANU Arabic-Islamic Building LV Supply</v>
          </cell>
          <cell r="D515" t="str">
            <v>Elec Ntwk Project Management</v>
          </cell>
          <cell r="E515" t="str">
            <v>In Field</v>
          </cell>
          <cell r="F515">
            <v>37364</v>
          </cell>
          <cell r="G515">
            <v>37469</v>
          </cell>
          <cell r="H515" t="str">
            <v>Singh, Mr. Darshan</v>
          </cell>
          <cell r="I515">
            <v>4650</v>
          </cell>
          <cell r="J515">
            <v>2101</v>
          </cell>
          <cell r="K515" t="str">
            <v>CIPEN Com/Ind Dvlpm</v>
          </cell>
          <cell r="L515">
            <v>29131</v>
          </cell>
          <cell r="M515">
            <v>70101</v>
          </cell>
          <cell r="N515">
            <v>423.8</v>
          </cell>
          <cell r="O515">
            <v>549.95000000000005</v>
          </cell>
          <cell r="P515">
            <v>549.95000000000005</v>
          </cell>
          <cell r="Q515">
            <v>0</v>
          </cell>
          <cell r="R515">
            <v>549.95000000000005</v>
          </cell>
        </row>
        <row r="516">
          <cell r="A516">
            <v>513409</v>
          </cell>
          <cell r="B516" t="str">
            <v>Kingston Foreshore Stage 2</v>
          </cell>
          <cell r="C516" t="str">
            <v>Kingston Foreshore Stage 2 11KV Cable</v>
          </cell>
          <cell r="D516" t="str">
            <v>Elec Ntwk Project Management</v>
          </cell>
          <cell r="E516" t="str">
            <v>Design</v>
          </cell>
          <cell r="F516">
            <v>37286</v>
          </cell>
          <cell r="G516">
            <v>37469</v>
          </cell>
          <cell r="H516" t="str">
            <v>Walisundara, Mr. Upul</v>
          </cell>
          <cell r="I516">
            <v>0</v>
          </cell>
          <cell r="J516">
            <v>2101</v>
          </cell>
          <cell r="K516" t="str">
            <v>CIPEN Special Reqst</v>
          </cell>
          <cell r="L516">
            <v>29131</v>
          </cell>
          <cell r="M516">
            <v>70101</v>
          </cell>
          <cell r="N516">
            <v>7789.88</v>
          </cell>
          <cell r="O516">
            <v>128034.16</v>
          </cell>
          <cell r="P516">
            <v>128034.16</v>
          </cell>
          <cell r="Q516">
            <v>0</v>
          </cell>
          <cell r="R516">
            <v>128034.16</v>
          </cell>
        </row>
        <row r="517">
          <cell r="A517">
            <v>513410</v>
          </cell>
          <cell r="B517" t="str">
            <v>Aranda S/S 1141 HV Fuses</v>
          </cell>
          <cell r="C517" t="str">
            <v>Aranda S/S 1141 HV Fuses for System Spares</v>
          </cell>
          <cell r="D517" t="str">
            <v>Elec Ntwk Strategy&amp;Regulatory</v>
          </cell>
          <cell r="E517" t="str">
            <v>In Field</v>
          </cell>
          <cell r="F517">
            <v>37347</v>
          </cell>
          <cell r="G517">
            <v>37469</v>
          </cell>
          <cell r="H517" t="str">
            <v>Gubler, Dominic</v>
          </cell>
          <cell r="I517">
            <v>7374</v>
          </cell>
          <cell r="J517">
            <v>2102</v>
          </cell>
          <cell r="K517" t="str">
            <v>CIPEN DS S/S Augmen</v>
          </cell>
          <cell r="L517">
            <v>29131</v>
          </cell>
          <cell r="M517">
            <v>70103</v>
          </cell>
          <cell r="N517">
            <v>1916.46</v>
          </cell>
          <cell r="O517">
            <v>8258.2800000000007</v>
          </cell>
          <cell r="P517">
            <v>8258.2800000000007</v>
          </cell>
          <cell r="Q517">
            <v>0</v>
          </cell>
          <cell r="R517">
            <v>8258.2800000000007</v>
          </cell>
        </row>
        <row r="518">
          <cell r="A518">
            <v>513411</v>
          </cell>
          <cell r="B518" t="str">
            <v>Aranda S/S 1142 HV Fuses</v>
          </cell>
          <cell r="C518" t="str">
            <v>Aranda S/S 1142 HV Fuses for System Spares</v>
          </cell>
          <cell r="D518" t="str">
            <v>Elec Ntwk Strategy&amp;Regulatory</v>
          </cell>
          <cell r="E518" t="str">
            <v>In Field</v>
          </cell>
          <cell r="F518">
            <v>37347</v>
          </cell>
          <cell r="G518">
            <v>37469</v>
          </cell>
          <cell r="H518" t="str">
            <v>Gubler, Dominic</v>
          </cell>
          <cell r="I518">
            <v>7374</v>
          </cell>
          <cell r="J518">
            <v>2102</v>
          </cell>
          <cell r="K518" t="str">
            <v>CIPEN DS S/S Augmen</v>
          </cell>
          <cell r="L518">
            <v>29131</v>
          </cell>
          <cell r="M518">
            <v>70103</v>
          </cell>
          <cell r="N518">
            <v>545.1</v>
          </cell>
          <cell r="O518">
            <v>7789.02</v>
          </cell>
          <cell r="P518">
            <v>7789.02</v>
          </cell>
          <cell r="Q518">
            <v>0</v>
          </cell>
          <cell r="R518">
            <v>7789.02</v>
          </cell>
        </row>
        <row r="519">
          <cell r="A519">
            <v>513412</v>
          </cell>
          <cell r="B519" t="str">
            <v>Amar Blk 284 Sec 74 Minipillar</v>
          </cell>
          <cell r="C519" t="str">
            <v>Amaroo Blk 284 Sec 74 Minipillar Reloc</v>
          </cell>
          <cell r="D519" t="str">
            <v>Elec Ntwk Project Management</v>
          </cell>
          <cell r="E519" t="str">
            <v>In Field</v>
          </cell>
          <cell r="F519">
            <v>37316</v>
          </cell>
          <cell r="G519">
            <v>37438</v>
          </cell>
          <cell r="H519" t="str">
            <v>Walisundara, Mrs. Lakshmi</v>
          </cell>
          <cell r="I519">
            <v>9480</v>
          </cell>
          <cell r="J519">
            <v>2101</v>
          </cell>
          <cell r="K519" t="str">
            <v>CIPEN Special Reqst</v>
          </cell>
          <cell r="L519">
            <v>29131</v>
          </cell>
          <cell r="M519">
            <v>70101</v>
          </cell>
          <cell r="N519">
            <v>1304.08</v>
          </cell>
          <cell r="O519">
            <v>1558.4</v>
          </cell>
          <cell r="P519">
            <v>1558.4</v>
          </cell>
          <cell r="Q519">
            <v>0</v>
          </cell>
          <cell r="R519">
            <v>1558.4</v>
          </cell>
        </row>
        <row r="520">
          <cell r="A520">
            <v>513413</v>
          </cell>
          <cell r="B520" t="str">
            <v>Belc 3/2 LV Supply to Ware</v>
          </cell>
          <cell r="C520" t="str">
            <v>Belc 3/2 LV Supply to Warehouse</v>
          </cell>
          <cell r="D520" t="str">
            <v>Elec Ntwk Project Management</v>
          </cell>
          <cell r="E520" t="str">
            <v>In Field</v>
          </cell>
          <cell r="F520">
            <v>37377</v>
          </cell>
          <cell r="G520">
            <v>37437</v>
          </cell>
          <cell r="H520" t="str">
            <v>Singh, Mr. Darshan</v>
          </cell>
          <cell r="I520">
            <v>3670</v>
          </cell>
          <cell r="J520">
            <v>2101</v>
          </cell>
          <cell r="K520" t="str">
            <v>CIPEN Com/Ind Dvlpm</v>
          </cell>
          <cell r="L520">
            <v>29131</v>
          </cell>
          <cell r="M520">
            <v>70101</v>
          </cell>
          <cell r="N520">
            <v>473.44</v>
          </cell>
          <cell r="O520">
            <v>8103.31</v>
          </cell>
          <cell r="P520">
            <v>8103.31</v>
          </cell>
          <cell r="Q520">
            <v>0</v>
          </cell>
          <cell r="R520">
            <v>8103.31</v>
          </cell>
        </row>
        <row r="521">
          <cell r="A521">
            <v>513414</v>
          </cell>
          <cell r="B521" t="str">
            <v>Garr 1/61 LV Supply to POE</v>
          </cell>
          <cell r="C521" t="str">
            <v>Garran Blk 1 Sec 61 LV Supply to POE Cubicle</v>
          </cell>
          <cell r="D521" t="str">
            <v>Elec Ntwk Project Management</v>
          </cell>
          <cell r="E521" t="str">
            <v>Design</v>
          </cell>
          <cell r="F521">
            <v>37377</v>
          </cell>
          <cell r="G521">
            <v>37438</v>
          </cell>
          <cell r="H521" t="str">
            <v>Singh, Mr. Darshan</v>
          </cell>
          <cell r="I521">
            <v>0</v>
          </cell>
          <cell r="J521">
            <v>2101</v>
          </cell>
          <cell r="K521" t="str">
            <v>CIPEN Urban Dvlpmnt</v>
          </cell>
          <cell r="L521">
            <v>29131</v>
          </cell>
          <cell r="M521">
            <v>70101</v>
          </cell>
          <cell r="N521">
            <v>0</v>
          </cell>
          <cell r="O521">
            <v>126.15</v>
          </cell>
          <cell r="P521">
            <v>126.15</v>
          </cell>
          <cell r="Q521">
            <v>0</v>
          </cell>
          <cell r="R521">
            <v>126.15</v>
          </cell>
        </row>
        <row r="522">
          <cell r="A522">
            <v>513415</v>
          </cell>
          <cell r="B522" t="str">
            <v>Garr 1/64 LV Supply to POE</v>
          </cell>
          <cell r="C522" t="str">
            <v>Garran Blk1 Sec 64 LV Supply to POE Cubicle</v>
          </cell>
          <cell r="D522" t="str">
            <v>Elec Ntwk Project Management</v>
          </cell>
          <cell r="E522" t="str">
            <v>In Field</v>
          </cell>
          <cell r="F522">
            <v>37377</v>
          </cell>
          <cell r="G522">
            <v>37438</v>
          </cell>
          <cell r="H522" t="str">
            <v>Singh, Mr. Darshan</v>
          </cell>
          <cell r="I522">
            <v>3750</v>
          </cell>
          <cell r="J522">
            <v>2101</v>
          </cell>
          <cell r="K522" t="str">
            <v>CIPEN Urban Dvlpmnt</v>
          </cell>
          <cell r="L522">
            <v>29131</v>
          </cell>
          <cell r="M522">
            <v>70101</v>
          </cell>
          <cell r="N522">
            <v>3378.59</v>
          </cell>
          <cell r="O522">
            <v>3621.67</v>
          </cell>
          <cell r="P522">
            <v>3621.67</v>
          </cell>
          <cell r="Q522">
            <v>0</v>
          </cell>
          <cell r="R522">
            <v>3621.67</v>
          </cell>
        </row>
        <row r="523">
          <cell r="A523">
            <v>513416</v>
          </cell>
          <cell r="B523" t="str">
            <v>Turn Blks 17 &amp; 18 Sec 43 LV</v>
          </cell>
          <cell r="C523" t="str">
            <v>Turner Blk 17 &amp; 18 Sec 43 LV Supply</v>
          </cell>
          <cell r="D523" t="str">
            <v>Elec Ntwk Project Management</v>
          </cell>
          <cell r="E523" t="str">
            <v>In Field</v>
          </cell>
          <cell r="F523">
            <v>37369</v>
          </cell>
          <cell r="G523">
            <v>37653</v>
          </cell>
          <cell r="H523" t="str">
            <v>Hunnemann, Frank</v>
          </cell>
          <cell r="I523">
            <v>6403</v>
          </cell>
          <cell r="J523">
            <v>2101</v>
          </cell>
          <cell r="K523" t="str">
            <v>CIPEN Urban Infill</v>
          </cell>
          <cell r="L523">
            <v>29131</v>
          </cell>
          <cell r="M523">
            <v>70101</v>
          </cell>
          <cell r="N523">
            <v>1541.43</v>
          </cell>
          <cell r="O523">
            <v>2501.77</v>
          </cell>
          <cell r="P523">
            <v>2501.77</v>
          </cell>
          <cell r="Q523">
            <v>0</v>
          </cell>
          <cell r="R523">
            <v>2501.77</v>
          </cell>
        </row>
        <row r="524">
          <cell r="A524">
            <v>513417</v>
          </cell>
          <cell r="B524" t="str">
            <v>Turn Blks 17 &amp; 18 Sec 43</v>
          </cell>
          <cell r="C524" t="str">
            <v>Turner Blk 17 &amp; 18 Sec 43 LV Removals</v>
          </cell>
          <cell r="D524" t="str">
            <v>Elec Ntwk Project Management</v>
          </cell>
          <cell r="E524" t="str">
            <v>Design</v>
          </cell>
          <cell r="F524">
            <v>37347</v>
          </cell>
          <cell r="G524">
            <v>37438</v>
          </cell>
          <cell r="H524" t="str">
            <v>Hunnemann, Frank</v>
          </cell>
          <cell r="I524">
            <v>0</v>
          </cell>
          <cell r="J524">
            <v>2101</v>
          </cell>
          <cell r="K524" t="str">
            <v>CIPEN Special Reqst</v>
          </cell>
          <cell r="L524">
            <v>29131</v>
          </cell>
          <cell r="M524">
            <v>70101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513418</v>
          </cell>
          <cell r="B525" t="str">
            <v>Wann 3/116 LV to T.L.C</v>
          </cell>
          <cell r="C525" t="str">
            <v>Wanniassa Blk3 Sec 116 LV Supply to TLC</v>
          </cell>
          <cell r="D525" t="str">
            <v>Elec Ntwk Project Management</v>
          </cell>
          <cell r="E525" t="str">
            <v>Design</v>
          </cell>
          <cell r="F525">
            <v>37377</v>
          </cell>
          <cell r="G525">
            <v>37438</v>
          </cell>
          <cell r="H525" t="str">
            <v>Singh, Mr. Darshan</v>
          </cell>
          <cell r="I525">
            <v>0</v>
          </cell>
          <cell r="J525">
            <v>2101</v>
          </cell>
          <cell r="K525" t="str">
            <v>CIPEN Special Reqst</v>
          </cell>
          <cell r="L525">
            <v>29131</v>
          </cell>
          <cell r="M525">
            <v>70101</v>
          </cell>
          <cell r="N525">
            <v>0</v>
          </cell>
          <cell r="O525">
            <v>334.56</v>
          </cell>
          <cell r="P525">
            <v>334.56</v>
          </cell>
          <cell r="Q525">
            <v>0</v>
          </cell>
          <cell r="R525">
            <v>334.56</v>
          </cell>
        </row>
        <row r="526">
          <cell r="A526">
            <v>513419</v>
          </cell>
          <cell r="B526" t="str">
            <v>Hume 54/4 LV to OPTUS</v>
          </cell>
          <cell r="C526" t="str">
            <v>Hume Blk 54 Sec 4 LV to OPTUS</v>
          </cell>
          <cell r="D526" t="str">
            <v>Elec Ntwk Project Management</v>
          </cell>
          <cell r="E526" t="str">
            <v>Design</v>
          </cell>
          <cell r="F526">
            <v>37377</v>
          </cell>
          <cell r="G526">
            <v>37438</v>
          </cell>
          <cell r="H526" t="str">
            <v>Chan, Mr. Daniel</v>
          </cell>
          <cell r="I526">
            <v>0</v>
          </cell>
          <cell r="J526">
            <v>2101</v>
          </cell>
          <cell r="K526" t="str">
            <v>CIPEN Com/Ind Dvlpm</v>
          </cell>
          <cell r="L526">
            <v>29131</v>
          </cell>
          <cell r="M526">
            <v>70101</v>
          </cell>
          <cell r="N526">
            <v>0</v>
          </cell>
          <cell r="O526">
            <v>2086.37</v>
          </cell>
          <cell r="P526">
            <v>2086.37</v>
          </cell>
          <cell r="Q526">
            <v>0</v>
          </cell>
          <cell r="R526">
            <v>2086.37</v>
          </cell>
        </row>
        <row r="527">
          <cell r="A527">
            <v>513420</v>
          </cell>
          <cell r="B527" t="str">
            <v>Sub38 Refur, City Sec1</v>
          </cell>
          <cell r="C527" t="str">
            <v>Sub38 Refurbishment, City Section1</v>
          </cell>
          <cell r="D527" t="str">
            <v>Elec Ntwk Asset Performance</v>
          </cell>
          <cell r="E527" t="str">
            <v>Design</v>
          </cell>
          <cell r="F527">
            <v>37377</v>
          </cell>
          <cell r="H527" t="str">
            <v>Argue, Mr. Fraser</v>
          </cell>
          <cell r="I527">
            <v>0</v>
          </cell>
          <cell r="J527">
            <v>2105</v>
          </cell>
          <cell r="K527" t="str">
            <v>CIPEN DS S/S Replac</v>
          </cell>
          <cell r="L527">
            <v>29131</v>
          </cell>
          <cell r="M527">
            <v>70102</v>
          </cell>
          <cell r="N527">
            <v>2850</v>
          </cell>
          <cell r="O527">
            <v>3354.45</v>
          </cell>
          <cell r="P527">
            <v>3354.45</v>
          </cell>
          <cell r="Q527">
            <v>0</v>
          </cell>
          <cell r="R527">
            <v>3354.45</v>
          </cell>
        </row>
        <row r="528">
          <cell r="A528">
            <v>513421</v>
          </cell>
          <cell r="B528" t="str">
            <v>King Foresh Relocate HV 132kV</v>
          </cell>
          <cell r="C528" t="str">
            <v>Kingston Foreshore Relocate HV 132kV Route</v>
          </cell>
          <cell r="D528" t="str">
            <v>Elec Ntwk Project Management</v>
          </cell>
          <cell r="E528" t="str">
            <v>In Field</v>
          </cell>
          <cell r="F528">
            <v>37377</v>
          </cell>
          <cell r="G528">
            <v>37500</v>
          </cell>
          <cell r="H528" t="str">
            <v>Roesler, Mr. Michael</v>
          </cell>
          <cell r="I528">
            <v>29524</v>
          </cell>
          <cell r="J528">
            <v>2101</v>
          </cell>
          <cell r="K528" t="str">
            <v>CIPEN Special Reqst</v>
          </cell>
          <cell r="L528">
            <v>29131</v>
          </cell>
          <cell r="M528">
            <v>70101</v>
          </cell>
          <cell r="N528">
            <v>1975.24</v>
          </cell>
          <cell r="O528">
            <v>4575.28</v>
          </cell>
          <cell r="P528">
            <v>4575.28</v>
          </cell>
          <cell r="Q528">
            <v>0</v>
          </cell>
          <cell r="R528">
            <v>4575.28</v>
          </cell>
        </row>
        <row r="529">
          <cell r="A529">
            <v>513422</v>
          </cell>
          <cell r="B529" t="str">
            <v>Gung 12/167 LV Supply</v>
          </cell>
          <cell r="C529" t="str">
            <v>Gungahlin 12/167 LV Supply to 4 Units</v>
          </cell>
          <cell r="D529" t="str">
            <v>Elec Ntwk Project Management</v>
          </cell>
          <cell r="E529" t="str">
            <v>Design</v>
          </cell>
          <cell r="F529">
            <v>37377</v>
          </cell>
          <cell r="G529">
            <v>37500</v>
          </cell>
          <cell r="H529" t="str">
            <v>Singh, Mr. Darshan</v>
          </cell>
          <cell r="I529">
            <v>0</v>
          </cell>
          <cell r="J529">
            <v>2101</v>
          </cell>
          <cell r="K529" t="str">
            <v>CIPEN Urban Infill</v>
          </cell>
          <cell r="L529">
            <v>29131</v>
          </cell>
          <cell r="M529">
            <v>70101</v>
          </cell>
          <cell r="N529">
            <v>126.15</v>
          </cell>
          <cell r="O529">
            <v>252.3</v>
          </cell>
          <cell r="P529">
            <v>252.3</v>
          </cell>
          <cell r="Q529">
            <v>0</v>
          </cell>
          <cell r="R529">
            <v>252.3</v>
          </cell>
        </row>
        <row r="530">
          <cell r="A530">
            <v>513423</v>
          </cell>
          <cell r="B530" t="str">
            <v>Dunt Hsing Dev Stage A3 LV</v>
          </cell>
          <cell r="C530" t="str">
            <v>Duntroon Housing Dev Stage A3 LV Removals</v>
          </cell>
          <cell r="D530" t="str">
            <v>Elec Ntwk Project Management</v>
          </cell>
          <cell r="E530" t="str">
            <v>In Field</v>
          </cell>
          <cell r="F530">
            <v>37377</v>
          </cell>
          <cell r="G530">
            <v>37500</v>
          </cell>
          <cell r="H530" t="str">
            <v>Ochmanski, Mrs. Dana</v>
          </cell>
          <cell r="I530">
            <v>8900</v>
          </cell>
          <cell r="J530">
            <v>2101</v>
          </cell>
          <cell r="K530" t="str">
            <v>CIPEN Special Reqst</v>
          </cell>
          <cell r="L530">
            <v>29131</v>
          </cell>
          <cell r="M530">
            <v>70101</v>
          </cell>
          <cell r="N530">
            <v>3110.33</v>
          </cell>
          <cell r="O530">
            <v>3630.22</v>
          </cell>
          <cell r="P530">
            <v>3630.22</v>
          </cell>
          <cell r="Q530">
            <v>0</v>
          </cell>
          <cell r="R530">
            <v>3630.22</v>
          </cell>
        </row>
        <row r="531">
          <cell r="A531">
            <v>513426</v>
          </cell>
          <cell r="B531" t="str">
            <v>Red H Blk 2 Sec 2 LV Service</v>
          </cell>
          <cell r="C531" t="str">
            <v>Red Hill Blk 2 Sec 2 LV Service Upgrade</v>
          </cell>
          <cell r="D531" t="str">
            <v>Elec Ntwk Project Management</v>
          </cell>
          <cell r="E531" t="str">
            <v>Design</v>
          </cell>
          <cell r="F531">
            <v>37377</v>
          </cell>
          <cell r="G531">
            <v>37438</v>
          </cell>
          <cell r="H531" t="str">
            <v>Chan, Mr. Daniel</v>
          </cell>
          <cell r="I531">
            <v>0</v>
          </cell>
          <cell r="J531">
            <v>2101</v>
          </cell>
          <cell r="K531" t="str">
            <v>CIPEN Special Reqst</v>
          </cell>
          <cell r="L531">
            <v>29131</v>
          </cell>
          <cell r="M531">
            <v>70101</v>
          </cell>
          <cell r="N531">
            <v>1342.55</v>
          </cell>
          <cell r="O531">
            <v>1886.82</v>
          </cell>
          <cell r="P531">
            <v>1886.82</v>
          </cell>
          <cell r="Q531">
            <v>0</v>
          </cell>
          <cell r="R531">
            <v>1886.82</v>
          </cell>
        </row>
        <row r="532">
          <cell r="A532">
            <v>513427</v>
          </cell>
          <cell r="B532" t="str">
            <v>Lyne 11/64 LV Supply Upg</v>
          </cell>
          <cell r="C532" t="str">
            <v>Lyneham 11/64 LV Supply Upgrade</v>
          </cell>
          <cell r="D532" t="str">
            <v>Elec Ntwk Project Management</v>
          </cell>
          <cell r="E532" t="str">
            <v>Design</v>
          </cell>
          <cell r="F532">
            <v>37377</v>
          </cell>
          <cell r="G532">
            <v>37591</v>
          </cell>
          <cell r="H532" t="str">
            <v>Chan, Mr. Daniel</v>
          </cell>
          <cell r="I532">
            <v>0</v>
          </cell>
          <cell r="J532">
            <v>2101</v>
          </cell>
          <cell r="K532" t="str">
            <v>CIPEN Special Reqst</v>
          </cell>
          <cell r="L532">
            <v>29131</v>
          </cell>
          <cell r="M532">
            <v>70101</v>
          </cell>
          <cell r="N532">
            <v>3521.84</v>
          </cell>
          <cell r="O532">
            <v>6111.68</v>
          </cell>
          <cell r="P532">
            <v>6111.68</v>
          </cell>
          <cell r="Q532">
            <v>0</v>
          </cell>
          <cell r="R532">
            <v>6111.68</v>
          </cell>
        </row>
        <row r="533">
          <cell r="A533">
            <v>513428</v>
          </cell>
          <cell r="B533" t="str">
            <v>Phil Cnr Callam/Corrina Sts LV</v>
          </cell>
          <cell r="C533" t="str">
            <v>Phillip Cnr Callam/Corrina Sts LV to T.L.C.</v>
          </cell>
          <cell r="D533" t="str">
            <v>Elec Ntwk Project Management</v>
          </cell>
          <cell r="E533" t="str">
            <v>In Field</v>
          </cell>
          <cell r="F533">
            <v>37377</v>
          </cell>
          <cell r="G533">
            <v>37468</v>
          </cell>
          <cell r="H533" t="str">
            <v>Cortes, Frank</v>
          </cell>
          <cell r="I533">
            <v>1589</v>
          </cell>
          <cell r="J533">
            <v>2101</v>
          </cell>
          <cell r="K533" t="str">
            <v>CIPEN Special Reqst</v>
          </cell>
          <cell r="L533">
            <v>29131</v>
          </cell>
          <cell r="M533">
            <v>70101</v>
          </cell>
          <cell r="N533">
            <v>788.03</v>
          </cell>
          <cell r="O533">
            <v>899.43</v>
          </cell>
          <cell r="P533">
            <v>899.43</v>
          </cell>
          <cell r="Q533">
            <v>0</v>
          </cell>
          <cell r="R533">
            <v>899.43</v>
          </cell>
        </row>
        <row r="534">
          <cell r="A534">
            <v>513429</v>
          </cell>
          <cell r="B534" t="str">
            <v>Griff 1/30 Relocate LV Serv</v>
          </cell>
          <cell r="C534" t="str">
            <v>Griffith Blk 1 Sec 30 Relocate LV Service</v>
          </cell>
          <cell r="D534" t="str">
            <v>Elec Ntwk Project Management</v>
          </cell>
          <cell r="E534" t="str">
            <v>Design</v>
          </cell>
          <cell r="F534">
            <v>37398</v>
          </cell>
          <cell r="G534">
            <v>37529</v>
          </cell>
          <cell r="H534" t="str">
            <v>Singh, Mr. Darshan</v>
          </cell>
          <cell r="I534">
            <v>0</v>
          </cell>
          <cell r="J534">
            <v>2101</v>
          </cell>
          <cell r="K534" t="str">
            <v>CIPEN Special Reqst</v>
          </cell>
          <cell r="L534">
            <v>29131</v>
          </cell>
          <cell r="M534">
            <v>70101</v>
          </cell>
          <cell r="N534">
            <v>0</v>
          </cell>
          <cell r="O534">
            <v>126.15</v>
          </cell>
          <cell r="P534">
            <v>126.15</v>
          </cell>
          <cell r="Q534">
            <v>0</v>
          </cell>
          <cell r="R534">
            <v>126.15</v>
          </cell>
        </row>
        <row r="535">
          <cell r="A535">
            <v>513430</v>
          </cell>
          <cell r="B535" t="str">
            <v>Streetlight Process Improve</v>
          </cell>
          <cell r="C535" t="str">
            <v>Streetlight Process Improvement</v>
          </cell>
          <cell r="D535" t="str">
            <v>Elec Ntwk Asset Performance</v>
          </cell>
          <cell r="E535" t="str">
            <v>In Field</v>
          </cell>
          <cell r="F535">
            <v>37408</v>
          </cell>
          <cell r="G535">
            <v>37469</v>
          </cell>
          <cell r="H535" t="str">
            <v>Vress, Mr. Stefan</v>
          </cell>
          <cell r="I535">
            <v>10900</v>
          </cell>
          <cell r="J535">
            <v>2105</v>
          </cell>
          <cell r="K535" t="str">
            <v>CIPEN IT Projects</v>
          </cell>
          <cell r="L535">
            <v>29731</v>
          </cell>
          <cell r="M535">
            <v>70108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</row>
        <row r="536">
          <cell r="A536">
            <v>513431</v>
          </cell>
          <cell r="B536" t="str">
            <v>King Eyre St LV to Traffic</v>
          </cell>
          <cell r="C536" t="str">
            <v>Kingston Eyre St LV to Traffic Controller</v>
          </cell>
          <cell r="D536" t="str">
            <v>Elec Ntwk Project Management</v>
          </cell>
          <cell r="E536" t="str">
            <v>Design</v>
          </cell>
          <cell r="F536">
            <v>37403</v>
          </cell>
          <cell r="G536">
            <v>37469</v>
          </cell>
          <cell r="H536" t="str">
            <v>Roesler, Mr. Michael</v>
          </cell>
          <cell r="I536">
            <v>0</v>
          </cell>
          <cell r="J536">
            <v>2101</v>
          </cell>
          <cell r="K536" t="str">
            <v>CIPEN Special Reqst</v>
          </cell>
          <cell r="L536">
            <v>29131</v>
          </cell>
          <cell r="M536">
            <v>70101</v>
          </cell>
          <cell r="N536">
            <v>1748.47</v>
          </cell>
          <cell r="O536">
            <v>1929.9</v>
          </cell>
          <cell r="P536">
            <v>1929.9</v>
          </cell>
          <cell r="Q536">
            <v>0</v>
          </cell>
          <cell r="R536">
            <v>1929.9</v>
          </cell>
        </row>
        <row r="537">
          <cell r="A537">
            <v>513432</v>
          </cell>
          <cell r="B537" t="str">
            <v>Red Hill 3/19 Replace LV Pole</v>
          </cell>
          <cell r="C537" t="str">
            <v>Red Hill Blk 3 Sec 19 Replace LV Pole</v>
          </cell>
          <cell r="D537" t="str">
            <v>Elec Ntwk Asset Performance</v>
          </cell>
          <cell r="E537" t="str">
            <v>Design</v>
          </cell>
          <cell r="F537">
            <v>37403</v>
          </cell>
          <cell r="G537">
            <v>37469</v>
          </cell>
          <cell r="H537" t="str">
            <v>Rewal, Mr. Subhash</v>
          </cell>
          <cell r="I537">
            <v>0</v>
          </cell>
          <cell r="J537">
            <v>2105</v>
          </cell>
          <cell r="K537" t="str">
            <v>CIPEN DS O/H Replac</v>
          </cell>
          <cell r="L537">
            <v>29131</v>
          </cell>
          <cell r="M537">
            <v>70102</v>
          </cell>
          <cell r="N537">
            <v>157.69999999999999</v>
          </cell>
          <cell r="O537">
            <v>283.85000000000002</v>
          </cell>
          <cell r="P537">
            <v>283.85000000000002</v>
          </cell>
          <cell r="Q537">
            <v>0</v>
          </cell>
          <cell r="R537">
            <v>283.85000000000002</v>
          </cell>
        </row>
        <row r="538">
          <cell r="A538">
            <v>513433</v>
          </cell>
          <cell r="B538" t="str">
            <v>Gold Crk Zone S/S Security</v>
          </cell>
          <cell r="C538" t="str">
            <v>Gold Creek Zone Substation Security Camera Install</v>
          </cell>
          <cell r="D538" t="str">
            <v>Elec Ntwk Strategy&amp;Regulatory</v>
          </cell>
          <cell r="E538" t="str">
            <v>Design</v>
          </cell>
          <cell r="F538">
            <v>37411</v>
          </cell>
          <cell r="G538">
            <v>37529</v>
          </cell>
          <cell r="H538" t="str">
            <v>Gubler, Dominic</v>
          </cell>
          <cell r="I538">
            <v>0</v>
          </cell>
          <cell r="J538">
            <v>2102</v>
          </cell>
          <cell r="K538" t="str">
            <v>CIPEN ZSS Augment</v>
          </cell>
          <cell r="L538">
            <v>29131</v>
          </cell>
          <cell r="M538">
            <v>70103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513434</v>
          </cell>
          <cell r="B539" t="str">
            <v>King KFD Stg 1 Sec 8 Reloc</v>
          </cell>
          <cell r="C539" t="str">
            <v>Kingston Foreshore Stage 1 Sec Relocate HV Poles</v>
          </cell>
          <cell r="D539" t="str">
            <v>Elec Ntwk Project Management</v>
          </cell>
          <cell r="E539" t="str">
            <v>Design</v>
          </cell>
          <cell r="F539">
            <v>37469</v>
          </cell>
          <cell r="G539">
            <v>37499</v>
          </cell>
          <cell r="H539" t="str">
            <v>Roesler, Mr. Michael</v>
          </cell>
          <cell r="I539">
            <v>0</v>
          </cell>
          <cell r="J539">
            <v>2101</v>
          </cell>
          <cell r="K539" t="str">
            <v>CIPEN Special Reqst</v>
          </cell>
          <cell r="L539">
            <v>29131</v>
          </cell>
          <cell r="M539">
            <v>70101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A540">
            <v>513435</v>
          </cell>
          <cell r="B540" t="str">
            <v>O'Connor 14/50 Rebuild Pole</v>
          </cell>
          <cell r="C540" t="str">
            <v>O'Connor 14/50 Rebuild Pole Substation 97</v>
          </cell>
          <cell r="D540" t="str">
            <v>Elec Ntwk Strategy&amp;Regulatory</v>
          </cell>
          <cell r="E540" t="str">
            <v>Design</v>
          </cell>
          <cell r="F540">
            <v>37408</v>
          </cell>
          <cell r="G540">
            <v>37530</v>
          </cell>
          <cell r="H540" t="str">
            <v>Tinio, Mr. Raul</v>
          </cell>
          <cell r="I540">
            <v>0</v>
          </cell>
          <cell r="J540">
            <v>2102</v>
          </cell>
          <cell r="K540" t="str">
            <v>CIPEN DS S/S Augmen</v>
          </cell>
          <cell r="L540">
            <v>29131</v>
          </cell>
          <cell r="M540">
            <v>70103</v>
          </cell>
          <cell r="N540">
            <v>165.57</v>
          </cell>
          <cell r="O540">
            <v>165.57</v>
          </cell>
          <cell r="P540">
            <v>165.57</v>
          </cell>
          <cell r="Q540">
            <v>0</v>
          </cell>
          <cell r="R540">
            <v>165.57</v>
          </cell>
        </row>
        <row r="541">
          <cell r="A541">
            <v>513436</v>
          </cell>
          <cell r="B541" t="str">
            <v>Fysh Blk 34 Sec 37 LV Upgrade</v>
          </cell>
          <cell r="C541" t="str">
            <v>Fyshwick Blk 34 Sec 37 LV Upgrade</v>
          </cell>
          <cell r="D541" t="str">
            <v>Elec Ntwk Project Management</v>
          </cell>
          <cell r="E541" t="str">
            <v>Design</v>
          </cell>
          <cell r="F541">
            <v>37400</v>
          </cell>
          <cell r="G541">
            <v>37469</v>
          </cell>
          <cell r="H541" t="str">
            <v>Cortes, Frank</v>
          </cell>
          <cell r="I541">
            <v>0</v>
          </cell>
          <cell r="J541">
            <v>2101</v>
          </cell>
          <cell r="K541" t="str">
            <v>CIPEN Special Reqst</v>
          </cell>
          <cell r="L541">
            <v>29131</v>
          </cell>
          <cell r="M541">
            <v>70101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</row>
        <row r="542">
          <cell r="A542">
            <v>513437</v>
          </cell>
          <cell r="B542" t="str">
            <v>Bart Blk 1 Sec 29 LV Upgrade</v>
          </cell>
          <cell r="C542" t="str">
            <v>Barton Blk 1 Sec 29 LV Upgrade to Telopea Park</v>
          </cell>
          <cell r="D542" t="str">
            <v>Elec Ntwk Project Management</v>
          </cell>
          <cell r="E542" t="str">
            <v>Design</v>
          </cell>
          <cell r="F542">
            <v>37408</v>
          </cell>
          <cell r="G542">
            <v>37530</v>
          </cell>
          <cell r="H542" t="str">
            <v>Chan, Mr. Daniel</v>
          </cell>
          <cell r="I542">
            <v>0</v>
          </cell>
          <cell r="J542">
            <v>2101</v>
          </cell>
          <cell r="K542" t="str">
            <v>CIPEN Special Reqst</v>
          </cell>
          <cell r="L542">
            <v>29131</v>
          </cell>
          <cell r="M542">
            <v>70101</v>
          </cell>
          <cell r="N542">
            <v>453.56</v>
          </cell>
          <cell r="O542">
            <v>453.56</v>
          </cell>
          <cell r="P542">
            <v>453.56</v>
          </cell>
          <cell r="Q542">
            <v>0</v>
          </cell>
          <cell r="R542">
            <v>453.56</v>
          </cell>
        </row>
        <row r="543">
          <cell r="A543">
            <v>513438</v>
          </cell>
          <cell r="B543" t="str">
            <v>Cook Blk 1 Sec 49 Reloc LV</v>
          </cell>
          <cell r="C543" t="str">
            <v>Cook Blk 1 Sec 49 Relocate LV cable</v>
          </cell>
          <cell r="D543" t="str">
            <v>Elec Ntwk Project Management</v>
          </cell>
          <cell r="E543" t="str">
            <v>Design</v>
          </cell>
          <cell r="F543">
            <v>37408</v>
          </cell>
          <cell r="G543">
            <v>37530</v>
          </cell>
          <cell r="H543" t="str">
            <v>Singh, Mr. Darshan</v>
          </cell>
          <cell r="I543">
            <v>0</v>
          </cell>
          <cell r="J543">
            <v>2101</v>
          </cell>
          <cell r="K543" t="str">
            <v>CIPEN Special Reqst</v>
          </cell>
          <cell r="L543">
            <v>29131</v>
          </cell>
          <cell r="M543">
            <v>70101</v>
          </cell>
          <cell r="N543">
            <v>360.74</v>
          </cell>
          <cell r="O543">
            <v>360.74</v>
          </cell>
          <cell r="P543">
            <v>360.74</v>
          </cell>
          <cell r="Q543">
            <v>0</v>
          </cell>
          <cell r="R543">
            <v>360.74</v>
          </cell>
        </row>
        <row r="544">
          <cell r="A544">
            <v>513440</v>
          </cell>
          <cell r="B544" t="str">
            <v>Gung Blk 22 Sec 67 LV Su</v>
          </cell>
          <cell r="C544" t="str">
            <v>Gungahlin Blk 22 Sec 67 LV Supply to 7 Units</v>
          </cell>
          <cell r="D544" t="str">
            <v>Elec Ntwk Project Management</v>
          </cell>
          <cell r="E544" t="str">
            <v>Design</v>
          </cell>
          <cell r="F544">
            <v>37408</v>
          </cell>
          <cell r="G544">
            <v>37653</v>
          </cell>
          <cell r="H544" t="str">
            <v>Chan, Mr. Daniel</v>
          </cell>
          <cell r="I544">
            <v>0</v>
          </cell>
          <cell r="J544">
            <v>2101</v>
          </cell>
          <cell r="K544" t="str">
            <v>CIPEN Urban Infill</v>
          </cell>
          <cell r="L544">
            <v>29131</v>
          </cell>
          <cell r="M544">
            <v>70101</v>
          </cell>
          <cell r="N544">
            <v>347.75</v>
          </cell>
          <cell r="O544">
            <v>347.75</v>
          </cell>
          <cell r="P544">
            <v>347.75</v>
          </cell>
          <cell r="Q544">
            <v>0</v>
          </cell>
          <cell r="R544">
            <v>347.75</v>
          </cell>
        </row>
        <row r="545">
          <cell r="A545">
            <v>513441</v>
          </cell>
          <cell r="B545" t="str">
            <v>Reid Blk 18 Sec 24 Reloc OH</v>
          </cell>
          <cell r="C545" t="str">
            <v>Reid Blk 18 Sec 24 Relocate OH to UG</v>
          </cell>
          <cell r="D545" t="str">
            <v>Elec Ntwk Project Management</v>
          </cell>
          <cell r="E545" t="str">
            <v>Design</v>
          </cell>
          <cell r="F545">
            <v>37408</v>
          </cell>
          <cell r="G545">
            <v>37499</v>
          </cell>
          <cell r="H545" t="str">
            <v>Singh, Mr. Darshan</v>
          </cell>
          <cell r="I545">
            <v>0</v>
          </cell>
          <cell r="J545">
            <v>2101</v>
          </cell>
          <cell r="K545" t="str">
            <v>CIPEN Special Reqst</v>
          </cell>
          <cell r="L545">
            <v>29131</v>
          </cell>
          <cell r="M545">
            <v>70101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513442</v>
          </cell>
          <cell r="B546" t="str">
            <v>Red H  Blk 1 Sec 56 LV Upgd</v>
          </cell>
          <cell r="C546" t="str">
            <v>Red Hill Blk 1 Sec 56 Supply upgrade to Federal Gold Course</v>
          </cell>
          <cell r="D546" t="str">
            <v>Elec Ntwk Project Management</v>
          </cell>
          <cell r="E546" t="str">
            <v>Design</v>
          </cell>
          <cell r="F546">
            <v>37377</v>
          </cell>
          <cell r="G546">
            <v>37500</v>
          </cell>
          <cell r="H546" t="str">
            <v>Chan, Mr. Daniel</v>
          </cell>
          <cell r="I546">
            <v>0</v>
          </cell>
          <cell r="J546">
            <v>2101</v>
          </cell>
          <cell r="K546" t="str">
            <v>CIPEN Special Reqst</v>
          </cell>
          <cell r="L546">
            <v>29131</v>
          </cell>
          <cell r="M546">
            <v>70101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513443</v>
          </cell>
          <cell r="B547" t="str">
            <v>Turn Blk 19 &amp; 20 Sec 39 LV</v>
          </cell>
          <cell r="C547" t="str">
            <v>Turner Blk 19 &amp; 20 Sec 39 LV Relocation</v>
          </cell>
          <cell r="D547" t="str">
            <v>Elec Ntwk Project Management</v>
          </cell>
          <cell r="E547" t="str">
            <v>Design</v>
          </cell>
          <cell r="F547">
            <v>37425</v>
          </cell>
          <cell r="G547">
            <v>37469</v>
          </cell>
          <cell r="H547" t="str">
            <v>Chan, Mr. Daniel</v>
          </cell>
          <cell r="I547">
            <v>0</v>
          </cell>
          <cell r="J547">
            <v>2101</v>
          </cell>
          <cell r="K547" t="str">
            <v>CIPEN Special Reqst</v>
          </cell>
          <cell r="L547">
            <v>29131</v>
          </cell>
          <cell r="M547">
            <v>70101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513444</v>
          </cell>
          <cell r="B548" t="str">
            <v>Nich Sec 89 Reloc HV Cable</v>
          </cell>
          <cell r="C548" t="str">
            <v>Nicholls Sec 89 Lower/Reloc HV UG cable Adj SWS 8386</v>
          </cell>
          <cell r="D548" t="str">
            <v>Elec Ntwk Project Management</v>
          </cell>
          <cell r="E548" t="str">
            <v>Design</v>
          </cell>
          <cell r="F548">
            <v>37438</v>
          </cell>
          <cell r="G548">
            <v>37529</v>
          </cell>
          <cell r="H548" t="str">
            <v>Walisundara, Mrs. Lakshmi</v>
          </cell>
          <cell r="I548">
            <v>0</v>
          </cell>
          <cell r="J548">
            <v>2101</v>
          </cell>
          <cell r="K548" t="str">
            <v>CIPEN Special Reqst</v>
          </cell>
          <cell r="L548">
            <v>29131</v>
          </cell>
          <cell r="M548">
            <v>70101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</row>
        <row r="549">
          <cell r="A549">
            <v>513445</v>
          </cell>
          <cell r="B549" t="str">
            <v>Belc Benjamin Offices Reloc HV</v>
          </cell>
          <cell r="C549" t="str">
            <v>Belconnen Benjamin Offices Relocate HV cable</v>
          </cell>
          <cell r="D549" t="str">
            <v>Elec Ntwk Project Management</v>
          </cell>
          <cell r="E549" t="str">
            <v>Design</v>
          </cell>
          <cell r="F549">
            <v>37438</v>
          </cell>
          <cell r="G549">
            <v>37591</v>
          </cell>
          <cell r="H549" t="str">
            <v>Singh, Mr. Darshan</v>
          </cell>
          <cell r="I549">
            <v>0</v>
          </cell>
          <cell r="J549">
            <v>2101</v>
          </cell>
          <cell r="K549" t="str">
            <v>CIPEN Special Reqst</v>
          </cell>
          <cell r="L549">
            <v>29131</v>
          </cell>
          <cell r="M549">
            <v>70101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513446</v>
          </cell>
          <cell r="B550" t="str">
            <v>Gung 21/167 LV Supply</v>
          </cell>
          <cell r="C550" t="str">
            <v>Gungahlin Blk 21 Sec 167 LV Supply to 6 Units</v>
          </cell>
          <cell r="D550" t="str">
            <v>Elec Ntwk Project Management</v>
          </cell>
          <cell r="E550" t="str">
            <v>Design</v>
          </cell>
          <cell r="F550">
            <v>37438</v>
          </cell>
          <cell r="G550">
            <v>37621</v>
          </cell>
          <cell r="H550" t="str">
            <v>Singh, Mr. Darshan</v>
          </cell>
          <cell r="I550">
            <v>0</v>
          </cell>
          <cell r="J550">
            <v>2101</v>
          </cell>
          <cell r="K550" t="str">
            <v>CIPEN Urban Infill</v>
          </cell>
          <cell r="L550">
            <v>29131</v>
          </cell>
          <cell r="M550">
            <v>70101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A551">
            <v>513447</v>
          </cell>
          <cell r="B551" t="str">
            <v>Yarra 16-18/56 LV Supply</v>
          </cell>
          <cell r="C551" t="str">
            <v>Yarralumla Blk 16-18 Sec 56 LV Supply to 6 Units</v>
          </cell>
          <cell r="D551" t="str">
            <v>Elec Ntwk Project Management</v>
          </cell>
          <cell r="E551" t="str">
            <v>Design</v>
          </cell>
          <cell r="F551">
            <v>37438</v>
          </cell>
          <cell r="G551">
            <v>37529</v>
          </cell>
          <cell r="H551" t="str">
            <v>Ochmanski, Mrs. Dana</v>
          </cell>
          <cell r="I551">
            <v>0</v>
          </cell>
          <cell r="J551">
            <v>2101</v>
          </cell>
          <cell r="K551" t="str">
            <v>CIPEN Urban Infill</v>
          </cell>
          <cell r="L551">
            <v>29131</v>
          </cell>
          <cell r="M551">
            <v>70101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514250</v>
          </cell>
          <cell r="B552" t="str">
            <v>New Urban Development Budget</v>
          </cell>
          <cell r="C552" t="str">
            <v>New Urban Development Budge</v>
          </cell>
          <cell r="D552" t="str">
            <v>Elec Ntwk Project Management</v>
          </cell>
          <cell r="E552" t="str">
            <v>APPROVED</v>
          </cell>
          <cell r="F552">
            <v>37073</v>
          </cell>
          <cell r="H552" t="str">
            <v>Baker, Mr. Robert</v>
          </cell>
          <cell r="I552">
            <v>2029999.89</v>
          </cell>
          <cell r="J552">
            <v>2101</v>
          </cell>
          <cell r="K552" t="str">
            <v>CIPEN Urban Dvlpmnt</v>
          </cell>
          <cell r="L552">
            <v>29131</v>
          </cell>
          <cell r="M552">
            <v>70101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A553">
            <v>514251</v>
          </cell>
          <cell r="B553" t="str">
            <v>Urban Infill Budget</v>
          </cell>
          <cell r="C553" t="str">
            <v>Urban Infill Budget</v>
          </cell>
          <cell r="D553" t="str">
            <v>Elec Ntwk Project Management</v>
          </cell>
          <cell r="E553" t="str">
            <v>APPROVED</v>
          </cell>
          <cell r="F553">
            <v>37073</v>
          </cell>
          <cell r="H553" t="str">
            <v>Baker, Mr. Robert</v>
          </cell>
          <cell r="I553">
            <v>1468965.48</v>
          </cell>
          <cell r="J553">
            <v>2101</v>
          </cell>
          <cell r="K553" t="str">
            <v>CIPEN Urban Infill</v>
          </cell>
          <cell r="L553">
            <v>29131</v>
          </cell>
          <cell r="M553">
            <v>70101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A554">
            <v>514252</v>
          </cell>
          <cell r="B554" t="str">
            <v>Commercial/Industrial Budget</v>
          </cell>
          <cell r="C554" t="str">
            <v>Commercial/Industrial Budget</v>
          </cell>
          <cell r="D554" t="str">
            <v>Elec Ntwk Project Management</v>
          </cell>
          <cell r="E554" t="str">
            <v>APPROVED</v>
          </cell>
          <cell r="F554">
            <v>37073</v>
          </cell>
          <cell r="H554" t="str">
            <v>Baker, Mr. Robert</v>
          </cell>
          <cell r="I554">
            <v>3050000.01</v>
          </cell>
          <cell r="J554">
            <v>2101</v>
          </cell>
          <cell r="K554" t="str">
            <v>CIPEN Com/Ind Dvlpm</v>
          </cell>
          <cell r="L554">
            <v>29131</v>
          </cell>
          <cell r="M554">
            <v>70101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A555">
            <v>514253</v>
          </cell>
          <cell r="B555" t="str">
            <v>Special Requests Budget</v>
          </cell>
          <cell r="C555" t="str">
            <v>Special Customer Requests Budget</v>
          </cell>
          <cell r="D555" t="str">
            <v>Elec Ntwk Project Management</v>
          </cell>
          <cell r="E555" t="str">
            <v>APPROVED</v>
          </cell>
          <cell r="F555">
            <v>37073</v>
          </cell>
          <cell r="H555" t="str">
            <v>Baker, Mr. Robert</v>
          </cell>
          <cell r="I555">
            <v>1250000.05</v>
          </cell>
          <cell r="J555">
            <v>2101</v>
          </cell>
          <cell r="K555" t="str">
            <v>CIPEN Special Reqst</v>
          </cell>
          <cell r="L555">
            <v>29131</v>
          </cell>
          <cell r="M555">
            <v>70101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A556">
            <v>514254</v>
          </cell>
          <cell r="B556" t="str">
            <v>Service Meters Budget</v>
          </cell>
          <cell r="C556" t="str">
            <v>Franchise Meters/Services Budget</v>
          </cell>
          <cell r="D556" t="str">
            <v>Elec Ntwk Project Management</v>
          </cell>
          <cell r="E556" t="str">
            <v>APPROVED</v>
          </cell>
          <cell r="F556">
            <v>37073</v>
          </cell>
          <cell r="H556" t="str">
            <v>Baker, Mr. Robert</v>
          </cell>
          <cell r="I556">
            <v>2131034.2799999998</v>
          </cell>
          <cell r="J556">
            <v>2101</v>
          </cell>
          <cell r="K556" t="str">
            <v>CIPEN Serv &amp; Meters</v>
          </cell>
          <cell r="L556">
            <v>29131</v>
          </cell>
          <cell r="M556">
            <v>70101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A557">
            <v>514255</v>
          </cell>
          <cell r="B557" t="str">
            <v>Subtran &amp; Zone Sub Budget</v>
          </cell>
          <cell r="C557" t="str">
            <v>Subtran &amp; Zone Substation Budget</v>
          </cell>
          <cell r="D557" t="str">
            <v>Elec Ntwk Asset Performance</v>
          </cell>
          <cell r="E557" t="str">
            <v>APPROVED</v>
          </cell>
          <cell r="F557">
            <v>37073</v>
          </cell>
          <cell r="H557" t="str">
            <v>Vress, Mr. Stefan</v>
          </cell>
          <cell r="I557">
            <v>526499.87</v>
          </cell>
          <cell r="J557">
            <v>2105</v>
          </cell>
          <cell r="K557" t="str">
            <v>CIPEN ZSS Replace</v>
          </cell>
          <cell r="L557">
            <v>29131</v>
          </cell>
          <cell r="M557">
            <v>70102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A558">
            <v>514256</v>
          </cell>
          <cell r="B558" t="str">
            <v>Distribution OH Replace Budget</v>
          </cell>
          <cell r="C558" t="str">
            <v>Distribution OH Replace Budget</v>
          </cell>
          <cell r="D558" t="str">
            <v>Elec Ntwk Asset Performance</v>
          </cell>
          <cell r="E558" t="str">
            <v>APPROVED</v>
          </cell>
          <cell r="F558">
            <v>37073</v>
          </cell>
          <cell r="H558" t="str">
            <v>Vress, Mr. Stefan</v>
          </cell>
          <cell r="I558">
            <v>3290500.1</v>
          </cell>
          <cell r="J558">
            <v>2105</v>
          </cell>
          <cell r="K558" t="str">
            <v>CIPEN DS O/H Replac</v>
          </cell>
          <cell r="L558">
            <v>29131</v>
          </cell>
          <cell r="M558">
            <v>70102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</row>
        <row r="559">
          <cell r="A559">
            <v>514257</v>
          </cell>
          <cell r="B559" t="str">
            <v>Distribut S/S Replace Budget</v>
          </cell>
          <cell r="C559" t="str">
            <v>Distribution Substation Replace Budget</v>
          </cell>
          <cell r="D559" t="str">
            <v>Elec Ntwk Asset Performance</v>
          </cell>
          <cell r="E559" t="str">
            <v>APPROVED</v>
          </cell>
          <cell r="F559">
            <v>37073</v>
          </cell>
          <cell r="H559" t="str">
            <v>Vress, Mr. Stefan</v>
          </cell>
          <cell r="I559">
            <v>1219999.92</v>
          </cell>
          <cell r="J559">
            <v>2105</v>
          </cell>
          <cell r="K559" t="str">
            <v>CIPEN DS S/S Replac</v>
          </cell>
          <cell r="L559">
            <v>29131</v>
          </cell>
          <cell r="M559">
            <v>70102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</row>
        <row r="560">
          <cell r="A560">
            <v>514258</v>
          </cell>
          <cell r="B560" t="str">
            <v>Meter/Service Replace Budget</v>
          </cell>
          <cell r="C560" t="str">
            <v>Meter/Service Replace Budge</v>
          </cell>
          <cell r="D560" t="str">
            <v>Elec Ntwk Asset Performance</v>
          </cell>
          <cell r="E560" t="str">
            <v>APPROVED</v>
          </cell>
          <cell r="F560">
            <v>37073</v>
          </cell>
          <cell r="H560" t="str">
            <v>Vress, Mr. Stefan</v>
          </cell>
          <cell r="I560">
            <v>400000</v>
          </cell>
          <cell r="J560">
            <v>2105</v>
          </cell>
          <cell r="K560" t="str">
            <v>CIPEN Meter Replace</v>
          </cell>
          <cell r="L560">
            <v>29131</v>
          </cell>
          <cell r="M560">
            <v>70102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514259</v>
          </cell>
          <cell r="B561" t="str">
            <v>Distrib Sys Augment Budget</v>
          </cell>
          <cell r="C561" t="str">
            <v>Distribution System Augment Budget</v>
          </cell>
          <cell r="D561" t="str">
            <v>Elec Ntwk Strategy&amp;Regulatory</v>
          </cell>
          <cell r="E561" t="str">
            <v>APPROVED</v>
          </cell>
          <cell r="F561">
            <v>37073</v>
          </cell>
          <cell r="H561" t="str">
            <v>Howe, Mr. David Charles</v>
          </cell>
          <cell r="I561">
            <v>1254999.9099999999</v>
          </cell>
          <cell r="J561">
            <v>2102</v>
          </cell>
          <cell r="K561" t="str">
            <v>CIPEN DS Sys Augmen</v>
          </cell>
          <cell r="L561">
            <v>29131</v>
          </cell>
          <cell r="M561">
            <v>70103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A562">
            <v>514260</v>
          </cell>
          <cell r="B562" t="str">
            <v>Distrib Sys Automation Budget</v>
          </cell>
          <cell r="C562" t="str">
            <v>Distribution System Automation Budget</v>
          </cell>
          <cell r="D562" t="str">
            <v>Elec Ntwk Strategy&amp;Regulatory</v>
          </cell>
          <cell r="E562" t="str">
            <v>APPROVED</v>
          </cell>
          <cell r="F562">
            <v>37073</v>
          </cell>
          <cell r="H562" t="str">
            <v>Howe, Mr. David Charles</v>
          </cell>
          <cell r="I562">
            <v>95000</v>
          </cell>
          <cell r="J562">
            <v>2102</v>
          </cell>
          <cell r="K562" t="str">
            <v>CIPEN DS Sys Automa</v>
          </cell>
          <cell r="L562">
            <v>29131</v>
          </cell>
          <cell r="M562">
            <v>70103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</row>
        <row r="563">
          <cell r="A563">
            <v>514261</v>
          </cell>
          <cell r="B563" t="str">
            <v>Fire Mitigation Budget</v>
          </cell>
          <cell r="C563" t="str">
            <v>Fire Mitigation Budget</v>
          </cell>
          <cell r="D563" t="str">
            <v>Elec Ntwk Strategy&amp;Regulatory</v>
          </cell>
          <cell r="E563" t="str">
            <v>APPROVED</v>
          </cell>
          <cell r="F563">
            <v>37073</v>
          </cell>
          <cell r="H563" t="str">
            <v>Howe, Mr. David Charles</v>
          </cell>
          <cell r="I563">
            <v>202999.95</v>
          </cell>
          <cell r="J563">
            <v>2102</v>
          </cell>
          <cell r="K563" t="str">
            <v>CIPEN Fire Mitigat</v>
          </cell>
          <cell r="L563">
            <v>29131</v>
          </cell>
          <cell r="M563">
            <v>70103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A564">
            <v>514262</v>
          </cell>
          <cell r="B564" t="str">
            <v>IT Projects Elec Ntwk Budget</v>
          </cell>
          <cell r="C564" t="str">
            <v>IT Projects Elec Ntwk Budget</v>
          </cell>
          <cell r="D564" t="str">
            <v>Elec Ntwk Asset Performance</v>
          </cell>
          <cell r="E564" t="str">
            <v>APPROVED</v>
          </cell>
          <cell r="F564">
            <v>37073</v>
          </cell>
          <cell r="H564" t="str">
            <v>Vress, Mr. Stefan</v>
          </cell>
          <cell r="I564">
            <v>1535000.01</v>
          </cell>
          <cell r="J564">
            <v>2105</v>
          </cell>
          <cell r="K564" t="str">
            <v>CIPEN IT Projects</v>
          </cell>
          <cell r="L564">
            <v>29731</v>
          </cell>
          <cell r="M564">
            <v>70108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</row>
        <row r="565">
          <cell r="A565">
            <v>514263</v>
          </cell>
          <cell r="B565" t="str">
            <v>Rural Develop Budget</v>
          </cell>
          <cell r="C565" t="str">
            <v>Rural Development Budget</v>
          </cell>
          <cell r="D565" t="str">
            <v>Elec Ntwk Project Management</v>
          </cell>
          <cell r="E565" t="str">
            <v>APPROVED</v>
          </cell>
          <cell r="F565">
            <v>37073</v>
          </cell>
          <cell r="G565">
            <v>37437</v>
          </cell>
          <cell r="H565" t="str">
            <v>Wallace, Christopher</v>
          </cell>
          <cell r="I565">
            <v>0</v>
          </cell>
          <cell r="J565">
            <v>2101</v>
          </cell>
          <cell r="K565" t="str">
            <v>CIPEN Rural Dvlpmnt</v>
          </cell>
          <cell r="L565">
            <v>29131</v>
          </cell>
          <cell r="M565">
            <v>70101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A566">
            <v>514264</v>
          </cell>
          <cell r="B566" t="str">
            <v>ZZS Augmentation Budget</v>
          </cell>
          <cell r="C566" t="str">
            <v>Zone Substation Augmentation Budget</v>
          </cell>
          <cell r="D566" t="str">
            <v>Elec Ntwk Strategy&amp;Regulatory</v>
          </cell>
          <cell r="E566" t="str">
            <v>APPROVED</v>
          </cell>
          <cell r="F566">
            <v>37073</v>
          </cell>
          <cell r="H566" t="str">
            <v>Walker, Mr. Christopher</v>
          </cell>
          <cell r="I566">
            <v>0</v>
          </cell>
          <cell r="J566">
            <v>2102</v>
          </cell>
          <cell r="K566" t="str">
            <v>CIPEN ZSS Augment</v>
          </cell>
          <cell r="L566">
            <v>29131</v>
          </cell>
          <cell r="M566">
            <v>70103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A567">
            <v>514265</v>
          </cell>
          <cell r="B567" t="str">
            <v>DS S/S Augment Budget</v>
          </cell>
          <cell r="C567" t="str">
            <v>Distribution Substation Augmentation Budget</v>
          </cell>
          <cell r="D567" t="str">
            <v>Elec Ntwk Strategy&amp;Regulatory</v>
          </cell>
          <cell r="E567" t="str">
            <v>APPROVED</v>
          </cell>
          <cell r="F567">
            <v>37073</v>
          </cell>
          <cell r="H567" t="str">
            <v>Walker, Mr. Christopher</v>
          </cell>
          <cell r="I567">
            <v>0</v>
          </cell>
          <cell r="J567">
            <v>2102</v>
          </cell>
          <cell r="K567" t="str">
            <v>CIPEN DS S/S Augmen</v>
          </cell>
          <cell r="L567">
            <v>29131</v>
          </cell>
          <cell r="M567">
            <v>70103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514266</v>
          </cell>
          <cell r="B568" t="str">
            <v>Distribution UG Replace Budget</v>
          </cell>
          <cell r="C568" t="str">
            <v>Distribution Underground Replacement Budget</v>
          </cell>
          <cell r="D568" t="str">
            <v>Elec Ntwk Asset Performance</v>
          </cell>
          <cell r="E568" t="str">
            <v>APPROVED</v>
          </cell>
          <cell r="F568">
            <v>37073</v>
          </cell>
          <cell r="H568" t="str">
            <v>Walker, Mr. Christopher</v>
          </cell>
          <cell r="I568">
            <v>0</v>
          </cell>
          <cell r="J568">
            <v>2105</v>
          </cell>
          <cell r="K568" t="str">
            <v>CIPEN DS U/G Replac</v>
          </cell>
          <cell r="L568">
            <v>29131</v>
          </cell>
          <cell r="M568">
            <v>70102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515007</v>
          </cell>
          <cell r="B569" t="str">
            <v>City ANU - SCHOOL OF MUSIC</v>
          </cell>
          <cell r="C569" t="str">
            <v>Acton ANU School of Music Relocation of Second Cable</v>
          </cell>
          <cell r="D569" t="str">
            <v>Network Systems</v>
          </cell>
          <cell r="E569" t="str">
            <v>CLOSED</v>
          </cell>
          <cell r="F569">
            <v>36708</v>
          </cell>
          <cell r="H569" t="str">
            <v>Peisley, Mr. Warren</v>
          </cell>
          <cell r="I569">
            <v>27177</v>
          </cell>
          <cell r="J569">
            <v>2101</v>
          </cell>
          <cell r="K569" t="str">
            <v>CIP ELEC Retic</v>
          </cell>
          <cell r="L569">
            <v>29131</v>
          </cell>
          <cell r="M569">
            <v>70123</v>
          </cell>
          <cell r="N569">
            <v>0</v>
          </cell>
          <cell r="O569">
            <v>111.21</v>
          </cell>
          <cell r="P569">
            <v>0</v>
          </cell>
          <cell r="Q569">
            <v>19598.48</v>
          </cell>
          <cell r="R569">
            <v>19598.48</v>
          </cell>
        </row>
        <row r="570">
          <cell r="A570" t="str">
            <v>100748a</v>
          </cell>
          <cell r="B570" t="str">
            <v>Chamber S/S Enclosure</v>
          </cell>
          <cell r="C570" t="str">
            <v>Chamber S/S Enclosure</v>
          </cell>
          <cell r="D570" t="str">
            <v>Network Systems Sth</v>
          </cell>
          <cell r="E570" t="str">
            <v>Field Complete</v>
          </cell>
          <cell r="F570">
            <v>35065</v>
          </cell>
          <cell r="G570">
            <v>36336</v>
          </cell>
          <cell r="H570" t="str">
            <v>Walisundara, Mr. Upul</v>
          </cell>
          <cell r="I570">
            <v>0</v>
          </cell>
          <cell r="J570">
            <v>2101</v>
          </cell>
          <cell r="K570" t="str">
            <v>CIP ELEC Dist Subs</v>
          </cell>
          <cell r="L570">
            <v>29131</v>
          </cell>
          <cell r="M570">
            <v>70140</v>
          </cell>
          <cell r="N570">
            <v>0</v>
          </cell>
          <cell r="O570">
            <v>0</v>
          </cell>
          <cell r="P570">
            <v>22810.57</v>
          </cell>
          <cell r="Q570">
            <v>0</v>
          </cell>
          <cell r="R570">
            <v>22810.57</v>
          </cell>
        </row>
        <row r="571">
          <cell r="A571" t="str">
            <v>100853a</v>
          </cell>
          <cell r="B571" t="str">
            <v>Mitc 2/9 LV Supply Comm</v>
          </cell>
          <cell r="C571" t="str">
            <v>Mitchell 2/9 LV Supply Comm</v>
          </cell>
          <cell r="D571" t="str">
            <v>Network Systems Sth</v>
          </cell>
          <cell r="E571" t="str">
            <v>Field Complete</v>
          </cell>
          <cell r="F571">
            <v>35065</v>
          </cell>
          <cell r="G571">
            <v>36556</v>
          </cell>
          <cell r="H571" t="str">
            <v>Walisundara, Mr. Upul</v>
          </cell>
          <cell r="I571">
            <v>0</v>
          </cell>
          <cell r="J571">
            <v>2101</v>
          </cell>
          <cell r="K571" t="str">
            <v>CIP ELEC O/H Retic</v>
          </cell>
          <cell r="L571">
            <v>29131</v>
          </cell>
          <cell r="M571">
            <v>70124</v>
          </cell>
          <cell r="N571">
            <v>0</v>
          </cell>
          <cell r="O571">
            <v>0</v>
          </cell>
          <cell r="P571">
            <v>6142.24</v>
          </cell>
          <cell r="Q571">
            <v>0</v>
          </cell>
          <cell r="R571">
            <v>6142.24</v>
          </cell>
        </row>
        <row r="572">
          <cell r="A572" t="str">
            <v>100952a</v>
          </cell>
          <cell r="B572" t="str">
            <v>Page HVLVSL Relo S/W Aug</v>
          </cell>
          <cell r="C572" t="str">
            <v>Page HV LV SL Relo S/W Augmentation</v>
          </cell>
          <cell r="D572" t="str">
            <v>Network Systems Nth</v>
          </cell>
          <cell r="E572" t="str">
            <v>CLOSED</v>
          </cell>
          <cell r="F572">
            <v>37043</v>
          </cell>
          <cell r="G572">
            <v>37406</v>
          </cell>
          <cell r="H572" t="str">
            <v>Smith, Mr. Warren</v>
          </cell>
          <cell r="I572">
            <v>72100</v>
          </cell>
          <cell r="J572">
            <v>2101</v>
          </cell>
          <cell r="K572" t="str">
            <v>CIP ELEC O/H Retic</v>
          </cell>
          <cell r="L572">
            <v>29131</v>
          </cell>
          <cell r="M572">
            <v>70124</v>
          </cell>
          <cell r="N572">
            <v>0</v>
          </cell>
          <cell r="O572">
            <v>25399.59</v>
          </cell>
          <cell r="P572">
            <v>0</v>
          </cell>
          <cell r="Q572">
            <v>69582.929999999993</v>
          </cell>
          <cell r="R572">
            <v>69582.929999999993</v>
          </cell>
        </row>
        <row r="573">
          <cell r="A573" t="str">
            <v>502012a</v>
          </cell>
          <cell r="B573" t="str">
            <v>Phillip FP  9/23 HV/LV U/Gnd</v>
          </cell>
          <cell r="C573" t="str">
            <v>Phillip FP 9/23 HV/LV U/Gnd</v>
          </cell>
          <cell r="D573" t="str">
            <v>Network Systems Sth</v>
          </cell>
          <cell r="E573" t="str">
            <v>Design</v>
          </cell>
          <cell r="F573">
            <v>35065</v>
          </cell>
          <cell r="H573" t="str">
            <v>Walisundara, Mr. Upul</v>
          </cell>
          <cell r="I573">
            <v>0</v>
          </cell>
          <cell r="J573">
            <v>2101</v>
          </cell>
          <cell r="K573" t="str">
            <v>CIP ELEC U/G Retic</v>
          </cell>
          <cell r="L573">
            <v>29131</v>
          </cell>
          <cell r="M573">
            <v>70123</v>
          </cell>
          <cell r="N573">
            <v>-237.35</v>
          </cell>
          <cell r="O573">
            <v>-237.35</v>
          </cell>
          <cell r="P573">
            <v>0</v>
          </cell>
          <cell r="Q573">
            <v>0</v>
          </cell>
          <cell r="R573">
            <v>0</v>
          </cell>
        </row>
        <row r="574">
          <cell r="A574" t="str">
            <v>502016a</v>
          </cell>
          <cell r="B574" t="str">
            <v>Jerra Harman S2062  Lv Ugde</v>
          </cell>
          <cell r="C574" t="str">
            <v>Jerra Harman S2062  Lv Ugde</v>
          </cell>
          <cell r="D574" t="str">
            <v>Network Systems Sth</v>
          </cell>
          <cell r="E574" t="str">
            <v>Field Complete</v>
          </cell>
          <cell r="F574">
            <v>35065</v>
          </cell>
          <cell r="G574">
            <v>36519</v>
          </cell>
          <cell r="H574" t="str">
            <v>Saint, Mr. Len</v>
          </cell>
          <cell r="I574">
            <v>0</v>
          </cell>
          <cell r="J574">
            <v>2101</v>
          </cell>
          <cell r="K574" t="str">
            <v>CIP ELEC O/H Retic</v>
          </cell>
          <cell r="L574">
            <v>29131</v>
          </cell>
          <cell r="M574">
            <v>70124</v>
          </cell>
          <cell r="N574">
            <v>0</v>
          </cell>
          <cell r="O574">
            <v>0</v>
          </cell>
          <cell r="P574">
            <v>8410.3799999999992</v>
          </cell>
          <cell r="Q574">
            <v>0</v>
          </cell>
          <cell r="R574">
            <v>8410.3799999999992</v>
          </cell>
        </row>
        <row r="575">
          <cell r="A575" t="str">
            <v>502058a</v>
          </cell>
          <cell r="B575" t="str">
            <v>Parkes SS1002Renew Substation</v>
          </cell>
          <cell r="C575" t="str">
            <v>Parkes SS1002 Renew Substation</v>
          </cell>
          <cell r="D575" t="str">
            <v>Network Systems Sth</v>
          </cell>
          <cell r="E575" t="str">
            <v>CAPITALISED WAITING CLOSURE</v>
          </cell>
          <cell r="F575">
            <v>35065</v>
          </cell>
          <cell r="G575">
            <v>37069</v>
          </cell>
          <cell r="H575" t="str">
            <v>Smith, Mr. Gary</v>
          </cell>
          <cell r="I575">
            <v>154513</v>
          </cell>
          <cell r="J575">
            <v>2101</v>
          </cell>
          <cell r="K575" t="str">
            <v>CIP ELEC U/G Retic</v>
          </cell>
          <cell r="L575">
            <v>29131</v>
          </cell>
          <cell r="M575">
            <v>70123</v>
          </cell>
          <cell r="N575">
            <v>0</v>
          </cell>
          <cell r="O575">
            <v>0</v>
          </cell>
          <cell r="P575">
            <v>0</v>
          </cell>
          <cell r="Q575">
            <v>105242.93</v>
          </cell>
          <cell r="R575">
            <v>105242.93</v>
          </cell>
        </row>
        <row r="576">
          <cell r="A576" t="str">
            <v>502067a</v>
          </cell>
          <cell r="B576" t="str">
            <v>Monash 4/52 LV  Islam Library</v>
          </cell>
          <cell r="C576" t="str">
            <v>Monash 4/52 LV Islam Library</v>
          </cell>
          <cell r="D576" t="str">
            <v>Network Systems Sth</v>
          </cell>
          <cell r="E576" t="str">
            <v>In Field</v>
          </cell>
          <cell r="F576">
            <v>35065</v>
          </cell>
          <cell r="H576" t="str">
            <v>Walisundara, Mrs. Lakshmi</v>
          </cell>
          <cell r="I576">
            <v>0</v>
          </cell>
          <cell r="J576">
            <v>2101</v>
          </cell>
          <cell r="K576" t="str">
            <v>CIP ELEC U/G Retic</v>
          </cell>
          <cell r="L576">
            <v>29131</v>
          </cell>
          <cell r="M576">
            <v>70123</v>
          </cell>
          <cell r="N576">
            <v>0</v>
          </cell>
          <cell r="O576">
            <v>16170.54</v>
          </cell>
          <cell r="P576">
            <v>16580.18</v>
          </cell>
          <cell r="Q576">
            <v>0</v>
          </cell>
          <cell r="R576">
            <v>16580.18</v>
          </cell>
        </row>
        <row r="577">
          <cell r="A577" t="str">
            <v>502069a</v>
          </cell>
          <cell r="B577" t="str">
            <v>Hume S23  HV Retic L/Fill Gas</v>
          </cell>
          <cell r="C577" t="str">
            <v>Hume S23 HV Retic L/Fill Gas</v>
          </cell>
          <cell r="D577" t="str">
            <v>Network Systems Sth</v>
          </cell>
          <cell r="E577" t="str">
            <v>CAPITALISED WAITING CLOSURE</v>
          </cell>
          <cell r="F577">
            <v>35065</v>
          </cell>
          <cell r="G577">
            <v>36826</v>
          </cell>
          <cell r="H577" t="str">
            <v>Forlin, Mr. Silvano Anthony</v>
          </cell>
          <cell r="I577">
            <v>0</v>
          </cell>
          <cell r="J577">
            <v>2101</v>
          </cell>
          <cell r="K577" t="str">
            <v>CIP ELEC U/G Retic</v>
          </cell>
          <cell r="L577">
            <v>29131</v>
          </cell>
          <cell r="M577">
            <v>70123</v>
          </cell>
          <cell r="N577">
            <v>0</v>
          </cell>
          <cell r="O577">
            <v>0</v>
          </cell>
          <cell r="P577">
            <v>0</v>
          </cell>
          <cell r="Q577">
            <v>111571.32</v>
          </cell>
          <cell r="R577">
            <v>111571.32</v>
          </cell>
        </row>
        <row r="578">
          <cell r="A578" t="str">
            <v>502097a</v>
          </cell>
          <cell r="B578" t="str">
            <v>Lyons 2/63 WodenZone HV Reloc</v>
          </cell>
          <cell r="C578" t="str">
            <v>Lyons 2/63 Woden Zone HV Reloc</v>
          </cell>
          <cell r="D578" t="str">
            <v>Network Systems Sth</v>
          </cell>
          <cell r="E578" t="str">
            <v>Field Complete</v>
          </cell>
          <cell r="F578">
            <v>35065</v>
          </cell>
          <cell r="G578">
            <v>36336</v>
          </cell>
          <cell r="H578" t="str">
            <v>Amaratunga, Mr. Edward</v>
          </cell>
          <cell r="I578">
            <v>0</v>
          </cell>
          <cell r="J578">
            <v>2101</v>
          </cell>
          <cell r="K578" t="str">
            <v>CIP ELEC U/G Retic</v>
          </cell>
          <cell r="L578">
            <v>29131</v>
          </cell>
          <cell r="M578">
            <v>70123</v>
          </cell>
          <cell r="N578">
            <v>0</v>
          </cell>
          <cell r="O578">
            <v>0</v>
          </cell>
          <cell r="P578">
            <v>21663.23</v>
          </cell>
          <cell r="Q578">
            <v>0</v>
          </cell>
          <cell r="R578">
            <v>21663.23</v>
          </cell>
        </row>
        <row r="579">
          <cell r="A579" t="str">
            <v>502107a</v>
          </cell>
          <cell r="B579" t="str">
            <v>Fyshwick 8/28 LV to  Optus</v>
          </cell>
          <cell r="C579" t="str">
            <v>Fyshwick 8/28 LV to Optus</v>
          </cell>
          <cell r="D579" t="str">
            <v>Network Systems Nth</v>
          </cell>
          <cell r="E579" t="str">
            <v>Field Complete</v>
          </cell>
          <cell r="F579">
            <v>35065</v>
          </cell>
          <cell r="G579">
            <v>36980</v>
          </cell>
          <cell r="H579" t="str">
            <v>Tinio, Mr. Raul</v>
          </cell>
          <cell r="I579">
            <v>0</v>
          </cell>
          <cell r="J579">
            <v>2101</v>
          </cell>
          <cell r="K579" t="str">
            <v>CIP ELEC O/H Retic</v>
          </cell>
          <cell r="L579">
            <v>29131</v>
          </cell>
          <cell r="M579">
            <v>70124</v>
          </cell>
          <cell r="N579">
            <v>0</v>
          </cell>
          <cell r="O579">
            <v>0</v>
          </cell>
          <cell r="P579">
            <v>1838.81</v>
          </cell>
          <cell r="Q579">
            <v>0</v>
          </cell>
          <cell r="R579">
            <v>1838.81</v>
          </cell>
        </row>
        <row r="580">
          <cell r="A580" t="str">
            <v>502471a</v>
          </cell>
          <cell r="B580" t="str">
            <v>Camp 8/22 Rep Mains</v>
          </cell>
          <cell r="C580" t="str">
            <v>Campbell 8/22 Replace Bare Mains with LV ABC</v>
          </cell>
          <cell r="D580" t="str">
            <v>Network Systems</v>
          </cell>
          <cell r="E580" t="str">
            <v>Field Complete</v>
          </cell>
          <cell r="F580">
            <v>36858</v>
          </cell>
          <cell r="H580" t="str">
            <v>Singh, Mr. Darshan</v>
          </cell>
          <cell r="I580">
            <v>0</v>
          </cell>
          <cell r="J580">
            <v>2101</v>
          </cell>
          <cell r="K580" t="str">
            <v>CIP ELEC Retic</v>
          </cell>
          <cell r="L580">
            <v>29131</v>
          </cell>
          <cell r="M580">
            <v>70123</v>
          </cell>
          <cell r="N580">
            <v>-420</v>
          </cell>
          <cell r="O580">
            <v>-420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 t="str">
            <v>502499a</v>
          </cell>
          <cell r="B581" t="str">
            <v>Capital Metering</v>
          </cell>
          <cell r="C581" t="str">
            <v>Capital Metering</v>
          </cell>
          <cell r="D581" t="str">
            <v>Network Systems Nth</v>
          </cell>
          <cell r="E581" t="str">
            <v>CLOSED</v>
          </cell>
          <cell r="F581">
            <v>35065</v>
          </cell>
          <cell r="G581">
            <v>37072</v>
          </cell>
          <cell r="H581" t="str">
            <v>Howard, Ms. Robyn</v>
          </cell>
          <cell r="I581">
            <v>1500000</v>
          </cell>
          <cell r="J581">
            <v>2101</v>
          </cell>
          <cell r="K581" t="str">
            <v>CIP ELEC Meters</v>
          </cell>
          <cell r="L581">
            <v>29131</v>
          </cell>
          <cell r="M581">
            <v>70210</v>
          </cell>
          <cell r="N581">
            <v>0</v>
          </cell>
          <cell r="O581">
            <v>5248.96</v>
          </cell>
          <cell r="P581">
            <v>0</v>
          </cell>
          <cell r="Q581">
            <v>1826818.68</v>
          </cell>
          <cell r="R581">
            <v>1826818.68</v>
          </cell>
        </row>
        <row r="582">
          <cell r="A582" t="str">
            <v>505009a</v>
          </cell>
          <cell r="B582" t="str">
            <v>Improv Data Qual x Poles -GIS</v>
          </cell>
          <cell r="C582" t="str">
            <v>Improv Data Qual x Poles - GIS</v>
          </cell>
          <cell r="D582" t="str">
            <v>Network IT</v>
          </cell>
          <cell r="E582" t="str">
            <v>FINANCIALLY CLOSED</v>
          </cell>
          <cell r="F582">
            <v>36708</v>
          </cell>
          <cell r="G582">
            <v>37228</v>
          </cell>
          <cell r="H582" t="str">
            <v>Tarlinton, Mr. Bill</v>
          </cell>
          <cell r="I582">
            <v>0</v>
          </cell>
          <cell r="J582">
            <v>2105</v>
          </cell>
          <cell r="K582" t="str">
            <v>CIP IT Projects</v>
          </cell>
          <cell r="L582">
            <v>29731</v>
          </cell>
          <cell r="M582">
            <v>78200</v>
          </cell>
          <cell r="N582">
            <v>0</v>
          </cell>
          <cell r="O582">
            <v>0</v>
          </cell>
          <cell r="P582">
            <v>13905.06</v>
          </cell>
          <cell r="Q582">
            <v>0</v>
          </cell>
          <cell r="R582">
            <v>13905.06</v>
          </cell>
        </row>
        <row r="583">
          <cell r="A583" t="str">
            <v>512679a</v>
          </cell>
          <cell r="B583" t="str">
            <v>NSW Tharwa Clearview</v>
          </cell>
          <cell r="C583" t="str">
            <v>NSW Tharwa Clearview</v>
          </cell>
          <cell r="D583" t="str">
            <v>Network Systems</v>
          </cell>
          <cell r="E583" t="str">
            <v>CLOSED</v>
          </cell>
          <cell r="F583">
            <v>35431</v>
          </cell>
          <cell r="G583">
            <v>37116</v>
          </cell>
          <cell r="H583" t="str">
            <v>Cortes, Frank</v>
          </cell>
          <cell r="I583">
            <v>8166</v>
          </cell>
          <cell r="J583">
            <v>2101</v>
          </cell>
          <cell r="K583" t="str">
            <v>CIP ELEC Retic</v>
          </cell>
          <cell r="L583">
            <v>29131</v>
          </cell>
          <cell r="M583">
            <v>70123</v>
          </cell>
          <cell r="N583">
            <v>0</v>
          </cell>
          <cell r="O583">
            <v>74.27</v>
          </cell>
          <cell r="P583">
            <v>0</v>
          </cell>
          <cell r="Q583">
            <v>9866.9</v>
          </cell>
          <cell r="R583">
            <v>9866.9</v>
          </cell>
        </row>
        <row r="584">
          <cell r="A584" t="str">
            <v>512950a</v>
          </cell>
          <cell r="B584" t="str">
            <v>GDS-CAD Migration Project</v>
          </cell>
          <cell r="C584" t="str">
            <v>GDS-CAD Migration Project</v>
          </cell>
          <cell r="D584" t="str">
            <v>Elec Ntwk Asset Performance</v>
          </cell>
          <cell r="E584" t="str">
            <v>FINANCIALLY CLOSED</v>
          </cell>
          <cell r="F584">
            <v>36951</v>
          </cell>
          <cell r="G584">
            <v>37228</v>
          </cell>
          <cell r="H584" t="str">
            <v>Tarlinton, Mr. Bill</v>
          </cell>
          <cell r="I584">
            <v>0</v>
          </cell>
          <cell r="J584">
            <v>2105</v>
          </cell>
          <cell r="K584" t="str">
            <v>CIPEN IT Projects</v>
          </cell>
          <cell r="L584">
            <v>29731</v>
          </cell>
          <cell r="M584">
            <v>70108</v>
          </cell>
          <cell r="N584">
            <v>0</v>
          </cell>
          <cell r="O584">
            <v>38432.31</v>
          </cell>
          <cell r="P584">
            <v>38432.31</v>
          </cell>
          <cell r="Q584">
            <v>0</v>
          </cell>
          <cell r="R584">
            <v>38432.31</v>
          </cell>
        </row>
        <row r="585">
          <cell r="A585" t="str">
            <v>512984a</v>
          </cell>
          <cell r="B585" t="str">
            <v>Red Hill Blk 46 Sec 8 LV ABC</v>
          </cell>
          <cell r="C585" t="str">
            <v>Red Hill Bl 46 Sec 8 Install LV ABC</v>
          </cell>
          <cell r="D585" t="str">
            <v>Elec Ntwk Project Management</v>
          </cell>
          <cell r="E585" t="str">
            <v>CLOSED</v>
          </cell>
          <cell r="F585">
            <v>36982</v>
          </cell>
          <cell r="G585">
            <v>37134</v>
          </cell>
          <cell r="H585" t="str">
            <v>Maguire, Paul</v>
          </cell>
          <cell r="I585">
            <v>4491</v>
          </cell>
          <cell r="J585">
            <v>2101</v>
          </cell>
          <cell r="K585" t="str">
            <v>CIP ELEC Retic</v>
          </cell>
          <cell r="L585">
            <v>29131</v>
          </cell>
          <cell r="M585">
            <v>70123</v>
          </cell>
          <cell r="N585">
            <v>0</v>
          </cell>
          <cell r="O585">
            <v>765.32</v>
          </cell>
          <cell r="P585">
            <v>0</v>
          </cell>
          <cell r="Q585">
            <v>3895.94</v>
          </cell>
          <cell r="R585">
            <v>3895.94</v>
          </cell>
        </row>
        <row r="586">
          <cell r="O586">
            <v>17728710.249999996</v>
          </cell>
        </row>
        <row r="587">
          <cell r="O587">
            <v>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ary (2)"/>
      <sheetName val="Project Management"/>
      <sheetName val="Strategy&amp;Regulatory"/>
      <sheetName val="AssetPerformance"/>
      <sheetName val="Project Data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Project No</v>
          </cell>
          <cell r="B1" t="str">
            <v>Project Name</v>
          </cell>
          <cell r="C1" t="str">
            <v>Description</v>
          </cell>
          <cell r="D1" t="str">
            <v>Organisation</v>
          </cell>
          <cell r="E1" t="str">
            <v>Status</v>
          </cell>
          <cell r="F1" t="str">
            <v>Start Date</v>
          </cell>
          <cell r="G1" t="str">
            <v>End Date</v>
          </cell>
          <cell r="H1" t="str">
            <v>Project Manager</v>
          </cell>
          <cell r="I1" t="str">
            <v>Total Budget</v>
          </cell>
          <cell r="J1" t="str">
            <v>Org CC</v>
          </cell>
          <cell r="K1" t="str">
            <v>Project Type</v>
          </cell>
          <cell r="L1" t="str">
            <v>N/Acct</v>
          </cell>
          <cell r="M1" t="str">
            <v>Activity</v>
          </cell>
          <cell r="N1" t="str">
            <v>Burden PTD</v>
          </cell>
          <cell r="O1" t="str">
            <v>Burden YTD</v>
          </cell>
          <cell r="P1" t="str">
            <v>CIP Cost</v>
          </cell>
          <cell r="Q1" t="str">
            <v>Capitalised Cost</v>
          </cell>
          <cell r="R1" t="str">
            <v>Total Costs</v>
          </cell>
        </row>
        <row r="2">
          <cell r="A2">
            <v>502123</v>
          </cell>
          <cell r="B2" t="str">
            <v>Barton 27/6 HV LV Christian Ce</v>
          </cell>
          <cell r="C2" t="str">
            <v>Barton 27/6 HV LV Christian Ce</v>
          </cell>
          <cell r="D2" t="str">
            <v>Network Systems Sth</v>
          </cell>
          <cell r="E2" t="str">
            <v>CLOSED</v>
          </cell>
          <cell r="F2">
            <v>36269</v>
          </cell>
          <cell r="H2" t="str">
            <v>Peisley, Mr. Warren</v>
          </cell>
          <cell r="I2">
            <v>75998</v>
          </cell>
          <cell r="J2">
            <v>2101</v>
          </cell>
          <cell r="K2" t="str">
            <v>CIP ELEC U/G Retic</v>
          </cell>
          <cell r="L2">
            <v>29131</v>
          </cell>
          <cell r="M2">
            <v>70123</v>
          </cell>
          <cell r="N2">
            <v>0</v>
          </cell>
          <cell r="O2">
            <v>79066.69</v>
          </cell>
          <cell r="P2">
            <v>0</v>
          </cell>
          <cell r="Q2">
            <v>80014.02</v>
          </cell>
          <cell r="R2">
            <v>80014.02</v>
          </cell>
        </row>
        <row r="3">
          <cell r="A3">
            <v>502336</v>
          </cell>
          <cell r="B3" t="str">
            <v>City - 10/23 Supply new bldg</v>
          </cell>
          <cell r="C3" t="str">
            <v>City - 10/23 Supply to new building</v>
          </cell>
          <cell r="D3" t="str">
            <v>Network Systems Nth</v>
          </cell>
          <cell r="E3" t="str">
            <v>Design</v>
          </cell>
          <cell r="F3">
            <v>35065</v>
          </cell>
          <cell r="G3">
            <v>37605</v>
          </cell>
          <cell r="H3" t="str">
            <v>Roesler, Mr. Michael</v>
          </cell>
          <cell r="I3">
            <v>0</v>
          </cell>
          <cell r="J3">
            <v>2101</v>
          </cell>
          <cell r="K3" t="str">
            <v>CIP ELEC Dist Subs</v>
          </cell>
          <cell r="L3">
            <v>29131</v>
          </cell>
          <cell r="M3">
            <v>70140</v>
          </cell>
          <cell r="N3">
            <v>0</v>
          </cell>
          <cell r="O3">
            <v>2595.66</v>
          </cell>
          <cell r="P3">
            <v>2680.9</v>
          </cell>
          <cell r="Q3">
            <v>0</v>
          </cell>
          <cell r="R3">
            <v>2680.9</v>
          </cell>
        </row>
        <row r="4">
          <cell r="A4">
            <v>502408</v>
          </cell>
          <cell r="B4" t="str">
            <v>Acton - UG  HV,LV and SL</v>
          </cell>
          <cell r="C4" t="str">
            <v>Acton - Underground Existing HV,LV,SL Liverside St</v>
          </cell>
          <cell r="D4" t="str">
            <v>Network Systems Nth</v>
          </cell>
          <cell r="E4" t="str">
            <v>CAPITALISED WAITING CLOSURE</v>
          </cell>
          <cell r="F4">
            <v>36277</v>
          </cell>
          <cell r="G4">
            <v>37361</v>
          </cell>
          <cell r="H4" t="str">
            <v>Maguire, Paul</v>
          </cell>
          <cell r="I4">
            <v>56244</v>
          </cell>
          <cell r="J4">
            <v>2101</v>
          </cell>
          <cell r="K4" t="str">
            <v>CIP ELEC U/G Retic</v>
          </cell>
          <cell r="L4">
            <v>29131</v>
          </cell>
          <cell r="M4">
            <v>70123</v>
          </cell>
          <cell r="N4">
            <v>0</v>
          </cell>
          <cell r="O4">
            <v>67837.070000000007</v>
          </cell>
          <cell r="P4">
            <v>0</v>
          </cell>
          <cell r="Q4">
            <v>69902.8</v>
          </cell>
          <cell r="R4">
            <v>69902.8</v>
          </cell>
        </row>
        <row r="5">
          <cell r="A5">
            <v>502409</v>
          </cell>
          <cell r="B5" t="str">
            <v>Melb - 28&amp;29/20 Conduit  5 T/H</v>
          </cell>
          <cell r="C5" t="str">
            <v>Melba - 28 &amp; 29/20 Conduit Plan 5 Townhouses</v>
          </cell>
          <cell r="D5" t="str">
            <v>Network Systems Nth</v>
          </cell>
          <cell r="E5" t="str">
            <v>Field Complete</v>
          </cell>
          <cell r="F5">
            <v>36279</v>
          </cell>
          <cell r="G5">
            <v>36572</v>
          </cell>
          <cell r="H5" t="str">
            <v>Piper, Mr. Jed</v>
          </cell>
          <cell r="I5">
            <v>5464</v>
          </cell>
          <cell r="J5">
            <v>2101</v>
          </cell>
          <cell r="K5" t="str">
            <v>CIP ELEC U/G Retic</v>
          </cell>
          <cell r="L5">
            <v>29131</v>
          </cell>
          <cell r="M5">
            <v>70123</v>
          </cell>
          <cell r="N5">
            <v>0</v>
          </cell>
          <cell r="O5">
            <v>0</v>
          </cell>
          <cell r="P5">
            <v>5762.89</v>
          </cell>
          <cell r="Q5">
            <v>0</v>
          </cell>
          <cell r="R5">
            <v>5762.89</v>
          </cell>
        </row>
        <row r="6">
          <cell r="A6">
            <v>502432</v>
          </cell>
          <cell r="B6" t="str">
            <v>Kale Ocon feeder Ginn dr 11kv</v>
          </cell>
          <cell r="C6" t="str">
            <v>Kaleen &amp; Oconnor - Install feeder Ginninderra Dr &amp; 11 KV switch in Kaleen</v>
          </cell>
          <cell r="D6" t="str">
            <v>Network Systems Nth</v>
          </cell>
          <cell r="E6" t="str">
            <v>In Field</v>
          </cell>
          <cell r="F6">
            <v>36326</v>
          </cell>
          <cell r="G6">
            <v>36799</v>
          </cell>
          <cell r="H6" t="str">
            <v>Smith, Mr. Warren</v>
          </cell>
          <cell r="I6">
            <v>22200</v>
          </cell>
          <cell r="J6">
            <v>2101</v>
          </cell>
          <cell r="K6" t="str">
            <v>CIP ELEC O/H Retic</v>
          </cell>
          <cell r="L6">
            <v>29131</v>
          </cell>
          <cell r="M6">
            <v>70124</v>
          </cell>
          <cell r="N6">
            <v>0</v>
          </cell>
          <cell r="O6">
            <v>0</v>
          </cell>
          <cell r="P6">
            <v>17449.25</v>
          </cell>
          <cell r="Q6">
            <v>0</v>
          </cell>
          <cell r="R6">
            <v>17449.25</v>
          </cell>
        </row>
        <row r="7">
          <cell r="A7">
            <v>502507</v>
          </cell>
          <cell r="B7" t="str">
            <v>Fyshwick Refurbish/Trans</v>
          </cell>
          <cell r="C7" t="str">
            <v>Fyshwick Zone Refurbishment 66/11kV Transformer No 3</v>
          </cell>
          <cell r="D7" t="str">
            <v>Network Technical Services</v>
          </cell>
          <cell r="E7" t="str">
            <v>CAPITALISED WAITING CLOSURE</v>
          </cell>
          <cell r="F7">
            <v>36328</v>
          </cell>
          <cell r="G7">
            <v>37376</v>
          </cell>
          <cell r="H7" t="str">
            <v>Chan, Mr. Daniel</v>
          </cell>
          <cell r="I7">
            <v>1996999</v>
          </cell>
          <cell r="J7">
            <v>2105</v>
          </cell>
          <cell r="K7" t="str">
            <v>CIP ELEC Zone Subs</v>
          </cell>
          <cell r="L7">
            <v>29131</v>
          </cell>
          <cell r="M7">
            <v>70110</v>
          </cell>
          <cell r="N7">
            <v>0</v>
          </cell>
          <cell r="O7">
            <v>-642.46</v>
          </cell>
          <cell r="P7">
            <v>0</v>
          </cell>
          <cell r="Q7">
            <v>2030166.72</v>
          </cell>
          <cell r="R7">
            <v>2030166.72</v>
          </cell>
        </row>
        <row r="8">
          <cell r="A8">
            <v>502516</v>
          </cell>
          <cell r="B8" t="str">
            <v>Fyshwick ZSS SCADA Upgrade</v>
          </cell>
          <cell r="C8" t="str">
            <v>Fyshwick ZSS SCADA Upgrade</v>
          </cell>
          <cell r="D8" t="str">
            <v>Network Technical Services</v>
          </cell>
          <cell r="E8" t="str">
            <v>In Field</v>
          </cell>
          <cell r="F8">
            <v>36682</v>
          </cell>
          <cell r="H8" t="str">
            <v>Baker, Mr. Robert</v>
          </cell>
          <cell r="I8">
            <v>0</v>
          </cell>
          <cell r="J8">
            <v>2105</v>
          </cell>
          <cell r="K8" t="str">
            <v>CIP ELEC Zone Subs</v>
          </cell>
          <cell r="L8">
            <v>29131</v>
          </cell>
          <cell r="M8">
            <v>70110</v>
          </cell>
          <cell r="N8">
            <v>0</v>
          </cell>
          <cell r="O8">
            <v>4309.32</v>
          </cell>
          <cell r="P8">
            <v>301596.46000000002</v>
          </cell>
          <cell r="Q8">
            <v>0</v>
          </cell>
          <cell r="R8">
            <v>301596.46000000002</v>
          </cell>
        </row>
        <row r="9">
          <cell r="A9">
            <v>502520</v>
          </cell>
          <cell r="B9" t="str">
            <v>ManualTransfer Switches</v>
          </cell>
          <cell r="C9" t="str">
            <v>Manual Transfer Switch Installation (All Zones)</v>
          </cell>
          <cell r="D9" t="str">
            <v>Network Technical Services</v>
          </cell>
          <cell r="E9" t="str">
            <v>CAPITALISED WAITING CLOSURE</v>
          </cell>
          <cell r="F9">
            <v>36698</v>
          </cell>
          <cell r="G9">
            <v>37223</v>
          </cell>
          <cell r="H9" t="str">
            <v>Roesler, Mr. Michael</v>
          </cell>
          <cell r="I9">
            <v>114999</v>
          </cell>
          <cell r="J9">
            <v>2105</v>
          </cell>
          <cell r="K9" t="str">
            <v>CIP ELEC Zone Subs</v>
          </cell>
          <cell r="L9">
            <v>29131</v>
          </cell>
          <cell r="M9">
            <v>70110</v>
          </cell>
          <cell r="N9">
            <v>0</v>
          </cell>
          <cell r="O9">
            <v>69771.67</v>
          </cell>
          <cell r="P9">
            <v>0</v>
          </cell>
          <cell r="Q9">
            <v>92804.45</v>
          </cell>
          <cell r="R9">
            <v>92804.45</v>
          </cell>
        </row>
        <row r="10">
          <cell r="A10">
            <v>502524</v>
          </cell>
          <cell r="B10" t="str">
            <v>Gold Creek Gate</v>
          </cell>
          <cell r="C10" t="str">
            <v>Gold Creek ZSS Gate</v>
          </cell>
          <cell r="D10" t="str">
            <v>Elec Ntwk Asset Performance</v>
          </cell>
          <cell r="E10" t="str">
            <v>Field Complete</v>
          </cell>
          <cell r="F10">
            <v>36770</v>
          </cell>
          <cell r="G10">
            <v>37256</v>
          </cell>
          <cell r="H10" t="str">
            <v>Gubler, Dominic</v>
          </cell>
          <cell r="I10">
            <v>3620</v>
          </cell>
          <cell r="J10">
            <v>2105</v>
          </cell>
          <cell r="K10" t="str">
            <v>CIP ELEC Zone Subs</v>
          </cell>
          <cell r="L10">
            <v>29131</v>
          </cell>
          <cell r="M10">
            <v>70110</v>
          </cell>
          <cell r="N10">
            <v>0</v>
          </cell>
          <cell r="O10">
            <v>2940</v>
          </cell>
          <cell r="P10">
            <v>3620</v>
          </cell>
          <cell r="Q10">
            <v>0</v>
          </cell>
          <cell r="R10">
            <v>3620</v>
          </cell>
        </row>
        <row r="11">
          <cell r="A11">
            <v>507253</v>
          </cell>
          <cell r="B11" t="str">
            <v>King Fshore Stg1 11kv reloc</v>
          </cell>
          <cell r="C11" t="str">
            <v>Kingston Foreshore Stg1 11kv Cable Relocation</v>
          </cell>
          <cell r="D11" t="str">
            <v>Elec Ntwk Project Management</v>
          </cell>
          <cell r="E11" t="str">
            <v>In Field</v>
          </cell>
          <cell r="F11">
            <v>37073</v>
          </cell>
          <cell r="G11">
            <v>37407</v>
          </cell>
          <cell r="H11" t="str">
            <v>Walisundara, Mr. Upul</v>
          </cell>
          <cell r="I11">
            <v>284403</v>
          </cell>
          <cell r="J11">
            <v>2101</v>
          </cell>
          <cell r="K11" t="str">
            <v>CIPEN Special Reqst</v>
          </cell>
          <cell r="L11">
            <v>29131</v>
          </cell>
          <cell r="M11">
            <v>70101</v>
          </cell>
          <cell r="N11">
            <v>0</v>
          </cell>
          <cell r="O11">
            <v>281841.08</v>
          </cell>
          <cell r="P11">
            <v>281841.08</v>
          </cell>
          <cell r="Q11">
            <v>0</v>
          </cell>
          <cell r="R11">
            <v>281841.08</v>
          </cell>
        </row>
        <row r="12">
          <cell r="A12">
            <v>507254</v>
          </cell>
          <cell r="B12" t="str">
            <v>King Fshore Stg1A Retic</v>
          </cell>
          <cell r="C12" t="str">
            <v>Kingston Foreshore Stg1A Reticulatin</v>
          </cell>
          <cell r="D12" t="str">
            <v>Elec Ntwk Project Management</v>
          </cell>
          <cell r="E12" t="str">
            <v>Design</v>
          </cell>
          <cell r="F12">
            <v>37073</v>
          </cell>
          <cell r="G12">
            <v>37467</v>
          </cell>
          <cell r="H12" t="str">
            <v>Roesler, Mr. Michael</v>
          </cell>
          <cell r="I12">
            <v>0</v>
          </cell>
          <cell r="J12">
            <v>2101</v>
          </cell>
          <cell r="K12" t="str">
            <v>CIPEN Special Reqst</v>
          </cell>
          <cell r="L12">
            <v>29131</v>
          </cell>
          <cell r="M12">
            <v>70101</v>
          </cell>
          <cell r="N12">
            <v>3268.74</v>
          </cell>
          <cell r="O12">
            <v>14749.26</v>
          </cell>
          <cell r="P12">
            <v>14749.26</v>
          </cell>
          <cell r="Q12">
            <v>0</v>
          </cell>
          <cell r="R12">
            <v>14749.26</v>
          </cell>
        </row>
        <row r="13">
          <cell r="A13">
            <v>512416</v>
          </cell>
          <cell r="B13" t="str">
            <v>Curt - Sec 62 Rel Sub 1081</v>
          </cell>
          <cell r="C13" t="str">
            <v>Curtin - Sec 62 Relocation of Kiosk Sub 1081 - Curtin Shops</v>
          </cell>
          <cell r="D13" t="str">
            <v>Network Systems Sth</v>
          </cell>
          <cell r="E13" t="str">
            <v>Design</v>
          </cell>
          <cell r="F13">
            <v>36227</v>
          </cell>
          <cell r="G13">
            <v>36615</v>
          </cell>
          <cell r="H13" t="str">
            <v>Walisundara, Mr. Upul</v>
          </cell>
          <cell r="I13">
            <v>0</v>
          </cell>
          <cell r="J13">
            <v>2101</v>
          </cell>
          <cell r="K13" t="str">
            <v>CIP ELEC Dist Subs</v>
          </cell>
          <cell r="L13">
            <v>29131</v>
          </cell>
          <cell r="M13">
            <v>70140</v>
          </cell>
          <cell r="N13">
            <v>0</v>
          </cell>
          <cell r="O13">
            <v>0</v>
          </cell>
          <cell r="P13">
            <v>2620.9299999999998</v>
          </cell>
          <cell r="Q13">
            <v>0</v>
          </cell>
          <cell r="R13">
            <v>2620.9299999999998</v>
          </cell>
        </row>
        <row r="14">
          <cell r="A14">
            <v>512418</v>
          </cell>
          <cell r="B14" t="str">
            <v>Phil - Sec 106&amp;107 Rel 11kV</v>
          </cell>
          <cell r="C14" t="str">
            <v>Phillip - Sec 106&amp;107 Relocation of 11kV line</v>
          </cell>
          <cell r="D14" t="str">
            <v>Network Systems Sth</v>
          </cell>
          <cell r="E14" t="str">
            <v>CLOSED</v>
          </cell>
          <cell r="F14">
            <v>36404</v>
          </cell>
          <cell r="G14">
            <v>37196</v>
          </cell>
          <cell r="H14" t="str">
            <v>Walisundara, Mrs. Lakshmi</v>
          </cell>
          <cell r="I14">
            <v>206160</v>
          </cell>
          <cell r="J14">
            <v>2101</v>
          </cell>
          <cell r="K14" t="str">
            <v>CIP ELEC O/H Retic</v>
          </cell>
          <cell r="L14">
            <v>29131</v>
          </cell>
          <cell r="M14">
            <v>70124</v>
          </cell>
          <cell r="N14">
            <v>0</v>
          </cell>
          <cell r="O14">
            <v>1082.4000000000001</v>
          </cell>
          <cell r="P14">
            <v>0</v>
          </cell>
          <cell r="Q14">
            <v>217531.18</v>
          </cell>
          <cell r="R14">
            <v>217531.18</v>
          </cell>
        </row>
        <row r="15">
          <cell r="A15">
            <v>512426</v>
          </cell>
          <cell r="B15" t="str">
            <v>Amar 3 Stge 3 L/Dev 87 blocks</v>
          </cell>
          <cell r="C15" t="str">
            <v>Amaroo 3 Stage 3 Land Development 87 Blocks</v>
          </cell>
          <cell r="D15" t="str">
            <v>Network Systems</v>
          </cell>
          <cell r="E15" t="str">
            <v>CLOSED</v>
          </cell>
          <cell r="F15">
            <v>36342</v>
          </cell>
          <cell r="G15">
            <v>36707</v>
          </cell>
          <cell r="H15" t="str">
            <v>Smith, Mr. Warren</v>
          </cell>
          <cell r="I15">
            <v>232377</v>
          </cell>
          <cell r="J15">
            <v>2101</v>
          </cell>
          <cell r="K15" t="str">
            <v>CIP ELEC U/G Retic</v>
          </cell>
          <cell r="L15">
            <v>29131</v>
          </cell>
          <cell r="M15">
            <v>70123</v>
          </cell>
          <cell r="N15">
            <v>0</v>
          </cell>
          <cell r="O15">
            <v>22144</v>
          </cell>
          <cell r="P15">
            <v>0</v>
          </cell>
          <cell r="Q15">
            <v>184008.21</v>
          </cell>
          <cell r="R15">
            <v>184008.21</v>
          </cell>
        </row>
        <row r="16">
          <cell r="A16">
            <v>512440</v>
          </cell>
          <cell r="B16" t="str">
            <v>Ains 28&amp;29/76 Ugnd exist ohead</v>
          </cell>
          <cell r="C16" t="str">
            <v>Ainslie 28&amp;29/76 Underground Existing LV Overhead</v>
          </cell>
          <cell r="D16" t="str">
            <v>Network Systems</v>
          </cell>
          <cell r="E16" t="str">
            <v>CLOSED</v>
          </cell>
          <cell r="F16">
            <v>36342</v>
          </cell>
          <cell r="G16">
            <v>36746</v>
          </cell>
          <cell r="H16" t="str">
            <v>Smith, Mr. Warren</v>
          </cell>
          <cell r="I16">
            <v>0</v>
          </cell>
          <cell r="J16">
            <v>2101</v>
          </cell>
          <cell r="K16" t="str">
            <v>CIP ELEC U/G Retic</v>
          </cell>
          <cell r="L16">
            <v>29131</v>
          </cell>
          <cell r="M16">
            <v>70123</v>
          </cell>
          <cell r="N16">
            <v>0</v>
          </cell>
          <cell r="O16">
            <v>415.46</v>
          </cell>
          <cell r="P16">
            <v>0</v>
          </cell>
          <cell r="Q16">
            <v>12715.81</v>
          </cell>
          <cell r="R16">
            <v>12715.81</v>
          </cell>
        </row>
        <row r="17">
          <cell r="A17">
            <v>512449</v>
          </cell>
          <cell r="B17" t="str">
            <v>Wats - 10/75 UG OH Cable</v>
          </cell>
          <cell r="C17" t="str">
            <v>Watson - 10/75 Install UG Cable to replace OH</v>
          </cell>
          <cell r="D17" t="str">
            <v>Network Systems Nth</v>
          </cell>
          <cell r="E17" t="str">
            <v>CLOSED</v>
          </cell>
          <cell r="F17">
            <v>36453</v>
          </cell>
          <cell r="G17">
            <v>37056</v>
          </cell>
          <cell r="H17" t="str">
            <v>Maguire, Paul</v>
          </cell>
          <cell r="I17">
            <v>71729</v>
          </cell>
          <cell r="J17">
            <v>2101</v>
          </cell>
          <cell r="K17" t="str">
            <v>CIP ELEC U/G Retic</v>
          </cell>
          <cell r="L17">
            <v>29131</v>
          </cell>
          <cell r="M17">
            <v>70123</v>
          </cell>
          <cell r="N17">
            <v>0</v>
          </cell>
          <cell r="O17">
            <v>123</v>
          </cell>
          <cell r="P17">
            <v>0</v>
          </cell>
          <cell r="Q17">
            <v>99435.96</v>
          </cell>
          <cell r="R17">
            <v>99435.96</v>
          </cell>
        </row>
        <row r="18">
          <cell r="A18">
            <v>512451</v>
          </cell>
          <cell r="B18" t="str">
            <v>Gung/R - Lot 186 UG OH Cable</v>
          </cell>
          <cell r="C18" t="str">
            <v>Gungahlin rural - Opp Lot 186 Install UG to replace OH</v>
          </cell>
          <cell r="D18" t="str">
            <v>Network Systems Nth</v>
          </cell>
          <cell r="E18" t="str">
            <v>CLOSED</v>
          </cell>
          <cell r="F18">
            <v>36453</v>
          </cell>
          <cell r="G18">
            <v>37069</v>
          </cell>
          <cell r="H18" t="str">
            <v>Maguire, Paul</v>
          </cell>
          <cell r="I18">
            <v>28285</v>
          </cell>
          <cell r="J18">
            <v>2101</v>
          </cell>
          <cell r="K18" t="str">
            <v>CIP ELEC U/G Retic</v>
          </cell>
          <cell r="L18">
            <v>29131</v>
          </cell>
          <cell r="M18">
            <v>70123</v>
          </cell>
          <cell r="N18">
            <v>0</v>
          </cell>
          <cell r="O18">
            <v>123</v>
          </cell>
          <cell r="P18">
            <v>0</v>
          </cell>
          <cell r="Q18">
            <v>30623.65</v>
          </cell>
          <cell r="R18">
            <v>30623.65</v>
          </cell>
        </row>
        <row r="19">
          <cell r="A19">
            <v>512455</v>
          </cell>
          <cell r="B19" t="str">
            <v>Lyne - 1/67 St 2 LV 52 Units</v>
          </cell>
          <cell r="C19" t="str">
            <v>Lyneham - 1/67 Yowani Golf Course - LV Supply to 52 townhouses Stage 2</v>
          </cell>
          <cell r="D19" t="str">
            <v>Network Systems Nth</v>
          </cell>
          <cell r="E19" t="str">
            <v>In Field</v>
          </cell>
          <cell r="F19">
            <v>36453</v>
          </cell>
          <cell r="H19" t="str">
            <v>Walisundara, Mrs. Lakshmi</v>
          </cell>
          <cell r="I19">
            <v>48835</v>
          </cell>
          <cell r="J19">
            <v>2101</v>
          </cell>
          <cell r="K19" t="str">
            <v>CIP ELEC U/G Retic</v>
          </cell>
          <cell r="L19">
            <v>29131</v>
          </cell>
          <cell r="M19">
            <v>70123</v>
          </cell>
          <cell r="N19">
            <v>0</v>
          </cell>
          <cell r="O19">
            <v>-235.5</v>
          </cell>
          <cell r="P19">
            <v>31042.639999999999</v>
          </cell>
          <cell r="Q19">
            <v>0</v>
          </cell>
          <cell r="R19">
            <v>31042.639999999999</v>
          </cell>
        </row>
        <row r="20">
          <cell r="A20">
            <v>512459</v>
          </cell>
          <cell r="B20" t="str">
            <v>Lyne - 1/67 St 3 LV 83 Units</v>
          </cell>
          <cell r="C20" t="str">
            <v>Lyneham 1/67 Yowani Golf Course - HV LV and Removal of Ohead line and Supply to 83 townhouses Stage 3</v>
          </cell>
          <cell r="D20" t="str">
            <v>Network Systems Nth</v>
          </cell>
          <cell r="E20" t="str">
            <v>In Field</v>
          </cell>
          <cell r="F20">
            <v>36453</v>
          </cell>
          <cell r="G20">
            <v>37437</v>
          </cell>
          <cell r="H20" t="str">
            <v>Walisundara, Mrs. Lakshmi</v>
          </cell>
          <cell r="I20">
            <v>27145</v>
          </cell>
          <cell r="J20">
            <v>2101</v>
          </cell>
          <cell r="K20" t="str">
            <v>CIP ELEC U/G Retic</v>
          </cell>
          <cell r="L20">
            <v>29131</v>
          </cell>
          <cell r="M20">
            <v>70123</v>
          </cell>
          <cell r="N20">
            <v>4698.4799999999996</v>
          </cell>
          <cell r="O20">
            <v>20578.599999999999</v>
          </cell>
          <cell r="P20">
            <v>21248.5</v>
          </cell>
          <cell r="Q20">
            <v>0</v>
          </cell>
          <cell r="R20">
            <v>21248.5</v>
          </cell>
        </row>
        <row r="21">
          <cell r="A21">
            <v>512479</v>
          </cell>
          <cell r="B21" t="str">
            <v>Redh 65/8 Undervoltage</v>
          </cell>
          <cell r="C21" t="str">
            <v>Red Hill 65/8 Undervoltage Problem</v>
          </cell>
          <cell r="D21" t="str">
            <v>Network Systems Nth</v>
          </cell>
          <cell r="E21" t="str">
            <v>CLOSED</v>
          </cell>
          <cell r="F21">
            <v>36342</v>
          </cell>
          <cell r="G21">
            <v>37069</v>
          </cell>
          <cell r="H21" t="str">
            <v>Maguire, Paul</v>
          </cell>
          <cell r="I21">
            <v>43165</v>
          </cell>
          <cell r="J21">
            <v>2101</v>
          </cell>
          <cell r="K21" t="str">
            <v>CIP ELEC O/H Retic</v>
          </cell>
          <cell r="L21">
            <v>29131</v>
          </cell>
          <cell r="M21">
            <v>70124</v>
          </cell>
          <cell r="N21">
            <v>0</v>
          </cell>
          <cell r="O21">
            <v>107.95</v>
          </cell>
          <cell r="P21">
            <v>0</v>
          </cell>
          <cell r="Q21">
            <v>43985.84</v>
          </cell>
          <cell r="R21">
            <v>43985.84</v>
          </cell>
        </row>
        <row r="22">
          <cell r="A22">
            <v>512495</v>
          </cell>
          <cell r="B22" t="str">
            <v>Char 70&amp;84&amp;116/96 LV to Units</v>
          </cell>
          <cell r="C22" t="str">
            <v>Charnwood 70,84&amp;116/96 LV to Units &amp; Duplex</v>
          </cell>
          <cell r="D22" t="str">
            <v>Network Systems Nth</v>
          </cell>
          <cell r="E22" t="str">
            <v>Field Complete</v>
          </cell>
          <cell r="F22">
            <v>36488</v>
          </cell>
          <cell r="G22">
            <v>37287</v>
          </cell>
          <cell r="H22" t="str">
            <v>Singh, Mr. Darshan</v>
          </cell>
          <cell r="I22">
            <v>5364</v>
          </cell>
          <cell r="J22">
            <v>2101</v>
          </cell>
          <cell r="K22" t="str">
            <v>CIP ELEC U/G Retic</v>
          </cell>
          <cell r="L22">
            <v>29131</v>
          </cell>
          <cell r="M22">
            <v>70123</v>
          </cell>
          <cell r="N22">
            <v>-1560</v>
          </cell>
          <cell r="O22">
            <v>5261.15</v>
          </cell>
          <cell r="P22">
            <v>6821.15</v>
          </cell>
          <cell r="Q22">
            <v>0</v>
          </cell>
          <cell r="R22">
            <v>6821.15</v>
          </cell>
        </row>
        <row r="23">
          <cell r="A23">
            <v>512499</v>
          </cell>
          <cell r="B23" t="str">
            <v>Forr - 3/30 Subs to New Bldg</v>
          </cell>
          <cell r="C23" t="str">
            <v>Forrest 3/30 Substation to New Building</v>
          </cell>
          <cell r="D23" t="str">
            <v>Network Systems Sth</v>
          </cell>
          <cell r="E23" t="str">
            <v>In Field</v>
          </cell>
          <cell r="F23">
            <v>36488</v>
          </cell>
          <cell r="H23" t="str">
            <v>Walisundara, Mrs. Lakshmi</v>
          </cell>
          <cell r="I23">
            <v>116769</v>
          </cell>
          <cell r="J23">
            <v>2101</v>
          </cell>
          <cell r="K23" t="str">
            <v>CIP ELEC Dist Subs</v>
          </cell>
          <cell r="L23">
            <v>29131</v>
          </cell>
          <cell r="M23">
            <v>70140</v>
          </cell>
          <cell r="N23">
            <v>30999.39</v>
          </cell>
          <cell r="O23">
            <v>95929.15</v>
          </cell>
          <cell r="P23">
            <v>99319.94</v>
          </cell>
          <cell r="Q23">
            <v>0</v>
          </cell>
          <cell r="R23">
            <v>99319.94</v>
          </cell>
        </row>
        <row r="24">
          <cell r="A24">
            <v>512504</v>
          </cell>
          <cell r="B24" t="str">
            <v>Fysh - 3/63 HV Feed to A/port</v>
          </cell>
          <cell r="C24" t="str">
            <v>Fyshwick 3/63 HV Feeder Accross Molongo River to Airport</v>
          </cell>
          <cell r="D24" t="str">
            <v>Network Systems Nth</v>
          </cell>
          <cell r="E24" t="str">
            <v>In Field</v>
          </cell>
          <cell r="F24">
            <v>36495</v>
          </cell>
          <cell r="G24">
            <v>37560</v>
          </cell>
          <cell r="H24" t="str">
            <v>Ochmanski, Mrs. Dana</v>
          </cell>
          <cell r="I24">
            <v>178500</v>
          </cell>
          <cell r="J24">
            <v>2101</v>
          </cell>
          <cell r="K24" t="str">
            <v>CIP ELEC O/H Retic</v>
          </cell>
          <cell r="L24">
            <v>29131</v>
          </cell>
          <cell r="M24">
            <v>70124</v>
          </cell>
          <cell r="N24">
            <v>0</v>
          </cell>
          <cell r="O24">
            <v>10755.13</v>
          </cell>
          <cell r="P24">
            <v>21438.35</v>
          </cell>
          <cell r="Q24">
            <v>0</v>
          </cell>
          <cell r="R24">
            <v>21438.35</v>
          </cell>
        </row>
        <row r="25">
          <cell r="A25">
            <v>512527</v>
          </cell>
          <cell r="B25" t="str">
            <v>Nich - H/Hill Stg 14A</v>
          </cell>
          <cell r="C25" t="str">
            <v>Nicholls Harcourt Hill Stg 14A Retic</v>
          </cell>
          <cell r="D25" t="str">
            <v>Network Systems Nth</v>
          </cell>
          <cell r="E25" t="str">
            <v>CLOSED</v>
          </cell>
          <cell r="F25">
            <v>36514</v>
          </cell>
          <cell r="G25">
            <v>37376</v>
          </cell>
          <cell r="H25" t="str">
            <v>Peisley, Mr. Warren</v>
          </cell>
          <cell r="I25">
            <v>22024</v>
          </cell>
          <cell r="J25">
            <v>2101</v>
          </cell>
          <cell r="K25" t="str">
            <v>CIP ELEC U/G Retic</v>
          </cell>
          <cell r="L25">
            <v>29131</v>
          </cell>
          <cell r="M25">
            <v>70123</v>
          </cell>
          <cell r="N25">
            <v>0</v>
          </cell>
          <cell r="O25">
            <v>15378.73</v>
          </cell>
          <cell r="P25">
            <v>0</v>
          </cell>
          <cell r="Q25">
            <v>20073.07</v>
          </cell>
          <cell r="R25">
            <v>20073.07</v>
          </cell>
        </row>
        <row r="26">
          <cell r="A26">
            <v>512542</v>
          </cell>
          <cell r="B26" t="str">
            <v>Wats - 1/63 New Pad Sub YWAM</v>
          </cell>
          <cell r="C26" t="str">
            <v>Watson 1/63 New Padmount Sub for YWAM</v>
          </cell>
          <cell r="D26" t="str">
            <v>Network Systems Nth</v>
          </cell>
          <cell r="E26" t="str">
            <v>Design</v>
          </cell>
          <cell r="F26">
            <v>36539</v>
          </cell>
          <cell r="G26">
            <v>37499</v>
          </cell>
          <cell r="H26" t="str">
            <v>Cortes, Frank</v>
          </cell>
          <cell r="I26">
            <v>0</v>
          </cell>
          <cell r="J26">
            <v>2101</v>
          </cell>
          <cell r="K26" t="str">
            <v>CIP ELEC Dist Subs</v>
          </cell>
          <cell r="L26">
            <v>29131</v>
          </cell>
          <cell r="M26">
            <v>70140</v>
          </cell>
          <cell r="N26">
            <v>0</v>
          </cell>
          <cell r="O26">
            <v>0</v>
          </cell>
          <cell r="P26">
            <v>143.81</v>
          </cell>
          <cell r="Q26">
            <v>0</v>
          </cell>
          <cell r="R26">
            <v>143.81</v>
          </cell>
        </row>
        <row r="27">
          <cell r="A27">
            <v>512545</v>
          </cell>
          <cell r="B27" t="str">
            <v>Belc - 5/49 Chamber Sub ABS</v>
          </cell>
          <cell r="C27" t="str">
            <v>Belconnen 5/49 Chamber Sub for ABS</v>
          </cell>
          <cell r="D27" t="str">
            <v>Network Systems Nth</v>
          </cell>
          <cell r="E27" t="str">
            <v>CLOSED</v>
          </cell>
          <cell r="F27">
            <v>36539</v>
          </cell>
          <cell r="G27">
            <v>37406</v>
          </cell>
          <cell r="H27" t="str">
            <v>Malcolm, Doug</v>
          </cell>
          <cell r="I27">
            <v>524072</v>
          </cell>
          <cell r="J27">
            <v>2101</v>
          </cell>
          <cell r="K27" t="str">
            <v>CIP ELEC Dist Subs</v>
          </cell>
          <cell r="L27">
            <v>29131</v>
          </cell>
          <cell r="M27">
            <v>70140</v>
          </cell>
          <cell r="N27">
            <v>0</v>
          </cell>
          <cell r="O27">
            <v>86354.59</v>
          </cell>
          <cell r="P27">
            <v>0</v>
          </cell>
          <cell r="Q27">
            <v>376082.82</v>
          </cell>
          <cell r="R27">
            <v>376082.82</v>
          </cell>
        </row>
        <row r="28">
          <cell r="A28">
            <v>512549</v>
          </cell>
          <cell r="B28" t="str">
            <v>Gung - Sec 64,65&amp;66 Res Dev</v>
          </cell>
          <cell r="C28" t="str">
            <v>Gungahlin Sec 64, 65 &amp; 66 Residential Development</v>
          </cell>
          <cell r="D28" t="str">
            <v>Network Systems Nth</v>
          </cell>
          <cell r="E28" t="str">
            <v>CLOSED</v>
          </cell>
          <cell r="F28">
            <v>36530</v>
          </cell>
          <cell r="G28">
            <v>37437</v>
          </cell>
          <cell r="H28" t="str">
            <v>Smith, Mr. Gary</v>
          </cell>
          <cell r="I28">
            <v>49300</v>
          </cell>
          <cell r="J28">
            <v>2101</v>
          </cell>
          <cell r="K28" t="str">
            <v>CIP ELEC U/G Retic</v>
          </cell>
          <cell r="L28">
            <v>29131</v>
          </cell>
          <cell r="M28">
            <v>70123</v>
          </cell>
          <cell r="N28">
            <v>51.22</v>
          </cell>
          <cell r="O28">
            <v>51.22</v>
          </cell>
          <cell r="P28">
            <v>0</v>
          </cell>
          <cell r="Q28">
            <v>59716</v>
          </cell>
          <cell r="R28">
            <v>59716</v>
          </cell>
        </row>
        <row r="29">
          <cell r="A29">
            <v>512556</v>
          </cell>
          <cell r="B29" t="str">
            <v>Brad - 2/19 Chamber Sub</v>
          </cell>
          <cell r="C29" t="str">
            <v>Braddon 2/19 Chamber Substation for New Building</v>
          </cell>
          <cell r="D29" t="str">
            <v>Elec Ntwk Project Management</v>
          </cell>
          <cell r="E29" t="str">
            <v>Design</v>
          </cell>
          <cell r="F29">
            <v>36557</v>
          </cell>
          <cell r="G29">
            <v>37590</v>
          </cell>
          <cell r="H29" t="str">
            <v>Peisley, Mr. Warren</v>
          </cell>
          <cell r="I29">
            <v>0</v>
          </cell>
          <cell r="J29">
            <v>2101</v>
          </cell>
          <cell r="K29" t="str">
            <v>CIPEN Com/Ind Dvlpm</v>
          </cell>
          <cell r="L29">
            <v>29131</v>
          </cell>
          <cell r="M29">
            <v>70101</v>
          </cell>
          <cell r="N29">
            <v>0</v>
          </cell>
          <cell r="O29">
            <v>2170.52</v>
          </cell>
          <cell r="P29">
            <v>2170.52</v>
          </cell>
          <cell r="Q29">
            <v>0</v>
          </cell>
          <cell r="R29">
            <v>2170.52</v>
          </cell>
        </row>
        <row r="30">
          <cell r="A30">
            <v>512558</v>
          </cell>
          <cell r="B30" t="str">
            <v>Yarr - S 39 S/S 301 R/Retc Alt</v>
          </cell>
          <cell r="C30" t="str">
            <v>Yarralumla Sect 39 S/S 301 Removal &amp; Reticulation Alterations</v>
          </cell>
          <cell r="D30" t="str">
            <v>Elec Ntwk Project Management</v>
          </cell>
          <cell r="E30" t="str">
            <v>Design</v>
          </cell>
          <cell r="F30">
            <v>36564</v>
          </cell>
          <cell r="G30">
            <v>37529</v>
          </cell>
          <cell r="H30" t="str">
            <v>Ochmanski, Mrs. Dana</v>
          </cell>
          <cell r="I30">
            <v>0</v>
          </cell>
          <cell r="J30">
            <v>2101</v>
          </cell>
          <cell r="K30" t="str">
            <v>CIPEN DS S/S Replac</v>
          </cell>
          <cell r="L30">
            <v>29131</v>
          </cell>
          <cell r="M30">
            <v>70102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512580</v>
          </cell>
          <cell r="B31" t="str">
            <v>Cott/R Pierces Cr U/grade Pump</v>
          </cell>
          <cell r="C31" t="str">
            <v>Cotter River Pierces Creek LV Mains Upgrade to Pump at Cotter River</v>
          </cell>
          <cell r="D31" t="str">
            <v>Network Systems Sth</v>
          </cell>
          <cell r="E31" t="str">
            <v>Field Complete</v>
          </cell>
          <cell r="F31">
            <v>36567</v>
          </cell>
          <cell r="G31">
            <v>36980</v>
          </cell>
          <cell r="H31" t="str">
            <v>Tinio, Mr. Raul</v>
          </cell>
          <cell r="I31">
            <v>7282</v>
          </cell>
          <cell r="J31">
            <v>2101</v>
          </cell>
          <cell r="K31" t="str">
            <v>CIP ELEC O/H Retic</v>
          </cell>
          <cell r="L31">
            <v>29131</v>
          </cell>
          <cell r="M31">
            <v>70124</v>
          </cell>
          <cell r="N31">
            <v>0</v>
          </cell>
          <cell r="O31">
            <v>0</v>
          </cell>
          <cell r="P31">
            <v>3772.02</v>
          </cell>
          <cell r="Q31">
            <v>0</v>
          </cell>
          <cell r="R31">
            <v>3772.02</v>
          </cell>
        </row>
        <row r="32">
          <cell r="A32">
            <v>512583</v>
          </cell>
          <cell r="B32" t="str">
            <v>Cond - 7/229 LV Comm Centre</v>
          </cell>
          <cell r="C32" t="str">
            <v>Condor 7/229 LV to Community Centre</v>
          </cell>
          <cell r="D32" t="str">
            <v>Network Systems</v>
          </cell>
          <cell r="E32" t="str">
            <v>CLOSED</v>
          </cell>
          <cell r="F32">
            <v>36584</v>
          </cell>
          <cell r="G32">
            <v>37138</v>
          </cell>
          <cell r="H32" t="str">
            <v>Cortes, Frank</v>
          </cell>
          <cell r="I32">
            <v>0</v>
          </cell>
          <cell r="J32">
            <v>2101</v>
          </cell>
          <cell r="K32" t="str">
            <v>CIP ELEC U/G Retic</v>
          </cell>
          <cell r="L32">
            <v>29131</v>
          </cell>
          <cell r="M32">
            <v>70123</v>
          </cell>
          <cell r="N32">
            <v>0</v>
          </cell>
          <cell r="O32">
            <v>267.86</v>
          </cell>
          <cell r="P32">
            <v>0</v>
          </cell>
          <cell r="Q32">
            <v>2520.5300000000002</v>
          </cell>
          <cell r="R32">
            <v>2520.5300000000002</v>
          </cell>
        </row>
        <row r="33">
          <cell r="A33">
            <v>512587</v>
          </cell>
          <cell r="B33" t="str">
            <v>Acto - 1/35 New Building &amp; POE</v>
          </cell>
          <cell r="C33" t="str">
            <v>Acton 1/35 New Building &amp; Poe at Old Canberra Hours</v>
          </cell>
          <cell r="D33" t="str">
            <v>Network Systems</v>
          </cell>
          <cell r="E33" t="str">
            <v>Field Complete</v>
          </cell>
          <cell r="F33">
            <v>36578</v>
          </cell>
          <cell r="H33" t="str">
            <v>Peisley, Mr. Warren</v>
          </cell>
          <cell r="I33">
            <v>17955</v>
          </cell>
          <cell r="J33">
            <v>2101</v>
          </cell>
          <cell r="K33" t="str">
            <v>CIP ELEC U/G Retic</v>
          </cell>
          <cell r="L33">
            <v>29131</v>
          </cell>
          <cell r="M33">
            <v>70123</v>
          </cell>
          <cell r="N33">
            <v>0</v>
          </cell>
          <cell r="O33">
            <v>13249.98</v>
          </cell>
          <cell r="P33">
            <v>17672.330000000002</v>
          </cell>
          <cell r="Q33">
            <v>0</v>
          </cell>
          <cell r="R33">
            <v>17672.330000000002</v>
          </cell>
        </row>
        <row r="34">
          <cell r="A34">
            <v>512589</v>
          </cell>
          <cell r="B34" t="str">
            <v>Grif - Sec 19 Replace Cable</v>
          </cell>
          <cell r="C34" t="str">
            <v>Griffith Section 19 Replace Faulty Cable behind Eastlakes Football Club</v>
          </cell>
          <cell r="D34" t="str">
            <v>Network Systems</v>
          </cell>
          <cell r="E34" t="str">
            <v>Field Complete</v>
          </cell>
          <cell r="F34">
            <v>36586</v>
          </cell>
          <cell r="G34">
            <v>37055</v>
          </cell>
          <cell r="H34" t="str">
            <v>Deschamps, Chris</v>
          </cell>
          <cell r="I34">
            <v>0</v>
          </cell>
          <cell r="J34">
            <v>2101</v>
          </cell>
          <cell r="K34" t="str">
            <v>CIP ELEC U/G Retic</v>
          </cell>
          <cell r="L34">
            <v>29131</v>
          </cell>
          <cell r="M34">
            <v>70123</v>
          </cell>
          <cell r="N34">
            <v>0</v>
          </cell>
          <cell r="O34">
            <v>0</v>
          </cell>
          <cell r="P34">
            <v>21202.58</v>
          </cell>
          <cell r="Q34">
            <v>0</v>
          </cell>
          <cell r="R34">
            <v>21202.58</v>
          </cell>
        </row>
        <row r="35">
          <cell r="A35">
            <v>512591</v>
          </cell>
          <cell r="B35" t="str">
            <v>Forr - 7/34 LV New Development</v>
          </cell>
          <cell r="C35" t="str">
            <v>Forrest 7/34 LV Supply to New Developlemt upgrade S52</v>
          </cell>
          <cell r="D35" t="str">
            <v>Network Systems</v>
          </cell>
          <cell r="E35" t="str">
            <v>CAPITALISED WAITING CLOSURE</v>
          </cell>
          <cell r="F35">
            <v>36592</v>
          </cell>
          <cell r="G35">
            <v>37406</v>
          </cell>
          <cell r="H35" t="str">
            <v>Rewal, Mr. Subhash</v>
          </cell>
          <cell r="I35">
            <v>151500</v>
          </cell>
          <cell r="J35">
            <v>2101</v>
          </cell>
          <cell r="K35" t="str">
            <v>CIP ELEC Dist Subs</v>
          </cell>
          <cell r="L35">
            <v>29131</v>
          </cell>
          <cell r="M35">
            <v>70140</v>
          </cell>
          <cell r="N35">
            <v>0</v>
          </cell>
          <cell r="O35">
            <v>1760.3</v>
          </cell>
          <cell r="P35">
            <v>0</v>
          </cell>
          <cell r="Q35">
            <v>136429.69</v>
          </cell>
          <cell r="R35">
            <v>136429.69</v>
          </cell>
        </row>
        <row r="36">
          <cell r="A36">
            <v>512601</v>
          </cell>
          <cell r="B36" t="str">
            <v>Bruc - 4/9 LV to Raiders Off</v>
          </cell>
          <cell r="C36" t="str">
            <v>Bruce 4/9 LV to Raiders Office &amp; Training</v>
          </cell>
          <cell r="D36" t="str">
            <v>Network Systems</v>
          </cell>
          <cell r="E36" t="str">
            <v>CLOSED</v>
          </cell>
          <cell r="F36">
            <v>36594</v>
          </cell>
          <cell r="G36">
            <v>37164</v>
          </cell>
          <cell r="H36" t="str">
            <v>Smith, Mr. Gary</v>
          </cell>
          <cell r="I36">
            <v>65368</v>
          </cell>
          <cell r="J36">
            <v>2101</v>
          </cell>
          <cell r="K36" t="str">
            <v>CIP ELEC Dist Subs</v>
          </cell>
          <cell r="L36">
            <v>29131</v>
          </cell>
          <cell r="M36">
            <v>70140</v>
          </cell>
          <cell r="N36">
            <v>0</v>
          </cell>
          <cell r="O36">
            <v>48707.23</v>
          </cell>
          <cell r="P36">
            <v>0</v>
          </cell>
          <cell r="Q36">
            <v>61372.13</v>
          </cell>
          <cell r="R36">
            <v>61372.13</v>
          </cell>
        </row>
        <row r="37">
          <cell r="A37">
            <v>512606</v>
          </cell>
          <cell r="B37" t="str">
            <v>Dick - 3/34 Padmount Sub</v>
          </cell>
          <cell r="C37" t="str">
            <v>Dickson 3/34 Padmount Sub for Redevelopment</v>
          </cell>
          <cell r="D37" t="str">
            <v>Elec Ntwk Project Management</v>
          </cell>
          <cell r="E37" t="str">
            <v>Design</v>
          </cell>
          <cell r="F37">
            <v>36606</v>
          </cell>
          <cell r="G37">
            <v>37590</v>
          </cell>
          <cell r="H37" t="str">
            <v>Malcolm, Doug</v>
          </cell>
          <cell r="I37">
            <v>0</v>
          </cell>
          <cell r="J37">
            <v>2101</v>
          </cell>
          <cell r="K37" t="str">
            <v>CIPEN Com/Ind Dvlpm</v>
          </cell>
          <cell r="L37">
            <v>29131</v>
          </cell>
          <cell r="M37">
            <v>70101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512613</v>
          </cell>
          <cell r="B38" t="str">
            <v>Phillip 19/6 Upgrd/Relc 54558</v>
          </cell>
          <cell r="C38" t="str">
            <v>Phillip 19/6 Upgrade/Relocate 54558 Hellenic Club</v>
          </cell>
          <cell r="D38" t="str">
            <v>Elec Ntwk Strategy&amp;Regulatory</v>
          </cell>
          <cell r="E38" t="str">
            <v>CLOSED</v>
          </cell>
          <cell r="F38">
            <v>36617</v>
          </cell>
          <cell r="G38">
            <v>37406</v>
          </cell>
          <cell r="H38" t="str">
            <v>Walisundara, Mrs. Lakshmi</v>
          </cell>
          <cell r="I38">
            <v>71840</v>
          </cell>
          <cell r="J38">
            <v>2102</v>
          </cell>
          <cell r="K38" t="str">
            <v>CIPEN DS S/S Augmen</v>
          </cell>
          <cell r="L38">
            <v>29131</v>
          </cell>
          <cell r="M38">
            <v>70103</v>
          </cell>
          <cell r="N38">
            <v>0</v>
          </cell>
          <cell r="O38">
            <v>60268.95</v>
          </cell>
          <cell r="P38">
            <v>0</v>
          </cell>
          <cell r="Q38">
            <v>60268.95</v>
          </cell>
          <cell r="R38">
            <v>60268.95</v>
          </cell>
        </row>
        <row r="39">
          <cell r="A39">
            <v>512620</v>
          </cell>
          <cell r="B39" t="str">
            <v>Bruce 1/1 LV Chiller Calvary</v>
          </cell>
          <cell r="C39" t="str">
            <v>Bruce 1/1 LV to new Chiller Calvary Hospital</v>
          </cell>
          <cell r="D39" t="str">
            <v>Network Systems</v>
          </cell>
          <cell r="E39" t="str">
            <v>CLOSED</v>
          </cell>
          <cell r="F39">
            <v>36617</v>
          </cell>
          <cell r="G39">
            <v>36980</v>
          </cell>
          <cell r="H39" t="str">
            <v>Walisundara, Mrs. Lakshmi</v>
          </cell>
          <cell r="I39">
            <v>89299</v>
          </cell>
          <cell r="J39">
            <v>2101</v>
          </cell>
          <cell r="K39" t="str">
            <v>CIP ELEC Dist Subs</v>
          </cell>
          <cell r="L39">
            <v>29131</v>
          </cell>
          <cell r="M39">
            <v>70140</v>
          </cell>
          <cell r="N39">
            <v>0</v>
          </cell>
          <cell r="O39">
            <v>46.52</v>
          </cell>
          <cell r="P39">
            <v>0</v>
          </cell>
          <cell r="Q39">
            <v>84341.440000000002</v>
          </cell>
          <cell r="R39">
            <v>84341.440000000002</v>
          </cell>
        </row>
        <row r="40">
          <cell r="A40">
            <v>512629</v>
          </cell>
          <cell r="B40" t="str">
            <v>Braddon 14/59 LV OH Relo</v>
          </cell>
          <cell r="C40" t="str">
            <v>Braddon 14/59 LV OH Relocation; installation of UG services and removal of pole</v>
          </cell>
          <cell r="D40" t="str">
            <v>Network Systems</v>
          </cell>
          <cell r="E40" t="str">
            <v>CLOSED</v>
          </cell>
          <cell r="F40">
            <v>36647</v>
          </cell>
          <cell r="G40">
            <v>37069</v>
          </cell>
          <cell r="H40" t="str">
            <v>Cortes, Frank</v>
          </cell>
          <cell r="I40">
            <v>17587</v>
          </cell>
          <cell r="J40">
            <v>2101</v>
          </cell>
          <cell r="K40" t="str">
            <v>CIP ELEC U/G Retic</v>
          </cell>
          <cell r="L40">
            <v>29131</v>
          </cell>
          <cell r="M40">
            <v>70123</v>
          </cell>
          <cell r="N40">
            <v>0</v>
          </cell>
          <cell r="O40">
            <v>18.309999999999999</v>
          </cell>
          <cell r="P40">
            <v>0</v>
          </cell>
          <cell r="Q40">
            <v>20275.79</v>
          </cell>
          <cell r="R40">
            <v>20275.79</v>
          </cell>
        </row>
        <row r="41">
          <cell r="A41">
            <v>512646</v>
          </cell>
          <cell r="B41" t="str">
            <v>Forrest Sect 3 LV Upgd to ABC</v>
          </cell>
          <cell r="C41" t="str">
            <v>Forrest Sect 3 LV Upgd to ABC</v>
          </cell>
          <cell r="D41" t="str">
            <v>Network Systems</v>
          </cell>
          <cell r="E41" t="str">
            <v>In Field</v>
          </cell>
          <cell r="F41">
            <v>36647</v>
          </cell>
          <cell r="H41" t="str">
            <v>Tinio, Mr. Raul</v>
          </cell>
          <cell r="I41">
            <v>42806</v>
          </cell>
          <cell r="J41">
            <v>2101</v>
          </cell>
          <cell r="K41" t="str">
            <v>CIP ELEC O/H Retic</v>
          </cell>
          <cell r="L41">
            <v>29131</v>
          </cell>
          <cell r="M41">
            <v>70124</v>
          </cell>
          <cell r="N41">
            <v>0</v>
          </cell>
          <cell r="O41">
            <v>16950.25</v>
          </cell>
          <cell r="P41">
            <v>34629.5</v>
          </cell>
          <cell r="Q41">
            <v>0</v>
          </cell>
          <cell r="R41">
            <v>34629.5</v>
          </cell>
        </row>
        <row r="42">
          <cell r="A42">
            <v>512651</v>
          </cell>
          <cell r="B42" t="str">
            <v>Phillip 10&amp;11/3 Padmount Sub</v>
          </cell>
          <cell r="C42" t="str">
            <v>Phillip 10&amp;11/3 Padmount Sub for New Motel</v>
          </cell>
          <cell r="D42" t="str">
            <v>Network Systems</v>
          </cell>
          <cell r="E42" t="str">
            <v>CLOSED</v>
          </cell>
          <cell r="F42">
            <v>35796</v>
          </cell>
          <cell r="G42">
            <v>37192</v>
          </cell>
          <cell r="H42" t="str">
            <v>Cortes, Frank</v>
          </cell>
          <cell r="I42">
            <v>83600</v>
          </cell>
          <cell r="J42">
            <v>2101</v>
          </cell>
          <cell r="K42" t="str">
            <v>CIP ELEC Zone Subs</v>
          </cell>
          <cell r="L42">
            <v>29131</v>
          </cell>
          <cell r="M42">
            <v>70110</v>
          </cell>
          <cell r="N42">
            <v>0</v>
          </cell>
          <cell r="O42">
            <v>82227.09</v>
          </cell>
          <cell r="P42">
            <v>0</v>
          </cell>
          <cell r="Q42">
            <v>82513.070000000007</v>
          </cell>
          <cell r="R42">
            <v>82513.070000000007</v>
          </cell>
        </row>
        <row r="43">
          <cell r="A43">
            <v>512652</v>
          </cell>
          <cell r="B43" t="str">
            <v>Yarra 17/32 Padmount for Sri</v>
          </cell>
          <cell r="C43" t="str">
            <v>Yarralumla 17/32 Padmount for Sri Lanka</v>
          </cell>
          <cell r="D43" t="str">
            <v>Elec Ntwk Project Management</v>
          </cell>
          <cell r="E43" t="str">
            <v>Design</v>
          </cell>
          <cell r="F43">
            <v>36647</v>
          </cell>
          <cell r="G43">
            <v>37680</v>
          </cell>
          <cell r="H43" t="str">
            <v>Walisundara, Mrs. Lakshmi</v>
          </cell>
          <cell r="I43">
            <v>0</v>
          </cell>
          <cell r="J43">
            <v>2101</v>
          </cell>
          <cell r="K43" t="str">
            <v>CIPEN Com/Ind Dvlpm</v>
          </cell>
          <cell r="L43">
            <v>29131</v>
          </cell>
          <cell r="M43">
            <v>70101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512653</v>
          </cell>
          <cell r="B44" t="str">
            <v>Turner 1-10/64 Pad for 46 uni</v>
          </cell>
          <cell r="C44" t="str">
            <v>Turner 1-10/64 Pad for 46 units</v>
          </cell>
          <cell r="D44" t="str">
            <v>Network Systems</v>
          </cell>
          <cell r="E44" t="str">
            <v>CLOSED</v>
          </cell>
          <cell r="F44">
            <v>36647</v>
          </cell>
          <cell r="G44">
            <v>37437</v>
          </cell>
          <cell r="H44" t="str">
            <v>Cortes, Frank</v>
          </cell>
          <cell r="I44">
            <v>79000</v>
          </cell>
          <cell r="J44">
            <v>2101</v>
          </cell>
          <cell r="K44" t="str">
            <v>CIP ELEC Retic</v>
          </cell>
          <cell r="L44">
            <v>29131</v>
          </cell>
          <cell r="M44">
            <v>70123</v>
          </cell>
          <cell r="N44">
            <v>0</v>
          </cell>
          <cell r="O44">
            <v>45924.46</v>
          </cell>
          <cell r="P44">
            <v>0</v>
          </cell>
          <cell r="Q44">
            <v>50424.46</v>
          </cell>
          <cell r="R44">
            <v>50424.46</v>
          </cell>
        </row>
        <row r="45">
          <cell r="A45">
            <v>512656</v>
          </cell>
          <cell r="B45" t="str">
            <v>Turner 10&amp;11/39 LV to 16 Units</v>
          </cell>
          <cell r="C45" t="str">
            <v>Turner 10&amp;11/39 LV to 16 Units</v>
          </cell>
          <cell r="D45" t="str">
            <v>Network Systems</v>
          </cell>
          <cell r="E45" t="str">
            <v>CLOSED</v>
          </cell>
          <cell r="F45">
            <v>36647</v>
          </cell>
          <cell r="H45" t="str">
            <v>Peisley, Mr. Warren</v>
          </cell>
          <cell r="I45">
            <v>81475</v>
          </cell>
          <cell r="J45">
            <v>2101</v>
          </cell>
          <cell r="K45" t="str">
            <v>CIP ELEC U/G Retic</v>
          </cell>
          <cell r="L45">
            <v>29131</v>
          </cell>
          <cell r="M45">
            <v>70123</v>
          </cell>
          <cell r="N45">
            <v>0</v>
          </cell>
          <cell r="O45">
            <v>70350.759999999995</v>
          </cell>
          <cell r="P45">
            <v>0</v>
          </cell>
          <cell r="Q45">
            <v>73875.759999999995</v>
          </cell>
          <cell r="R45">
            <v>73875.759999999995</v>
          </cell>
        </row>
        <row r="46">
          <cell r="A46">
            <v>512678</v>
          </cell>
          <cell r="B46" t="str">
            <v>Barton 5/17 Sub for new Dev</v>
          </cell>
          <cell r="C46" t="str">
            <v>Barton 5/17 Sub for New Development</v>
          </cell>
          <cell r="D46" t="str">
            <v>Elec Ntwk Project Management</v>
          </cell>
          <cell r="E46" t="str">
            <v>Design</v>
          </cell>
          <cell r="F46">
            <v>36676</v>
          </cell>
          <cell r="G46">
            <v>37437</v>
          </cell>
          <cell r="H46" t="str">
            <v>Walisundara, Mrs. Lakshmi</v>
          </cell>
          <cell r="I46">
            <v>0</v>
          </cell>
          <cell r="J46">
            <v>2101</v>
          </cell>
          <cell r="K46" t="str">
            <v>CIPEN Urban Infill</v>
          </cell>
          <cell r="L46">
            <v>29131</v>
          </cell>
          <cell r="M46">
            <v>70101</v>
          </cell>
          <cell r="N46">
            <v>0</v>
          </cell>
          <cell r="O46">
            <v>1525.86</v>
          </cell>
          <cell r="P46">
            <v>1525.86</v>
          </cell>
          <cell r="Q46">
            <v>0</v>
          </cell>
          <cell r="R46">
            <v>1525.86</v>
          </cell>
        </row>
        <row r="47">
          <cell r="A47">
            <v>512685</v>
          </cell>
          <cell r="B47" t="str">
            <v>J&amp;P Rep Prog HV Switch Acton</v>
          </cell>
          <cell r="C47" t="str">
            <v>J&amp;P Rep Prog HV Switch Acton ANU 1241</v>
          </cell>
          <cell r="D47" t="str">
            <v>Network Systems</v>
          </cell>
          <cell r="E47" t="str">
            <v>CLOSED</v>
          </cell>
          <cell r="F47">
            <v>36678</v>
          </cell>
          <cell r="G47">
            <v>37437</v>
          </cell>
          <cell r="H47" t="str">
            <v>Malcolm, Doug</v>
          </cell>
          <cell r="I47">
            <v>42408</v>
          </cell>
          <cell r="J47">
            <v>2101</v>
          </cell>
          <cell r="K47" t="str">
            <v>CIP ELEC Dist Subs</v>
          </cell>
          <cell r="L47">
            <v>29131</v>
          </cell>
          <cell r="M47">
            <v>70140</v>
          </cell>
          <cell r="N47">
            <v>0</v>
          </cell>
          <cell r="O47">
            <v>29774.92</v>
          </cell>
          <cell r="P47">
            <v>0</v>
          </cell>
          <cell r="Q47">
            <v>34520.33</v>
          </cell>
          <cell r="R47">
            <v>34520.33</v>
          </cell>
        </row>
        <row r="48">
          <cell r="A48">
            <v>512688</v>
          </cell>
          <cell r="B48" t="str">
            <v>J&amp;P Rep Prg HVLV Brd City Law</v>
          </cell>
          <cell r="C48" t="str">
            <v>J&amp;P Rep Prg HVLV Brd City Law Courts</v>
          </cell>
          <cell r="D48" t="str">
            <v>Network Systems</v>
          </cell>
          <cell r="E48" t="str">
            <v>In Field</v>
          </cell>
          <cell r="F48">
            <v>36678</v>
          </cell>
          <cell r="H48" t="str">
            <v>Malcolm, Doug</v>
          </cell>
          <cell r="I48">
            <v>166116</v>
          </cell>
          <cell r="J48">
            <v>2101</v>
          </cell>
          <cell r="K48" t="str">
            <v>CIP ELEC Dist Subs</v>
          </cell>
          <cell r="L48">
            <v>29131</v>
          </cell>
          <cell r="M48">
            <v>70140</v>
          </cell>
          <cell r="N48">
            <v>63566.36</v>
          </cell>
          <cell r="O48">
            <v>130007.3</v>
          </cell>
          <cell r="P48">
            <v>171620.2</v>
          </cell>
          <cell r="Q48">
            <v>0</v>
          </cell>
          <cell r="R48">
            <v>171620.2</v>
          </cell>
        </row>
        <row r="49">
          <cell r="A49">
            <v>512700</v>
          </cell>
          <cell r="B49" t="str">
            <v>Lyneham 3/67 LV Supply Pump</v>
          </cell>
          <cell r="C49" t="str">
            <v>Lyneham 3/67 LV Supply to Pump</v>
          </cell>
          <cell r="D49" t="str">
            <v>Network Systems</v>
          </cell>
          <cell r="E49" t="str">
            <v>In Field</v>
          </cell>
          <cell r="F49">
            <v>36678</v>
          </cell>
          <cell r="H49" t="str">
            <v>Walisundara, Mrs. Lakshmi</v>
          </cell>
          <cell r="I49">
            <v>108670</v>
          </cell>
          <cell r="J49">
            <v>2101</v>
          </cell>
          <cell r="K49" t="str">
            <v>CIP ELEC U/G Retic</v>
          </cell>
          <cell r="L49">
            <v>29131</v>
          </cell>
          <cell r="M49">
            <v>70123</v>
          </cell>
          <cell r="N49">
            <v>27523.67</v>
          </cell>
          <cell r="O49">
            <v>105686.69</v>
          </cell>
          <cell r="P49">
            <v>112526.49</v>
          </cell>
          <cell r="Q49">
            <v>0</v>
          </cell>
          <cell r="R49">
            <v>112526.49</v>
          </cell>
        </row>
        <row r="50">
          <cell r="A50">
            <v>512705</v>
          </cell>
          <cell r="B50" t="str">
            <v>OConnor 2/86 LV City Edge Dev</v>
          </cell>
          <cell r="C50" t="str">
            <v>OConnor 2/86 LV City Edge Development</v>
          </cell>
          <cell r="D50" t="str">
            <v>Network Systems</v>
          </cell>
          <cell r="E50" t="str">
            <v>CLOSED</v>
          </cell>
          <cell r="F50">
            <v>36678</v>
          </cell>
          <cell r="G50">
            <v>37042</v>
          </cell>
          <cell r="H50" t="str">
            <v>Maguire, Paul</v>
          </cell>
          <cell r="I50">
            <v>8975</v>
          </cell>
          <cell r="J50">
            <v>2101</v>
          </cell>
          <cell r="K50" t="str">
            <v>CIP ELEC U/G Retic</v>
          </cell>
          <cell r="L50">
            <v>29131</v>
          </cell>
          <cell r="M50">
            <v>70123</v>
          </cell>
          <cell r="N50">
            <v>0</v>
          </cell>
          <cell r="O50">
            <v>118.82</v>
          </cell>
          <cell r="P50">
            <v>0</v>
          </cell>
          <cell r="Q50">
            <v>10706.21</v>
          </cell>
          <cell r="R50">
            <v>10706.21</v>
          </cell>
        </row>
        <row r="51">
          <cell r="A51">
            <v>512706</v>
          </cell>
          <cell r="B51" t="str">
            <v>OConnor 1/45 Pole Rel Shops</v>
          </cell>
          <cell r="C51" t="str">
            <v>OConnor 1/45 Pole Reloc behind Shops</v>
          </cell>
          <cell r="D51" t="str">
            <v>Network Systems</v>
          </cell>
          <cell r="E51" t="str">
            <v>CAPITALISED WAITING CLOSURE</v>
          </cell>
          <cell r="F51">
            <v>36678</v>
          </cell>
          <cell r="G51">
            <v>37195</v>
          </cell>
          <cell r="H51" t="str">
            <v>Maguire, Paul</v>
          </cell>
          <cell r="I51">
            <v>54292</v>
          </cell>
          <cell r="J51">
            <v>2101</v>
          </cell>
          <cell r="K51" t="str">
            <v>CIP ELEC O/H Retic</v>
          </cell>
          <cell r="L51">
            <v>29131</v>
          </cell>
          <cell r="M51">
            <v>70124</v>
          </cell>
          <cell r="N51">
            <v>0</v>
          </cell>
          <cell r="O51">
            <v>-7074.59</v>
          </cell>
          <cell r="P51">
            <v>0</v>
          </cell>
          <cell r="Q51">
            <v>65838.77</v>
          </cell>
          <cell r="R51">
            <v>65838.77</v>
          </cell>
        </row>
        <row r="52">
          <cell r="A52">
            <v>512713</v>
          </cell>
          <cell r="B52" t="str">
            <v>Majura Canb A/port Install HV</v>
          </cell>
          <cell r="C52" t="str">
            <v>Majura Canb A/port Install HV Metering</v>
          </cell>
          <cell r="D52" t="str">
            <v>Network Systems</v>
          </cell>
          <cell r="E52" t="str">
            <v>Design</v>
          </cell>
          <cell r="F52">
            <v>36699</v>
          </cell>
          <cell r="G52">
            <v>37437</v>
          </cell>
          <cell r="H52" t="str">
            <v>Cortes, Frank</v>
          </cell>
          <cell r="I52">
            <v>0</v>
          </cell>
          <cell r="J52">
            <v>2101</v>
          </cell>
          <cell r="K52" t="str">
            <v>CIP ELEC Dist Subs</v>
          </cell>
          <cell r="L52">
            <v>29131</v>
          </cell>
          <cell r="M52">
            <v>70140</v>
          </cell>
          <cell r="N52">
            <v>0</v>
          </cell>
          <cell r="O52">
            <v>0</v>
          </cell>
          <cell r="P52">
            <v>4159</v>
          </cell>
          <cell r="Q52">
            <v>0</v>
          </cell>
          <cell r="R52">
            <v>4159</v>
          </cell>
        </row>
        <row r="53">
          <cell r="A53">
            <v>512714</v>
          </cell>
          <cell r="B53" t="str">
            <v>Amaroo opp 19/15 Padmont</v>
          </cell>
          <cell r="C53" t="str">
            <v>Amaroo opp 19/15 Padmont for Primary School</v>
          </cell>
          <cell r="D53" t="str">
            <v>Elec Ntwk Asset Performance</v>
          </cell>
          <cell r="E53" t="str">
            <v>CAPITALISED WAITING CLOSURE</v>
          </cell>
          <cell r="F53">
            <v>36699</v>
          </cell>
          <cell r="G53">
            <v>37437</v>
          </cell>
          <cell r="H53" t="str">
            <v>Ochmanski, Mrs. Dana</v>
          </cell>
          <cell r="I53">
            <v>49960</v>
          </cell>
          <cell r="J53">
            <v>2105</v>
          </cell>
          <cell r="K53" t="str">
            <v>CIPEN Com/Ind Dvlpm</v>
          </cell>
          <cell r="L53">
            <v>29131</v>
          </cell>
          <cell r="M53">
            <v>70101</v>
          </cell>
          <cell r="N53">
            <v>0</v>
          </cell>
          <cell r="O53">
            <v>67585.03</v>
          </cell>
          <cell r="P53">
            <v>0</v>
          </cell>
          <cell r="Q53">
            <v>67585.03</v>
          </cell>
          <cell r="R53">
            <v>67585.03</v>
          </cell>
        </row>
        <row r="54">
          <cell r="A54">
            <v>512717</v>
          </cell>
          <cell r="B54" t="str">
            <v>Forrest 3/13 SS1698 Repl Prog</v>
          </cell>
          <cell r="C54" t="str">
            <v>Forrest 3/13 SS1698 Repl HV S/Gr GEC Prog 00/01</v>
          </cell>
          <cell r="D54" t="str">
            <v>Network Systems</v>
          </cell>
          <cell r="E54" t="str">
            <v>CLOSED</v>
          </cell>
          <cell r="F54">
            <v>36708</v>
          </cell>
          <cell r="G54">
            <v>37164</v>
          </cell>
          <cell r="H54" t="str">
            <v>Malcolm, Doug</v>
          </cell>
          <cell r="I54">
            <v>26022</v>
          </cell>
          <cell r="J54">
            <v>2101</v>
          </cell>
          <cell r="K54" t="str">
            <v>CIP ELEC Dist Subs</v>
          </cell>
          <cell r="L54">
            <v>29131</v>
          </cell>
          <cell r="M54">
            <v>70140</v>
          </cell>
          <cell r="N54">
            <v>0</v>
          </cell>
          <cell r="O54">
            <v>22620.75</v>
          </cell>
          <cell r="P54">
            <v>0</v>
          </cell>
          <cell r="Q54">
            <v>23046.35</v>
          </cell>
          <cell r="R54">
            <v>23046.35</v>
          </cell>
        </row>
        <row r="55">
          <cell r="A55">
            <v>512718</v>
          </cell>
          <cell r="B55" t="str">
            <v>Holder 5/40 SS1599 Repl HV</v>
          </cell>
          <cell r="C55" t="str">
            <v>Holder 5/40 SS1599 Repl HV S/Gr GEC Repl Prog</v>
          </cell>
          <cell r="D55" t="str">
            <v>Network Systems</v>
          </cell>
          <cell r="E55" t="str">
            <v>CLOSED</v>
          </cell>
          <cell r="F55">
            <v>36708</v>
          </cell>
          <cell r="G55">
            <v>37225</v>
          </cell>
          <cell r="H55" t="str">
            <v>Malcolm, Doug</v>
          </cell>
          <cell r="I55">
            <v>22655</v>
          </cell>
          <cell r="J55">
            <v>2101</v>
          </cell>
          <cell r="K55" t="str">
            <v>CIP ELEC Dist Subs</v>
          </cell>
          <cell r="L55">
            <v>29131</v>
          </cell>
          <cell r="M55">
            <v>70140</v>
          </cell>
          <cell r="N55">
            <v>0</v>
          </cell>
          <cell r="O55">
            <v>21111.85</v>
          </cell>
          <cell r="P55">
            <v>0</v>
          </cell>
          <cell r="Q55">
            <v>21686.01</v>
          </cell>
          <cell r="R55">
            <v>21686.01</v>
          </cell>
        </row>
        <row r="56">
          <cell r="A56">
            <v>512719</v>
          </cell>
          <cell r="B56" t="str">
            <v>Holt 5/19 SS1632 Repl HV S/Gr</v>
          </cell>
          <cell r="C56" t="str">
            <v>Holt 5/19 SS1632 Repl HV S/Gr</v>
          </cell>
          <cell r="D56" t="str">
            <v>Network Systems</v>
          </cell>
          <cell r="E56" t="str">
            <v>CLOSED</v>
          </cell>
          <cell r="F56">
            <v>36708</v>
          </cell>
          <cell r="H56" t="str">
            <v>Malcolm, Doug</v>
          </cell>
          <cell r="I56">
            <v>22655</v>
          </cell>
          <cell r="J56">
            <v>2101</v>
          </cell>
          <cell r="K56" t="str">
            <v>CIP ELEC Dist Subs</v>
          </cell>
          <cell r="L56">
            <v>29131</v>
          </cell>
          <cell r="M56">
            <v>70140</v>
          </cell>
          <cell r="N56">
            <v>0</v>
          </cell>
          <cell r="O56">
            <v>21947.360000000001</v>
          </cell>
          <cell r="P56">
            <v>0</v>
          </cell>
          <cell r="Q56">
            <v>22120.9</v>
          </cell>
          <cell r="R56">
            <v>22120.9</v>
          </cell>
        </row>
        <row r="57">
          <cell r="A57">
            <v>512720</v>
          </cell>
          <cell r="B57" t="str">
            <v>Latham ss1517 Repl S/Gr GEC</v>
          </cell>
          <cell r="C57" t="str">
            <v>Holt 5/19 SS1632 Repl HV S/Gr GEC Prog</v>
          </cell>
          <cell r="D57" t="str">
            <v>Network Systems</v>
          </cell>
          <cell r="E57" t="str">
            <v>CLOSED</v>
          </cell>
          <cell r="F57">
            <v>36708</v>
          </cell>
          <cell r="G57">
            <v>37103</v>
          </cell>
          <cell r="H57" t="str">
            <v>Malcolm, Doug</v>
          </cell>
          <cell r="I57">
            <v>27513</v>
          </cell>
          <cell r="J57">
            <v>2101</v>
          </cell>
          <cell r="K57" t="str">
            <v>CIP ELEC Dist Subs</v>
          </cell>
          <cell r="L57">
            <v>29131</v>
          </cell>
          <cell r="M57">
            <v>70140</v>
          </cell>
          <cell r="N57">
            <v>0</v>
          </cell>
          <cell r="O57">
            <v>11307.66</v>
          </cell>
          <cell r="P57">
            <v>0</v>
          </cell>
          <cell r="Q57">
            <v>29358.77</v>
          </cell>
          <cell r="R57">
            <v>29358.77</v>
          </cell>
        </row>
        <row r="58">
          <cell r="A58">
            <v>512723</v>
          </cell>
          <cell r="B58" t="str">
            <v>Banks, Green, Condor Stir</v>
          </cell>
          <cell r="C58" t="str">
            <v>Banks, Green, Condor Stir Krone HV S/Gr Rep Pkg 7</v>
          </cell>
          <cell r="D58" t="str">
            <v>Network Systems</v>
          </cell>
          <cell r="E58" t="str">
            <v>CLOSED</v>
          </cell>
          <cell r="F58">
            <v>36708</v>
          </cell>
          <cell r="G58">
            <v>37072</v>
          </cell>
          <cell r="H58" t="str">
            <v>Malcolm, Doug</v>
          </cell>
          <cell r="I58">
            <v>68594</v>
          </cell>
          <cell r="J58">
            <v>2101</v>
          </cell>
          <cell r="K58" t="str">
            <v>CIP ELEC Dist Subs</v>
          </cell>
          <cell r="L58">
            <v>29131</v>
          </cell>
          <cell r="M58">
            <v>70140</v>
          </cell>
          <cell r="N58">
            <v>0</v>
          </cell>
          <cell r="O58">
            <v>28.99</v>
          </cell>
          <cell r="P58">
            <v>0</v>
          </cell>
          <cell r="Q58">
            <v>59648.14</v>
          </cell>
          <cell r="R58">
            <v>59648.14</v>
          </cell>
        </row>
        <row r="59">
          <cell r="A59">
            <v>512740</v>
          </cell>
          <cell r="B59" t="str">
            <v>Lyons 28/9 Rebuild Pole 940</v>
          </cell>
          <cell r="C59" t="str">
            <v>Lyons 28/9 Rebuild Pole Sub 940</v>
          </cell>
          <cell r="D59" t="str">
            <v>Elec Ntwk Asset Performance</v>
          </cell>
          <cell r="E59" t="str">
            <v>Design</v>
          </cell>
          <cell r="F59">
            <v>36708</v>
          </cell>
          <cell r="G59">
            <v>37256</v>
          </cell>
          <cell r="H59" t="str">
            <v>Ochmanski, Mrs. Dana</v>
          </cell>
          <cell r="I59">
            <v>0</v>
          </cell>
          <cell r="J59">
            <v>2105</v>
          </cell>
          <cell r="K59" t="str">
            <v>CIPEN DS S/S Replac</v>
          </cell>
          <cell r="L59">
            <v>29131</v>
          </cell>
          <cell r="M59">
            <v>70102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512741</v>
          </cell>
          <cell r="B60" t="str">
            <v>Lyneh 1/54 Rebuild Pole Sub556</v>
          </cell>
          <cell r="C60" t="str">
            <v>Lyneham 1/54 Rebuild Pole Sub 556</v>
          </cell>
          <cell r="D60" t="str">
            <v>Elec Ntwk Asset Performance</v>
          </cell>
          <cell r="E60" t="str">
            <v>In Field</v>
          </cell>
          <cell r="F60">
            <v>36708</v>
          </cell>
          <cell r="H60" t="str">
            <v>Ochmanski, Mrs. Dana</v>
          </cell>
          <cell r="I60">
            <v>36300</v>
          </cell>
          <cell r="J60">
            <v>2105</v>
          </cell>
          <cell r="K60" t="str">
            <v>CIPEN DS S/S Replac</v>
          </cell>
          <cell r="L60">
            <v>29131</v>
          </cell>
          <cell r="M60">
            <v>70102</v>
          </cell>
          <cell r="N60">
            <v>14837.25</v>
          </cell>
          <cell r="O60">
            <v>39394.050000000003</v>
          </cell>
          <cell r="P60">
            <v>39394.050000000003</v>
          </cell>
          <cell r="Q60">
            <v>0</v>
          </cell>
          <cell r="R60">
            <v>39394.050000000003</v>
          </cell>
        </row>
        <row r="61">
          <cell r="A61">
            <v>512745</v>
          </cell>
          <cell r="B61" t="str">
            <v>Replacement Pkg 11 00/01</v>
          </cell>
          <cell r="C61" t="str">
            <v>Replacement Pkg 11 00/01 Calwell, Gordon, G/Way</v>
          </cell>
          <cell r="D61" t="str">
            <v>Network Systems</v>
          </cell>
          <cell r="E61" t="str">
            <v>CLOSED</v>
          </cell>
          <cell r="F61">
            <v>36727</v>
          </cell>
          <cell r="G61">
            <v>37154</v>
          </cell>
          <cell r="H61" t="str">
            <v>Malcolm, Doug</v>
          </cell>
          <cell r="I61">
            <v>76161</v>
          </cell>
          <cell r="J61">
            <v>2101</v>
          </cell>
          <cell r="K61" t="str">
            <v>CIP ELEC Dist Subs</v>
          </cell>
          <cell r="L61">
            <v>29131</v>
          </cell>
          <cell r="M61">
            <v>70140</v>
          </cell>
          <cell r="N61">
            <v>0</v>
          </cell>
          <cell r="O61">
            <v>275.08</v>
          </cell>
          <cell r="P61">
            <v>0</v>
          </cell>
          <cell r="Q61">
            <v>66277.47</v>
          </cell>
          <cell r="R61">
            <v>66277.47</v>
          </cell>
        </row>
        <row r="62">
          <cell r="A62">
            <v>512746</v>
          </cell>
          <cell r="B62" t="str">
            <v>Replacement Pkg 12 00/01</v>
          </cell>
          <cell r="C62" t="str">
            <v>Replacement Pkg 12 00/01 Phillip, Rivett</v>
          </cell>
          <cell r="D62" t="str">
            <v>Network Systems</v>
          </cell>
          <cell r="E62" t="str">
            <v>CLOSED</v>
          </cell>
          <cell r="F62">
            <v>36727</v>
          </cell>
          <cell r="G62">
            <v>37092</v>
          </cell>
          <cell r="H62" t="str">
            <v>Malcolm, Doug</v>
          </cell>
          <cell r="I62">
            <v>49151</v>
          </cell>
          <cell r="J62">
            <v>2101</v>
          </cell>
          <cell r="K62" t="str">
            <v>CIP ELEC Dist Subs</v>
          </cell>
          <cell r="L62">
            <v>29131</v>
          </cell>
          <cell r="M62">
            <v>70140</v>
          </cell>
          <cell r="N62">
            <v>0</v>
          </cell>
          <cell r="O62">
            <v>181.43</v>
          </cell>
          <cell r="P62">
            <v>0</v>
          </cell>
          <cell r="Q62">
            <v>41702.04</v>
          </cell>
          <cell r="R62">
            <v>41702.04</v>
          </cell>
        </row>
        <row r="63">
          <cell r="A63">
            <v>512747</v>
          </cell>
          <cell r="B63" t="str">
            <v>Replacement Pkg 13 - 00/01</v>
          </cell>
          <cell r="C63" t="str">
            <v>Replacement Pkg 13 - 00/01 Bonython, Wann</v>
          </cell>
          <cell r="D63" t="str">
            <v>Network Systems</v>
          </cell>
          <cell r="E63" t="str">
            <v>CLOSED</v>
          </cell>
          <cell r="F63">
            <v>36727</v>
          </cell>
          <cell r="G63">
            <v>37154</v>
          </cell>
          <cell r="H63" t="str">
            <v>Malcolm, Doug</v>
          </cell>
          <cell r="I63">
            <v>52850</v>
          </cell>
          <cell r="J63">
            <v>2101</v>
          </cell>
          <cell r="K63" t="str">
            <v>CIP ELEC Dist Subs</v>
          </cell>
          <cell r="L63">
            <v>29131</v>
          </cell>
          <cell r="M63">
            <v>70140</v>
          </cell>
          <cell r="N63">
            <v>0</v>
          </cell>
          <cell r="O63">
            <v>4484.01</v>
          </cell>
          <cell r="P63">
            <v>0</v>
          </cell>
          <cell r="Q63">
            <v>39274.22</v>
          </cell>
          <cell r="R63">
            <v>39274.22</v>
          </cell>
        </row>
        <row r="64">
          <cell r="A64">
            <v>512748</v>
          </cell>
          <cell r="B64" t="str">
            <v>GEC Prog 2000/01 Latham SS1520</v>
          </cell>
          <cell r="C64" t="str">
            <v>GEC Prog 2000/01 Latham SS1520</v>
          </cell>
          <cell r="D64" t="str">
            <v>Network Systems</v>
          </cell>
          <cell r="E64" t="str">
            <v>CLOSED</v>
          </cell>
          <cell r="F64">
            <v>36727</v>
          </cell>
          <cell r="G64">
            <v>37154</v>
          </cell>
          <cell r="H64" t="str">
            <v>Malcolm, Doug</v>
          </cell>
          <cell r="I64">
            <v>22645</v>
          </cell>
          <cell r="J64">
            <v>2101</v>
          </cell>
          <cell r="K64" t="str">
            <v>CIP ELEC Dist Subs</v>
          </cell>
          <cell r="L64">
            <v>29131</v>
          </cell>
          <cell r="M64">
            <v>70140</v>
          </cell>
          <cell r="N64">
            <v>0</v>
          </cell>
          <cell r="O64">
            <v>7683.82</v>
          </cell>
          <cell r="P64">
            <v>0</v>
          </cell>
          <cell r="Q64">
            <v>27220.59</v>
          </cell>
          <cell r="R64">
            <v>27220.59</v>
          </cell>
        </row>
        <row r="65">
          <cell r="A65">
            <v>512749</v>
          </cell>
          <cell r="B65" t="str">
            <v>GEC Prog 2000/01 Latham</v>
          </cell>
          <cell r="C65" t="str">
            <v>GEC Replacement Prog 2000/01 Latham</v>
          </cell>
          <cell r="D65" t="str">
            <v>Network Systems</v>
          </cell>
          <cell r="E65" t="str">
            <v>CLOSED</v>
          </cell>
          <cell r="F65">
            <v>36727</v>
          </cell>
          <cell r="G65">
            <v>37154</v>
          </cell>
          <cell r="H65" t="str">
            <v>Malcolm, Doug</v>
          </cell>
          <cell r="I65">
            <v>22150</v>
          </cell>
          <cell r="J65">
            <v>2101</v>
          </cell>
          <cell r="K65" t="str">
            <v>CIP ELEC Dist Subs</v>
          </cell>
          <cell r="L65">
            <v>29131</v>
          </cell>
          <cell r="M65">
            <v>70140</v>
          </cell>
          <cell r="N65">
            <v>0</v>
          </cell>
          <cell r="O65">
            <v>1285.1300000000001</v>
          </cell>
          <cell r="P65">
            <v>0</v>
          </cell>
          <cell r="Q65">
            <v>15864.35</v>
          </cell>
          <cell r="R65">
            <v>15864.35</v>
          </cell>
        </row>
        <row r="66">
          <cell r="A66">
            <v>512750</v>
          </cell>
          <cell r="B66" t="str">
            <v>GEC Repl Program 00/01 Turner</v>
          </cell>
          <cell r="C66" t="str">
            <v>GEC Repl Program 00/01 Turner</v>
          </cell>
          <cell r="D66" t="str">
            <v>Network Systems</v>
          </cell>
          <cell r="E66" t="str">
            <v>CLOSED</v>
          </cell>
          <cell r="F66">
            <v>36727</v>
          </cell>
          <cell r="G66">
            <v>37287</v>
          </cell>
          <cell r="H66" t="str">
            <v>Malcolm, Doug</v>
          </cell>
          <cell r="I66">
            <v>35436</v>
          </cell>
          <cell r="J66">
            <v>2101</v>
          </cell>
          <cell r="K66" t="str">
            <v>CIP ELEC Dist Subs</v>
          </cell>
          <cell r="L66">
            <v>29131</v>
          </cell>
          <cell r="M66">
            <v>70140</v>
          </cell>
          <cell r="N66">
            <v>0</v>
          </cell>
          <cell r="O66">
            <v>16163.07</v>
          </cell>
          <cell r="P66">
            <v>0</v>
          </cell>
          <cell r="Q66">
            <v>28082.9</v>
          </cell>
          <cell r="R66">
            <v>28082.9</v>
          </cell>
        </row>
        <row r="67">
          <cell r="A67">
            <v>512757</v>
          </cell>
          <cell r="B67" t="str">
            <v>Mitchell 1/16 Upg S1950 Trans</v>
          </cell>
          <cell r="C67" t="str">
            <v>Mitchell 1/16 Upg S1950 Transformer</v>
          </cell>
          <cell r="D67" t="str">
            <v>Network Systems</v>
          </cell>
          <cell r="E67" t="str">
            <v>CLOSED</v>
          </cell>
          <cell r="F67">
            <v>36727</v>
          </cell>
          <cell r="G67">
            <v>37437</v>
          </cell>
          <cell r="H67" t="str">
            <v>Hunnemann, Frank</v>
          </cell>
          <cell r="I67">
            <v>16363</v>
          </cell>
          <cell r="J67">
            <v>2101</v>
          </cell>
          <cell r="K67" t="str">
            <v>CIP ELEC Dist Subs</v>
          </cell>
          <cell r="L67">
            <v>29131</v>
          </cell>
          <cell r="M67">
            <v>70140</v>
          </cell>
          <cell r="N67">
            <v>0</v>
          </cell>
          <cell r="O67">
            <v>14400.02</v>
          </cell>
          <cell r="P67">
            <v>0</v>
          </cell>
          <cell r="Q67">
            <v>16263.21</v>
          </cell>
          <cell r="R67">
            <v>16263.21</v>
          </cell>
        </row>
        <row r="68">
          <cell r="A68">
            <v>512759</v>
          </cell>
          <cell r="B68" t="str">
            <v>Griffith 5/25 LV to 64 Units</v>
          </cell>
          <cell r="C68" t="str">
            <v>Griffith 5/25 LV to 64 Units</v>
          </cell>
          <cell r="D68" t="str">
            <v>Network Systems</v>
          </cell>
          <cell r="E68" t="str">
            <v>CLOSED</v>
          </cell>
          <cell r="F68">
            <v>36733</v>
          </cell>
          <cell r="G68">
            <v>37296</v>
          </cell>
          <cell r="H68" t="str">
            <v>Singh, Mr. Darshan</v>
          </cell>
          <cell r="I68">
            <v>14351</v>
          </cell>
          <cell r="J68">
            <v>2101</v>
          </cell>
          <cell r="K68" t="str">
            <v>CIP ELEC U/G Retic</v>
          </cell>
          <cell r="L68">
            <v>29131</v>
          </cell>
          <cell r="M68">
            <v>70123</v>
          </cell>
          <cell r="N68">
            <v>0</v>
          </cell>
          <cell r="O68">
            <v>21616.79</v>
          </cell>
          <cell r="P68">
            <v>0</v>
          </cell>
          <cell r="Q68">
            <v>23216.79</v>
          </cell>
          <cell r="R68">
            <v>23216.79</v>
          </cell>
        </row>
        <row r="69">
          <cell r="A69">
            <v>512760</v>
          </cell>
          <cell r="B69" t="str">
            <v>Calwell Sec754d 756 Est</v>
          </cell>
          <cell r="C69" t="str">
            <v>Calwell Sec754d 756 Est</v>
          </cell>
          <cell r="D69" t="str">
            <v>Network Systems</v>
          </cell>
          <cell r="E69" t="str">
            <v>CLOSED</v>
          </cell>
          <cell r="F69">
            <v>36733</v>
          </cell>
          <cell r="G69">
            <v>37011</v>
          </cell>
          <cell r="H69" t="str">
            <v>Walisundara, Mrs. Lakshmi</v>
          </cell>
          <cell r="I69">
            <v>52974</v>
          </cell>
          <cell r="J69">
            <v>2101</v>
          </cell>
          <cell r="K69" t="str">
            <v>CIP ELEC U/G Retic</v>
          </cell>
          <cell r="L69">
            <v>29131</v>
          </cell>
          <cell r="M69">
            <v>70123</v>
          </cell>
          <cell r="N69">
            <v>0</v>
          </cell>
          <cell r="O69">
            <v>503.77</v>
          </cell>
          <cell r="P69">
            <v>0</v>
          </cell>
          <cell r="Q69">
            <v>41556.75</v>
          </cell>
          <cell r="R69">
            <v>41556.75</v>
          </cell>
        </row>
        <row r="70">
          <cell r="A70">
            <v>512773</v>
          </cell>
          <cell r="B70" t="str">
            <v>Maj Canb A/Port Blk2 Impulse</v>
          </cell>
          <cell r="C70" t="str">
            <v>Majura Canberra Airport Building 2 Ind Est Impulse</v>
          </cell>
          <cell r="D70" t="str">
            <v>Network Systems</v>
          </cell>
          <cell r="E70" t="str">
            <v>CLOSED</v>
          </cell>
          <cell r="F70">
            <v>36739</v>
          </cell>
          <cell r="G70">
            <v>37437</v>
          </cell>
          <cell r="H70" t="str">
            <v>Cortes, Frank</v>
          </cell>
          <cell r="I70">
            <v>91917</v>
          </cell>
          <cell r="J70">
            <v>2101</v>
          </cell>
          <cell r="K70" t="str">
            <v>CIP ELEC U/G Retic</v>
          </cell>
          <cell r="L70">
            <v>29131</v>
          </cell>
          <cell r="M70">
            <v>70123</v>
          </cell>
          <cell r="N70">
            <v>0</v>
          </cell>
          <cell r="O70">
            <v>101622.19</v>
          </cell>
          <cell r="P70">
            <v>0</v>
          </cell>
          <cell r="Q70">
            <v>110744.9</v>
          </cell>
          <cell r="R70">
            <v>110744.9</v>
          </cell>
        </row>
        <row r="71">
          <cell r="A71">
            <v>512774</v>
          </cell>
          <cell r="B71" t="str">
            <v>Griffith 27/78 LV to units&amp;Caf</v>
          </cell>
          <cell r="C71" t="str">
            <v>Griffith 27/78 LV to units&amp;Caf</v>
          </cell>
          <cell r="D71" t="str">
            <v>Network Systems</v>
          </cell>
          <cell r="E71" t="str">
            <v>CLOSED</v>
          </cell>
          <cell r="F71">
            <v>36746</v>
          </cell>
          <cell r="G71">
            <v>37164</v>
          </cell>
          <cell r="H71" t="str">
            <v>Peisley, Mr. Warren</v>
          </cell>
          <cell r="I71">
            <v>110587</v>
          </cell>
          <cell r="J71">
            <v>2101</v>
          </cell>
          <cell r="K71" t="str">
            <v>CIP ELEC U/G Retic</v>
          </cell>
          <cell r="L71">
            <v>29131</v>
          </cell>
          <cell r="M71">
            <v>70123</v>
          </cell>
          <cell r="N71">
            <v>0</v>
          </cell>
          <cell r="O71">
            <v>140.30000000000001</v>
          </cell>
          <cell r="P71">
            <v>0</v>
          </cell>
          <cell r="Q71">
            <v>54901.58</v>
          </cell>
          <cell r="R71">
            <v>54901.58</v>
          </cell>
        </row>
        <row r="72">
          <cell r="A72">
            <v>512777</v>
          </cell>
          <cell r="B72" t="str">
            <v>Bruce Sec 83 LV to 32 Units</v>
          </cell>
          <cell r="C72" t="str">
            <v>Bruce Sec 83 LV to 32 Units</v>
          </cell>
          <cell r="D72" t="str">
            <v>Network Systems</v>
          </cell>
          <cell r="E72" t="str">
            <v>CLOSED</v>
          </cell>
          <cell r="F72">
            <v>36746</v>
          </cell>
          <cell r="G72">
            <v>37123</v>
          </cell>
          <cell r="H72" t="str">
            <v>Ochmanski, Mrs. Dana</v>
          </cell>
          <cell r="I72">
            <v>31800</v>
          </cell>
          <cell r="J72">
            <v>2101</v>
          </cell>
          <cell r="K72" t="str">
            <v>CIP ELEC U/G Retic</v>
          </cell>
          <cell r="L72">
            <v>29131</v>
          </cell>
          <cell r="M72">
            <v>70123</v>
          </cell>
          <cell r="N72">
            <v>0</v>
          </cell>
          <cell r="O72">
            <v>201.28</v>
          </cell>
          <cell r="P72">
            <v>0</v>
          </cell>
          <cell r="Q72">
            <v>31649.11</v>
          </cell>
          <cell r="R72">
            <v>31649.11</v>
          </cell>
        </row>
        <row r="73">
          <cell r="A73">
            <v>512789</v>
          </cell>
          <cell r="B73" t="str">
            <v>O'malley East Development</v>
          </cell>
          <cell r="C73" t="str">
            <v>O'malley East Development</v>
          </cell>
          <cell r="D73" t="str">
            <v>Elec Ntwk Project Management</v>
          </cell>
          <cell r="E73" t="str">
            <v>Design</v>
          </cell>
          <cell r="F73">
            <v>36749</v>
          </cell>
          <cell r="G73">
            <v>37499</v>
          </cell>
          <cell r="H73" t="str">
            <v>Cortes, Frank</v>
          </cell>
          <cell r="I73">
            <v>0</v>
          </cell>
          <cell r="J73">
            <v>2101</v>
          </cell>
          <cell r="K73" t="str">
            <v>CIPEN Urban Dvlpmnt</v>
          </cell>
          <cell r="L73">
            <v>29131</v>
          </cell>
          <cell r="M73">
            <v>70101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512790</v>
          </cell>
          <cell r="B74" t="str">
            <v>Ainslie 5+9/66 Rel Pole</v>
          </cell>
          <cell r="C74" t="str">
            <v>Ainslie 5+9/66 Rel Pole</v>
          </cell>
          <cell r="D74" t="str">
            <v>Network Systems</v>
          </cell>
          <cell r="E74" t="str">
            <v>CLOSED</v>
          </cell>
          <cell r="F74">
            <v>36749</v>
          </cell>
          <cell r="G74">
            <v>37437</v>
          </cell>
          <cell r="H74" t="str">
            <v>Singh, Mr. Darshan</v>
          </cell>
          <cell r="I74">
            <v>9999</v>
          </cell>
          <cell r="J74">
            <v>2101</v>
          </cell>
          <cell r="K74" t="str">
            <v>CIP ELEC U/G Retic</v>
          </cell>
          <cell r="L74">
            <v>29131</v>
          </cell>
          <cell r="M74">
            <v>70123</v>
          </cell>
          <cell r="N74">
            <v>0</v>
          </cell>
          <cell r="O74">
            <v>8064.26</v>
          </cell>
          <cell r="P74">
            <v>0</v>
          </cell>
          <cell r="Q74">
            <v>9364.26</v>
          </cell>
          <cell r="R74">
            <v>9364.26</v>
          </cell>
        </row>
        <row r="75">
          <cell r="A75">
            <v>512793</v>
          </cell>
          <cell r="B75" t="str">
            <v>Ngunnawal 4/106 Stage3</v>
          </cell>
          <cell r="C75" t="str">
            <v>Ngunnawal 4/106 Stage3</v>
          </cell>
          <cell r="D75" t="str">
            <v>Network Systems</v>
          </cell>
          <cell r="E75" t="str">
            <v>CLOSED</v>
          </cell>
          <cell r="F75">
            <v>36756</v>
          </cell>
          <cell r="H75" t="str">
            <v>Cortes, Frank</v>
          </cell>
          <cell r="I75">
            <v>5830</v>
          </cell>
          <cell r="J75">
            <v>2101</v>
          </cell>
          <cell r="K75" t="str">
            <v>CIP ELEC U/G Retic</v>
          </cell>
          <cell r="L75">
            <v>29131</v>
          </cell>
          <cell r="M75">
            <v>70123</v>
          </cell>
          <cell r="N75">
            <v>0</v>
          </cell>
          <cell r="O75">
            <v>1163.7</v>
          </cell>
          <cell r="P75">
            <v>0</v>
          </cell>
          <cell r="Q75">
            <v>4919.26</v>
          </cell>
          <cell r="R75">
            <v>4919.26</v>
          </cell>
        </row>
        <row r="76">
          <cell r="A76">
            <v>512798</v>
          </cell>
          <cell r="B76" t="str">
            <v>Calwell 9/787 to Optus</v>
          </cell>
          <cell r="C76" t="str">
            <v>Calwell 9/787 to Optus</v>
          </cell>
          <cell r="D76" t="str">
            <v>Network Systems</v>
          </cell>
          <cell r="E76" t="str">
            <v>CLOSED</v>
          </cell>
          <cell r="F76">
            <v>36762</v>
          </cell>
          <cell r="H76" t="str">
            <v>Peisley, Mr. Warren</v>
          </cell>
          <cell r="I76">
            <v>14929</v>
          </cell>
          <cell r="J76">
            <v>2101</v>
          </cell>
          <cell r="K76" t="str">
            <v>CIP ELEC U/G Retic</v>
          </cell>
          <cell r="L76">
            <v>29131</v>
          </cell>
          <cell r="M76">
            <v>70123</v>
          </cell>
          <cell r="N76">
            <v>0</v>
          </cell>
          <cell r="O76">
            <v>17232.8</v>
          </cell>
          <cell r="P76">
            <v>0</v>
          </cell>
          <cell r="Q76">
            <v>18526.8</v>
          </cell>
          <cell r="R76">
            <v>18526.8</v>
          </cell>
        </row>
        <row r="77">
          <cell r="A77">
            <v>512807</v>
          </cell>
          <cell r="B77" t="str">
            <v>Belconnen 15/86 Rel Pwr</v>
          </cell>
          <cell r="C77" t="str">
            <v>Belconnen 15/86 Rel Pwr</v>
          </cell>
          <cell r="D77" t="str">
            <v>Network Systems</v>
          </cell>
          <cell r="E77" t="str">
            <v>Design</v>
          </cell>
          <cell r="F77">
            <v>36767</v>
          </cell>
          <cell r="G77">
            <v>37437</v>
          </cell>
          <cell r="H77" t="str">
            <v>Peisley, Mr. Warren</v>
          </cell>
          <cell r="I77">
            <v>0</v>
          </cell>
          <cell r="J77">
            <v>2101</v>
          </cell>
          <cell r="K77" t="str">
            <v>CIP ELEC U/G Retic</v>
          </cell>
          <cell r="L77">
            <v>29131</v>
          </cell>
          <cell r="M77">
            <v>70123</v>
          </cell>
          <cell r="N77">
            <v>0</v>
          </cell>
          <cell r="O77">
            <v>0</v>
          </cell>
          <cell r="P77">
            <v>647.24</v>
          </cell>
          <cell r="Q77">
            <v>0</v>
          </cell>
          <cell r="R77">
            <v>647.24</v>
          </cell>
        </row>
        <row r="78">
          <cell r="A78">
            <v>512810</v>
          </cell>
          <cell r="B78" t="str">
            <v>Acton Adj 3/85 Optus</v>
          </cell>
          <cell r="C78" t="str">
            <v>Acton Adj 3/85 Optus</v>
          </cell>
          <cell r="D78" t="str">
            <v>Network Systems</v>
          </cell>
          <cell r="E78" t="str">
            <v>Design</v>
          </cell>
          <cell r="F78">
            <v>36773</v>
          </cell>
          <cell r="G78">
            <v>37468</v>
          </cell>
          <cell r="H78" t="str">
            <v>Walisundara, Mrs. Lakshmi</v>
          </cell>
          <cell r="I78">
            <v>0</v>
          </cell>
          <cell r="J78">
            <v>2101</v>
          </cell>
          <cell r="K78" t="str">
            <v>CIP ELEC U/G Retic</v>
          </cell>
          <cell r="L78">
            <v>29131</v>
          </cell>
          <cell r="M78">
            <v>70123</v>
          </cell>
          <cell r="N78">
            <v>0</v>
          </cell>
          <cell r="O78">
            <v>796.9</v>
          </cell>
          <cell r="P78">
            <v>1971.68</v>
          </cell>
          <cell r="Q78">
            <v>0</v>
          </cell>
          <cell r="R78">
            <v>1971.68</v>
          </cell>
        </row>
        <row r="79">
          <cell r="A79">
            <v>512811</v>
          </cell>
          <cell r="B79" t="str">
            <v>Weston 4/24 Restore LV</v>
          </cell>
          <cell r="C79" t="str">
            <v>Weston 4/24 Restore LV</v>
          </cell>
          <cell r="D79" t="str">
            <v>Network Systems</v>
          </cell>
          <cell r="E79" t="str">
            <v>In Field</v>
          </cell>
          <cell r="F79">
            <v>36773</v>
          </cell>
          <cell r="H79" t="str">
            <v>Maguire, Paul</v>
          </cell>
          <cell r="I79">
            <v>8598</v>
          </cell>
          <cell r="J79">
            <v>2101</v>
          </cell>
          <cell r="K79" t="str">
            <v>CIP ELEC U/G Retic</v>
          </cell>
          <cell r="L79">
            <v>29131</v>
          </cell>
          <cell r="M79">
            <v>70123</v>
          </cell>
          <cell r="N79">
            <v>0</v>
          </cell>
          <cell r="O79">
            <v>12241.05</v>
          </cell>
          <cell r="P79">
            <v>12754.67</v>
          </cell>
          <cell r="Q79">
            <v>0</v>
          </cell>
          <cell r="R79">
            <v>12754.67</v>
          </cell>
        </row>
        <row r="80">
          <cell r="A80">
            <v>512813</v>
          </cell>
          <cell r="B80" t="str">
            <v>Dickson 1/31 LV to Padmount</v>
          </cell>
          <cell r="C80" t="str">
            <v>Dickson 1/31 LV to Padmount</v>
          </cell>
          <cell r="D80" t="str">
            <v>Network Systems</v>
          </cell>
          <cell r="E80" t="str">
            <v>Field Complete</v>
          </cell>
          <cell r="F80">
            <v>36773</v>
          </cell>
          <cell r="H80" t="str">
            <v>Walisundara, Mrs. Lakshmi</v>
          </cell>
          <cell r="I80">
            <v>12920</v>
          </cell>
          <cell r="J80">
            <v>2101</v>
          </cell>
          <cell r="K80" t="str">
            <v>CIP ELEC U/G Retic</v>
          </cell>
          <cell r="L80">
            <v>29131</v>
          </cell>
          <cell r="M80">
            <v>70123</v>
          </cell>
          <cell r="N80">
            <v>0</v>
          </cell>
          <cell r="O80">
            <v>6149.11</v>
          </cell>
          <cell r="P80">
            <v>6149.11</v>
          </cell>
          <cell r="Q80">
            <v>0</v>
          </cell>
          <cell r="R80">
            <v>6149.11</v>
          </cell>
        </row>
        <row r="81">
          <cell r="A81">
            <v>512816</v>
          </cell>
          <cell r="B81" t="str">
            <v>Hume 31/2 Pad Sub Impr</v>
          </cell>
          <cell r="C81" t="str">
            <v>Hume 31/2 Pad Sub Impr</v>
          </cell>
          <cell r="D81" t="str">
            <v>Network Systems</v>
          </cell>
          <cell r="E81" t="str">
            <v>CLOSED</v>
          </cell>
          <cell r="F81">
            <v>36775</v>
          </cell>
          <cell r="G81">
            <v>37437</v>
          </cell>
          <cell r="H81" t="str">
            <v>Maguire, Paul</v>
          </cell>
          <cell r="I81">
            <v>87305</v>
          </cell>
          <cell r="J81">
            <v>2101</v>
          </cell>
          <cell r="K81" t="str">
            <v>CIP ELEC U/G Retic</v>
          </cell>
          <cell r="L81">
            <v>29131</v>
          </cell>
          <cell r="M81">
            <v>70123</v>
          </cell>
          <cell r="N81">
            <v>850</v>
          </cell>
          <cell r="O81">
            <v>76716.820000000007</v>
          </cell>
          <cell r="P81">
            <v>0</v>
          </cell>
          <cell r="Q81">
            <v>79655.289999999994</v>
          </cell>
          <cell r="R81">
            <v>79655.289999999994</v>
          </cell>
        </row>
        <row r="82">
          <cell r="A82">
            <v>512819</v>
          </cell>
          <cell r="B82" t="str">
            <v>Bruce 14+20/83 LV to units</v>
          </cell>
          <cell r="C82" t="str">
            <v>Bruce 14+20/83 LV to units</v>
          </cell>
          <cell r="D82" t="str">
            <v>Network Systems</v>
          </cell>
          <cell r="E82" t="str">
            <v>CLOSED</v>
          </cell>
          <cell r="F82">
            <v>36775</v>
          </cell>
          <cell r="G82">
            <v>37123</v>
          </cell>
          <cell r="H82" t="str">
            <v>Ochmanski, Mrs. Dana</v>
          </cell>
          <cell r="I82">
            <v>6500</v>
          </cell>
          <cell r="J82">
            <v>2101</v>
          </cell>
          <cell r="K82" t="str">
            <v>CIP ELEC U/G Retic</v>
          </cell>
          <cell r="L82">
            <v>29131</v>
          </cell>
          <cell r="M82">
            <v>70123</v>
          </cell>
          <cell r="N82">
            <v>0</v>
          </cell>
          <cell r="O82">
            <v>37.630000000000003</v>
          </cell>
          <cell r="P82">
            <v>0</v>
          </cell>
          <cell r="Q82">
            <v>6049.1</v>
          </cell>
          <cell r="R82">
            <v>6049.1</v>
          </cell>
        </row>
        <row r="83">
          <cell r="A83">
            <v>512829</v>
          </cell>
          <cell r="B83" t="str">
            <v>Griffith 4/6 Repl OH ABC</v>
          </cell>
          <cell r="C83" t="str">
            <v>Griffith 4/6 Repl OH ABC</v>
          </cell>
          <cell r="D83" t="str">
            <v>Network Systems</v>
          </cell>
          <cell r="E83" t="str">
            <v>CLOSED</v>
          </cell>
          <cell r="F83">
            <v>36784</v>
          </cell>
          <cell r="H83" t="str">
            <v>Maguire, Paul</v>
          </cell>
          <cell r="I83">
            <v>8755</v>
          </cell>
          <cell r="J83">
            <v>2101</v>
          </cell>
          <cell r="K83" t="str">
            <v>CIP ELEC U/G Retic</v>
          </cell>
          <cell r="L83">
            <v>29131</v>
          </cell>
          <cell r="M83">
            <v>70123</v>
          </cell>
          <cell r="N83">
            <v>0</v>
          </cell>
          <cell r="O83">
            <v>35.979999999999997</v>
          </cell>
          <cell r="P83">
            <v>0</v>
          </cell>
          <cell r="Q83">
            <v>7253.77</v>
          </cell>
          <cell r="R83">
            <v>7253.77</v>
          </cell>
        </row>
        <row r="84">
          <cell r="A84">
            <v>512830</v>
          </cell>
          <cell r="B84" t="str">
            <v>Majura Aport LV to servo</v>
          </cell>
          <cell r="C84" t="str">
            <v>Majura -  Airport LV to Service Station</v>
          </cell>
          <cell r="D84" t="str">
            <v>Network Systems</v>
          </cell>
          <cell r="E84" t="str">
            <v>CLOSED</v>
          </cell>
          <cell r="F84">
            <v>36784</v>
          </cell>
          <cell r="G84">
            <v>37042</v>
          </cell>
          <cell r="H84" t="str">
            <v>Walisundara, Mr. Upul</v>
          </cell>
          <cell r="I84">
            <v>8650</v>
          </cell>
          <cell r="J84">
            <v>2101</v>
          </cell>
          <cell r="K84" t="str">
            <v>CIP ELEC U/G Retic</v>
          </cell>
          <cell r="L84">
            <v>29131</v>
          </cell>
          <cell r="M84">
            <v>70123</v>
          </cell>
          <cell r="N84">
            <v>0</v>
          </cell>
          <cell r="O84">
            <v>445.35</v>
          </cell>
          <cell r="P84">
            <v>0</v>
          </cell>
          <cell r="Q84">
            <v>7540.79</v>
          </cell>
          <cell r="R84">
            <v>7540.79</v>
          </cell>
        </row>
        <row r="85">
          <cell r="A85">
            <v>512831</v>
          </cell>
          <cell r="B85" t="str">
            <v>Fyshwick adj 37/11 con HV</v>
          </cell>
          <cell r="C85" t="str">
            <v>Fyshwick adj 37/11 con HV</v>
          </cell>
          <cell r="D85" t="str">
            <v>Network Systems</v>
          </cell>
          <cell r="E85" t="str">
            <v>Field Complete</v>
          </cell>
          <cell r="F85">
            <v>36784</v>
          </cell>
          <cell r="H85" t="str">
            <v>Maguire, Paul</v>
          </cell>
          <cell r="I85">
            <v>30335</v>
          </cell>
          <cell r="J85">
            <v>2101</v>
          </cell>
          <cell r="K85" t="str">
            <v>CIP ELEC U/G Retic</v>
          </cell>
          <cell r="L85">
            <v>29131</v>
          </cell>
          <cell r="M85">
            <v>70123</v>
          </cell>
          <cell r="N85">
            <v>470</v>
          </cell>
          <cell r="O85">
            <v>25340.15</v>
          </cell>
          <cell r="P85">
            <v>28243.84</v>
          </cell>
          <cell r="Q85">
            <v>0</v>
          </cell>
          <cell r="R85">
            <v>28243.84</v>
          </cell>
        </row>
        <row r="86">
          <cell r="A86">
            <v>512832</v>
          </cell>
          <cell r="B86" t="str">
            <v>City Watson Feeder</v>
          </cell>
          <cell r="C86" t="str">
            <v>City Watson Feeder</v>
          </cell>
          <cell r="D86" t="str">
            <v>Network Systems</v>
          </cell>
          <cell r="E86" t="str">
            <v>In Field</v>
          </cell>
          <cell r="F86">
            <v>36784</v>
          </cell>
          <cell r="H86" t="str">
            <v>Ochmanski, Mrs. Dana</v>
          </cell>
          <cell r="I86">
            <v>261300</v>
          </cell>
          <cell r="J86">
            <v>2101</v>
          </cell>
          <cell r="K86" t="str">
            <v>CIP ELEC U/G Retic</v>
          </cell>
          <cell r="L86">
            <v>29131</v>
          </cell>
          <cell r="M86">
            <v>70123</v>
          </cell>
          <cell r="N86">
            <v>15802.82</v>
          </cell>
          <cell r="O86">
            <v>244922.95</v>
          </cell>
          <cell r="P86">
            <v>251832.75</v>
          </cell>
          <cell r="Q86">
            <v>0</v>
          </cell>
          <cell r="R86">
            <v>251832.75</v>
          </cell>
        </row>
        <row r="87">
          <cell r="A87">
            <v>512834</v>
          </cell>
          <cell r="B87" t="str">
            <v>Charn 2/94 Replace Padmount</v>
          </cell>
          <cell r="C87" t="str">
            <v>Charnwood 2/94 Replace Padmount Sub</v>
          </cell>
          <cell r="D87" t="str">
            <v>Network Systems</v>
          </cell>
          <cell r="E87" t="str">
            <v>Field Complete</v>
          </cell>
          <cell r="F87">
            <v>36791</v>
          </cell>
          <cell r="H87" t="str">
            <v>Maguire, Paul</v>
          </cell>
          <cell r="I87">
            <v>80183.960000000006</v>
          </cell>
          <cell r="J87">
            <v>2101</v>
          </cell>
          <cell r="K87" t="str">
            <v>CIP ELEC U/G Retic</v>
          </cell>
          <cell r="L87">
            <v>29131</v>
          </cell>
          <cell r="M87">
            <v>70123</v>
          </cell>
          <cell r="N87">
            <v>0</v>
          </cell>
          <cell r="O87">
            <v>92709.01</v>
          </cell>
          <cell r="P87">
            <v>94797.28</v>
          </cell>
          <cell r="Q87">
            <v>0</v>
          </cell>
          <cell r="R87">
            <v>94797.28</v>
          </cell>
        </row>
        <row r="88">
          <cell r="A88">
            <v>512835</v>
          </cell>
          <cell r="B88" t="str">
            <v>Hume Padmount 19 &amp; 21/2</v>
          </cell>
          <cell r="C88" t="str">
            <v>Hume Padmount 19 &amp; 21/2</v>
          </cell>
          <cell r="D88" t="str">
            <v>Network Systems</v>
          </cell>
          <cell r="E88" t="str">
            <v>In Field</v>
          </cell>
          <cell r="F88">
            <v>36791</v>
          </cell>
          <cell r="H88" t="str">
            <v>Maguire, Paul</v>
          </cell>
          <cell r="I88">
            <v>112423</v>
          </cell>
          <cell r="J88">
            <v>2101</v>
          </cell>
          <cell r="K88" t="str">
            <v>CIP ELEC U/G Retic</v>
          </cell>
          <cell r="L88">
            <v>29131</v>
          </cell>
          <cell r="M88">
            <v>70123</v>
          </cell>
          <cell r="N88">
            <v>0</v>
          </cell>
          <cell r="O88">
            <v>437.53</v>
          </cell>
          <cell r="P88">
            <v>88507.46</v>
          </cell>
          <cell r="Q88">
            <v>0</v>
          </cell>
          <cell r="R88">
            <v>88507.46</v>
          </cell>
        </row>
        <row r="89">
          <cell r="A89">
            <v>512837</v>
          </cell>
          <cell r="B89" t="str">
            <v>Conder 9 Banks 3 Estate</v>
          </cell>
          <cell r="C89" t="str">
            <v>Condor 9 RETIC TO 86 SITES</v>
          </cell>
          <cell r="D89" t="str">
            <v>Network Systems</v>
          </cell>
          <cell r="E89" t="str">
            <v>CAPITALISED WAITING CLOSURE</v>
          </cell>
          <cell r="F89">
            <v>36790</v>
          </cell>
          <cell r="G89">
            <v>37026</v>
          </cell>
          <cell r="H89" t="str">
            <v>Walisundara, Mrs. Lakshmi</v>
          </cell>
          <cell r="I89">
            <v>244415</v>
          </cell>
          <cell r="J89">
            <v>2101</v>
          </cell>
          <cell r="K89" t="str">
            <v>CIP ELEC U/G Retic</v>
          </cell>
          <cell r="L89">
            <v>29131</v>
          </cell>
          <cell r="M89">
            <v>70123</v>
          </cell>
          <cell r="N89">
            <v>0</v>
          </cell>
          <cell r="O89">
            <v>649.49</v>
          </cell>
          <cell r="P89">
            <v>0</v>
          </cell>
          <cell r="Q89">
            <v>232292.6</v>
          </cell>
          <cell r="R89">
            <v>232292.6</v>
          </cell>
        </row>
        <row r="90">
          <cell r="A90">
            <v>512839</v>
          </cell>
          <cell r="B90" t="str">
            <v>Park - 1/37 New SWS</v>
          </cell>
          <cell r="C90" t="str">
            <v>Parkes 1/37 New SWS for System Improvement</v>
          </cell>
          <cell r="D90" t="str">
            <v>Network Systems</v>
          </cell>
          <cell r="E90" t="str">
            <v>CLOSED</v>
          </cell>
          <cell r="F90">
            <v>36795</v>
          </cell>
          <cell r="G90">
            <v>37406</v>
          </cell>
          <cell r="H90" t="str">
            <v>Ochmanski, Mrs. Dana</v>
          </cell>
          <cell r="I90">
            <v>86200</v>
          </cell>
          <cell r="J90">
            <v>2101</v>
          </cell>
          <cell r="K90" t="str">
            <v>CIP ELEC U/G Retic</v>
          </cell>
          <cell r="L90">
            <v>29131</v>
          </cell>
          <cell r="M90">
            <v>70123</v>
          </cell>
          <cell r="N90">
            <v>0</v>
          </cell>
          <cell r="O90">
            <v>80202.320000000007</v>
          </cell>
          <cell r="P90">
            <v>0</v>
          </cell>
          <cell r="Q90">
            <v>98110.6</v>
          </cell>
          <cell r="R90">
            <v>98110.6</v>
          </cell>
        </row>
        <row r="91">
          <cell r="A91">
            <v>512842</v>
          </cell>
          <cell r="B91" t="str">
            <v>Nich - Harcourt Hill 13</v>
          </cell>
          <cell r="C91" t="str">
            <v>Nicholls Harcourt Hill Stage 13 (32 Units)</v>
          </cell>
          <cell r="D91" t="str">
            <v>Network Systems</v>
          </cell>
          <cell r="E91" t="str">
            <v>In Field</v>
          </cell>
          <cell r="F91">
            <v>36798</v>
          </cell>
          <cell r="H91" t="str">
            <v>Peisley, Mr. Warren</v>
          </cell>
          <cell r="I91">
            <v>87013</v>
          </cell>
          <cell r="J91">
            <v>2101</v>
          </cell>
          <cell r="K91" t="str">
            <v>CIP ELEC U/G Retic</v>
          </cell>
          <cell r="L91">
            <v>29131</v>
          </cell>
          <cell r="M91">
            <v>70123</v>
          </cell>
          <cell r="N91">
            <v>104</v>
          </cell>
          <cell r="O91">
            <v>95571.199999999997</v>
          </cell>
          <cell r="P91">
            <v>95914.34</v>
          </cell>
          <cell r="Q91">
            <v>0</v>
          </cell>
          <cell r="R91">
            <v>95914.34</v>
          </cell>
        </row>
        <row r="92">
          <cell r="A92">
            <v>512845</v>
          </cell>
          <cell r="B92" t="str">
            <v>Kaleen Section 53</v>
          </cell>
          <cell r="C92" t="str">
            <v>Kaleen LV Augmentation to Section 53</v>
          </cell>
          <cell r="D92" t="str">
            <v>Network Systems</v>
          </cell>
          <cell r="E92" t="str">
            <v>Field Complete</v>
          </cell>
          <cell r="F92">
            <v>36809</v>
          </cell>
          <cell r="G92">
            <v>36980</v>
          </cell>
          <cell r="H92" t="str">
            <v>Deschamps, Chris</v>
          </cell>
          <cell r="I92">
            <v>9865</v>
          </cell>
          <cell r="J92">
            <v>2101</v>
          </cell>
          <cell r="K92" t="str">
            <v>CIP ELEC U/G Retic</v>
          </cell>
          <cell r="L92">
            <v>29131</v>
          </cell>
          <cell r="M92">
            <v>70123</v>
          </cell>
          <cell r="N92">
            <v>0</v>
          </cell>
          <cell r="O92">
            <v>0</v>
          </cell>
          <cell r="P92">
            <v>2913.26</v>
          </cell>
          <cell r="Q92">
            <v>0</v>
          </cell>
          <cell r="R92">
            <v>2913.26</v>
          </cell>
        </row>
        <row r="93">
          <cell r="A93">
            <v>512846</v>
          </cell>
          <cell r="B93" t="str">
            <v>Nich - H/Hill Stg 10E</v>
          </cell>
          <cell r="C93" t="str">
            <v>Nicholls Harcourt Hill Stage 10E (42 Blocks)</v>
          </cell>
          <cell r="D93" t="str">
            <v>Network Systems</v>
          </cell>
          <cell r="E93" t="str">
            <v>In Field</v>
          </cell>
          <cell r="F93">
            <v>36809</v>
          </cell>
          <cell r="H93" t="str">
            <v>Peisley, Mr. Warren</v>
          </cell>
          <cell r="I93">
            <v>106246</v>
          </cell>
          <cell r="J93">
            <v>2101</v>
          </cell>
          <cell r="K93" t="str">
            <v>CIP ELEC U/G Retic</v>
          </cell>
          <cell r="L93">
            <v>29131</v>
          </cell>
          <cell r="M93">
            <v>70123</v>
          </cell>
          <cell r="N93">
            <v>564</v>
          </cell>
          <cell r="O93">
            <v>115542.52</v>
          </cell>
          <cell r="P93">
            <v>116573.17</v>
          </cell>
          <cell r="Q93">
            <v>0</v>
          </cell>
          <cell r="R93">
            <v>116573.17</v>
          </cell>
        </row>
        <row r="94">
          <cell r="A94">
            <v>512847</v>
          </cell>
          <cell r="B94" t="str">
            <v>Nich - Harcourt Hill 10D</v>
          </cell>
          <cell r="C94" t="str">
            <v>Nicholls Harcourt Hill Stage 10D (53 blocks)</v>
          </cell>
          <cell r="D94" t="str">
            <v>Network Systems</v>
          </cell>
          <cell r="E94" t="str">
            <v>CLOSED</v>
          </cell>
          <cell r="F94">
            <v>36809</v>
          </cell>
          <cell r="G94">
            <v>37011</v>
          </cell>
          <cell r="H94" t="str">
            <v>Peisley, Mr. Warren</v>
          </cell>
          <cell r="I94">
            <v>91211</v>
          </cell>
          <cell r="J94">
            <v>2101</v>
          </cell>
          <cell r="K94" t="str">
            <v>CIP ELEC U/G Retic</v>
          </cell>
          <cell r="L94">
            <v>29131</v>
          </cell>
          <cell r="M94">
            <v>70123</v>
          </cell>
          <cell r="N94">
            <v>0</v>
          </cell>
          <cell r="O94">
            <v>7368.15</v>
          </cell>
          <cell r="P94">
            <v>0</v>
          </cell>
          <cell r="Q94">
            <v>80368.88</v>
          </cell>
          <cell r="R94">
            <v>80368.88</v>
          </cell>
        </row>
        <row r="95">
          <cell r="A95">
            <v>512848</v>
          </cell>
          <cell r="B95" t="str">
            <v>Nich - Harcourt Hill 7</v>
          </cell>
          <cell r="C95" t="str">
            <v>Nicholls Harcourt Hill Stage 7 (12 BLOCKS)</v>
          </cell>
          <cell r="D95" t="str">
            <v>Network Systems</v>
          </cell>
          <cell r="E95" t="str">
            <v>CLOSED</v>
          </cell>
          <cell r="F95">
            <v>36809</v>
          </cell>
          <cell r="G95">
            <v>37376</v>
          </cell>
          <cell r="H95" t="str">
            <v>Peisley, Mr. Warren</v>
          </cell>
          <cell r="I95">
            <v>79865</v>
          </cell>
          <cell r="J95">
            <v>2101</v>
          </cell>
          <cell r="K95" t="str">
            <v>CIP ELEC U/G Retic</v>
          </cell>
          <cell r="L95">
            <v>29131</v>
          </cell>
          <cell r="M95">
            <v>70123</v>
          </cell>
          <cell r="N95">
            <v>0</v>
          </cell>
          <cell r="O95">
            <v>71837.539999999994</v>
          </cell>
          <cell r="P95">
            <v>0</v>
          </cell>
          <cell r="Q95">
            <v>74904.83</v>
          </cell>
          <cell r="R95">
            <v>74904.83</v>
          </cell>
        </row>
        <row r="96">
          <cell r="A96">
            <v>512856</v>
          </cell>
          <cell r="B96" t="str">
            <v>Kale 22/117 LV to Oval Lights</v>
          </cell>
          <cell r="C96" t="str">
            <v>Kaleen 22/117 LV to Oval Lighting</v>
          </cell>
          <cell r="D96" t="str">
            <v>Network Systems</v>
          </cell>
          <cell r="E96" t="str">
            <v>CLOSED</v>
          </cell>
          <cell r="F96">
            <v>36815</v>
          </cell>
          <cell r="G96">
            <v>37125</v>
          </cell>
          <cell r="H96" t="str">
            <v>Singh, Mr. Darshan</v>
          </cell>
          <cell r="I96">
            <v>820</v>
          </cell>
          <cell r="J96">
            <v>2101</v>
          </cell>
          <cell r="K96" t="str">
            <v>CIP ELEC Retic</v>
          </cell>
          <cell r="L96">
            <v>29131</v>
          </cell>
          <cell r="M96">
            <v>70123</v>
          </cell>
          <cell r="N96">
            <v>0</v>
          </cell>
          <cell r="O96">
            <v>63.6</v>
          </cell>
          <cell r="P96">
            <v>0</v>
          </cell>
          <cell r="Q96">
            <v>660.08</v>
          </cell>
          <cell r="R96">
            <v>660.08</v>
          </cell>
        </row>
        <row r="97">
          <cell r="A97">
            <v>512857</v>
          </cell>
          <cell r="B97" t="str">
            <v>Yarr - 1/82 LV to Oval Light</v>
          </cell>
          <cell r="C97" t="str">
            <v>Yarralumla 1/82 LV TO OVAL LIGHTING</v>
          </cell>
          <cell r="D97" t="str">
            <v>Network Systems</v>
          </cell>
          <cell r="E97" t="str">
            <v>CLOSED</v>
          </cell>
          <cell r="F97">
            <v>36815</v>
          </cell>
          <cell r="G97">
            <v>37134</v>
          </cell>
          <cell r="H97" t="str">
            <v>Singh, Mr. Darshan</v>
          </cell>
          <cell r="I97">
            <v>8818</v>
          </cell>
          <cell r="J97">
            <v>2101</v>
          </cell>
          <cell r="K97" t="str">
            <v>CIP ELEC Retic</v>
          </cell>
          <cell r="L97">
            <v>29131</v>
          </cell>
          <cell r="M97">
            <v>70123</v>
          </cell>
          <cell r="N97">
            <v>0</v>
          </cell>
          <cell r="O97">
            <v>1366.44</v>
          </cell>
          <cell r="P97">
            <v>0</v>
          </cell>
          <cell r="Q97">
            <v>4017.69</v>
          </cell>
          <cell r="R97">
            <v>4017.69</v>
          </cell>
        </row>
        <row r="98">
          <cell r="A98">
            <v>512861</v>
          </cell>
          <cell r="B98" t="str">
            <v>Fras - 2/36 LV to Units</v>
          </cell>
          <cell r="C98" t="str">
            <v>Fraser 2/36 LV to 25 Units</v>
          </cell>
          <cell r="D98" t="str">
            <v>Network Systems</v>
          </cell>
          <cell r="E98" t="str">
            <v>CLOSED</v>
          </cell>
          <cell r="F98">
            <v>36822</v>
          </cell>
          <cell r="G98">
            <v>37118</v>
          </cell>
          <cell r="H98" t="str">
            <v>Singh, Mr. Darshan</v>
          </cell>
          <cell r="I98">
            <v>11384</v>
          </cell>
          <cell r="J98">
            <v>2101</v>
          </cell>
          <cell r="K98" t="str">
            <v>CIP ELEC Retic</v>
          </cell>
          <cell r="L98">
            <v>29131</v>
          </cell>
          <cell r="M98">
            <v>70123</v>
          </cell>
          <cell r="N98">
            <v>0</v>
          </cell>
          <cell r="O98">
            <v>270.47000000000003</v>
          </cell>
          <cell r="P98">
            <v>0</v>
          </cell>
          <cell r="Q98">
            <v>9531.42</v>
          </cell>
          <cell r="R98">
            <v>9531.42</v>
          </cell>
        </row>
        <row r="99">
          <cell r="A99">
            <v>512863</v>
          </cell>
          <cell r="B99" t="str">
            <v>Curtin - HV Pole Installation</v>
          </cell>
          <cell r="C99" t="str">
            <v>Curtin HV Pole Installation - Wilson Street</v>
          </cell>
          <cell r="D99" t="str">
            <v>Network Systems</v>
          </cell>
          <cell r="E99" t="str">
            <v>In Field</v>
          </cell>
          <cell r="F99">
            <v>36823</v>
          </cell>
          <cell r="H99" t="str">
            <v>Deschamps, Chris</v>
          </cell>
          <cell r="I99">
            <v>5673</v>
          </cell>
          <cell r="J99">
            <v>2101</v>
          </cell>
          <cell r="K99" t="str">
            <v>CIP ELEC Retic</v>
          </cell>
          <cell r="L99">
            <v>29131</v>
          </cell>
          <cell r="M99">
            <v>70123</v>
          </cell>
          <cell r="N99">
            <v>0</v>
          </cell>
          <cell r="O99">
            <v>2780.47</v>
          </cell>
          <cell r="P99">
            <v>4781.63</v>
          </cell>
          <cell r="Q99">
            <v>0</v>
          </cell>
          <cell r="R99">
            <v>4781.63</v>
          </cell>
        </row>
        <row r="100">
          <cell r="A100">
            <v>512865</v>
          </cell>
          <cell r="B100" t="str">
            <v>Stir 87/24 Padmount for 50 Uni</v>
          </cell>
          <cell r="C100" t="str">
            <v>Stirling 87/24 Padmount for 50 Units</v>
          </cell>
          <cell r="D100" t="str">
            <v>Network Systems</v>
          </cell>
          <cell r="E100" t="str">
            <v>CLOSED</v>
          </cell>
          <cell r="F100">
            <v>36824</v>
          </cell>
          <cell r="G100">
            <v>37287</v>
          </cell>
          <cell r="H100" t="str">
            <v>Peisley, Mr. Warren</v>
          </cell>
          <cell r="I100">
            <v>137991.97</v>
          </cell>
          <cell r="J100">
            <v>2101</v>
          </cell>
          <cell r="K100" t="str">
            <v>CIP ELEC Retic</v>
          </cell>
          <cell r="L100">
            <v>29131</v>
          </cell>
          <cell r="M100">
            <v>70123</v>
          </cell>
          <cell r="N100">
            <v>0</v>
          </cell>
          <cell r="O100">
            <v>59173.23</v>
          </cell>
          <cell r="P100">
            <v>0</v>
          </cell>
          <cell r="Q100">
            <v>112857.63</v>
          </cell>
          <cell r="R100">
            <v>112857.63</v>
          </cell>
        </row>
        <row r="101">
          <cell r="A101">
            <v>512867</v>
          </cell>
          <cell r="B101" t="str">
            <v>City ANU Connect Subs 1848&amp;325</v>
          </cell>
          <cell r="C101" t="str">
            <v>ANU, Connect Subs 1848 &amp; 3252 to Metered HV</v>
          </cell>
          <cell r="D101" t="str">
            <v>Network Systems</v>
          </cell>
          <cell r="E101" t="str">
            <v>Design</v>
          </cell>
          <cell r="F101">
            <v>36825</v>
          </cell>
          <cell r="G101">
            <v>37468</v>
          </cell>
          <cell r="H101" t="str">
            <v>Walisundara, Mrs. Lakshmi</v>
          </cell>
          <cell r="I101">
            <v>0</v>
          </cell>
          <cell r="J101">
            <v>2101</v>
          </cell>
          <cell r="K101" t="str">
            <v>CIP ELEC Retic</v>
          </cell>
          <cell r="L101">
            <v>29131</v>
          </cell>
          <cell r="M101">
            <v>70123</v>
          </cell>
          <cell r="N101">
            <v>0</v>
          </cell>
          <cell r="O101">
            <v>2615.7600000000002</v>
          </cell>
          <cell r="P101">
            <v>6598.32</v>
          </cell>
          <cell r="Q101">
            <v>0</v>
          </cell>
          <cell r="R101">
            <v>6598.32</v>
          </cell>
        </row>
        <row r="102">
          <cell r="A102">
            <v>512870</v>
          </cell>
          <cell r="B102" t="str">
            <v>Install 70 Fault Indicators</v>
          </cell>
          <cell r="C102" t="str">
            <v>Install 70 OH Fault Indicators</v>
          </cell>
          <cell r="D102" t="str">
            <v>Network Systems</v>
          </cell>
          <cell r="E102" t="str">
            <v>In Field</v>
          </cell>
          <cell r="F102">
            <v>36826</v>
          </cell>
          <cell r="H102" t="str">
            <v>Argue, Mr. Fraser</v>
          </cell>
          <cell r="I102">
            <v>0</v>
          </cell>
          <cell r="J102">
            <v>2101</v>
          </cell>
          <cell r="K102" t="str">
            <v>CIP ELEC Retic</v>
          </cell>
          <cell r="L102">
            <v>29131</v>
          </cell>
          <cell r="M102">
            <v>70123</v>
          </cell>
          <cell r="N102">
            <v>0</v>
          </cell>
          <cell r="O102">
            <v>384.8</v>
          </cell>
          <cell r="P102">
            <v>41794.800000000003</v>
          </cell>
          <cell r="Q102">
            <v>0</v>
          </cell>
          <cell r="R102">
            <v>41794.800000000003</v>
          </cell>
        </row>
        <row r="103">
          <cell r="A103">
            <v>512871</v>
          </cell>
          <cell r="B103" t="str">
            <v>Maju Can Airport Additional Bl</v>
          </cell>
          <cell r="C103" t="str">
            <v>Majura Canberra Airport - Additional Blocks South West Sector</v>
          </cell>
          <cell r="D103" t="str">
            <v>Network Systems</v>
          </cell>
          <cell r="E103" t="str">
            <v>Design</v>
          </cell>
          <cell r="F103">
            <v>36826</v>
          </cell>
          <cell r="G103">
            <v>37103</v>
          </cell>
          <cell r="H103" t="str">
            <v>Harper, Mr. Rod</v>
          </cell>
          <cell r="I103">
            <v>0</v>
          </cell>
          <cell r="J103">
            <v>2101</v>
          </cell>
          <cell r="K103" t="str">
            <v>CIP ELEC Retic</v>
          </cell>
          <cell r="L103">
            <v>29131</v>
          </cell>
          <cell r="M103">
            <v>70123</v>
          </cell>
          <cell r="N103">
            <v>0</v>
          </cell>
          <cell r="O103">
            <v>0</v>
          </cell>
          <cell r="P103">
            <v>4219.01</v>
          </cell>
          <cell r="Q103">
            <v>0</v>
          </cell>
          <cell r="R103">
            <v>4219.01</v>
          </cell>
        </row>
        <row r="104">
          <cell r="A104">
            <v>512881</v>
          </cell>
          <cell r="B104" t="str">
            <v>Bruce East Estate Retic to 87</v>
          </cell>
          <cell r="C104" t="str">
            <v>Bruce East Estate Retic to 87 Blocks</v>
          </cell>
          <cell r="D104" t="str">
            <v>Network Systems</v>
          </cell>
          <cell r="E104" t="str">
            <v>CAPITALISED WAITING CLOSURE</v>
          </cell>
          <cell r="F104">
            <v>36892</v>
          </cell>
          <cell r="G104">
            <v>37069</v>
          </cell>
          <cell r="H104" t="str">
            <v>Ochmanski, Mrs. Dana</v>
          </cell>
          <cell r="I104">
            <v>278370</v>
          </cell>
          <cell r="J104">
            <v>2101</v>
          </cell>
          <cell r="K104" t="str">
            <v>CIP ELEC Retic</v>
          </cell>
          <cell r="L104">
            <v>29131</v>
          </cell>
          <cell r="M104">
            <v>70123</v>
          </cell>
          <cell r="N104">
            <v>0</v>
          </cell>
          <cell r="O104">
            <v>32475.48</v>
          </cell>
          <cell r="P104">
            <v>0</v>
          </cell>
          <cell r="Q104">
            <v>240811.04</v>
          </cell>
          <cell r="R104">
            <v>240811.04</v>
          </cell>
        </row>
        <row r="105">
          <cell r="A105">
            <v>512882</v>
          </cell>
          <cell r="B105" t="str">
            <v>Yarralumla Adj Sec 66</v>
          </cell>
          <cell r="C105" t="str">
            <v>Yarralumla Adj Sec 66 - HV Feeder tie S6939 to L4557</v>
          </cell>
          <cell r="D105" t="str">
            <v>Network Systems</v>
          </cell>
          <cell r="E105" t="str">
            <v>CLOSED</v>
          </cell>
          <cell r="F105">
            <v>36846</v>
          </cell>
          <cell r="G105">
            <v>37182</v>
          </cell>
          <cell r="H105" t="str">
            <v>Maguire, Paul</v>
          </cell>
          <cell r="I105">
            <v>114657</v>
          </cell>
          <cell r="J105">
            <v>2101</v>
          </cell>
          <cell r="K105" t="str">
            <v>CIP ELEC Retic</v>
          </cell>
          <cell r="L105">
            <v>29131</v>
          </cell>
          <cell r="M105">
            <v>70123</v>
          </cell>
          <cell r="N105">
            <v>0</v>
          </cell>
          <cell r="O105">
            <v>81540.259999999995</v>
          </cell>
          <cell r="P105">
            <v>0</v>
          </cell>
          <cell r="Q105">
            <v>84835.89</v>
          </cell>
          <cell r="R105">
            <v>84835.89</v>
          </cell>
        </row>
        <row r="106">
          <cell r="A106">
            <v>512889</v>
          </cell>
          <cell r="B106" t="str">
            <v>Turn - 1/38 Padmount 30 Units</v>
          </cell>
          <cell r="C106" t="str">
            <v>Turner 1/38 Install Padmount for 30 Units and remove OH</v>
          </cell>
          <cell r="D106" t="str">
            <v>Network Systems</v>
          </cell>
          <cell r="E106" t="str">
            <v>CAPITALISED WAITING CLOSURE</v>
          </cell>
          <cell r="F106">
            <v>36847</v>
          </cell>
          <cell r="G106">
            <v>37437</v>
          </cell>
          <cell r="H106" t="str">
            <v>Smith, Mr. Gary</v>
          </cell>
          <cell r="I106">
            <v>74863</v>
          </cell>
          <cell r="J106">
            <v>2101</v>
          </cell>
          <cell r="K106" t="str">
            <v>CIP ELEC Retic</v>
          </cell>
          <cell r="L106">
            <v>29131</v>
          </cell>
          <cell r="M106">
            <v>70123</v>
          </cell>
          <cell r="N106">
            <v>0</v>
          </cell>
          <cell r="O106">
            <v>59373.77</v>
          </cell>
          <cell r="P106">
            <v>0</v>
          </cell>
          <cell r="Q106">
            <v>91970.1</v>
          </cell>
          <cell r="R106">
            <v>91970.1</v>
          </cell>
        </row>
        <row r="107">
          <cell r="A107">
            <v>512892</v>
          </cell>
          <cell r="B107" t="str">
            <v>City - Adj 10/56 SWS 4826 Mod</v>
          </cell>
          <cell r="C107" t="str">
            <v>City Adj 10/56 - SWS 4826 Modifications</v>
          </cell>
          <cell r="D107" t="str">
            <v>Network Systems</v>
          </cell>
          <cell r="E107" t="str">
            <v>In Field</v>
          </cell>
          <cell r="F107">
            <v>36865</v>
          </cell>
          <cell r="H107" t="str">
            <v>Ochmanski, Mrs. Dana</v>
          </cell>
          <cell r="I107">
            <v>9750</v>
          </cell>
          <cell r="J107">
            <v>2101</v>
          </cell>
          <cell r="K107" t="str">
            <v>CIP ELEC Retic</v>
          </cell>
          <cell r="L107">
            <v>29131</v>
          </cell>
          <cell r="M107">
            <v>70123</v>
          </cell>
          <cell r="N107">
            <v>3814.22</v>
          </cell>
          <cell r="O107">
            <v>4371.45</v>
          </cell>
          <cell r="P107">
            <v>6121.22</v>
          </cell>
          <cell r="Q107">
            <v>0</v>
          </cell>
          <cell r="R107">
            <v>6121.22</v>
          </cell>
        </row>
        <row r="108">
          <cell r="A108">
            <v>512893</v>
          </cell>
          <cell r="B108" t="str">
            <v>Piallago, Adj 35/2 11kV Feeder</v>
          </cell>
          <cell r="C108" t="str">
            <v>Piallago Adj 35/2 Kallaroo Road - 11KV Feeders to Airport</v>
          </cell>
          <cell r="D108" t="str">
            <v>Elec Ntwk Strategy&amp;Regulatory</v>
          </cell>
          <cell r="E108" t="str">
            <v>Design</v>
          </cell>
          <cell r="F108">
            <v>36865</v>
          </cell>
          <cell r="G108">
            <v>37621</v>
          </cell>
          <cell r="H108" t="str">
            <v>Ochmanski, Mrs. Dana</v>
          </cell>
          <cell r="I108">
            <v>0</v>
          </cell>
          <cell r="J108">
            <v>2102</v>
          </cell>
          <cell r="K108" t="str">
            <v>CIPEN DS Sys Augmen</v>
          </cell>
          <cell r="L108">
            <v>29131</v>
          </cell>
          <cell r="M108">
            <v>70103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512895</v>
          </cell>
          <cell r="B109" t="str">
            <v>Lyons - 1/63 Woden Zone</v>
          </cell>
          <cell r="C109" t="str">
            <v>Lyons 1/63 Woden Zone LV to TransAct Hub</v>
          </cell>
          <cell r="D109" t="str">
            <v>Network Systems</v>
          </cell>
          <cell r="E109" t="str">
            <v>Field Complete</v>
          </cell>
          <cell r="F109">
            <v>36865</v>
          </cell>
          <cell r="G109">
            <v>37437</v>
          </cell>
          <cell r="H109" t="str">
            <v>Smith, Mr. Gary</v>
          </cell>
          <cell r="I109">
            <v>31286</v>
          </cell>
          <cell r="J109">
            <v>2101</v>
          </cell>
          <cell r="K109" t="str">
            <v>CIP ELEC Retic</v>
          </cell>
          <cell r="L109">
            <v>29131</v>
          </cell>
          <cell r="M109">
            <v>70123</v>
          </cell>
          <cell r="N109">
            <v>3997.5</v>
          </cell>
          <cell r="O109">
            <v>2959.49</v>
          </cell>
          <cell r="P109">
            <v>24091.19</v>
          </cell>
          <cell r="Q109">
            <v>0</v>
          </cell>
          <cell r="R109">
            <v>24091.19</v>
          </cell>
        </row>
        <row r="110">
          <cell r="A110">
            <v>512896</v>
          </cell>
          <cell r="B110" t="str">
            <v>Acton CSIRO Sub 663</v>
          </cell>
          <cell r="C110" t="str">
            <v>Acton CSIRO Substation 663 - Replace metering CT's &amp; VT</v>
          </cell>
          <cell r="D110" t="str">
            <v>Elec Ntwk Asset Performance</v>
          </cell>
          <cell r="E110" t="str">
            <v>Design</v>
          </cell>
          <cell r="F110">
            <v>36872</v>
          </cell>
          <cell r="G110">
            <v>37468</v>
          </cell>
          <cell r="H110" t="str">
            <v>Chan, Mr. Daniel</v>
          </cell>
          <cell r="I110">
            <v>0</v>
          </cell>
          <cell r="J110">
            <v>2105</v>
          </cell>
          <cell r="K110" t="str">
            <v>CIPEN DS S/S Replac</v>
          </cell>
          <cell r="L110">
            <v>29131</v>
          </cell>
          <cell r="M110">
            <v>70102</v>
          </cell>
          <cell r="N110">
            <v>725.69</v>
          </cell>
          <cell r="O110">
            <v>10885.43</v>
          </cell>
          <cell r="P110">
            <v>10885.43</v>
          </cell>
          <cell r="Q110">
            <v>0</v>
          </cell>
          <cell r="R110">
            <v>10885.43</v>
          </cell>
        </row>
        <row r="111">
          <cell r="A111">
            <v>512898</v>
          </cell>
          <cell r="B111" t="str">
            <v>Kale HV Reloc Barton Hwy Dupl</v>
          </cell>
          <cell r="C111" t="str">
            <v>Kaleen, Adj 2/76 - HV Relocation for Barton Hwy Duplication</v>
          </cell>
          <cell r="D111" t="str">
            <v>Network Systems</v>
          </cell>
          <cell r="E111" t="str">
            <v>CAPITALISED WAITING CLOSURE</v>
          </cell>
          <cell r="F111">
            <v>36872</v>
          </cell>
          <cell r="G111">
            <v>37422</v>
          </cell>
          <cell r="H111" t="str">
            <v>Walisundara, Mrs. Lakshmi</v>
          </cell>
          <cell r="I111">
            <v>397250</v>
          </cell>
          <cell r="J111">
            <v>2101</v>
          </cell>
          <cell r="K111" t="str">
            <v>CIP ELEC Retic</v>
          </cell>
          <cell r="L111">
            <v>29131</v>
          </cell>
          <cell r="M111">
            <v>70123</v>
          </cell>
          <cell r="N111">
            <v>0</v>
          </cell>
          <cell r="O111">
            <v>313748.09000000003</v>
          </cell>
          <cell r="P111">
            <v>0</v>
          </cell>
          <cell r="Q111">
            <v>329811.09000000003</v>
          </cell>
          <cell r="R111">
            <v>329811.09000000003</v>
          </cell>
        </row>
        <row r="112">
          <cell r="A112">
            <v>512900</v>
          </cell>
          <cell r="B112" t="str">
            <v>Dunl - 2/82 Relocate OH Fassif</v>
          </cell>
          <cell r="C112" t="str">
            <v>Dunlop 2/82 Relocate O/H Line to Fassifern</v>
          </cell>
          <cell r="D112" t="str">
            <v>Network Systems</v>
          </cell>
          <cell r="E112" t="str">
            <v>CLOSED</v>
          </cell>
          <cell r="F112">
            <v>36872</v>
          </cell>
          <cell r="G112">
            <v>37104</v>
          </cell>
          <cell r="H112" t="str">
            <v>Smith, Mr. Gary</v>
          </cell>
          <cell r="I112">
            <v>39781</v>
          </cell>
          <cell r="J112">
            <v>2101</v>
          </cell>
          <cell r="K112" t="str">
            <v>CIP ELEC Retic</v>
          </cell>
          <cell r="L112">
            <v>29131</v>
          </cell>
          <cell r="M112">
            <v>70123</v>
          </cell>
          <cell r="N112">
            <v>0</v>
          </cell>
          <cell r="O112">
            <v>4158.29</v>
          </cell>
          <cell r="P112">
            <v>0</v>
          </cell>
          <cell r="Q112">
            <v>41487.17</v>
          </cell>
          <cell r="R112">
            <v>41487.17</v>
          </cell>
        </row>
        <row r="113">
          <cell r="A113">
            <v>512902</v>
          </cell>
          <cell r="B113" t="str">
            <v>City 4/10 Pad for Farum Apartm</v>
          </cell>
          <cell r="C113" t="str">
            <v>City 4/10 Padmount for Farum Apartments (115 units)</v>
          </cell>
          <cell r="D113" t="str">
            <v>Network Systems</v>
          </cell>
          <cell r="E113" t="str">
            <v>In Field</v>
          </cell>
          <cell r="F113">
            <v>36872</v>
          </cell>
          <cell r="G113">
            <v>37437</v>
          </cell>
          <cell r="H113" t="str">
            <v>Cortes, Frank</v>
          </cell>
          <cell r="I113">
            <v>66318</v>
          </cell>
          <cell r="J113">
            <v>2101</v>
          </cell>
          <cell r="K113" t="str">
            <v>CIP ELEC Retic</v>
          </cell>
          <cell r="L113">
            <v>29131</v>
          </cell>
          <cell r="M113">
            <v>70123</v>
          </cell>
          <cell r="N113">
            <v>19271.689999999999</v>
          </cell>
          <cell r="O113">
            <v>62558.52</v>
          </cell>
          <cell r="P113">
            <v>62583.3</v>
          </cell>
          <cell r="Q113">
            <v>0</v>
          </cell>
          <cell r="R113">
            <v>62583.3</v>
          </cell>
        </row>
        <row r="114">
          <cell r="A114">
            <v>512904</v>
          </cell>
          <cell r="B114" t="str">
            <v>Acton 4/34 LV to 58007 ANU</v>
          </cell>
          <cell r="C114" t="str">
            <v>Acton 4/34 Connect LV to 58007 - ANU</v>
          </cell>
          <cell r="D114" t="str">
            <v>Network Systems</v>
          </cell>
          <cell r="E114" t="str">
            <v>Field Complete</v>
          </cell>
          <cell r="F114">
            <v>36878</v>
          </cell>
          <cell r="H114" t="str">
            <v>Maguire, Paul</v>
          </cell>
          <cell r="I114">
            <v>895</v>
          </cell>
          <cell r="J114">
            <v>2101</v>
          </cell>
          <cell r="K114" t="str">
            <v>CIP ELEC Retic</v>
          </cell>
          <cell r="L114">
            <v>29131</v>
          </cell>
          <cell r="M114">
            <v>70123</v>
          </cell>
          <cell r="N114">
            <v>0</v>
          </cell>
          <cell r="O114">
            <v>810.46</v>
          </cell>
          <cell r="P114">
            <v>980.93</v>
          </cell>
          <cell r="Q114">
            <v>0</v>
          </cell>
          <cell r="R114">
            <v>980.93</v>
          </cell>
        </row>
        <row r="115">
          <cell r="A115">
            <v>512905</v>
          </cell>
          <cell r="B115" t="str">
            <v>Lyneham 6/41 HV &amp;LV Relocation</v>
          </cell>
          <cell r="C115" t="str">
            <v>Lyneham 6/41 HV &amp; LV Relocation</v>
          </cell>
          <cell r="D115" t="str">
            <v>Network Systems</v>
          </cell>
          <cell r="E115" t="str">
            <v>CLOSED</v>
          </cell>
          <cell r="F115">
            <v>36878</v>
          </cell>
          <cell r="G115">
            <v>37164</v>
          </cell>
          <cell r="H115" t="str">
            <v>Peisley, Mr. Warren</v>
          </cell>
          <cell r="I115">
            <v>49462</v>
          </cell>
          <cell r="J115">
            <v>2101</v>
          </cell>
          <cell r="K115" t="str">
            <v>CIP ELEC Retic</v>
          </cell>
          <cell r="L115">
            <v>29131</v>
          </cell>
          <cell r="M115">
            <v>70123</v>
          </cell>
          <cell r="N115">
            <v>0</v>
          </cell>
          <cell r="O115">
            <v>15425.5</v>
          </cell>
          <cell r="P115">
            <v>0</v>
          </cell>
          <cell r="Q115">
            <v>47374.76</v>
          </cell>
          <cell r="R115">
            <v>47374.76</v>
          </cell>
        </row>
        <row r="116">
          <cell r="A116">
            <v>512907</v>
          </cell>
          <cell r="B116" t="str">
            <v>Narr 12/100 LV 10 Units</v>
          </cell>
          <cell r="C116" t="str">
            <v>Narrabundah 12/100  LV Supply  to 10 Units</v>
          </cell>
          <cell r="D116" t="str">
            <v>Network Systems</v>
          </cell>
          <cell r="E116" t="str">
            <v>CLOSED</v>
          </cell>
          <cell r="F116">
            <v>36923</v>
          </cell>
          <cell r="G116">
            <v>37071</v>
          </cell>
          <cell r="H116" t="str">
            <v>Smith, Mr. Gary</v>
          </cell>
          <cell r="I116">
            <v>28266</v>
          </cell>
          <cell r="J116">
            <v>2101</v>
          </cell>
          <cell r="K116" t="str">
            <v>CIP ELEC Retic</v>
          </cell>
          <cell r="L116">
            <v>29131</v>
          </cell>
          <cell r="M116">
            <v>70123</v>
          </cell>
          <cell r="N116">
            <v>0</v>
          </cell>
          <cell r="O116">
            <v>225.8</v>
          </cell>
          <cell r="P116">
            <v>0</v>
          </cell>
          <cell r="Q116">
            <v>24576.01</v>
          </cell>
          <cell r="R116">
            <v>24576.01</v>
          </cell>
        </row>
        <row r="117">
          <cell r="A117">
            <v>512910</v>
          </cell>
          <cell r="B117" t="str">
            <v>Braddon 17/10 LV to Units</v>
          </cell>
          <cell r="C117" t="str">
            <v>Braddon 17/10 LV to 24 Units</v>
          </cell>
          <cell r="D117" t="str">
            <v>Network Systems</v>
          </cell>
          <cell r="E117" t="str">
            <v>CAPITALISED WAITING CLOSURE</v>
          </cell>
          <cell r="F117">
            <v>36903</v>
          </cell>
          <cell r="G117">
            <v>37407</v>
          </cell>
          <cell r="H117" t="str">
            <v>Singh, Mr. Darshan</v>
          </cell>
          <cell r="I117">
            <v>33280</v>
          </cell>
          <cell r="J117">
            <v>2101</v>
          </cell>
          <cell r="K117" t="str">
            <v>CIP ELEC Retic</v>
          </cell>
          <cell r="L117">
            <v>29131</v>
          </cell>
          <cell r="M117">
            <v>70123</v>
          </cell>
          <cell r="N117">
            <v>0</v>
          </cell>
          <cell r="O117">
            <v>55619.56</v>
          </cell>
          <cell r="P117">
            <v>0</v>
          </cell>
          <cell r="Q117">
            <v>55619.56</v>
          </cell>
          <cell r="R117">
            <v>55619.56</v>
          </cell>
        </row>
        <row r="118">
          <cell r="A118">
            <v>512912</v>
          </cell>
          <cell r="B118" t="str">
            <v>Parkes, Sub Fitout HV &amp; LV Ret</v>
          </cell>
          <cell r="C118" t="str">
            <v>Parkes - Substation Fitout &amp; HV/LV Reticulation to Commonwealth Place</v>
          </cell>
          <cell r="D118" t="str">
            <v>Network Systems</v>
          </cell>
          <cell r="E118" t="str">
            <v>In Field</v>
          </cell>
          <cell r="F118">
            <v>36921</v>
          </cell>
          <cell r="H118" t="str">
            <v>Malcolm, Doug</v>
          </cell>
          <cell r="I118">
            <v>154066</v>
          </cell>
          <cell r="J118">
            <v>2101</v>
          </cell>
          <cell r="K118" t="str">
            <v>CIP ELEC Retic</v>
          </cell>
          <cell r="L118">
            <v>29131</v>
          </cell>
          <cell r="M118">
            <v>70123</v>
          </cell>
          <cell r="N118">
            <v>0</v>
          </cell>
          <cell r="O118">
            <v>139963.76</v>
          </cell>
          <cell r="P118">
            <v>141325.01999999999</v>
          </cell>
          <cell r="Q118">
            <v>0</v>
          </cell>
          <cell r="R118">
            <v>141325.01999999999</v>
          </cell>
        </row>
        <row r="119">
          <cell r="A119">
            <v>512913</v>
          </cell>
          <cell r="B119" t="str">
            <v>Amaroo - opp 1/55 Padmount</v>
          </cell>
          <cell r="C119" t="str">
            <v>Amaroo - opp 1/55 Padmount for Playing Fields</v>
          </cell>
          <cell r="D119" t="str">
            <v>Network Systems</v>
          </cell>
          <cell r="E119" t="str">
            <v>CAPITALISED WAITING CLOSURE</v>
          </cell>
          <cell r="F119">
            <v>36913</v>
          </cell>
          <cell r="H119" t="str">
            <v>Ochmanski, Mrs. Dana</v>
          </cell>
          <cell r="I119">
            <v>49500</v>
          </cell>
          <cell r="J119">
            <v>2101</v>
          </cell>
          <cell r="K119" t="str">
            <v>CIP ELEC Retic</v>
          </cell>
          <cell r="L119">
            <v>29131</v>
          </cell>
          <cell r="M119">
            <v>70123</v>
          </cell>
          <cell r="N119">
            <v>0</v>
          </cell>
          <cell r="O119">
            <v>40668.660000000003</v>
          </cell>
          <cell r="P119">
            <v>0</v>
          </cell>
          <cell r="Q119">
            <v>40668.660000000003</v>
          </cell>
          <cell r="R119">
            <v>40668.660000000003</v>
          </cell>
        </row>
        <row r="120">
          <cell r="A120">
            <v>512916</v>
          </cell>
          <cell r="B120" t="str">
            <v>Bruce 26/8 Rearrange meter</v>
          </cell>
          <cell r="C120" t="str">
            <v>Bruce, 26/8 - Rearrange Metering Bruce Stadium</v>
          </cell>
          <cell r="D120" t="str">
            <v>Network Systems</v>
          </cell>
          <cell r="E120" t="str">
            <v>CLOSED</v>
          </cell>
          <cell r="F120">
            <v>36922</v>
          </cell>
          <cell r="G120">
            <v>37183</v>
          </cell>
          <cell r="H120" t="str">
            <v>Malcolm, Doug</v>
          </cell>
          <cell r="I120">
            <v>24930</v>
          </cell>
          <cell r="J120">
            <v>2101</v>
          </cell>
          <cell r="K120" t="str">
            <v>CIP ELEC Retic</v>
          </cell>
          <cell r="L120">
            <v>29131</v>
          </cell>
          <cell r="M120">
            <v>70123</v>
          </cell>
          <cell r="N120">
            <v>0</v>
          </cell>
          <cell r="O120">
            <v>23281.77</v>
          </cell>
          <cell r="P120">
            <v>0</v>
          </cell>
          <cell r="Q120">
            <v>24237.19</v>
          </cell>
          <cell r="R120">
            <v>24237.19</v>
          </cell>
        </row>
        <row r="121">
          <cell r="A121">
            <v>512917</v>
          </cell>
          <cell r="B121" t="str">
            <v>Narrabundah 6/37 chge to LVABC</v>
          </cell>
          <cell r="C121" t="str">
            <v>Narrabundah, 6/37 - Change bare to LVABC</v>
          </cell>
          <cell r="D121" t="str">
            <v>Network Systems</v>
          </cell>
          <cell r="E121" t="str">
            <v>CLOSED</v>
          </cell>
          <cell r="F121">
            <v>36922</v>
          </cell>
          <cell r="G121">
            <v>37437</v>
          </cell>
          <cell r="H121" t="str">
            <v>Cortes, Frank</v>
          </cell>
          <cell r="I121">
            <v>5700</v>
          </cell>
          <cell r="J121">
            <v>2101</v>
          </cell>
          <cell r="K121" t="str">
            <v>CIP ELEC Retic</v>
          </cell>
          <cell r="L121">
            <v>29131</v>
          </cell>
          <cell r="M121">
            <v>70123</v>
          </cell>
          <cell r="N121">
            <v>0</v>
          </cell>
          <cell r="O121">
            <v>3232.69</v>
          </cell>
          <cell r="P121">
            <v>0</v>
          </cell>
          <cell r="Q121">
            <v>3892.69</v>
          </cell>
          <cell r="R121">
            <v>3892.69</v>
          </cell>
        </row>
        <row r="122">
          <cell r="A122">
            <v>512919</v>
          </cell>
          <cell r="B122" t="str">
            <v>Narrabundah 34/34 (16/34)</v>
          </cell>
          <cell r="C122" t="str">
            <v>Narrabundah 34/34 (16/34) LV Supply to Golf Pitch &amp; Putt</v>
          </cell>
          <cell r="D122" t="str">
            <v>Network Systems</v>
          </cell>
          <cell r="E122" t="str">
            <v>CLOSED</v>
          </cell>
          <cell r="F122">
            <v>36927</v>
          </cell>
          <cell r="G122">
            <v>37316</v>
          </cell>
          <cell r="H122" t="str">
            <v>Maguire, Paul</v>
          </cell>
          <cell r="I122">
            <v>37531</v>
          </cell>
          <cell r="J122">
            <v>2101</v>
          </cell>
          <cell r="K122" t="str">
            <v>CIP ELEC Retic</v>
          </cell>
          <cell r="L122">
            <v>29131</v>
          </cell>
          <cell r="M122">
            <v>70123</v>
          </cell>
          <cell r="N122">
            <v>0</v>
          </cell>
          <cell r="O122">
            <v>1340.46</v>
          </cell>
          <cell r="P122">
            <v>0</v>
          </cell>
          <cell r="Q122">
            <v>35610.300000000003</v>
          </cell>
          <cell r="R122">
            <v>35610.300000000003</v>
          </cell>
        </row>
        <row r="123">
          <cell r="A123">
            <v>512922</v>
          </cell>
          <cell r="B123" t="str">
            <v>Nicholls - Harcourt Hill St 12</v>
          </cell>
          <cell r="C123" t="str">
            <v>Nicholls H Hill Stage 12 - Reticulation</v>
          </cell>
          <cell r="D123" t="str">
            <v>Elec Ntwk Project Management</v>
          </cell>
          <cell r="E123" t="str">
            <v>In Field</v>
          </cell>
          <cell r="F123">
            <v>36928</v>
          </cell>
          <cell r="G123">
            <v>37467</v>
          </cell>
          <cell r="H123" t="str">
            <v>Peisley, Mr. Warren</v>
          </cell>
          <cell r="I123">
            <v>144742</v>
          </cell>
          <cell r="J123">
            <v>2101</v>
          </cell>
          <cell r="K123" t="str">
            <v>CIPEN Urban Dvlpmnt</v>
          </cell>
          <cell r="L123">
            <v>29131</v>
          </cell>
          <cell r="M123">
            <v>70101</v>
          </cell>
          <cell r="N123">
            <v>98523.48</v>
          </cell>
          <cell r="O123">
            <v>119227.52</v>
          </cell>
          <cell r="P123">
            <v>119265.84</v>
          </cell>
          <cell r="Q123">
            <v>0</v>
          </cell>
          <cell r="R123">
            <v>119265.84</v>
          </cell>
        </row>
        <row r="124">
          <cell r="A124">
            <v>512923</v>
          </cell>
          <cell r="B124" t="str">
            <v>Ainslie 33/66 LV to Units</v>
          </cell>
          <cell r="C124" t="str">
            <v>Ainslie 33/66 (Formerly Bl 26 &amp; 27) LV Supply to Units</v>
          </cell>
          <cell r="D124" t="str">
            <v>Network Systems</v>
          </cell>
          <cell r="E124" t="str">
            <v>CLOSED</v>
          </cell>
          <cell r="F124">
            <v>36928</v>
          </cell>
          <cell r="H124" t="str">
            <v>Singh, Mr. Darshan</v>
          </cell>
          <cell r="I124">
            <v>5858</v>
          </cell>
          <cell r="J124">
            <v>2101</v>
          </cell>
          <cell r="K124" t="str">
            <v>CIP ELEC Retic</v>
          </cell>
          <cell r="L124">
            <v>29131</v>
          </cell>
          <cell r="M124">
            <v>70123</v>
          </cell>
          <cell r="N124">
            <v>0</v>
          </cell>
          <cell r="O124">
            <v>3956.4</v>
          </cell>
          <cell r="P124">
            <v>0</v>
          </cell>
          <cell r="Q124">
            <v>6606.51</v>
          </cell>
          <cell r="R124">
            <v>6606.51</v>
          </cell>
        </row>
        <row r="125">
          <cell r="A125">
            <v>512925</v>
          </cell>
          <cell r="B125" t="str">
            <v>Calwell 162/754 Relocate M/P</v>
          </cell>
          <cell r="C125" t="str">
            <v>Calwell 162/754 - Relocate Minipillar</v>
          </cell>
          <cell r="D125" t="str">
            <v>Network Systems</v>
          </cell>
          <cell r="E125" t="str">
            <v>CLOSED</v>
          </cell>
          <cell r="F125">
            <v>36934</v>
          </cell>
          <cell r="G125">
            <v>37134</v>
          </cell>
          <cell r="H125" t="str">
            <v>Maguire, Paul</v>
          </cell>
          <cell r="I125">
            <v>0</v>
          </cell>
          <cell r="J125">
            <v>2101</v>
          </cell>
          <cell r="K125" t="str">
            <v>CIP ELEC Retic</v>
          </cell>
          <cell r="L125">
            <v>29131</v>
          </cell>
          <cell r="M125">
            <v>70123</v>
          </cell>
          <cell r="N125">
            <v>0</v>
          </cell>
          <cell r="O125">
            <v>241.96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512927</v>
          </cell>
          <cell r="B126" t="str">
            <v>Majura Can Airport, Rel M/P</v>
          </cell>
          <cell r="C126" t="str">
            <v>Majura Canberra Airport - Relocate Minipillar, Brindabella Carpark</v>
          </cell>
          <cell r="D126" t="str">
            <v>Network Systems</v>
          </cell>
          <cell r="E126" t="str">
            <v>CLOSED</v>
          </cell>
          <cell r="F126">
            <v>36934</v>
          </cell>
          <cell r="G126">
            <v>37134</v>
          </cell>
          <cell r="H126" t="str">
            <v>Walisundara, Mr. Upul</v>
          </cell>
          <cell r="I126">
            <v>4000</v>
          </cell>
          <cell r="J126">
            <v>2101</v>
          </cell>
          <cell r="K126" t="str">
            <v>CIP ELEC Retic</v>
          </cell>
          <cell r="L126">
            <v>29131</v>
          </cell>
          <cell r="M126">
            <v>70123</v>
          </cell>
          <cell r="N126">
            <v>0</v>
          </cell>
          <cell r="O126">
            <v>700.96</v>
          </cell>
          <cell r="P126">
            <v>0</v>
          </cell>
          <cell r="Q126">
            <v>3709.21</v>
          </cell>
          <cell r="R126">
            <v>3709.21</v>
          </cell>
        </row>
        <row r="127">
          <cell r="A127">
            <v>512928</v>
          </cell>
          <cell r="B127" t="str">
            <v>Wats -  adj 2/64 LV - Bus/S</v>
          </cell>
          <cell r="C127" t="str">
            <v>Waston Adj 2/64 - LV to Bus Shelter</v>
          </cell>
          <cell r="D127" t="str">
            <v>Network Systems</v>
          </cell>
          <cell r="E127" t="str">
            <v>CLOSED</v>
          </cell>
          <cell r="F127">
            <v>36934</v>
          </cell>
          <cell r="G127">
            <v>37164</v>
          </cell>
          <cell r="H127" t="str">
            <v>Singh, Mr. Darshan</v>
          </cell>
          <cell r="I127">
            <v>12280</v>
          </cell>
          <cell r="J127">
            <v>2101</v>
          </cell>
          <cell r="K127" t="str">
            <v>CIP ELEC Retic</v>
          </cell>
          <cell r="L127">
            <v>29131</v>
          </cell>
          <cell r="M127">
            <v>70123</v>
          </cell>
          <cell r="N127">
            <v>0</v>
          </cell>
          <cell r="O127">
            <v>14117.79</v>
          </cell>
          <cell r="P127">
            <v>0</v>
          </cell>
          <cell r="Q127">
            <v>16344.82</v>
          </cell>
          <cell r="R127">
            <v>16344.82</v>
          </cell>
        </row>
        <row r="128">
          <cell r="A128">
            <v>512930</v>
          </cell>
          <cell r="B128" t="str">
            <v>Calwell 15/798 LV - toilet</v>
          </cell>
          <cell r="C128" t="str">
            <v>Calwell 15/798 - LV to toilet at playing fields</v>
          </cell>
          <cell r="D128" t="str">
            <v>Network Systems</v>
          </cell>
          <cell r="E128" t="str">
            <v>CLOSED</v>
          </cell>
          <cell r="F128">
            <v>36941</v>
          </cell>
          <cell r="H128" t="str">
            <v>Walisundara, Mr. Upul</v>
          </cell>
          <cell r="I128">
            <v>4395</v>
          </cell>
          <cell r="J128">
            <v>2101</v>
          </cell>
          <cell r="K128" t="str">
            <v>CIP ELEC Retic</v>
          </cell>
          <cell r="L128">
            <v>29131</v>
          </cell>
          <cell r="M128">
            <v>70123</v>
          </cell>
          <cell r="N128">
            <v>0</v>
          </cell>
          <cell r="O128">
            <v>13.69</v>
          </cell>
          <cell r="P128">
            <v>0</v>
          </cell>
          <cell r="Q128">
            <v>2783.2</v>
          </cell>
          <cell r="R128">
            <v>2783.2</v>
          </cell>
        </row>
        <row r="129">
          <cell r="A129">
            <v>512931</v>
          </cell>
          <cell r="B129" t="str">
            <v>Phillip 3/108 Relocate assets</v>
          </cell>
          <cell r="C129" t="str">
            <v>Phillip 3/108 - Relocate assets for Athlon Dr Extensions</v>
          </cell>
          <cell r="D129" t="str">
            <v>Elec Ntwk Project Management</v>
          </cell>
          <cell r="E129" t="str">
            <v>In Field</v>
          </cell>
          <cell r="F129">
            <v>36941</v>
          </cell>
          <cell r="H129" t="str">
            <v>Maguire, Paul</v>
          </cell>
          <cell r="I129">
            <v>34820</v>
          </cell>
          <cell r="J129">
            <v>2101</v>
          </cell>
          <cell r="K129" t="str">
            <v>CIPEN Special Reqst</v>
          </cell>
          <cell r="L129">
            <v>29131</v>
          </cell>
          <cell r="M129">
            <v>70101</v>
          </cell>
          <cell r="N129">
            <v>1546.91</v>
          </cell>
          <cell r="O129">
            <v>34865.699999999997</v>
          </cell>
          <cell r="P129">
            <v>34865.699999999997</v>
          </cell>
          <cell r="Q129">
            <v>0</v>
          </cell>
          <cell r="R129">
            <v>34865.699999999997</v>
          </cell>
        </row>
        <row r="130">
          <cell r="A130">
            <v>512932</v>
          </cell>
          <cell r="B130" t="str">
            <v>Cook 19/42 LV to 9 Units</v>
          </cell>
          <cell r="C130" t="str">
            <v>Cook 19/42 - LV Supply to 9 Units</v>
          </cell>
          <cell r="D130" t="str">
            <v>Network Systems</v>
          </cell>
          <cell r="E130" t="str">
            <v>CLOSED</v>
          </cell>
          <cell r="F130">
            <v>36942</v>
          </cell>
          <cell r="H130" t="str">
            <v>Ochmanski, Mrs. Dana</v>
          </cell>
          <cell r="I130">
            <v>15250</v>
          </cell>
          <cell r="J130">
            <v>2101</v>
          </cell>
          <cell r="K130" t="str">
            <v>CIP ELEC Retic</v>
          </cell>
          <cell r="L130">
            <v>29131</v>
          </cell>
          <cell r="M130">
            <v>70123</v>
          </cell>
          <cell r="N130">
            <v>0</v>
          </cell>
          <cell r="O130">
            <v>222.81</v>
          </cell>
          <cell r="P130">
            <v>0</v>
          </cell>
          <cell r="Q130">
            <v>14686.16</v>
          </cell>
          <cell r="R130">
            <v>14686.16</v>
          </cell>
        </row>
        <row r="131">
          <cell r="A131">
            <v>512933</v>
          </cell>
          <cell r="B131" t="str">
            <v>O'Malley 33/16 LV - residence</v>
          </cell>
          <cell r="C131" t="str">
            <v>O'Malley 33/16 - LV Supply to Residence</v>
          </cell>
          <cell r="D131" t="str">
            <v>Network Systems</v>
          </cell>
          <cell r="E131" t="str">
            <v>CLOSED</v>
          </cell>
          <cell r="F131">
            <v>36942</v>
          </cell>
          <cell r="H131" t="str">
            <v>Walisundara, Mr. Upul</v>
          </cell>
          <cell r="I131">
            <v>321</v>
          </cell>
          <cell r="J131">
            <v>2101</v>
          </cell>
          <cell r="K131" t="str">
            <v>CIP ELEC Retic</v>
          </cell>
          <cell r="L131">
            <v>29131</v>
          </cell>
          <cell r="M131">
            <v>70123</v>
          </cell>
          <cell r="N131">
            <v>0</v>
          </cell>
          <cell r="O131">
            <v>92.7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512935</v>
          </cell>
          <cell r="B132" t="str">
            <v>Gung Sec 5 &amp; 6 LV Supply</v>
          </cell>
          <cell r="C132" t="str">
            <v>Gungahlin Sec 5 &amp; 6 - LV to Magnet Mart</v>
          </cell>
          <cell r="D132" t="str">
            <v>Network Systems</v>
          </cell>
          <cell r="E132" t="str">
            <v>CLOSED</v>
          </cell>
          <cell r="F132">
            <v>36945</v>
          </cell>
          <cell r="G132">
            <v>37298</v>
          </cell>
          <cell r="H132" t="str">
            <v>Smith, Mr. Gary</v>
          </cell>
          <cell r="I132">
            <v>81515</v>
          </cell>
          <cell r="J132">
            <v>2101</v>
          </cell>
          <cell r="K132" t="str">
            <v>CIP ELEC Retic</v>
          </cell>
          <cell r="L132">
            <v>29131</v>
          </cell>
          <cell r="M132">
            <v>70123</v>
          </cell>
          <cell r="N132">
            <v>0</v>
          </cell>
          <cell r="O132">
            <v>73990.59</v>
          </cell>
          <cell r="P132">
            <v>0</v>
          </cell>
          <cell r="Q132">
            <v>77299.899999999994</v>
          </cell>
          <cell r="R132">
            <v>77299.899999999994</v>
          </cell>
        </row>
        <row r="133">
          <cell r="A133">
            <v>512936</v>
          </cell>
          <cell r="B133" t="str">
            <v>Dickson 13/30 Pad for Lib</v>
          </cell>
          <cell r="C133" t="str">
            <v>Dickson 13/30 Padmount for Library</v>
          </cell>
          <cell r="D133" t="str">
            <v>Network Systems</v>
          </cell>
          <cell r="E133" t="str">
            <v>CLOSED</v>
          </cell>
          <cell r="F133">
            <v>36945</v>
          </cell>
          <cell r="G133">
            <v>37104</v>
          </cell>
          <cell r="H133" t="str">
            <v>Ochmanski, Mrs. Dana</v>
          </cell>
          <cell r="I133">
            <v>27990</v>
          </cell>
          <cell r="J133">
            <v>2101</v>
          </cell>
          <cell r="K133" t="str">
            <v>CIP ELEC Retic</v>
          </cell>
          <cell r="L133">
            <v>29131</v>
          </cell>
          <cell r="M133">
            <v>70123</v>
          </cell>
          <cell r="N133">
            <v>0</v>
          </cell>
          <cell r="O133">
            <v>2562.15</v>
          </cell>
          <cell r="P133">
            <v>0</v>
          </cell>
          <cell r="Q133">
            <v>32726.93</v>
          </cell>
          <cell r="R133">
            <v>32726.93</v>
          </cell>
        </row>
        <row r="134">
          <cell r="A134">
            <v>512937</v>
          </cell>
          <cell r="B134" t="str">
            <v>Dick - 8/30 Upgrade sup</v>
          </cell>
          <cell r="C134" t="str">
            <v>Dickson 8/30 - Upgrade supply to Commonwealth Bank</v>
          </cell>
          <cell r="D134" t="str">
            <v>Elec Ntwk Strategy&amp;Regulatory</v>
          </cell>
          <cell r="E134" t="str">
            <v>Field Complete</v>
          </cell>
          <cell r="F134">
            <v>36945</v>
          </cell>
          <cell r="H134" t="str">
            <v>Ochmanski, Mrs. Dana</v>
          </cell>
          <cell r="I134">
            <v>0</v>
          </cell>
          <cell r="J134">
            <v>2102</v>
          </cell>
          <cell r="K134" t="str">
            <v>CIP ELEC Retic</v>
          </cell>
          <cell r="L134">
            <v>29131</v>
          </cell>
          <cell r="M134">
            <v>70123</v>
          </cell>
          <cell r="N134">
            <v>-1191.7</v>
          </cell>
          <cell r="O134">
            <v>10718.87</v>
          </cell>
          <cell r="P134">
            <v>10956.62</v>
          </cell>
          <cell r="Q134">
            <v>0</v>
          </cell>
          <cell r="R134">
            <v>10956.62</v>
          </cell>
        </row>
        <row r="135">
          <cell r="A135">
            <v>512938</v>
          </cell>
          <cell r="B135" t="str">
            <v>Greenway 1/54 Upgrade Supp</v>
          </cell>
          <cell r="C135" t="str">
            <v>Greenway 1/54 Upgrade supply to Lakeview</v>
          </cell>
          <cell r="D135" t="str">
            <v>Network Systems</v>
          </cell>
          <cell r="E135" t="str">
            <v>Design</v>
          </cell>
          <cell r="F135">
            <v>36945</v>
          </cell>
          <cell r="G135">
            <v>37437</v>
          </cell>
          <cell r="H135" t="str">
            <v>Harper, Mr. Rod</v>
          </cell>
          <cell r="I135">
            <v>0</v>
          </cell>
          <cell r="J135">
            <v>2101</v>
          </cell>
          <cell r="K135" t="str">
            <v>CIP ELEC Retic</v>
          </cell>
          <cell r="L135">
            <v>29131</v>
          </cell>
          <cell r="M135">
            <v>70123</v>
          </cell>
          <cell r="N135">
            <v>0</v>
          </cell>
          <cell r="O135">
            <v>0</v>
          </cell>
          <cell r="P135">
            <v>596.64</v>
          </cell>
          <cell r="Q135">
            <v>0</v>
          </cell>
          <cell r="R135">
            <v>596.64</v>
          </cell>
        </row>
        <row r="136">
          <cell r="A136">
            <v>512942</v>
          </cell>
          <cell r="B136" t="str">
            <v>Brad 2-4/13 P/Mount New Dev</v>
          </cell>
          <cell r="C136" t="str">
            <v>Braddon 2-4/13 Padmount for new development</v>
          </cell>
          <cell r="D136" t="str">
            <v>Network Systems</v>
          </cell>
          <cell r="E136" t="str">
            <v>In Field</v>
          </cell>
          <cell r="F136">
            <v>36945</v>
          </cell>
          <cell r="H136" t="str">
            <v>Peisley, Mr. Warren</v>
          </cell>
          <cell r="I136">
            <v>108959</v>
          </cell>
          <cell r="J136">
            <v>2101</v>
          </cell>
          <cell r="K136" t="str">
            <v>CIP ELEC Retic</v>
          </cell>
          <cell r="L136">
            <v>29131</v>
          </cell>
          <cell r="M136">
            <v>70123</v>
          </cell>
          <cell r="N136">
            <v>2769.89</v>
          </cell>
          <cell r="O136">
            <v>135544.1</v>
          </cell>
          <cell r="P136">
            <v>135544.1</v>
          </cell>
          <cell r="Q136">
            <v>0</v>
          </cell>
          <cell r="R136">
            <v>135544.1</v>
          </cell>
        </row>
        <row r="137">
          <cell r="A137">
            <v>512943</v>
          </cell>
          <cell r="B137" t="str">
            <v>Yarr - 4/5 CSIRO OH to UG</v>
          </cell>
          <cell r="C137" t="str">
            <v>Yarralumla 4/5 - CSIRO Replace OH with UG</v>
          </cell>
          <cell r="D137" t="str">
            <v>Elec Ntwk Project Management</v>
          </cell>
          <cell r="E137" t="str">
            <v>CAPITALISED WAITING CLOSURE</v>
          </cell>
          <cell r="F137">
            <v>36945</v>
          </cell>
          <cell r="G137">
            <v>37315</v>
          </cell>
          <cell r="H137" t="str">
            <v>Walisundara, Mr. Upul</v>
          </cell>
          <cell r="I137">
            <v>4385</v>
          </cell>
          <cell r="J137">
            <v>2101</v>
          </cell>
          <cell r="K137" t="str">
            <v>CIPEN Special Reqst</v>
          </cell>
          <cell r="L137">
            <v>29131</v>
          </cell>
          <cell r="M137">
            <v>70101</v>
          </cell>
          <cell r="N137">
            <v>0</v>
          </cell>
          <cell r="O137">
            <v>3578.8</v>
          </cell>
          <cell r="P137">
            <v>0</v>
          </cell>
          <cell r="Q137">
            <v>3578.8</v>
          </cell>
          <cell r="R137">
            <v>3578.8</v>
          </cell>
        </row>
        <row r="138">
          <cell r="A138">
            <v>512944</v>
          </cell>
          <cell r="B138" t="str">
            <v>Griffith 17/14 Sub 4666</v>
          </cell>
          <cell r="C138" t="str">
            <v>Griffith 17/14 Sub 4666 - Krone HV Switchgear Replacement</v>
          </cell>
          <cell r="D138" t="str">
            <v>Network Systems</v>
          </cell>
          <cell r="E138" t="str">
            <v>CLOSED</v>
          </cell>
          <cell r="F138">
            <v>36949</v>
          </cell>
          <cell r="G138">
            <v>37103</v>
          </cell>
          <cell r="H138" t="str">
            <v>Malcolm, Doug</v>
          </cell>
          <cell r="I138">
            <v>17491</v>
          </cell>
          <cell r="J138">
            <v>2101</v>
          </cell>
          <cell r="K138" t="str">
            <v>CIP ELEC Retic</v>
          </cell>
          <cell r="L138">
            <v>29131</v>
          </cell>
          <cell r="M138">
            <v>70123</v>
          </cell>
          <cell r="N138">
            <v>0</v>
          </cell>
          <cell r="O138">
            <v>4835.21</v>
          </cell>
          <cell r="P138">
            <v>0</v>
          </cell>
          <cell r="Q138">
            <v>10892.06</v>
          </cell>
          <cell r="R138">
            <v>10892.06</v>
          </cell>
        </row>
        <row r="139">
          <cell r="A139">
            <v>512946</v>
          </cell>
          <cell r="B139" t="str">
            <v>Fisher 8/16 LV-Units</v>
          </cell>
          <cell r="C139" t="str">
            <v>Fisher 8/16 - LV Supply to 20 Units</v>
          </cell>
          <cell r="D139" t="str">
            <v>Network Systems</v>
          </cell>
          <cell r="E139" t="str">
            <v>CLOSED</v>
          </cell>
          <cell r="F139">
            <v>36950</v>
          </cell>
          <cell r="H139" t="str">
            <v>Singh, Mr. Darshan</v>
          </cell>
          <cell r="I139">
            <v>9700</v>
          </cell>
          <cell r="J139">
            <v>2101</v>
          </cell>
          <cell r="K139" t="str">
            <v>CIP ELEC Retic</v>
          </cell>
          <cell r="L139">
            <v>29131</v>
          </cell>
          <cell r="M139">
            <v>70123</v>
          </cell>
          <cell r="N139">
            <v>0</v>
          </cell>
          <cell r="O139">
            <v>793.4</v>
          </cell>
          <cell r="P139">
            <v>0</v>
          </cell>
          <cell r="Q139">
            <v>11654.69</v>
          </cell>
          <cell r="R139">
            <v>11654.69</v>
          </cell>
        </row>
        <row r="140">
          <cell r="A140">
            <v>512947</v>
          </cell>
          <cell r="B140" t="str">
            <v>Majura Airport LV-New Blocks</v>
          </cell>
          <cell r="C140" t="str">
            <v>Majura Airport - LV to new blocks, Nomad Drive</v>
          </cell>
          <cell r="D140" t="str">
            <v>Elec Ntwk Project Management</v>
          </cell>
          <cell r="E140" t="str">
            <v>Field Complete</v>
          </cell>
          <cell r="F140">
            <v>36950</v>
          </cell>
          <cell r="G140">
            <v>37408</v>
          </cell>
          <cell r="H140" t="str">
            <v>Cortes, Frank</v>
          </cell>
          <cell r="I140">
            <v>0</v>
          </cell>
          <cell r="J140">
            <v>2101</v>
          </cell>
          <cell r="K140" t="str">
            <v>CIPEN Com/Ind Dvlpm</v>
          </cell>
          <cell r="L140">
            <v>29131</v>
          </cell>
          <cell r="M140">
            <v>70101</v>
          </cell>
          <cell r="N140">
            <v>0</v>
          </cell>
          <cell r="O140">
            <v>21370.61</v>
          </cell>
          <cell r="P140">
            <v>21370.61</v>
          </cell>
          <cell r="Q140">
            <v>0</v>
          </cell>
          <cell r="R140">
            <v>21370.61</v>
          </cell>
        </row>
        <row r="141">
          <cell r="A141">
            <v>512949</v>
          </cell>
          <cell r="B141" t="str">
            <v>Turner 1/43 LV-48 Units</v>
          </cell>
          <cell r="C141" t="str">
            <v>Turner 1/43 - LV to 48 Units</v>
          </cell>
          <cell r="D141" t="str">
            <v>Network Systems</v>
          </cell>
          <cell r="E141" t="str">
            <v>Design</v>
          </cell>
          <cell r="F141">
            <v>36950</v>
          </cell>
          <cell r="G141">
            <v>37652</v>
          </cell>
          <cell r="H141" t="str">
            <v>Peisley, Mr. Warren</v>
          </cell>
          <cell r="I141">
            <v>0</v>
          </cell>
          <cell r="J141">
            <v>2101</v>
          </cell>
          <cell r="K141" t="str">
            <v>CIP ELEC Retic</v>
          </cell>
          <cell r="L141">
            <v>29131</v>
          </cell>
          <cell r="M141">
            <v>70123</v>
          </cell>
          <cell r="N141">
            <v>0</v>
          </cell>
          <cell r="O141">
            <v>0</v>
          </cell>
          <cell r="P141">
            <v>35.880000000000003</v>
          </cell>
          <cell r="Q141">
            <v>0</v>
          </cell>
          <cell r="R141">
            <v>35.880000000000003</v>
          </cell>
        </row>
        <row r="142">
          <cell r="A142">
            <v>512952</v>
          </cell>
          <cell r="B142" t="str">
            <v>Dunlop 5/1 Stge1B (70 Blocks)</v>
          </cell>
          <cell r="C142" t="str">
            <v>Dunlop 5/1 Stge1B (70 Blocks)</v>
          </cell>
          <cell r="D142" t="str">
            <v>Network Systems</v>
          </cell>
          <cell r="E142" t="str">
            <v>CLOSED</v>
          </cell>
          <cell r="F142">
            <v>36956</v>
          </cell>
          <cell r="G142">
            <v>37164</v>
          </cell>
          <cell r="H142" t="str">
            <v>Smith, Mr. Gary</v>
          </cell>
          <cell r="I142">
            <v>183864</v>
          </cell>
          <cell r="J142">
            <v>2101</v>
          </cell>
          <cell r="K142" t="str">
            <v>CIP ELEC Retic</v>
          </cell>
          <cell r="L142">
            <v>29131</v>
          </cell>
          <cell r="M142">
            <v>70123</v>
          </cell>
          <cell r="N142">
            <v>0</v>
          </cell>
          <cell r="O142">
            <v>16472.919999999998</v>
          </cell>
          <cell r="P142">
            <v>0</v>
          </cell>
          <cell r="Q142">
            <v>169667.4</v>
          </cell>
          <cell r="R142">
            <v>169667.4</v>
          </cell>
        </row>
        <row r="143">
          <cell r="A143">
            <v>512954</v>
          </cell>
          <cell r="B143" t="str">
            <v>Bruce Adj 13/86, LV to RIM</v>
          </cell>
          <cell r="C143" t="str">
            <v>Bruce Adj 13/86 - LV to RIM</v>
          </cell>
          <cell r="D143" t="str">
            <v>Network Systems</v>
          </cell>
          <cell r="E143" t="str">
            <v>Field Complete</v>
          </cell>
          <cell r="F143">
            <v>36956</v>
          </cell>
          <cell r="H143" t="str">
            <v>Ochmanski, Mrs. Dana</v>
          </cell>
          <cell r="I143">
            <v>2591</v>
          </cell>
          <cell r="J143">
            <v>2101</v>
          </cell>
          <cell r="K143" t="str">
            <v>CIP ELEC Retic</v>
          </cell>
          <cell r="L143">
            <v>29131</v>
          </cell>
          <cell r="M143">
            <v>70123</v>
          </cell>
          <cell r="N143">
            <v>0</v>
          </cell>
          <cell r="O143">
            <v>881.75</v>
          </cell>
          <cell r="P143">
            <v>1145.03</v>
          </cell>
          <cell r="Q143">
            <v>0</v>
          </cell>
          <cell r="R143">
            <v>1145.03</v>
          </cell>
        </row>
        <row r="144">
          <cell r="A144">
            <v>512955</v>
          </cell>
          <cell r="B144" t="str">
            <v>City Adj 6/49 LV Supp - S2080</v>
          </cell>
          <cell r="C144" t="str">
            <v>City Adj 6/49 - LV Supply from S2080</v>
          </cell>
          <cell r="D144" t="str">
            <v>Network Systems</v>
          </cell>
          <cell r="E144" t="str">
            <v>CLOSED</v>
          </cell>
          <cell r="F144">
            <v>36956</v>
          </cell>
          <cell r="G144">
            <v>37134</v>
          </cell>
          <cell r="H144" t="str">
            <v>Singh, Mr. Darshan</v>
          </cell>
          <cell r="I144">
            <v>3400</v>
          </cell>
          <cell r="J144">
            <v>2101</v>
          </cell>
          <cell r="K144" t="str">
            <v>CIP ELEC Retic</v>
          </cell>
          <cell r="L144">
            <v>29131</v>
          </cell>
          <cell r="M144">
            <v>70123</v>
          </cell>
          <cell r="N144">
            <v>0</v>
          </cell>
          <cell r="O144">
            <v>101.89</v>
          </cell>
          <cell r="P144">
            <v>0</v>
          </cell>
          <cell r="Q144">
            <v>2334.86</v>
          </cell>
          <cell r="R144">
            <v>2334.86</v>
          </cell>
        </row>
        <row r="145">
          <cell r="A145">
            <v>512956</v>
          </cell>
          <cell r="B145" t="str">
            <v>Ainslie 1-4/1, LV-Units</v>
          </cell>
          <cell r="C145" t="str">
            <v>Ainslie 1-4/1 - LV to 10 Units</v>
          </cell>
          <cell r="D145" t="str">
            <v>Network Systems</v>
          </cell>
          <cell r="E145" t="str">
            <v>In Field</v>
          </cell>
          <cell r="F145">
            <v>36956</v>
          </cell>
          <cell r="H145" t="str">
            <v>Cortes, Frank</v>
          </cell>
          <cell r="I145">
            <v>19067</v>
          </cell>
          <cell r="J145">
            <v>2101</v>
          </cell>
          <cell r="K145" t="str">
            <v>CIP ELEC Retic</v>
          </cell>
          <cell r="L145">
            <v>29131</v>
          </cell>
          <cell r="M145">
            <v>70123</v>
          </cell>
          <cell r="N145">
            <v>52</v>
          </cell>
          <cell r="O145">
            <v>26285.11</v>
          </cell>
          <cell r="P145">
            <v>26697.81</v>
          </cell>
          <cell r="Q145">
            <v>0</v>
          </cell>
          <cell r="R145">
            <v>26697.81</v>
          </cell>
        </row>
        <row r="146">
          <cell r="A146">
            <v>512957</v>
          </cell>
          <cell r="B146" t="str">
            <v>Braddon 5/25, LV-Units</v>
          </cell>
          <cell r="C146" t="str">
            <v>Braddon 5/25 - LV to 3 Units</v>
          </cell>
          <cell r="D146" t="str">
            <v>Network Systems</v>
          </cell>
          <cell r="E146" t="str">
            <v>CLOSED</v>
          </cell>
          <cell r="F146">
            <v>36956</v>
          </cell>
          <cell r="G146">
            <v>37116</v>
          </cell>
          <cell r="H146" t="str">
            <v>Smith, Mr. Gary</v>
          </cell>
          <cell r="I146">
            <v>6877</v>
          </cell>
          <cell r="J146">
            <v>2101</v>
          </cell>
          <cell r="K146" t="str">
            <v>CIP ELEC Retic</v>
          </cell>
          <cell r="L146">
            <v>29131</v>
          </cell>
          <cell r="M146">
            <v>70123</v>
          </cell>
          <cell r="N146">
            <v>0</v>
          </cell>
          <cell r="O146">
            <v>408.93</v>
          </cell>
          <cell r="P146">
            <v>0</v>
          </cell>
          <cell r="Q146">
            <v>10978.06</v>
          </cell>
          <cell r="R146">
            <v>10978.06</v>
          </cell>
        </row>
        <row r="147">
          <cell r="A147">
            <v>512958</v>
          </cell>
          <cell r="B147" t="str">
            <v>O'Connor 2/86 City Edge St2</v>
          </cell>
          <cell r="C147" t="str">
            <v>O'Connor 2/86 - Stage 2, City Edge</v>
          </cell>
          <cell r="D147" t="str">
            <v>Network Systems</v>
          </cell>
          <cell r="E147" t="str">
            <v>CAPITALISED WAITING CLOSURE</v>
          </cell>
          <cell r="F147">
            <v>36964</v>
          </cell>
          <cell r="G147">
            <v>37357</v>
          </cell>
          <cell r="H147" t="str">
            <v>Maguire, Paul</v>
          </cell>
          <cell r="I147">
            <v>7134</v>
          </cell>
          <cell r="J147">
            <v>2101</v>
          </cell>
          <cell r="K147" t="str">
            <v>CIP ELEC Retic</v>
          </cell>
          <cell r="L147">
            <v>29131</v>
          </cell>
          <cell r="M147">
            <v>70123</v>
          </cell>
          <cell r="N147">
            <v>0</v>
          </cell>
          <cell r="O147">
            <v>8961.15</v>
          </cell>
          <cell r="P147">
            <v>0</v>
          </cell>
          <cell r="Q147">
            <v>9898.73</v>
          </cell>
          <cell r="R147">
            <v>9898.73</v>
          </cell>
        </row>
        <row r="148">
          <cell r="A148">
            <v>512959</v>
          </cell>
          <cell r="B148" t="str">
            <v>Red Hill 13/4 LV to Residence</v>
          </cell>
          <cell r="C148" t="str">
            <v>Red Hill 13/4 - LV to New Residence</v>
          </cell>
          <cell r="D148" t="str">
            <v>Network Systems</v>
          </cell>
          <cell r="E148" t="str">
            <v>In Field</v>
          </cell>
          <cell r="F148">
            <v>36964</v>
          </cell>
          <cell r="H148" t="str">
            <v>Maguire, Paul</v>
          </cell>
          <cell r="I148">
            <v>78854</v>
          </cell>
          <cell r="J148">
            <v>2101</v>
          </cell>
          <cell r="K148" t="str">
            <v>CIP ELEC Retic</v>
          </cell>
          <cell r="L148">
            <v>29131</v>
          </cell>
          <cell r="M148">
            <v>70123</v>
          </cell>
          <cell r="N148">
            <v>1460.99</v>
          </cell>
          <cell r="O148">
            <v>73148.52</v>
          </cell>
          <cell r="P148">
            <v>74043.5</v>
          </cell>
          <cell r="Q148">
            <v>0</v>
          </cell>
          <cell r="R148">
            <v>74043.5</v>
          </cell>
        </row>
        <row r="149">
          <cell r="A149">
            <v>512960</v>
          </cell>
          <cell r="B149" t="str">
            <v>Turner 6/44 LV to 3 Units</v>
          </cell>
          <cell r="C149" t="str">
            <v>Turner 6/44 - LV to 3 Units</v>
          </cell>
          <cell r="D149" t="str">
            <v>Network Systems</v>
          </cell>
          <cell r="E149" t="str">
            <v>In Field</v>
          </cell>
          <cell r="F149">
            <v>36964</v>
          </cell>
          <cell r="H149" t="str">
            <v>Smith, Mr. Gary</v>
          </cell>
          <cell r="I149">
            <v>23291</v>
          </cell>
          <cell r="J149">
            <v>2101</v>
          </cell>
          <cell r="K149" t="str">
            <v>CIP ELEC Retic</v>
          </cell>
          <cell r="L149">
            <v>29131</v>
          </cell>
          <cell r="M149">
            <v>70123</v>
          </cell>
          <cell r="N149">
            <v>0</v>
          </cell>
          <cell r="O149">
            <v>14107.03</v>
          </cell>
          <cell r="P149">
            <v>15507.03</v>
          </cell>
          <cell r="Q149">
            <v>0</v>
          </cell>
          <cell r="R149">
            <v>15507.03</v>
          </cell>
        </row>
        <row r="150">
          <cell r="A150">
            <v>512962</v>
          </cell>
          <cell r="B150" t="str">
            <v>Phillip 20/43 Upgrade Service</v>
          </cell>
          <cell r="C150" t="str">
            <v>Phillip 20/43 - Upgrade Service to Pollock Ford</v>
          </cell>
          <cell r="D150" t="str">
            <v>Network Systems</v>
          </cell>
          <cell r="E150" t="str">
            <v>In Field</v>
          </cell>
          <cell r="F150">
            <v>36970</v>
          </cell>
          <cell r="G150">
            <v>37499</v>
          </cell>
          <cell r="H150" t="str">
            <v>Harper, Mr. Rod</v>
          </cell>
          <cell r="I150">
            <v>6836</v>
          </cell>
          <cell r="J150">
            <v>2101</v>
          </cell>
          <cell r="K150" t="str">
            <v>CIP ELEC Retic</v>
          </cell>
          <cell r="L150">
            <v>29131</v>
          </cell>
          <cell r="M150">
            <v>70123</v>
          </cell>
          <cell r="N150">
            <v>0</v>
          </cell>
          <cell r="O150">
            <v>0</v>
          </cell>
          <cell r="P150">
            <v>894.96</v>
          </cell>
          <cell r="Q150">
            <v>0</v>
          </cell>
          <cell r="R150">
            <v>894.96</v>
          </cell>
        </row>
        <row r="151">
          <cell r="A151">
            <v>512963</v>
          </cell>
          <cell r="B151" t="str">
            <v>Camp 1/62 LV  to BBQs</v>
          </cell>
          <cell r="C151" t="str">
            <v>Campbell 1/62 LV Supply to BBQs</v>
          </cell>
          <cell r="D151" t="str">
            <v>Network Systems</v>
          </cell>
          <cell r="E151" t="str">
            <v>CLOSED</v>
          </cell>
          <cell r="F151">
            <v>36973</v>
          </cell>
          <cell r="G151">
            <v>37437</v>
          </cell>
          <cell r="H151" t="str">
            <v>Singh, Mr. Darshan</v>
          </cell>
          <cell r="I151">
            <v>15583</v>
          </cell>
          <cell r="J151">
            <v>2101</v>
          </cell>
          <cell r="K151" t="str">
            <v>CIP ELEC Retic</v>
          </cell>
          <cell r="L151">
            <v>29131</v>
          </cell>
          <cell r="M151">
            <v>70123</v>
          </cell>
          <cell r="N151">
            <v>0</v>
          </cell>
          <cell r="O151">
            <v>17419.25</v>
          </cell>
          <cell r="P151">
            <v>0</v>
          </cell>
          <cell r="Q151">
            <v>18401.91</v>
          </cell>
          <cell r="R151">
            <v>18401.91</v>
          </cell>
        </row>
        <row r="152">
          <cell r="A152">
            <v>512966</v>
          </cell>
          <cell r="B152" t="str">
            <v>Bart 6/29 Indoor Sub &amp; HV Reti</v>
          </cell>
          <cell r="C152" t="str">
            <v>Barton 6/29 Indoor Substation &amp; HV Reticulation</v>
          </cell>
          <cell r="D152" t="str">
            <v>Network Systems</v>
          </cell>
          <cell r="E152" t="str">
            <v>Design</v>
          </cell>
          <cell r="F152">
            <v>36951</v>
          </cell>
          <cell r="G152">
            <v>37559</v>
          </cell>
          <cell r="H152" t="str">
            <v>Hunnemann, Frank</v>
          </cell>
          <cell r="I152">
            <v>0</v>
          </cell>
          <cell r="J152">
            <v>2101</v>
          </cell>
          <cell r="K152" t="str">
            <v>CIP ELEC Retic</v>
          </cell>
          <cell r="L152">
            <v>29131</v>
          </cell>
          <cell r="M152">
            <v>70123</v>
          </cell>
          <cell r="N152">
            <v>288.10000000000002</v>
          </cell>
          <cell r="O152">
            <v>3163.82</v>
          </cell>
          <cell r="P152">
            <v>3774.49</v>
          </cell>
          <cell r="Q152">
            <v>0</v>
          </cell>
          <cell r="R152">
            <v>3774.49</v>
          </cell>
        </row>
        <row r="153">
          <cell r="A153">
            <v>512967</v>
          </cell>
          <cell r="B153" t="str">
            <v>Kale 2/76 132kV Reloc Bartn Hw</v>
          </cell>
          <cell r="C153" t="str">
            <v>kaleen 2/76 Barton Hwy 132kV Reloc for road clearance</v>
          </cell>
          <cell r="D153" t="str">
            <v>Elec Ntwk Project Management</v>
          </cell>
          <cell r="E153" t="str">
            <v>CLOSED</v>
          </cell>
          <cell r="F153">
            <v>36951</v>
          </cell>
          <cell r="H153" t="str">
            <v>Walisundara, Mrs. Lakshmi</v>
          </cell>
          <cell r="I153">
            <v>181099</v>
          </cell>
          <cell r="J153">
            <v>2101</v>
          </cell>
          <cell r="K153" t="str">
            <v>CIP ELEC 132kV Trans</v>
          </cell>
          <cell r="L153">
            <v>29131</v>
          </cell>
          <cell r="M153">
            <v>70120</v>
          </cell>
          <cell r="N153">
            <v>0</v>
          </cell>
          <cell r="O153">
            <v>109185.71</v>
          </cell>
          <cell r="P153">
            <v>0</v>
          </cell>
          <cell r="Q153">
            <v>122628</v>
          </cell>
          <cell r="R153">
            <v>122628</v>
          </cell>
        </row>
        <row r="154">
          <cell r="A154">
            <v>512969</v>
          </cell>
          <cell r="B154" t="str">
            <v>Conder/Banks Opp S231 LV</v>
          </cell>
          <cell r="C154" t="str">
            <v>Conder/Banks Opp S231 LV to irrigation controller</v>
          </cell>
          <cell r="D154" t="str">
            <v>Elec Ntwk Project Management</v>
          </cell>
          <cell r="E154" t="str">
            <v>CLOSED</v>
          </cell>
          <cell r="F154">
            <v>36982</v>
          </cell>
          <cell r="G154">
            <v>37134</v>
          </cell>
          <cell r="H154" t="str">
            <v>Peisley, Mr. Warren</v>
          </cell>
          <cell r="I154">
            <v>1115</v>
          </cell>
          <cell r="J154">
            <v>2101</v>
          </cell>
          <cell r="K154" t="str">
            <v>CIP ELEC Retic</v>
          </cell>
          <cell r="L154">
            <v>29131</v>
          </cell>
          <cell r="M154">
            <v>70123</v>
          </cell>
          <cell r="N154">
            <v>0</v>
          </cell>
          <cell r="O154">
            <v>291.98</v>
          </cell>
          <cell r="P154">
            <v>0</v>
          </cell>
          <cell r="Q154">
            <v>790.98</v>
          </cell>
          <cell r="R154">
            <v>790.98</v>
          </cell>
        </row>
        <row r="155">
          <cell r="A155">
            <v>512970</v>
          </cell>
          <cell r="B155" t="str">
            <v>Stir 87/24 HV Reticulation</v>
          </cell>
          <cell r="C155" t="str">
            <v>Stirling 87/24 HV Reticulation</v>
          </cell>
          <cell r="D155" t="str">
            <v>Elec Ntwk Project Management</v>
          </cell>
          <cell r="E155" t="str">
            <v>CLOSED</v>
          </cell>
          <cell r="F155">
            <v>36982</v>
          </cell>
          <cell r="G155">
            <v>37179</v>
          </cell>
          <cell r="H155" t="str">
            <v>Peisley, Mr. Warren</v>
          </cell>
          <cell r="I155">
            <v>13876</v>
          </cell>
          <cell r="J155">
            <v>2101</v>
          </cell>
          <cell r="K155" t="str">
            <v>CIP ELEC Retic</v>
          </cell>
          <cell r="L155">
            <v>29131</v>
          </cell>
          <cell r="M155">
            <v>70123</v>
          </cell>
          <cell r="N155">
            <v>0</v>
          </cell>
          <cell r="O155">
            <v>9537.08</v>
          </cell>
          <cell r="P155">
            <v>0</v>
          </cell>
          <cell r="Q155">
            <v>11594.38</v>
          </cell>
          <cell r="R155">
            <v>11594.38</v>
          </cell>
        </row>
        <row r="156">
          <cell r="A156">
            <v>512972</v>
          </cell>
          <cell r="B156" t="str">
            <v>City 22/19 UG LV to Controller</v>
          </cell>
          <cell r="C156" t="str">
            <v>City 22/19 UG LV to Controller</v>
          </cell>
          <cell r="D156" t="str">
            <v>Elec Ntwk Project Management</v>
          </cell>
          <cell r="E156" t="str">
            <v>CLOSED</v>
          </cell>
          <cell r="F156">
            <v>36982</v>
          </cell>
          <cell r="G156">
            <v>37164</v>
          </cell>
          <cell r="H156" t="str">
            <v>Singh, Mr. Darshan</v>
          </cell>
          <cell r="I156">
            <v>1150</v>
          </cell>
          <cell r="J156">
            <v>2101</v>
          </cell>
          <cell r="K156" t="str">
            <v>CIPEN Special Reqst</v>
          </cell>
          <cell r="L156">
            <v>29131</v>
          </cell>
          <cell r="M156">
            <v>70101</v>
          </cell>
          <cell r="N156">
            <v>0</v>
          </cell>
          <cell r="O156">
            <v>1193.0999999999999</v>
          </cell>
          <cell r="P156">
            <v>0</v>
          </cell>
          <cell r="Q156">
            <v>1793.1</v>
          </cell>
          <cell r="R156">
            <v>1793.1</v>
          </cell>
        </row>
        <row r="157">
          <cell r="A157">
            <v>512973</v>
          </cell>
          <cell r="B157" t="str">
            <v>Maws 19/47 UG LV to Oval Ltg</v>
          </cell>
          <cell r="C157" t="str">
            <v>Mawson 19/47 UG LV to Oval Lighting</v>
          </cell>
          <cell r="D157" t="str">
            <v>Elec Ntwk Project Management</v>
          </cell>
          <cell r="E157" t="str">
            <v>CLOSED</v>
          </cell>
          <cell r="F157">
            <v>36982</v>
          </cell>
          <cell r="G157">
            <v>37118</v>
          </cell>
          <cell r="H157" t="str">
            <v>Singh, Mr. Darshan</v>
          </cell>
          <cell r="I157">
            <v>3294</v>
          </cell>
          <cell r="J157">
            <v>2101</v>
          </cell>
          <cell r="K157" t="str">
            <v>CIP ELEC Retic</v>
          </cell>
          <cell r="L157">
            <v>29131</v>
          </cell>
          <cell r="M157">
            <v>70123</v>
          </cell>
          <cell r="N157">
            <v>0</v>
          </cell>
          <cell r="O157">
            <v>178.18</v>
          </cell>
          <cell r="P157">
            <v>0</v>
          </cell>
          <cell r="Q157">
            <v>2529.4499999999998</v>
          </cell>
          <cell r="R157">
            <v>2529.4499999999998</v>
          </cell>
        </row>
        <row r="158">
          <cell r="A158">
            <v>512974</v>
          </cell>
          <cell r="B158" t="str">
            <v>Gree 23/20 UG LV to Park Fac</v>
          </cell>
          <cell r="C158" t="str">
            <v>Greenway 23/20 UG LV to Park Facilities</v>
          </cell>
          <cell r="D158" t="str">
            <v>Elec Ntwk Project Management</v>
          </cell>
          <cell r="E158" t="str">
            <v>Field Complete</v>
          </cell>
          <cell r="F158">
            <v>37118</v>
          </cell>
          <cell r="H158" t="str">
            <v>Singh, Mr. Darshan</v>
          </cell>
          <cell r="I158">
            <v>2773</v>
          </cell>
          <cell r="J158">
            <v>2101</v>
          </cell>
          <cell r="K158" t="str">
            <v>CIPEN Special Reqst</v>
          </cell>
          <cell r="L158">
            <v>29131</v>
          </cell>
          <cell r="M158">
            <v>70101</v>
          </cell>
          <cell r="N158">
            <v>0</v>
          </cell>
          <cell r="O158">
            <v>2727.58</v>
          </cell>
          <cell r="P158">
            <v>2727.58</v>
          </cell>
          <cell r="Q158">
            <v>0</v>
          </cell>
          <cell r="R158">
            <v>2727.58</v>
          </cell>
        </row>
        <row r="159">
          <cell r="A159">
            <v>512975</v>
          </cell>
          <cell r="B159" t="str">
            <v>Deak 60/35 UG LV to Develop</v>
          </cell>
          <cell r="C159" t="str">
            <v>Deakin 60/35 UG LV to Commercial Develop</v>
          </cell>
          <cell r="D159" t="str">
            <v>Elec Ntwk Project Management</v>
          </cell>
          <cell r="E159" t="str">
            <v>CLOSED</v>
          </cell>
          <cell r="F159">
            <v>36982</v>
          </cell>
          <cell r="G159">
            <v>37437</v>
          </cell>
          <cell r="H159" t="str">
            <v>Peisley, Mr. Warren</v>
          </cell>
          <cell r="I159">
            <v>56578</v>
          </cell>
          <cell r="J159">
            <v>2101</v>
          </cell>
          <cell r="K159" t="str">
            <v>CIPEN Com/Ind Dvlpm</v>
          </cell>
          <cell r="L159">
            <v>29131</v>
          </cell>
          <cell r="M159">
            <v>70101</v>
          </cell>
          <cell r="N159">
            <v>0</v>
          </cell>
          <cell r="O159">
            <v>62483.37</v>
          </cell>
          <cell r="P159">
            <v>0</v>
          </cell>
          <cell r="Q159">
            <v>62483.37</v>
          </cell>
          <cell r="R159">
            <v>62483.37</v>
          </cell>
        </row>
        <row r="160">
          <cell r="A160">
            <v>512976</v>
          </cell>
          <cell r="B160" t="str">
            <v>Conder9/Banks3 HV/LV 84 Units</v>
          </cell>
          <cell r="C160" t="str">
            <v>Conder9/Banks3 Stg 1B HV/LV Retic (84 Units)</v>
          </cell>
          <cell r="D160" t="str">
            <v>Elec Ntwk Project Management</v>
          </cell>
          <cell r="E160" t="str">
            <v>CLOSED</v>
          </cell>
          <cell r="F160">
            <v>36982</v>
          </cell>
          <cell r="G160">
            <v>37406</v>
          </cell>
          <cell r="H160" t="str">
            <v>Peisley, Mr. Warren</v>
          </cell>
          <cell r="I160">
            <v>269343</v>
          </cell>
          <cell r="J160">
            <v>2101</v>
          </cell>
          <cell r="K160" t="str">
            <v>CIPEN Urban Infill</v>
          </cell>
          <cell r="L160">
            <v>29131</v>
          </cell>
          <cell r="M160">
            <v>70101</v>
          </cell>
          <cell r="N160">
            <v>0</v>
          </cell>
          <cell r="O160">
            <v>280531.98</v>
          </cell>
          <cell r="P160">
            <v>0</v>
          </cell>
          <cell r="Q160">
            <v>285921.98</v>
          </cell>
          <cell r="R160">
            <v>285921.98</v>
          </cell>
        </row>
        <row r="161">
          <cell r="A161">
            <v>512978</v>
          </cell>
          <cell r="B161" t="str">
            <v>Grif 5/41 UG LV to Traffic</v>
          </cell>
          <cell r="C161" t="str">
            <v>Griffith 5/41 UG LV to Traffic Signal</v>
          </cell>
          <cell r="D161" t="str">
            <v>Elec Ntwk Project Management</v>
          </cell>
          <cell r="E161" t="str">
            <v>CLOSED</v>
          </cell>
          <cell r="F161">
            <v>36982</v>
          </cell>
          <cell r="G161">
            <v>37164</v>
          </cell>
          <cell r="H161" t="str">
            <v>Singh, Mr. Darshan</v>
          </cell>
          <cell r="I161">
            <v>1090</v>
          </cell>
          <cell r="J161">
            <v>2101</v>
          </cell>
          <cell r="K161" t="str">
            <v>CIP ELEC Retic</v>
          </cell>
          <cell r="L161">
            <v>29131</v>
          </cell>
          <cell r="M161">
            <v>70123</v>
          </cell>
          <cell r="N161">
            <v>0</v>
          </cell>
          <cell r="O161">
            <v>1020.42</v>
          </cell>
          <cell r="P161">
            <v>0</v>
          </cell>
          <cell r="Q161">
            <v>1260.42</v>
          </cell>
          <cell r="R161">
            <v>1260.42</v>
          </cell>
        </row>
        <row r="162">
          <cell r="A162">
            <v>512979</v>
          </cell>
          <cell r="B162" t="str">
            <v>Yarr S123 UG LV</v>
          </cell>
          <cell r="C162" t="str">
            <v>Yarralumla S123 UG LV to Traffic Signal</v>
          </cell>
          <cell r="D162" t="str">
            <v>Elec Ntwk Project Management</v>
          </cell>
          <cell r="E162" t="str">
            <v>CLOSED</v>
          </cell>
          <cell r="F162">
            <v>36982</v>
          </cell>
          <cell r="G162">
            <v>37185</v>
          </cell>
          <cell r="H162" t="str">
            <v>Singh, Mr. Darshan</v>
          </cell>
          <cell r="I162">
            <v>17500</v>
          </cell>
          <cell r="J162">
            <v>2101</v>
          </cell>
          <cell r="K162" t="str">
            <v>CIP ELEC Retic</v>
          </cell>
          <cell r="L162">
            <v>29131</v>
          </cell>
          <cell r="M162">
            <v>70123</v>
          </cell>
          <cell r="N162">
            <v>0</v>
          </cell>
          <cell r="O162">
            <v>17231.12</v>
          </cell>
          <cell r="P162">
            <v>0</v>
          </cell>
          <cell r="Q162">
            <v>18431.12</v>
          </cell>
          <cell r="R162">
            <v>18431.12</v>
          </cell>
        </row>
        <row r="163">
          <cell r="A163">
            <v>512980</v>
          </cell>
          <cell r="B163" t="str">
            <v>Gung 3/18 UG LV to Vet Hosp</v>
          </cell>
          <cell r="C163" t="str">
            <v>Gungahlin 3/18 UG LV to Vet Hospital (HV/LV Retic)</v>
          </cell>
          <cell r="D163" t="str">
            <v>Elec Ntwk Project Management</v>
          </cell>
          <cell r="E163" t="str">
            <v>CLOSED</v>
          </cell>
          <cell r="F163">
            <v>36982</v>
          </cell>
          <cell r="G163">
            <v>37437</v>
          </cell>
          <cell r="H163" t="str">
            <v>Ochmanski, Mrs. Dana</v>
          </cell>
          <cell r="I163">
            <v>15700</v>
          </cell>
          <cell r="J163">
            <v>2101</v>
          </cell>
          <cell r="K163" t="str">
            <v>CIPEN Com/Ind Dvlpm</v>
          </cell>
          <cell r="L163">
            <v>29131</v>
          </cell>
          <cell r="M163">
            <v>70101</v>
          </cell>
          <cell r="N163">
            <v>0</v>
          </cell>
          <cell r="O163">
            <v>13557.33</v>
          </cell>
          <cell r="P163">
            <v>0</v>
          </cell>
          <cell r="Q163">
            <v>13557.33</v>
          </cell>
          <cell r="R163">
            <v>13557.33</v>
          </cell>
        </row>
        <row r="164">
          <cell r="A164">
            <v>512981</v>
          </cell>
          <cell r="B164" t="str">
            <v>Hall S597 OH Supply to Kiosk</v>
          </cell>
          <cell r="C164" t="str">
            <v>Hall S597 OH Supply to Kiosk (HV/LV Retic)</v>
          </cell>
          <cell r="D164" t="str">
            <v>Elec Ntwk Project Management</v>
          </cell>
          <cell r="E164" t="str">
            <v>CLOSED</v>
          </cell>
          <cell r="F164">
            <v>36982</v>
          </cell>
          <cell r="G164">
            <v>37164</v>
          </cell>
          <cell r="H164" t="str">
            <v>Ochmanski, Mrs. Dana</v>
          </cell>
          <cell r="I164">
            <v>11400</v>
          </cell>
          <cell r="J164">
            <v>2101</v>
          </cell>
          <cell r="K164" t="str">
            <v>CIP ELEC Retic</v>
          </cell>
          <cell r="L164">
            <v>29131</v>
          </cell>
          <cell r="M164">
            <v>70123</v>
          </cell>
          <cell r="N164">
            <v>0</v>
          </cell>
          <cell r="O164">
            <v>7650.58</v>
          </cell>
          <cell r="P164">
            <v>0</v>
          </cell>
          <cell r="Q164">
            <v>13907.93</v>
          </cell>
          <cell r="R164">
            <v>13907.93</v>
          </cell>
        </row>
        <row r="165">
          <cell r="A165">
            <v>512982</v>
          </cell>
          <cell r="B165" t="str">
            <v>Fysh 3/73 OHLV Gas Reg Statn</v>
          </cell>
          <cell r="C165" t="str">
            <v>Fyshwick 3/73 OH LV to Gas Regulation Station</v>
          </cell>
          <cell r="D165" t="str">
            <v>Elec Ntwk Project Management</v>
          </cell>
          <cell r="E165" t="str">
            <v>CLOSED</v>
          </cell>
          <cell r="F165">
            <v>36982</v>
          </cell>
          <cell r="G165">
            <v>37104</v>
          </cell>
          <cell r="H165" t="str">
            <v>Maguire, Paul</v>
          </cell>
          <cell r="I165">
            <v>7347</v>
          </cell>
          <cell r="J165">
            <v>2101</v>
          </cell>
          <cell r="K165" t="str">
            <v>CIP ELEC Retic</v>
          </cell>
          <cell r="L165">
            <v>29131</v>
          </cell>
          <cell r="M165">
            <v>70123</v>
          </cell>
          <cell r="N165">
            <v>0</v>
          </cell>
          <cell r="O165">
            <v>628.86</v>
          </cell>
          <cell r="P165">
            <v>0</v>
          </cell>
          <cell r="Q165">
            <v>6662.69</v>
          </cell>
          <cell r="R165">
            <v>6662.69</v>
          </cell>
        </row>
        <row r="166">
          <cell r="A166">
            <v>512983</v>
          </cell>
          <cell r="B166" t="str">
            <v>Camp 1/67 OHLV Optus Trans</v>
          </cell>
          <cell r="C166" t="str">
            <v>Campbell 1/67 OHLV Optus Transmitter - Mt Pleasant.</v>
          </cell>
          <cell r="D166" t="str">
            <v>Elec Ntwk Project Management</v>
          </cell>
          <cell r="E166" t="str">
            <v>Design</v>
          </cell>
          <cell r="F166">
            <v>36982</v>
          </cell>
          <cell r="G166">
            <v>37468</v>
          </cell>
          <cell r="H166" t="str">
            <v>Ochmanski, Mrs. Dana</v>
          </cell>
          <cell r="I166">
            <v>0</v>
          </cell>
          <cell r="J166">
            <v>2101</v>
          </cell>
          <cell r="K166" t="str">
            <v>CIP ELEC Retic</v>
          </cell>
          <cell r="L166">
            <v>29131</v>
          </cell>
          <cell r="M166">
            <v>70123</v>
          </cell>
          <cell r="N166">
            <v>0</v>
          </cell>
          <cell r="O166">
            <v>297.07</v>
          </cell>
          <cell r="P166">
            <v>384.83</v>
          </cell>
          <cell r="Q166">
            <v>0</v>
          </cell>
          <cell r="R166">
            <v>384.83</v>
          </cell>
        </row>
        <row r="167">
          <cell r="A167">
            <v>512985</v>
          </cell>
          <cell r="B167" t="str">
            <v>Paddy's River HV Retic</v>
          </cell>
          <cell r="C167" t="str">
            <v>Paddy's River HV Reticulation to Rural Block</v>
          </cell>
          <cell r="D167" t="str">
            <v>Elec Ntwk Project Management</v>
          </cell>
          <cell r="E167" t="str">
            <v>CLOSED</v>
          </cell>
          <cell r="F167">
            <v>36861</v>
          </cell>
          <cell r="G167">
            <v>37437</v>
          </cell>
          <cell r="H167" t="str">
            <v>Walisundara, Mrs. Lakshmi</v>
          </cell>
          <cell r="I167">
            <v>38470</v>
          </cell>
          <cell r="J167">
            <v>2101</v>
          </cell>
          <cell r="K167" t="str">
            <v>CIPEN Rural Dvlpmnt</v>
          </cell>
          <cell r="L167">
            <v>29131</v>
          </cell>
          <cell r="M167">
            <v>70101</v>
          </cell>
          <cell r="N167">
            <v>0</v>
          </cell>
          <cell r="O167">
            <v>39868.559999999998</v>
          </cell>
          <cell r="P167">
            <v>0</v>
          </cell>
          <cell r="Q167">
            <v>39868.559999999998</v>
          </cell>
          <cell r="R167">
            <v>39868.559999999998</v>
          </cell>
        </row>
        <row r="168">
          <cell r="A168">
            <v>512986</v>
          </cell>
          <cell r="B168" t="str">
            <v>Brad 20/22 LV Supply</v>
          </cell>
          <cell r="C168" t="str">
            <v>Braddon 20/22 LV Supply to Town House Development</v>
          </cell>
          <cell r="D168" t="str">
            <v>Elec Ntwk Project Management</v>
          </cell>
          <cell r="E168" t="str">
            <v>CLOSED</v>
          </cell>
          <cell r="F168">
            <v>36982</v>
          </cell>
          <cell r="G168">
            <v>37134</v>
          </cell>
          <cell r="H168" t="str">
            <v>Singh, Mr. Darshan</v>
          </cell>
          <cell r="I168">
            <v>3750</v>
          </cell>
          <cell r="J168">
            <v>2101</v>
          </cell>
          <cell r="K168" t="str">
            <v>CIP ELEC Retic</v>
          </cell>
          <cell r="L168">
            <v>29131</v>
          </cell>
          <cell r="M168">
            <v>70123</v>
          </cell>
          <cell r="N168">
            <v>0</v>
          </cell>
          <cell r="O168">
            <v>166.18</v>
          </cell>
          <cell r="P168">
            <v>0</v>
          </cell>
          <cell r="Q168">
            <v>5281.09</v>
          </cell>
          <cell r="R168">
            <v>5281.09</v>
          </cell>
        </row>
        <row r="169">
          <cell r="A169">
            <v>512987</v>
          </cell>
          <cell r="B169" t="str">
            <v>Hawk 24/28 LV Supply</v>
          </cell>
          <cell r="C169" t="str">
            <v>Hawker 24/28 LV Supply to Town Houses</v>
          </cell>
          <cell r="D169" t="str">
            <v>Elec Ntwk Project Management</v>
          </cell>
          <cell r="E169" t="str">
            <v>CAPITALISED WAITING CLOSURE</v>
          </cell>
          <cell r="F169">
            <v>36982</v>
          </cell>
          <cell r="G169">
            <v>37386</v>
          </cell>
          <cell r="H169" t="str">
            <v>Ochmanski, Mrs. Dana</v>
          </cell>
          <cell r="I169">
            <v>10050</v>
          </cell>
          <cell r="J169">
            <v>2101</v>
          </cell>
          <cell r="K169" t="str">
            <v>CIP ELEC Retic</v>
          </cell>
          <cell r="L169">
            <v>29131</v>
          </cell>
          <cell r="M169">
            <v>70123</v>
          </cell>
          <cell r="N169">
            <v>0</v>
          </cell>
          <cell r="O169">
            <v>6175.34</v>
          </cell>
          <cell r="P169">
            <v>0</v>
          </cell>
          <cell r="Q169">
            <v>7096.84</v>
          </cell>
          <cell r="R169">
            <v>7096.84</v>
          </cell>
        </row>
        <row r="170">
          <cell r="A170">
            <v>512988</v>
          </cell>
          <cell r="B170" t="str">
            <v>Paddy's River Blk 237</v>
          </cell>
          <cell r="C170" t="str">
            <v>Paddy's River Blk 237 HV/LV Reticulation/Supply to Rural Block</v>
          </cell>
          <cell r="D170" t="str">
            <v>Elec Ntwk Project Management</v>
          </cell>
          <cell r="E170" t="str">
            <v>Field Complete</v>
          </cell>
          <cell r="F170">
            <v>36982</v>
          </cell>
          <cell r="H170" t="str">
            <v>Maguire, Paul</v>
          </cell>
          <cell r="I170">
            <v>21827</v>
          </cell>
          <cell r="J170">
            <v>2101</v>
          </cell>
          <cell r="K170" t="str">
            <v>CIP ELEC Retic</v>
          </cell>
          <cell r="L170">
            <v>29131</v>
          </cell>
          <cell r="M170">
            <v>70123</v>
          </cell>
          <cell r="N170">
            <v>0</v>
          </cell>
          <cell r="O170">
            <v>28079.1</v>
          </cell>
          <cell r="P170">
            <v>29954.31</v>
          </cell>
          <cell r="Q170">
            <v>0</v>
          </cell>
          <cell r="R170">
            <v>29954.31</v>
          </cell>
        </row>
        <row r="171">
          <cell r="A171">
            <v>512991</v>
          </cell>
          <cell r="B171" t="str">
            <v>Yarra Blk 6&amp;7 Sec 56 LV Retic</v>
          </cell>
          <cell r="C171" t="str">
            <v>Yarralumla 6&amp;7/56 LV Reticulation to Units</v>
          </cell>
          <cell r="D171" t="str">
            <v>Elec Ntwk Project Management</v>
          </cell>
          <cell r="E171" t="str">
            <v>CLOSED</v>
          </cell>
          <cell r="F171">
            <v>36982</v>
          </cell>
          <cell r="G171">
            <v>37164</v>
          </cell>
          <cell r="H171" t="str">
            <v>Ochmanski, Mrs. Dana</v>
          </cell>
          <cell r="I171">
            <v>9970</v>
          </cell>
          <cell r="J171">
            <v>2101</v>
          </cell>
          <cell r="K171" t="str">
            <v>CIP ELEC Retic</v>
          </cell>
          <cell r="L171">
            <v>29131</v>
          </cell>
          <cell r="M171">
            <v>70123</v>
          </cell>
          <cell r="N171">
            <v>0</v>
          </cell>
          <cell r="O171">
            <v>9190.6299999999992</v>
          </cell>
          <cell r="P171">
            <v>0</v>
          </cell>
          <cell r="Q171">
            <v>12860.28</v>
          </cell>
          <cell r="R171">
            <v>12860.28</v>
          </cell>
        </row>
        <row r="172">
          <cell r="A172">
            <v>512993</v>
          </cell>
          <cell r="B172" t="str">
            <v>Fore 1&amp;4/34 HV/LV Retic</v>
          </cell>
          <cell r="C172" t="str">
            <v>Forrest 1&amp;4/34 HV/LV Reticulation to units</v>
          </cell>
          <cell r="D172" t="str">
            <v>Elec Ntwk Project Management</v>
          </cell>
          <cell r="E172" t="str">
            <v>Field Complete</v>
          </cell>
          <cell r="F172">
            <v>36982</v>
          </cell>
          <cell r="G172">
            <v>37437</v>
          </cell>
          <cell r="H172" t="str">
            <v>Maguire, Paul</v>
          </cell>
          <cell r="I172">
            <v>4084</v>
          </cell>
          <cell r="J172">
            <v>2101</v>
          </cell>
          <cell r="K172" t="str">
            <v>CIP ELEC Retic</v>
          </cell>
          <cell r="L172">
            <v>29131</v>
          </cell>
          <cell r="M172">
            <v>70123</v>
          </cell>
          <cell r="N172">
            <v>0</v>
          </cell>
          <cell r="O172">
            <v>3578.23</v>
          </cell>
          <cell r="P172">
            <v>4217.51</v>
          </cell>
          <cell r="Q172">
            <v>0</v>
          </cell>
          <cell r="R172">
            <v>4217.51</v>
          </cell>
        </row>
        <row r="173">
          <cell r="A173">
            <v>512994</v>
          </cell>
          <cell r="B173" t="str">
            <v>Fore 3/34 LV Retic</v>
          </cell>
          <cell r="C173" t="str">
            <v>Forrest 3/34 LV Reticulation to Units</v>
          </cell>
          <cell r="D173" t="str">
            <v>Elec Ntwk Project Management</v>
          </cell>
          <cell r="E173" t="str">
            <v>Design</v>
          </cell>
          <cell r="F173">
            <v>36982</v>
          </cell>
          <cell r="G173">
            <v>37621</v>
          </cell>
          <cell r="H173" t="str">
            <v>Chan, Mr. Daniel</v>
          </cell>
          <cell r="I173">
            <v>0</v>
          </cell>
          <cell r="J173">
            <v>2101</v>
          </cell>
          <cell r="K173" t="str">
            <v>CIPEN Urban Infill</v>
          </cell>
          <cell r="L173">
            <v>29131</v>
          </cell>
          <cell r="M173">
            <v>70101</v>
          </cell>
          <cell r="N173">
            <v>735.95</v>
          </cell>
          <cell r="O173">
            <v>10462.66</v>
          </cell>
          <cell r="P173">
            <v>10462.66</v>
          </cell>
          <cell r="Q173">
            <v>0</v>
          </cell>
          <cell r="R173">
            <v>10462.66</v>
          </cell>
        </row>
        <row r="174">
          <cell r="A174">
            <v>512995</v>
          </cell>
          <cell r="B174" t="str">
            <v>Stirling 87/24 LV to TransACT</v>
          </cell>
          <cell r="C174" t="str">
            <v>Stirling 87/24 LV to TransACT Node</v>
          </cell>
          <cell r="D174" t="str">
            <v>Elec Ntwk Project Management</v>
          </cell>
          <cell r="E174" t="str">
            <v>Design</v>
          </cell>
          <cell r="F174">
            <v>36982</v>
          </cell>
          <cell r="G174">
            <v>37346</v>
          </cell>
          <cell r="H174" t="str">
            <v>Peisley, Mr. Warren</v>
          </cell>
          <cell r="I174">
            <v>0</v>
          </cell>
          <cell r="J174">
            <v>2101</v>
          </cell>
          <cell r="K174" t="str">
            <v>CIPEN Com/Ind Dvlpm</v>
          </cell>
          <cell r="L174">
            <v>29131</v>
          </cell>
          <cell r="M174">
            <v>70101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>
            <v>512996</v>
          </cell>
          <cell r="B175" t="str">
            <v>Forrest 2/34 LV Supply</v>
          </cell>
          <cell r="C175" t="str">
            <v>Forrest 2/34 LV Supply to Units</v>
          </cell>
          <cell r="D175" t="str">
            <v>Elec Ntwk Project Management</v>
          </cell>
          <cell r="E175" t="str">
            <v>Design</v>
          </cell>
          <cell r="F175">
            <v>36982</v>
          </cell>
          <cell r="G175">
            <v>37621</v>
          </cell>
          <cell r="H175" t="str">
            <v>Chan, Mr. Daniel</v>
          </cell>
          <cell r="I175">
            <v>0</v>
          </cell>
          <cell r="J175">
            <v>2101</v>
          </cell>
          <cell r="K175" t="str">
            <v>CIPEN Urban Infill</v>
          </cell>
          <cell r="L175">
            <v>29131</v>
          </cell>
          <cell r="M175">
            <v>70101</v>
          </cell>
          <cell r="N175">
            <v>589.62</v>
          </cell>
          <cell r="O175">
            <v>1347.24</v>
          </cell>
          <cell r="P175">
            <v>1347.24</v>
          </cell>
          <cell r="Q175">
            <v>0</v>
          </cell>
          <cell r="R175">
            <v>1347.24</v>
          </cell>
        </row>
        <row r="176">
          <cell r="A176">
            <v>512997</v>
          </cell>
          <cell r="B176" t="str">
            <v>Banks 21/36 HV/LV Retic to Sho</v>
          </cell>
          <cell r="C176" t="str">
            <v>Banks 21/36 HV/LV Retic to Shops/Unit</v>
          </cell>
          <cell r="D176" t="str">
            <v>Elec Ntwk Project Management</v>
          </cell>
          <cell r="E176" t="str">
            <v>CLOSED</v>
          </cell>
          <cell r="F176">
            <v>36982</v>
          </cell>
          <cell r="G176">
            <v>37357</v>
          </cell>
          <cell r="H176" t="str">
            <v>Maguire, Paul</v>
          </cell>
          <cell r="I176">
            <v>53993</v>
          </cell>
          <cell r="J176">
            <v>2101</v>
          </cell>
          <cell r="K176" t="str">
            <v>CIP ELEC Retic</v>
          </cell>
          <cell r="L176">
            <v>29131</v>
          </cell>
          <cell r="M176">
            <v>70123</v>
          </cell>
          <cell r="N176">
            <v>0</v>
          </cell>
          <cell r="O176">
            <v>55264</v>
          </cell>
          <cell r="P176">
            <v>0</v>
          </cell>
          <cell r="Q176">
            <v>55383</v>
          </cell>
          <cell r="R176">
            <v>55383</v>
          </cell>
        </row>
        <row r="177">
          <cell r="A177">
            <v>512998</v>
          </cell>
          <cell r="B177" t="str">
            <v>O'Mall 33/16 LV Supply</v>
          </cell>
          <cell r="C177" t="str">
            <v>O'Malley 33/16 LV Supply to Residence</v>
          </cell>
          <cell r="D177" t="str">
            <v>Elec Ntwk Project Management</v>
          </cell>
          <cell r="E177" t="str">
            <v>CLOSED</v>
          </cell>
          <cell r="F177">
            <v>36982</v>
          </cell>
          <cell r="G177">
            <v>37164</v>
          </cell>
          <cell r="H177" t="str">
            <v>Singh, Mr. Darshan</v>
          </cell>
          <cell r="I177">
            <v>32318</v>
          </cell>
          <cell r="J177">
            <v>2101</v>
          </cell>
          <cell r="K177" t="str">
            <v>CIP ELEC Retic</v>
          </cell>
          <cell r="L177">
            <v>29131</v>
          </cell>
          <cell r="M177">
            <v>70123</v>
          </cell>
          <cell r="N177">
            <v>0</v>
          </cell>
          <cell r="O177">
            <v>4777.03</v>
          </cell>
          <cell r="P177">
            <v>0</v>
          </cell>
          <cell r="Q177">
            <v>35644.32</v>
          </cell>
          <cell r="R177">
            <v>35644.32</v>
          </cell>
        </row>
        <row r="178">
          <cell r="A178">
            <v>512999</v>
          </cell>
          <cell r="B178" t="str">
            <v>King 7/20 LV Supply</v>
          </cell>
          <cell r="C178" t="str">
            <v>Kingston 7/20 LV Supply to Commercial Building</v>
          </cell>
          <cell r="D178" t="str">
            <v>Elec Ntwk Project Management</v>
          </cell>
          <cell r="E178" t="str">
            <v>CLOSED</v>
          </cell>
          <cell r="F178">
            <v>36982</v>
          </cell>
          <cell r="G178">
            <v>37192</v>
          </cell>
          <cell r="H178" t="str">
            <v>Singh, Mr. Darshan</v>
          </cell>
          <cell r="I178">
            <v>27197</v>
          </cell>
          <cell r="J178">
            <v>2101</v>
          </cell>
          <cell r="K178" t="str">
            <v>CIPEN Com/Ind Dvlpm</v>
          </cell>
          <cell r="L178">
            <v>29131</v>
          </cell>
          <cell r="M178">
            <v>70101</v>
          </cell>
          <cell r="N178">
            <v>0</v>
          </cell>
          <cell r="O178">
            <v>27892.73</v>
          </cell>
          <cell r="P178">
            <v>0</v>
          </cell>
          <cell r="Q178">
            <v>28852.73</v>
          </cell>
          <cell r="R178">
            <v>28852.73</v>
          </cell>
        </row>
        <row r="179">
          <cell r="A179">
            <v>513000</v>
          </cell>
          <cell r="B179" t="str">
            <v>Brad Pole Replacement Program</v>
          </cell>
          <cell r="C179" t="str">
            <v>Braddon Pole Replacement Program</v>
          </cell>
          <cell r="D179" t="str">
            <v>Elec Ntwk Asset Performance</v>
          </cell>
          <cell r="E179" t="str">
            <v>In Field</v>
          </cell>
          <cell r="F179">
            <v>36800</v>
          </cell>
          <cell r="G179">
            <v>37437</v>
          </cell>
          <cell r="H179" t="str">
            <v>Argue, Mr. Fraser</v>
          </cell>
          <cell r="I179">
            <v>114000</v>
          </cell>
          <cell r="J179">
            <v>2105</v>
          </cell>
          <cell r="K179" t="str">
            <v>CIP ELEC Retic</v>
          </cell>
          <cell r="L179">
            <v>29131</v>
          </cell>
          <cell r="M179">
            <v>70123</v>
          </cell>
          <cell r="N179">
            <v>0</v>
          </cell>
          <cell r="O179">
            <v>4149.2</v>
          </cell>
          <cell r="P179">
            <v>92554.05</v>
          </cell>
          <cell r="Q179">
            <v>0</v>
          </cell>
          <cell r="R179">
            <v>92554.05</v>
          </cell>
        </row>
        <row r="180">
          <cell r="A180">
            <v>513001</v>
          </cell>
          <cell r="B180" t="str">
            <v>Curt Pole Replacement Program</v>
          </cell>
          <cell r="C180" t="str">
            <v>Curtain Pole Replacement Program</v>
          </cell>
          <cell r="D180" t="str">
            <v>Elec Ntwk Asset Performance</v>
          </cell>
          <cell r="E180" t="str">
            <v>CLOSED</v>
          </cell>
          <cell r="F180">
            <v>36800</v>
          </cell>
          <cell r="G180">
            <v>37072</v>
          </cell>
          <cell r="H180" t="str">
            <v>Wright, Mr. Dalle</v>
          </cell>
          <cell r="I180">
            <v>264000</v>
          </cell>
          <cell r="J180">
            <v>2105</v>
          </cell>
          <cell r="K180" t="str">
            <v>CIP ELEC Retic</v>
          </cell>
          <cell r="L180">
            <v>29131</v>
          </cell>
          <cell r="M180">
            <v>70123</v>
          </cell>
          <cell r="N180">
            <v>0</v>
          </cell>
          <cell r="O180">
            <v>580</v>
          </cell>
          <cell r="P180">
            <v>0</v>
          </cell>
          <cell r="Q180">
            <v>280706.40999999997</v>
          </cell>
          <cell r="R180">
            <v>280706.40999999997</v>
          </cell>
        </row>
        <row r="181">
          <cell r="A181">
            <v>513002</v>
          </cell>
          <cell r="B181" t="str">
            <v>Deak Pole Replacement Program</v>
          </cell>
          <cell r="C181" t="str">
            <v>Deakin Pole Replacement Program</v>
          </cell>
          <cell r="D181" t="str">
            <v>Elec Ntwk Asset Performance</v>
          </cell>
          <cell r="E181" t="str">
            <v>CLOSED</v>
          </cell>
          <cell r="F181">
            <v>36800</v>
          </cell>
          <cell r="H181" t="str">
            <v>Wright, Mr. Dalle</v>
          </cell>
          <cell r="I181">
            <v>264000</v>
          </cell>
          <cell r="J181">
            <v>2105</v>
          </cell>
          <cell r="K181" t="str">
            <v>CIP ELEC Retic</v>
          </cell>
          <cell r="L181">
            <v>29131</v>
          </cell>
          <cell r="M181">
            <v>70123</v>
          </cell>
          <cell r="N181">
            <v>0</v>
          </cell>
          <cell r="O181">
            <v>1620</v>
          </cell>
          <cell r="P181">
            <v>0</v>
          </cell>
          <cell r="Q181">
            <v>279252.13</v>
          </cell>
          <cell r="R181">
            <v>279252.13</v>
          </cell>
        </row>
        <row r="182">
          <cell r="A182">
            <v>513003</v>
          </cell>
          <cell r="B182" t="str">
            <v>Garr Pole Replacement Program</v>
          </cell>
          <cell r="C182" t="str">
            <v>Garran Pole Replacement Program</v>
          </cell>
          <cell r="D182" t="str">
            <v>Elec Ntwk Asset Performance</v>
          </cell>
          <cell r="E182" t="str">
            <v>CLOSED</v>
          </cell>
          <cell r="F182">
            <v>36800</v>
          </cell>
          <cell r="G182">
            <v>37437</v>
          </cell>
          <cell r="H182" t="str">
            <v>Wright, Mr. Dalle</v>
          </cell>
          <cell r="I182">
            <v>72000</v>
          </cell>
          <cell r="J182">
            <v>2105</v>
          </cell>
          <cell r="K182" t="str">
            <v>CIP ELEC Retic</v>
          </cell>
          <cell r="L182">
            <v>29131</v>
          </cell>
          <cell r="M182">
            <v>70123</v>
          </cell>
          <cell r="N182">
            <v>0</v>
          </cell>
          <cell r="O182">
            <v>166.77</v>
          </cell>
          <cell r="P182">
            <v>0</v>
          </cell>
          <cell r="Q182">
            <v>105894.62</v>
          </cell>
          <cell r="R182">
            <v>105894.62</v>
          </cell>
        </row>
        <row r="183">
          <cell r="A183">
            <v>513004</v>
          </cell>
          <cell r="B183" t="str">
            <v>Grif Pole Replacement Program</v>
          </cell>
          <cell r="C183" t="str">
            <v>Griffith Pole Replacement Program</v>
          </cell>
          <cell r="D183" t="str">
            <v>Elec Ntwk Asset Performance</v>
          </cell>
          <cell r="E183" t="str">
            <v>In Field</v>
          </cell>
          <cell r="F183">
            <v>36800</v>
          </cell>
          <cell r="G183">
            <v>37437</v>
          </cell>
          <cell r="H183" t="str">
            <v>Argue, Mr. Fraser</v>
          </cell>
          <cell r="I183">
            <v>174000</v>
          </cell>
          <cell r="J183">
            <v>2105</v>
          </cell>
          <cell r="K183" t="str">
            <v>CIP ELEC Retic</v>
          </cell>
          <cell r="L183">
            <v>29131</v>
          </cell>
          <cell r="M183">
            <v>70123</v>
          </cell>
          <cell r="N183">
            <v>2467.41</v>
          </cell>
          <cell r="O183">
            <v>160897.09</v>
          </cell>
          <cell r="P183">
            <v>179424.74</v>
          </cell>
          <cell r="Q183">
            <v>0</v>
          </cell>
          <cell r="R183">
            <v>179424.74</v>
          </cell>
        </row>
        <row r="184">
          <cell r="A184">
            <v>513005</v>
          </cell>
          <cell r="B184" t="str">
            <v>Hugh Pole Replacement Program</v>
          </cell>
          <cell r="C184" t="str">
            <v>Hughes Pole Replacement Program</v>
          </cell>
          <cell r="D184" t="str">
            <v>Elec Ntwk Asset Performance</v>
          </cell>
          <cell r="E184" t="str">
            <v>CLOSED</v>
          </cell>
          <cell r="F184">
            <v>36800</v>
          </cell>
          <cell r="G184">
            <v>37437</v>
          </cell>
          <cell r="H184" t="str">
            <v>Argue, Mr. Fraser</v>
          </cell>
          <cell r="I184">
            <v>0</v>
          </cell>
          <cell r="J184">
            <v>2105</v>
          </cell>
          <cell r="K184" t="str">
            <v>CIP ELEC Retic</v>
          </cell>
          <cell r="L184">
            <v>29131</v>
          </cell>
          <cell r="M184">
            <v>70123</v>
          </cell>
          <cell r="N184">
            <v>0</v>
          </cell>
          <cell r="O184">
            <v>1588.2</v>
          </cell>
          <cell r="P184">
            <v>0</v>
          </cell>
          <cell r="Q184">
            <v>116311.06</v>
          </cell>
          <cell r="R184">
            <v>116311.06</v>
          </cell>
        </row>
        <row r="185">
          <cell r="A185">
            <v>513006</v>
          </cell>
          <cell r="B185" t="str">
            <v>Lyon Pole Replacement Program</v>
          </cell>
          <cell r="C185" t="str">
            <v>Lyons Pole Replacement Program</v>
          </cell>
          <cell r="D185" t="str">
            <v>Elec Ntwk Asset Performance</v>
          </cell>
          <cell r="E185" t="str">
            <v>CLOSED</v>
          </cell>
          <cell r="F185">
            <v>36800</v>
          </cell>
          <cell r="G185">
            <v>37437</v>
          </cell>
          <cell r="H185" t="str">
            <v>Wright, Mr. Dalle</v>
          </cell>
          <cell r="I185">
            <v>60000</v>
          </cell>
          <cell r="J185">
            <v>2105</v>
          </cell>
          <cell r="K185" t="str">
            <v>CIP ELEC Retic</v>
          </cell>
          <cell r="L185">
            <v>29131</v>
          </cell>
          <cell r="M185">
            <v>70123</v>
          </cell>
          <cell r="N185">
            <v>0</v>
          </cell>
          <cell r="O185">
            <v>3652.26</v>
          </cell>
          <cell r="P185">
            <v>0</v>
          </cell>
          <cell r="Q185">
            <v>68201.899999999994</v>
          </cell>
          <cell r="R185">
            <v>68201.899999999994</v>
          </cell>
        </row>
        <row r="186">
          <cell r="A186">
            <v>513007</v>
          </cell>
          <cell r="B186" t="str">
            <v>O'Con Pole Replacement Program</v>
          </cell>
          <cell r="C186" t="str">
            <v>O'Con Pole Replacement Program</v>
          </cell>
          <cell r="D186" t="str">
            <v>Elec Ntwk Asset Performance</v>
          </cell>
          <cell r="E186" t="str">
            <v>CLOSED</v>
          </cell>
          <cell r="F186">
            <v>36800</v>
          </cell>
          <cell r="G186">
            <v>37072</v>
          </cell>
          <cell r="H186" t="str">
            <v>Wright, Mr. Dalle</v>
          </cell>
          <cell r="I186">
            <v>132000</v>
          </cell>
          <cell r="J186">
            <v>2105</v>
          </cell>
          <cell r="K186" t="str">
            <v>CIP ELEC Retic</v>
          </cell>
          <cell r="L186">
            <v>29131</v>
          </cell>
          <cell r="M186">
            <v>70123</v>
          </cell>
          <cell r="N186">
            <v>0</v>
          </cell>
          <cell r="O186">
            <v>2145.14</v>
          </cell>
          <cell r="P186">
            <v>0</v>
          </cell>
          <cell r="Q186">
            <v>148066.67000000001</v>
          </cell>
          <cell r="R186">
            <v>148066.67000000001</v>
          </cell>
        </row>
        <row r="187">
          <cell r="A187">
            <v>513009</v>
          </cell>
          <cell r="B187" t="str">
            <v>Yarr Pole Replacement Program</v>
          </cell>
          <cell r="C187" t="str">
            <v>Yarralumla Pole Replacement Program</v>
          </cell>
          <cell r="D187" t="str">
            <v>Elec Ntwk Asset Performance</v>
          </cell>
          <cell r="E187" t="str">
            <v>CLOSED</v>
          </cell>
          <cell r="F187">
            <v>36800</v>
          </cell>
          <cell r="H187" t="str">
            <v>Wright, Mr. Dalle</v>
          </cell>
          <cell r="I187">
            <v>294000</v>
          </cell>
          <cell r="J187">
            <v>2105</v>
          </cell>
          <cell r="K187" t="str">
            <v>CIP ELEC Retic</v>
          </cell>
          <cell r="L187">
            <v>29131</v>
          </cell>
          <cell r="M187">
            <v>70123</v>
          </cell>
          <cell r="N187">
            <v>0</v>
          </cell>
          <cell r="O187">
            <v>2562.91</v>
          </cell>
          <cell r="P187">
            <v>0</v>
          </cell>
          <cell r="Q187">
            <v>300803.07</v>
          </cell>
          <cell r="R187">
            <v>300803.07</v>
          </cell>
        </row>
        <row r="188">
          <cell r="A188">
            <v>513010</v>
          </cell>
          <cell r="B188" t="str">
            <v>Dick Pole Replacemnent Program</v>
          </cell>
          <cell r="C188" t="str">
            <v>Dickson Pole Replacemnent Program</v>
          </cell>
          <cell r="D188" t="str">
            <v>Elec Ntwk Asset Performance</v>
          </cell>
          <cell r="E188" t="str">
            <v>In Field</v>
          </cell>
          <cell r="F188">
            <v>36800</v>
          </cell>
          <cell r="G188">
            <v>37437</v>
          </cell>
          <cell r="H188" t="str">
            <v>Argue, Mr. Fraser</v>
          </cell>
          <cell r="I188">
            <v>0</v>
          </cell>
          <cell r="J188">
            <v>2105</v>
          </cell>
          <cell r="K188" t="str">
            <v>CIPEN DS O/H Replac</v>
          </cell>
          <cell r="L188">
            <v>29131</v>
          </cell>
          <cell r="M188">
            <v>70102</v>
          </cell>
          <cell r="N188">
            <v>0</v>
          </cell>
          <cell r="O188">
            <v>565.80999999999995</v>
          </cell>
          <cell r="P188">
            <v>565.80999999999995</v>
          </cell>
          <cell r="Q188">
            <v>0</v>
          </cell>
          <cell r="R188">
            <v>565.80999999999995</v>
          </cell>
        </row>
        <row r="189">
          <cell r="A189">
            <v>513011</v>
          </cell>
          <cell r="B189" t="str">
            <v>Ains Pole Replacemnent Program</v>
          </cell>
          <cell r="C189" t="str">
            <v>Ainslie Pole Replacemnent Program</v>
          </cell>
          <cell r="D189" t="str">
            <v>Elec Ntwk Asset Performance</v>
          </cell>
          <cell r="E189" t="str">
            <v>CLOSED</v>
          </cell>
          <cell r="F189">
            <v>36800</v>
          </cell>
          <cell r="G189">
            <v>37406</v>
          </cell>
          <cell r="H189" t="str">
            <v>Argue, Mr. Fraser</v>
          </cell>
          <cell r="I189">
            <v>0</v>
          </cell>
          <cell r="J189">
            <v>2105</v>
          </cell>
          <cell r="K189" t="str">
            <v>CIP ELEC Retic</v>
          </cell>
          <cell r="L189">
            <v>29131</v>
          </cell>
          <cell r="M189">
            <v>70123</v>
          </cell>
          <cell r="N189">
            <v>0</v>
          </cell>
          <cell r="O189">
            <v>4914.8100000000004</v>
          </cell>
          <cell r="P189">
            <v>0</v>
          </cell>
          <cell r="Q189">
            <v>6025.44</v>
          </cell>
          <cell r="R189">
            <v>6025.44</v>
          </cell>
        </row>
        <row r="190">
          <cell r="A190">
            <v>513013</v>
          </cell>
          <cell r="B190" t="str">
            <v>Down Pole Replacement Program</v>
          </cell>
          <cell r="C190" t="str">
            <v>Downer Pole Replacement Program</v>
          </cell>
          <cell r="D190" t="str">
            <v>Elec Ntwk Asset Performance</v>
          </cell>
          <cell r="E190" t="str">
            <v>CLOSED</v>
          </cell>
          <cell r="F190">
            <v>36800</v>
          </cell>
          <cell r="G190">
            <v>37437</v>
          </cell>
          <cell r="H190" t="str">
            <v>Wright, Mr. Dalle</v>
          </cell>
          <cell r="I190">
            <v>84000</v>
          </cell>
          <cell r="J190">
            <v>2105</v>
          </cell>
          <cell r="K190" t="str">
            <v>CIP ELEC Retic</v>
          </cell>
          <cell r="L190">
            <v>29131</v>
          </cell>
          <cell r="M190">
            <v>70123</v>
          </cell>
          <cell r="N190">
            <v>0</v>
          </cell>
          <cell r="O190">
            <v>419.84</v>
          </cell>
          <cell r="P190">
            <v>0</v>
          </cell>
          <cell r="Q190">
            <v>103207.83</v>
          </cell>
          <cell r="R190">
            <v>103207.83</v>
          </cell>
        </row>
        <row r="191">
          <cell r="A191">
            <v>513014</v>
          </cell>
          <cell r="B191" t="str">
            <v>Hack Pole Replacement Program</v>
          </cell>
          <cell r="C191" t="str">
            <v>Hackett Pole Replacement Program</v>
          </cell>
          <cell r="D191" t="str">
            <v>Elec Ntwk Asset Performance</v>
          </cell>
          <cell r="E191" t="str">
            <v>CLOSED</v>
          </cell>
          <cell r="F191">
            <v>36800</v>
          </cell>
          <cell r="G191">
            <v>37255</v>
          </cell>
          <cell r="H191" t="str">
            <v>Wright, Mr. Dalle</v>
          </cell>
          <cell r="I191">
            <v>30000</v>
          </cell>
          <cell r="J191">
            <v>2105</v>
          </cell>
          <cell r="K191" t="str">
            <v>CIP ELEC Retic</v>
          </cell>
          <cell r="L191">
            <v>29131</v>
          </cell>
          <cell r="M191">
            <v>70123</v>
          </cell>
          <cell r="N191">
            <v>0</v>
          </cell>
          <cell r="O191">
            <v>390</v>
          </cell>
          <cell r="P191">
            <v>0</v>
          </cell>
          <cell r="Q191">
            <v>71572.83</v>
          </cell>
          <cell r="R191">
            <v>71572.83</v>
          </cell>
        </row>
        <row r="192">
          <cell r="A192">
            <v>513015</v>
          </cell>
          <cell r="B192" t="str">
            <v>Phil Pole Replacement Program</v>
          </cell>
          <cell r="C192" t="str">
            <v>Phillip Pole Replacement Program</v>
          </cell>
          <cell r="D192" t="str">
            <v>Elec Ntwk Asset Performance</v>
          </cell>
          <cell r="E192" t="str">
            <v>In Field</v>
          </cell>
          <cell r="F192">
            <v>36800</v>
          </cell>
          <cell r="G192">
            <v>37437</v>
          </cell>
          <cell r="H192" t="str">
            <v>Argue, Mr. Fraser</v>
          </cell>
          <cell r="I192">
            <v>0</v>
          </cell>
          <cell r="J192">
            <v>2105</v>
          </cell>
          <cell r="K192" t="str">
            <v>CIPEN DS O/H Replac</v>
          </cell>
          <cell r="L192">
            <v>29131</v>
          </cell>
          <cell r="M192">
            <v>70102</v>
          </cell>
          <cell r="N192">
            <v>0</v>
          </cell>
          <cell r="O192">
            <v>7440.09</v>
          </cell>
          <cell r="P192">
            <v>7440.09</v>
          </cell>
          <cell r="Q192">
            <v>0</v>
          </cell>
          <cell r="R192">
            <v>7440.09</v>
          </cell>
        </row>
        <row r="193">
          <cell r="A193">
            <v>513016</v>
          </cell>
          <cell r="B193" t="str">
            <v>Kale Pole Replacement Program</v>
          </cell>
          <cell r="C193" t="str">
            <v>Kaleen Pole Replacement Program</v>
          </cell>
          <cell r="D193" t="str">
            <v>Elec Ntwk Asset Performance</v>
          </cell>
          <cell r="E193" t="str">
            <v>In Field</v>
          </cell>
          <cell r="F193">
            <v>36800</v>
          </cell>
          <cell r="G193">
            <v>37437</v>
          </cell>
          <cell r="H193" t="str">
            <v>Argue, Mr. Fraser</v>
          </cell>
          <cell r="I193">
            <v>0</v>
          </cell>
          <cell r="J193">
            <v>2105</v>
          </cell>
          <cell r="K193" t="str">
            <v>CIP ELEC Retic</v>
          </cell>
          <cell r="L193">
            <v>29131</v>
          </cell>
          <cell r="M193">
            <v>70123</v>
          </cell>
          <cell r="N193">
            <v>0</v>
          </cell>
          <cell r="O193">
            <v>91787.19</v>
          </cell>
          <cell r="P193">
            <v>116472.99</v>
          </cell>
          <cell r="Q193">
            <v>0</v>
          </cell>
          <cell r="R193">
            <v>116472.99</v>
          </cell>
        </row>
        <row r="194">
          <cell r="A194">
            <v>513017</v>
          </cell>
          <cell r="B194" t="str">
            <v>West Pole Replacement Program</v>
          </cell>
          <cell r="C194" t="str">
            <v>Weston Pole Replacement Program</v>
          </cell>
          <cell r="D194" t="str">
            <v>Elec Ntwk Asset Performance</v>
          </cell>
          <cell r="E194" t="str">
            <v>CLOSED</v>
          </cell>
          <cell r="F194">
            <v>36800</v>
          </cell>
          <cell r="G194">
            <v>37437</v>
          </cell>
          <cell r="H194" t="str">
            <v>Wright, Mr. Dalle</v>
          </cell>
          <cell r="I194">
            <v>96000</v>
          </cell>
          <cell r="J194">
            <v>2105</v>
          </cell>
          <cell r="K194" t="str">
            <v>CIP ELEC Retic</v>
          </cell>
          <cell r="L194">
            <v>29131</v>
          </cell>
          <cell r="M194">
            <v>70123</v>
          </cell>
          <cell r="N194">
            <v>0</v>
          </cell>
          <cell r="O194">
            <v>945.89</v>
          </cell>
          <cell r="P194">
            <v>0</v>
          </cell>
          <cell r="Q194">
            <v>96845.81</v>
          </cell>
          <cell r="R194">
            <v>96845.81</v>
          </cell>
        </row>
        <row r="195">
          <cell r="A195">
            <v>513019</v>
          </cell>
          <cell r="B195" t="str">
            <v>Duff Pole Replacement Program</v>
          </cell>
          <cell r="C195" t="str">
            <v>Duffy Pole Replacement Program</v>
          </cell>
          <cell r="D195" t="str">
            <v>Elec Ntwk Asset Performance</v>
          </cell>
          <cell r="E195" t="str">
            <v>CLOSED</v>
          </cell>
          <cell r="F195">
            <v>36800</v>
          </cell>
          <cell r="G195">
            <v>37437</v>
          </cell>
          <cell r="H195" t="str">
            <v>Wright, Mr. Dalle</v>
          </cell>
          <cell r="I195">
            <v>186000</v>
          </cell>
          <cell r="J195">
            <v>2105</v>
          </cell>
          <cell r="K195" t="str">
            <v>CIP ELEC Retic</v>
          </cell>
          <cell r="L195">
            <v>29131</v>
          </cell>
          <cell r="M195">
            <v>70123</v>
          </cell>
          <cell r="N195">
            <v>0</v>
          </cell>
          <cell r="O195">
            <v>158589.96</v>
          </cell>
          <cell r="P195">
            <v>0</v>
          </cell>
          <cell r="Q195">
            <v>195997.93</v>
          </cell>
          <cell r="R195">
            <v>195997.93</v>
          </cell>
        </row>
        <row r="196">
          <cell r="A196">
            <v>513020</v>
          </cell>
          <cell r="B196" t="str">
            <v>Pole Replacement Prog Reactive</v>
          </cell>
          <cell r="C196" t="str">
            <v>Pole Replacement Program Reactive for 2000/01</v>
          </cell>
          <cell r="D196" t="str">
            <v>Elec Ntwk Asset Performance</v>
          </cell>
          <cell r="E196" t="str">
            <v>In Field</v>
          </cell>
          <cell r="F196">
            <v>36800</v>
          </cell>
          <cell r="G196">
            <v>37437</v>
          </cell>
          <cell r="H196" t="str">
            <v>Argue, Mr. Fraser</v>
          </cell>
          <cell r="I196">
            <v>0</v>
          </cell>
          <cell r="J196">
            <v>2105</v>
          </cell>
          <cell r="K196" t="str">
            <v>CIP ELEC Retic</v>
          </cell>
          <cell r="L196">
            <v>29131</v>
          </cell>
          <cell r="M196">
            <v>70123</v>
          </cell>
          <cell r="N196">
            <v>14619.67</v>
          </cell>
          <cell r="O196">
            <v>150278.26</v>
          </cell>
          <cell r="P196">
            <v>365876.44</v>
          </cell>
          <cell r="Q196">
            <v>0</v>
          </cell>
          <cell r="R196">
            <v>365876.44</v>
          </cell>
        </row>
        <row r="197">
          <cell r="A197">
            <v>513021</v>
          </cell>
          <cell r="B197" t="str">
            <v>Evat Pole Replacement Program</v>
          </cell>
          <cell r="C197" t="str">
            <v>Evatt Pole Replacement Program</v>
          </cell>
          <cell r="D197" t="str">
            <v>Elec Ntwk Asset Performance</v>
          </cell>
          <cell r="E197" t="str">
            <v>CLOSED</v>
          </cell>
          <cell r="F197">
            <v>36800</v>
          </cell>
          <cell r="G197">
            <v>37437</v>
          </cell>
          <cell r="H197" t="str">
            <v>Wright, Mr. Dalle</v>
          </cell>
          <cell r="I197">
            <v>258000</v>
          </cell>
          <cell r="J197">
            <v>2105</v>
          </cell>
          <cell r="K197" t="str">
            <v>CIP ELEC Retic</v>
          </cell>
          <cell r="L197">
            <v>29131</v>
          </cell>
          <cell r="M197">
            <v>70123</v>
          </cell>
          <cell r="N197">
            <v>0</v>
          </cell>
          <cell r="O197">
            <v>43770.79</v>
          </cell>
          <cell r="P197">
            <v>0</v>
          </cell>
          <cell r="Q197">
            <v>335647.46</v>
          </cell>
          <cell r="R197">
            <v>335647.46</v>
          </cell>
        </row>
        <row r="198">
          <cell r="A198">
            <v>513022</v>
          </cell>
          <cell r="B198" t="str">
            <v>Spen Pole Replacement Program</v>
          </cell>
          <cell r="C198" t="str">
            <v>Spence Pole Replacement Program</v>
          </cell>
          <cell r="D198" t="str">
            <v>Elec Ntwk Asset Performance</v>
          </cell>
          <cell r="E198" t="str">
            <v>CLOSED</v>
          </cell>
          <cell r="F198">
            <v>36800</v>
          </cell>
          <cell r="G198">
            <v>37437</v>
          </cell>
          <cell r="H198" t="str">
            <v>Argue, Mr. Fraser</v>
          </cell>
          <cell r="I198">
            <v>156000</v>
          </cell>
          <cell r="J198">
            <v>2105</v>
          </cell>
          <cell r="K198" t="str">
            <v>CIP ELEC Retic</v>
          </cell>
          <cell r="L198">
            <v>29131</v>
          </cell>
          <cell r="M198">
            <v>70123</v>
          </cell>
          <cell r="N198">
            <v>0</v>
          </cell>
          <cell r="O198">
            <v>61706.82</v>
          </cell>
          <cell r="P198">
            <v>0</v>
          </cell>
          <cell r="Q198">
            <v>95864.08</v>
          </cell>
          <cell r="R198">
            <v>95864.08</v>
          </cell>
        </row>
        <row r="199">
          <cell r="A199">
            <v>513023</v>
          </cell>
          <cell r="B199" t="str">
            <v>Stir Pole Replacement Program</v>
          </cell>
          <cell r="C199" t="str">
            <v>Stirling Pole Replacement Program</v>
          </cell>
          <cell r="D199" t="str">
            <v>Elec Ntwk Asset Performance</v>
          </cell>
          <cell r="E199" t="str">
            <v>In Field</v>
          </cell>
          <cell r="F199">
            <v>36800</v>
          </cell>
          <cell r="G199">
            <v>37437</v>
          </cell>
          <cell r="H199" t="str">
            <v>Argue, Mr. Fraser</v>
          </cell>
          <cell r="I199">
            <v>102000</v>
          </cell>
          <cell r="J199">
            <v>2105</v>
          </cell>
          <cell r="K199" t="str">
            <v>CIP ELEC Retic</v>
          </cell>
          <cell r="L199">
            <v>29131</v>
          </cell>
          <cell r="M199">
            <v>70123</v>
          </cell>
          <cell r="N199">
            <v>0</v>
          </cell>
          <cell r="O199">
            <v>3219.98</v>
          </cell>
          <cell r="P199">
            <v>13031.77</v>
          </cell>
          <cell r="Q199">
            <v>0</v>
          </cell>
          <cell r="R199">
            <v>13031.77</v>
          </cell>
        </row>
        <row r="200">
          <cell r="A200">
            <v>513024</v>
          </cell>
          <cell r="B200" t="str">
            <v>Gira Pole Replacement Program</v>
          </cell>
          <cell r="C200" t="str">
            <v>Giralang Pole Replacement Program</v>
          </cell>
          <cell r="D200" t="str">
            <v>Elec Ntwk Asset Performance</v>
          </cell>
          <cell r="E200" t="str">
            <v>CLOSED</v>
          </cell>
          <cell r="F200">
            <v>36800</v>
          </cell>
          <cell r="G200">
            <v>37437</v>
          </cell>
          <cell r="H200" t="str">
            <v>Argue, Mr. Fraser</v>
          </cell>
          <cell r="I200">
            <v>204000</v>
          </cell>
          <cell r="J200">
            <v>2105</v>
          </cell>
          <cell r="K200" t="str">
            <v>CIP ELEC Retic</v>
          </cell>
          <cell r="L200">
            <v>29131</v>
          </cell>
          <cell r="M200">
            <v>70123</v>
          </cell>
          <cell r="N200">
            <v>1012.5</v>
          </cell>
          <cell r="O200">
            <v>17362.43</v>
          </cell>
          <cell r="P200">
            <v>0</v>
          </cell>
          <cell r="Q200">
            <v>230920.14</v>
          </cell>
          <cell r="R200">
            <v>230920.14</v>
          </cell>
        </row>
        <row r="201">
          <cell r="A201">
            <v>513025</v>
          </cell>
          <cell r="B201" t="str">
            <v>Rive Pole Replacement Program</v>
          </cell>
          <cell r="C201" t="str">
            <v>Rivett Pole Replacement Program</v>
          </cell>
          <cell r="D201" t="str">
            <v>Elec Ntwk Asset Performance</v>
          </cell>
          <cell r="E201" t="str">
            <v>CLOSED</v>
          </cell>
          <cell r="F201">
            <v>36800</v>
          </cell>
          <cell r="G201">
            <v>37437</v>
          </cell>
          <cell r="H201" t="str">
            <v>Argue, Mr. Fraser</v>
          </cell>
          <cell r="I201">
            <v>114000</v>
          </cell>
          <cell r="J201">
            <v>2105</v>
          </cell>
          <cell r="K201" t="str">
            <v>CIP ELEC Retic</v>
          </cell>
          <cell r="L201">
            <v>29131</v>
          </cell>
          <cell r="M201">
            <v>70123</v>
          </cell>
          <cell r="N201">
            <v>0</v>
          </cell>
          <cell r="O201">
            <v>19352.46</v>
          </cell>
          <cell r="P201">
            <v>0</v>
          </cell>
          <cell r="Q201">
            <v>106997.69</v>
          </cell>
          <cell r="R201">
            <v>106997.69</v>
          </cell>
        </row>
        <row r="202">
          <cell r="A202">
            <v>513026</v>
          </cell>
          <cell r="B202" t="str">
            <v>Melb Pole Replacement Program</v>
          </cell>
          <cell r="C202" t="str">
            <v>Melba Pole Replacement Program</v>
          </cell>
          <cell r="D202" t="str">
            <v>Elec Ntwk Asset Performance</v>
          </cell>
          <cell r="E202" t="str">
            <v>CLOSED</v>
          </cell>
          <cell r="F202">
            <v>36800</v>
          </cell>
          <cell r="G202">
            <v>37437</v>
          </cell>
          <cell r="H202" t="str">
            <v>Argue, Mr. Fraser</v>
          </cell>
          <cell r="I202">
            <v>168000</v>
          </cell>
          <cell r="J202">
            <v>2105</v>
          </cell>
          <cell r="K202" t="str">
            <v>CIP ELEC Retic</v>
          </cell>
          <cell r="L202">
            <v>29131</v>
          </cell>
          <cell r="M202">
            <v>70123</v>
          </cell>
          <cell r="N202">
            <v>0</v>
          </cell>
          <cell r="O202">
            <v>111233.55</v>
          </cell>
          <cell r="P202">
            <v>0</v>
          </cell>
          <cell r="Q202">
            <v>111295.95</v>
          </cell>
          <cell r="R202">
            <v>111295.95</v>
          </cell>
        </row>
        <row r="203">
          <cell r="A203">
            <v>513027</v>
          </cell>
          <cell r="B203" t="str">
            <v>Reid Pole Replacement Program</v>
          </cell>
          <cell r="C203" t="str">
            <v>Reid Pole Replacement Program</v>
          </cell>
          <cell r="D203" t="str">
            <v>Elec Ntwk Asset Performance</v>
          </cell>
          <cell r="E203" t="str">
            <v>CLOSED</v>
          </cell>
          <cell r="F203">
            <v>36800</v>
          </cell>
          <cell r="G203">
            <v>37437</v>
          </cell>
          <cell r="H203" t="str">
            <v>Argue, Mr. Fraser</v>
          </cell>
          <cell r="I203">
            <v>60000</v>
          </cell>
          <cell r="J203">
            <v>2105</v>
          </cell>
          <cell r="K203" t="str">
            <v>CIPEN DS O/H Replac</v>
          </cell>
          <cell r="L203">
            <v>29131</v>
          </cell>
          <cell r="M203">
            <v>70102</v>
          </cell>
          <cell r="N203">
            <v>0</v>
          </cell>
          <cell r="O203">
            <v>50000.01</v>
          </cell>
          <cell r="P203">
            <v>0</v>
          </cell>
          <cell r="Q203">
            <v>50000.01</v>
          </cell>
          <cell r="R203">
            <v>50000.01</v>
          </cell>
        </row>
        <row r="204">
          <cell r="A204">
            <v>513028</v>
          </cell>
          <cell r="B204" t="str">
            <v>Camp Pole Replacement Program</v>
          </cell>
          <cell r="C204" t="str">
            <v>Campbell Pole Replacement Program</v>
          </cell>
          <cell r="D204" t="str">
            <v>Elec Ntwk Asset Performance</v>
          </cell>
          <cell r="E204" t="str">
            <v>CLOSED</v>
          </cell>
          <cell r="F204">
            <v>36800</v>
          </cell>
          <cell r="G204">
            <v>37437</v>
          </cell>
          <cell r="H204" t="str">
            <v>Argue, Mr. Fraser</v>
          </cell>
          <cell r="I204">
            <v>0</v>
          </cell>
          <cell r="J204">
            <v>2105</v>
          </cell>
          <cell r="K204" t="str">
            <v>CIPEN DS O/H Replac</v>
          </cell>
          <cell r="L204">
            <v>29131</v>
          </cell>
          <cell r="M204">
            <v>70102</v>
          </cell>
          <cell r="N204">
            <v>0</v>
          </cell>
          <cell r="O204">
            <v>118216.46</v>
          </cell>
          <cell r="P204">
            <v>0</v>
          </cell>
          <cell r="Q204">
            <v>118216.46</v>
          </cell>
          <cell r="R204">
            <v>118216.46</v>
          </cell>
        </row>
        <row r="205">
          <cell r="A205">
            <v>513029</v>
          </cell>
          <cell r="B205" t="str">
            <v>McKe Pole Replacement Program</v>
          </cell>
          <cell r="C205" t="str">
            <v>Mckellar Pole Replacement Program</v>
          </cell>
          <cell r="D205" t="str">
            <v>Elec Ntwk Asset Performance</v>
          </cell>
          <cell r="E205" t="str">
            <v>CLOSED</v>
          </cell>
          <cell r="F205">
            <v>36800</v>
          </cell>
          <cell r="G205">
            <v>37437</v>
          </cell>
          <cell r="H205" t="str">
            <v>Argue, Mr. Fraser</v>
          </cell>
          <cell r="I205">
            <v>0</v>
          </cell>
          <cell r="J205">
            <v>2105</v>
          </cell>
          <cell r="K205" t="str">
            <v>CIPEN DS O/H Replac</v>
          </cell>
          <cell r="L205">
            <v>29131</v>
          </cell>
          <cell r="M205">
            <v>70102</v>
          </cell>
          <cell r="N205">
            <v>0</v>
          </cell>
          <cell r="O205">
            <v>6260.84</v>
          </cell>
          <cell r="P205">
            <v>0</v>
          </cell>
          <cell r="Q205">
            <v>6797.26</v>
          </cell>
          <cell r="R205">
            <v>6797.26</v>
          </cell>
        </row>
        <row r="206">
          <cell r="A206">
            <v>513030</v>
          </cell>
          <cell r="B206" t="str">
            <v>Kambah Pole Replacement</v>
          </cell>
          <cell r="C206" t="str">
            <v>Kambah Pole Replacement Program</v>
          </cell>
          <cell r="D206" t="str">
            <v>Elec Ntwk Asset Performance</v>
          </cell>
          <cell r="E206" t="str">
            <v>In Field</v>
          </cell>
          <cell r="F206">
            <v>36800</v>
          </cell>
          <cell r="H206" t="str">
            <v>Argue, Mr. Fraser</v>
          </cell>
          <cell r="I206">
            <v>0</v>
          </cell>
          <cell r="J206">
            <v>2105</v>
          </cell>
          <cell r="K206" t="str">
            <v>CIP ELEC Retic</v>
          </cell>
          <cell r="L206">
            <v>29131</v>
          </cell>
          <cell r="M206">
            <v>70123</v>
          </cell>
          <cell r="N206">
            <v>99775.83</v>
          </cell>
          <cell r="O206">
            <v>366072.03</v>
          </cell>
          <cell r="P206">
            <v>374276.56</v>
          </cell>
          <cell r="Q206">
            <v>0</v>
          </cell>
          <cell r="R206">
            <v>374276.56</v>
          </cell>
        </row>
        <row r="207">
          <cell r="A207">
            <v>513031</v>
          </cell>
          <cell r="B207" t="str">
            <v>Forrest Pole Replacement</v>
          </cell>
          <cell r="C207" t="str">
            <v>Forrest Pole Replacement</v>
          </cell>
          <cell r="D207" t="str">
            <v>Elec Ntwk Asset Performance</v>
          </cell>
          <cell r="E207" t="str">
            <v>CLOSED</v>
          </cell>
          <cell r="F207">
            <v>36800</v>
          </cell>
          <cell r="G207">
            <v>37406</v>
          </cell>
          <cell r="H207" t="str">
            <v>Argue, Mr. Fraser</v>
          </cell>
          <cell r="I207">
            <v>0</v>
          </cell>
          <cell r="J207">
            <v>2105</v>
          </cell>
          <cell r="K207" t="str">
            <v>CIP ELEC Retic</v>
          </cell>
          <cell r="L207">
            <v>29131</v>
          </cell>
          <cell r="M207">
            <v>70123</v>
          </cell>
          <cell r="N207">
            <v>0</v>
          </cell>
          <cell r="O207">
            <v>62313</v>
          </cell>
          <cell r="P207">
            <v>0</v>
          </cell>
          <cell r="Q207">
            <v>68704.679999999993</v>
          </cell>
          <cell r="R207">
            <v>68704.679999999993</v>
          </cell>
        </row>
        <row r="208">
          <cell r="A208">
            <v>513032</v>
          </cell>
          <cell r="B208" t="str">
            <v>Rural Pole Replacement</v>
          </cell>
          <cell r="C208" t="str">
            <v>Rural Pole Replacement</v>
          </cell>
          <cell r="D208" t="str">
            <v>Elec Ntwk Asset Performance</v>
          </cell>
          <cell r="E208" t="str">
            <v>In Field</v>
          </cell>
          <cell r="F208">
            <v>36800</v>
          </cell>
          <cell r="H208" t="str">
            <v>Argue, Mr. Fraser</v>
          </cell>
          <cell r="I208">
            <v>0</v>
          </cell>
          <cell r="J208">
            <v>2105</v>
          </cell>
          <cell r="K208" t="str">
            <v>CIP ELEC Retic</v>
          </cell>
          <cell r="L208">
            <v>29131</v>
          </cell>
          <cell r="M208">
            <v>70123</v>
          </cell>
          <cell r="N208">
            <v>82229.42</v>
          </cell>
          <cell r="O208">
            <v>326744.87</v>
          </cell>
          <cell r="P208">
            <v>36830.14</v>
          </cell>
          <cell r="Q208">
            <v>346926.24</v>
          </cell>
          <cell r="R208">
            <v>383756.38</v>
          </cell>
        </row>
        <row r="209">
          <cell r="A209">
            <v>513033</v>
          </cell>
          <cell r="B209" t="str">
            <v>Fraser Pole Replacement</v>
          </cell>
          <cell r="C209" t="str">
            <v>Fraser Pole Replacement</v>
          </cell>
          <cell r="D209" t="str">
            <v>Elec Ntwk Asset Performance</v>
          </cell>
          <cell r="E209" t="str">
            <v>In Field</v>
          </cell>
          <cell r="F209">
            <v>37012</v>
          </cell>
          <cell r="H209" t="str">
            <v>Argue, Mr. Fraser</v>
          </cell>
          <cell r="I209">
            <v>0</v>
          </cell>
          <cell r="J209">
            <v>2105</v>
          </cell>
          <cell r="K209" t="str">
            <v>CIPEN DS O/H Replac</v>
          </cell>
          <cell r="L209">
            <v>29131</v>
          </cell>
          <cell r="M209">
            <v>70102</v>
          </cell>
          <cell r="N209">
            <v>0</v>
          </cell>
          <cell r="O209">
            <v>45195.68</v>
          </cell>
          <cell r="P209">
            <v>45195.68</v>
          </cell>
          <cell r="Q209">
            <v>0</v>
          </cell>
          <cell r="R209">
            <v>45195.68</v>
          </cell>
        </row>
        <row r="210">
          <cell r="A210">
            <v>513034</v>
          </cell>
          <cell r="B210" t="str">
            <v>Red Hill Pole Replacement</v>
          </cell>
          <cell r="C210" t="str">
            <v>Red Hill Pole Replacement</v>
          </cell>
          <cell r="D210" t="str">
            <v>Elec Ntwk Asset Performance</v>
          </cell>
          <cell r="E210" t="str">
            <v>In Field</v>
          </cell>
          <cell r="F210">
            <v>37012</v>
          </cell>
          <cell r="H210" t="str">
            <v>Argue, Mr. Fraser</v>
          </cell>
          <cell r="I210">
            <v>0</v>
          </cell>
          <cell r="J210">
            <v>2105</v>
          </cell>
          <cell r="K210" t="str">
            <v>CIPEN DS O/H Replac</v>
          </cell>
          <cell r="L210">
            <v>29131</v>
          </cell>
          <cell r="M210">
            <v>70102</v>
          </cell>
          <cell r="N210">
            <v>7872.51</v>
          </cell>
          <cell r="O210">
            <v>136413.20000000001</v>
          </cell>
          <cell r="P210">
            <v>136780.85</v>
          </cell>
          <cell r="Q210">
            <v>0</v>
          </cell>
          <cell r="R210">
            <v>136780.85</v>
          </cell>
        </row>
        <row r="211">
          <cell r="A211">
            <v>513035</v>
          </cell>
          <cell r="B211" t="str">
            <v>Narrabundah Pole Replace</v>
          </cell>
          <cell r="C211" t="str">
            <v>Narrabundah Pole Replacement</v>
          </cell>
          <cell r="D211" t="str">
            <v>Elec Ntwk Asset Performance</v>
          </cell>
          <cell r="E211" t="str">
            <v>In Field</v>
          </cell>
          <cell r="F211">
            <v>36770</v>
          </cell>
          <cell r="H211" t="str">
            <v>Argue, Mr. Fraser</v>
          </cell>
          <cell r="I211">
            <v>0</v>
          </cell>
          <cell r="J211">
            <v>2105</v>
          </cell>
          <cell r="K211" t="str">
            <v>CIPEN DS O/H Replac</v>
          </cell>
          <cell r="L211">
            <v>29131</v>
          </cell>
          <cell r="M211">
            <v>70102</v>
          </cell>
          <cell r="N211">
            <v>8025.45</v>
          </cell>
          <cell r="O211">
            <v>192755.08</v>
          </cell>
          <cell r="P211">
            <v>196857.38</v>
          </cell>
          <cell r="Q211">
            <v>0</v>
          </cell>
          <cell r="R211">
            <v>196857.38</v>
          </cell>
        </row>
        <row r="212">
          <cell r="A212">
            <v>513036</v>
          </cell>
          <cell r="B212" t="str">
            <v>Aranda Pole Replacement</v>
          </cell>
          <cell r="C212" t="str">
            <v>Aranda Pole Replacement</v>
          </cell>
          <cell r="D212" t="str">
            <v>Elec Ntwk Asset Performance</v>
          </cell>
          <cell r="E212" t="str">
            <v>In Field</v>
          </cell>
          <cell r="F212">
            <v>37073</v>
          </cell>
          <cell r="H212" t="str">
            <v>Argue, Mr. Fraser</v>
          </cell>
          <cell r="I212">
            <v>0</v>
          </cell>
          <cell r="J212">
            <v>2105</v>
          </cell>
          <cell r="K212" t="str">
            <v>CIPEN DS O/H Replac</v>
          </cell>
          <cell r="L212">
            <v>29131</v>
          </cell>
          <cell r="M212">
            <v>70102</v>
          </cell>
          <cell r="N212">
            <v>0</v>
          </cell>
          <cell r="O212">
            <v>10516.07</v>
          </cell>
          <cell r="P212">
            <v>10516.07</v>
          </cell>
          <cell r="Q212">
            <v>0</v>
          </cell>
          <cell r="R212">
            <v>10516.07</v>
          </cell>
        </row>
        <row r="213">
          <cell r="A213">
            <v>513037</v>
          </cell>
          <cell r="B213" t="str">
            <v>Barton Pole Replacement</v>
          </cell>
          <cell r="C213" t="str">
            <v>Barton Pole Replacement</v>
          </cell>
          <cell r="D213" t="str">
            <v>Elec Ntwk Asset Performance</v>
          </cell>
          <cell r="E213" t="str">
            <v>CLOSED</v>
          </cell>
          <cell r="F213">
            <v>37073</v>
          </cell>
          <cell r="G213">
            <v>37406</v>
          </cell>
          <cell r="H213" t="str">
            <v>Argue, Mr. Fraser</v>
          </cell>
          <cell r="I213">
            <v>0</v>
          </cell>
          <cell r="J213">
            <v>2105</v>
          </cell>
          <cell r="K213" t="str">
            <v>CIPEN DS O/H Replac</v>
          </cell>
          <cell r="L213">
            <v>29131</v>
          </cell>
          <cell r="M213">
            <v>70102</v>
          </cell>
          <cell r="N213">
            <v>0</v>
          </cell>
          <cell r="O213">
            <v>7117.22</v>
          </cell>
          <cell r="P213">
            <v>0</v>
          </cell>
          <cell r="Q213">
            <v>7117.22</v>
          </cell>
          <cell r="R213">
            <v>7117.22</v>
          </cell>
        </row>
        <row r="214">
          <cell r="A214">
            <v>513038</v>
          </cell>
          <cell r="B214" t="str">
            <v>Kingston Pole Replacement</v>
          </cell>
          <cell r="C214" t="str">
            <v>Kingston Pole Replacement</v>
          </cell>
          <cell r="D214" t="str">
            <v>Elec Ntwk Asset Performance</v>
          </cell>
          <cell r="E214" t="str">
            <v>CLOSED</v>
          </cell>
          <cell r="F214">
            <v>37073</v>
          </cell>
          <cell r="G214">
            <v>37406</v>
          </cell>
          <cell r="H214" t="str">
            <v>Argue, Mr. Fraser</v>
          </cell>
          <cell r="I214">
            <v>0</v>
          </cell>
          <cell r="J214">
            <v>2105</v>
          </cell>
          <cell r="K214" t="str">
            <v>CIPEN DS O/H Replac</v>
          </cell>
          <cell r="L214">
            <v>29131</v>
          </cell>
          <cell r="M214">
            <v>70102</v>
          </cell>
          <cell r="N214">
            <v>0</v>
          </cell>
          <cell r="O214">
            <v>51284.1</v>
          </cell>
          <cell r="P214">
            <v>0</v>
          </cell>
          <cell r="Q214">
            <v>51284.1</v>
          </cell>
          <cell r="R214">
            <v>51284.1</v>
          </cell>
        </row>
        <row r="215">
          <cell r="A215">
            <v>513039</v>
          </cell>
          <cell r="B215" t="str">
            <v>Fyshwick Pole Replacement</v>
          </cell>
          <cell r="C215" t="str">
            <v>Fyshwick Pole Replacement</v>
          </cell>
          <cell r="D215" t="str">
            <v>Elec Ntwk Asset Performance</v>
          </cell>
          <cell r="E215" t="str">
            <v>In Field</v>
          </cell>
          <cell r="F215">
            <v>37073</v>
          </cell>
          <cell r="H215" t="str">
            <v>Argue, Mr. Fraser</v>
          </cell>
          <cell r="I215">
            <v>0</v>
          </cell>
          <cell r="J215">
            <v>2105</v>
          </cell>
          <cell r="K215" t="str">
            <v>CIPEN DS O/H Replac</v>
          </cell>
          <cell r="L215">
            <v>29131</v>
          </cell>
          <cell r="M215">
            <v>70102</v>
          </cell>
          <cell r="N215">
            <v>87.8</v>
          </cell>
          <cell r="O215">
            <v>84790.17</v>
          </cell>
          <cell r="P215">
            <v>85373.71</v>
          </cell>
          <cell r="Q215">
            <v>0</v>
          </cell>
          <cell r="R215">
            <v>85373.71</v>
          </cell>
        </row>
        <row r="216">
          <cell r="A216">
            <v>513040</v>
          </cell>
          <cell r="B216" t="str">
            <v>Chapman Pole Replacement</v>
          </cell>
          <cell r="C216" t="str">
            <v>Chapman Pole Replacement</v>
          </cell>
          <cell r="D216" t="str">
            <v>Elec Ntwk Asset Performance</v>
          </cell>
          <cell r="E216" t="str">
            <v>In Field</v>
          </cell>
          <cell r="F216">
            <v>37073</v>
          </cell>
          <cell r="H216" t="str">
            <v>Argue, Mr. Fraser</v>
          </cell>
          <cell r="I216">
            <v>48000</v>
          </cell>
          <cell r="J216">
            <v>2105</v>
          </cell>
          <cell r="K216" t="str">
            <v>CIPEN DS O/H Replac</v>
          </cell>
          <cell r="L216">
            <v>29131</v>
          </cell>
          <cell r="M216">
            <v>70102</v>
          </cell>
          <cell r="N216">
            <v>140</v>
          </cell>
          <cell r="O216">
            <v>54507.23</v>
          </cell>
          <cell r="P216">
            <v>54507.23</v>
          </cell>
          <cell r="Q216">
            <v>0</v>
          </cell>
          <cell r="R216">
            <v>54507.23</v>
          </cell>
        </row>
        <row r="217">
          <cell r="A217">
            <v>513041</v>
          </cell>
          <cell r="B217" t="str">
            <v>Monash Pole Replacement</v>
          </cell>
          <cell r="C217" t="str">
            <v>Monash Pole Replacement</v>
          </cell>
          <cell r="D217" t="str">
            <v>Elec Ntwk Asset Performance</v>
          </cell>
          <cell r="E217" t="str">
            <v>In Field</v>
          </cell>
          <cell r="F217">
            <v>37073</v>
          </cell>
          <cell r="H217" t="str">
            <v>Argue, Mr. Fraser</v>
          </cell>
          <cell r="I217">
            <v>0</v>
          </cell>
          <cell r="J217">
            <v>2105</v>
          </cell>
          <cell r="K217" t="str">
            <v>CIPEN DS O/H Replac</v>
          </cell>
          <cell r="L217">
            <v>29131</v>
          </cell>
          <cell r="M217">
            <v>70102</v>
          </cell>
          <cell r="N217">
            <v>480</v>
          </cell>
          <cell r="O217">
            <v>243542.91</v>
          </cell>
          <cell r="P217">
            <v>243542.91</v>
          </cell>
          <cell r="Q217">
            <v>0</v>
          </cell>
          <cell r="R217">
            <v>243542.91</v>
          </cell>
        </row>
        <row r="218">
          <cell r="A218">
            <v>513042</v>
          </cell>
          <cell r="B218" t="str">
            <v>Waramanga Pole Replacement</v>
          </cell>
          <cell r="C218" t="str">
            <v>Waramanga Pole Replacement</v>
          </cell>
          <cell r="D218" t="str">
            <v>Elec Ntwk Asset Performance</v>
          </cell>
          <cell r="E218" t="str">
            <v>In Field</v>
          </cell>
          <cell r="F218">
            <v>37073</v>
          </cell>
          <cell r="H218" t="str">
            <v>Argue, Mr. Fraser</v>
          </cell>
          <cell r="I218">
            <v>0</v>
          </cell>
          <cell r="J218">
            <v>2105</v>
          </cell>
          <cell r="K218" t="str">
            <v>CIPEN DS O/H Replac</v>
          </cell>
          <cell r="L218">
            <v>29131</v>
          </cell>
          <cell r="M218">
            <v>70102</v>
          </cell>
          <cell r="N218">
            <v>0</v>
          </cell>
          <cell r="O218">
            <v>27334.53</v>
          </cell>
          <cell r="P218">
            <v>27334.53</v>
          </cell>
          <cell r="Q218">
            <v>0</v>
          </cell>
          <cell r="R218">
            <v>27334.53</v>
          </cell>
        </row>
        <row r="219">
          <cell r="A219">
            <v>513043</v>
          </cell>
          <cell r="B219" t="str">
            <v>Mawson Pole Replacement</v>
          </cell>
          <cell r="C219" t="str">
            <v>Mawson Pole Replacement</v>
          </cell>
          <cell r="D219" t="str">
            <v>Elec Ntwk Asset Performance</v>
          </cell>
          <cell r="E219" t="str">
            <v>In Field</v>
          </cell>
          <cell r="F219">
            <v>37073</v>
          </cell>
          <cell r="G219">
            <v>37710</v>
          </cell>
          <cell r="H219" t="str">
            <v>Argue, Mr. Fraser</v>
          </cell>
          <cell r="I219">
            <v>0</v>
          </cell>
          <cell r="J219">
            <v>2105</v>
          </cell>
          <cell r="K219" t="str">
            <v>CIPEN DS O/H Replac</v>
          </cell>
          <cell r="L219">
            <v>29131</v>
          </cell>
          <cell r="M219">
            <v>70102</v>
          </cell>
          <cell r="N219">
            <v>752.36</v>
          </cell>
          <cell r="O219">
            <v>167482.5</v>
          </cell>
          <cell r="P219">
            <v>167482.5</v>
          </cell>
          <cell r="Q219">
            <v>0</v>
          </cell>
          <cell r="R219">
            <v>167482.5</v>
          </cell>
        </row>
        <row r="220">
          <cell r="A220">
            <v>513044</v>
          </cell>
          <cell r="B220" t="str">
            <v>Farrer Pole Replacement</v>
          </cell>
          <cell r="C220" t="str">
            <v>Farrer Pole Replacement</v>
          </cell>
          <cell r="D220" t="str">
            <v>Elec Ntwk Asset Performance</v>
          </cell>
          <cell r="E220" t="str">
            <v>In Field</v>
          </cell>
          <cell r="F220">
            <v>37073</v>
          </cell>
          <cell r="G220">
            <v>37710</v>
          </cell>
          <cell r="H220" t="str">
            <v>Argue, Mr. Fraser</v>
          </cell>
          <cell r="I220">
            <v>0</v>
          </cell>
          <cell r="J220">
            <v>2105</v>
          </cell>
          <cell r="K220" t="str">
            <v>CIPEN DS O/H Replac</v>
          </cell>
          <cell r="L220">
            <v>29131</v>
          </cell>
          <cell r="M220">
            <v>70102</v>
          </cell>
          <cell r="N220">
            <v>497.16</v>
          </cell>
          <cell r="O220">
            <v>68821.47</v>
          </cell>
          <cell r="P220">
            <v>68821.47</v>
          </cell>
          <cell r="Q220">
            <v>0</v>
          </cell>
          <cell r="R220">
            <v>68821.47</v>
          </cell>
        </row>
        <row r="221">
          <cell r="A221">
            <v>513045</v>
          </cell>
          <cell r="B221" t="str">
            <v>Chifley Pole Replacement</v>
          </cell>
          <cell r="C221" t="str">
            <v>Chifley Pole Replacement</v>
          </cell>
          <cell r="D221" t="str">
            <v>Elec Ntwk Asset Performance</v>
          </cell>
          <cell r="E221" t="str">
            <v>In Field</v>
          </cell>
          <cell r="F221">
            <v>37073</v>
          </cell>
          <cell r="G221">
            <v>37710</v>
          </cell>
          <cell r="H221" t="str">
            <v>Argue, Mr. Fraser</v>
          </cell>
          <cell r="I221">
            <v>0</v>
          </cell>
          <cell r="J221">
            <v>2105</v>
          </cell>
          <cell r="K221" t="str">
            <v>CIPEN DS O/H Replac</v>
          </cell>
          <cell r="L221">
            <v>29131</v>
          </cell>
          <cell r="M221">
            <v>70102</v>
          </cell>
          <cell r="N221">
            <v>0</v>
          </cell>
          <cell r="O221">
            <v>83842.97</v>
          </cell>
          <cell r="P221">
            <v>83842.97</v>
          </cell>
          <cell r="Q221">
            <v>0</v>
          </cell>
          <cell r="R221">
            <v>83842.97</v>
          </cell>
        </row>
        <row r="222">
          <cell r="A222">
            <v>513046</v>
          </cell>
          <cell r="B222" t="str">
            <v>Pearce Pole Replacement</v>
          </cell>
          <cell r="C222" t="str">
            <v>Pearce Pole Replacement</v>
          </cell>
          <cell r="D222" t="str">
            <v>Elec Ntwk Asset Performance</v>
          </cell>
          <cell r="E222" t="str">
            <v>In Field</v>
          </cell>
          <cell r="F222">
            <v>37073</v>
          </cell>
          <cell r="G222">
            <v>37710</v>
          </cell>
          <cell r="H222" t="str">
            <v>Argue, Mr. Fraser</v>
          </cell>
          <cell r="I222">
            <v>0</v>
          </cell>
          <cell r="J222">
            <v>2105</v>
          </cell>
          <cell r="K222" t="str">
            <v>CIPEN DS O/H Replac</v>
          </cell>
          <cell r="L222">
            <v>29131</v>
          </cell>
          <cell r="M222">
            <v>70102</v>
          </cell>
          <cell r="N222">
            <v>4028.75</v>
          </cell>
          <cell r="O222">
            <v>113944.85</v>
          </cell>
          <cell r="P222">
            <v>113944.85</v>
          </cell>
          <cell r="Q222">
            <v>0</v>
          </cell>
          <cell r="R222">
            <v>113944.85</v>
          </cell>
        </row>
        <row r="223">
          <cell r="A223">
            <v>513047</v>
          </cell>
          <cell r="B223" t="str">
            <v>Wann Pole Replacement Planned</v>
          </cell>
          <cell r="C223" t="str">
            <v>Wanniassa Pole Replacement Planned</v>
          </cell>
          <cell r="D223" t="str">
            <v>Elec Ntwk Asset Performance</v>
          </cell>
          <cell r="E223" t="str">
            <v>In Field</v>
          </cell>
          <cell r="F223">
            <v>37118</v>
          </cell>
          <cell r="H223" t="str">
            <v>Argue, Mr. Fraser</v>
          </cell>
          <cell r="I223">
            <v>0</v>
          </cell>
          <cell r="J223">
            <v>2105</v>
          </cell>
          <cell r="K223" t="str">
            <v>CIPEN DS O/H Replac</v>
          </cell>
          <cell r="L223">
            <v>29131</v>
          </cell>
          <cell r="M223">
            <v>70102</v>
          </cell>
          <cell r="N223">
            <v>0</v>
          </cell>
          <cell r="O223">
            <v>39832.6</v>
          </cell>
          <cell r="P223">
            <v>39832.6</v>
          </cell>
          <cell r="Q223">
            <v>0</v>
          </cell>
          <cell r="R223">
            <v>39832.6</v>
          </cell>
        </row>
        <row r="224">
          <cell r="A224">
            <v>513048</v>
          </cell>
          <cell r="B224" t="str">
            <v>Condemned Pole Splinting</v>
          </cell>
          <cell r="C224" t="str">
            <v>Condemned Pole Splinting</v>
          </cell>
          <cell r="D224" t="str">
            <v>Elec Ntwk Asset Performance</v>
          </cell>
          <cell r="E224" t="str">
            <v>In Field</v>
          </cell>
          <cell r="F224">
            <v>37125</v>
          </cell>
          <cell r="H224" t="str">
            <v>Argue, Mr. Fraser</v>
          </cell>
          <cell r="I224">
            <v>0</v>
          </cell>
          <cell r="J224">
            <v>2105</v>
          </cell>
          <cell r="K224" t="str">
            <v>CIPEN DS O/H Replac</v>
          </cell>
          <cell r="L224">
            <v>29131</v>
          </cell>
          <cell r="M224">
            <v>70102</v>
          </cell>
          <cell r="N224">
            <v>79365.460000000006</v>
          </cell>
          <cell r="O224">
            <v>179275</v>
          </cell>
          <cell r="P224">
            <v>179275</v>
          </cell>
          <cell r="Q224">
            <v>0</v>
          </cell>
          <cell r="R224">
            <v>179275</v>
          </cell>
        </row>
        <row r="225">
          <cell r="A225">
            <v>513049</v>
          </cell>
          <cell r="B225" t="str">
            <v>Torrens Pole Replacement</v>
          </cell>
          <cell r="C225" t="str">
            <v>Torrens Pole Replacement</v>
          </cell>
          <cell r="D225" t="str">
            <v>Elec Ntwk Asset Performance</v>
          </cell>
          <cell r="E225" t="str">
            <v>In Field</v>
          </cell>
          <cell r="F225">
            <v>37073</v>
          </cell>
          <cell r="H225" t="str">
            <v>Argue, Mr. Fraser</v>
          </cell>
          <cell r="I225">
            <v>0</v>
          </cell>
          <cell r="J225">
            <v>2105</v>
          </cell>
          <cell r="K225" t="str">
            <v>CIPEN DS O/H Replac</v>
          </cell>
          <cell r="L225">
            <v>29131</v>
          </cell>
          <cell r="M225">
            <v>70102</v>
          </cell>
          <cell r="N225">
            <v>0</v>
          </cell>
          <cell r="O225">
            <v>6645.01</v>
          </cell>
          <cell r="P225">
            <v>6645.01</v>
          </cell>
          <cell r="Q225">
            <v>0</v>
          </cell>
          <cell r="R225">
            <v>6645.01</v>
          </cell>
        </row>
        <row r="226">
          <cell r="A226">
            <v>513050</v>
          </cell>
          <cell r="B226" t="str">
            <v>Oaks Estate Pole Replacement</v>
          </cell>
          <cell r="C226" t="str">
            <v>Oaks Estate Pole Replacement</v>
          </cell>
          <cell r="D226" t="str">
            <v>Elec Ntwk Asset Performance</v>
          </cell>
          <cell r="E226" t="str">
            <v>In Field</v>
          </cell>
          <cell r="F226">
            <v>37073</v>
          </cell>
          <cell r="H226" t="str">
            <v>Argue, Mr. Fraser</v>
          </cell>
          <cell r="I226">
            <v>0</v>
          </cell>
          <cell r="J226">
            <v>2105</v>
          </cell>
          <cell r="K226" t="str">
            <v>CIPEN DS O/H Replac</v>
          </cell>
          <cell r="L226">
            <v>29131</v>
          </cell>
          <cell r="M226">
            <v>70102</v>
          </cell>
          <cell r="N226">
            <v>0</v>
          </cell>
          <cell r="O226">
            <v>10033.5</v>
          </cell>
          <cell r="P226">
            <v>10033.5</v>
          </cell>
          <cell r="Q226">
            <v>0</v>
          </cell>
          <cell r="R226">
            <v>10033.5</v>
          </cell>
        </row>
        <row r="227">
          <cell r="A227">
            <v>513051</v>
          </cell>
          <cell r="B227" t="str">
            <v>Hume Pole Replacement</v>
          </cell>
          <cell r="C227" t="str">
            <v>Hume Pole Replacement</v>
          </cell>
          <cell r="D227" t="str">
            <v>Elec Ntwk Asset Performance</v>
          </cell>
          <cell r="E227" t="str">
            <v>In Field</v>
          </cell>
          <cell r="F227">
            <v>37073</v>
          </cell>
          <cell r="H227" t="str">
            <v>Argue, Mr. Fraser</v>
          </cell>
          <cell r="I227">
            <v>0</v>
          </cell>
          <cell r="J227">
            <v>2105</v>
          </cell>
          <cell r="K227" t="str">
            <v>CIPEN DS O/H Replac</v>
          </cell>
          <cell r="L227">
            <v>29131</v>
          </cell>
          <cell r="M227">
            <v>70102</v>
          </cell>
          <cell r="N227">
            <v>0</v>
          </cell>
          <cell r="O227">
            <v>2901.05</v>
          </cell>
          <cell r="P227">
            <v>2901.05</v>
          </cell>
          <cell r="Q227">
            <v>0</v>
          </cell>
          <cell r="R227">
            <v>2901.05</v>
          </cell>
        </row>
        <row r="228">
          <cell r="A228">
            <v>513052</v>
          </cell>
          <cell r="B228" t="str">
            <v>Symonston Pole Replacement</v>
          </cell>
          <cell r="C228" t="str">
            <v>Symonston Pole Replacement</v>
          </cell>
          <cell r="D228" t="str">
            <v>Elec Ntwk Asset Performance</v>
          </cell>
          <cell r="E228" t="str">
            <v>In Field</v>
          </cell>
          <cell r="F228">
            <v>37073</v>
          </cell>
          <cell r="H228" t="str">
            <v>Argue, Mr. Fraser</v>
          </cell>
          <cell r="I228">
            <v>0</v>
          </cell>
          <cell r="J228">
            <v>2105</v>
          </cell>
          <cell r="K228" t="str">
            <v>CIPEN DS O/H Replac</v>
          </cell>
          <cell r="L228">
            <v>29131</v>
          </cell>
          <cell r="M228">
            <v>70102</v>
          </cell>
          <cell r="N228">
            <v>0</v>
          </cell>
          <cell r="O228">
            <v>4453</v>
          </cell>
          <cell r="P228">
            <v>4453</v>
          </cell>
          <cell r="Q228">
            <v>0</v>
          </cell>
          <cell r="R228">
            <v>4453</v>
          </cell>
        </row>
        <row r="229">
          <cell r="A229">
            <v>513053</v>
          </cell>
          <cell r="B229" t="str">
            <v>Scullin Pole Replacement</v>
          </cell>
          <cell r="C229" t="str">
            <v>Scullin Pole Replacement</v>
          </cell>
          <cell r="D229" t="str">
            <v>Elec Ntwk Asset Performance</v>
          </cell>
          <cell r="E229" t="str">
            <v>In Field</v>
          </cell>
          <cell r="F229">
            <v>37073</v>
          </cell>
          <cell r="H229" t="str">
            <v>Argue, Mr. Fraser</v>
          </cell>
          <cell r="I229">
            <v>0</v>
          </cell>
          <cell r="J229">
            <v>2105</v>
          </cell>
          <cell r="K229" t="str">
            <v>CIPEN DS O/H Replac</v>
          </cell>
          <cell r="L229">
            <v>29131</v>
          </cell>
          <cell r="M229">
            <v>70102</v>
          </cell>
          <cell r="N229">
            <v>550</v>
          </cell>
          <cell r="O229">
            <v>61978.66</v>
          </cell>
          <cell r="P229">
            <v>61978.66</v>
          </cell>
          <cell r="Q229">
            <v>0</v>
          </cell>
          <cell r="R229">
            <v>61978.66</v>
          </cell>
        </row>
        <row r="230">
          <cell r="A230">
            <v>513054</v>
          </cell>
          <cell r="B230" t="str">
            <v>Holt Pole Replacement</v>
          </cell>
          <cell r="C230" t="str">
            <v>Holt Pole Replacement</v>
          </cell>
          <cell r="D230" t="str">
            <v>Elec Ntwk Asset Performance</v>
          </cell>
          <cell r="E230" t="str">
            <v>In Field</v>
          </cell>
          <cell r="F230">
            <v>37073</v>
          </cell>
          <cell r="H230" t="str">
            <v>Argue, Mr. Fraser</v>
          </cell>
          <cell r="I230">
            <v>0</v>
          </cell>
          <cell r="J230">
            <v>2105</v>
          </cell>
          <cell r="K230" t="str">
            <v>CIPEN DS O/H Replac</v>
          </cell>
          <cell r="L230">
            <v>29131</v>
          </cell>
          <cell r="M230">
            <v>70102</v>
          </cell>
          <cell r="N230">
            <v>4854.1899999999996</v>
          </cell>
          <cell r="O230">
            <v>58054.080000000002</v>
          </cell>
          <cell r="P230">
            <v>58054.080000000002</v>
          </cell>
          <cell r="Q230">
            <v>0</v>
          </cell>
          <cell r="R230">
            <v>58054.080000000002</v>
          </cell>
        </row>
        <row r="231">
          <cell r="A231">
            <v>513055</v>
          </cell>
          <cell r="B231" t="str">
            <v>Higgins Pole Replacement</v>
          </cell>
          <cell r="C231" t="str">
            <v>Higgins Pole Replacement</v>
          </cell>
          <cell r="D231" t="str">
            <v>Elec Ntwk Asset Performance</v>
          </cell>
          <cell r="E231" t="str">
            <v>In Field</v>
          </cell>
          <cell r="F231">
            <v>37073</v>
          </cell>
          <cell r="H231" t="str">
            <v>Argue, Mr. Fraser</v>
          </cell>
          <cell r="I231">
            <v>0</v>
          </cell>
          <cell r="J231">
            <v>2105</v>
          </cell>
          <cell r="K231" t="str">
            <v>CIPEN DS O/H Replac</v>
          </cell>
          <cell r="L231">
            <v>29131</v>
          </cell>
          <cell r="M231">
            <v>70102</v>
          </cell>
          <cell r="N231">
            <v>7908.09</v>
          </cell>
          <cell r="O231">
            <v>55880.639999999999</v>
          </cell>
          <cell r="P231">
            <v>56548.99</v>
          </cell>
          <cell r="Q231">
            <v>0</v>
          </cell>
          <cell r="R231">
            <v>56548.99</v>
          </cell>
        </row>
        <row r="232">
          <cell r="A232">
            <v>513056</v>
          </cell>
          <cell r="B232" t="str">
            <v>Hawker Pole Replacement</v>
          </cell>
          <cell r="C232" t="str">
            <v>Hawker Pole Replacement</v>
          </cell>
          <cell r="D232" t="str">
            <v>Elec Ntwk Asset Performance</v>
          </cell>
          <cell r="E232" t="str">
            <v>In Field</v>
          </cell>
          <cell r="F232">
            <v>37073</v>
          </cell>
          <cell r="H232" t="str">
            <v>Argue, Mr. Fraser</v>
          </cell>
          <cell r="I232">
            <v>0</v>
          </cell>
          <cell r="J232">
            <v>2105</v>
          </cell>
          <cell r="K232" t="str">
            <v>CIPEN DS O/H Replac</v>
          </cell>
          <cell r="L232">
            <v>29131</v>
          </cell>
          <cell r="M232">
            <v>70102</v>
          </cell>
          <cell r="N232">
            <v>309.95</v>
          </cell>
          <cell r="O232">
            <v>14168.03</v>
          </cell>
          <cell r="P232">
            <v>14168.03</v>
          </cell>
          <cell r="Q232">
            <v>0</v>
          </cell>
          <cell r="R232">
            <v>14168.03</v>
          </cell>
        </row>
        <row r="233">
          <cell r="A233">
            <v>513057</v>
          </cell>
          <cell r="B233" t="str">
            <v>Hall Pole Replacement</v>
          </cell>
          <cell r="C233" t="str">
            <v>Hall Pole Replacement</v>
          </cell>
          <cell r="D233" t="str">
            <v>Elec Ntwk Asset Performance</v>
          </cell>
          <cell r="E233" t="str">
            <v>In Field</v>
          </cell>
          <cell r="F233">
            <v>37073</v>
          </cell>
          <cell r="H233" t="str">
            <v>Argue, Mr. Fraser</v>
          </cell>
          <cell r="I233">
            <v>0</v>
          </cell>
          <cell r="J233">
            <v>2105</v>
          </cell>
          <cell r="K233" t="str">
            <v>CIPEN DS O/H Replac</v>
          </cell>
          <cell r="L233">
            <v>29131</v>
          </cell>
          <cell r="M233">
            <v>70102</v>
          </cell>
          <cell r="N233">
            <v>0</v>
          </cell>
          <cell r="O233">
            <v>565.04999999999995</v>
          </cell>
          <cell r="P233">
            <v>565.04999999999995</v>
          </cell>
          <cell r="Q233">
            <v>0</v>
          </cell>
          <cell r="R233">
            <v>565.04999999999995</v>
          </cell>
        </row>
        <row r="234">
          <cell r="A234">
            <v>513058</v>
          </cell>
          <cell r="B234" t="str">
            <v>Page Pole Replacement</v>
          </cell>
          <cell r="C234" t="str">
            <v>Page Pole Replacement</v>
          </cell>
          <cell r="D234" t="str">
            <v>Elec Ntwk Asset Performance</v>
          </cell>
          <cell r="E234" t="str">
            <v>In Field</v>
          </cell>
          <cell r="F234">
            <v>37073</v>
          </cell>
          <cell r="H234" t="str">
            <v>Argue, Mr. Fraser</v>
          </cell>
          <cell r="I234">
            <v>0</v>
          </cell>
          <cell r="J234">
            <v>2105</v>
          </cell>
          <cell r="K234" t="str">
            <v>CIPEN DS O/H Replac</v>
          </cell>
          <cell r="L234">
            <v>29131</v>
          </cell>
          <cell r="M234">
            <v>70102</v>
          </cell>
          <cell r="N234">
            <v>2519.4</v>
          </cell>
          <cell r="O234">
            <v>16467.39</v>
          </cell>
          <cell r="P234">
            <v>16467.39</v>
          </cell>
          <cell r="Q234">
            <v>0</v>
          </cell>
          <cell r="R234">
            <v>16467.39</v>
          </cell>
        </row>
        <row r="235">
          <cell r="A235">
            <v>513059</v>
          </cell>
          <cell r="B235" t="str">
            <v>Flynn Pole Replacement</v>
          </cell>
          <cell r="C235" t="str">
            <v>Flynn Pole Replacement</v>
          </cell>
          <cell r="D235" t="str">
            <v>Elec Ntwk Asset Performance</v>
          </cell>
          <cell r="E235" t="str">
            <v>In Field</v>
          </cell>
          <cell r="F235">
            <v>37073</v>
          </cell>
          <cell r="H235" t="str">
            <v>Argue, Mr. Fraser</v>
          </cell>
          <cell r="I235">
            <v>0</v>
          </cell>
          <cell r="J235">
            <v>2105</v>
          </cell>
          <cell r="K235" t="str">
            <v>CIPEN DS O/H Replac</v>
          </cell>
          <cell r="L235">
            <v>29131</v>
          </cell>
          <cell r="M235">
            <v>70102</v>
          </cell>
          <cell r="N235">
            <v>2296.0500000000002</v>
          </cell>
          <cell r="O235">
            <v>56537.9</v>
          </cell>
          <cell r="P235">
            <v>56537.9</v>
          </cell>
          <cell r="Q235">
            <v>0</v>
          </cell>
          <cell r="R235">
            <v>56537.9</v>
          </cell>
        </row>
        <row r="236">
          <cell r="A236">
            <v>513060</v>
          </cell>
          <cell r="B236" t="str">
            <v>Mitchell Pole Replacement</v>
          </cell>
          <cell r="C236" t="str">
            <v>Mitchell Pole Replacement</v>
          </cell>
          <cell r="D236" t="str">
            <v>Elec Ntwk Asset Performance</v>
          </cell>
          <cell r="E236" t="str">
            <v>In Field</v>
          </cell>
          <cell r="F236">
            <v>37073</v>
          </cell>
          <cell r="H236" t="str">
            <v>Argue, Mr. Fraser</v>
          </cell>
          <cell r="I236">
            <v>0</v>
          </cell>
          <cell r="J236">
            <v>2105</v>
          </cell>
          <cell r="K236" t="str">
            <v>CIPEN DS O/H Replac</v>
          </cell>
          <cell r="L236">
            <v>29131</v>
          </cell>
          <cell r="M236">
            <v>70102</v>
          </cell>
          <cell r="N236">
            <v>200</v>
          </cell>
          <cell r="O236">
            <v>14170.38</v>
          </cell>
          <cell r="P236">
            <v>14170.38</v>
          </cell>
          <cell r="Q236">
            <v>0</v>
          </cell>
          <cell r="R236">
            <v>14170.38</v>
          </cell>
        </row>
        <row r="237">
          <cell r="A237">
            <v>513061</v>
          </cell>
          <cell r="B237" t="str">
            <v>Lyneham Pole Replacement</v>
          </cell>
          <cell r="C237" t="str">
            <v>Lyneham Pole Replacement</v>
          </cell>
          <cell r="D237" t="str">
            <v>Elec Ntwk Asset Performance</v>
          </cell>
          <cell r="E237" t="str">
            <v>In Field</v>
          </cell>
          <cell r="F237">
            <v>37073</v>
          </cell>
          <cell r="H237" t="str">
            <v>Argue, Mr. Fraser</v>
          </cell>
          <cell r="I237">
            <v>0</v>
          </cell>
          <cell r="J237">
            <v>2105</v>
          </cell>
          <cell r="K237" t="str">
            <v>CIPEN DS O/H Replac</v>
          </cell>
          <cell r="L237">
            <v>29131</v>
          </cell>
          <cell r="M237">
            <v>70102</v>
          </cell>
          <cell r="N237">
            <v>21059.08</v>
          </cell>
          <cell r="O237">
            <v>129628.51</v>
          </cell>
          <cell r="P237">
            <v>129628.51</v>
          </cell>
          <cell r="Q237">
            <v>0</v>
          </cell>
          <cell r="R237">
            <v>129628.51</v>
          </cell>
        </row>
        <row r="238">
          <cell r="A238">
            <v>513062</v>
          </cell>
          <cell r="B238" t="str">
            <v>Missed/New Poles in Cmp Suburb</v>
          </cell>
          <cell r="C238" t="str">
            <v>Missed/New Poles in Completed Suburbs</v>
          </cell>
          <cell r="D238" t="str">
            <v>Elec Ntwk Asset Performance</v>
          </cell>
          <cell r="E238" t="str">
            <v>In Field</v>
          </cell>
          <cell r="F238">
            <v>37073</v>
          </cell>
          <cell r="H238" t="str">
            <v>Argue, Mr. Fraser</v>
          </cell>
          <cell r="I238">
            <v>0</v>
          </cell>
          <cell r="J238">
            <v>2105</v>
          </cell>
          <cell r="K238" t="str">
            <v>CIPEN DS O/H Replac</v>
          </cell>
          <cell r="L238">
            <v>29131</v>
          </cell>
          <cell r="M238">
            <v>70102</v>
          </cell>
          <cell r="N238">
            <v>14951.13</v>
          </cell>
          <cell r="O238">
            <v>78184</v>
          </cell>
          <cell r="P238">
            <v>78184</v>
          </cell>
          <cell r="Q238">
            <v>0</v>
          </cell>
          <cell r="R238">
            <v>78184</v>
          </cell>
        </row>
        <row r="239">
          <cell r="A239">
            <v>513063</v>
          </cell>
          <cell r="B239" t="str">
            <v>Pole Stays - Various Suburbs</v>
          </cell>
          <cell r="C239" t="str">
            <v>Installation of Pole Stays - Various Suburbs</v>
          </cell>
          <cell r="D239" t="str">
            <v>Elec Ntwk Asset Performance</v>
          </cell>
          <cell r="E239" t="str">
            <v>In Field</v>
          </cell>
          <cell r="F239">
            <v>37257</v>
          </cell>
          <cell r="H239" t="str">
            <v>Argue, Mr. Fraser</v>
          </cell>
          <cell r="I239">
            <v>0</v>
          </cell>
          <cell r="J239">
            <v>2105</v>
          </cell>
          <cell r="K239" t="str">
            <v>CIPEN DS O/H Replac</v>
          </cell>
          <cell r="L239">
            <v>29131</v>
          </cell>
          <cell r="M239">
            <v>70102</v>
          </cell>
          <cell r="N239">
            <v>10612.88</v>
          </cell>
          <cell r="O239">
            <v>25983.67</v>
          </cell>
          <cell r="P239">
            <v>26030.79</v>
          </cell>
          <cell r="Q239">
            <v>0</v>
          </cell>
          <cell r="R239">
            <v>26030.79</v>
          </cell>
        </row>
        <row r="240">
          <cell r="A240">
            <v>513064</v>
          </cell>
          <cell r="B240" t="str">
            <v>Acton Pole Replacements</v>
          </cell>
          <cell r="C240" t="str">
            <v>Acton Pole Replacements</v>
          </cell>
          <cell r="D240" t="str">
            <v>Elec Ntwk Asset Performance</v>
          </cell>
          <cell r="E240" t="str">
            <v>In Field</v>
          </cell>
          <cell r="F240">
            <v>37288</v>
          </cell>
          <cell r="H240" t="str">
            <v>Argue, Mr. Fraser</v>
          </cell>
          <cell r="I240">
            <v>0</v>
          </cell>
          <cell r="J240">
            <v>2105</v>
          </cell>
          <cell r="K240" t="str">
            <v>CIPEN DS O/H Replac</v>
          </cell>
          <cell r="L240">
            <v>29131</v>
          </cell>
          <cell r="M240">
            <v>70102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513065</v>
          </cell>
          <cell r="B241" t="str">
            <v>Bruce Pole Replacements</v>
          </cell>
          <cell r="C241" t="str">
            <v>Bruce Pole Replacements</v>
          </cell>
          <cell r="D241" t="str">
            <v>Elec Ntwk Asset Performance</v>
          </cell>
          <cell r="E241" t="str">
            <v>In Field</v>
          </cell>
          <cell r="F241">
            <v>37288</v>
          </cell>
          <cell r="H241" t="str">
            <v>Argue, Mr. Fraser</v>
          </cell>
          <cell r="I241">
            <v>0</v>
          </cell>
          <cell r="J241">
            <v>2105</v>
          </cell>
          <cell r="K241" t="str">
            <v>CIPEN DS O/H Replac</v>
          </cell>
          <cell r="L241">
            <v>29131</v>
          </cell>
          <cell r="M241">
            <v>70102</v>
          </cell>
          <cell r="N241">
            <v>0</v>
          </cell>
          <cell r="O241">
            <v>1007.77</v>
          </cell>
          <cell r="P241">
            <v>1007.77</v>
          </cell>
          <cell r="Q241">
            <v>0</v>
          </cell>
          <cell r="R241">
            <v>1007.77</v>
          </cell>
        </row>
        <row r="242">
          <cell r="A242">
            <v>513066</v>
          </cell>
          <cell r="B242" t="str">
            <v>Belconnen Pole Replacement</v>
          </cell>
          <cell r="C242" t="str">
            <v>Belconnen Pole Replacement</v>
          </cell>
          <cell r="D242" t="str">
            <v>Elec Ntwk Asset Performance</v>
          </cell>
          <cell r="E242" t="str">
            <v>In Field</v>
          </cell>
          <cell r="F242">
            <v>37288</v>
          </cell>
          <cell r="H242" t="str">
            <v>Argue, Mr. Fraser</v>
          </cell>
          <cell r="I242">
            <v>0</v>
          </cell>
          <cell r="J242">
            <v>2105</v>
          </cell>
          <cell r="K242" t="str">
            <v>CIPEN DS O/H Replac</v>
          </cell>
          <cell r="L242">
            <v>29131</v>
          </cell>
          <cell r="M242">
            <v>70102</v>
          </cell>
          <cell r="N242">
            <v>0</v>
          </cell>
          <cell r="O242">
            <v>7035.75</v>
          </cell>
          <cell r="P242">
            <v>7035.75</v>
          </cell>
          <cell r="Q242">
            <v>0</v>
          </cell>
          <cell r="R242">
            <v>7035.75</v>
          </cell>
        </row>
        <row r="243">
          <cell r="A243">
            <v>513067</v>
          </cell>
          <cell r="B243" t="str">
            <v>Lawson Pole Replacement</v>
          </cell>
          <cell r="C243" t="str">
            <v>Lawson Pole Replacement</v>
          </cell>
          <cell r="D243" t="str">
            <v>Elec Ntwk Asset Performance</v>
          </cell>
          <cell r="E243" t="str">
            <v>In Field</v>
          </cell>
          <cell r="F243">
            <v>37288</v>
          </cell>
          <cell r="H243" t="str">
            <v>Argue, Mr. Fraser</v>
          </cell>
          <cell r="I243">
            <v>0</v>
          </cell>
          <cell r="J243">
            <v>2105</v>
          </cell>
          <cell r="K243" t="str">
            <v>CIPEN DS O/H Replac</v>
          </cell>
          <cell r="L243">
            <v>29131</v>
          </cell>
          <cell r="M243">
            <v>70102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>
            <v>513068</v>
          </cell>
          <cell r="B244" t="str">
            <v>MacGregor Pole Replacement</v>
          </cell>
          <cell r="C244" t="str">
            <v>MacGregor Pole Replacements</v>
          </cell>
          <cell r="D244" t="str">
            <v>Elec Ntwk Asset Performance</v>
          </cell>
          <cell r="E244" t="str">
            <v>In Field</v>
          </cell>
          <cell r="F244">
            <v>37288</v>
          </cell>
          <cell r="H244" t="str">
            <v>Argue, Mr. Fraser</v>
          </cell>
          <cell r="I244">
            <v>0</v>
          </cell>
          <cell r="J244">
            <v>2105</v>
          </cell>
          <cell r="K244" t="str">
            <v>CIPEN DS O/H Replac</v>
          </cell>
          <cell r="L244">
            <v>29131</v>
          </cell>
          <cell r="M244">
            <v>70102</v>
          </cell>
          <cell r="N244">
            <v>0</v>
          </cell>
          <cell r="O244">
            <v>13341.1</v>
          </cell>
          <cell r="P244">
            <v>13341.1</v>
          </cell>
          <cell r="Q244">
            <v>0</v>
          </cell>
          <cell r="R244">
            <v>13341.1</v>
          </cell>
        </row>
        <row r="245">
          <cell r="A245">
            <v>513069</v>
          </cell>
          <cell r="B245" t="str">
            <v>Rural Pole Replce Year 2000</v>
          </cell>
          <cell r="C245" t="str">
            <v>Rural Pole Replce Year 2000 Helicopter Survey 19 Poles</v>
          </cell>
          <cell r="D245" t="str">
            <v>Elec Ntwk Asset Performance</v>
          </cell>
          <cell r="E245" t="str">
            <v>CLOSED</v>
          </cell>
          <cell r="F245">
            <v>36800</v>
          </cell>
          <cell r="G245">
            <v>36891</v>
          </cell>
          <cell r="H245" t="str">
            <v>Malcolm, Doug</v>
          </cell>
          <cell r="I245">
            <v>57000</v>
          </cell>
          <cell r="J245">
            <v>2105</v>
          </cell>
          <cell r="K245" t="str">
            <v>CIPEN DS O/H Replac</v>
          </cell>
          <cell r="L245">
            <v>29131</v>
          </cell>
          <cell r="M245">
            <v>70102</v>
          </cell>
          <cell r="N245">
            <v>0</v>
          </cell>
          <cell r="O245">
            <v>56883.51</v>
          </cell>
          <cell r="P245">
            <v>0</v>
          </cell>
          <cell r="Q245">
            <v>56883.51</v>
          </cell>
          <cell r="R245">
            <v>56883.51</v>
          </cell>
        </row>
        <row r="246">
          <cell r="A246">
            <v>513102</v>
          </cell>
          <cell r="B246" t="str">
            <v>Yarr 5/4 Upgr LV Service</v>
          </cell>
          <cell r="C246" t="str">
            <v>Yarralumla 5/4 Upgrade LV Service to Mobile Phone Transmitters</v>
          </cell>
          <cell r="D246" t="str">
            <v>Elec Ntwk Project Management</v>
          </cell>
          <cell r="E246" t="str">
            <v>Design</v>
          </cell>
          <cell r="F246">
            <v>36982</v>
          </cell>
          <cell r="G246">
            <v>37529</v>
          </cell>
          <cell r="H246" t="str">
            <v>Singh, Mr. Darshan</v>
          </cell>
          <cell r="I246">
            <v>0</v>
          </cell>
          <cell r="J246">
            <v>2101</v>
          </cell>
          <cell r="K246" t="str">
            <v>CIP ELEC Retic</v>
          </cell>
          <cell r="L246">
            <v>29131</v>
          </cell>
          <cell r="M246">
            <v>70123</v>
          </cell>
          <cell r="N246">
            <v>0</v>
          </cell>
          <cell r="O246">
            <v>189.23</v>
          </cell>
          <cell r="P246">
            <v>743.27</v>
          </cell>
          <cell r="Q246">
            <v>0</v>
          </cell>
          <cell r="R246">
            <v>743.27</v>
          </cell>
        </row>
        <row r="247">
          <cell r="A247">
            <v>513103</v>
          </cell>
          <cell r="B247" t="str">
            <v>O'Conn 1/41 LV Reticulation</v>
          </cell>
          <cell r="C247" t="str">
            <v>O'Connor 1/41 LV Reticulation/ Supply to Units</v>
          </cell>
          <cell r="D247" t="str">
            <v>Elec Ntwk Project Management</v>
          </cell>
          <cell r="E247" t="str">
            <v>CAPITALISED WAITING CLOSURE</v>
          </cell>
          <cell r="F247">
            <v>36982</v>
          </cell>
          <cell r="G247">
            <v>37387</v>
          </cell>
          <cell r="H247" t="str">
            <v>Ochmanski, Mrs. Dana</v>
          </cell>
          <cell r="I247">
            <v>15900</v>
          </cell>
          <cell r="J247">
            <v>2101</v>
          </cell>
          <cell r="K247" t="str">
            <v>CIP ELEC Retic</v>
          </cell>
          <cell r="L247">
            <v>29131</v>
          </cell>
          <cell r="M247">
            <v>70123</v>
          </cell>
          <cell r="N247">
            <v>0</v>
          </cell>
          <cell r="O247">
            <v>20810.75</v>
          </cell>
          <cell r="P247">
            <v>0</v>
          </cell>
          <cell r="Q247">
            <v>21333.63</v>
          </cell>
          <cell r="R247">
            <v>21333.63</v>
          </cell>
        </row>
        <row r="248">
          <cell r="A248">
            <v>513107</v>
          </cell>
          <cell r="B248" t="str">
            <v>Wann 1/140 LV Supply</v>
          </cell>
          <cell r="C248" t="str">
            <v>Wanniassa 1/140 LV Supply to Toilet Block</v>
          </cell>
          <cell r="D248" t="str">
            <v>Elec Ntwk Project Management</v>
          </cell>
          <cell r="E248" t="str">
            <v>CLOSED</v>
          </cell>
          <cell r="F248">
            <v>37012</v>
          </cell>
          <cell r="G248">
            <v>37123</v>
          </cell>
          <cell r="H248" t="str">
            <v>Singh, Mr. Darshan</v>
          </cell>
          <cell r="I248">
            <v>1473</v>
          </cell>
          <cell r="J248">
            <v>2101</v>
          </cell>
          <cell r="K248" t="str">
            <v>CIP ELEC Retic</v>
          </cell>
          <cell r="L248">
            <v>29131</v>
          </cell>
          <cell r="M248">
            <v>70123</v>
          </cell>
          <cell r="N248">
            <v>0</v>
          </cell>
          <cell r="O248">
            <v>127.54</v>
          </cell>
          <cell r="P248">
            <v>0</v>
          </cell>
          <cell r="Q248">
            <v>2765.05</v>
          </cell>
          <cell r="R248">
            <v>2765.05</v>
          </cell>
        </row>
        <row r="249">
          <cell r="A249">
            <v>513111</v>
          </cell>
          <cell r="B249" t="str">
            <v>Belc Blks 173 &amp; 1381 HV Retic</v>
          </cell>
          <cell r="C249" t="str">
            <v>Belconnen Rural Blks 173 &amp; 1381 HV Retic to Pump Station - BRL Hardy Vineyards</v>
          </cell>
          <cell r="D249" t="str">
            <v>Elec Ntwk Project Management</v>
          </cell>
          <cell r="E249" t="str">
            <v>CAPITALISED WAITING CLOSURE</v>
          </cell>
          <cell r="F249">
            <v>37012</v>
          </cell>
          <cell r="H249" t="str">
            <v>Smith, Mr. Gary</v>
          </cell>
          <cell r="I249">
            <v>0</v>
          </cell>
          <cell r="J249">
            <v>2101</v>
          </cell>
          <cell r="K249" t="str">
            <v>CIPEN Com/Ind Dvlpm</v>
          </cell>
          <cell r="L249">
            <v>29131</v>
          </cell>
          <cell r="M249">
            <v>70101</v>
          </cell>
          <cell r="N249">
            <v>0</v>
          </cell>
          <cell r="O249">
            <v>50661.32</v>
          </cell>
          <cell r="P249">
            <v>0</v>
          </cell>
          <cell r="Q249">
            <v>50661.32</v>
          </cell>
          <cell r="R249">
            <v>50661.32</v>
          </cell>
        </row>
        <row r="250">
          <cell r="A250">
            <v>513112</v>
          </cell>
          <cell r="B250" t="str">
            <v>Belc 10/48 Upgrade S/s 4431</v>
          </cell>
          <cell r="C250" t="str">
            <v>Belconnen 10/48 Upgrade S/s 4431 &amp; LV service to Labor Club</v>
          </cell>
          <cell r="D250" t="str">
            <v>Elec Ntwk Project Management</v>
          </cell>
          <cell r="E250" t="str">
            <v>CLOSED</v>
          </cell>
          <cell r="F250">
            <v>37012</v>
          </cell>
          <cell r="G250">
            <v>37427</v>
          </cell>
          <cell r="H250" t="str">
            <v>Peisley, Mr. Warren</v>
          </cell>
          <cell r="I250">
            <v>49967</v>
          </cell>
          <cell r="J250">
            <v>2101</v>
          </cell>
          <cell r="K250" t="str">
            <v>CIPEN Com/Ind Dvlpm</v>
          </cell>
          <cell r="L250">
            <v>29131</v>
          </cell>
          <cell r="M250">
            <v>70101</v>
          </cell>
          <cell r="N250">
            <v>0</v>
          </cell>
          <cell r="O250">
            <v>45016.4</v>
          </cell>
          <cell r="P250">
            <v>0</v>
          </cell>
          <cell r="Q250">
            <v>45068.56</v>
          </cell>
          <cell r="R250">
            <v>45068.56</v>
          </cell>
        </row>
        <row r="251">
          <cell r="A251">
            <v>513115</v>
          </cell>
          <cell r="B251" t="str">
            <v>Braddon 20-21/21 LV Service</v>
          </cell>
          <cell r="C251" t="str">
            <v>Braddon 20-21/21 LV Service Relocations to Caltex Service Station</v>
          </cell>
          <cell r="D251" t="str">
            <v>Elec Ntwk Project Management</v>
          </cell>
          <cell r="E251" t="str">
            <v>CLOSED</v>
          </cell>
          <cell r="F251">
            <v>37012</v>
          </cell>
          <cell r="G251">
            <v>37104</v>
          </cell>
          <cell r="H251" t="str">
            <v>Ochmanski, Mrs. Dana</v>
          </cell>
          <cell r="I251">
            <v>8200</v>
          </cell>
          <cell r="J251">
            <v>2101</v>
          </cell>
          <cell r="K251" t="str">
            <v>CIP ELEC Retic</v>
          </cell>
          <cell r="L251">
            <v>29131</v>
          </cell>
          <cell r="M251">
            <v>70123</v>
          </cell>
          <cell r="N251">
            <v>0</v>
          </cell>
          <cell r="O251">
            <v>1019.52</v>
          </cell>
          <cell r="P251">
            <v>0</v>
          </cell>
          <cell r="Q251">
            <v>7753.76</v>
          </cell>
          <cell r="R251">
            <v>7753.76</v>
          </cell>
        </row>
        <row r="252">
          <cell r="A252">
            <v>513117</v>
          </cell>
          <cell r="B252" t="str">
            <v>Belconnen 2/50 Sub Fitout</v>
          </cell>
          <cell r="C252" t="str">
            <v>Belconnen 2/50 Substation Fitout &amp; HV Retic DIMA Building Benjamin Stage 1</v>
          </cell>
          <cell r="D252" t="str">
            <v>Elec Ntwk Project Management</v>
          </cell>
          <cell r="E252" t="str">
            <v>Design</v>
          </cell>
          <cell r="F252">
            <v>37012</v>
          </cell>
          <cell r="G252">
            <v>37590</v>
          </cell>
          <cell r="H252" t="str">
            <v>Malcolm, Doug</v>
          </cell>
          <cell r="I252">
            <v>0</v>
          </cell>
          <cell r="J252">
            <v>2101</v>
          </cell>
          <cell r="K252" t="str">
            <v>CIPEN Com/Ind Dvlpm</v>
          </cell>
          <cell r="L252">
            <v>29131</v>
          </cell>
          <cell r="M252">
            <v>70101</v>
          </cell>
          <cell r="N252">
            <v>303.89</v>
          </cell>
          <cell r="O252">
            <v>4034.44</v>
          </cell>
          <cell r="P252">
            <v>4820.51</v>
          </cell>
          <cell r="Q252">
            <v>0</v>
          </cell>
          <cell r="R252">
            <v>4820.51</v>
          </cell>
        </row>
        <row r="253">
          <cell r="A253">
            <v>513118</v>
          </cell>
          <cell r="B253" t="str">
            <v>Belconnen 2/50 HV Reloc</v>
          </cell>
          <cell r="C253" t="str">
            <v>Belconnen 2/50 HV Relocations</v>
          </cell>
          <cell r="D253" t="str">
            <v>Elec Ntwk Project Management</v>
          </cell>
          <cell r="E253" t="str">
            <v>Field Complete</v>
          </cell>
          <cell r="F253">
            <v>37012</v>
          </cell>
          <cell r="G253">
            <v>37437</v>
          </cell>
          <cell r="H253" t="str">
            <v>Malcolm, Doug</v>
          </cell>
          <cell r="I253">
            <v>15009</v>
          </cell>
          <cell r="J253">
            <v>2101</v>
          </cell>
          <cell r="K253" t="str">
            <v>CIPEN Special Reqst</v>
          </cell>
          <cell r="L253">
            <v>29131</v>
          </cell>
          <cell r="M253">
            <v>70101</v>
          </cell>
          <cell r="N253">
            <v>0</v>
          </cell>
          <cell r="O253">
            <v>19030.22</v>
          </cell>
          <cell r="P253">
            <v>19030.22</v>
          </cell>
          <cell r="Q253">
            <v>0</v>
          </cell>
          <cell r="R253">
            <v>19030.22</v>
          </cell>
        </row>
        <row r="254">
          <cell r="A254">
            <v>513119</v>
          </cell>
          <cell r="B254" t="str">
            <v>Conder 2/228 HV/LV</v>
          </cell>
          <cell r="C254" t="str">
            <v>Conder 2/228 HV/LV Reticulation to ALDI Supermarket</v>
          </cell>
          <cell r="D254" t="str">
            <v>Elec Ntwk Project Management</v>
          </cell>
          <cell r="E254" t="str">
            <v>Design</v>
          </cell>
          <cell r="F254">
            <v>37012</v>
          </cell>
          <cell r="G254">
            <v>37499</v>
          </cell>
          <cell r="H254" t="str">
            <v>Hunnemann, Frank</v>
          </cell>
          <cell r="I254">
            <v>0</v>
          </cell>
          <cell r="J254">
            <v>2101</v>
          </cell>
          <cell r="K254" t="str">
            <v>CIPEN Com/Ind Dvlpm</v>
          </cell>
          <cell r="L254">
            <v>29131</v>
          </cell>
          <cell r="M254">
            <v>70101</v>
          </cell>
          <cell r="N254">
            <v>0</v>
          </cell>
          <cell r="O254">
            <v>192.07</v>
          </cell>
          <cell r="P254">
            <v>192.07</v>
          </cell>
          <cell r="Q254">
            <v>0</v>
          </cell>
          <cell r="R254">
            <v>192.07</v>
          </cell>
        </row>
        <row r="255">
          <cell r="A255">
            <v>513120</v>
          </cell>
          <cell r="B255" t="str">
            <v>Turner 5,18,19/38 LV Retic</v>
          </cell>
          <cell r="C255" t="str">
            <v>Turner 5,18,19/38 LV Reticulation/Supply to Units</v>
          </cell>
          <cell r="D255" t="str">
            <v>Elec Ntwk Project Management</v>
          </cell>
          <cell r="E255" t="str">
            <v>CLOSED</v>
          </cell>
          <cell r="F255">
            <v>37012</v>
          </cell>
          <cell r="G255">
            <v>37437</v>
          </cell>
          <cell r="H255" t="str">
            <v>Cortes, Frank</v>
          </cell>
          <cell r="I255">
            <v>8410</v>
          </cell>
          <cell r="J255">
            <v>2101</v>
          </cell>
          <cell r="K255" t="str">
            <v>CIPEN Urban Infill</v>
          </cell>
          <cell r="L255">
            <v>29131</v>
          </cell>
          <cell r="M255">
            <v>70101</v>
          </cell>
          <cell r="N255">
            <v>0</v>
          </cell>
          <cell r="O255">
            <v>13570.76</v>
          </cell>
          <cell r="P255">
            <v>0</v>
          </cell>
          <cell r="Q255">
            <v>13570.76</v>
          </cell>
          <cell r="R255">
            <v>13570.76</v>
          </cell>
        </row>
        <row r="256">
          <cell r="A256">
            <v>513122</v>
          </cell>
          <cell r="B256" t="str">
            <v>Griffith 19/39 LV Supply</v>
          </cell>
          <cell r="C256" t="str">
            <v>Griffith 19/39 LV Supply to multi unit development</v>
          </cell>
          <cell r="D256" t="str">
            <v>Elec Ntwk Project Management</v>
          </cell>
          <cell r="E256" t="str">
            <v>CLOSED</v>
          </cell>
          <cell r="F256">
            <v>37028</v>
          </cell>
          <cell r="G256">
            <v>37119</v>
          </cell>
          <cell r="H256" t="str">
            <v>Singh, Mr. Darshan</v>
          </cell>
          <cell r="I256">
            <v>3015</v>
          </cell>
          <cell r="J256">
            <v>2101</v>
          </cell>
          <cell r="K256" t="str">
            <v>CIPEN Urban Infill</v>
          </cell>
          <cell r="L256">
            <v>29131</v>
          </cell>
          <cell r="M256">
            <v>70101</v>
          </cell>
          <cell r="N256">
            <v>0</v>
          </cell>
          <cell r="O256">
            <v>403.44</v>
          </cell>
          <cell r="P256">
            <v>0</v>
          </cell>
          <cell r="Q256">
            <v>4046.44</v>
          </cell>
          <cell r="R256">
            <v>4046.44</v>
          </cell>
        </row>
        <row r="257">
          <cell r="A257">
            <v>513123</v>
          </cell>
          <cell r="B257" t="str">
            <v>Mitchell 41-42/7 HV/LV</v>
          </cell>
          <cell r="C257" t="str">
            <v>Mitchell 41-42/7 HV/LV Reticulation to Commercial development</v>
          </cell>
          <cell r="D257" t="str">
            <v>Elec Ntwk Project Management</v>
          </cell>
          <cell r="E257" t="str">
            <v>CLOSED</v>
          </cell>
          <cell r="F257">
            <v>37012</v>
          </cell>
          <cell r="G257">
            <v>37164</v>
          </cell>
          <cell r="H257" t="str">
            <v>Maguire, Paul</v>
          </cell>
          <cell r="I257">
            <v>64481</v>
          </cell>
          <cell r="J257">
            <v>2101</v>
          </cell>
          <cell r="K257" t="str">
            <v>CIPEN Com/Ind Dvlpm</v>
          </cell>
          <cell r="L257">
            <v>29131</v>
          </cell>
          <cell r="M257">
            <v>70101</v>
          </cell>
          <cell r="N257">
            <v>0</v>
          </cell>
          <cell r="O257">
            <v>54276.3</v>
          </cell>
          <cell r="P257">
            <v>0</v>
          </cell>
          <cell r="Q257">
            <v>63680.67</v>
          </cell>
          <cell r="R257">
            <v>63680.67</v>
          </cell>
        </row>
        <row r="258">
          <cell r="A258">
            <v>513124</v>
          </cell>
          <cell r="B258" t="str">
            <v>Amaroo 7/69 LV Retic</v>
          </cell>
          <cell r="C258" t="str">
            <v>Amaroo 7/69 LV Reticulation/Supply to Units</v>
          </cell>
          <cell r="D258" t="str">
            <v>Elec Ntwk Project Management</v>
          </cell>
          <cell r="E258" t="str">
            <v>CLOSED</v>
          </cell>
          <cell r="F258">
            <v>37012</v>
          </cell>
          <cell r="G258">
            <v>37164</v>
          </cell>
          <cell r="H258" t="str">
            <v>Singh, Mr. Darshan</v>
          </cell>
          <cell r="I258">
            <v>2548</v>
          </cell>
          <cell r="J258">
            <v>2101</v>
          </cell>
          <cell r="K258" t="str">
            <v>CIPEN Urban Infill</v>
          </cell>
          <cell r="L258">
            <v>29131</v>
          </cell>
          <cell r="M258">
            <v>70101</v>
          </cell>
          <cell r="N258">
            <v>0</v>
          </cell>
          <cell r="O258">
            <v>7571.43</v>
          </cell>
          <cell r="P258">
            <v>0</v>
          </cell>
          <cell r="Q258">
            <v>7571.43</v>
          </cell>
          <cell r="R258">
            <v>7571.43</v>
          </cell>
        </row>
        <row r="259">
          <cell r="A259">
            <v>513125</v>
          </cell>
          <cell r="B259" t="str">
            <v>Amaroo 3/69 LV Retic</v>
          </cell>
          <cell r="C259" t="str">
            <v>Amaroo 3/69 LV Reticulation/Supply to town houses</v>
          </cell>
          <cell r="D259" t="str">
            <v>Elec Ntwk Project Management</v>
          </cell>
          <cell r="E259" t="str">
            <v>Field Complete</v>
          </cell>
          <cell r="F259">
            <v>37012</v>
          </cell>
          <cell r="G259">
            <v>37164</v>
          </cell>
          <cell r="H259" t="str">
            <v>Singh, Mr. Darshan</v>
          </cell>
          <cell r="I259">
            <v>3174</v>
          </cell>
          <cell r="J259">
            <v>2101</v>
          </cell>
          <cell r="K259" t="str">
            <v>CIPEN Urban Infill</v>
          </cell>
          <cell r="L259">
            <v>29131</v>
          </cell>
          <cell r="M259">
            <v>70101</v>
          </cell>
          <cell r="N259">
            <v>0</v>
          </cell>
          <cell r="O259">
            <v>2418.42</v>
          </cell>
          <cell r="P259">
            <v>2418.42</v>
          </cell>
          <cell r="Q259">
            <v>0</v>
          </cell>
          <cell r="R259">
            <v>2418.42</v>
          </cell>
        </row>
        <row r="260">
          <cell r="A260">
            <v>513127</v>
          </cell>
          <cell r="B260" t="str">
            <v>Dunlop Estate 5/1 Stage 2B</v>
          </cell>
          <cell r="C260" t="str">
            <v>Dunlop Estate 5/1 Stage 2B Mains Reticulation</v>
          </cell>
          <cell r="D260" t="str">
            <v>Elec Ntwk Project Management</v>
          </cell>
          <cell r="E260" t="str">
            <v>CLOSED</v>
          </cell>
          <cell r="F260">
            <v>37012</v>
          </cell>
          <cell r="G260">
            <v>37406</v>
          </cell>
          <cell r="H260" t="str">
            <v>Smith, Mr. Gary</v>
          </cell>
          <cell r="I260">
            <v>33006</v>
          </cell>
          <cell r="J260">
            <v>2101</v>
          </cell>
          <cell r="K260" t="str">
            <v>CIPEN Urban Dvlpmnt</v>
          </cell>
          <cell r="L260">
            <v>29131</v>
          </cell>
          <cell r="M260">
            <v>70101</v>
          </cell>
          <cell r="N260">
            <v>0</v>
          </cell>
          <cell r="O260">
            <v>22125.439999999999</v>
          </cell>
          <cell r="P260">
            <v>0</v>
          </cell>
          <cell r="Q260">
            <v>22125.439999999999</v>
          </cell>
          <cell r="R260">
            <v>22125.439999999999</v>
          </cell>
        </row>
        <row r="261">
          <cell r="A261">
            <v>513128</v>
          </cell>
          <cell r="B261" t="str">
            <v>Dunlop Estate 5/1 Stage 2A</v>
          </cell>
          <cell r="C261" t="str">
            <v>Dunlop Estate 5/1 Stage 2A Mains Reticulation</v>
          </cell>
          <cell r="D261" t="str">
            <v>Elec Ntwk Project Management</v>
          </cell>
          <cell r="E261" t="str">
            <v>CLOSED</v>
          </cell>
          <cell r="F261">
            <v>37012</v>
          </cell>
          <cell r="G261">
            <v>37407</v>
          </cell>
          <cell r="H261" t="str">
            <v>Smith, Mr. Gary</v>
          </cell>
          <cell r="I261">
            <v>96080</v>
          </cell>
          <cell r="J261">
            <v>2101</v>
          </cell>
          <cell r="K261" t="str">
            <v>CIPEN Urban Dvlpmnt</v>
          </cell>
          <cell r="L261">
            <v>29131</v>
          </cell>
          <cell r="M261">
            <v>70101</v>
          </cell>
          <cell r="N261">
            <v>0</v>
          </cell>
          <cell r="O261">
            <v>86512.08</v>
          </cell>
          <cell r="P261">
            <v>0</v>
          </cell>
          <cell r="Q261">
            <v>86512.08</v>
          </cell>
          <cell r="R261">
            <v>86512.08</v>
          </cell>
        </row>
        <row r="262">
          <cell r="A262">
            <v>513130</v>
          </cell>
          <cell r="B262" t="str">
            <v>Woden Zone Sub KVGC 202</v>
          </cell>
          <cell r="C262" t="str">
            <v>Woden Zone Substation KVGC 202 Replacement</v>
          </cell>
          <cell r="D262" t="str">
            <v>Elec Ntwk Project Management</v>
          </cell>
          <cell r="E262" t="str">
            <v>CLOSED</v>
          </cell>
          <cell r="F262">
            <v>37039</v>
          </cell>
          <cell r="G262">
            <v>37096</v>
          </cell>
          <cell r="H262" t="str">
            <v>Roesler, Mr. Michael</v>
          </cell>
          <cell r="I262">
            <v>0</v>
          </cell>
          <cell r="J262">
            <v>2101</v>
          </cell>
          <cell r="K262" t="str">
            <v>CIP ELEC Retic</v>
          </cell>
          <cell r="L262">
            <v>29131</v>
          </cell>
          <cell r="M262">
            <v>70123</v>
          </cell>
          <cell r="N262">
            <v>0</v>
          </cell>
          <cell r="O262">
            <v>2265.14</v>
          </cell>
          <cell r="P262">
            <v>0</v>
          </cell>
          <cell r="Q262">
            <v>32622.959999999999</v>
          </cell>
          <cell r="R262">
            <v>32622.959999999999</v>
          </cell>
        </row>
        <row r="263">
          <cell r="A263">
            <v>513131</v>
          </cell>
          <cell r="B263" t="str">
            <v>Wanniassa Zone Sub KVGC 202</v>
          </cell>
          <cell r="C263" t="str">
            <v>Wanniassa Zone Substation Replacement KVGC 202</v>
          </cell>
          <cell r="D263" t="str">
            <v>Elec Ntwk Asset Performance</v>
          </cell>
          <cell r="E263" t="str">
            <v>CLOSED</v>
          </cell>
          <cell r="F263">
            <v>37039</v>
          </cell>
          <cell r="G263">
            <v>37098</v>
          </cell>
          <cell r="H263" t="str">
            <v>Roesler, Mr. Michael</v>
          </cell>
          <cell r="I263">
            <v>0</v>
          </cell>
          <cell r="J263">
            <v>2105</v>
          </cell>
          <cell r="K263" t="str">
            <v>CIPEN ZSS Replace</v>
          </cell>
          <cell r="L263">
            <v>29131</v>
          </cell>
          <cell r="M263">
            <v>70102</v>
          </cell>
          <cell r="N263">
            <v>0</v>
          </cell>
          <cell r="O263">
            <v>11737.4</v>
          </cell>
          <cell r="P263">
            <v>0</v>
          </cell>
          <cell r="Q263">
            <v>30191.94</v>
          </cell>
          <cell r="R263">
            <v>30191.94</v>
          </cell>
        </row>
        <row r="264">
          <cell r="A264">
            <v>513132</v>
          </cell>
          <cell r="B264" t="str">
            <v>City 12/15 Sub &amp; HV Retic</v>
          </cell>
          <cell r="C264" t="str">
            <v>City 12/15 Sub &amp; HV Retic</v>
          </cell>
          <cell r="D264" t="str">
            <v>Elec Ntwk Strategy&amp;Regulatory</v>
          </cell>
          <cell r="E264" t="str">
            <v>CLOSED</v>
          </cell>
          <cell r="F264">
            <v>37043</v>
          </cell>
          <cell r="G264">
            <v>37437</v>
          </cell>
          <cell r="H264" t="str">
            <v>Malcolm, Doug</v>
          </cell>
          <cell r="I264">
            <v>103396</v>
          </cell>
          <cell r="J264">
            <v>2102</v>
          </cell>
          <cell r="K264" t="str">
            <v>CIPEN DS S/S Augmen</v>
          </cell>
          <cell r="L264">
            <v>29131</v>
          </cell>
          <cell r="M264">
            <v>70103</v>
          </cell>
          <cell r="N264">
            <v>0</v>
          </cell>
          <cell r="O264">
            <v>104270.64</v>
          </cell>
          <cell r="P264">
            <v>0</v>
          </cell>
          <cell r="Q264">
            <v>105101.44</v>
          </cell>
          <cell r="R264">
            <v>105101.44</v>
          </cell>
        </row>
        <row r="265">
          <cell r="A265">
            <v>513133</v>
          </cell>
          <cell r="B265" t="str">
            <v>Conder 9/Banks 3 Stg 1C LV</v>
          </cell>
          <cell r="C265" t="str">
            <v>Conder 9/Banks 3 1C HV/LV Retic. to 52 Units</v>
          </cell>
          <cell r="D265" t="str">
            <v>Elec Ntwk Project Management</v>
          </cell>
          <cell r="E265" t="str">
            <v>CLOSED</v>
          </cell>
          <cell r="F265">
            <v>37043</v>
          </cell>
          <cell r="G265">
            <v>37437</v>
          </cell>
          <cell r="H265" t="str">
            <v>Peisley, Mr. Warren</v>
          </cell>
          <cell r="I265">
            <v>129524</v>
          </cell>
          <cell r="J265">
            <v>2101</v>
          </cell>
          <cell r="K265" t="str">
            <v>CIPEN Urban Dvlpmnt</v>
          </cell>
          <cell r="L265">
            <v>29131</v>
          </cell>
          <cell r="M265">
            <v>70101</v>
          </cell>
          <cell r="N265">
            <v>0</v>
          </cell>
          <cell r="O265">
            <v>116240.01</v>
          </cell>
          <cell r="P265">
            <v>0</v>
          </cell>
          <cell r="Q265">
            <v>116240.01</v>
          </cell>
          <cell r="R265">
            <v>116240.01</v>
          </cell>
        </row>
        <row r="266">
          <cell r="A266">
            <v>513136</v>
          </cell>
          <cell r="B266" t="str">
            <v>Gunghalin 3/1 HV/LV Retic</v>
          </cell>
          <cell r="C266" t="str">
            <v>Gunghalin Blk 3 Sec 1 HV/LV Reticulation to Wells Station Road Estate</v>
          </cell>
          <cell r="D266" t="str">
            <v>Elec Ntwk Project Management</v>
          </cell>
          <cell r="E266" t="str">
            <v>CLOSED</v>
          </cell>
          <cell r="F266">
            <v>37043</v>
          </cell>
          <cell r="H266" t="str">
            <v>Ochmanski, Mrs. Dana</v>
          </cell>
          <cell r="I266">
            <v>224900</v>
          </cell>
          <cell r="J266">
            <v>2101</v>
          </cell>
          <cell r="K266" t="str">
            <v>CIPEN Urban Dvlpmnt</v>
          </cell>
          <cell r="L266">
            <v>29131</v>
          </cell>
          <cell r="M266">
            <v>70101</v>
          </cell>
          <cell r="N266">
            <v>0</v>
          </cell>
          <cell r="O266">
            <v>210542.41</v>
          </cell>
          <cell r="P266">
            <v>0</v>
          </cell>
          <cell r="Q266">
            <v>210542.41</v>
          </cell>
          <cell r="R266">
            <v>210542.41</v>
          </cell>
        </row>
        <row r="267">
          <cell r="A267">
            <v>513138</v>
          </cell>
          <cell r="B267" t="str">
            <v>Braddon 6-9/15 LV O/H Reloc</v>
          </cell>
          <cell r="C267" t="str">
            <v>Braddon Blk 6-9 Sec 15 LV Overhead Relocation/Removal</v>
          </cell>
          <cell r="D267" t="str">
            <v>Elec Ntwk Project Management</v>
          </cell>
          <cell r="E267" t="str">
            <v>CLOSED</v>
          </cell>
          <cell r="F267">
            <v>37043</v>
          </cell>
          <cell r="G267">
            <v>37176</v>
          </cell>
          <cell r="H267" t="str">
            <v>Peisley, Mr. Warren</v>
          </cell>
          <cell r="I267">
            <v>4438</v>
          </cell>
          <cell r="J267">
            <v>2101</v>
          </cell>
          <cell r="K267" t="str">
            <v>CIPEN Special Reqst</v>
          </cell>
          <cell r="L267">
            <v>29131</v>
          </cell>
          <cell r="M267">
            <v>70101</v>
          </cell>
          <cell r="N267">
            <v>0</v>
          </cell>
          <cell r="O267">
            <v>1617.84</v>
          </cell>
          <cell r="P267">
            <v>0</v>
          </cell>
          <cell r="Q267">
            <v>6569.64</v>
          </cell>
          <cell r="R267">
            <v>6569.64</v>
          </cell>
        </row>
        <row r="268">
          <cell r="A268">
            <v>513139</v>
          </cell>
          <cell r="B268" t="str">
            <v>Campbell 7/22 LV O/Head Reloc</v>
          </cell>
          <cell r="C268" t="str">
            <v>Campbell Blk 7 Sec 22 LV Overhead Relocation</v>
          </cell>
          <cell r="D268" t="str">
            <v>Elec Ntwk Project Management</v>
          </cell>
          <cell r="E268" t="str">
            <v>In Field</v>
          </cell>
          <cell r="F268">
            <v>37043</v>
          </cell>
          <cell r="H268" t="str">
            <v>Maguire, Paul</v>
          </cell>
          <cell r="I268">
            <v>4770</v>
          </cell>
          <cell r="J268">
            <v>2101</v>
          </cell>
          <cell r="K268" t="str">
            <v>CIPEN Special Reqst</v>
          </cell>
          <cell r="L268">
            <v>29131</v>
          </cell>
          <cell r="M268">
            <v>70101</v>
          </cell>
          <cell r="N268">
            <v>261.66000000000003</v>
          </cell>
          <cell r="O268">
            <v>978.75</v>
          </cell>
          <cell r="P268">
            <v>1106.6099999999999</v>
          </cell>
          <cell r="Q268">
            <v>0</v>
          </cell>
          <cell r="R268">
            <v>1106.6099999999999</v>
          </cell>
        </row>
        <row r="269">
          <cell r="A269">
            <v>513140</v>
          </cell>
          <cell r="B269" t="str">
            <v>Greenway 2/30 LV Retic</v>
          </cell>
          <cell r="C269" t="str">
            <v>Greenway Blk 2 Sec 30 LV Retic/ Supply to 24 Townhouses</v>
          </cell>
          <cell r="D269" t="str">
            <v>Elec Ntwk Project Management</v>
          </cell>
          <cell r="E269" t="str">
            <v>Field Complete</v>
          </cell>
          <cell r="F269">
            <v>37043</v>
          </cell>
          <cell r="H269" t="str">
            <v>Singh, Mr. Darshan</v>
          </cell>
          <cell r="I269">
            <v>11300</v>
          </cell>
          <cell r="J269">
            <v>2101</v>
          </cell>
          <cell r="K269" t="str">
            <v>CIPEN Urban Dvlpmnt</v>
          </cell>
          <cell r="L269">
            <v>29131</v>
          </cell>
          <cell r="M269">
            <v>70101</v>
          </cell>
          <cell r="N269">
            <v>-800.27</v>
          </cell>
          <cell r="O269">
            <v>13779.31</v>
          </cell>
          <cell r="P269">
            <v>13779.31</v>
          </cell>
          <cell r="Q269">
            <v>0</v>
          </cell>
          <cell r="R269">
            <v>13779.31</v>
          </cell>
        </row>
        <row r="270">
          <cell r="A270">
            <v>513141</v>
          </cell>
          <cell r="B270" t="str">
            <v>Forrest 3/30 Temp Supply</v>
          </cell>
          <cell r="C270" t="str">
            <v>Forrest 3/30 Temp Supply to Building Site</v>
          </cell>
          <cell r="D270" t="str">
            <v>Elec Ntwk Project Management</v>
          </cell>
          <cell r="E270" t="str">
            <v>CLOSED</v>
          </cell>
          <cell r="F270">
            <v>37043</v>
          </cell>
          <cell r="G270">
            <v>37164</v>
          </cell>
          <cell r="H270" t="str">
            <v>Malcolm, Doug</v>
          </cell>
          <cell r="I270">
            <v>43638</v>
          </cell>
          <cell r="J270">
            <v>2101</v>
          </cell>
          <cell r="K270" t="str">
            <v>CIPEN Com/Ind Dvlpm</v>
          </cell>
          <cell r="L270">
            <v>29131</v>
          </cell>
          <cell r="M270">
            <v>70101</v>
          </cell>
          <cell r="N270">
            <v>0</v>
          </cell>
          <cell r="O270">
            <v>42692.93</v>
          </cell>
          <cell r="P270">
            <v>0</v>
          </cell>
          <cell r="Q270">
            <v>43108.33</v>
          </cell>
          <cell r="R270">
            <v>43108.33</v>
          </cell>
        </row>
        <row r="271">
          <cell r="A271">
            <v>513142</v>
          </cell>
          <cell r="B271" t="str">
            <v>Nicholls 14B Harc Hill LV</v>
          </cell>
          <cell r="C271" t="str">
            <v>Nicholls 14B Harcourt Hill LV Reticulation</v>
          </cell>
          <cell r="D271" t="str">
            <v>Elec Ntwk Project Management</v>
          </cell>
          <cell r="E271" t="str">
            <v>CLOSED</v>
          </cell>
          <cell r="F271">
            <v>37043</v>
          </cell>
          <cell r="G271">
            <v>37407</v>
          </cell>
          <cell r="H271" t="str">
            <v>Peisley, Mr. Warren</v>
          </cell>
          <cell r="I271">
            <v>28842</v>
          </cell>
          <cell r="J271">
            <v>2101</v>
          </cell>
          <cell r="K271" t="str">
            <v>CIPEN Urban Dvlpmnt</v>
          </cell>
          <cell r="L271">
            <v>29131</v>
          </cell>
          <cell r="M271">
            <v>70101</v>
          </cell>
          <cell r="N271">
            <v>0</v>
          </cell>
          <cell r="O271">
            <v>29026.82</v>
          </cell>
          <cell r="P271">
            <v>0</v>
          </cell>
          <cell r="Q271">
            <v>30526.82</v>
          </cell>
          <cell r="R271">
            <v>30526.82</v>
          </cell>
        </row>
        <row r="272">
          <cell r="A272">
            <v>513143</v>
          </cell>
          <cell r="B272" t="str">
            <v>Spinaway Cable 2001-2002</v>
          </cell>
          <cell r="C272" t="str">
            <v>Spinaway Cable 2001-2002</v>
          </cell>
          <cell r="D272" t="str">
            <v>Elec Ntwk Asset Performance</v>
          </cell>
          <cell r="E272" t="str">
            <v>In Field</v>
          </cell>
          <cell r="F272">
            <v>37012</v>
          </cell>
          <cell r="G272">
            <v>37802</v>
          </cell>
          <cell r="H272" t="str">
            <v>Argue, Mr. Fraser</v>
          </cell>
          <cell r="I272">
            <v>0</v>
          </cell>
          <cell r="J272">
            <v>2105</v>
          </cell>
          <cell r="K272" t="str">
            <v>CIPEN Meter Replace</v>
          </cell>
          <cell r="L272">
            <v>29131</v>
          </cell>
          <cell r="M272">
            <v>70102</v>
          </cell>
          <cell r="N272">
            <v>10388.43</v>
          </cell>
          <cell r="O272">
            <v>191098.85</v>
          </cell>
          <cell r="P272">
            <v>7545.7</v>
          </cell>
          <cell r="Q272">
            <v>189290.02</v>
          </cell>
          <cell r="R272">
            <v>196835.72</v>
          </cell>
        </row>
        <row r="273">
          <cell r="A273">
            <v>513145</v>
          </cell>
          <cell r="B273" t="str">
            <v>Charnwood 57/96 LV Reloc</v>
          </cell>
          <cell r="C273" t="str">
            <v>Charnwood 57/96 LV Relocation</v>
          </cell>
          <cell r="D273" t="str">
            <v>Elec Ntwk Project Management</v>
          </cell>
          <cell r="E273" t="str">
            <v>Field Complete</v>
          </cell>
          <cell r="F273">
            <v>37063</v>
          </cell>
          <cell r="H273" t="str">
            <v>Singh, Mr. Darshan</v>
          </cell>
          <cell r="I273">
            <v>11409</v>
          </cell>
          <cell r="J273">
            <v>2101</v>
          </cell>
          <cell r="K273" t="str">
            <v>CIPEN Special Reqst</v>
          </cell>
          <cell r="L273">
            <v>29131</v>
          </cell>
          <cell r="M273">
            <v>70101</v>
          </cell>
          <cell r="N273">
            <v>0</v>
          </cell>
          <cell r="O273">
            <v>20753.84</v>
          </cell>
          <cell r="P273">
            <v>21153.84</v>
          </cell>
          <cell r="Q273">
            <v>0</v>
          </cell>
          <cell r="R273">
            <v>21153.84</v>
          </cell>
        </row>
        <row r="274">
          <cell r="A274">
            <v>513146</v>
          </cell>
          <cell r="B274" t="str">
            <v>Mitchell opp 7/21 LV</v>
          </cell>
          <cell r="C274" t="str">
            <v>Mitchell opp 7/21 LV to Waste Mgmt Site</v>
          </cell>
          <cell r="D274" t="str">
            <v>Elec Ntwk Project Management</v>
          </cell>
          <cell r="E274" t="str">
            <v>Field Complete</v>
          </cell>
          <cell r="F274">
            <v>37063</v>
          </cell>
          <cell r="H274" t="str">
            <v>Rewal, Mr. Subhash</v>
          </cell>
          <cell r="I274">
            <v>74545</v>
          </cell>
          <cell r="J274">
            <v>2101</v>
          </cell>
          <cell r="K274" t="str">
            <v>CIPEN Com/Ind Dvlpm</v>
          </cell>
          <cell r="L274">
            <v>29131</v>
          </cell>
          <cell r="M274">
            <v>70101</v>
          </cell>
          <cell r="N274">
            <v>209.69</v>
          </cell>
          <cell r="O274">
            <v>43947.79</v>
          </cell>
          <cell r="P274">
            <v>46227.79</v>
          </cell>
          <cell r="Q274">
            <v>0</v>
          </cell>
          <cell r="R274">
            <v>46227.79</v>
          </cell>
        </row>
        <row r="275">
          <cell r="A275">
            <v>513147</v>
          </cell>
          <cell r="B275" t="str">
            <v>Latham Sec 14 LV Supply</v>
          </cell>
          <cell r="C275" t="str">
            <v>Latham Sec 14 LV Supply to TransAct Hub</v>
          </cell>
          <cell r="D275" t="str">
            <v>Elec Ntwk Project Management</v>
          </cell>
          <cell r="E275" t="str">
            <v>In Field</v>
          </cell>
          <cell r="F275">
            <v>37063</v>
          </cell>
          <cell r="G275">
            <v>37437</v>
          </cell>
          <cell r="H275" t="str">
            <v>Singh, Mr. Darshan</v>
          </cell>
          <cell r="I275">
            <v>16900</v>
          </cell>
          <cell r="J275">
            <v>2101</v>
          </cell>
          <cell r="K275" t="str">
            <v>CIPEN Com/Ind Dvlpm</v>
          </cell>
          <cell r="L275">
            <v>29131</v>
          </cell>
          <cell r="M275">
            <v>70101</v>
          </cell>
          <cell r="N275">
            <v>27256.39</v>
          </cell>
          <cell r="O275">
            <v>31741.38</v>
          </cell>
          <cell r="P275">
            <v>31893.53</v>
          </cell>
          <cell r="Q275">
            <v>0</v>
          </cell>
          <cell r="R275">
            <v>31893.53</v>
          </cell>
        </row>
        <row r="276">
          <cell r="A276">
            <v>513148</v>
          </cell>
          <cell r="B276" t="str">
            <v>TransAct Node (Special Design)</v>
          </cell>
          <cell r="C276" t="str">
            <v>TransAct Node (Special Design)</v>
          </cell>
          <cell r="D276" t="str">
            <v>Elec Ntwk Project Management</v>
          </cell>
          <cell r="E276" t="str">
            <v>In Field</v>
          </cell>
          <cell r="F276">
            <v>37043</v>
          </cell>
          <cell r="H276" t="str">
            <v>Rewal, Mr. Subhash</v>
          </cell>
          <cell r="I276">
            <v>5051</v>
          </cell>
          <cell r="J276">
            <v>2101</v>
          </cell>
          <cell r="K276" t="str">
            <v>CIPEN Com/Ind Dvlpm</v>
          </cell>
          <cell r="L276">
            <v>29131</v>
          </cell>
          <cell r="M276">
            <v>70101</v>
          </cell>
          <cell r="N276">
            <v>0</v>
          </cell>
          <cell r="O276">
            <v>28862.18</v>
          </cell>
          <cell r="P276">
            <v>29502.78</v>
          </cell>
          <cell r="Q276">
            <v>0</v>
          </cell>
          <cell r="R276">
            <v>29502.78</v>
          </cell>
        </row>
        <row r="277">
          <cell r="A277">
            <v>513149</v>
          </cell>
          <cell r="B277" t="str">
            <v>Bruce 1/87 LV Reticulation</v>
          </cell>
          <cell r="C277" t="str">
            <v>Bruce 1/87 LV Reticulation and Supply to 18 Units</v>
          </cell>
          <cell r="D277" t="str">
            <v>Elec Ntwk Project Management</v>
          </cell>
          <cell r="E277" t="str">
            <v>CLOSED</v>
          </cell>
          <cell r="F277">
            <v>37068</v>
          </cell>
          <cell r="G277">
            <v>37437</v>
          </cell>
          <cell r="H277" t="str">
            <v>Singh, Mr. Darshan</v>
          </cell>
          <cell r="I277">
            <v>6215</v>
          </cell>
          <cell r="J277">
            <v>2101</v>
          </cell>
          <cell r="K277" t="str">
            <v>CIPEN Urban Infill</v>
          </cell>
          <cell r="L277">
            <v>29131</v>
          </cell>
          <cell r="M277">
            <v>70101</v>
          </cell>
          <cell r="N277">
            <v>0</v>
          </cell>
          <cell r="O277">
            <v>4742.13</v>
          </cell>
          <cell r="P277">
            <v>0</v>
          </cell>
          <cell r="Q277">
            <v>4742.13</v>
          </cell>
          <cell r="R277">
            <v>4742.13</v>
          </cell>
        </row>
        <row r="278">
          <cell r="A278">
            <v>513150</v>
          </cell>
          <cell r="B278" t="str">
            <v>Dunlop 11/27 LV Reticulation</v>
          </cell>
          <cell r="C278" t="str">
            <v>Dunlop 11/27 LV Reticulation and Supply to 8 Town Houses</v>
          </cell>
          <cell r="D278" t="str">
            <v>Elec Ntwk Project Management</v>
          </cell>
          <cell r="E278" t="str">
            <v>CLOSED</v>
          </cell>
          <cell r="F278">
            <v>37068</v>
          </cell>
          <cell r="G278">
            <v>37386</v>
          </cell>
          <cell r="H278" t="str">
            <v>Singh, Mr. Darshan</v>
          </cell>
          <cell r="I278">
            <v>3870</v>
          </cell>
          <cell r="J278">
            <v>2101</v>
          </cell>
          <cell r="K278" t="str">
            <v>CIPEN Urban Infill</v>
          </cell>
          <cell r="L278">
            <v>29131</v>
          </cell>
          <cell r="M278">
            <v>70101</v>
          </cell>
          <cell r="N278">
            <v>0</v>
          </cell>
          <cell r="O278">
            <v>4448</v>
          </cell>
          <cell r="P278">
            <v>0</v>
          </cell>
          <cell r="Q278">
            <v>4448</v>
          </cell>
          <cell r="R278">
            <v>4448</v>
          </cell>
        </row>
        <row r="279">
          <cell r="A279">
            <v>513151</v>
          </cell>
          <cell r="B279" t="str">
            <v>Gordon 6 Estate Stage 1 HV/LV</v>
          </cell>
          <cell r="C279" t="str">
            <v>Gordon 6 Estate Stg 1 HV/LV Reticulation</v>
          </cell>
          <cell r="D279" t="str">
            <v>Elec Ntwk Project Management</v>
          </cell>
          <cell r="E279" t="str">
            <v>CLOSED</v>
          </cell>
          <cell r="F279">
            <v>37068</v>
          </cell>
          <cell r="G279">
            <v>37405</v>
          </cell>
          <cell r="H279" t="str">
            <v>Peisley, Mr. Warren</v>
          </cell>
          <cell r="I279">
            <v>118870</v>
          </cell>
          <cell r="J279">
            <v>2101</v>
          </cell>
          <cell r="K279" t="str">
            <v>CIPEN Urban Dvlpmnt</v>
          </cell>
          <cell r="L279">
            <v>29131</v>
          </cell>
          <cell r="M279">
            <v>70101</v>
          </cell>
          <cell r="N279">
            <v>0</v>
          </cell>
          <cell r="O279">
            <v>112596.25</v>
          </cell>
          <cell r="P279">
            <v>0</v>
          </cell>
          <cell r="Q279">
            <v>112596.25</v>
          </cell>
          <cell r="R279">
            <v>112596.25</v>
          </cell>
        </row>
        <row r="280">
          <cell r="A280">
            <v>513152</v>
          </cell>
          <cell r="B280" t="str">
            <v>Campbell RMC LV Supply</v>
          </cell>
          <cell r="C280" t="str">
            <v>Campbell RMC LV Supply to Nimox Bldg</v>
          </cell>
          <cell r="D280" t="str">
            <v>Elec Ntwk Project Management</v>
          </cell>
          <cell r="E280" t="str">
            <v>In Field</v>
          </cell>
          <cell r="F280">
            <v>37068</v>
          </cell>
          <cell r="H280" t="str">
            <v>Cortes, Frank</v>
          </cell>
          <cell r="I280">
            <v>12240</v>
          </cell>
          <cell r="J280">
            <v>2101</v>
          </cell>
          <cell r="K280" t="str">
            <v>CIPEN Com/Ind Dvlpm</v>
          </cell>
          <cell r="L280">
            <v>29131</v>
          </cell>
          <cell r="M280">
            <v>70101</v>
          </cell>
          <cell r="N280">
            <v>0</v>
          </cell>
          <cell r="O280">
            <v>13811.15</v>
          </cell>
          <cell r="P280">
            <v>13811.15</v>
          </cell>
          <cell r="Q280">
            <v>0</v>
          </cell>
          <cell r="R280">
            <v>13811.15</v>
          </cell>
        </row>
        <row r="281">
          <cell r="A281">
            <v>513154</v>
          </cell>
          <cell r="B281" t="str">
            <v>Farrer 8/40 LV O/H Relocations</v>
          </cell>
          <cell r="C281" t="str">
            <v>Farrer Blk 8 Sec 40 LV O/H Relocations/Removals</v>
          </cell>
          <cell r="D281" t="str">
            <v>Elec Ntwk Project Management</v>
          </cell>
          <cell r="E281" t="str">
            <v>Design</v>
          </cell>
          <cell r="F281">
            <v>37068</v>
          </cell>
          <cell r="G281">
            <v>37529</v>
          </cell>
          <cell r="H281" t="str">
            <v>Peisley, Mr. Warren</v>
          </cell>
          <cell r="I281">
            <v>0</v>
          </cell>
          <cell r="J281">
            <v>2101</v>
          </cell>
          <cell r="K281" t="str">
            <v>CIPEN Special Reqst</v>
          </cell>
          <cell r="L281">
            <v>29131</v>
          </cell>
          <cell r="M281">
            <v>70101</v>
          </cell>
          <cell r="N281">
            <v>350.76</v>
          </cell>
          <cell r="O281">
            <v>841.81</v>
          </cell>
          <cell r="P281">
            <v>841.81</v>
          </cell>
          <cell r="Q281">
            <v>0</v>
          </cell>
          <cell r="R281">
            <v>841.81</v>
          </cell>
        </row>
        <row r="282">
          <cell r="A282">
            <v>513156</v>
          </cell>
          <cell r="B282" t="str">
            <v>Majura A/port Relocate HV</v>
          </cell>
          <cell r="C282" t="str">
            <v>Majura Airport Relocate HV &amp; Pilot Cable</v>
          </cell>
          <cell r="D282" t="str">
            <v>Elec Ntwk Project Management</v>
          </cell>
          <cell r="E282" t="str">
            <v>CLOSED</v>
          </cell>
          <cell r="F282">
            <v>37082</v>
          </cell>
          <cell r="G282">
            <v>37164</v>
          </cell>
          <cell r="H282" t="str">
            <v>Maguire, Paul</v>
          </cell>
          <cell r="I282">
            <v>21768</v>
          </cell>
          <cell r="J282">
            <v>2101</v>
          </cell>
          <cell r="K282" t="str">
            <v>CIPEN Special Reqst</v>
          </cell>
          <cell r="L282">
            <v>29131</v>
          </cell>
          <cell r="M282">
            <v>70101</v>
          </cell>
          <cell r="N282">
            <v>0</v>
          </cell>
          <cell r="O282">
            <v>24383.56</v>
          </cell>
          <cell r="P282">
            <v>0</v>
          </cell>
          <cell r="Q282">
            <v>24383.56</v>
          </cell>
          <cell r="R282">
            <v>24383.56</v>
          </cell>
        </row>
        <row r="283">
          <cell r="A283">
            <v>513157</v>
          </cell>
          <cell r="B283" t="str">
            <v>O'Con 1/86 UG/LV Conductors</v>
          </cell>
          <cell r="C283" t="str">
            <v>O'Connor Adj Blk 1 Sec 86 UG/LV Conductors</v>
          </cell>
          <cell r="D283" t="str">
            <v>Elec Ntwk Asset Performance</v>
          </cell>
          <cell r="E283" t="str">
            <v>Field Complete</v>
          </cell>
          <cell r="F283">
            <v>36858</v>
          </cell>
          <cell r="G283">
            <v>37315</v>
          </cell>
          <cell r="H283" t="str">
            <v>Maguire, Paul</v>
          </cell>
          <cell r="I283">
            <v>0</v>
          </cell>
          <cell r="J283">
            <v>2105</v>
          </cell>
          <cell r="K283" t="str">
            <v>CIPEN DS U/G Replac</v>
          </cell>
          <cell r="L283">
            <v>29131</v>
          </cell>
          <cell r="M283">
            <v>70102</v>
          </cell>
          <cell r="N283">
            <v>0</v>
          </cell>
          <cell r="O283">
            <v>11260</v>
          </cell>
          <cell r="P283">
            <v>11260</v>
          </cell>
          <cell r="Q283">
            <v>0</v>
          </cell>
          <cell r="R283">
            <v>11260</v>
          </cell>
        </row>
        <row r="284">
          <cell r="A284">
            <v>513158</v>
          </cell>
          <cell r="B284" t="str">
            <v>Gowr 1/292  LV Retic Stg 1</v>
          </cell>
          <cell r="C284" t="str">
            <v>Gowrie Blk 1 Sec 292 LV Reticulation  Stage 1</v>
          </cell>
          <cell r="D284" t="str">
            <v>Elec Ntwk Project Management</v>
          </cell>
          <cell r="E284" t="str">
            <v>CLOSED</v>
          </cell>
          <cell r="F284">
            <v>37076</v>
          </cell>
          <cell r="G284">
            <v>37164</v>
          </cell>
          <cell r="H284" t="str">
            <v>Rewal, Mr. Subhash</v>
          </cell>
          <cell r="I284">
            <v>8100</v>
          </cell>
          <cell r="J284">
            <v>2101</v>
          </cell>
          <cell r="K284" t="str">
            <v>CIPEN Urban Infill</v>
          </cell>
          <cell r="L284">
            <v>29131</v>
          </cell>
          <cell r="M284">
            <v>70101</v>
          </cell>
          <cell r="N284">
            <v>0</v>
          </cell>
          <cell r="O284">
            <v>11022.07</v>
          </cell>
          <cell r="P284">
            <v>0</v>
          </cell>
          <cell r="Q284">
            <v>11022.07</v>
          </cell>
          <cell r="R284">
            <v>11022.07</v>
          </cell>
        </row>
        <row r="285">
          <cell r="A285">
            <v>513159</v>
          </cell>
          <cell r="B285" t="str">
            <v>Melb 1/68 Replace S/S 2729</v>
          </cell>
          <cell r="C285" t="str">
            <v>Melba Blk 1 Sec 68 Replacement S/S 2729</v>
          </cell>
          <cell r="D285" t="str">
            <v>Elec Ntwk Asset Performance</v>
          </cell>
          <cell r="E285" t="str">
            <v>Design</v>
          </cell>
          <cell r="F285">
            <v>37084</v>
          </cell>
          <cell r="G285">
            <v>37469</v>
          </cell>
          <cell r="H285" t="str">
            <v>Tinio, Mr. Raul</v>
          </cell>
          <cell r="I285">
            <v>0</v>
          </cell>
          <cell r="J285">
            <v>2105</v>
          </cell>
          <cell r="K285" t="str">
            <v>CIPEN DS S/S Replac</v>
          </cell>
          <cell r="L285">
            <v>29131</v>
          </cell>
          <cell r="M285">
            <v>70102</v>
          </cell>
          <cell r="N285">
            <v>331.13</v>
          </cell>
          <cell r="O285">
            <v>331.13</v>
          </cell>
          <cell r="P285">
            <v>331.13</v>
          </cell>
          <cell r="Q285">
            <v>0</v>
          </cell>
          <cell r="R285">
            <v>331.13</v>
          </cell>
        </row>
        <row r="286">
          <cell r="A286">
            <v>513161</v>
          </cell>
          <cell r="B286" t="str">
            <v>Mitc 43/7 LV Supply</v>
          </cell>
          <cell r="C286" t="str">
            <v>Mitchell 43/7 LV Supply Commercial Development</v>
          </cell>
          <cell r="D286" t="str">
            <v>Elec Ntwk Project Management</v>
          </cell>
          <cell r="E286" t="str">
            <v>CLOSED</v>
          </cell>
          <cell r="F286">
            <v>37090</v>
          </cell>
          <cell r="H286" t="str">
            <v>Maguire, Paul</v>
          </cell>
          <cell r="I286">
            <v>11443</v>
          </cell>
          <cell r="J286">
            <v>2101</v>
          </cell>
          <cell r="K286" t="str">
            <v>CIPEN Com/Ind Dvlpm</v>
          </cell>
          <cell r="L286">
            <v>29131</v>
          </cell>
          <cell r="M286">
            <v>70101</v>
          </cell>
          <cell r="N286">
            <v>0</v>
          </cell>
          <cell r="O286">
            <v>12328.87</v>
          </cell>
          <cell r="P286">
            <v>0</v>
          </cell>
          <cell r="Q286">
            <v>12328.87</v>
          </cell>
          <cell r="R286">
            <v>12328.87</v>
          </cell>
        </row>
        <row r="287">
          <cell r="A287">
            <v>513162</v>
          </cell>
          <cell r="B287" t="str">
            <v>Amar Blk 5 Sec 69 LV Retic</v>
          </cell>
          <cell r="C287" t="str">
            <v>Amaroo Blk 5 Sec 69 LV Reticulation to T/House</v>
          </cell>
          <cell r="D287" t="str">
            <v>Elec Ntwk Project Management</v>
          </cell>
          <cell r="E287" t="str">
            <v>CLOSED</v>
          </cell>
          <cell r="F287">
            <v>37090</v>
          </cell>
          <cell r="H287" t="str">
            <v>Singh, Mr. Darshan</v>
          </cell>
          <cell r="I287">
            <v>1450</v>
          </cell>
          <cell r="J287">
            <v>2101</v>
          </cell>
          <cell r="K287" t="str">
            <v>CIPEN Urban Infill</v>
          </cell>
          <cell r="L287">
            <v>29131</v>
          </cell>
          <cell r="M287">
            <v>70101</v>
          </cell>
          <cell r="N287">
            <v>0</v>
          </cell>
          <cell r="O287">
            <v>1938.88</v>
          </cell>
          <cell r="P287">
            <v>0</v>
          </cell>
          <cell r="Q287">
            <v>1938.88</v>
          </cell>
          <cell r="R287">
            <v>1938.88</v>
          </cell>
        </row>
        <row r="288">
          <cell r="A288">
            <v>513163</v>
          </cell>
          <cell r="B288" t="str">
            <v>Amar Opp Sec 88 LV Supply</v>
          </cell>
          <cell r="C288" t="str">
            <v>Amaroo Opp. Section 88 LV Supply to Sales Office</v>
          </cell>
          <cell r="D288" t="str">
            <v>Elec Ntwk Project Management</v>
          </cell>
          <cell r="E288" t="str">
            <v>CLOSED</v>
          </cell>
          <cell r="F288">
            <v>37090</v>
          </cell>
          <cell r="H288" t="str">
            <v>Singh, Mr. Darshan</v>
          </cell>
          <cell r="I288">
            <v>3930</v>
          </cell>
          <cell r="J288">
            <v>2101</v>
          </cell>
          <cell r="K288" t="str">
            <v>CIPEN Urban Dvlpmnt</v>
          </cell>
          <cell r="L288">
            <v>29131</v>
          </cell>
          <cell r="M288">
            <v>70101</v>
          </cell>
          <cell r="N288">
            <v>0</v>
          </cell>
          <cell r="O288">
            <v>3813.22</v>
          </cell>
          <cell r="P288">
            <v>0</v>
          </cell>
          <cell r="Q288">
            <v>3813.22</v>
          </cell>
          <cell r="R288">
            <v>3813.22</v>
          </cell>
        </row>
        <row r="289">
          <cell r="A289">
            <v>513164</v>
          </cell>
          <cell r="B289" t="str">
            <v>Park Sec 29 HV Retic &amp; S/S</v>
          </cell>
          <cell r="C289" t="str">
            <v>Parkes Sec 29 HV Retic &amp; S/S Fitout to ANG</v>
          </cell>
          <cell r="D289" t="str">
            <v>Elec Ntwk Strategy&amp;Regulatory</v>
          </cell>
          <cell r="E289" t="str">
            <v>Design</v>
          </cell>
          <cell r="F289">
            <v>37073</v>
          </cell>
          <cell r="G289">
            <v>37437</v>
          </cell>
          <cell r="H289" t="str">
            <v>Malcolm, Doug</v>
          </cell>
          <cell r="I289">
            <v>0</v>
          </cell>
          <cell r="J289">
            <v>2102</v>
          </cell>
          <cell r="K289" t="str">
            <v>CIPEN DS S/S Augmen</v>
          </cell>
          <cell r="L289">
            <v>29131</v>
          </cell>
          <cell r="M289">
            <v>70103</v>
          </cell>
          <cell r="N289">
            <v>0</v>
          </cell>
          <cell r="O289">
            <v>1188.6199999999999</v>
          </cell>
          <cell r="P289">
            <v>1188.6199999999999</v>
          </cell>
          <cell r="Q289">
            <v>0</v>
          </cell>
          <cell r="R289">
            <v>1188.6199999999999</v>
          </cell>
        </row>
        <row r="290">
          <cell r="A290">
            <v>513165</v>
          </cell>
          <cell r="B290" t="str">
            <v>RedH 2/6 HV/LV Retic Can</v>
          </cell>
          <cell r="C290" t="str">
            <v>Red Hill 2/6 HV/LV Retic Canberra Boys Grammar</v>
          </cell>
          <cell r="D290" t="str">
            <v>Elec Ntwk Project Management</v>
          </cell>
          <cell r="E290" t="str">
            <v>In Field</v>
          </cell>
          <cell r="F290">
            <v>37090</v>
          </cell>
          <cell r="G290">
            <v>37590</v>
          </cell>
          <cell r="H290" t="str">
            <v>Peisley, Mr. Warren</v>
          </cell>
          <cell r="I290">
            <v>31617</v>
          </cell>
          <cell r="J290">
            <v>2101</v>
          </cell>
          <cell r="K290" t="str">
            <v>CIPEN Urban Infill</v>
          </cell>
          <cell r="L290">
            <v>29131</v>
          </cell>
          <cell r="M290">
            <v>70101</v>
          </cell>
          <cell r="N290">
            <v>0</v>
          </cell>
          <cell r="O290">
            <v>826.43</v>
          </cell>
          <cell r="P290">
            <v>826.43</v>
          </cell>
          <cell r="Q290">
            <v>0</v>
          </cell>
          <cell r="R290">
            <v>826.43</v>
          </cell>
        </row>
        <row r="291">
          <cell r="A291">
            <v>513166</v>
          </cell>
          <cell r="B291" t="str">
            <v>Ngun 6/185 LV Supply</v>
          </cell>
          <cell r="C291" t="str">
            <v>Ngunnawal 6/185 LV Supply to 4 T/Houses</v>
          </cell>
          <cell r="D291" t="str">
            <v>Elec Ntwk Project Management</v>
          </cell>
          <cell r="E291" t="str">
            <v>CLOSED</v>
          </cell>
          <cell r="F291">
            <v>37090</v>
          </cell>
          <cell r="G291">
            <v>37437</v>
          </cell>
          <cell r="H291" t="str">
            <v>Singh, Mr. Darshan</v>
          </cell>
          <cell r="I291">
            <v>1640</v>
          </cell>
          <cell r="J291">
            <v>2101</v>
          </cell>
          <cell r="K291" t="str">
            <v>CIPEN Urban Infill</v>
          </cell>
          <cell r="L291">
            <v>29131</v>
          </cell>
          <cell r="M291">
            <v>70101</v>
          </cell>
          <cell r="N291">
            <v>0</v>
          </cell>
          <cell r="O291">
            <v>1440.57</v>
          </cell>
          <cell r="P291">
            <v>0</v>
          </cell>
          <cell r="Q291">
            <v>1440.57</v>
          </cell>
          <cell r="R291">
            <v>1440.57</v>
          </cell>
        </row>
        <row r="292">
          <cell r="A292">
            <v>513167</v>
          </cell>
          <cell r="B292" t="str">
            <v>Calw 8/787 LV Retic Alteration</v>
          </cell>
          <cell r="C292" t="str">
            <v>Calwell 8/787 LV Reticulation Alteration &amp; Service Upgrade</v>
          </cell>
          <cell r="D292" t="str">
            <v>Elec Ntwk Project Management</v>
          </cell>
          <cell r="E292" t="str">
            <v>CLOSED</v>
          </cell>
          <cell r="F292">
            <v>37090</v>
          </cell>
          <cell r="G292">
            <v>37164</v>
          </cell>
          <cell r="H292" t="str">
            <v>Ochmanski, Mrs. Dana</v>
          </cell>
          <cell r="I292">
            <v>7799</v>
          </cell>
          <cell r="J292">
            <v>2101</v>
          </cell>
          <cell r="K292" t="str">
            <v>CIPEN Com/Ind Dvlpm</v>
          </cell>
          <cell r="L292">
            <v>29131</v>
          </cell>
          <cell r="M292">
            <v>70101</v>
          </cell>
          <cell r="N292">
            <v>0</v>
          </cell>
          <cell r="O292">
            <v>7373.35</v>
          </cell>
          <cell r="P292">
            <v>0</v>
          </cell>
          <cell r="Q292">
            <v>7373.35</v>
          </cell>
          <cell r="R292">
            <v>7373.35</v>
          </cell>
        </row>
        <row r="293">
          <cell r="A293">
            <v>513168</v>
          </cell>
          <cell r="B293" t="str">
            <v>Camp Fairbairn Ave HV UG</v>
          </cell>
          <cell r="C293" t="str">
            <v>Campbell Fairbairn Av HV UG'ing of O/H lines</v>
          </cell>
          <cell r="D293" t="str">
            <v>Elec Ntwk Asset Performance</v>
          </cell>
          <cell r="E293" t="str">
            <v>Design</v>
          </cell>
          <cell r="F293">
            <v>37090</v>
          </cell>
          <cell r="G293">
            <v>37652</v>
          </cell>
          <cell r="H293" t="str">
            <v>Walisundara, Mrs. Lakshmi</v>
          </cell>
          <cell r="I293">
            <v>0</v>
          </cell>
          <cell r="J293">
            <v>2105</v>
          </cell>
          <cell r="K293" t="str">
            <v>CIPEN DS U/G Replac</v>
          </cell>
          <cell r="L293">
            <v>29131</v>
          </cell>
          <cell r="M293">
            <v>70102</v>
          </cell>
          <cell r="N293">
            <v>0</v>
          </cell>
          <cell r="O293">
            <v>363.3</v>
          </cell>
          <cell r="P293">
            <v>363.3</v>
          </cell>
          <cell r="Q293">
            <v>0</v>
          </cell>
          <cell r="R293">
            <v>363.3</v>
          </cell>
        </row>
        <row r="294">
          <cell r="A294">
            <v>513169</v>
          </cell>
          <cell r="B294" t="str">
            <v>Belc 11/32 LV Supply to Belc</v>
          </cell>
          <cell r="C294" t="str">
            <v>Belconnen 11/32 LV Supply to Belconnen Car Fair</v>
          </cell>
          <cell r="D294" t="str">
            <v>Elec Ntwk Project Management</v>
          </cell>
          <cell r="E294" t="str">
            <v>In Field</v>
          </cell>
          <cell r="F294">
            <v>37090</v>
          </cell>
          <cell r="G294">
            <v>37608</v>
          </cell>
          <cell r="H294" t="str">
            <v>Singh, Mr. Darshan</v>
          </cell>
          <cell r="I294">
            <v>0</v>
          </cell>
          <cell r="J294">
            <v>2101</v>
          </cell>
          <cell r="K294" t="str">
            <v>CIPEN Com/Ind Dvlpm</v>
          </cell>
          <cell r="L294">
            <v>29131</v>
          </cell>
          <cell r="M294">
            <v>70101</v>
          </cell>
          <cell r="N294">
            <v>189.23</v>
          </cell>
          <cell r="O294">
            <v>189.23</v>
          </cell>
          <cell r="P294">
            <v>189.23</v>
          </cell>
          <cell r="Q294">
            <v>0</v>
          </cell>
          <cell r="R294">
            <v>189.23</v>
          </cell>
        </row>
        <row r="295">
          <cell r="A295">
            <v>513170</v>
          </cell>
          <cell r="B295" t="str">
            <v>Fysh 39/21</v>
          </cell>
          <cell r="C295" t="str">
            <v>Fyshwick Blk 39 Sec 21</v>
          </cell>
          <cell r="D295" t="str">
            <v>Elec Ntwk Project Management</v>
          </cell>
          <cell r="E295" t="str">
            <v>Field Complete</v>
          </cell>
          <cell r="F295">
            <v>37090</v>
          </cell>
          <cell r="H295" t="str">
            <v>Rewal, Mr. Subhash</v>
          </cell>
          <cell r="I295">
            <v>11200</v>
          </cell>
          <cell r="J295">
            <v>2101</v>
          </cell>
          <cell r="K295" t="str">
            <v>CIPEN Com/Ind Dvlpm</v>
          </cell>
          <cell r="L295">
            <v>29131</v>
          </cell>
          <cell r="M295">
            <v>70101</v>
          </cell>
          <cell r="N295">
            <v>0</v>
          </cell>
          <cell r="O295">
            <v>16222.33</v>
          </cell>
          <cell r="P295">
            <v>16222.33</v>
          </cell>
          <cell r="Q295">
            <v>0</v>
          </cell>
          <cell r="R295">
            <v>16222.33</v>
          </cell>
        </row>
        <row r="296">
          <cell r="A296">
            <v>513171</v>
          </cell>
          <cell r="B296" t="str">
            <v>Turn Blk 24 Sec 39 Replace</v>
          </cell>
          <cell r="C296" t="str">
            <v>Turner Blk 24 Sec 39 Replace existing pole with Termination Pole</v>
          </cell>
          <cell r="D296" t="str">
            <v>Elec Ntwk Project Management</v>
          </cell>
          <cell r="E296" t="str">
            <v>CLOSED</v>
          </cell>
          <cell r="F296">
            <v>37073</v>
          </cell>
          <cell r="G296">
            <v>37437</v>
          </cell>
          <cell r="H296" t="str">
            <v>Smith, Mr. Gary</v>
          </cell>
          <cell r="I296">
            <v>8457</v>
          </cell>
          <cell r="J296">
            <v>2101</v>
          </cell>
          <cell r="K296" t="str">
            <v>CIPEN Special Reqst</v>
          </cell>
          <cell r="L296">
            <v>29131</v>
          </cell>
          <cell r="M296">
            <v>70101</v>
          </cell>
          <cell r="N296">
            <v>0</v>
          </cell>
          <cell r="O296">
            <v>6662.06</v>
          </cell>
          <cell r="P296">
            <v>0</v>
          </cell>
          <cell r="Q296">
            <v>6662.06</v>
          </cell>
          <cell r="R296">
            <v>6662.06</v>
          </cell>
        </row>
        <row r="297">
          <cell r="A297">
            <v>513172</v>
          </cell>
          <cell r="B297" t="str">
            <v>Tugg/R Lot 1503 3Phase LV</v>
          </cell>
          <cell r="C297" t="str">
            <v>Tuggeranong Rural Lot 1503 3 Phase LV Supply</v>
          </cell>
          <cell r="D297" t="str">
            <v>Elec Ntwk Project Management</v>
          </cell>
          <cell r="E297" t="str">
            <v>Field Complete</v>
          </cell>
          <cell r="F297">
            <v>37073</v>
          </cell>
          <cell r="H297" t="str">
            <v>Walisundara, Mrs. Lakshmi</v>
          </cell>
          <cell r="I297">
            <v>25100</v>
          </cell>
          <cell r="J297">
            <v>2101</v>
          </cell>
          <cell r="K297" t="str">
            <v>CIPEN Rural Dvlpmnt</v>
          </cell>
          <cell r="L297">
            <v>29131</v>
          </cell>
          <cell r="M297">
            <v>70101</v>
          </cell>
          <cell r="N297">
            <v>0</v>
          </cell>
          <cell r="O297">
            <v>22839.47</v>
          </cell>
          <cell r="P297">
            <v>22839.47</v>
          </cell>
          <cell r="Q297">
            <v>0</v>
          </cell>
          <cell r="R297">
            <v>22839.47</v>
          </cell>
        </row>
        <row r="298">
          <cell r="A298">
            <v>513173</v>
          </cell>
          <cell r="B298" t="str">
            <v>Gord 35/405 Krone Replace</v>
          </cell>
          <cell r="C298" t="str">
            <v>Gordon Blk 35 Sec 405 Krone Replacement</v>
          </cell>
          <cell r="D298" t="str">
            <v>Elec Ntwk Asset Performance</v>
          </cell>
          <cell r="E298" t="str">
            <v>CLOSED</v>
          </cell>
          <cell r="F298">
            <v>37083</v>
          </cell>
          <cell r="G298">
            <v>37225</v>
          </cell>
          <cell r="H298" t="str">
            <v>Malcolm, Doug</v>
          </cell>
          <cell r="I298">
            <v>14512</v>
          </cell>
          <cell r="J298">
            <v>2105</v>
          </cell>
          <cell r="K298" t="str">
            <v>CIPEN DS S/S Replac</v>
          </cell>
          <cell r="L298">
            <v>29131</v>
          </cell>
          <cell r="M298">
            <v>70102</v>
          </cell>
          <cell r="N298">
            <v>0</v>
          </cell>
          <cell r="O298">
            <v>10927.5</v>
          </cell>
          <cell r="P298">
            <v>0</v>
          </cell>
          <cell r="Q298">
            <v>10927.5</v>
          </cell>
          <cell r="R298">
            <v>10927.5</v>
          </cell>
        </row>
        <row r="299">
          <cell r="A299">
            <v>513174</v>
          </cell>
          <cell r="B299" t="str">
            <v>City Ainslie Av HV UG Reloc</v>
          </cell>
          <cell r="C299" t="str">
            <v>City Ainslie Av HV UG Relocations Canberra Centre</v>
          </cell>
          <cell r="D299" t="str">
            <v>Elec Ntwk Asset Performance</v>
          </cell>
          <cell r="E299" t="str">
            <v>Field Complete</v>
          </cell>
          <cell r="F299">
            <v>37064</v>
          </cell>
          <cell r="H299" t="str">
            <v>Peisley, Mr. Warren</v>
          </cell>
          <cell r="I299">
            <v>28395</v>
          </cell>
          <cell r="J299">
            <v>2105</v>
          </cell>
          <cell r="K299" t="str">
            <v>CIPEN Special Reqst</v>
          </cell>
          <cell r="L299">
            <v>29131</v>
          </cell>
          <cell r="M299">
            <v>70101</v>
          </cell>
          <cell r="N299">
            <v>0</v>
          </cell>
          <cell r="O299">
            <v>44828.99</v>
          </cell>
          <cell r="P299">
            <v>44828.99</v>
          </cell>
          <cell r="Q299">
            <v>0</v>
          </cell>
          <cell r="R299">
            <v>44828.99</v>
          </cell>
        </row>
        <row r="300">
          <cell r="A300">
            <v>513175</v>
          </cell>
          <cell r="B300" t="str">
            <v>Fysh 2/28 HV Reticulation</v>
          </cell>
          <cell r="C300" t="str">
            <v>Fyshwick 2/28 HV Reticulation &amp; S/S Fitout</v>
          </cell>
          <cell r="D300" t="str">
            <v>Elec Ntwk Project Management</v>
          </cell>
          <cell r="E300" t="str">
            <v>In Field</v>
          </cell>
          <cell r="F300">
            <v>37088</v>
          </cell>
          <cell r="H300" t="str">
            <v>Hunnemann, Frank</v>
          </cell>
          <cell r="I300">
            <v>134792</v>
          </cell>
          <cell r="J300">
            <v>2101</v>
          </cell>
          <cell r="K300" t="str">
            <v>CIPEN Com/Ind Dvlpm</v>
          </cell>
          <cell r="L300">
            <v>29131</v>
          </cell>
          <cell r="M300">
            <v>70101</v>
          </cell>
          <cell r="N300">
            <v>61749.14</v>
          </cell>
          <cell r="O300">
            <v>110903.49</v>
          </cell>
          <cell r="P300">
            <v>110930.34</v>
          </cell>
          <cell r="Q300">
            <v>0</v>
          </cell>
          <cell r="R300">
            <v>110930.34</v>
          </cell>
        </row>
        <row r="301">
          <cell r="A301">
            <v>513176</v>
          </cell>
          <cell r="B301" t="str">
            <v>Dunl Estate 5 Stage 3 HV/LV</v>
          </cell>
          <cell r="C301" t="str">
            <v>Dunlop Estate 5 Stage 3 HV/LV Reticulation</v>
          </cell>
          <cell r="D301" t="str">
            <v>Elec Ntwk Project Management</v>
          </cell>
          <cell r="E301" t="str">
            <v>CAPITALISED WAITING CLOSURE</v>
          </cell>
          <cell r="F301">
            <v>37085</v>
          </cell>
          <cell r="G301">
            <v>37437</v>
          </cell>
          <cell r="H301" t="str">
            <v>Cortes, Frank</v>
          </cell>
          <cell r="I301">
            <v>182575</v>
          </cell>
          <cell r="J301">
            <v>2101</v>
          </cell>
          <cell r="K301" t="str">
            <v>CIPEN Urban Dvlpmnt</v>
          </cell>
          <cell r="L301">
            <v>29131</v>
          </cell>
          <cell r="M301">
            <v>70101</v>
          </cell>
          <cell r="N301">
            <v>17297.39</v>
          </cell>
          <cell r="O301">
            <v>175412.02</v>
          </cell>
          <cell r="P301">
            <v>11721.39</v>
          </cell>
          <cell r="Q301">
            <v>163690.63</v>
          </cell>
          <cell r="R301">
            <v>175412.02</v>
          </cell>
        </row>
        <row r="302">
          <cell r="A302">
            <v>513178</v>
          </cell>
          <cell r="B302" t="str">
            <v>Wann 14/126 HV/LV Retic</v>
          </cell>
          <cell r="C302" t="str">
            <v>Wanniassa 14/126 HV/LV Reticulation &amp; Alterations</v>
          </cell>
          <cell r="D302" t="str">
            <v>Elec Ntwk Project Management</v>
          </cell>
          <cell r="E302" t="str">
            <v>CLOSED</v>
          </cell>
          <cell r="F302">
            <v>37099</v>
          </cell>
          <cell r="G302">
            <v>37437</v>
          </cell>
          <cell r="H302" t="str">
            <v>Maguire, Paul</v>
          </cell>
          <cell r="I302">
            <v>110500</v>
          </cell>
          <cell r="J302">
            <v>2101</v>
          </cell>
          <cell r="K302" t="str">
            <v>CIPEN Com/Ind Dvlpm</v>
          </cell>
          <cell r="L302">
            <v>29131</v>
          </cell>
          <cell r="M302">
            <v>70101</v>
          </cell>
          <cell r="N302">
            <v>128.05000000000001</v>
          </cell>
          <cell r="O302">
            <v>103699.06</v>
          </cell>
          <cell r="P302">
            <v>0</v>
          </cell>
          <cell r="Q302">
            <v>103699.06</v>
          </cell>
          <cell r="R302">
            <v>103699.06</v>
          </cell>
        </row>
        <row r="303">
          <cell r="A303">
            <v>513180</v>
          </cell>
          <cell r="B303" t="str">
            <v>Brad 15/47 LV Augmentation</v>
          </cell>
          <cell r="C303" t="str">
            <v>Braddon 15/47 LV Augmentation Voltage Regulation Improvement</v>
          </cell>
          <cell r="D303" t="str">
            <v>Elec Ntwk Strategy&amp;Regulatory</v>
          </cell>
          <cell r="E303" t="str">
            <v>CLOSED</v>
          </cell>
          <cell r="F303">
            <v>37104</v>
          </cell>
          <cell r="H303" t="str">
            <v>Maguire, Paul</v>
          </cell>
          <cell r="I303">
            <v>46276</v>
          </cell>
          <cell r="J303">
            <v>2102</v>
          </cell>
          <cell r="K303" t="str">
            <v>CIPEN DS Sys Augmen</v>
          </cell>
          <cell r="L303">
            <v>29131</v>
          </cell>
          <cell r="M303">
            <v>70103</v>
          </cell>
          <cell r="N303">
            <v>0</v>
          </cell>
          <cell r="O303">
            <v>47179.5</v>
          </cell>
          <cell r="P303">
            <v>0</v>
          </cell>
          <cell r="Q303">
            <v>47179.5</v>
          </cell>
          <cell r="R303">
            <v>47179.5</v>
          </cell>
        </row>
        <row r="304">
          <cell r="A304">
            <v>513181</v>
          </cell>
          <cell r="B304" t="str">
            <v>Brad 2/19 LV Rem</v>
          </cell>
          <cell r="C304" t="str">
            <v>Braddon 2/19 LV Removal</v>
          </cell>
          <cell r="D304" t="str">
            <v>Elec Ntwk Project Management</v>
          </cell>
          <cell r="E304" t="str">
            <v>CLOSED</v>
          </cell>
          <cell r="F304">
            <v>37104</v>
          </cell>
          <cell r="G304">
            <v>37225</v>
          </cell>
          <cell r="H304" t="str">
            <v>Peisley, Mr. Warren</v>
          </cell>
          <cell r="I304">
            <v>6493</v>
          </cell>
          <cell r="J304">
            <v>2101</v>
          </cell>
          <cell r="K304" t="str">
            <v>CIPEN Special Reqst</v>
          </cell>
          <cell r="L304">
            <v>29131</v>
          </cell>
          <cell r="M304">
            <v>70101</v>
          </cell>
          <cell r="N304">
            <v>0</v>
          </cell>
          <cell r="O304">
            <v>5215.6000000000004</v>
          </cell>
          <cell r="P304">
            <v>0</v>
          </cell>
          <cell r="Q304">
            <v>5215.6000000000004</v>
          </cell>
          <cell r="R304">
            <v>5215.6000000000004</v>
          </cell>
        </row>
        <row r="305">
          <cell r="A305">
            <v>513182</v>
          </cell>
          <cell r="B305" t="str">
            <v>King Fshore 132KV reloc</v>
          </cell>
          <cell r="C305" t="str">
            <v>Kingston Foreshore 132KV cable relocation</v>
          </cell>
          <cell r="D305" t="str">
            <v>Elec Ntwk Project Management</v>
          </cell>
          <cell r="E305" t="str">
            <v>In Field</v>
          </cell>
          <cell r="F305">
            <v>37073</v>
          </cell>
          <cell r="G305">
            <v>37437</v>
          </cell>
          <cell r="H305" t="str">
            <v>Walisundara, Mr. Upul</v>
          </cell>
          <cell r="I305">
            <v>0</v>
          </cell>
          <cell r="J305">
            <v>2101</v>
          </cell>
          <cell r="K305" t="str">
            <v>CIPEN Special Reqst</v>
          </cell>
          <cell r="L305">
            <v>29131</v>
          </cell>
          <cell r="M305">
            <v>70101</v>
          </cell>
          <cell r="N305">
            <v>16592.189999999999</v>
          </cell>
          <cell r="O305">
            <v>129380.72</v>
          </cell>
          <cell r="P305">
            <v>129380.72</v>
          </cell>
          <cell r="Q305">
            <v>0</v>
          </cell>
          <cell r="R305">
            <v>129380.72</v>
          </cell>
        </row>
        <row r="306">
          <cell r="A306">
            <v>513183</v>
          </cell>
          <cell r="B306" t="str">
            <v>Macq 10/17 LV O/H Reloc</v>
          </cell>
          <cell r="C306" t="str">
            <v>Macquarie 10/17 LV O/H relocations and upgrading</v>
          </cell>
          <cell r="D306" t="str">
            <v>Elec Ntwk Project Management</v>
          </cell>
          <cell r="E306" t="str">
            <v>CLOSED</v>
          </cell>
          <cell r="F306">
            <v>37118</v>
          </cell>
          <cell r="H306" t="str">
            <v>Singh, Mr. Darshan</v>
          </cell>
          <cell r="I306">
            <v>5300</v>
          </cell>
          <cell r="J306">
            <v>2101</v>
          </cell>
          <cell r="K306" t="str">
            <v>CIPEN Special Reqst</v>
          </cell>
          <cell r="L306">
            <v>29131</v>
          </cell>
          <cell r="M306">
            <v>70101</v>
          </cell>
          <cell r="N306">
            <v>0</v>
          </cell>
          <cell r="O306">
            <v>4988.33</v>
          </cell>
          <cell r="P306">
            <v>0</v>
          </cell>
          <cell r="Q306">
            <v>4988.33</v>
          </cell>
          <cell r="R306">
            <v>4988.33</v>
          </cell>
        </row>
        <row r="307">
          <cell r="A307">
            <v>513184</v>
          </cell>
          <cell r="B307" t="str">
            <v>Phil 6/15 LV Supply to Van</v>
          </cell>
          <cell r="C307" t="str">
            <v>Phillip 6/15 LV supply to food van</v>
          </cell>
          <cell r="D307" t="str">
            <v>Elec Ntwk Project Management</v>
          </cell>
          <cell r="E307" t="str">
            <v>CLOSED</v>
          </cell>
          <cell r="F307">
            <v>37123</v>
          </cell>
          <cell r="G307">
            <v>37406</v>
          </cell>
          <cell r="H307" t="str">
            <v>Maguire, Paul</v>
          </cell>
          <cell r="I307">
            <v>0</v>
          </cell>
          <cell r="J307">
            <v>2101</v>
          </cell>
          <cell r="K307" t="str">
            <v>CIPEN Com/Ind Dvlpm</v>
          </cell>
          <cell r="L307">
            <v>29131</v>
          </cell>
          <cell r="M307">
            <v>70101</v>
          </cell>
          <cell r="N307">
            <v>0</v>
          </cell>
          <cell r="O307">
            <v>7798.94</v>
          </cell>
          <cell r="P307">
            <v>0</v>
          </cell>
          <cell r="Q307">
            <v>7798.94</v>
          </cell>
          <cell r="R307">
            <v>7798.94</v>
          </cell>
        </row>
        <row r="308">
          <cell r="A308">
            <v>513185</v>
          </cell>
          <cell r="B308" t="str">
            <v>Brad 6-9/15 LV Retic</v>
          </cell>
          <cell r="C308" t="str">
            <v>Braddon 6-9/15 LV Reticulation/Supply to 15 Units</v>
          </cell>
          <cell r="D308" t="str">
            <v>Elec Ntwk Project Management</v>
          </cell>
          <cell r="E308" t="str">
            <v>In Field</v>
          </cell>
          <cell r="F308">
            <v>37043</v>
          </cell>
          <cell r="H308" t="str">
            <v>Peisley, Mr. Warren</v>
          </cell>
          <cell r="I308">
            <v>13942</v>
          </cell>
          <cell r="J308">
            <v>2101</v>
          </cell>
          <cell r="K308" t="str">
            <v>CIPEN Urban Infill</v>
          </cell>
          <cell r="L308">
            <v>29131</v>
          </cell>
          <cell r="M308">
            <v>70101</v>
          </cell>
          <cell r="N308">
            <v>112.76</v>
          </cell>
          <cell r="O308">
            <v>9633.4699999999993</v>
          </cell>
          <cell r="P308">
            <v>9633.4699999999993</v>
          </cell>
          <cell r="Q308">
            <v>0</v>
          </cell>
          <cell r="R308">
            <v>9633.4699999999993</v>
          </cell>
        </row>
        <row r="309">
          <cell r="A309">
            <v>513186</v>
          </cell>
          <cell r="B309" t="str">
            <v>CAD Migratation/Auto CAD</v>
          </cell>
          <cell r="C309" t="str">
            <v>CAD Migratation to Auto CAD</v>
          </cell>
          <cell r="D309" t="str">
            <v>Elec Ntwk Asset Performance</v>
          </cell>
          <cell r="E309" t="str">
            <v>In Field</v>
          </cell>
          <cell r="F309">
            <v>37073</v>
          </cell>
          <cell r="G309">
            <v>37437</v>
          </cell>
          <cell r="H309" t="str">
            <v>Ramm, Mr. Darryl</v>
          </cell>
          <cell r="I309">
            <v>314000</v>
          </cell>
          <cell r="J309">
            <v>2105</v>
          </cell>
          <cell r="K309" t="str">
            <v>CIPEN IT Projects</v>
          </cell>
          <cell r="L309">
            <v>29731</v>
          </cell>
          <cell r="M309">
            <v>70108</v>
          </cell>
          <cell r="N309">
            <v>37692.78</v>
          </cell>
          <cell r="O309">
            <v>265344.90000000002</v>
          </cell>
          <cell r="P309">
            <v>265344.90000000002</v>
          </cell>
          <cell r="Q309">
            <v>0</v>
          </cell>
          <cell r="R309">
            <v>265344.90000000002</v>
          </cell>
        </row>
        <row r="310">
          <cell r="A310">
            <v>513187</v>
          </cell>
          <cell r="B310" t="str">
            <v>ELEC ACMS System</v>
          </cell>
          <cell r="C310" t="str">
            <v>Electricity Networks ACMS System Enhancement and Customisation</v>
          </cell>
          <cell r="D310" t="str">
            <v>Elec Ntwk Asset Performance</v>
          </cell>
          <cell r="E310" t="str">
            <v>In Field</v>
          </cell>
          <cell r="F310">
            <v>37073</v>
          </cell>
          <cell r="G310">
            <v>37468</v>
          </cell>
          <cell r="H310" t="str">
            <v>Ramm, Mr. Darryl</v>
          </cell>
          <cell r="I310">
            <v>256000</v>
          </cell>
          <cell r="J310">
            <v>2105</v>
          </cell>
          <cell r="K310" t="str">
            <v>CIPEN IT Projects</v>
          </cell>
          <cell r="L310">
            <v>29731</v>
          </cell>
          <cell r="M310">
            <v>70108</v>
          </cell>
          <cell r="N310">
            <v>63945</v>
          </cell>
          <cell r="O310">
            <v>268201.5</v>
          </cell>
          <cell r="P310">
            <v>268201.5</v>
          </cell>
          <cell r="Q310">
            <v>0</v>
          </cell>
          <cell r="R310">
            <v>268201.5</v>
          </cell>
        </row>
        <row r="311">
          <cell r="A311">
            <v>513188</v>
          </cell>
          <cell r="B311" t="str">
            <v>Pre-proc.GDS\Arcnet data ACMS</v>
          </cell>
          <cell r="C311" t="str">
            <v>Pre-processing of GDS\Arcnet data prior to migration of data to ACMS</v>
          </cell>
          <cell r="D311" t="str">
            <v>Elec Ntwk Asset Performance</v>
          </cell>
          <cell r="E311" t="str">
            <v>In Field</v>
          </cell>
          <cell r="F311">
            <v>37104</v>
          </cell>
          <cell r="G311">
            <v>37437</v>
          </cell>
          <cell r="H311" t="str">
            <v>Ramm, Mr. Darryl</v>
          </cell>
          <cell r="I311">
            <v>169932</v>
          </cell>
          <cell r="J311">
            <v>2105</v>
          </cell>
          <cell r="K311" t="str">
            <v>CIPEN IT Projects</v>
          </cell>
          <cell r="L311">
            <v>29731</v>
          </cell>
          <cell r="M311">
            <v>70108</v>
          </cell>
          <cell r="N311">
            <v>0</v>
          </cell>
          <cell r="O311">
            <v>210455.78</v>
          </cell>
          <cell r="P311">
            <v>210455.78</v>
          </cell>
          <cell r="Q311">
            <v>0</v>
          </cell>
          <cell r="R311">
            <v>210455.78</v>
          </cell>
        </row>
        <row r="312">
          <cell r="A312">
            <v>513189</v>
          </cell>
          <cell r="B312" t="str">
            <v>ACMS data corr.&amp;auto.tool dev.</v>
          </cell>
          <cell r="C312" t="str">
            <v>ACMS data correction &amp; automation tool development (Post Migration)</v>
          </cell>
          <cell r="D312" t="str">
            <v>Elec Ntwk Asset Performance</v>
          </cell>
          <cell r="E312" t="str">
            <v>In Field</v>
          </cell>
          <cell r="F312">
            <v>37196</v>
          </cell>
          <cell r="G312">
            <v>37468</v>
          </cell>
          <cell r="H312" t="str">
            <v>Ramm, Mr. Darryl</v>
          </cell>
          <cell r="I312">
            <v>235416</v>
          </cell>
          <cell r="J312">
            <v>2105</v>
          </cell>
          <cell r="K312" t="str">
            <v>CIPEN IT Projects</v>
          </cell>
          <cell r="L312">
            <v>29731</v>
          </cell>
          <cell r="M312">
            <v>70108</v>
          </cell>
          <cell r="N312">
            <v>27392.78</v>
          </cell>
          <cell r="O312">
            <v>147356.45000000001</v>
          </cell>
          <cell r="P312">
            <v>147356.45000000001</v>
          </cell>
          <cell r="Q312">
            <v>0</v>
          </cell>
          <cell r="R312">
            <v>147356.45000000001</v>
          </cell>
        </row>
        <row r="313">
          <cell r="A313">
            <v>513190</v>
          </cell>
          <cell r="B313" t="str">
            <v>Brad 10-12/10  LV Retic/sup</v>
          </cell>
          <cell r="C313" t="str">
            <v>Braddon 10-12/10 LV reticulation/supply to 14 units &amp; possible relocation of S/S</v>
          </cell>
          <cell r="D313" t="str">
            <v>Elec Ntwk Project Management</v>
          </cell>
          <cell r="E313" t="str">
            <v>In Field</v>
          </cell>
          <cell r="F313">
            <v>37118</v>
          </cell>
          <cell r="H313" t="str">
            <v>Singh, Mr. Darshan</v>
          </cell>
          <cell r="I313">
            <v>6800</v>
          </cell>
          <cell r="J313">
            <v>2101</v>
          </cell>
          <cell r="K313" t="str">
            <v>CIPEN Urban Infill</v>
          </cell>
          <cell r="L313">
            <v>29131</v>
          </cell>
          <cell r="M313">
            <v>70101</v>
          </cell>
          <cell r="N313">
            <v>224</v>
          </cell>
          <cell r="O313">
            <v>14428.77</v>
          </cell>
          <cell r="P313">
            <v>14428.77</v>
          </cell>
          <cell r="Q313">
            <v>0</v>
          </cell>
          <cell r="R313">
            <v>14428.77</v>
          </cell>
        </row>
        <row r="314">
          <cell r="A314">
            <v>513191</v>
          </cell>
          <cell r="B314" t="str">
            <v>Yerrabi Est Stg 1 HV/LV Retic</v>
          </cell>
          <cell r="C314" t="str">
            <v>Yerrabi Estate Stg 1 HV/LV Reticulation</v>
          </cell>
          <cell r="D314" t="str">
            <v>Elec Ntwk Project Management</v>
          </cell>
          <cell r="E314" t="str">
            <v>CLOSED</v>
          </cell>
          <cell r="F314">
            <v>37118</v>
          </cell>
          <cell r="G314">
            <v>37437</v>
          </cell>
          <cell r="H314" t="str">
            <v>Walisundara, Mrs. Lakshmi</v>
          </cell>
          <cell r="I314">
            <v>287100</v>
          </cell>
          <cell r="J314">
            <v>2101</v>
          </cell>
          <cell r="K314" t="str">
            <v>CIPEN Urban Dvlpmnt</v>
          </cell>
          <cell r="L314">
            <v>29131</v>
          </cell>
          <cell r="M314">
            <v>70101</v>
          </cell>
          <cell r="N314">
            <v>0</v>
          </cell>
          <cell r="O314">
            <v>277573.62</v>
          </cell>
          <cell r="P314">
            <v>0</v>
          </cell>
          <cell r="Q314">
            <v>277573.62</v>
          </cell>
          <cell r="R314">
            <v>277573.62</v>
          </cell>
        </row>
        <row r="315">
          <cell r="A315">
            <v>513192</v>
          </cell>
          <cell r="B315" t="str">
            <v>Yerrabi Est Stg 2 HV/LV Retic</v>
          </cell>
          <cell r="C315" t="str">
            <v>Yerrabi Estate Stg 2 HV/LV Reticulation</v>
          </cell>
          <cell r="D315" t="str">
            <v>Elec Ntwk Project Management</v>
          </cell>
          <cell r="E315" t="str">
            <v>CLOSED</v>
          </cell>
          <cell r="F315">
            <v>37118</v>
          </cell>
          <cell r="G315">
            <v>37467</v>
          </cell>
          <cell r="H315" t="str">
            <v>Ochmanski, Mrs. Dana</v>
          </cell>
          <cell r="I315">
            <v>205380</v>
          </cell>
          <cell r="J315">
            <v>2101</v>
          </cell>
          <cell r="K315" t="str">
            <v>CIPEN Urban Dvlpmnt</v>
          </cell>
          <cell r="L315">
            <v>29131</v>
          </cell>
          <cell r="M315">
            <v>70101</v>
          </cell>
          <cell r="N315">
            <v>6055</v>
          </cell>
          <cell r="O315">
            <v>163378.63</v>
          </cell>
          <cell r="P315">
            <v>6055</v>
          </cell>
          <cell r="Q315">
            <v>157323.63</v>
          </cell>
          <cell r="R315">
            <v>163378.63</v>
          </cell>
        </row>
        <row r="316">
          <cell r="A316">
            <v>513193</v>
          </cell>
          <cell r="B316" t="str">
            <v>Yerrabi Est Stg 3 HV/LV Retic</v>
          </cell>
          <cell r="C316" t="str">
            <v>Yerrabi Estate Stg 3 HV/LV reticulation</v>
          </cell>
          <cell r="D316" t="str">
            <v>Elec Ntwk Project Management</v>
          </cell>
          <cell r="E316" t="str">
            <v>CLOSED</v>
          </cell>
          <cell r="F316">
            <v>37118</v>
          </cell>
          <cell r="G316">
            <v>37437</v>
          </cell>
          <cell r="H316" t="str">
            <v>Walisundara, Mrs. Lakshmi</v>
          </cell>
          <cell r="I316">
            <v>52700</v>
          </cell>
          <cell r="J316">
            <v>2101</v>
          </cell>
          <cell r="K316" t="str">
            <v>CIPEN Urban Dvlpmnt</v>
          </cell>
          <cell r="L316">
            <v>29131</v>
          </cell>
          <cell r="M316">
            <v>70101</v>
          </cell>
          <cell r="N316">
            <v>42.5</v>
          </cell>
          <cell r="O316">
            <v>54387.63</v>
          </cell>
          <cell r="P316">
            <v>0</v>
          </cell>
          <cell r="Q316">
            <v>54387.63</v>
          </cell>
          <cell r="R316">
            <v>54387.63</v>
          </cell>
        </row>
        <row r="317">
          <cell r="A317">
            <v>513194</v>
          </cell>
          <cell r="B317" t="str">
            <v>Brad 10-12/10 LV O/H Reloc</v>
          </cell>
          <cell r="C317" t="str">
            <v>Braddon 10-12/10 LV O/H relocations removals</v>
          </cell>
          <cell r="D317" t="str">
            <v>Elec Ntwk Project Management</v>
          </cell>
          <cell r="E317" t="str">
            <v>In Field</v>
          </cell>
          <cell r="F317">
            <v>37135</v>
          </cell>
          <cell r="H317" t="str">
            <v>Singh, Mr. Darshan</v>
          </cell>
          <cell r="I317">
            <v>2227</v>
          </cell>
          <cell r="J317">
            <v>2101</v>
          </cell>
          <cell r="K317" t="str">
            <v>CIPEN Special Reqst</v>
          </cell>
          <cell r="L317">
            <v>29131</v>
          </cell>
          <cell r="M317">
            <v>70101</v>
          </cell>
          <cell r="N317">
            <v>0</v>
          </cell>
          <cell r="O317">
            <v>450.44</v>
          </cell>
          <cell r="P317">
            <v>450.44</v>
          </cell>
          <cell r="Q317">
            <v>0</v>
          </cell>
          <cell r="R317">
            <v>450.44</v>
          </cell>
        </row>
        <row r="318">
          <cell r="A318">
            <v>513195</v>
          </cell>
          <cell r="B318" t="str">
            <v>Dunlop 5/1 HV LV Retic</v>
          </cell>
          <cell r="C318" t="str">
            <v>Dunlop HV LV Reticulation &amp; conduit details</v>
          </cell>
          <cell r="D318" t="str">
            <v>Elec Ntwk Project Management</v>
          </cell>
          <cell r="E318" t="str">
            <v>In Field</v>
          </cell>
          <cell r="F318">
            <v>37104</v>
          </cell>
          <cell r="H318" t="str">
            <v>Cortes, Frank</v>
          </cell>
          <cell r="I318">
            <v>173000</v>
          </cell>
          <cell r="J318">
            <v>2101</v>
          </cell>
          <cell r="K318" t="str">
            <v>CIPEN Urban Dvlpmnt</v>
          </cell>
          <cell r="L318">
            <v>29131</v>
          </cell>
          <cell r="M318">
            <v>70101</v>
          </cell>
          <cell r="N318">
            <v>27412</v>
          </cell>
          <cell r="O318">
            <v>158621.51999999999</v>
          </cell>
          <cell r="P318">
            <v>158621.51999999999</v>
          </cell>
          <cell r="Q318">
            <v>0</v>
          </cell>
          <cell r="R318">
            <v>158621.51999999999</v>
          </cell>
        </row>
        <row r="319">
          <cell r="A319">
            <v>513196</v>
          </cell>
          <cell r="B319" t="str">
            <v>Brad 5-10,15/13 HV/LV retic</v>
          </cell>
          <cell r="C319" t="str">
            <v>Braddon 5-10,15/13 HV/LV reticulation to multi unit development</v>
          </cell>
          <cell r="D319" t="str">
            <v>Elec Ntwk Project Management</v>
          </cell>
          <cell r="E319" t="str">
            <v>Design</v>
          </cell>
          <cell r="F319">
            <v>37135</v>
          </cell>
          <cell r="G319">
            <v>37499</v>
          </cell>
          <cell r="H319" t="str">
            <v>Peisley, Mr. Warren</v>
          </cell>
          <cell r="I319">
            <v>0</v>
          </cell>
          <cell r="J319">
            <v>2101</v>
          </cell>
          <cell r="K319" t="str">
            <v>CIPEN Urban Infill</v>
          </cell>
          <cell r="L319">
            <v>29131</v>
          </cell>
          <cell r="M319">
            <v>70101</v>
          </cell>
          <cell r="N319">
            <v>0</v>
          </cell>
          <cell r="O319">
            <v>350.75</v>
          </cell>
          <cell r="P319">
            <v>350.75</v>
          </cell>
          <cell r="Q319">
            <v>0</v>
          </cell>
          <cell r="R319">
            <v>350.75</v>
          </cell>
        </row>
        <row r="320">
          <cell r="A320">
            <v>513198</v>
          </cell>
          <cell r="B320" t="str">
            <v>Brad 9/7 S/S1192 Augmentation</v>
          </cell>
          <cell r="C320" t="str">
            <v>Braddon 9/7 Substation 1192 Augmentation</v>
          </cell>
          <cell r="D320" t="str">
            <v>Elec Ntwk Strategy&amp;Regulatory</v>
          </cell>
          <cell r="E320" t="str">
            <v>CLOSED</v>
          </cell>
          <cell r="F320">
            <v>37130</v>
          </cell>
          <cell r="G320">
            <v>37437</v>
          </cell>
          <cell r="H320" t="str">
            <v>Malcolm, Doug</v>
          </cell>
          <cell r="I320">
            <v>101432</v>
          </cell>
          <cell r="J320">
            <v>2102</v>
          </cell>
          <cell r="K320" t="str">
            <v>CIPEN DS S/S Augmen</v>
          </cell>
          <cell r="L320">
            <v>29131</v>
          </cell>
          <cell r="M320">
            <v>70103</v>
          </cell>
          <cell r="N320">
            <v>0</v>
          </cell>
          <cell r="O320">
            <v>68579.520000000004</v>
          </cell>
          <cell r="P320">
            <v>0</v>
          </cell>
          <cell r="Q320">
            <v>68579.520000000004</v>
          </cell>
          <cell r="R320">
            <v>68579.520000000004</v>
          </cell>
        </row>
        <row r="321">
          <cell r="A321">
            <v>513199</v>
          </cell>
          <cell r="B321" t="str">
            <v>Gord 6 Estate HV/LV Retic</v>
          </cell>
          <cell r="C321" t="str">
            <v>Gordon 6 Estate HV/LV Reticulation-Stage 2</v>
          </cell>
          <cell r="D321" t="str">
            <v>Elec Ntwk Project Management</v>
          </cell>
          <cell r="E321" t="str">
            <v>CLOSED</v>
          </cell>
          <cell r="F321">
            <v>37131</v>
          </cell>
          <cell r="G321">
            <v>37437</v>
          </cell>
          <cell r="H321" t="str">
            <v>Cortes, Frank</v>
          </cell>
          <cell r="I321">
            <v>152307</v>
          </cell>
          <cell r="J321">
            <v>2101</v>
          </cell>
          <cell r="K321" t="str">
            <v>CIPEN Urban Dvlpmnt</v>
          </cell>
          <cell r="L321">
            <v>29131</v>
          </cell>
          <cell r="M321">
            <v>70101</v>
          </cell>
          <cell r="N321">
            <v>51.22</v>
          </cell>
          <cell r="O321">
            <v>129569.3</v>
          </cell>
          <cell r="P321">
            <v>0</v>
          </cell>
          <cell r="Q321">
            <v>129569.3</v>
          </cell>
          <cell r="R321">
            <v>129569.3</v>
          </cell>
        </row>
        <row r="322">
          <cell r="A322">
            <v>513200</v>
          </cell>
          <cell r="B322" t="str">
            <v>New Meters - Domestic</v>
          </cell>
          <cell r="C322" t="str">
            <v>New Meter Connections - Domestic</v>
          </cell>
          <cell r="D322" t="str">
            <v>Elec Ntwk Project Management</v>
          </cell>
          <cell r="E322" t="str">
            <v>In Field</v>
          </cell>
          <cell r="F322">
            <v>37073</v>
          </cell>
          <cell r="G322">
            <v>37467</v>
          </cell>
          <cell r="H322" t="str">
            <v>Walsh, Marcus</v>
          </cell>
          <cell r="I322">
            <v>0</v>
          </cell>
          <cell r="J322">
            <v>2101</v>
          </cell>
          <cell r="K322" t="str">
            <v>CIPEN Serv &amp; Meters</v>
          </cell>
          <cell r="L322">
            <v>29131</v>
          </cell>
          <cell r="M322">
            <v>70101</v>
          </cell>
          <cell r="N322">
            <v>66950.509999999995</v>
          </cell>
          <cell r="O322">
            <v>736473.53</v>
          </cell>
          <cell r="P322">
            <v>143328.09</v>
          </cell>
          <cell r="Q322">
            <v>593145.43999999994</v>
          </cell>
          <cell r="R322">
            <v>736473.53</v>
          </cell>
        </row>
        <row r="323">
          <cell r="A323">
            <v>513201</v>
          </cell>
          <cell r="B323" t="str">
            <v>New Services</v>
          </cell>
          <cell r="C323" t="str">
            <v>New Services</v>
          </cell>
          <cell r="D323" t="str">
            <v>Elec Ntwk Project Management</v>
          </cell>
          <cell r="E323" t="str">
            <v>In Field</v>
          </cell>
          <cell r="F323">
            <v>37073</v>
          </cell>
          <cell r="G323">
            <v>37437</v>
          </cell>
          <cell r="H323" t="str">
            <v>Walsh, Marcus</v>
          </cell>
          <cell r="I323">
            <v>3850</v>
          </cell>
          <cell r="J323">
            <v>2101</v>
          </cell>
          <cell r="K323" t="str">
            <v>CIPEN Serv &amp; Meters</v>
          </cell>
          <cell r="L323">
            <v>29131</v>
          </cell>
          <cell r="M323">
            <v>70101</v>
          </cell>
          <cell r="N323">
            <v>55453.84</v>
          </cell>
          <cell r="O323">
            <v>587562.23</v>
          </cell>
          <cell r="P323">
            <v>139928.29999999999</v>
          </cell>
          <cell r="Q323">
            <v>447633.93</v>
          </cell>
          <cell r="R323">
            <v>587562.23</v>
          </cell>
        </row>
        <row r="324">
          <cell r="A324">
            <v>513202</v>
          </cell>
          <cell r="B324" t="str">
            <v>New Meters - Commerical</v>
          </cell>
          <cell r="C324" t="str">
            <v>New Meter Connections - Commerical</v>
          </cell>
          <cell r="D324" t="str">
            <v>Elec Ntwk Project Management</v>
          </cell>
          <cell r="E324" t="str">
            <v>In Field</v>
          </cell>
          <cell r="F324">
            <v>37073</v>
          </cell>
          <cell r="G324">
            <v>37437</v>
          </cell>
          <cell r="H324" t="str">
            <v>Walsh, Marcus</v>
          </cell>
          <cell r="I324">
            <v>0</v>
          </cell>
          <cell r="J324">
            <v>2101</v>
          </cell>
          <cell r="K324" t="str">
            <v>CIPEN Serv &amp; Meters</v>
          </cell>
          <cell r="L324">
            <v>29131</v>
          </cell>
          <cell r="M324">
            <v>70101</v>
          </cell>
          <cell r="N324">
            <v>19231.47</v>
          </cell>
          <cell r="O324">
            <v>201122.57</v>
          </cell>
          <cell r="P324">
            <v>37788.400000000001</v>
          </cell>
          <cell r="Q324">
            <v>163334.17000000001</v>
          </cell>
          <cell r="R324">
            <v>201122.57</v>
          </cell>
        </row>
        <row r="325">
          <cell r="A325">
            <v>513203</v>
          </cell>
          <cell r="B325" t="str">
            <v>Acto-ANU Balmain Vilage</v>
          </cell>
          <cell r="C325" t="str">
            <v>ANU-Balmain Village HV/LV/SL Reticulation Alterations</v>
          </cell>
          <cell r="D325" t="str">
            <v>Elec Ntwk Project Management</v>
          </cell>
          <cell r="E325" t="str">
            <v>Design</v>
          </cell>
          <cell r="F325">
            <v>37116</v>
          </cell>
          <cell r="G325">
            <v>38076</v>
          </cell>
          <cell r="H325" t="str">
            <v>Peisley, Mr. Warren</v>
          </cell>
          <cell r="I325">
            <v>0</v>
          </cell>
          <cell r="J325">
            <v>2101</v>
          </cell>
          <cell r="K325" t="str">
            <v>CIPEN Special Reqst</v>
          </cell>
          <cell r="L325">
            <v>29131</v>
          </cell>
          <cell r="M325">
            <v>70101</v>
          </cell>
          <cell r="N325">
            <v>63.08</v>
          </cell>
          <cell r="O325">
            <v>1826.91</v>
          </cell>
          <cell r="P325">
            <v>1826.91</v>
          </cell>
          <cell r="Q325">
            <v>0</v>
          </cell>
          <cell r="R325">
            <v>1826.91</v>
          </cell>
        </row>
        <row r="326">
          <cell r="A326">
            <v>513204</v>
          </cell>
          <cell r="B326" t="str">
            <v>Holt 25/51 Magpies Sprts Club</v>
          </cell>
          <cell r="C326" t="str">
            <v>Holt 25/51 Supply Upgrade S/S 3147 to Magpies Sports Club</v>
          </cell>
          <cell r="D326" t="str">
            <v>Elec Ntwk Project Management</v>
          </cell>
          <cell r="E326" t="str">
            <v>CLOSED</v>
          </cell>
          <cell r="F326">
            <v>37132</v>
          </cell>
          <cell r="G326">
            <v>37356</v>
          </cell>
          <cell r="H326" t="str">
            <v>Singh, Mr. Darshan</v>
          </cell>
          <cell r="I326">
            <v>0</v>
          </cell>
          <cell r="J326">
            <v>2101</v>
          </cell>
          <cell r="K326" t="str">
            <v>CIPEN Com/Ind Dvlpm</v>
          </cell>
          <cell r="L326">
            <v>29131</v>
          </cell>
          <cell r="M326">
            <v>70101</v>
          </cell>
          <cell r="N326">
            <v>0</v>
          </cell>
          <cell r="O326">
            <v>13955.3</v>
          </cell>
          <cell r="P326">
            <v>0</v>
          </cell>
          <cell r="Q326">
            <v>13955.3</v>
          </cell>
          <cell r="R326">
            <v>13955.3</v>
          </cell>
        </row>
        <row r="327">
          <cell r="A327">
            <v>513205</v>
          </cell>
          <cell r="B327" t="str">
            <v>Wats 14/61 LV Retic to Units</v>
          </cell>
          <cell r="C327" t="str">
            <v>Watson 14/61 LV Reticulation to unit development</v>
          </cell>
          <cell r="D327" t="str">
            <v>Elec Ntwk Project Management</v>
          </cell>
          <cell r="E327" t="str">
            <v>Design</v>
          </cell>
          <cell r="F327">
            <v>37132</v>
          </cell>
          <cell r="G327">
            <v>37437</v>
          </cell>
          <cell r="H327" t="str">
            <v>Singh, Mr. Darshan</v>
          </cell>
          <cell r="I327">
            <v>0</v>
          </cell>
          <cell r="J327">
            <v>2101</v>
          </cell>
          <cell r="K327" t="str">
            <v>CIPEN Urban Infill</v>
          </cell>
          <cell r="L327">
            <v>29131</v>
          </cell>
          <cell r="M327">
            <v>70101</v>
          </cell>
          <cell r="N327">
            <v>0</v>
          </cell>
          <cell r="O327">
            <v>918.62</v>
          </cell>
          <cell r="P327">
            <v>918.62</v>
          </cell>
          <cell r="Q327">
            <v>0</v>
          </cell>
          <cell r="R327">
            <v>918.62</v>
          </cell>
        </row>
        <row r="328">
          <cell r="A328">
            <v>513206</v>
          </cell>
          <cell r="B328" t="str">
            <v>Macq 1/19 LV Supply to Units</v>
          </cell>
          <cell r="C328" t="str">
            <v>Macquarie 14/61 LV Supply to unit development</v>
          </cell>
          <cell r="D328" t="str">
            <v>Elec Ntwk Project Management</v>
          </cell>
          <cell r="E328" t="str">
            <v>Design</v>
          </cell>
          <cell r="F328">
            <v>37133</v>
          </cell>
          <cell r="G328">
            <v>37529</v>
          </cell>
          <cell r="H328" t="str">
            <v>Singh, Mr. Darshan</v>
          </cell>
          <cell r="I328">
            <v>0</v>
          </cell>
          <cell r="J328">
            <v>2101</v>
          </cell>
          <cell r="K328" t="str">
            <v>CIPEN Urban Infill</v>
          </cell>
          <cell r="L328">
            <v>29131</v>
          </cell>
          <cell r="M328">
            <v>70101</v>
          </cell>
          <cell r="N328">
            <v>94.62</v>
          </cell>
          <cell r="O328">
            <v>536.16</v>
          </cell>
          <cell r="P328">
            <v>536.16</v>
          </cell>
          <cell r="Q328">
            <v>0</v>
          </cell>
          <cell r="R328">
            <v>536.16</v>
          </cell>
        </row>
        <row r="329">
          <cell r="A329">
            <v>513207</v>
          </cell>
          <cell r="B329" t="str">
            <v>Cupp Lots 1&amp;2 Yellowbox Rd.</v>
          </cell>
          <cell r="C329" t="str">
            <v>Cuppacumalong Lots 1&amp;2 Yellowbox Rd.- supply to Rural Block</v>
          </cell>
          <cell r="D329" t="str">
            <v>Elec Ntwk Project Management</v>
          </cell>
          <cell r="E329" t="str">
            <v>CLOSED</v>
          </cell>
          <cell r="F329">
            <v>37133</v>
          </cell>
          <cell r="G329">
            <v>37346</v>
          </cell>
          <cell r="H329" t="str">
            <v>Walisundara, Mrs. Lakshmi</v>
          </cell>
          <cell r="I329">
            <v>0</v>
          </cell>
          <cell r="J329">
            <v>2101</v>
          </cell>
          <cell r="K329" t="str">
            <v>CIPEN Rural Dvlpmnt</v>
          </cell>
          <cell r="L329">
            <v>29131</v>
          </cell>
          <cell r="M329">
            <v>70101</v>
          </cell>
          <cell r="N329">
            <v>0</v>
          </cell>
          <cell r="O329">
            <v>13986.86</v>
          </cell>
          <cell r="P329">
            <v>0</v>
          </cell>
          <cell r="Q329">
            <v>13986.86</v>
          </cell>
          <cell r="R329">
            <v>13986.86</v>
          </cell>
        </row>
        <row r="330">
          <cell r="A330">
            <v>513208</v>
          </cell>
          <cell r="B330" t="str">
            <v>Dunl 7/108 LV Supply</v>
          </cell>
          <cell r="C330" t="str">
            <v>Dunlop 7/108 LV supply to townhouses</v>
          </cell>
          <cell r="D330" t="str">
            <v>Elec Ntwk Project Management</v>
          </cell>
          <cell r="E330" t="str">
            <v>Field Complete</v>
          </cell>
          <cell r="F330">
            <v>37133</v>
          </cell>
          <cell r="H330" t="str">
            <v>Singh, Mr. Darshan</v>
          </cell>
          <cell r="I330">
            <v>3960</v>
          </cell>
          <cell r="J330">
            <v>2101</v>
          </cell>
          <cell r="K330" t="str">
            <v>CIPEN Urban Infill</v>
          </cell>
          <cell r="L330">
            <v>29131</v>
          </cell>
          <cell r="M330">
            <v>70101</v>
          </cell>
          <cell r="N330">
            <v>0</v>
          </cell>
          <cell r="O330">
            <v>3721.59</v>
          </cell>
          <cell r="P330">
            <v>3721.59</v>
          </cell>
          <cell r="Q330">
            <v>0</v>
          </cell>
          <cell r="R330">
            <v>3721.59</v>
          </cell>
        </row>
        <row r="331">
          <cell r="A331">
            <v>513209</v>
          </cell>
          <cell r="B331" t="str">
            <v>ZSS Signage</v>
          </cell>
          <cell r="C331" t="str">
            <v>Installation of signage to all Zone Substations</v>
          </cell>
          <cell r="D331" t="str">
            <v>Elec Ntwk Asset Performance</v>
          </cell>
          <cell r="E331" t="str">
            <v>Field Complete</v>
          </cell>
          <cell r="F331">
            <v>37104</v>
          </cell>
          <cell r="G331">
            <v>37256</v>
          </cell>
          <cell r="H331" t="str">
            <v>Gubler, Dominic</v>
          </cell>
          <cell r="I331">
            <v>5640.1</v>
          </cell>
          <cell r="J331">
            <v>2105</v>
          </cell>
          <cell r="K331" t="str">
            <v>CIPEN ZSS Augment</v>
          </cell>
          <cell r="L331">
            <v>29131</v>
          </cell>
          <cell r="M331">
            <v>70103</v>
          </cell>
          <cell r="N331">
            <v>0</v>
          </cell>
          <cell r="O331">
            <v>4012.36</v>
          </cell>
          <cell r="P331">
            <v>4012.36</v>
          </cell>
          <cell r="Q331">
            <v>0</v>
          </cell>
          <cell r="R331">
            <v>4012.36</v>
          </cell>
        </row>
        <row r="332">
          <cell r="A332">
            <v>513210</v>
          </cell>
          <cell r="B332" t="str">
            <v>Melb 30&amp;31 LV supply to shops</v>
          </cell>
          <cell r="C332" t="str">
            <v>Melba Blocks 30&amp;31 LV supply to shops</v>
          </cell>
          <cell r="D332" t="str">
            <v>Elec Ntwk Project Management</v>
          </cell>
          <cell r="E332" t="str">
            <v>CLOSED</v>
          </cell>
          <cell r="F332">
            <v>37133</v>
          </cell>
          <cell r="H332" t="str">
            <v>Singh, Mr. Darshan</v>
          </cell>
          <cell r="I332">
            <v>2843</v>
          </cell>
          <cell r="J332">
            <v>2101</v>
          </cell>
          <cell r="K332" t="str">
            <v>CIPEN Com/Ind Dvlpm</v>
          </cell>
          <cell r="L332">
            <v>29131</v>
          </cell>
          <cell r="M332">
            <v>70101</v>
          </cell>
          <cell r="N332">
            <v>0</v>
          </cell>
          <cell r="O332">
            <v>5472.21</v>
          </cell>
          <cell r="P332">
            <v>0</v>
          </cell>
          <cell r="Q332">
            <v>5472.21</v>
          </cell>
          <cell r="R332">
            <v>5472.21</v>
          </cell>
        </row>
        <row r="333">
          <cell r="A333">
            <v>513211</v>
          </cell>
          <cell r="B333" t="str">
            <v>Fysh 14/20 LV U/G Service</v>
          </cell>
          <cell r="C333" t="str">
            <v>Fyshwick 14/20 Install LV U/ground Service Cable</v>
          </cell>
          <cell r="D333" t="str">
            <v>Elec Ntwk Project Management</v>
          </cell>
          <cell r="E333" t="str">
            <v>CLOSED</v>
          </cell>
          <cell r="F333">
            <v>37134</v>
          </cell>
          <cell r="H333" t="str">
            <v>Singh, Mr. Darshan</v>
          </cell>
          <cell r="I333">
            <v>3723</v>
          </cell>
          <cell r="J333">
            <v>2101</v>
          </cell>
          <cell r="K333" t="str">
            <v>CIPEN Com/Ind Dvlpm</v>
          </cell>
          <cell r="L333">
            <v>29131</v>
          </cell>
          <cell r="M333">
            <v>70101</v>
          </cell>
          <cell r="N333">
            <v>0</v>
          </cell>
          <cell r="O333">
            <v>4113.47</v>
          </cell>
          <cell r="P333">
            <v>0</v>
          </cell>
          <cell r="Q333">
            <v>4113.47</v>
          </cell>
          <cell r="R333">
            <v>4113.47</v>
          </cell>
        </row>
        <row r="334">
          <cell r="A334">
            <v>513212</v>
          </cell>
          <cell r="B334" t="str">
            <v>Airp Blk 19 HV&amp;LV Retic.</v>
          </cell>
          <cell r="C334" t="str">
            <v>Canberra International Airport Business Pk. Blk 19 HV&amp;LV retic. to Bldg B3</v>
          </cell>
          <cell r="D334" t="str">
            <v>Elec Ntwk Project Management</v>
          </cell>
          <cell r="E334" t="str">
            <v>CLOSED</v>
          </cell>
          <cell r="F334">
            <v>37133</v>
          </cell>
          <cell r="G334">
            <v>37406</v>
          </cell>
          <cell r="H334" t="str">
            <v>Cortes, Frank</v>
          </cell>
          <cell r="I334">
            <v>67956</v>
          </cell>
          <cell r="J334">
            <v>2101</v>
          </cell>
          <cell r="K334" t="str">
            <v>CIPEN Com/Ind Dvlpm</v>
          </cell>
          <cell r="L334">
            <v>29131</v>
          </cell>
          <cell r="M334">
            <v>70101</v>
          </cell>
          <cell r="N334">
            <v>0</v>
          </cell>
          <cell r="O334">
            <v>68589.66</v>
          </cell>
          <cell r="P334">
            <v>0</v>
          </cell>
          <cell r="Q334">
            <v>68589.66</v>
          </cell>
          <cell r="R334">
            <v>68589.66</v>
          </cell>
        </row>
        <row r="335">
          <cell r="A335">
            <v>513213</v>
          </cell>
          <cell r="B335" t="str">
            <v>Char 9/59 LV retic. u/grade</v>
          </cell>
          <cell r="C335" t="str">
            <v>Charnwood 9/59 LV Reticulation Upgrade</v>
          </cell>
          <cell r="D335" t="str">
            <v>Elec Ntwk Strategy&amp;Regulatory</v>
          </cell>
          <cell r="E335" t="str">
            <v>CLOSED</v>
          </cell>
          <cell r="F335">
            <v>37135</v>
          </cell>
          <cell r="H335" t="str">
            <v>Singh, Mr. Darshan</v>
          </cell>
          <cell r="I335">
            <v>3761</v>
          </cell>
          <cell r="J335">
            <v>2102</v>
          </cell>
          <cell r="K335" t="str">
            <v>CIPEN DS Sys Augmen</v>
          </cell>
          <cell r="L335">
            <v>29131</v>
          </cell>
          <cell r="M335">
            <v>70103</v>
          </cell>
          <cell r="N335">
            <v>0</v>
          </cell>
          <cell r="O335">
            <v>5394.46</v>
          </cell>
          <cell r="P335">
            <v>0</v>
          </cell>
          <cell r="Q335">
            <v>5394.46</v>
          </cell>
          <cell r="R335">
            <v>5394.46</v>
          </cell>
        </row>
        <row r="336">
          <cell r="A336">
            <v>513214</v>
          </cell>
          <cell r="B336" t="str">
            <v>WASP Licenses</v>
          </cell>
          <cell r="C336" t="str">
            <v>Electricity Networks IT Project WASP Licenses</v>
          </cell>
          <cell r="D336" t="str">
            <v>Elec Ntwk Asset Performance</v>
          </cell>
          <cell r="E336" t="str">
            <v>CLOSED</v>
          </cell>
          <cell r="F336">
            <v>36892</v>
          </cell>
          <cell r="G336">
            <v>37134</v>
          </cell>
          <cell r="H336" t="str">
            <v>Ramm, Mr. Darryl</v>
          </cell>
          <cell r="I336">
            <v>66470</v>
          </cell>
          <cell r="J336">
            <v>2105</v>
          </cell>
          <cell r="K336" t="str">
            <v>CIPEN IT Projects</v>
          </cell>
          <cell r="L336">
            <v>29731</v>
          </cell>
          <cell r="M336">
            <v>70108</v>
          </cell>
          <cell r="N336">
            <v>0</v>
          </cell>
          <cell r="O336">
            <v>66470</v>
          </cell>
          <cell r="P336">
            <v>0</v>
          </cell>
          <cell r="Q336">
            <v>66470</v>
          </cell>
          <cell r="R336">
            <v>66470</v>
          </cell>
        </row>
        <row r="337">
          <cell r="A337">
            <v>513215</v>
          </cell>
          <cell r="B337" t="str">
            <v>Phil 1/34 - Relocate HV Pole</v>
          </cell>
          <cell r="C337" t="str">
            <v>Phillip - 1/34 - Relocate HV Pole</v>
          </cell>
          <cell r="D337" t="str">
            <v>Elec Ntwk Project Management</v>
          </cell>
          <cell r="E337" t="str">
            <v>Field Complete</v>
          </cell>
          <cell r="F337">
            <v>37135</v>
          </cell>
          <cell r="G337">
            <v>37346</v>
          </cell>
          <cell r="H337" t="str">
            <v>Rewal, Mr. Subhash</v>
          </cell>
          <cell r="I337">
            <v>14300</v>
          </cell>
          <cell r="J337">
            <v>2101</v>
          </cell>
          <cell r="K337" t="str">
            <v>CIPEN Special Reqst</v>
          </cell>
          <cell r="L337">
            <v>29131</v>
          </cell>
          <cell r="M337">
            <v>70101</v>
          </cell>
          <cell r="N337">
            <v>0</v>
          </cell>
          <cell r="O337">
            <v>11042.51</v>
          </cell>
          <cell r="P337">
            <v>11042.51</v>
          </cell>
          <cell r="Q337">
            <v>0</v>
          </cell>
          <cell r="R337">
            <v>11042.51</v>
          </cell>
        </row>
        <row r="338">
          <cell r="A338">
            <v>513216</v>
          </cell>
          <cell r="B338" t="str">
            <v>O'lay Assets-Fire Haz. maps</v>
          </cell>
          <cell r="C338" t="str">
            <v>Overlaying of ActewAGL Assets on Fire Hazard Maps</v>
          </cell>
          <cell r="D338" t="str">
            <v>Elec Ntwk Asset Performance</v>
          </cell>
          <cell r="E338" t="str">
            <v>In Field</v>
          </cell>
          <cell r="F338">
            <v>37135</v>
          </cell>
          <cell r="H338" t="str">
            <v>Ramm, Mr. Darryl</v>
          </cell>
          <cell r="I338">
            <v>2400</v>
          </cell>
          <cell r="J338">
            <v>2105</v>
          </cell>
          <cell r="K338" t="str">
            <v>CIPEN IT Projects</v>
          </cell>
          <cell r="L338">
            <v>29731</v>
          </cell>
          <cell r="M338">
            <v>70108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A339">
            <v>513217</v>
          </cell>
          <cell r="B339" t="str">
            <v>Wann 28/130 LV Retic/Supply</v>
          </cell>
          <cell r="C339" t="str">
            <v>Wanniassa 28/130 LV Reticulation/Supply to Medical Supply</v>
          </cell>
          <cell r="D339" t="str">
            <v>Elec Ntwk Project Management</v>
          </cell>
          <cell r="E339" t="str">
            <v>CLOSED</v>
          </cell>
          <cell r="F339">
            <v>37152</v>
          </cell>
          <cell r="H339" t="str">
            <v>Singh, Mr. Darshan</v>
          </cell>
          <cell r="I339">
            <v>7530</v>
          </cell>
          <cell r="J339">
            <v>2101</v>
          </cell>
          <cell r="K339" t="str">
            <v>CIPEN Com/Ind Dvlpm</v>
          </cell>
          <cell r="L339">
            <v>29131</v>
          </cell>
          <cell r="M339">
            <v>70101</v>
          </cell>
          <cell r="N339">
            <v>0</v>
          </cell>
          <cell r="O339">
            <v>7532.02</v>
          </cell>
          <cell r="P339">
            <v>0</v>
          </cell>
          <cell r="Q339">
            <v>7532.02</v>
          </cell>
          <cell r="R339">
            <v>7532.02</v>
          </cell>
        </row>
        <row r="340">
          <cell r="A340">
            <v>513219</v>
          </cell>
          <cell r="B340" t="str">
            <v>Ains 18/24 LV Supply to Units</v>
          </cell>
          <cell r="C340" t="str">
            <v>Ainslie 18/24 LV Supply to Units</v>
          </cell>
          <cell r="D340" t="str">
            <v>Elec Ntwk Project Management</v>
          </cell>
          <cell r="E340" t="str">
            <v>In Field</v>
          </cell>
          <cell r="F340">
            <v>37152</v>
          </cell>
          <cell r="G340">
            <v>37437</v>
          </cell>
          <cell r="H340" t="str">
            <v>Singh, Mr. Darshan</v>
          </cell>
          <cell r="I340">
            <v>7500</v>
          </cell>
          <cell r="J340">
            <v>2101</v>
          </cell>
          <cell r="K340" t="str">
            <v>CIPEN Urban Infill</v>
          </cell>
          <cell r="L340">
            <v>29131</v>
          </cell>
          <cell r="M340">
            <v>70101</v>
          </cell>
          <cell r="N340">
            <v>1998.86</v>
          </cell>
          <cell r="O340">
            <v>9457.76</v>
          </cell>
          <cell r="P340">
            <v>9457.76</v>
          </cell>
          <cell r="Q340">
            <v>0</v>
          </cell>
          <cell r="R340">
            <v>9457.76</v>
          </cell>
        </row>
        <row r="341">
          <cell r="A341">
            <v>513220</v>
          </cell>
          <cell r="B341" t="str">
            <v>NSW Rural Lots 1&amp;2 Goor. Par.</v>
          </cell>
          <cell r="C341" t="str">
            <v>Goorooyaroo Parish lots 1&amp;2 HV (3 Phase) Supply to 3 rural blocks for A&amp;A Constr</v>
          </cell>
          <cell r="D341" t="str">
            <v>Elec Ntwk Project Management</v>
          </cell>
          <cell r="E341" t="str">
            <v>Field Complete</v>
          </cell>
          <cell r="F341">
            <v>37152</v>
          </cell>
          <cell r="H341" t="str">
            <v>Maguire, Paul</v>
          </cell>
          <cell r="I341">
            <v>37604</v>
          </cell>
          <cell r="J341">
            <v>2101</v>
          </cell>
          <cell r="K341" t="str">
            <v>CIPEN Rural Dvlpmnt</v>
          </cell>
          <cell r="L341">
            <v>29131</v>
          </cell>
          <cell r="M341">
            <v>70101</v>
          </cell>
          <cell r="N341">
            <v>0</v>
          </cell>
          <cell r="O341">
            <v>28012.35</v>
          </cell>
          <cell r="P341">
            <v>28012.35</v>
          </cell>
          <cell r="Q341">
            <v>0</v>
          </cell>
          <cell r="R341">
            <v>28012.35</v>
          </cell>
        </row>
        <row r="342">
          <cell r="A342">
            <v>513221</v>
          </cell>
          <cell r="B342" t="str">
            <v>Lath Zone WTI Replace</v>
          </cell>
          <cell r="C342" t="str">
            <v>Latham Zone WTI Replacement Program</v>
          </cell>
          <cell r="D342" t="str">
            <v>Elec Ntwk Asset Performance</v>
          </cell>
          <cell r="E342" t="str">
            <v>In Field</v>
          </cell>
          <cell r="F342">
            <v>37165</v>
          </cell>
          <cell r="H342" t="str">
            <v>Roesler, Mr. Michael</v>
          </cell>
          <cell r="I342">
            <v>33001</v>
          </cell>
          <cell r="J342">
            <v>2105</v>
          </cell>
          <cell r="K342" t="str">
            <v>CIPEN Meter Replace</v>
          </cell>
          <cell r="L342">
            <v>29131</v>
          </cell>
          <cell r="M342">
            <v>70102</v>
          </cell>
          <cell r="N342">
            <v>333.24</v>
          </cell>
          <cell r="O342">
            <v>7318.71</v>
          </cell>
          <cell r="P342">
            <v>7318.71</v>
          </cell>
          <cell r="Q342">
            <v>0</v>
          </cell>
          <cell r="R342">
            <v>7318.71</v>
          </cell>
        </row>
        <row r="343">
          <cell r="A343">
            <v>513222</v>
          </cell>
          <cell r="B343" t="str">
            <v>Gung Flemington Rd HV</v>
          </cell>
          <cell r="C343" t="str">
            <v>Gungahlin Flemington Rd HV O/Head Relocation</v>
          </cell>
          <cell r="D343" t="str">
            <v>Elec Ntwk Project Management</v>
          </cell>
          <cell r="E343" t="str">
            <v>Field Complete</v>
          </cell>
          <cell r="F343">
            <v>37160</v>
          </cell>
          <cell r="H343" t="str">
            <v>Walisundara, Mrs. Lakshmi</v>
          </cell>
          <cell r="I343">
            <v>15109</v>
          </cell>
          <cell r="J343">
            <v>2101</v>
          </cell>
          <cell r="K343" t="str">
            <v>CIPEN Special Reqst</v>
          </cell>
          <cell r="L343">
            <v>29131</v>
          </cell>
          <cell r="M343">
            <v>70101</v>
          </cell>
          <cell r="N343">
            <v>0</v>
          </cell>
          <cell r="O343">
            <v>14564.71</v>
          </cell>
          <cell r="P343">
            <v>14564.71</v>
          </cell>
          <cell r="Q343">
            <v>0</v>
          </cell>
          <cell r="R343">
            <v>14564.71</v>
          </cell>
        </row>
        <row r="344">
          <cell r="A344">
            <v>513223</v>
          </cell>
          <cell r="B344" t="str">
            <v>Mitc 1/16 Sub 1951 Augment</v>
          </cell>
          <cell r="C344" t="str">
            <v>Mitchell 1/16 Sub 1951 Augmentation</v>
          </cell>
          <cell r="D344" t="str">
            <v>Elec Ntwk Strategy&amp;Regulatory</v>
          </cell>
          <cell r="E344" t="str">
            <v>CLOSED</v>
          </cell>
          <cell r="F344">
            <v>37135</v>
          </cell>
          <cell r="G344">
            <v>37437</v>
          </cell>
          <cell r="H344" t="str">
            <v>Hunnemann, Frank</v>
          </cell>
          <cell r="I344">
            <v>276329</v>
          </cell>
          <cell r="J344">
            <v>2102</v>
          </cell>
          <cell r="K344" t="str">
            <v>CIPEN DS S/S Augmen</v>
          </cell>
          <cell r="L344">
            <v>29131</v>
          </cell>
          <cell r="M344">
            <v>70103</v>
          </cell>
          <cell r="N344">
            <v>0</v>
          </cell>
          <cell r="O344">
            <v>255406.28</v>
          </cell>
          <cell r="P344">
            <v>0</v>
          </cell>
          <cell r="Q344">
            <v>255406.28</v>
          </cell>
          <cell r="R344">
            <v>255406.28</v>
          </cell>
        </row>
        <row r="345">
          <cell r="A345">
            <v>513224</v>
          </cell>
          <cell r="B345" t="str">
            <v>Jerr Mugga Landfill Blk 2114</v>
          </cell>
          <cell r="C345" t="str">
            <v>Jerrabomberra Mugga Landfill Blk 2114</v>
          </cell>
          <cell r="D345" t="str">
            <v>Elec Ntwk Project Management</v>
          </cell>
          <cell r="E345" t="str">
            <v>Field Complete</v>
          </cell>
          <cell r="F345">
            <v>37161</v>
          </cell>
          <cell r="H345" t="str">
            <v>Rewal, Mr. Subhash</v>
          </cell>
          <cell r="I345">
            <v>15610</v>
          </cell>
          <cell r="J345">
            <v>2101</v>
          </cell>
          <cell r="K345" t="str">
            <v>CIPEN Special Reqst</v>
          </cell>
          <cell r="L345">
            <v>29131</v>
          </cell>
          <cell r="M345">
            <v>70101</v>
          </cell>
          <cell r="N345">
            <v>0</v>
          </cell>
          <cell r="O345">
            <v>23223.97</v>
          </cell>
          <cell r="P345">
            <v>23223.97</v>
          </cell>
          <cell r="Q345">
            <v>0</v>
          </cell>
          <cell r="R345">
            <v>23223.97</v>
          </cell>
        </row>
        <row r="346">
          <cell r="A346">
            <v>513225</v>
          </cell>
          <cell r="B346" t="str">
            <v>Red H 16/41 LV Service Aug</v>
          </cell>
          <cell r="C346" t="str">
            <v>Red Hill Blk 16 Sec 41 LV Service Augmentation</v>
          </cell>
          <cell r="D346" t="str">
            <v>Elec Ntwk Strategy&amp;Regulatory</v>
          </cell>
          <cell r="E346" t="str">
            <v>CLOSED</v>
          </cell>
          <cell r="F346">
            <v>37165</v>
          </cell>
          <cell r="G346">
            <v>37226</v>
          </cell>
          <cell r="H346" t="str">
            <v>Roesler, Mr. Michael</v>
          </cell>
          <cell r="I346">
            <v>6970</v>
          </cell>
          <cell r="J346">
            <v>2102</v>
          </cell>
          <cell r="K346" t="str">
            <v>CIPEN DS Sys Augmen</v>
          </cell>
          <cell r="L346">
            <v>29131</v>
          </cell>
          <cell r="M346">
            <v>70103</v>
          </cell>
          <cell r="N346">
            <v>0</v>
          </cell>
          <cell r="O346">
            <v>5109.3</v>
          </cell>
          <cell r="P346">
            <v>0</v>
          </cell>
          <cell r="Q346">
            <v>5109.3</v>
          </cell>
          <cell r="R346">
            <v>5109.3</v>
          </cell>
        </row>
        <row r="347">
          <cell r="A347">
            <v>513226</v>
          </cell>
          <cell r="B347" t="str">
            <v>Conder 9 Banks 3 Stg 2A HV/LV</v>
          </cell>
          <cell r="C347" t="str">
            <v>Conder 9 Banks 3 Stage 2A HV/LV Retic</v>
          </cell>
          <cell r="D347" t="str">
            <v>Elec Ntwk Project Management</v>
          </cell>
          <cell r="E347" t="str">
            <v>In Field</v>
          </cell>
          <cell r="F347">
            <v>37165</v>
          </cell>
          <cell r="G347">
            <v>37622</v>
          </cell>
          <cell r="H347" t="str">
            <v>Peisley, Mr. Warren</v>
          </cell>
          <cell r="I347">
            <v>164010</v>
          </cell>
          <cell r="J347">
            <v>2101</v>
          </cell>
          <cell r="K347" t="str">
            <v>CIPEN Urban Dvlpmnt</v>
          </cell>
          <cell r="L347">
            <v>29131</v>
          </cell>
          <cell r="M347">
            <v>70101</v>
          </cell>
          <cell r="N347">
            <v>-165.87</v>
          </cell>
          <cell r="O347">
            <v>154095.73000000001</v>
          </cell>
          <cell r="P347">
            <v>154095.73000000001</v>
          </cell>
          <cell r="Q347">
            <v>0</v>
          </cell>
          <cell r="R347">
            <v>154095.73000000001</v>
          </cell>
        </row>
        <row r="348">
          <cell r="A348">
            <v>513227</v>
          </cell>
          <cell r="B348" t="str">
            <v>Turn 22 &amp; 23/28 LV Reloc</v>
          </cell>
          <cell r="C348" t="str">
            <v>Turner Blk 22 &amp; 23 Sec 28 LV Relocation for Multi Unit Dev</v>
          </cell>
          <cell r="D348" t="str">
            <v>Elec Ntwk Project Management</v>
          </cell>
          <cell r="E348" t="str">
            <v>Design</v>
          </cell>
          <cell r="F348">
            <v>37165</v>
          </cell>
          <cell r="G348">
            <v>37468</v>
          </cell>
          <cell r="H348" t="str">
            <v>Singh, Mr. Darshan</v>
          </cell>
          <cell r="I348">
            <v>0</v>
          </cell>
          <cell r="J348">
            <v>2101</v>
          </cell>
          <cell r="K348" t="str">
            <v>CIPEN Special Reqst</v>
          </cell>
          <cell r="L348">
            <v>29131</v>
          </cell>
          <cell r="M348">
            <v>70101</v>
          </cell>
          <cell r="N348">
            <v>0</v>
          </cell>
          <cell r="O348">
            <v>157.69999999999999</v>
          </cell>
          <cell r="P348">
            <v>157.69999999999999</v>
          </cell>
          <cell r="Q348">
            <v>0</v>
          </cell>
          <cell r="R348">
            <v>157.69999999999999</v>
          </cell>
        </row>
        <row r="349">
          <cell r="A349">
            <v>513230</v>
          </cell>
          <cell r="B349" t="str">
            <v>Turn 12 &amp; 13/61 LV Retic</v>
          </cell>
          <cell r="C349" t="str">
            <v>Turner Blk 12 &amp; 13 Sec 61 LV Retic/Supply to Units</v>
          </cell>
          <cell r="D349" t="str">
            <v>Elec Ntwk Project Management</v>
          </cell>
          <cell r="E349" t="str">
            <v>Field Complete</v>
          </cell>
          <cell r="F349">
            <v>37165</v>
          </cell>
          <cell r="H349" t="str">
            <v>Singh, Mr. Darshan</v>
          </cell>
          <cell r="I349">
            <v>9980</v>
          </cell>
          <cell r="J349">
            <v>2101</v>
          </cell>
          <cell r="K349" t="str">
            <v>CIPEN Urban Infill</v>
          </cell>
          <cell r="L349">
            <v>29131</v>
          </cell>
          <cell r="M349">
            <v>70101</v>
          </cell>
          <cell r="N349">
            <v>0</v>
          </cell>
          <cell r="O349">
            <v>16255.73</v>
          </cell>
          <cell r="P349">
            <v>16255.73</v>
          </cell>
          <cell r="Q349">
            <v>0</v>
          </cell>
          <cell r="R349">
            <v>16255.73</v>
          </cell>
        </row>
        <row r="350">
          <cell r="A350">
            <v>513231</v>
          </cell>
          <cell r="B350" t="str">
            <v>Nich Gold Creek LV Supply</v>
          </cell>
          <cell r="C350" t="str">
            <v>Nicholls Gold Creek LV Supply to Golf Course</v>
          </cell>
          <cell r="D350" t="str">
            <v>Elec Ntwk Project Management</v>
          </cell>
          <cell r="E350" t="str">
            <v>Design</v>
          </cell>
          <cell r="F350">
            <v>37165</v>
          </cell>
          <cell r="G350">
            <v>37529</v>
          </cell>
          <cell r="H350" t="str">
            <v>Peisley, Mr. Warren</v>
          </cell>
          <cell r="I350">
            <v>0</v>
          </cell>
          <cell r="J350">
            <v>2101</v>
          </cell>
          <cell r="K350" t="str">
            <v>CIPEN Com/Ind Dvlpm</v>
          </cell>
          <cell r="L350">
            <v>29131</v>
          </cell>
          <cell r="M350">
            <v>70101</v>
          </cell>
          <cell r="N350">
            <v>0</v>
          </cell>
          <cell r="O350">
            <v>491.07</v>
          </cell>
          <cell r="P350">
            <v>491.07</v>
          </cell>
          <cell r="Q350">
            <v>0</v>
          </cell>
          <cell r="R350">
            <v>491.07</v>
          </cell>
        </row>
        <row r="351">
          <cell r="A351">
            <v>513232</v>
          </cell>
          <cell r="B351" t="str">
            <v>Amar 4 Estate Stage 1 HV LV</v>
          </cell>
          <cell r="C351" t="str">
            <v>Amaroo 4 Estate Stage 1 HV/LV Reticulation</v>
          </cell>
          <cell r="D351" t="str">
            <v>Elec Ntwk Project Management</v>
          </cell>
          <cell r="E351" t="str">
            <v>In Field</v>
          </cell>
          <cell r="F351">
            <v>37165</v>
          </cell>
          <cell r="G351">
            <v>37437</v>
          </cell>
          <cell r="H351" t="str">
            <v>Walisundara, Mrs. Lakshmi</v>
          </cell>
          <cell r="I351">
            <v>283930</v>
          </cell>
          <cell r="J351">
            <v>2101</v>
          </cell>
          <cell r="K351" t="str">
            <v>CIPEN Urban Dvlpmnt</v>
          </cell>
          <cell r="L351">
            <v>29131</v>
          </cell>
          <cell r="M351">
            <v>70101</v>
          </cell>
          <cell r="N351">
            <v>34215</v>
          </cell>
          <cell r="O351">
            <v>257710.56</v>
          </cell>
          <cell r="P351">
            <v>257710.56</v>
          </cell>
          <cell r="Q351">
            <v>0</v>
          </cell>
          <cell r="R351">
            <v>257710.56</v>
          </cell>
        </row>
        <row r="352">
          <cell r="A352">
            <v>513233</v>
          </cell>
          <cell r="B352" t="str">
            <v>Brad 12/21 LV Retic</v>
          </cell>
          <cell r="C352" t="str">
            <v>Braddon Blk 12 Sec 21 LV Reticulation</v>
          </cell>
          <cell r="D352" t="str">
            <v>Elec Ntwk Project Management</v>
          </cell>
          <cell r="E352" t="str">
            <v>Design</v>
          </cell>
          <cell r="F352">
            <v>37165</v>
          </cell>
          <cell r="G352">
            <v>37468</v>
          </cell>
          <cell r="H352" t="str">
            <v>Singh, Mr. Darshan</v>
          </cell>
          <cell r="I352">
            <v>0</v>
          </cell>
          <cell r="J352">
            <v>2101</v>
          </cell>
          <cell r="K352" t="str">
            <v>CIPEN Com/Ind Dvlpm</v>
          </cell>
          <cell r="L352">
            <v>29131</v>
          </cell>
          <cell r="M352">
            <v>70101</v>
          </cell>
          <cell r="N352">
            <v>126.15</v>
          </cell>
          <cell r="O352">
            <v>458.51</v>
          </cell>
          <cell r="P352">
            <v>458.51</v>
          </cell>
          <cell r="Q352">
            <v>0</v>
          </cell>
          <cell r="R352">
            <v>458.51</v>
          </cell>
        </row>
        <row r="353">
          <cell r="A353">
            <v>513234</v>
          </cell>
          <cell r="B353" t="str">
            <v>Wara 1/38 LV Supply to OPU</v>
          </cell>
          <cell r="C353" t="str">
            <v>Waramanga Blk 1 Sec 38 LV Supply to OPU's</v>
          </cell>
          <cell r="D353" t="str">
            <v>Elec Ntwk Project Management</v>
          </cell>
          <cell r="E353" t="str">
            <v>CLOSED</v>
          </cell>
          <cell r="F353">
            <v>37165</v>
          </cell>
          <cell r="G353">
            <v>37422</v>
          </cell>
          <cell r="H353" t="str">
            <v>Singh, Mr. Darshan</v>
          </cell>
          <cell r="I353">
            <v>6200</v>
          </cell>
          <cell r="J353">
            <v>2101</v>
          </cell>
          <cell r="K353" t="str">
            <v>CIPEN Com/Ind Dvlpm</v>
          </cell>
          <cell r="L353">
            <v>29131</v>
          </cell>
          <cell r="M353">
            <v>70101</v>
          </cell>
          <cell r="N353">
            <v>0</v>
          </cell>
          <cell r="O353">
            <v>5898.6</v>
          </cell>
          <cell r="P353">
            <v>0</v>
          </cell>
          <cell r="Q353">
            <v>5898.6</v>
          </cell>
          <cell r="R353">
            <v>5898.6</v>
          </cell>
        </row>
        <row r="354">
          <cell r="A354">
            <v>513235</v>
          </cell>
          <cell r="B354" t="str">
            <v>Bruc 20/81 LV Retic/Supply</v>
          </cell>
          <cell r="C354" t="str">
            <v>Bruce 20/81 LV Reticulation/Supply to Units</v>
          </cell>
          <cell r="D354" t="str">
            <v>Elec Ntwk Project Management</v>
          </cell>
          <cell r="E354" t="str">
            <v>Design</v>
          </cell>
          <cell r="F354">
            <v>37165</v>
          </cell>
          <cell r="G354">
            <v>37498</v>
          </cell>
          <cell r="H354" t="str">
            <v>Roesler, Mr. Michael</v>
          </cell>
          <cell r="I354">
            <v>0</v>
          </cell>
          <cell r="J354">
            <v>2101</v>
          </cell>
          <cell r="K354" t="str">
            <v>CIPEN Urban Infill</v>
          </cell>
          <cell r="L354">
            <v>29131</v>
          </cell>
          <cell r="M354">
            <v>70101</v>
          </cell>
          <cell r="N354">
            <v>327.94</v>
          </cell>
          <cell r="O354">
            <v>1201.77</v>
          </cell>
          <cell r="P354">
            <v>1201.77</v>
          </cell>
          <cell r="Q354">
            <v>0</v>
          </cell>
          <cell r="R354">
            <v>1201.77</v>
          </cell>
        </row>
        <row r="355">
          <cell r="A355">
            <v>513236</v>
          </cell>
          <cell r="B355" t="str">
            <v>Deak 74/37 LV Supply to APF</v>
          </cell>
          <cell r="C355" t="str">
            <v>Deakin Blk 74 Sec 37 LV Supply to APF House</v>
          </cell>
          <cell r="D355" t="str">
            <v>Elec Ntwk Project Management</v>
          </cell>
          <cell r="E355" t="str">
            <v>In Field</v>
          </cell>
          <cell r="F355">
            <v>37165</v>
          </cell>
          <cell r="G355">
            <v>37376</v>
          </cell>
          <cell r="H355" t="str">
            <v>Rewal, Mr. Subhash</v>
          </cell>
          <cell r="I355">
            <v>1140</v>
          </cell>
          <cell r="J355">
            <v>2101</v>
          </cell>
          <cell r="K355" t="str">
            <v>CIPEN Com/Ind Dvlpm</v>
          </cell>
          <cell r="L355">
            <v>29131</v>
          </cell>
          <cell r="M355">
            <v>70101</v>
          </cell>
          <cell r="N355">
            <v>0</v>
          </cell>
          <cell r="O355">
            <v>10573.56</v>
          </cell>
          <cell r="P355">
            <v>10573.56</v>
          </cell>
          <cell r="Q355">
            <v>0</v>
          </cell>
          <cell r="R355">
            <v>10573.56</v>
          </cell>
        </row>
        <row r="356">
          <cell r="A356">
            <v>513237</v>
          </cell>
          <cell r="B356" t="str">
            <v>NGK Gas Switches</v>
          </cell>
          <cell r="C356" t="str">
            <v>2001/02 A/B Replacements with NGK Gas Switches</v>
          </cell>
          <cell r="D356" t="str">
            <v>Elec Ntwk Asset Performance</v>
          </cell>
          <cell r="E356" t="str">
            <v>In Field</v>
          </cell>
          <cell r="F356">
            <v>37073</v>
          </cell>
          <cell r="G356">
            <v>37437</v>
          </cell>
          <cell r="H356" t="str">
            <v>Argue, Mr. Fraser</v>
          </cell>
          <cell r="I356">
            <v>8000</v>
          </cell>
          <cell r="J356">
            <v>2105</v>
          </cell>
          <cell r="K356" t="str">
            <v>CIPEN DS O/H Replac</v>
          </cell>
          <cell r="L356">
            <v>29131</v>
          </cell>
          <cell r="M356">
            <v>70102</v>
          </cell>
          <cell r="N356">
            <v>0</v>
          </cell>
          <cell r="O356">
            <v>9542.7900000000009</v>
          </cell>
          <cell r="P356">
            <v>9542.7900000000009</v>
          </cell>
          <cell r="Q356">
            <v>0</v>
          </cell>
          <cell r="R356">
            <v>9542.7900000000009</v>
          </cell>
        </row>
        <row r="357">
          <cell r="A357">
            <v>513238</v>
          </cell>
          <cell r="B357" t="str">
            <v>Zone Fence Ext.</v>
          </cell>
          <cell r="C357" t="str">
            <v>Zone Substation Fence Extensions</v>
          </cell>
          <cell r="D357" t="str">
            <v>Elec Ntwk Asset Performance</v>
          </cell>
          <cell r="E357" t="str">
            <v>Field Complete</v>
          </cell>
          <cell r="F357">
            <v>37179</v>
          </cell>
          <cell r="G357">
            <v>37256</v>
          </cell>
          <cell r="H357" t="str">
            <v>Gubler, Dominic</v>
          </cell>
          <cell r="I357">
            <v>2904</v>
          </cell>
          <cell r="J357">
            <v>2105</v>
          </cell>
          <cell r="K357" t="str">
            <v>CIP Property Assets</v>
          </cell>
          <cell r="L357">
            <v>29721</v>
          </cell>
          <cell r="M357">
            <v>78110</v>
          </cell>
          <cell r="N357">
            <v>0</v>
          </cell>
          <cell r="O357">
            <v>1880</v>
          </cell>
          <cell r="P357">
            <v>1880</v>
          </cell>
          <cell r="Q357">
            <v>0</v>
          </cell>
          <cell r="R357">
            <v>1880</v>
          </cell>
        </row>
        <row r="358">
          <cell r="A358">
            <v>513239</v>
          </cell>
          <cell r="B358" t="str">
            <v>Post Isulator Replace.</v>
          </cell>
          <cell r="C358" t="str">
            <v>Cracked Post Isulator Replacement</v>
          </cell>
          <cell r="D358" t="str">
            <v>Elec Ntwk Asset Performance</v>
          </cell>
          <cell r="E358" t="str">
            <v>In Field</v>
          </cell>
          <cell r="F358">
            <v>37179</v>
          </cell>
          <cell r="G358">
            <v>37622</v>
          </cell>
          <cell r="H358" t="str">
            <v>Gubler, Dominic</v>
          </cell>
          <cell r="I358">
            <v>36660</v>
          </cell>
          <cell r="J358">
            <v>2105</v>
          </cell>
          <cell r="K358" t="str">
            <v>CIPEN ZSS Replace</v>
          </cell>
          <cell r="L358">
            <v>29131</v>
          </cell>
          <cell r="M358">
            <v>70102</v>
          </cell>
          <cell r="N358">
            <v>0</v>
          </cell>
          <cell r="O358">
            <v>17121.59</v>
          </cell>
          <cell r="P358">
            <v>17121.59</v>
          </cell>
          <cell r="Q358">
            <v>0</v>
          </cell>
          <cell r="R358">
            <v>17121.59</v>
          </cell>
        </row>
        <row r="359">
          <cell r="A359">
            <v>513240</v>
          </cell>
          <cell r="B359" t="str">
            <v>Kale 10/88 S/S 4565 Augment</v>
          </cell>
          <cell r="C359" t="str">
            <v>Kaleen Blk 10 Sec 88 Substation 4565 Augmentation</v>
          </cell>
          <cell r="D359" t="str">
            <v>Elec Ntwk Project Management</v>
          </cell>
          <cell r="E359" t="str">
            <v>CLOSED</v>
          </cell>
          <cell r="F359">
            <v>37165</v>
          </cell>
          <cell r="G359">
            <v>37296</v>
          </cell>
          <cell r="H359" t="str">
            <v>Peisley, Mr. Warren</v>
          </cell>
          <cell r="I359">
            <v>35005</v>
          </cell>
          <cell r="J359">
            <v>2101</v>
          </cell>
          <cell r="K359" t="str">
            <v>CIPEN Com/Ind Dvlpm</v>
          </cell>
          <cell r="L359">
            <v>29131</v>
          </cell>
          <cell r="M359">
            <v>70101</v>
          </cell>
          <cell r="N359">
            <v>0</v>
          </cell>
          <cell r="O359">
            <v>42440.04</v>
          </cell>
          <cell r="P359">
            <v>0</v>
          </cell>
          <cell r="Q359">
            <v>42440.04</v>
          </cell>
          <cell r="R359">
            <v>42440.04</v>
          </cell>
        </row>
        <row r="360">
          <cell r="A360">
            <v>513241</v>
          </cell>
          <cell r="B360" t="str">
            <v>Cond 9-14/230 LV Retic</v>
          </cell>
          <cell r="C360" t="str">
            <v>Conder 9-14/230 LV Reticulation Alterations</v>
          </cell>
          <cell r="D360" t="str">
            <v>Elec Ntwk Strategy&amp;Regulatory</v>
          </cell>
          <cell r="E360" t="str">
            <v>Field Complete</v>
          </cell>
          <cell r="F360">
            <v>37165</v>
          </cell>
          <cell r="G360">
            <v>37287</v>
          </cell>
          <cell r="H360" t="str">
            <v>Walisundara, Mrs. Lakshmi</v>
          </cell>
          <cell r="I360">
            <v>10795</v>
          </cell>
          <cell r="J360">
            <v>2102</v>
          </cell>
          <cell r="K360" t="str">
            <v>CIPEN DS Sys Augmen</v>
          </cell>
          <cell r="L360">
            <v>29131</v>
          </cell>
          <cell r="M360">
            <v>70103</v>
          </cell>
          <cell r="N360">
            <v>0</v>
          </cell>
          <cell r="O360">
            <v>2187.54</v>
          </cell>
          <cell r="P360">
            <v>2187.54</v>
          </cell>
          <cell r="Q360">
            <v>0</v>
          </cell>
          <cell r="R360">
            <v>2187.54</v>
          </cell>
        </row>
        <row r="361">
          <cell r="A361">
            <v>513242</v>
          </cell>
          <cell r="B361" t="str">
            <v>Macq 4/49 LV Supply to Mand</v>
          </cell>
          <cell r="C361" t="str">
            <v>Macquarie 4/49 LV Supply to Mandarin Club</v>
          </cell>
          <cell r="D361" t="str">
            <v>Elec Ntwk Project Management</v>
          </cell>
          <cell r="E361" t="str">
            <v>CLOSED</v>
          </cell>
          <cell r="F361">
            <v>37165</v>
          </cell>
          <cell r="G361">
            <v>37226</v>
          </cell>
          <cell r="H361" t="str">
            <v>Singh, Mr. Darshan</v>
          </cell>
          <cell r="I361">
            <v>4460</v>
          </cell>
          <cell r="J361">
            <v>2101</v>
          </cell>
          <cell r="K361" t="str">
            <v>CIPEN Com/Ind Dvlpm</v>
          </cell>
          <cell r="L361">
            <v>29131</v>
          </cell>
          <cell r="M361">
            <v>70101</v>
          </cell>
          <cell r="N361">
            <v>0</v>
          </cell>
          <cell r="O361">
            <v>3732.94</v>
          </cell>
          <cell r="P361">
            <v>0</v>
          </cell>
          <cell r="Q361">
            <v>3732.94</v>
          </cell>
          <cell r="R361">
            <v>3732.94</v>
          </cell>
        </row>
        <row r="362">
          <cell r="A362">
            <v>513243</v>
          </cell>
          <cell r="B362" t="str">
            <v>Mitc - 11kV Voltage Regulators</v>
          </cell>
          <cell r="C362" t="str">
            <v>Mitchell 11kV Voltage Regulators</v>
          </cell>
          <cell r="D362" t="str">
            <v>Elec Ntwk Strategy&amp;Regulatory</v>
          </cell>
          <cell r="E362" t="str">
            <v>In Field</v>
          </cell>
          <cell r="F362">
            <v>37181</v>
          </cell>
          <cell r="H362" t="str">
            <v>Forlin, Mr. Silvano Anthony</v>
          </cell>
          <cell r="I362">
            <v>307706</v>
          </cell>
          <cell r="J362">
            <v>2102</v>
          </cell>
          <cell r="K362" t="str">
            <v>CIPEN DS Sys Augmen</v>
          </cell>
          <cell r="L362">
            <v>29131</v>
          </cell>
          <cell r="M362">
            <v>70103</v>
          </cell>
          <cell r="N362">
            <v>418.73</v>
          </cell>
          <cell r="O362">
            <v>10556.83</v>
          </cell>
          <cell r="P362">
            <v>10556.83</v>
          </cell>
          <cell r="Q362">
            <v>0</v>
          </cell>
          <cell r="R362">
            <v>10556.83</v>
          </cell>
        </row>
        <row r="363">
          <cell r="A363">
            <v>513244</v>
          </cell>
          <cell r="B363" t="str">
            <v>Mitc - 11kV Feeder to Mitchell</v>
          </cell>
          <cell r="C363" t="str">
            <v>Mitchell 11kV Feeder to Mitchell Design and Siting Project Only</v>
          </cell>
          <cell r="D363" t="str">
            <v>Elec Ntwk Strategy&amp;Regulatory</v>
          </cell>
          <cell r="E363" t="str">
            <v>Design</v>
          </cell>
          <cell r="F363">
            <v>37181</v>
          </cell>
          <cell r="H363" t="str">
            <v>Worony, Mr. Janusz</v>
          </cell>
          <cell r="I363">
            <v>0</v>
          </cell>
          <cell r="J363">
            <v>2102</v>
          </cell>
          <cell r="K363" t="str">
            <v>CIPEN DS Sys Augmen</v>
          </cell>
          <cell r="L363">
            <v>29131</v>
          </cell>
          <cell r="M363">
            <v>70103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A364">
            <v>513245</v>
          </cell>
          <cell r="B364" t="str">
            <v>2001/2002 Replace Transformers</v>
          </cell>
          <cell r="C364" t="str">
            <v>2001/2002 Replacement of Transformers</v>
          </cell>
          <cell r="D364" t="str">
            <v>Elec Ntwk Asset Performance</v>
          </cell>
          <cell r="E364" t="str">
            <v>In Field</v>
          </cell>
          <cell r="F364">
            <v>37073</v>
          </cell>
          <cell r="G364">
            <v>37437</v>
          </cell>
          <cell r="H364" t="str">
            <v>Argue, Mr. Fraser</v>
          </cell>
          <cell r="I364">
            <v>0</v>
          </cell>
          <cell r="J364">
            <v>2105</v>
          </cell>
          <cell r="K364" t="str">
            <v>CIPEN DS S/S Replac</v>
          </cell>
          <cell r="L364">
            <v>29131</v>
          </cell>
          <cell r="M364">
            <v>70102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A365">
            <v>513246</v>
          </cell>
          <cell r="B365" t="str">
            <v>Fysh 21/20 LV Service Replace</v>
          </cell>
          <cell r="C365" t="str">
            <v>Fyshwisk 21/20 LV Service Replacement</v>
          </cell>
          <cell r="D365" t="str">
            <v>Elec Ntwk Project Management</v>
          </cell>
          <cell r="E365" t="str">
            <v>Field Complete</v>
          </cell>
          <cell r="F365">
            <v>37165</v>
          </cell>
          <cell r="G365">
            <v>37346</v>
          </cell>
          <cell r="H365" t="str">
            <v>Roesler, Mr. Michael</v>
          </cell>
          <cell r="I365">
            <v>1573</v>
          </cell>
          <cell r="J365">
            <v>2101</v>
          </cell>
          <cell r="K365" t="str">
            <v>CIPEN Com/Ind Dvlpm</v>
          </cell>
          <cell r="L365">
            <v>29131</v>
          </cell>
          <cell r="M365">
            <v>70101</v>
          </cell>
          <cell r="N365">
            <v>0</v>
          </cell>
          <cell r="O365">
            <v>2435.84</v>
          </cell>
          <cell r="P365">
            <v>2435.84</v>
          </cell>
          <cell r="Q365">
            <v>0</v>
          </cell>
          <cell r="R365">
            <v>2435.84</v>
          </cell>
        </row>
        <row r="366">
          <cell r="A366">
            <v>513248</v>
          </cell>
          <cell r="B366" t="str">
            <v>Camp RMC Duntroon DHA House</v>
          </cell>
          <cell r="C366" t="str">
            <v>Campbell RMC Duntroon HDA Housing Stage 1 LV Reticulation aug</v>
          </cell>
          <cell r="D366" t="str">
            <v>Elec Ntwk Project Management</v>
          </cell>
          <cell r="E366" t="str">
            <v>In Field</v>
          </cell>
          <cell r="F366">
            <v>37183</v>
          </cell>
          <cell r="H366" t="str">
            <v>Ochmanski, Mrs. Dana</v>
          </cell>
          <cell r="I366">
            <v>47200</v>
          </cell>
          <cell r="J366">
            <v>2101</v>
          </cell>
          <cell r="K366" t="str">
            <v>CIPEN Urban Infill</v>
          </cell>
          <cell r="L366">
            <v>29131</v>
          </cell>
          <cell r="M366">
            <v>70101</v>
          </cell>
          <cell r="N366">
            <v>533.76</v>
          </cell>
          <cell r="O366">
            <v>29315</v>
          </cell>
          <cell r="P366">
            <v>29315</v>
          </cell>
          <cell r="Q366">
            <v>0</v>
          </cell>
          <cell r="R366">
            <v>29315</v>
          </cell>
        </row>
        <row r="367">
          <cell r="A367">
            <v>513249</v>
          </cell>
          <cell r="B367" t="str">
            <v>Deak 15 &amp; 25/35 Sub Augment</v>
          </cell>
          <cell r="C367" t="str">
            <v>Deakin Blk 15 &amp; 25/35 Substation 4311 Augmentation</v>
          </cell>
          <cell r="D367" t="str">
            <v>Elec Ntwk Strategy&amp;Regulatory</v>
          </cell>
          <cell r="E367" t="str">
            <v>In Field</v>
          </cell>
          <cell r="F367">
            <v>37187</v>
          </cell>
          <cell r="G367">
            <v>37430</v>
          </cell>
          <cell r="H367" t="str">
            <v>Hunnemann, Frank</v>
          </cell>
          <cell r="I367">
            <v>37893</v>
          </cell>
          <cell r="J367">
            <v>2102</v>
          </cell>
          <cell r="K367" t="str">
            <v>CIPEN DS S/S Augmen</v>
          </cell>
          <cell r="L367">
            <v>29131</v>
          </cell>
          <cell r="M367">
            <v>70103</v>
          </cell>
          <cell r="N367">
            <v>0</v>
          </cell>
          <cell r="O367">
            <v>4683.9799999999996</v>
          </cell>
          <cell r="P367">
            <v>4683.9799999999996</v>
          </cell>
          <cell r="Q367">
            <v>0</v>
          </cell>
          <cell r="R367">
            <v>4683.9799999999996</v>
          </cell>
        </row>
        <row r="368">
          <cell r="A368">
            <v>513251</v>
          </cell>
          <cell r="B368" t="str">
            <v>Amar 2/69 LV to 4 Units</v>
          </cell>
          <cell r="C368" t="str">
            <v>Amaroo 2/69 LV Supply to 4 Units</v>
          </cell>
          <cell r="D368" t="str">
            <v>Elec Ntwk Project Management</v>
          </cell>
          <cell r="E368" t="str">
            <v>CLOSED</v>
          </cell>
          <cell r="F368">
            <v>37190</v>
          </cell>
          <cell r="G368">
            <v>37377</v>
          </cell>
          <cell r="H368" t="str">
            <v>Singh, Mr. Darshan</v>
          </cell>
          <cell r="I368">
            <v>5360</v>
          </cell>
          <cell r="J368">
            <v>2101</v>
          </cell>
          <cell r="K368" t="str">
            <v>CIPEN Urban Infill</v>
          </cell>
          <cell r="L368">
            <v>29131</v>
          </cell>
          <cell r="M368">
            <v>70101</v>
          </cell>
          <cell r="N368">
            <v>0</v>
          </cell>
          <cell r="O368">
            <v>6189.39</v>
          </cell>
          <cell r="P368">
            <v>0</v>
          </cell>
          <cell r="Q368">
            <v>6189.39</v>
          </cell>
          <cell r="R368">
            <v>6189.39</v>
          </cell>
        </row>
        <row r="369">
          <cell r="A369">
            <v>513252</v>
          </cell>
          <cell r="B369" t="str">
            <v>Holt - 25/51 Sub 3147 Upgrade</v>
          </cell>
          <cell r="C369" t="str">
            <v>Holt 25/51 Substation 3147 Upgrade to Wests Fottball Club</v>
          </cell>
          <cell r="D369" t="str">
            <v>Elec Ntwk Project Management</v>
          </cell>
          <cell r="E369" t="str">
            <v>CLOSED</v>
          </cell>
          <cell r="F369">
            <v>37190</v>
          </cell>
          <cell r="G369">
            <v>37437</v>
          </cell>
          <cell r="H369" t="str">
            <v>Singh, Mr. Darshan</v>
          </cell>
          <cell r="I369">
            <v>48900</v>
          </cell>
          <cell r="J369">
            <v>2101</v>
          </cell>
          <cell r="K369" t="str">
            <v>CIPEN Special Reqst</v>
          </cell>
          <cell r="L369">
            <v>29131</v>
          </cell>
          <cell r="M369">
            <v>70101</v>
          </cell>
          <cell r="N369">
            <v>0</v>
          </cell>
          <cell r="O369">
            <v>51062.91</v>
          </cell>
          <cell r="P369">
            <v>0</v>
          </cell>
          <cell r="Q369">
            <v>51062.91</v>
          </cell>
          <cell r="R369">
            <v>51062.91</v>
          </cell>
        </row>
        <row r="370">
          <cell r="A370">
            <v>513253</v>
          </cell>
          <cell r="B370" t="str">
            <v>Cuppa Lot 133 LV Supply</v>
          </cell>
          <cell r="C370" t="str">
            <v>Cuppacumbalong Lot 133 LV Supply to Wool Shed</v>
          </cell>
          <cell r="D370" t="str">
            <v>Elec Ntwk Project Management</v>
          </cell>
          <cell r="E370" t="str">
            <v>In Field</v>
          </cell>
          <cell r="F370">
            <v>37165</v>
          </cell>
          <cell r="G370">
            <v>37437</v>
          </cell>
          <cell r="H370" t="str">
            <v>Singh, Mr. Darshan</v>
          </cell>
          <cell r="I370">
            <v>8080</v>
          </cell>
          <cell r="J370">
            <v>2101</v>
          </cell>
          <cell r="K370" t="str">
            <v>CIPEN Rural Dvlpmnt</v>
          </cell>
          <cell r="L370">
            <v>29131</v>
          </cell>
          <cell r="M370">
            <v>70101</v>
          </cell>
          <cell r="N370">
            <v>8555.7999999999993</v>
          </cell>
          <cell r="O370">
            <v>9734.7099999999991</v>
          </cell>
          <cell r="P370">
            <v>9734.7099999999991</v>
          </cell>
          <cell r="Q370">
            <v>0</v>
          </cell>
          <cell r="R370">
            <v>9734.7099999999991</v>
          </cell>
        </row>
        <row r="371">
          <cell r="A371">
            <v>513254</v>
          </cell>
          <cell r="B371" t="str">
            <v>Dunl 5/1 Estate HV &amp; LV Retic</v>
          </cell>
          <cell r="C371" t="str">
            <v>Dunlop 5/1 Estate HV &amp; LV Reticulation to 57 Blks</v>
          </cell>
          <cell r="D371" t="str">
            <v>Elec Ntwk Project Management</v>
          </cell>
          <cell r="E371" t="str">
            <v>In Field</v>
          </cell>
          <cell r="F371">
            <v>37165</v>
          </cell>
          <cell r="H371" t="str">
            <v>Cortes, Frank</v>
          </cell>
          <cell r="I371">
            <v>161940</v>
          </cell>
          <cell r="J371">
            <v>2101</v>
          </cell>
          <cell r="K371" t="str">
            <v>CIPEN Urban Dvlpmnt</v>
          </cell>
          <cell r="L371">
            <v>29131</v>
          </cell>
          <cell r="M371">
            <v>70101</v>
          </cell>
          <cell r="N371">
            <v>15080</v>
          </cell>
          <cell r="O371">
            <v>127906.95</v>
          </cell>
          <cell r="P371">
            <v>127906.95</v>
          </cell>
          <cell r="Q371">
            <v>0</v>
          </cell>
          <cell r="R371">
            <v>127906.95</v>
          </cell>
        </row>
        <row r="372">
          <cell r="A372">
            <v>513255</v>
          </cell>
          <cell r="B372" t="str">
            <v>Phil 7/49 LV Supply to Telstra</v>
          </cell>
          <cell r="C372" t="str">
            <v>Phillip Blk 7 Sec 49 LV Supply to Telstra Call Centre</v>
          </cell>
          <cell r="D372" t="str">
            <v>Elec Ntwk Project Management</v>
          </cell>
          <cell r="E372" t="str">
            <v>Design</v>
          </cell>
          <cell r="F372">
            <v>37165</v>
          </cell>
          <cell r="G372">
            <v>37437</v>
          </cell>
          <cell r="H372" t="str">
            <v>Cortes, Frank</v>
          </cell>
          <cell r="I372">
            <v>0</v>
          </cell>
          <cell r="J372">
            <v>2101</v>
          </cell>
          <cell r="K372" t="str">
            <v>CIPEN Com/Ind Dvlpm</v>
          </cell>
          <cell r="L372">
            <v>29131</v>
          </cell>
          <cell r="M372">
            <v>70101</v>
          </cell>
          <cell r="N372">
            <v>0</v>
          </cell>
          <cell r="O372">
            <v>371.35</v>
          </cell>
          <cell r="P372">
            <v>371.35</v>
          </cell>
          <cell r="Q372">
            <v>0</v>
          </cell>
          <cell r="R372">
            <v>371.35</v>
          </cell>
        </row>
        <row r="373">
          <cell r="A373">
            <v>513256</v>
          </cell>
          <cell r="B373" t="str">
            <v>Tugg Hign Volt Signs to Subs</v>
          </cell>
          <cell r="C373" t="str">
            <v>Tuggeranong Attach Danger High Voltage Signs to Substations</v>
          </cell>
          <cell r="D373" t="str">
            <v>Elec Ntwk Asset Performance</v>
          </cell>
          <cell r="E373" t="str">
            <v>In Field</v>
          </cell>
          <cell r="F373">
            <v>37196</v>
          </cell>
          <cell r="H373" t="str">
            <v>Argue, Mr. Fraser</v>
          </cell>
          <cell r="I373">
            <v>9000</v>
          </cell>
          <cell r="J373">
            <v>2105</v>
          </cell>
          <cell r="K373" t="str">
            <v>CIPEN DS S/S Replac</v>
          </cell>
          <cell r="L373">
            <v>29131</v>
          </cell>
          <cell r="M373">
            <v>70102</v>
          </cell>
          <cell r="N373">
            <v>16567.689999999999</v>
          </cell>
          <cell r="O373">
            <v>65236.25</v>
          </cell>
          <cell r="P373">
            <v>67106.740000000005</v>
          </cell>
          <cell r="Q373">
            <v>0</v>
          </cell>
          <cell r="R373">
            <v>67106.740000000005</v>
          </cell>
        </row>
        <row r="374">
          <cell r="A374">
            <v>513257</v>
          </cell>
          <cell r="B374" t="str">
            <v>Flor 1/1 LV Supply Upgrade</v>
          </cell>
          <cell r="C374" t="str">
            <v>Florey 1/1 LV Supply Upgrade to School</v>
          </cell>
          <cell r="D374" t="str">
            <v>Elec Ntwk Project Management</v>
          </cell>
          <cell r="E374" t="str">
            <v>Field Complete</v>
          </cell>
          <cell r="F374">
            <v>37196</v>
          </cell>
          <cell r="G374">
            <v>37315</v>
          </cell>
          <cell r="H374" t="str">
            <v>Singh, Mr. Darshan</v>
          </cell>
          <cell r="I374">
            <v>1614</v>
          </cell>
          <cell r="J374">
            <v>2101</v>
          </cell>
          <cell r="K374" t="str">
            <v>CIPEN Special Reqst</v>
          </cell>
          <cell r="L374">
            <v>29131</v>
          </cell>
          <cell r="M374">
            <v>70101</v>
          </cell>
          <cell r="N374">
            <v>0</v>
          </cell>
          <cell r="O374">
            <v>1524.79</v>
          </cell>
          <cell r="P374">
            <v>1524.79</v>
          </cell>
          <cell r="Q374">
            <v>0</v>
          </cell>
          <cell r="R374">
            <v>1524.79</v>
          </cell>
        </row>
        <row r="375">
          <cell r="A375">
            <v>513258</v>
          </cell>
          <cell r="B375" t="str">
            <v>Bruc 19/81 LV Supply</v>
          </cell>
          <cell r="C375" t="str">
            <v>Bruce 19/81 LV Supply to 56 Units</v>
          </cell>
          <cell r="D375" t="str">
            <v>Elec Ntwk Project Management</v>
          </cell>
          <cell r="E375" t="str">
            <v>Design</v>
          </cell>
          <cell r="F375">
            <v>37196</v>
          </cell>
          <cell r="G375">
            <v>37437</v>
          </cell>
          <cell r="H375" t="str">
            <v>Ochmanski, Mrs. Dana</v>
          </cell>
          <cell r="I375">
            <v>0</v>
          </cell>
          <cell r="J375">
            <v>2101</v>
          </cell>
          <cell r="K375" t="str">
            <v>CIPEN Urban Infill</v>
          </cell>
          <cell r="L375">
            <v>29131</v>
          </cell>
          <cell r="M375">
            <v>70101</v>
          </cell>
          <cell r="N375">
            <v>528.1</v>
          </cell>
          <cell r="O375">
            <v>750.91</v>
          </cell>
          <cell r="P375">
            <v>750.91</v>
          </cell>
          <cell r="Q375">
            <v>0</v>
          </cell>
          <cell r="R375">
            <v>750.91</v>
          </cell>
        </row>
        <row r="376">
          <cell r="A376">
            <v>513259</v>
          </cell>
          <cell r="B376" t="str">
            <v>King 8 &amp; 9/28 HV/LV Retic to M</v>
          </cell>
          <cell r="C376" t="str">
            <v>Kingston 8 &amp; 9/28 HV/LV Retic to MU Dev</v>
          </cell>
          <cell r="D376" t="str">
            <v>Elec Ntwk Project Management</v>
          </cell>
          <cell r="E376" t="str">
            <v>Design</v>
          </cell>
          <cell r="F376">
            <v>37196</v>
          </cell>
          <cell r="G376">
            <v>37559</v>
          </cell>
          <cell r="H376" t="str">
            <v>Ochmanski, Mrs. Dana</v>
          </cell>
          <cell r="I376">
            <v>0</v>
          </cell>
          <cell r="J376">
            <v>2101</v>
          </cell>
          <cell r="K376" t="str">
            <v>CIPEN Urban Infill</v>
          </cell>
          <cell r="L376">
            <v>29131</v>
          </cell>
          <cell r="M376">
            <v>70101</v>
          </cell>
          <cell r="N376">
            <v>45</v>
          </cell>
          <cell r="O376">
            <v>45</v>
          </cell>
          <cell r="P376">
            <v>45</v>
          </cell>
          <cell r="Q376">
            <v>0</v>
          </cell>
          <cell r="R376">
            <v>45</v>
          </cell>
        </row>
        <row r="377">
          <cell r="A377">
            <v>513260</v>
          </cell>
          <cell r="B377" t="str">
            <v>Gung Yarrabi Est Stg 4 HV LV</v>
          </cell>
          <cell r="C377" t="str">
            <v>Gungahlin Yerrabi Estate Stage 4 HV LV Reticulation</v>
          </cell>
          <cell r="D377" t="str">
            <v>Elec Ntwk Project Management</v>
          </cell>
          <cell r="E377" t="str">
            <v>In Field</v>
          </cell>
          <cell r="F377">
            <v>37196</v>
          </cell>
          <cell r="H377" t="str">
            <v>Ochmanski, Mrs. Dana</v>
          </cell>
          <cell r="I377">
            <v>157540</v>
          </cell>
          <cell r="J377">
            <v>2101</v>
          </cell>
          <cell r="K377" t="str">
            <v>CIPEN Urban Dvlpmnt</v>
          </cell>
          <cell r="L377">
            <v>29131</v>
          </cell>
          <cell r="M377">
            <v>70101</v>
          </cell>
          <cell r="N377">
            <v>-3018.26</v>
          </cell>
          <cell r="O377">
            <v>124818.59</v>
          </cell>
          <cell r="P377">
            <v>124818.59</v>
          </cell>
          <cell r="Q377">
            <v>0</v>
          </cell>
          <cell r="R377">
            <v>124818.59</v>
          </cell>
        </row>
        <row r="378">
          <cell r="A378">
            <v>513262</v>
          </cell>
          <cell r="B378" t="str">
            <v>Gowr 1/292 LV to 4 Townhouses</v>
          </cell>
          <cell r="C378" t="str">
            <v>Gowrie 1/292 LV to 4 Townhouses</v>
          </cell>
          <cell r="D378" t="str">
            <v>Elec Ntwk Project Management</v>
          </cell>
          <cell r="E378" t="str">
            <v>CAPITALISED WAITING CLOSURE</v>
          </cell>
          <cell r="F378">
            <v>37196</v>
          </cell>
          <cell r="G378">
            <v>37356</v>
          </cell>
          <cell r="H378" t="str">
            <v>Rewal, Mr. Subhash</v>
          </cell>
          <cell r="I378">
            <v>9054</v>
          </cell>
          <cell r="J378">
            <v>2101</v>
          </cell>
          <cell r="K378" t="str">
            <v>CIPEN Urban Infill</v>
          </cell>
          <cell r="L378">
            <v>29131</v>
          </cell>
          <cell r="M378">
            <v>70101</v>
          </cell>
          <cell r="N378">
            <v>0</v>
          </cell>
          <cell r="O378">
            <v>5974.43</v>
          </cell>
          <cell r="P378">
            <v>0</v>
          </cell>
          <cell r="Q378">
            <v>5974.43</v>
          </cell>
          <cell r="R378">
            <v>5974.43</v>
          </cell>
        </row>
        <row r="379">
          <cell r="A379">
            <v>513263</v>
          </cell>
          <cell r="B379" t="str">
            <v>Isaacs 9/524 LV Supply</v>
          </cell>
          <cell r="C379" t="str">
            <v>Isaacs 9/524 LV Supply to Church</v>
          </cell>
          <cell r="D379" t="str">
            <v>Elec Ntwk Project Management</v>
          </cell>
          <cell r="E379" t="str">
            <v>In Field</v>
          </cell>
          <cell r="F379">
            <v>37196</v>
          </cell>
          <cell r="G379">
            <v>37468</v>
          </cell>
          <cell r="H379" t="str">
            <v>Cortes, Frank</v>
          </cell>
          <cell r="I379">
            <v>8372</v>
          </cell>
          <cell r="J379">
            <v>2101</v>
          </cell>
          <cell r="K379" t="str">
            <v>CIPEN Urban Infill</v>
          </cell>
          <cell r="L379">
            <v>29131</v>
          </cell>
          <cell r="M379">
            <v>70101</v>
          </cell>
          <cell r="N379">
            <v>5581.3</v>
          </cell>
          <cell r="O379">
            <v>8098.31</v>
          </cell>
          <cell r="P379">
            <v>8098.31</v>
          </cell>
          <cell r="Q379">
            <v>0</v>
          </cell>
          <cell r="R379">
            <v>8098.31</v>
          </cell>
        </row>
        <row r="380">
          <cell r="A380">
            <v>513264</v>
          </cell>
          <cell r="B380" t="str">
            <v>Kamb 9/264 Upgrade Blk 9</v>
          </cell>
          <cell r="C380" t="str">
            <v>Kambah 9/264 Upgrade Blk 9 to 3 Phase</v>
          </cell>
          <cell r="D380" t="str">
            <v>Elec Ntwk Project Management</v>
          </cell>
          <cell r="E380" t="str">
            <v>CAPITALISED WAITING CLOSURE</v>
          </cell>
          <cell r="F380">
            <v>37196</v>
          </cell>
          <cell r="G380">
            <v>37407</v>
          </cell>
          <cell r="H380" t="str">
            <v>Singh, Mr. Darshan</v>
          </cell>
          <cell r="I380">
            <v>5400</v>
          </cell>
          <cell r="J380">
            <v>2101</v>
          </cell>
          <cell r="K380" t="str">
            <v>CIPEN Special Reqst</v>
          </cell>
          <cell r="L380">
            <v>29131</v>
          </cell>
          <cell r="M380">
            <v>70101</v>
          </cell>
          <cell r="N380">
            <v>0</v>
          </cell>
          <cell r="O380">
            <v>9306.2900000000009</v>
          </cell>
          <cell r="P380">
            <v>0</v>
          </cell>
          <cell r="Q380">
            <v>9306.2900000000009</v>
          </cell>
          <cell r="R380">
            <v>9306.2900000000009</v>
          </cell>
        </row>
        <row r="381">
          <cell r="A381">
            <v>513266</v>
          </cell>
          <cell r="B381" t="str">
            <v>King 2/8 Remove LV Supply</v>
          </cell>
          <cell r="C381" t="str">
            <v>Kingston 2/8 Remove LV Supply &amp; HV Relocation</v>
          </cell>
          <cell r="D381" t="str">
            <v>Elec Ntwk Project Management</v>
          </cell>
          <cell r="E381" t="str">
            <v>CAPITALISED WAITING CLOSURE</v>
          </cell>
          <cell r="F381">
            <v>37196</v>
          </cell>
          <cell r="G381">
            <v>37288</v>
          </cell>
          <cell r="H381" t="str">
            <v>Walisundara, Mr. Upul</v>
          </cell>
          <cell r="I381">
            <v>2680</v>
          </cell>
          <cell r="J381">
            <v>2101</v>
          </cell>
          <cell r="K381" t="str">
            <v>CIPEN Special Reqst</v>
          </cell>
          <cell r="L381">
            <v>29131</v>
          </cell>
          <cell r="M381">
            <v>70101</v>
          </cell>
          <cell r="N381">
            <v>0</v>
          </cell>
          <cell r="O381">
            <v>3119.41</v>
          </cell>
          <cell r="P381">
            <v>0</v>
          </cell>
          <cell r="Q381">
            <v>3119.41</v>
          </cell>
          <cell r="R381">
            <v>3119.41</v>
          </cell>
        </row>
        <row r="382">
          <cell r="A382">
            <v>513267</v>
          </cell>
          <cell r="B382" t="str">
            <v>Belc 5/43 LV Board Mod</v>
          </cell>
          <cell r="C382" t="str">
            <v>Belconnen 5/43 LV Board Modifications Benjamin Offices Sub 4395</v>
          </cell>
          <cell r="D382" t="str">
            <v>Elec Ntwk Project Management</v>
          </cell>
          <cell r="E382" t="str">
            <v>Field Complete</v>
          </cell>
          <cell r="F382">
            <v>37196</v>
          </cell>
          <cell r="G382">
            <v>37256</v>
          </cell>
          <cell r="H382" t="str">
            <v>Hunnemann, Frank</v>
          </cell>
          <cell r="I382">
            <v>2475</v>
          </cell>
          <cell r="J382">
            <v>2101</v>
          </cell>
          <cell r="K382" t="str">
            <v>CIPEN Special Reqst</v>
          </cell>
          <cell r="L382">
            <v>29131</v>
          </cell>
          <cell r="M382">
            <v>70101</v>
          </cell>
          <cell r="N382">
            <v>0</v>
          </cell>
          <cell r="O382">
            <v>4239.7700000000004</v>
          </cell>
          <cell r="P382">
            <v>4239.7700000000004</v>
          </cell>
          <cell r="Q382">
            <v>0</v>
          </cell>
          <cell r="R382">
            <v>4239.7700000000004</v>
          </cell>
        </row>
        <row r="383">
          <cell r="A383">
            <v>513268</v>
          </cell>
          <cell r="B383" t="str">
            <v>Symo 1/117 LV Supply</v>
          </cell>
          <cell r="C383" t="str">
            <v>Symonston 1/117 LV Supply to Commercial Bldg</v>
          </cell>
          <cell r="D383" t="str">
            <v>Elec Ntwk Project Management</v>
          </cell>
          <cell r="E383" t="str">
            <v>CAPITALISED WAITING CLOSURE</v>
          </cell>
          <cell r="F383">
            <v>37196</v>
          </cell>
          <cell r="G383">
            <v>37437</v>
          </cell>
          <cell r="H383" t="str">
            <v>Cortes, Frank</v>
          </cell>
          <cell r="I383">
            <v>44200</v>
          </cell>
          <cell r="J383">
            <v>2101</v>
          </cell>
          <cell r="K383" t="str">
            <v>CIPEN Com/Ind Dvlpm</v>
          </cell>
          <cell r="L383">
            <v>29131</v>
          </cell>
          <cell r="M383">
            <v>70101</v>
          </cell>
          <cell r="N383">
            <v>-271.99</v>
          </cell>
          <cell r="O383">
            <v>56283.51</v>
          </cell>
          <cell r="P383">
            <v>0</v>
          </cell>
          <cell r="Q383">
            <v>56283.51</v>
          </cell>
          <cell r="R383">
            <v>56283.51</v>
          </cell>
        </row>
        <row r="384">
          <cell r="A384">
            <v>513269</v>
          </cell>
          <cell r="B384" t="str">
            <v>Fysh 1/29 Supply Upgrade</v>
          </cell>
          <cell r="C384" t="str">
            <v>Fyshwick 1/29 Supply Upgrade &amp; LV Removal</v>
          </cell>
          <cell r="D384" t="str">
            <v>Elec Ntwk Project Management</v>
          </cell>
          <cell r="E384" t="str">
            <v>Field Complete</v>
          </cell>
          <cell r="F384">
            <v>37196</v>
          </cell>
          <cell r="H384" t="str">
            <v>Roesler, Mr. Michael</v>
          </cell>
          <cell r="I384">
            <v>4185</v>
          </cell>
          <cell r="J384">
            <v>2101</v>
          </cell>
          <cell r="K384" t="str">
            <v>CIPEN Special Reqst</v>
          </cell>
          <cell r="L384">
            <v>29131</v>
          </cell>
          <cell r="M384">
            <v>70101</v>
          </cell>
          <cell r="N384">
            <v>0</v>
          </cell>
          <cell r="O384">
            <v>7142.47</v>
          </cell>
          <cell r="P384">
            <v>7142.47</v>
          </cell>
          <cell r="Q384">
            <v>0</v>
          </cell>
          <cell r="R384">
            <v>7142.47</v>
          </cell>
        </row>
        <row r="385">
          <cell r="A385">
            <v>513270</v>
          </cell>
          <cell r="B385" t="str">
            <v>Amar 1/69 LV Supply to Units</v>
          </cell>
          <cell r="C385" t="str">
            <v>Amaroo Blk 1 Sec 69 LV Supply to Units</v>
          </cell>
          <cell r="D385" t="str">
            <v>Elec Ntwk Project Management</v>
          </cell>
          <cell r="E385" t="str">
            <v>CLOSED</v>
          </cell>
          <cell r="F385">
            <v>37196</v>
          </cell>
          <cell r="G385">
            <v>37357</v>
          </cell>
          <cell r="H385" t="str">
            <v>Singh, Mr. Darshan</v>
          </cell>
          <cell r="I385">
            <v>1620</v>
          </cell>
          <cell r="J385">
            <v>2101</v>
          </cell>
          <cell r="K385" t="str">
            <v>CIPEN Urban Infill</v>
          </cell>
          <cell r="L385">
            <v>29131</v>
          </cell>
          <cell r="M385">
            <v>70101</v>
          </cell>
          <cell r="N385">
            <v>0</v>
          </cell>
          <cell r="O385">
            <v>2214.2399999999998</v>
          </cell>
          <cell r="P385">
            <v>0</v>
          </cell>
          <cell r="Q385">
            <v>2214.2399999999998</v>
          </cell>
          <cell r="R385">
            <v>2214.2399999999998</v>
          </cell>
        </row>
        <row r="386">
          <cell r="A386">
            <v>513271</v>
          </cell>
          <cell r="B386" t="str">
            <v>Ngun 13/184 LV Supply</v>
          </cell>
          <cell r="C386" t="str">
            <v>Ngunnawal 13/184 LV Supply to 7 Units</v>
          </cell>
          <cell r="D386" t="str">
            <v>Elec Ntwk Project Management</v>
          </cell>
          <cell r="E386" t="str">
            <v>Field Complete</v>
          </cell>
          <cell r="F386">
            <v>37196</v>
          </cell>
          <cell r="G386">
            <v>37407</v>
          </cell>
          <cell r="H386" t="str">
            <v>Singh, Mr. Darshan</v>
          </cell>
          <cell r="I386">
            <v>1775</v>
          </cell>
          <cell r="J386">
            <v>2101</v>
          </cell>
          <cell r="K386" t="str">
            <v>CIPEN Urban Infill</v>
          </cell>
          <cell r="L386">
            <v>29131</v>
          </cell>
          <cell r="M386">
            <v>70101</v>
          </cell>
          <cell r="N386">
            <v>0</v>
          </cell>
          <cell r="O386">
            <v>1540.77</v>
          </cell>
          <cell r="P386">
            <v>1540.77</v>
          </cell>
          <cell r="Q386">
            <v>0</v>
          </cell>
          <cell r="R386">
            <v>1540.77</v>
          </cell>
        </row>
        <row r="387">
          <cell r="A387">
            <v>513273</v>
          </cell>
          <cell r="B387" t="str">
            <v>Wats Adj 14/18 Install HV</v>
          </cell>
          <cell r="C387" t="str">
            <v>Watson Adj 14/18 Install HV Inline Pole</v>
          </cell>
          <cell r="D387" t="str">
            <v>Elec Ntwk Project Management</v>
          </cell>
          <cell r="E387" t="str">
            <v>Design</v>
          </cell>
          <cell r="F387">
            <v>37196</v>
          </cell>
          <cell r="G387">
            <v>37469</v>
          </cell>
          <cell r="H387" t="str">
            <v>Singh, Mr. Darshan</v>
          </cell>
          <cell r="I387">
            <v>0</v>
          </cell>
          <cell r="J387">
            <v>2101</v>
          </cell>
          <cell r="K387" t="str">
            <v>CIPEN Special Reqst</v>
          </cell>
          <cell r="L387">
            <v>29131</v>
          </cell>
          <cell r="M387">
            <v>70101</v>
          </cell>
          <cell r="N387">
            <v>0</v>
          </cell>
          <cell r="O387">
            <v>441.54</v>
          </cell>
          <cell r="P387">
            <v>441.54</v>
          </cell>
          <cell r="Q387">
            <v>0</v>
          </cell>
          <cell r="R387">
            <v>441.54</v>
          </cell>
        </row>
        <row r="388">
          <cell r="A388">
            <v>513274</v>
          </cell>
          <cell r="B388" t="str">
            <v>Acto 10/67 Black Mtn</v>
          </cell>
          <cell r="C388" t="str">
            <v>Acton 10/67 Black Mtn Peninsula Relocate LV Supply</v>
          </cell>
          <cell r="D388" t="str">
            <v>Elec Ntwk Project Management</v>
          </cell>
          <cell r="E388" t="str">
            <v>Design</v>
          </cell>
          <cell r="F388">
            <v>37196</v>
          </cell>
          <cell r="G388">
            <v>37468</v>
          </cell>
          <cell r="H388" t="str">
            <v>Cortes, Frank</v>
          </cell>
          <cell r="I388">
            <v>0</v>
          </cell>
          <cell r="J388">
            <v>2101</v>
          </cell>
          <cell r="K388" t="str">
            <v>CIPEN Special Reqst</v>
          </cell>
          <cell r="L388">
            <v>29131</v>
          </cell>
          <cell r="M388">
            <v>70101</v>
          </cell>
          <cell r="N388">
            <v>417.08</v>
          </cell>
          <cell r="O388">
            <v>1354.45</v>
          </cell>
          <cell r="P388">
            <v>1354.45</v>
          </cell>
          <cell r="Q388">
            <v>0</v>
          </cell>
          <cell r="R388">
            <v>1354.45</v>
          </cell>
        </row>
        <row r="389">
          <cell r="A389">
            <v>513275</v>
          </cell>
          <cell r="B389" t="str">
            <v>Brad 4/8 LV Supply</v>
          </cell>
          <cell r="C389" t="str">
            <v>Braddon 4/8 LV Supply to New Loo</v>
          </cell>
          <cell r="D389" t="str">
            <v>Elec Ntwk Project Management</v>
          </cell>
          <cell r="E389" t="str">
            <v>Design</v>
          </cell>
          <cell r="F389">
            <v>37196</v>
          </cell>
          <cell r="G389">
            <v>37468</v>
          </cell>
          <cell r="H389" t="str">
            <v>Cortes, Frank</v>
          </cell>
          <cell r="I389">
            <v>0</v>
          </cell>
          <cell r="J389">
            <v>2101</v>
          </cell>
          <cell r="K389" t="str">
            <v>CIPEN Special Reqst</v>
          </cell>
          <cell r="L389">
            <v>29131</v>
          </cell>
          <cell r="M389">
            <v>70101</v>
          </cell>
          <cell r="N389">
            <v>327.35000000000002</v>
          </cell>
          <cell r="O389">
            <v>698.7</v>
          </cell>
          <cell r="P389">
            <v>698.7</v>
          </cell>
          <cell r="Q389">
            <v>0</v>
          </cell>
          <cell r="R389">
            <v>698.7</v>
          </cell>
        </row>
        <row r="390">
          <cell r="A390">
            <v>513276</v>
          </cell>
          <cell r="B390" t="str">
            <v>Turn 12/44 LV Supply to Units</v>
          </cell>
          <cell r="C390" t="str">
            <v>Turner 12/44 LV Supply to Units</v>
          </cell>
          <cell r="D390" t="str">
            <v>Elec Ntwk Project Management</v>
          </cell>
          <cell r="E390" t="str">
            <v>In Field</v>
          </cell>
          <cell r="F390">
            <v>37257</v>
          </cell>
          <cell r="G390">
            <v>37406</v>
          </cell>
          <cell r="H390" t="str">
            <v>Ochmanski, Mrs. Dana</v>
          </cell>
          <cell r="I390">
            <v>15300</v>
          </cell>
          <cell r="J390">
            <v>2101</v>
          </cell>
          <cell r="K390" t="str">
            <v>CIPEN Urban Infill</v>
          </cell>
          <cell r="L390">
            <v>29131</v>
          </cell>
          <cell r="M390">
            <v>70101</v>
          </cell>
          <cell r="N390">
            <v>0</v>
          </cell>
          <cell r="O390">
            <v>3213.01</v>
          </cell>
          <cell r="P390">
            <v>3213.01</v>
          </cell>
          <cell r="Q390">
            <v>0</v>
          </cell>
          <cell r="R390">
            <v>3213.01</v>
          </cell>
        </row>
        <row r="391">
          <cell r="A391">
            <v>513277</v>
          </cell>
          <cell r="B391" t="str">
            <v>O'Con 3/86 LV Retic to Lease</v>
          </cell>
          <cell r="C391" t="str">
            <v>O'Connor 3/86 LV Reticulation to Lease 3 &amp; 4</v>
          </cell>
          <cell r="D391" t="str">
            <v>Elec Ntwk Project Management</v>
          </cell>
          <cell r="E391" t="str">
            <v>Field Complete</v>
          </cell>
          <cell r="F391">
            <v>37196</v>
          </cell>
          <cell r="G391">
            <v>37376</v>
          </cell>
          <cell r="H391" t="str">
            <v>Singh, Mr. Darshan</v>
          </cell>
          <cell r="I391">
            <v>9668</v>
          </cell>
          <cell r="J391">
            <v>2101</v>
          </cell>
          <cell r="K391" t="str">
            <v>CIPEN Urban Infill</v>
          </cell>
          <cell r="L391">
            <v>29131</v>
          </cell>
          <cell r="M391">
            <v>70101</v>
          </cell>
          <cell r="N391">
            <v>0</v>
          </cell>
          <cell r="O391">
            <v>5844.82</v>
          </cell>
          <cell r="P391">
            <v>5844.82</v>
          </cell>
          <cell r="Q391">
            <v>0</v>
          </cell>
          <cell r="R391">
            <v>5844.82</v>
          </cell>
        </row>
        <row r="392">
          <cell r="A392">
            <v>513278</v>
          </cell>
          <cell r="B392" t="str">
            <v>Kambah 41/156 Rebuilding of Po</v>
          </cell>
          <cell r="C392" t="str">
            <v>Kambah 41/156 Rebuilding of Pole Sub 2028</v>
          </cell>
          <cell r="D392" t="str">
            <v>Elec Ntwk Asset Performance</v>
          </cell>
          <cell r="E392" t="str">
            <v>In Field</v>
          </cell>
          <cell r="F392">
            <v>37196</v>
          </cell>
          <cell r="H392" t="str">
            <v>Tinio, Mr. Raul</v>
          </cell>
          <cell r="I392">
            <v>0</v>
          </cell>
          <cell r="J392">
            <v>2105</v>
          </cell>
          <cell r="K392" t="str">
            <v>CIPEN DS S/S Replac</v>
          </cell>
          <cell r="L392">
            <v>29131</v>
          </cell>
          <cell r="M392">
            <v>70102</v>
          </cell>
          <cell r="N392">
            <v>0</v>
          </cell>
          <cell r="O392">
            <v>12743.82</v>
          </cell>
          <cell r="P392">
            <v>12743.82</v>
          </cell>
          <cell r="Q392">
            <v>0</v>
          </cell>
          <cell r="R392">
            <v>12743.82</v>
          </cell>
        </row>
        <row r="393">
          <cell r="A393">
            <v>513279</v>
          </cell>
          <cell r="B393" t="str">
            <v>Belc 19/86 HV LV Retic</v>
          </cell>
          <cell r="C393" t="str">
            <v>Belconnen 19/86 HV LV Retic to Residential Site</v>
          </cell>
          <cell r="D393" t="str">
            <v>Elec Ntwk Project Management</v>
          </cell>
          <cell r="E393" t="str">
            <v>Design</v>
          </cell>
          <cell r="F393">
            <v>37167</v>
          </cell>
          <cell r="G393">
            <v>37559</v>
          </cell>
          <cell r="H393" t="str">
            <v>Roesler, Mr. Michael</v>
          </cell>
          <cell r="I393">
            <v>0</v>
          </cell>
          <cell r="J393">
            <v>2101</v>
          </cell>
          <cell r="K393" t="str">
            <v>CIPEN Com/Ind Dvlpm</v>
          </cell>
          <cell r="L393">
            <v>29131</v>
          </cell>
          <cell r="M393">
            <v>70101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A394">
            <v>513280</v>
          </cell>
          <cell r="B394" t="str">
            <v>Gung Yerrabi Stg 4B HV LV</v>
          </cell>
          <cell r="C394" t="str">
            <v>Gungahlin Yerrabi Stg 4B HV LV Retic</v>
          </cell>
          <cell r="D394" t="str">
            <v>Elec Ntwk Project Management</v>
          </cell>
          <cell r="E394" t="str">
            <v>In Field</v>
          </cell>
          <cell r="F394">
            <v>37230</v>
          </cell>
          <cell r="G394">
            <v>37467</v>
          </cell>
          <cell r="H394" t="str">
            <v>Ochmanski, Mrs. Dana</v>
          </cell>
          <cell r="I394">
            <v>23400</v>
          </cell>
          <cell r="J394">
            <v>2101</v>
          </cell>
          <cell r="K394" t="str">
            <v>CIPEN Urban Dvlpmnt</v>
          </cell>
          <cell r="L394">
            <v>29131</v>
          </cell>
          <cell r="M394">
            <v>70101</v>
          </cell>
          <cell r="N394">
            <v>1089.42</v>
          </cell>
          <cell r="O394">
            <v>13192.72</v>
          </cell>
          <cell r="P394">
            <v>13192.72</v>
          </cell>
          <cell r="Q394">
            <v>0</v>
          </cell>
          <cell r="R394">
            <v>13192.72</v>
          </cell>
        </row>
        <row r="395">
          <cell r="A395">
            <v>513281</v>
          </cell>
          <cell r="B395" t="str">
            <v>Gung Yerrabi Stg 5 HV LV</v>
          </cell>
          <cell r="C395" t="str">
            <v>Gungahlin Yerrabi Stg 5 HV LV Reticulation</v>
          </cell>
          <cell r="D395" t="str">
            <v>Elec Ntwk Project Management</v>
          </cell>
          <cell r="E395" t="str">
            <v>In Field</v>
          </cell>
          <cell r="F395">
            <v>37230</v>
          </cell>
          <cell r="G395">
            <v>37467</v>
          </cell>
          <cell r="H395" t="str">
            <v>Ochmanski, Mrs. Dana</v>
          </cell>
          <cell r="I395">
            <v>141150</v>
          </cell>
          <cell r="J395">
            <v>2101</v>
          </cell>
          <cell r="K395" t="str">
            <v>CIPEN Urban Dvlpmnt</v>
          </cell>
          <cell r="L395">
            <v>29131</v>
          </cell>
          <cell r="M395">
            <v>70101</v>
          </cell>
          <cell r="N395">
            <v>50642.400000000001</v>
          </cell>
          <cell r="O395">
            <v>78265.91</v>
          </cell>
          <cell r="P395">
            <v>78552.47</v>
          </cell>
          <cell r="Q395">
            <v>0</v>
          </cell>
          <cell r="R395">
            <v>78552.47</v>
          </cell>
        </row>
        <row r="396">
          <cell r="A396">
            <v>513282</v>
          </cell>
          <cell r="B396" t="str">
            <v>Bart Upgrade LV Temp Supp</v>
          </cell>
          <cell r="C396" t="str">
            <v>Barton Upgrade LV Temp Supply to Construction</v>
          </cell>
          <cell r="D396" t="str">
            <v>Elec Ntwk Strategy&amp;Regulatory</v>
          </cell>
          <cell r="E396" t="str">
            <v>Field Complete</v>
          </cell>
          <cell r="F396">
            <v>37229</v>
          </cell>
          <cell r="G396">
            <v>37376</v>
          </cell>
          <cell r="H396" t="str">
            <v>Walisundara, Mrs. Lakshmi</v>
          </cell>
          <cell r="I396">
            <v>3460</v>
          </cell>
          <cell r="J396">
            <v>2102</v>
          </cell>
          <cell r="K396" t="str">
            <v>CIPEN DS Sys Augmen</v>
          </cell>
          <cell r="L396">
            <v>29131</v>
          </cell>
          <cell r="M396">
            <v>70103</v>
          </cell>
          <cell r="N396">
            <v>0</v>
          </cell>
          <cell r="O396">
            <v>2687.09</v>
          </cell>
          <cell r="P396">
            <v>2687.09</v>
          </cell>
          <cell r="Q396">
            <v>0</v>
          </cell>
          <cell r="R396">
            <v>2687.09</v>
          </cell>
        </row>
        <row r="397">
          <cell r="A397">
            <v>513283</v>
          </cell>
          <cell r="B397" t="str">
            <v>Yarr 7/84 Irish Emb LV Supply</v>
          </cell>
          <cell r="C397" t="str">
            <v>Yarralumla Irish Embassy LV Supply Upgrade</v>
          </cell>
          <cell r="D397" t="str">
            <v>Elec Ntwk Strategy&amp;Regulatory</v>
          </cell>
          <cell r="E397" t="str">
            <v>Design</v>
          </cell>
          <cell r="F397">
            <v>37223</v>
          </cell>
          <cell r="G397">
            <v>37468</v>
          </cell>
          <cell r="H397" t="str">
            <v>Singh, Mr. Darshan</v>
          </cell>
          <cell r="I397">
            <v>0</v>
          </cell>
          <cell r="J397">
            <v>2102</v>
          </cell>
          <cell r="K397" t="str">
            <v>CIPEN DS Sys Augmen</v>
          </cell>
          <cell r="L397">
            <v>29131</v>
          </cell>
          <cell r="M397">
            <v>70103</v>
          </cell>
          <cell r="N397">
            <v>63.08</v>
          </cell>
          <cell r="O397">
            <v>693.85</v>
          </cell>
          <cell r="P397">
            <v>693.85</v>
          </cell>
          <cell r="Q397">
            <v>0</v>
          </cell>
          <cell r="R397">
            <v>693.85</v>
          </cell>
        </row>
        <row r="398">
          <cell r="A398">
            <v>513284</v>
          </cell>
          <cell r="B398" t="str">
            <v>Nich Harcourt Stg 11 HV LV</v>
          </cell>
          <cell r="C398" t="str">
            <v>Nicholls Harcourt Hill Stg 11 HV LV Reticulation</v>
          </cell>
          <cell r="D398" t="str">
            <v>Elec Ntwk Project Management</v>
          </cell>
          <cell r="E398" t="str">
            <v>Design</v>
          </cell>
          <cell r="F398">
            <v>37212</v>
          </cell>
          <cell r="G398">
            <v>37499</v>
          </cell>
          <cell r="H398" t="str">
            <v>Peisley, Mr. Warren</v>
          </cell>
          <cell r="I398">
            <v>0</v>
          </cell>
          <cell r="J398">
            <v>2101</v>
          </cell>
          <cell r="K398" t="str">
            <v>CIPEN Urban Dvlpmnt</v>
          </cell>
          <cell r="L398">
            <v>29131</v>
          </cell>
          <cell r="M398">
            <v>70101</v>
          </cell>
          <cell r="N398">
            <v>0</v>
          </cell>
          <cell r="O398">
            <v>1403.01</v>
          </cell>
          <cell r="P398">
            <v>1403.01</v>
          </cell>
          <cell r="Q398">
            <v>0</v>
          </cell>
          <cell r="R398">
            <v>1403.01</v>
          </cell>
        </row>
        <row r="399">
          <cell r="A399">
            <v>513285</v>
          </cell>
          <cell r="B399" t="str">
            <v>Gung Ext Anthony Rolfe Av</v>
          </cell>
          <cell r="C399" t="str">
            <v>Gungahlin Anthony Rolfe Av Ext of Facilities Electrical Assets</v>
          </cell>
          <cell r="D399" t="str">
            <v>Elec Ntwk Project Management</v>
          </cell>
          <cell r="E399" t="str">
            <v>Design</v>
          </cell>
          <cell r="F399">
            <v>37229</v>
          </cell>
          <cell r="G399">
            <v>37436</v>
          </cell>
          <cell r="H399" t="str">
            <v>Ochmanski, Mrs. Dana</v>
          </cell>
          <cell r="I399">
            <v>0</v>
          </cell>
          <cell r="J399">
            <v>2101</v>
          </cell>
          <cell r="K399" t="str">
            <v>CIPEN Urban Dvlpmnt</v>
          </cell>
          <cell r="L399">
            <v>29131</v>
          </cell>
          <cell r="M399">
            <v>70101</v>
          </cell>
          <cell r="N399">
            <v>557.02</v>
          </cell>
          <cell r="O399">
            <v>1002.63</v>
          </cell>
          <cell r="P399">
            <v>1002.63</v>
          </cell>
          <cell r="Q399">
            <v>0</v>
          </cell>
          <cell r="R399">
            <v>1002.63</v>
          </cell>
        </row>
        <row r="400">
          <cell r="A400">
            <v>513286</v>
          </cell>
          <cell r="B400" t="str">
            <v>Turn 1,2,22,23/39 HV LV Retic</v>
          </cell>
          <cell r="C400" t="str">
            <v>Turner 1,2,22,23/39 HV LV Reticulation to Multi Unit Development</v>
          </cell>
          <cell r="D400" t="str">
            <v>Elec Ntwk Project Management</v>
          </cell>
          <cell r="E400" t="str">
            <v>Design</v>
          </cell>
          <cell r="F400">
            <v>37228</v>
          </cell>
          <cell r="G400">
            <v>37498</v>
          </cell>
          <cell r="H400" t="str">
            <v>Hunnemann, Frank</v>
          </cell>
          <cell r="I400">
            <v>0</v>
          </cell>
          <cell r="J400">
            <v>2101</v>
          </cell>
          <cell r="K400" t="str">
            <v>CIPEN Urban Infill</v>
          </cell>
          <cell r="L400">
            <v>29131</v>
          </cell>
          <cell r="M400">
            <v>70101</v>
          </cell>
          <cell r="N400">
            <v>0</v>
          </cell>
          <cell r="O400">
            <v>960.34</v>
          </cell>
          <cell r="P400">
            <v>960.34</v>
          </cell>
          <cell r="Q400">
            <v>0</v>
          </cell>
          <cell r="R400">
            <v>960.34</v>
          </cell>
        </row>
        <row r="401">
          <cell r="A401">
            <v>513287</v>
          </cell>
          <cell r="B401" t="str">
            <v>Fysh 39/21 Repl LV/OH with ABC</v>
          </cell>
          <cell r="C401" t="str">
            <v>Fyshwick 39/21 Repl LV/OH with ABC</v>
          </cell>
          <cell r="D401" t="str">
            <v>Elec Ntwk Asset Performance</v>
          </cell>
          <cell r="E401" t="str">
            <v>Field Complete</v>
          </cell>
          <cell r="F401">
            <v>37235</v>
          </cell>
          <cell r="G401">
            <v>37287</v>
          </cell>
          <cell r="H401" t="str">
            <v>Malcolm, Doug</v>
          </cell>
          <cell r="I401">
            <v>9221</v>
          </cell>
          <cell r="J401">
            <v>2105</v>
          </cell>
          <cell r="K401" t="str">
            <v>CIPEN DS O/H Replac</v>
          </cell>
          <cell r="L401">
            <v>29131</v>
          </cell>
          <cell r="M401">
            <v>70102</v>
          </cell>
          <cell r="N401">
            <v>0</v>
          </cell>
          <cell r="O401">
            <v>11287.48</v>
          </cell>
          <cell r="P401">
            <v>11287.48</v>
          </cell>
          <cell r="Q401">
            <v>0</v>
          </cell>
          <cell r="R401">
            <v>11287.48</v>
          </cell>
        </row>
        <row r="402">
          <cell r="A402">
            <v>513288</v>
          </cell>
          <cell r="B402" t="str">
            <v>Jerr Mugga Landfill</v>
          </cell>
          <cell r="C402" t="str">
            <v>Jerrabomberra Mugga Landfill</v>
          </cell>
          <cell r="D402" t="str">
            <v>Elec Ntwk Project Management</v>
          </cell>
          <cell r="E402" t="str">
            <v>Design</v>
          </cell>
          <cell r="F402">
            <v>37235</v>
          </cell>
          <cell r="H402" t="str">
            <v>Rewal, Mr. Subhash</v>
          </cell>
          <cell r="I402">
            <v>0</v>
          </cell>
          <cell r="J402">
            <v>2101</v>
          </cell>
          <cell r="K402" t="str">
            <v>CIPEN Com/Ind Dvlpm</v>
          </cell>
          <cell r="L402">
            <v>29131</v>
          </cell>
          <cell r="M402">
            <v>70101</v>
          </cell>
          <cell r="N402">
            <v>0</v>
          </cell>
          <cell r="O402">
            <v>226.77</v>
          </cell>
          <cell r="P402">
            <v>226.77</v>
          </cell>
          <cell r="Q402">
            <v>0</v>
          </cell>
          <cell r="R402">
            <v>226.77</v>
          </cell>
        </row>
        <row r="403">
          <cell r="A403">
            <v>513289</v>
          </cell>
          <cell r="B403" t="str">
            <v>Hack Mackenzie St. Sub 3374</v>
          </cell>
          <cell r="C403" t="str">
            <v>Hackett Mackennzie St. Replace Substation 3374</v>
          </cell>
          <cell r="D403" t="str">
            <v>Elec Ntwk Asset Performance</v>
          </cell>
          <cell r="E403" t="str">
            <v>Field Complete</v>
          </cell>
          <cell r="F403">
            <v>37236</v>
          </cell>
          <cell r="G403">
            <v>37376</v>
          </cell>
          <cell r="H403" t="str">
            <v>Gubler, Dominic</v>
          </cell>
          <cell r="I403">
            <v>31971</v>
          </cell>
          <cell r="J403">
            <v>2105</v>
          </cell>
          <cell r="K403" t="str">
            <v>CIPEN DS S/S Replac</v>
          </cell>
          <cell r="L403">
            <v>29131</v>
          </cell>
          <cell r="M403">
            <v>70102</v>
          </cell>
          <cell r="N403">
            <v>26</v>
          </cell>
          <cell r="O403">
            <v>29366.36</v>
          </cell>
          <cell r="P403">
            <v>29366.36</v>
          </cell>
          <cell r="Q403">
            <v>0</v>
          </cell>
          <cell r="R403">
            <v>29366.36</v>
          </cell>
        </row>
        <row r="404">
          <cell r="A404">
            <v>513290</v>
          </cell>
          <cell r="B404" t="str">
            <v>Wara 32/2 Relocate OH to UG</v>
          </cell>
          <cell r="C404" t="str">
            <v>Waramanga 32/2 Relocate OH to UG (Mains)</v>
          </cell>
          <cell r="D404" t="str">
            <v>Elec Ntwk Project Management</v>
          </cell>
          <cell r="E404" t="str">
            <v>In Field</v>
          </cell>
          <cell r="F404">
            <v>37226</v>
          </cell>
          <cell r="G404">
            <v>37496</v>
          </cell>
          <cell r="H404" t="str">
            <v>Peisley, Mr. Warren</v>
          </cell>
          <cell r="I404">
            <v>11046</v>
          </cell>
          <cell r="J404">
            <v>2101</v>
          </cell>
          <cell r="K404" t="str">
            <v>CIPEN Special Reqst</v>
          </cell>
          <cell r="L404">
            <v>29131</v>
          </cell>
          <cell r="M404">
            <v>70101</v>
          </cell>
          <cell r="N404">
            <v>275.33999999999997</v>
          </cell>
          <cell r="O404">
            <v>11608.31</v>
          </cell>
          <cell r="P404">
            <v>11608.31</v>
          </cell>
          <cell r="Q404">
            <v>0</v>
          </cell>
          <cell r="R404">
            <v>11608.31</v>
          </cell>
        </row>
        <row r="405">
          <cell r="A405">
            <v>513291</v>
          </cell>
          <cell r="B405" t="str">
            <v>Bank Sec 27 Relocate LV OH</v>
          </cell>
          <cell r="C405" t="str">
            <v>Banks Opp Sec 27 Relocate LV OH</v>
          </cell>
          <cell r="D405" t="str">
            <v>Elec Ntwk Project Management</v>
          </cell>
          <cell r="E405" t="str">
            <v>CLOSED</v>
          </cell>
          <cell r="F405">
            <v>37242</v>
          </cell>
          <cell r="G405">
            <v>37315</v>
          </cell>
          <cell r="H405" t="str">
            <v>Peisley, Mr. Warren</v>
          </cell>
          <cell r="I405">
            <v>9760</v>
          </cell>
          <cell r="J405">
            <v>2101</v>
          </cell>
          <cell r="K405" t="str">
            <v>CIPEN Special Reqst</v>
          </cell>
          <cell r="L405">
            <v>29131</v>
          </cell>
          <cell r="M405">
            <v>70101</v>
          </cell>
          <cell r="N405">
            <v>0</v>
          </cell>
          <cell r="O405">
            <v>7347.9</v>
          </cell>
          <cell r="P405">
            <v>0</v>
          </cell>
          <cell r="Q405">
            <v>7347.9</v>
          </cell>
          <cell r="R405">
            <v>7347.9</v>
          </cell>
        </row>
        <row r="406">
          <cell r="A406">
            <v>513293</v>
          </cell>
          <cell r="B406" t="str">
            <v>Char 10/54 Replace Dist Column</v>
          </cell>
          <cell r="C406" t="str">
            <v>Charnwood 10/54 Replace 'Pregnant' Distrib Column with M/Pillar</v>
          </cell>
          <cell r="D406" t="str">
            <v>Elec Ntwk Asset Performance</v>
          </cell>
          <cell r="E406" t="str">
            <v>In Field</v>
          </cell>
          <cell r="F406">
            <v>37232</v>
          </cell>
          <cell r="G406">
            <v>37467</v>
          </cell>
          <cell r="H406" t="str">
            <v>Singh, Mr. Darshan</v>
          </cell>
          <cell r="I406">
            <v>3800</v>
          </cell>
          <cell r="J406">
            <v>2105</v>
          </cell>
          <cell r="K406" t="str">
            <v>CIPEN DS U/G Replac</v>
          </cell>
          <cell r="L406">
            <v>29131</v>
          </cell>
          <cell r="M406">
            <v>70102</v>
          </cell>
          <cell r="N406">
            <v>1473.42</v>
          </cell>
          <cell r="O406">
            <v>2063.4299999999998</v>
          </cell>
          <cell r="P406">
            <v>2063.4299999999998</v>
          </cell>
          <cell r="Q406">
            <v>0</v>
          </cell>
          <cell r="R406">
            <v>2063.4299999999998</v>
          </cell>
        </row>
        <row r="407">
          <cell r="A407">
            <v>513294</v>
          </cell>
          <cell r="B407" t="str">
            <v>Scullin 11/46 Sub 2685 Rebuild</v>
          </cell>
          <cell r="C407" t="str">
            <v>Scullin 11/46 Sub 2685 Rebuild</v>
          </cell>
          <cell r="D407" t="str">
            <v>Elec Ntwk Asset Performance</v>
          </cell>
          <cell r="E407" t="str">
            <v>Design</v>
          </cell>
          <cell r="F407">
            <v>37226</v>
          </cell>
          <cell r="H407" t="str">
            <v>Tinio, Mr. Raul</v>
          </cell>
          <cell r="I407">
            <v>0</v>
          </cell>
          <cell r="J407">
            <v>2105</v>
          </cell>
          <cell r="K407" t="str">
            <v>CIPEN DS S/S Replac</v>
          </cell>
          <cell r="L407">
            <v>29131</v>
          </cell>
          <cell r="M407">
            <v>70102</v>
          </cell>
          <cell r="N407">
            <v>0</v>
          </cell>
          <cell r="O407">
            <v>11586.99</v>
          </cell>
          <cell r="P407">
            <v>11586.99</v>
          </cell>
          <cell r="Q407">
            <v>0</v>
          </cell>
          <cell r="R407">
            <v>11586.99</v>
          </cell>
        </row>
        <row r="408">
          <cell r="A408">
            <v>513295</v>
          </cell>
          <cell r="B408" t="str">
            <v>Deak Sec 33 LV Retic</v>
          </cell>
          <cell r="C408" t="str">
            <v>Deakin Sec 33 LV Retic to Development</v>
          </cell>
          <cell r="D408" t="str">
            <v>Elec Ntwk Project Management</v>
          </cell>
          <cell r="E408" t="str">
            <v>In Field</v>
          </cell>
          <cell r="F408">
            <v>37237</v>
          </cell>
          <cell r="G408">
            <v>37498</v>
          </cell>
          <cell r="H408" t="str">
            <v>Ochmanski, Mrs. Dana</v>
          </cell>
          <cell r="I408">
            <v>74950</v>
          </cell>
          <cell r="J408">
            <v>2101</v>
          </cell>
          <cell r="K408" t="str">
            <v>CIPEN Urban Infill</v>
          </cell>
          <cell r="L408">
            <v>29131</v>
          </cell>
          <cell r="M408">
            <v>70101</v>
          </cell>
          <cell r="N408">
            <v>35332.769999999997</v>
          </cell>
          <cell r="O408">
            <v>37291.51</v>
          </cell>
          <cell r="P408">
            <v>37291.51</v>
          </cell>
          <cell r="Q408">
            <v>0</v>
          </cell>
          <cell r="R408">
            <v>37291.51</v>
          </cell>
        </row>
        <row r="409">
          <cell r="A409">
            <v>513296</v>
          </cell>
          <cell r="B409" t="str">
            <v>Mona 5/57 LV Supply to Trans</v>
          </cell>
          <cell r="C409" t="str">
            <v>Monash 5/57 LV Supply to Transact Hub</v>
          </cell>
          <cell r="D409" t="str">
            <v>Elec Ntwk Project Management</v>
          </cell>
          <cell r="E409" t="str">
            <v>Field Complete</v>
          </cell>
          <cell r="F409">
            <v>37242</v>
          </cell>
          <cell r="G409">
            <v>37561</v>
          </cell>
          <cell r="H409" t="str">
            <v>Peisley, Mr. Warren</v>
          </cell>
          <cell r="I409">
            <v>18558</v>
          </cell>
          <cell r="J409">
            <v>2101</v>
          </cell>
          <cell r="K409" t="str">
            <v>CIPEN Com/Ind Dvlpm</v>
          </cell>
          <cell r="L409">
            <v>29131</v>
          </cell>
          <cell r="M409">
            <v>70101</v>
          </cell>
          <cell r="N409">
            <v>1462.3</v>
          </cell>
          <cell r="O409">
            <v>2546.46</v>
          </cell>
          <cell r="P409">
            <v>2546.46</v>
          </cell>
          <cell r="Q409">
            <v>0</v>
          </cell>
          <cell r="R409">
            <v>2546.46</v>
          </cell>
        </row>
        <row r="410">
          <cell r="A410">
            <v>513297</v>
          </cell>
          <cell r="B410" t="str">
            <v>King 1/11 LV Supply to Trans</v>
          </cell>
          <cell r="C410" t="str">
            <v>Kingston 1/11 LV Supply to Transact Hub</v>
          </cell>
          <cell r="D410" t="str">
            <v>Elec Ntwk Project Management</v>
          </cell>
          <cell r="E410" t="str">
            <v>Design</v>
          </cell>
          <cell r="F410">
            <v>37242</v>
          </cell>
          <cell r="G410">
            <v>37499</v>
          </cell>
          <cell r="H410" t="str">
            <v>Singh, Mr. Darshan</v>
          </cell>
          <cell r="I410">
            <v>0</v>
          </cell>
          <cell r="J410">
            <v>2101</v>
          </cell>
          <cell r="K410" t="str">
            <v>CIPEN Com/Ind Dvlpm</v>
          </cell>
          <cell r="L410">
            <v>29131</v>
          </cell>
          <cell r="M410">
            <v>70101</v>
          </cell>
          <cell r="N410">
            <v>94.62</v>
          </cell>
          <cell r="O410">
            <v>410</v>
          </cell>
          <cell r="P410">
            <v>410</v>
          </cell>
          <cell r="Q410">
            <v>0</v>
          </cell>
          <cell r="R410">
            <v>410</v>
          </cell>
        </row>
        <row r="411">
          <cell r="A411">
            <v>513298</v>
          </cell>
          <cell r="B411" t="str">
            <v>City Ains Av/Ballum Reloc HV</v>
          </cell>
          <cell r="C411" t="str">
            <v>City Ainslie Av/Ballumbir Relocate HV Cables</v>
          </cell>
          <cell r="D411" t="str">
            <v>Elec Ntwk Project Management</v>
          </cell>
          <cell r="E411" t="str">
            <v>CLOSED</v>
          </cell>
          <cell r="F411">
            <v>37245</v>
          </cell>
          <cell r="G411">
            <v>37407</v>
          </cell>
          <cell r="H411" t="str">
            <v>Peisley, Mr. Warren</v>
          </cell>
          <cell r="I411">
            <v>14480</v>
          </cell>
          <cell r="J411">
            <v>2101</v>
          </cell>
          <cell r="K411" t="str">
            <v>CIPEN Special Reqst</v>
          </cell>
          <cell r="L411">
            <v>29131</v>
          </cell>
          <cell r="M411">
            <v>70101</v>
          </cell>
          <cell r="N411">
            <v>0</v>
          </cell>
          <cell r="O411">
            <v>13086.57</v>
          </cell>
          <cell r="P411">
            <v>0</v>
          </cell>
          <cell r="Q411">
            <v>13086.57</v>
          </cell>
          <cell r="R411">
            <v>13086.57</v>
          </cell>
        </row>
        <row r="412">
          <cell r="A412">
            <v>513299</v>
          </cell>
          <cell r="B412" t="str">
            <v>Conder 9 Banks 3 Stg 2B HV LV</v>
          </cell>
          <cell r="C412" t="str">
            <v>Conder 9 Banks 3 Stage 2B HV LV Reticulation</v>
          </cell>
          <cell r="D412" t="str">
            <v>Elec Ntwk Project Management</v>
          </cell>
          <cell r="E412" t="str">
            <v>In Field</v>
          </cell>
          <cell r="F412">
            <v>37245</v>
          </cell>
          <cell r="G412">
            <v>37498</v>
          </cell>
          <cell r="H412" t="str">
            <v>Peisley, Mr. Warren</v>
          </cell>
          <cell r="I412">
            <v>132844</v>
          </cell>
          <cell r="J412">
            <v>2101</v>
          </cell>
          <cell r="K412" t="str">
            <v>CIPEN Urban Dvlpmnt</v>
          </cell>
          <cell r="L412">
            <v>29131</v>
          </cell>
          <cell r="M412">
            <v>70101</v>
          </cell>
          <cell r="N412">
            <v>24452.75</v>
          </cell>
          <cell r="O412">
            <v>27388.560000000001</v>
          </cell>
          <cell r="P412">
            <v>29554.07</v>
          </cell>
          <cell r="Q412">
            <v>0</v>
          </cell>
          <cell r="R412">
            <v>29554.07</v>
          </cell>
        </row>
        <row r="413">
          <cell r="A413">
            <v>513300</v>
          </cell>
          <cell r="B413" t="str">
            <v>Gung 18/167 LV Supply</v>
          </cell>
          <cell r="C413" t="str">
            <v>Gungahlin 18/167 LV Supply to Irrigation Controller</v>
          </cell>
          <cell r="D413" t="str">
            <v>Elec Ntwk Project Management</v>
          </cell>
          <cell r="E413" t="str">
            <v>In Field</v>
          </cell>
          <cell r="F413">
            <v>37236</v>
          </cell>
          <cell r="H413" t="str">
            <v>Ochmanski, Mrs. Dana</v>
          </cell>
          <cell r="I413">
            <v>2500</v>
          </cell>
          <cell r="J413">
            <v>2101</v>
          </cell>
          <cell r="K413" t="str">
            <v>CIPEN Special Reqst</v>
          </cell>
          <cell r="L413">
            <v>29131</v>
          </cell>
          <cell r="M413">
            <v>70101</v>
          </cell>
          <cell r="N413">
            <v>148.54</v>
          </cell>
          <cell r="O413">
            <v>371.35</v>
          </cell>
          <cell r="P413">
            <v>371.35</v>
          </cell>
          <cell r="Q413">
            <v>0</v>
          </cell>
          <cell r="R413">
            <v>371.35</v>
          </cell>
        </row>
        <row r="414">
          <cell r="A414">
            <v>513301</v>
          </cell>
          <cell r="B414" t="str">
            <v>Farr 12/47 Replace LV OH</v>
          </cell>
          <cell r="C414" t="str">
            <v>Farrer 12/47 Replace LV OH with ABC</v>
          </cell>
          <cell r="D414" t="str">
            <v>Elec Ntwk Asset Performance</v>
          </cell>
          <cell r="E414" t="str">
            <v>Field Complete</v>
          </cell>
          <cell r="F414">
            <v>37221</v>
          </cell>
          <cell r="G414">
            <v>37288</v>
          </cell>
          <cell r="H414" t="str">
            <v>Singh, Mr. Darshan</v>
          </cell>
          <cell r="I414">
            <v>4900</v>
          </cell>
          <cell r="J414">
            <v>2105</v>
          </cell>
          <cell r="K414" t="str">
            <v>CIPEN DS O/H Replac</v>
          </cell>
          <cell r="L414">
            <v>29131</v>
          </cell>
          <cell r="M414">
            <v>70102</v>
          </cell>
          <cell r="N414">
            <v>0</v>
          </cell>
          <cell r="O414">
            <v>1552.33</v>
          </cell>
          <cell r="P414">
            <v>1552.33</v>
          </cell>
          <cell r="Q414">
            <v>0</v>
          </cell>
          <cell r="R414">
            <v>1552.33</v>
          </cell>
        </row>
        <row r="415">
          <cell r="A415">
            <v>513302</v>
          </cell>
          <cell r="B415" t="str">
            <v>Deak 60/35 Relocate Padmount</v>
          </cell>
          <cell r="C415" t="str">
            <v>Deakin 60/35 Relocate Padmount Substation</v>
          </cell>
          <cell r="D415" t="str">
            <v>Elec Ntwk Project Management</v>
          </cell>
          <cell r="E415" t="str">
            <v>Field Complete</v>
          </cell>
          <cell r="F415">
            <v>37257</v>
          </cell>
          <cell r="G415">
            <v>37377</v>
          </cell>
          <cell r="H415" t="str">
            <v>Peisley, Mr. Warren</v>
          </cell>
          <cell r="I415">
            <v>2704</v>
          </cell>
          <cell r="J415">
            <v>2101</v>
          </cell>
          <cell r="K415" t="str">
            <v>CIPEN Special Reqst</v>
          </cell>
          <cell r="L415">
            <v>29131</v>
          </cell>
          <cell r="M415">
            <v>70101</v>
          </cell>
          <cell r="N415">
            <v>0</v>
          </cell>
          <cell r="O415">
            <v>1933.35</v>
          </cell>
          <cell r="P415">
            <v>1933.35</v>
          </cell>
          <cell r="Q415">
            <v>0</v>
          </cell>
          <cell r="R415">
            <v>1933.35</v>
          </cell>
        </row>
        <row r="416">
          <cell r="A416">
            <v>513303</v>
          </cell>
          <cell r="B416" t="str">
            <v>Amar 4 Stage 2 HV LV Retic</v>
          </cell>
          <cell r="C416" t="str">
            <v>Amaroo 4 Stage 2 HV LV Reticulation</v>
          </cell>
          <cell r="D416" t="str">
            <v>Elec Ntwk Project Management</v>
          </cell>
          <cell r="E416" t="str">
            <v>In Field</v>
          </cell>
          <cell r="F416">
            <v>37257</v>
          </cell>
          <cell r="G416">
            <v>37437</v>
          </cell>
          <cell r="H416" t="str">
            <v>Walisundara, Mrs. Lakshmi</v>
          </cell>
          <cell r="I416">
            <v>271875</v>
          </cell>
          <cell r="J416">
            <v>2101</v>
          </cell>
          <cell r="K416" t="str">
            <v>CIPEN Urban Dvlpmnt</v>
          </cell>
          <cell r="L416">
            <v>29131</v>
          </cell>
          <cell r="M416">
            <v>70101</v>
          </cell>
          <cell r="N416">
            <v>10155.18</v>
          </cell>
          <cell r="O416">
            <v>206951.42</v>
          </cell>
          <cell r="P416">
            <v>207159.59</v>
          </cell>
          <cell r="Q416">
            <v>0</v>
          </cell>
          <cell r="R416">
            <v>207159.59</v>
          </cell>
        </row>
        <row r="417">
          <cell r="A417">
            <v>513304</v>
          </cell>
          <cell r="B417" t="str">
            <v>New Works Resulting from Fires</v>
          </cell>
          <cell r="C417" t="str">
            <v>New Construction Resulting from Bush Fires</v>
          </cell>
          <cell r="D417" t="str">
            <v>Elec Ntwk Asset Performance</v>
          </cell>
          <cell r="E417" t="str">
            <v>In Field</v>
          </cell>
          <cell r="F417">
            <v>37226</v>
          </cell>
          <cell r="H417" t="str">
            <v>Woiwade, Miss Rebecca</v>
          </cell>
          <cell r="I417">
            <v>0</v>
          </cell>
          <cell r="J417">
            <v>2105</v>
          </cell>
          <cell r="K417" t="str">
            <v>CIPEN DS O/H Replac</v>
          </cell>
          <cell r="L417">
            <v>29131</v>
          </cell>
          <cell r="M417">
            <v>70102</v>
          </cell>
          <cell r="N417">
            <v>0</v>
          </cell>
          <cell r="O417">
            <v>76040.5</v>
          </cell>
          <cell r="P417">
            <v>76040.5</v>
          </cell>
          <cell r="Q417">
            <v>0</v>
          </cell>
          <cell r="R417">
            <v>76040.5</v>
          </cell>
        </row>
        <row r="418">
          <cell r="A418">
            <v>513305</v>
          </cell>
          <cell r="B418" t="str">
            <v>Oakes Estate 66KV Line Replace</v>
          </cell>
          <cell r="C418" t="str">
            <v>Oakes Estate 66KV Line Replacement due to Bush Fires</v>
          </cell>
          <cell r="D418" t="str">
            <v>Elec Ntwk Asset Performance</v>
          </cell>
          <cell r="E418" t="str">
            <v>Design</v>
          </cell>
          <cell r="F418">
            <v>37226</v>
          </cell>
          <cell r="H418" t="str">
            <v>Charlton, Mr. Michael</v>
          </cell>
          <cell r="I418">
            <v>0</v>
          </cell>
          <cell r="J418">
            <v>2105</v>
          </cell>
          <cell r="K418" t="str">
            <v>CIPEN ZSS Replace</v>
          </cell>
          <cell r="L418">
            <v>29131</v>
          </cell>
          <cell r="M418">
            <v>70102</v>
          </cell>
          <cell r="N418">
            <v>0</v>
          </cell>
          <cell r="O418">
            <v>4860.08</v>
          </cell>
          <cell r="P418">
            <v>4860.08</v>
          </cell>
          <cell r="Q418">
            <v>0</v>
          </cell>
          <cell r="R418">
            <v>4860.08</v>
          </cell>
        </row>
        <row r="419">
          <cell r="A419">
            <v>513306</v>
          </cell>
          <cell r="B419" t="str">
            <v>Red Hill Boys Grammar HV Retic</v>
          </cell>
          <cell r="C419" t="str">
            <v>Red Hill Canberra Boys Grammar HV Retic to Arts Centre</v>
          </cell>
          <cell r="D419" t="str">
            <v>Elec Ntwk Project Management</v>
          </cell>
          <cell r="E419" t="str">
            <v>In Field</v>
          </cell>
          <cell r="F419">
            <v>37245</v>
          </cell>
          <cell r="G419">
            <v>37560</v>
          </cell>
          <cell r="H419" t="str">
            <v>Chan, Mr. Daniel</v>
          </cell>
          <cell r="I419">
            <v>82695</v>
          </cell>
          <cell r="J419">
            <v>2101</v>
          </cell>
          <cell r="K419" t="str">
            <v>CIPEN Com/Ind Dvlpm</v>
          </cell>
          <cell r="L419">
            <v>29131</v>
          </cell>
          <cell r="M419">
            <v>70101</v>
          </cell>
          <cell r="N419">
            <v>5315.61</v>
          </cell>
          <cell r="O419">
            <v>76877.37</v>
          </cell>
          <cell r="P419">
            <v>76877.37</v>
          </cell>
          <cell r="Q419">
            <v>0</v>
          </cell>
          <cell r="R419">
            <v>76877.37</v>
          </cell>
        </row>
        <row r="420">
          <cell r="A420">
            <v>513307</v>
          </cell>
          <cell r="B420" t="str">
            <v>Dick 1/1 ABC Studios Sub 842</v>
          </cell>
          <cell r="C420" t="str">
            <v>Dickson 1/1 ABC Studios S/s 842 Augmentation</v>
          </cell>
          <cell r="D420" t="str">
            <v>Elec Ntwk Strategy&amp;Regulatory</v>
          </cell>
          <cell r="E420" t="str">
            <v>Design</v>
          </cell>
          <cell r="F420">
            <v>37188</v>
          </cell>
          <cell r="G420">
            <v>37590</v>
          </cell>
          <cell r="H420" t="str">
            <v>Chan, Mr. Daniel</v>
          </cell>
          <cell r="I420">
            <v>0</v>
          </cell>
          <cell r="J420">
            <v>2102</v>
          </cell>
          <cell r="K420" t="str">
            <v>CIPEN DS S/S Augmen</v>
          </cell>
          <cell r="L420">
            <v>29131</v>
          </cell>
          <cell r="M420">
            <v>70103</v>
          </cell>
          <cell r="N420">
            <v>2948.14</v>
          </cell>
          <cell r="O420">
            <v>6758.06</v>
          </cell>
          <cell r="P420">
            <v>6758.06</v>
          </cell>
          <cell r="Q420">
            <v>0</v>
          </cell>
          <cell r="R420">
            <v>6758.06</v>
          </cell>
        </row>
        <row r="421">
          <cell r="A421">
            <v>513308</v>
          </cell>
          <cell r="B421" t="str">
            <v>Bart 5/12 LV Upgrade to Engi</v>
          </cell>
          <cell r="C421" t="str">
            <v>Barton 5/12 LV Upgrade to Engineering House</v>
          </cell>
          <cell r="D421" t="str">
            <v>Elec Ntwk Strategy&amp;Regulatory</v>
          </cell>
          <cell r="E421" t="str">
            <v>Design</v>
          </cell>
          <cell r="F421">
            <v>37265</v>
          </cell>
          <cell r="G421">
            <v>37469</v>
          </cell>
          <cell r="H421" t="str">
            <v>Singh, Mr. Darshan</v>
          </cell>
          <cell r="I421">
            <v>0</v>
          </cell>
          <cell r="J421">
            <v>2102</v>
          </cell>
          <cell r="K421" t="str">
            <v>CIPEN DS Sys Augmen</v>
          </cell>
          <cell r="L421">
            <v>29131</v>
          </cell>
          <cell r="M421">
            <v>70103</v>
          </cell>
          <cell r="N421">
            <v>88.23</v>
          </cell>
          <cell r="O421">
            <v>2720.27</v>
          </cell>
          <cell r="P421">
            <v>2720.27</v>
          </cell>
          <cell r="Q421">
            <v>0</v>
          </cell>
          <cell r="R421">
            <v>2720.27</v>
          </cell>
        </row>
        <row r="422">
          <cell r="A422">
            <v>513309</v>
          </cell>
          <cell r="B422" t="str">
            <v>Forr 1/32 Wesley Uniting LV</v>
          </cell>
          <cell r="C422" t="str">
            <v>Forrest 1/32 Wesley Uniting Church LV Supply Upgrade</v>
          </cell>
          <cell r="D422" t="str">
            <v>Elec Ntwk Strategy&amp;Regulatory</v>
          </cell>
          <cell r="E422" t="str">
            <v>In Field</v>
          </cell>
          <cell r="F422">
            <v>37217</v>
          </cell>
          <cell r="G422">
            <v>37437</v>
          </cell>
          <cell r="H422" t="str">
            <v>Singh, Mr. Darshan</v>
          </cell>
          <cell r="I422">
            <v>5857</v>
          </cell>
          <cell r="J422">
            <v>2102</v>
          </cell>
          <cell r="K422" t="str">
            <v>CIPEN DS Sys Augmen</v>
          </cell>
          <cell r="L422">
            <v>29131</v>
          </cell>
          <cell r="M422">
            <v>70103</v>
          </cell>
          <cell r="N422">
            <v>30.27</v>
          </cell>
          <cell r="O422">
            <v>1419.4</v>
          </cell>
          <cell r="P422">
            <v>1419.4</v>
          </cell>
          <cell r="Q422">
            <v>0</v>
          </cell>
          <cell r="R422">
            <v>1419.4</v>
          </cell>
        </row>
        <row r="423">
          <cell r="A423">
            <v>513310</v>
          </cell>
          <cell r="B423" t="str">
            <v>Woden / Wanniassa Zone S/S</v>
          </cell>
          <cell r="C423" t="str">
            <v>Woden / Wanniassa Zone Substation Installation of Auxilliary Relay</v>
          </cell>
          <cell r="D423" t="str">
            <v>Elec Ntwk Strategy&amp;Regulatory</v>
          </cell>
          <cell r="E423" t="str">
            <v>In Field</v>
          </cell>
          <cell r="F423">
            <v>37276</v>
          </cell>
          <cell r="G423">
            <v>37437</v>
          </cell>
          <cell r="H423" t="str">
            <v>Hunnemann, Frank</v>
          </cell>
          <cell r="I423">
            <v>6404</v>
          </cell>
          <cell r="J423">
            <v>2102</v>
          </cell>
          <cell r="K423" t="str">
            <v>CIPEN ZSS Augment</v>
          </cell>
          <cell r="L423">
            <v>29131</v>
          </cell>
          <cell r="M423">
            <v>70103</v>
          </cell>
          <cell r="N423">
            <v>846.36</v>
          </cell>
          <cell r="O423">
            <v>846.36</v>
          </cell>
          <cell r="P423">
            <v>846.36</v>
          </cell>
          <cell r="Q423">
            <v>0</v>
          </cell>
          <cell r="R423">
            <v>846.36</v>
          </cell>
        </row>
        <row r="424">
          <cell r="A424">
            <v>513311</v>
          </cell>
          <cell r="B424" t="str">
            <v>Woden / Wanniassa Zone Monit</v>
          </cell>
          <cell r="C424" t="str">
            <v>Woden / Wanniassa Zone S/S Monitoring of AVR's</v>
          </cell>
          <cell r="D424" t="str">
            <v>Elec Ntwk Strategy&amp;Regulatory</v>
          </cell>
          <cell r="E424" t="str">
            <v>In Field</v>
          </cell>
          <cell r="F424">
            <v>37276</v>
          </cell>
          <cell r="G424">
            <v>37436</v>
          </cell>
          <cell r="H424" t="str">
            <v>Hunnemann, Frank</v>
          </cell>
          <cell r="I424">
            <v>10000</v>
          </cell>
          <cell r="J424">
            <v>2102</v>
          </cell>
          <cell r="K424" t="str">
            <v>CIPEN ZSS Augment</v>
          </cell>
          <cell r="L424">
            <v>29131</v>
          </cell>
          <cell r="M424">
            <v>70103</v>
          </cell>
          <cell r="N424">
            <v>6609.3</v>
          </cell>
          <cell r="O424">
            <v>9603.1200000000008</v>
          </cell>
          <cell r="P424">
            <v>9603.1200000000008</v>
          </cell>
          <cell r="Q424">
            <v>0</v>
          </cell>
          <cell r="R424">
            <v>9603.1200000000008</v>
          </cell>
        </row>
        <row r="425">
          <cell r="A425">
            <v>513312</v>
          </cell>
          <cell r="B425" t="str">
            <v>Maju Canberra A/port LV Supply</v>
          </cell>
          <cell r="C425" t="str">
            <v>Majura Canberra Airport LV Supply to Hangar</v>
          </cell>
          <cell r="D425" t="str">
            <v>Elec Ntwk Project Management</v>
          </cell>
          <cell r="E425" t="str">
            <v>CLOSED</v>
          </cell>
          <cell r="F425">
            <v>37272</v>
          </cell>
          <cell r="G425">
            <v>37325</v>
          </cell>
          <cell r="H425" t="str">
            <v>Singh, Mr. Darshan</v>
          </cell>
          <cell r="I425">
            <v>1486</v>
          </cell>
          <cell r="J425">
            <v>2101</v>
          </cell>
          <cell r="K425" t="str">
            <v>CIPEN Com/Ind Dvlpm</v>
          </cell>
          <cell r="L425">
            <v>29131</v>
          </cell>
          <cell r="M425">
            <v>70101</v>
          </cell>
          <cell r="N425">
            <v>0</v>
          </cell>
          <cell r="O425">
            <v>1734.65</v>
          </cell>
          <cell r="P425">
            <v>0</v>
          </cell>
          <cell r="Q425">
            <v>1734.65</v>
          </cell>
          <cell r="R425">
            <v>1734.65</v>
          </cell>
        </row>
        <row r="426">
          <cell r="A426">
            <v>513313</v>
          </cell>
          <cell r="B426" t="str">
            <v>Gung Sec 172 LV Supply</v>
          </cell>
          <cell r="C426" t="str">
            <v>Gungahlin Sec 172 LV Supply to Irrigation Controller</v>
          </cell>
          <cell r="D426" t="str">
            <v>Elec Ntwk Project Management</v>
          </cell>
          <cell r="E426" t="str">
            <v>In Field</v>
          </cell>
          <cell r="F426">
            <v>37264</v>
          </cell>
          <cell r="G426">
            <v>37376</v>
          </cell>
          <cell r="H426" t="str">
            <v>Ochmanski, Mrs. Dana</v>
          </cell>
          <cell r="I426">
            <v>1730</v>
          </cell>
          <cell r="J426">
            <v>2101</v>
          </cell>
          <cell r="K426" t="str">
            <v>CIPEN Special Reqst</v>
          </cell>
          <cell r="L426">
            <v>29131</v>
          </cell>
          <cell r="M426">
            <v>70101</v>
          </cell>
          <cell r="N426">
            <v>-1519.35</v>
          </cell>
          <cell r="O426">
            <v>742.7</v>
          </cell>
          <cell r="P426">
            <v>742.7</v>
          </cell>
          <cell r="Q426">
            <v>0</v>
          </cell>
          <cell r="R426">
            <v>742.7</v>
          </cell>
        </row>
        <row r="427">
          <cell r="A427">
            <v>513314</v>
          </cell>
          <cell r="B427" t="str">
            <v>Fysh 16/22 System Augment</v>
          </cell>
          <cell r="C427" t="str">
            <v>Fyshwick 16/22 System Augmentation Barrier St</v>
          </cell>
          <cell r="D427" t="str">
            <v>Elec Ntwk Strategy&amp;Regulatory</v>
          </cell>
          <cell r="E427" t="str">
            <v>Design</v>
          </cell>
          <cell r="F427">
            <v>37270</v>
          </cell>
          <cell r="G427">
            <v>37437</v>
          </cell>
          <cell r="H427" t="str">
            <v>Rewal, Mr. Subhash</v>
          </cell>
          <cell r="I427">
            <v>0</v>
          </cell>
          <cell r="J427">
            <v>2102</v>
          </cell>
          <cell r="K427" t="str">
            <v>CIPEN DS Sys Augmen</v>
          </cell>
          <cell r="L427">
            <v>29131</v>
          </cell>
          <cell r="M427">
            <v>70103</v>
          </cell>
          <cell r="N427">
            <v>847.9</v>
          </cell>
          <cell r="O427">
            <v>3880.43</v>
          </cell>
          <cell r="P427">
            <v>3880.43</v>
          </cell>
          <cell r="Q427">
            <v>0</v>
          </cell>
          <cell r="R427">
            <v>3880.43</v>
          </cell>
        </row>
        <row r="428">
          <cell r="A428">
            <v>513315</v>
          </cell>
          <cell r="B428" t="str">
            <v>Gord 6 Stg 3 HV LV Retic</v>
          </cell>
          <cell r="C428" t="str">
            <v>Gordon 6 Stage 3 HV LV Retic</v>
          </cell>
          <cell r="D428" t="str">
            <v>Elec Ntwk Project Management</v>
          </cell>
          <cell r="E428" t="str">
            <v>In Field</v>
          </cell>
          <cell r="F428">
            <v>37270</v>
          </cell>
          <cell r="G428">
            <v>37504</v>
          </cell>
          <cell r="H428" t="str">
            <v>Cortes, Frank</v>
          </cell>
          <cell r="I428">
            <v>86493</v>
          </cell>
          <cell r="J428">
            <v>2101</v>
          </cell>
          <cell r="K428" t="str">
            <v>CIPEN Urban Dvlpmnt</v>
          </cell>
          <cell r="L428">
            <v>29131</v>
          </cell>
          <cell r="M428">
            <v>70101</v>
          </cell>
          <cell r="N428">
            <v>120.69</v>
          </cell>
          <cell r="O428">
            <v>71517.67</v>
          </cell>
          <cell r="P428">
            <v>71517.67</v>
          </cell>
          <cell r="Q428">
            <v>0</v>
          </cell>
          <cell r="R428">
            <v>71517.67</v>
          </cell>
        </row>
        <row r="429">
          <cell r="A429">
            <v>513316</v>
          </cell>
          <cell r="B429" t="str">
            <v>Transformer Oil Facility G/Way</v>
          </cell>
          <cell r="C429" t="str">
            <v>Transformer Oil Facility Greenway</v>
          </cell>
          <cell r="D429" t="str">
            <v>Elec Ntwk Asset Performance</v>
          </cell>
          <cell r="E429" t="str">
            <v>CAPITALISED WAITING CLOSURE</v>
          </cell>
          <cell r="F429">
            <v>37196</v>
          </cell>
          <cell r="G429">
            <v>37437</v>
          </cell>
          <cell r="H429" t="str">
            <v>Argue, Mr. Fraser</v>
          </cell>
          <cell r="I429">
            <v>71200</v>
          </cell>
          <cell r="J429">
            <v>2105</v>
          </cell>
          <cell r="K429" t="str">
            <v>CIP Property Assets</v>
          </cell>
          <cell r="L429">
            <v>29721</v>
          </cell>
          <cell r="M429">
            <v>78110</v>
          </cell>
          <cell r="N429">
            <v>0</v>
          </cell>
          <cell r="O429">
            <v>56656.66</v>
          </cell>
          <cell r="P429">
            <v>0</v>
          </cell>
          <cell r="Q429">
            <v>56656.66</v>
          </cell>
          <cell r="R429">
            <v>56656.66</v>
          </cell>
        </row>
        <row r="430">
          <cell r="A430">
            <v>513317</v>
          </cell>
          <cell r="B430" t="str">
            <v>Noisy Padmount S/S Kambah</v>
          </cell>
          <cell r="C430" t="str">
            <v>Noisy Padmount S/S 2973 Replacement Kambah Blk 24 Sec 160</v>
          </cell>
          <cell r="D430" t="str">
            <v>Elec Ntwk Asset Performance</v>
          </cell>
          <cell r="E430" t="str">
            <v>Design</v>
          </cell>
          <cell r="F430">
            <v>37266</v>
          </cell>
          <cell r="G430">
            <v>37316</v>
          </cell>
          <cell r="H430" t="str">
            <v>Argue, Mr. Fraser</v>
          </cell>
          <cell r="I430">
            <v>0</v>
          </cell>
          <cell r="J430">
            <v>2105</v>
          </cell>
          <cell r="K430" t="str">
            <v>CIPEN DS S/S Replac</v>
          </cell>
          <cell r="L430">
            <v>29131</v>
          </cell>
          <cell r="M430">
            <v>70102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A431">
            <v>513318</v>
          </cell>
          <cell r="B431" t="str">
            <v>Dunl 5 Estate Stg 6 HV LV</v>
          </cell>
          <cell r="C431" t="str">
            <v>Dunlop 5 Estate Stage 6 HV LV Reticulation</v>
          </cell>
          <cell r="D431" t="str">
            <v>Elec Ntwk Project Management</v>
          </cell>
          <cell r="E431" t="str">
            <v>In Field</v>
          </cell>
          <cell r="F431">
            <v>36909</v>
          </cell>
          <cell r="G431">
            <v>37437</v>
          </cell>
          <cell r="H431" t="str">
            <v>Cortes, Frank</v>
          </cell>
          <cell r="I431">
            <v>62281</v>
          </cell>
          <cell r="J431">
            <v>2101</v>
          </cell>
          <cell r="K431" t="str">
            <v>CIPEN Urban Dvlpmnt</v>
          </cell>
          <cell r="L431">
            <v>29131</v>
          </cell>
          <cell r="M431">
            <v>70101</v>
          </cell>
          <cell r="N431">
            <v>38816.660000000003</v>
          </cell>
          <cell r="O431">
            <v>40728.5</v>
          </cell>
          <cell r="P431">
            <v>40728.5</v>
          </cell>
          <cell r="Q431">
            <v>0</v>
          </cell>
          <cell r="R431">
            <v>40728.5</v>
          </cell>
        </row>
        <row r="432">
          <cell r="A432">
            <v>513319</v>
          </cell>
          <cell r="B432" t="str">
            <v>Hume 13/2 LV Supply to Com</v>
          </cell>
          <cell r="C432" t="str">
            <v>Hume 13/2 LV Supply to Commercial Development</v>
          </cell>
          <cell r="D432" t="str">
            <v>Elec Ntwk Project Management</v>
          </cell>
          <cell r="E432" t="str">
            <v>CLOSED</v>
          </cell>
          <cell r="F432">
            <v>37287</v>
          </cell>
          <cell r="G432">
            <v>37437</v>
          </cell>
          <cell r="H432" t="str">
            <v>Singh, Mr. Darshan</v>
          </cell>
          <cell r="I432">
            <v>10050</v>
          </cell>
          <cell r="J432">
            <v>2101</v>
          </cell>
          <cell r="K432" t="str">
            <v>CIPEN Com/Ind Dvlpm</v>
          </cell>
          <cell r="L432">
            <v>29131</v>
          </cell>
          <cell r="M432">
            <v>70101</v>
          </cell>
          <cell r="N432">
            <v>130</v>
          </cell>
          <cell r="O432">
            <v>10261.39</v>
          </cell>
          <cell r="P432">
            <v>0</v>
          </cell>
          <cell r="Q432">
            <v>10261.39</v>
          </cell>
          <cell r="R432">
            <v>10261.39</v>
          </cell>
        </row>
        <row r="433">
          <cell r="A433">
            <v>513320</v>
          </cell>
          <cell r="B433" t="str">
            <v>Grif 42/90 Replace OH with ABC</v>
          </cell>
          <cell r="C433" t="str">
            <v>Griffith 42/90 Replace LV OH with ABC</v>
          </cell>
          <cell r="D433" t="str">
            <v>Elec Ntwk Project Management</v>
          </cell>
          <cell r="E433" t="str">
            <v>CLOSED</v>
          </cell>
          <cell r="F433">
            <v>37287</v>
          </cell>
          <cell r="G433">
            <v>37398</v>
          </cell>
          <cell r="H433" t="str">
            <v>Singh, Mr. Darshan</v>
          </cell>
          <cell r="I433">
            <v>4616</v>
          </cell>
          <cell r="J433">
            <v>2101</v>
          </cell>
          <cell r="K433" t="str">
            <v>CIPEN Special Reqst</v>
          </cell>
          <cell r="L433">
            <v>29131</v>
          </cell>
          <cell r="M433">
            <v>70101</v>
          </cell>
          <cell r="N433">
            <v>0</v>
          </cell>
          <cell r="O433">
            <v>5953.88</v>
          </cell>
          <cell r="P433">
            <v>0</v>
          </cell>
          <cell r="Q433">
            <v>5953.88</v>
          </cell>
          <cell r="R433">
            <v>5953.88</v>
          </cell>
        </row>
        <row r="434">
          <cell r="A434">
            <v>513321</v>
          </cell>
          <cell r="B434" t="str">
            <v>Grif 48/92 Replace OH with ABC</v>
          </cell>
          <cell r="C434" t="str">
            <v>Griffith 48/92 Replace LV OH with ABC</v>
          </cell>
          <cell r="D434" t="str">
            <v>Elec Ntwk Project Management</v>
          </cell>
          <cell r="E434" t="str">
            <v>In Field</v>
          </cell>
          <cell r="F434">
            <v>37287</v>
          </cell>
          <cell r="G434">
            <v>37468</v>
          </cell>
          <cell r="H434" t="str">
            <v>Singh, Mr. Darshan</v>
          </cell>
          <cell r="I434">
            <v>4554</v>
          </cell>
          <cell r="J434">
            <v>2101</v>
          </cell>
          <cell r="K434" t="str">
            <v>CIPEN Special Reqst</v>
          </cell>
          <cell r="L434">
            <v>29131</v>
          </cell>
          <cell r="M434">
            <v>70101</v>
          </cell>
          <cell r="N434">
            <v>173.42</v>
          </cell>
          <cell r="O434">
            <v>934.65</v>
          </cell>
          <cell r="P434">
            <v>1258.8900000000001</v>
          </cell>
          <cell r="Q434">
            <v>0</v>
          </cell>
          <cell r="R434">
            <v>1258.8900000000001</v>
          </cell>
        </row>
        <row r="435">
          <cell r="A435">
            <v>513322</v>
          </cell>
          <cell r="B435" t="str">
            <v>Red Hill 4/4 LV Service Aug</v>
          </cell>
          <cell r="C435" t="str">
            <v>Red Hill 4/4 LV Service Augmentation</v>
          </cell>
          <cell r="D435" t="str">
            <v>Elec Ntwk Strategy&amp;Regulatory</v>
          </cell>
          <cell r="E435" t="str">
            <v>CLOSED</v>
          </cell>
          <cell r="F435">
            <v>37279</v>
          </cell>
          <cell r="G435">
            <v>37407</v>
          </cell>
          <cell r="H435" t="str">
            <v>Singh, Mr. Darshan</v>
          </cell>
          <cell r="I435">
            <v>0</v>
          </cell>
          <cell r="J435">
            <v>2102</v>
          </cell>
          <cell r="K435" t="str">
            <v>CIPEN DS Sys Augmen</v>
          </cell>
          <cell r="L435">
            <v>29131</v>
          </cell>
          <cell r="M435">
            <v>70103</v>
          </cell>
          <cell r="N435">
            <v>0</v>
          </cell>
          <cell r="O435">
            <v>3324.18</v>
          </cell>
          <cell r="P435">
            <v>0</v>
          </cell>
          <cell r="Q435">
            <v>3324.18</v>
          </cell>
          <cell r="R435">
            <v>3324.18</v>
          </cell>
        </row>
        <row r="436">
          <cell r="A436">
            <v>513323</v>
          </cell>
          <cell r="B436" t="str">
            <v>King 8 &amp; 9/28 HV LV Retic Alt</v>
          </cell>
          <cell r="C436" t="str">
            <v>Kinston 8 &amp; 9/28 HV LV Reticulation Alterations UG of OH</v>
          </cell>
          <cell r="D436" t="str">
            <v>Elec Ntwk Asset Performance</v>
          </cell>
          <cell r="E436" t="str">
            <v>Field Complete</v>
          </cell>
          <cell r="F436">
            <v>37287</v>
          </cell>
          <cell r="H436" t="str">
            <v>Ochmanski, Mrs. Dana</v>
          </cell>
          <cell r="I436">
            <v>28552</v>
          </cell>
          <cell r="J436">
            <v>2105</v>
          </cell>
          <cell r="K436" t="str">
            <v>CIPEN DS U/G Replac</v>
          </cell>
          <cell r="L436">
            <v>29131</v>
          </cell>
          <cell r="M436">
            <v>70102</v>
          </cell>
          <cell r="N436">
            <v>581.66</v>
          </cell>
          <cell r="O436">
            <v>40736.720000000001</v>
          </cell>
          <cell r="P436">
            <v>40736.720000000001</v>
          </cell>
          <cell r="Q436">
            <v>0</v>
          </cell>
          <cell r="R436">
            <v>40736.720000000001</v>
          </cell>
        </row>
        <row r="437">
          <cell r="A437">
            <v>513324</v>
          </cell>
          <cell r="B437" t="str">
            <v>Hume 31/7 LV Retic/Supply</v>
          </cell>
          <cell r="C437" t="str">
            <v>Hume 31/7 LV Reticulation/Supply to Warehouses</v>
          </cell>
          <cell r="D437" t="str">
            <v>Elec Ntwk Project Management</v>
          </cell>
          <cell r="E437" t="str">
            <v>Field Complete</v>
          </cell>
          <cell r="F437">
            <v>37287</v>
          </cell>
          <cell r="G437">
            <v>37398</v>
          </cell>
          <cell r="H437" t="str">
            <v>Singh, Mr. Darshan</v>
          </cell>
          <cell r="I437">
            <v>9630</v>
          </cell>
          <cell r="J437">
            <v>2101</v>
          </cell>
          <cell r="K437" t="str">
            <v>CIPEN Com/Ind Dvlpm</v>
          </cell>
          <cell r="L437">
            <v>29131</v>
          </cell>
          <cell r="M437">
            <v>70101</v>
          </cell>
          <cell r="N437">
            <v>0</v>
          </cell>
          <cell r="O437">
            <v>13335.01</v>
          </cell>
          <cell r="P437">
            <v>13335.01</v>
          </cell>
          <cell r="Q437">
            <v>0</v>
          </cell>
          <cell r="R437">
            <v>13335.01</v>
          </cell>
        </row>
        <row r="438">
          <cell r="A438">
            <v>513325</v>
          </cell>
          <cell r="B438" t="str">
            <v>Hume 18/1 LV Supply to Com</v>
          </cell>
          <cell r="C438" t="str">
            <v>Hume 18/1 Supply to Commercial Development</v>
          </cell>
          <cell r="D438" t="str">
            <v>Elec Ntwk Project Management</v>
          </cell>
          <cell r="E438" t="str">
            <v>CLOSED</v>
          </cell>
          <cell r="F438">
            <v>37287</v>
          </cell>
          <cell r="G438">
            <v>37407</v>
          </cell>
          <cell r="H438" t="str">
            <v>Singh, Mr. Darshan</v>
          </cell>
          <cell r="I438">
            <v>11850</v>
          </cell>
          <cell r="J438">
            <v>2101</v>
          </cell>
          <cell r="K438" t="str">
            <v>CIPEN Com/Ind Dvlpm</v>
          </cell>
          <cell r="L438">
            <v>29131</v>
          </cell>
          <cell r="M438">
            <v>70101</v>
          </cell>
          <cell r="N438">
            <v>280</v>
          </cell>
          <cell r="O438">
            <v>9881.98</v>
          </cell>
          <cell r="P438">
            <v>0</v>
          </cell>
          <cell r="Q438">
            <v>9881.98</v>
          </cell>
          <cell r="R438">
            <v>9881.98</v>
          </cell>
        </row>
        <row r="439">
          <cell r="A439">
            <v>513326</v>
          </cell>
          <cell r="B439" t="str">
            <v>Nich 4/75 LV Retic/Supply</v>
          </cell>
          <cell r="C439" t="str">
            <v>Nicholls 4/75 LV Supply to 21 Residences</v>
          </cell>
          <cell r="D439" t="str">
            <v>Elec Ntwk Project Management</v>
          </cell>
          <cell r="E439" t="str">
            <v>Design</v>
          </cell>
          <cell r="F439">
            <v>37287</v>
          </cell>
          <cell r="G439">
            <v>37468</v>
          </cell>
          <cell r="H439" t="str">
            <v>Cortes, Frank</v>
          </cell>
          <cell r="I439">
            <v>0</v>
          </cell>
          <cell r="J439">
            <v>2101</v>
          </cell>
          <cell r="K439" t="str">
            <v>CIPEN Com/Ind Dvlpm</v>
          </cell>
          <cell r="L439">
            <v>29131</v>
          </cell>
          <cell r="M439">
            <v>70101</v>
          </cell>
          <cell r="N439">
            <v>0</v>
          </cell>
          <cell r="O439">
            <v>878.22</v>
          </cell>
          <cell r="P439">
            <v>878.22</v>
          </cell>
          <cell r="Q439">
            <v>0</v>
          </cell>
          <cell r="R439">
            <v>878.22</v>
          </cell>
        </row>
        <row r="440">
          <cell r="A440">
            <v>513327</v>
          </cell>
          <cell r="B440" t="str">
            <v>King Wentworth Av HV UG Reloc</v>
          </cell>
          <cell r="C440" t="str">
            <v>Kingston Wentworth Ave HV U/G Relocations</v>
          </cell>
          <cell r="D440" t="str">
            <v>Elec Ntwk Project Management</v>
          </cell>
          <cell r="E440" t="str">
            <v>Design</v>
          </cell>
          <cell r="F440">
            <v>37285</v>
          </cell>
          <cell r="G440">
            <v>37406</v>
          </cell>
          <cell r="H440" t="str">
            <v>Walisundara, Mr. Upul</v>
          </cell>
          <cell r="I440">
            <v>0</v>
          </cell>
          <cell r="J440">
            <v>2101</v>
          </cell>
          <cell r="K440" t="str">
            <v>CIPEN Special Reqst</v>
          </cell>
          <cell r="L440">
            <v>29131</v>
          </cell>
          <cell r="M440">
            <v>70101</v>
          </cell>
          <cell r="N440">
            <v>0</v>
          </cell>
          <cell r="O440">
            <v>52264.83</v>
          </cell>
          <cell r="P440">
            <v>52264.83</v>
          </cell>
          <cell r="Q440">
            <v>0</v>
          </cell>
          <cell r="R440">
            <v>52264.83</v>
          </cell>
        </row>
        <row r="441">
          <cell r="A441">
            <v>513328</v>
          </cell>
          <cell r="B441" t="str">
            <v>Data Maintenance Utility</v>
          </cell>
          <cell r="C441" t="str">
            <v>Data Maintenance Utility for PDR</v>
          </cell>
          <cell r="D441" t="str">
            <v>Elec Ntwk Asset Performance</v>
          </cell>
          <cell r="E441" t="str">
            <v>In Field</v>
          </cell>
          <cell r="F441">
            <v>37267</v>
          </cell>
          <cell r="G441">
            <v>37356</v>
          </cell>
          <cell r="H441" t="str">
            <v>Zhou, Mrs. Hope</v>
          </cell>
          <cell r="I441">
            <v>7200</v>
          </cell>
          <cell r="J441">
            <v>2105</v>
          </cell>
          <cell r="K441" t="str">
            <v>CIPEN IT Projects</v>
          </cell>
          <cell r="L441">
            <v>29731</v>
          </cell>
          <cell r="M441">
            <v>70108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513329</v>
          </cell>
          <cell r="B442" t="str">
            <v>Test/Dev Server for SCADA</v>
          </cell>
          <cell r="C442" t="str">
            <v>Test/Development for SCADA System</v>
          </cell>
          <cell r="D442" t="str">
            <v>Elec Ntwk Asset Performance</v>
          </cell>
          <cell r="E442" t="str">
            <v>In Field</v>
          </cell>
          <cell r="F442">
            <v>37267</v>
          </cell>
          <cell r="G442">
            <v>37381</v>
          </cell>
          <cell r="H442" t="str">
            <v>Zhou, Mrs. Hope</v>
          </cell>
          <cell r="I442">
            <v>23000</v>
          </cell>
          <cell r="J442">
            <v>2105</v>
          </cell>
          <cell r="K442" t="str">
            <v>CIPEN IT Projects</v>
          </cell>
          <cell r="L442">
            <v>29731</v>
          </cell>
          <cell r="M442">
            <v>70108</v>
          </cell>
          <cell r="N442">
            <v>0</v>
          </cell>
          <cell r="O442">
            <v>19555.5</v>
          </cell>
          <cell r="P442">
            <v>19555.5</v>
          </cell>
          <cell r="Q442">
            <v>0</v>
          </cell>
          <cell r="R442">
            <v>19555.5</v>
          </cell>
        </row>
        <row r="443">
          <cell r="A443">
            <v>513331</v>
          </cell>
          <cell r="B443" t="str">
            <v>Camp Morshd Dr LV reloc</v>
          </cell>
          <cell r="C443" t="str">
            <v>Campbell Morshead Drive Duplication - LV relocation</v>
          </cell>
          <cell r="D443" t="str">
            <v>Elec Ntwk Project Management</v>
          </cell>
          <cell r="E443" t="str">
            <v>In Field</v>
          </cell>
          <cell r="F443">
            <v>37288</v>
          </cell>
          <cell r="G443">
            <v>37499</v>
          </cell>
          <cell r="H443" t="str">
            <v>Rewal, Mr. Subhash</v>
          </cell>
          <cell r="I443">
            <v>7456</v>
          </cell>
          <cell r="J443">
            <v>2101</v>
          </cell>
          <cell r="K443" t="str">
            <v>CIPEN Special Reqst</v>
          </cell>
          <cell r="L443">
            <v>29131</v>
          </cell>
          <cell r="M443">
            <v>70101</v>
          </cell>
          <cell r="N443">
            <v>130</v>
          </cell>
          <cell r="O443">
            <v>12144.2</v>
          </cell>
          <cell r="P443">
            <v>12144.2</v>
          </cell>
          <cell r="Q443">
            <v>0</v>
          </cell>
          <cell r="R443">
            <v>12144.2</v>
          </cell>
        </row>
        <row r="444">
          <cell r="A444">
            <v>513332</v>
          </cell>
          <cell r="B444" t="str">
            <v>King F/Shore Sec 8 - HV Feed</v>
          </cell>
          <cell r="C444" t="str">
            <v>Kingston Foreshore Redevelopment Sec 8 - New HV Feeders</v>
          </cell>
          <cell r="D444" t="str">
            <v>Elec Ntwk Strategy&amp;Regulatory</v>
          </cell>
          <cell r="E444" t="str">
            <v>In Field</v>
          </cell>
          <cell r="F444">
            <v>37257</v>
          </cell>
          <cell r="G444">
            <v>37499</v>
          </cell>
          <cell r="H444" t="str">
            <v>Walisundara, Mr. Upul</v>
          </cell>
          <cell r="I444">
            <v>82800</v>
          </cell>
          <cell r="J444">
            <v>2102</v>
          </cell>
          <cell r="K444" t="str">
            <v>CIPEN DS Sys Augmen</v>
          </cell>
          <cell r="L444">
            <v>29131</v>
          </cell>
          <cell r="M444">
            <v>70103</v>
          </cell>
          <cell r="N444">
            <v>258.5</v>
          </cell>
          <cell r="O444">
            <v>70665.899999999994</v>
          </cell>
          <cell r="P444">
            <v>70665.899999999994</v>
          </cell>
          <cell r="Q444">
            <v>0</v>
          </cell>
          <cell r="R444">
            <v>70665.899999999994</v>
          </cell>
        </row>
        <row r="445">
          <cell r="A445">
            <v>513333</v>
          </cell>
          <cell r="B445" t="str">
            <v>Maw Sub 1152 Rebld 25/18</v>
          </cell>
          <cell r="C445" t="str">
            <v>Mawson Sub 1152 Rebuilding Blk 25 Sec 18</v>
          </cell>
          <cell r="D445" t="str">
            <v>Elec Ntwk Asset Performance</v>
          </cell>
          <cell r="E445" t="str">
            <v>In Field</v>
          </cell>
          <cell r="F445">
            <v>37288</v>
          </cell>
          <cell r="H445" t="str">
            <v>Tinio, Mr. Raul</v>
          </cell>
          <cell r="I445">
            <v>0</v>
          </cell>
          <cell r="J445">
            <v>2105</v>
          </cell>
          <cell r="K445" t="str">
            <v>CIPEN DS S/S Replac</v>
          </cell>
          <cell r="L445">
            <v>29131</v>
          </cell>
          <cell r="M445">
            <v>70102</v>
          </cell>
          <cell r="N445">
            <v>0</v>
          </cell>
          <cell r="O445">
            <v>406.58</v>
          </cell>
          <cell r="P445">
            <v>406.58</v>
          </cell>
          <cell r="Q445">
            <v>0</v>
          </cell>
          <cell r="R445">
            <v>406.58</v>
          </cell>
        </row>
        <row r="446">
          <cell r="A446">
            <v>513334</v>
          </cell>
          <cell r="B446" t="str">
            <v>Belc Blk 1555 LV Retic</v>
          </cell>
          <cell r="C446" t="str">
            <v>Belconnen Blk 1555 LV Reticulation to OPTUS Installation</v>
          </cell>
          <cell r="D446" t="str">
            <v>Elec Ntwk Project Management</v>
          </cell>
          <cell r="E446" t="str">
            <v>CLOSED</v>
          </cell>
          <cell r="F446">
            <v>37294</v>
          </cell>
          <cell r="G446">
            <v>37381</v>
          </cell>
          <cell r="H446" t="str">
            <v>Ochmanski, Mrs. Dana</v>
          </cell>
          <cell r="I446">
            <v>14100</v>
          </cell>
          <cell r="J446">
            <v>2101</v>
          </cell>
          <cell r="K446" t="str">
            <v>CIPEN Com/Ind Dvlpm</v>
          </cell>
          <cell r="L446">
            <v>29131</v>
          </cell>
          <cell r="M446">
            <v>70101</v>
          </cell>
          <cell r="N446">
            <v>0</v>
          </cell>
          <cell r="O446">
            <v>12659.46</v>
          </cell>
          <cell r="P446">
            <v>0</v>
          </cell>
          <cell r="Q446">
            <v>12659.46</v>
          </cell>
          <cell r="R446">
            <v>12659.46</v>
          </cell>
        </row>
        <row r="447">
          <cell r="A447">
            <v>513335</v>
          </cell>
          <cell r="B447" t="str">
            <v>Rich 1/493 HV LV Retic</v>
          </cell>
          <cell r="C447" t="str">
            <v>Richardson 1/493 HV LV Retic to OPTUS Compound</v>
          </cell>
          <cell r="D447" t="str">
            <v>Elec Ntwk Project Management</v>
          </cell>
          <cell r="E447" t="str">
            <v>CLOSED</v>
          </cell>
          <cell r="F447">
            <v>37294</v>
          </cell>
          <cell r="G447">
            <v>37391</v>
          </cell>
          <cell r="H447" t="str">
            <v>Peisley, Mr. Warren</v>
          </cell>
          <cell r="I447">
            <v>17950</v>
          </cell>
          <cell r="J447">
            <v>2101</v>
          </cell>
          <cell r="K447" t="str">
            <v>CIPEN Com/Ind Dvlpm</v>
          </cell>
          <cell r="L447">
            <v>29131</v>
          </cell>
          <cell r="M447">
            <v>70101</v>
          </cell>
          <cell r="N447">
            <v>0</v>
          </cell>
          <cell r="O447">
            <v>17625</v>
          </cell>
          <cell r="P447">
            <v>0</v>
          </cell>
          <cell r="Q447">
            <v>17625</v>
          </cell>
          <cell r="R447">
            <v>17625</v>
          </cell>
        </row>
        <row r="448">
          <cell r="A448">
            <v>513336</v>
          </cell>
          <cell r="B448" t="str">
            <v>Holt Ormsby Place LV Supply</v>
          </cell>
          <cell r="C448" t="str">
            <v>Holt Ormsby Place LV Supply to OPTUS compound</v>
          </cell>
          <cell r="D448" t="str">
            <v>Elec Ntwk Project Management</v>
          </cell>
          <cell r="E448" t="str">
            <v>CLOSED</v>
          </cell>
          <cell r="F448">
            <v>37293</v>
          </cell>
          <cell r="G448">
            <v>37437</v>
          </cell>
          <cell r="H448" t="str">
            <v>Singh, Mr. Darshan</v>
          </cell>
          <cell r="I448">
            <v>2723</v>
          </cell>
          <cell r="J448">
            <v>2101</v>
          </cell>
          <cell r="K448" t="str">
            <v>CIPEN Com/Ind Dvlpm</v>
          </cell>
          <cell r="L448">
            <v>29131</v>
          </cell>
          <cell r="M448">
            <v>70101</v>
          </cell>
          <cell r="N448">
            <v>0</v>
          </cell>
          <cell r="O448">
            <v>3188.91</v>
          </cell>
          <cell r="P448">
            <v>0</v>
          </cell>
          <cell r="Q448">
            <v>3188.91</v>
          </cell>
          <cell r="R448">
            <v>3188.91</v>
          </cell>
        </row>
        <row r="449">
          <cell r="A449">
            <v>513337</v>
          </cell>
          <cell r="B449" t="str">
            <v>Bart 14/33 LV Supply to Power</v>
          </cell>
          <cell r="C449" t="str">
            <v>Barton 14/33 LV Supply to Power Box - Grevilla Park</v>
          </cell>
          <cell r="D449" t="str">
            <v>Elec Ntwk Project Management</v>
          </cell>
          <cell r="E449" t="str">
            <v>Field Complete</v>
          </cell>
          <cell r="F449">
            <v>37286</v>
          </cell>
          <cell r="G449">
            <v>37422</v>
          </cell>
          <cell r="H449" t="str">
            <v>Singh, Mr. Darshan</v>
          </cell>
          <cell r="I449">
            <v>7725</v>
          </cell>
          <cell r="J449">
            <v>2101</v>
          </cell>
          <cell r="K449" t="str">
            <v>CIPEN Com/Ind Dvlpm</v>
          </cell>
          <cell r="L449">
            <v>29131</v>
          </cell>
          <cell r="M449">
            <v>70101</v>
          </cell>
          <cell r="N449">
            <v>0</v>
          </cell>
          <cell r="O449">
            <v>3742.85</v>
          </cell>
          <cell r="P449">
            <v>3742.85</v>
          </cell>
          <cell r="Q449">
            <v>0</v>
          </cell>
          <cell r="R449">
            <v>3742.85</v>
          </cell>
        </row>
        <row r="450">
          <cell r="A450">
            <v>513338</v>
          </cell>
          <cell r="B450" t="str">
            <v>Fysh 15/33 LV Supply Upgrade</v>
          </cell>
          <cell r="C450" t="str">
            <v>Fyshwick 15/33 LV Supply Upgrade</v>
          </cell>
          <cell r="D450" t="str">
            <v>Elec Ntwk Project Management</v>
          </cell>
          <cell r="E450" t="str">
            <v>In Field</v>
          </cell>
          <cell r="F450">
            <v>37293</v>
          </cell>
          <cell r="G450">
            <v>37407</v>
          </cell>
          <cell r="H450" t="str">
            <v>Singh, Mr. Darshan</v>
          </cell>
          <cell r="I450">
            <v>5200</v>
          </cell>
          <cell r="J450">
            <v>2101</v>
          </cell>
          <cell r="K450" t="str">
            <v>CIPEN Com/Ind Dvlpm</v>
          </cell>
          <cell r="L450">
            <v>29131</v>
          </cell>
          <cell r="M450">
            <v>70101</v>
          </cell>
          <cell r="N450">
            <v>0</v>
          </cell>
          <cell r="O450">
            <v>4002.12</v>
          </cell>
          <cell r="P450">
            <v>4002.12</v>
          </cell>
          <cell r="Q450">
            <v>0</v>
          </cell>
          <cell r="R450">
            <v>4002.12</v>
          </cell>
        </row>
        <row r="451">
          <cell r="A451">
            <v>513339</v>
          </cell>
          <cell r="B451" t="str">
            <v>Brad 12/58 LV Supply to Units</v>
          </cell>
          <cell r="C451" t="str">
            <v>Braddon 12/58 LV Reticulation/Supply to Units</v>
          </cell>
          <cell r="D451" t="str">
            <v>Elec Ntwk Project Management</v>
          </cell>
          <cell r="E451" t="str">
            <v>Design</v>
          </cell>
          <cell r="F451">
            <v>37288</v>
          </cell>
          <cell r="G451">
            <v>37468</v>
          </cell>
          <cell r="H451" t="str">
            <v>Singh, Mr. Darshan</v>
          </cell>
          <cell r="I451">
            <v>0</v>
          </cell>
          <cell r="J451">
            <v>2101</v>
          </cell>
          <cell r="K451" t="str">
            <v>CIPEN Urban Infill</v>
          </cell>
          <cell r="L451">
            <v>29131</v>
          </cell>
          <cell r="M451">
            <v>70101</v>
          </cell>
          <cell r="N451">
            <v>441.51</v>
          </cell>
          <cell r="O451">
            <v>1346.89</v>
          </cell>
          <cell r="P451">
            <v>1346.89</v>
          </cell>
          <cell r="Q451">
            <v>0</v>
          </cell>
          <cell r="R451">
            <v>1346.89</v>
          </cell>
        </row>
        <row r="452">
          <cell r="A452">
            <v>513340</v>
          </cell>
          <cell r="B452" t="str">
            <v>Page 17/2 Upgrade Elect Supply</v>
          </cell>
          <cell r="C452" t="str">
            <v>Page 17/2 Upgrade Supply to Complex</v>
          </cell>
          <cell r="D452" t="str">
            <v>Elec Ntwk Strategy&amp;Regulatory</v>
          </cell>
          <cell r="E452" t="str">
            <v>In Field</v>
          </cell>
          <cell r="F452">
            <v>37287</v>
          </cell>
          <cell r="G452">
            <v>37498</v>
          </cell>
          <cell r="H452" t="str">
            <v>Cortes, Frank</v>
          </cell>
          <cell r="I452">
            <v>28399</v>
          </cell>
          <cell r="J452">
            <v>2102</v>
          </cell>
          <cell r="K452" t="str">
            <v>CIPEN DS S/S Augmen</v>
          </cell>
          <cell r="L452">
            <v>29131</v>
          </cell>
          <cell r="M452">
            <v>70103</v>
          </cell>
          <cell r="N452">
            <v>533.42999999999995</v>
          </cell>
          <cell r="O452">
            <v>2390.15</v>
          </cell>
          <cell r="P452">
            <v>2390.15</v>
          </cell>
          <cell r="Q452">
            <v>0</v>
          </cell>
          <cell r="R452">
            <v>2390.15</v>
          </cell>
        </row>
        <row r="453">
          <cell r="A453">
            <v>513341</v>
          </cell>
          <cell r="B453" t="str">
            <v>Curt 2/26 LV Upgrade to ABC</v>
          </cell>
          <cell r="C453" t="str">
            <v>Curtin 2/26 LV Upgrade to ABC 50 Macalister St</v>
          </cell>
          <cell r="D453" t="str">
            <v>Elec Ntwk Strategy&amp;Regulatory</v>
          </cell>
          <cell r="E453" t="str">
            <v>In Field</v>
          </cell>
          <cell r="F453">
            <v>37296</v>
          </cell>
          <cell r="G453">
            <v>37408</v>
          </cell>
          <cell r="H453" t="str">
            <v>Pettit, Mr. Phillip</v>
          </cell>
          <cell r="I453">
            <v>5772</v>
          </cell>
          <cell r="J453">
            <v>2102</v>
          </cell>
          <cell r="K453" t="str">
            <v>CIPEN DS Sys Augmen</v>
          </cell>
          <cell r="L453">
            <v>29131</v>
          </cell>
          <cell r="M453">
            <v>70103</v>
          </cell>
          <cell r="N453">
            <v>0</v>
          </cell>
          <cell r="O453">
            <v>3725.48</v>
          </cell>
          <cell r="P453">
            <v>3725.48</v>
          </cell>
          <cell r="Q453">
            <v>0</v>
          </cell>
          <cell r="R453">
            <v>3725.48</v>
          </cell>
        </row>
        <row r="454">
          <cell r="A454">
            <v>513342</v>
          </cell>
          <cell r="B454" t="str">
            <v>City Sec 53 &amp; 56 Canb Cntr</v>
          </cell>
          <cell r="C454" t="str">
            <v>City Sec 53 &amp; 56 Canb Centre S/S 4036 &amp; 4514</v>
          </cell>
          <cell r="D454" t="str">
            <v>Elec Ntwk Strategy&amp;Regulatory</v>
          </cell>
          <cell r="E454" t="str">
            <v>Design</v>
          </cell>
          <cell r="F454">
            <v>37297</v>
          </cell>
          <cell r="G454">
            <v>37621</v>
          </cell>
          <cell r="H454" t="str">
            <v>Hunnemann, Frank</v>
          </cell>
          <cell r="I454">
            <v>0</v>
          </cell>
          <cell r="J454">
            <v>2102</v>
          </cell>
          <cell r="K454" t="str">
            <v>CIPEN DS S/S Augmen</v>
          </cell>
          <cell r="L454">
            <v>29131</v>
          </cell>
          <cell r="M454">
            <v>70103</v>
          </cell>
          <cell r="N454">
            <v>662.21</v>
          </cell>
          <cell r="O454">
            <v>19949.71</v>
          </cell>
          <cell r="P454">
            <v>19949.71</v>
          </cell>
          <cell r="Q454">
            <v>0</v>
          </cell>
          <cell r="R454">
            <v>19949.71</v>
          </cell>
        </row>
        <row r="455">
          <cell r="A455">
            <v>513343</v>
          </cell>
          <cell r="B455" t="str">
            <v>Duntroon RMC HV LV Retic UG OH</v>
          </cell>
          <cell r="C455" t="str">
            <v>Duntroon RMC HV LV Retic UG OH Mains</v>
          </cell>
          <cell r="D455" t="str">
            <v>Elec Ntwk Project Management</v>
          </cell>
          <cell r="E455" t="str">
            <v>In Field</v>
          </cell>
          <cell r="F455">
            <v>37298</v>
          </cell>
          <cell r="G455">
            <v>37437</v>
          </cell>
          <cell r="H455" t="str">
            <v>Ochmanski, Mrs. Dana</v>
          </cell>
          <cell r="I455">
            <v>93500</v>
          </cell>
          <cell r="J455">
            <v>2101</v>
          </cell>
          <cell r="K455" t="str">
            <v>CIPEN Urban Dvlpmnt</v>
          </cell>
          <cell r="L455">
            <v>29131</v>
          </cell>
          <cell r="M455">
            <v>70101</v>
          </cell>
          <cell r="N455">
            <v>58.13</v>
          </cell>
          <cell r="O455">
            <v>115128.99</v>
          </cell>
          <cell r="P455">
            <v>115128.99</v>
          </cell>
          <cell r="Q455">
            <v>0</v>
          </cell>
          <cell r="R455">
            <v>115128.99</v>
          </cell>
        </row>
        <row r="456">
          <cell r="A456">
            <v>513344</v>
          </cell>
          <cell r="B456" t="str">
            <v>Duntroon RMC LV OH Remov</v>
          </cell>
          <cell r="C456" t="str">
            <v>Duntroon RMC LV OH Removals</v>
          </cell>
          <cell r="D456" t="str">
            <v>Elec Ntwk Project Management</v>
          </cell>
          <cell r="E456" t="str">
            <v>In Field</v>
          </cell>
          <cell r="F456">
            <v>37298</v>
          </cell>
          <cell r="H456" t="str">
            <v>Ochmanski, Mrs. Dana</v>
          </cell>
          <cell r="I456">
            <v>10950</v>
          </cell>
          <cell r="J456">
            <v>2101</v>
          </cell>
          <cell r="K456" t="str">
            <v>CIPEN Special Reqst</v>
          </cell>
          <cell r="L456">
            <v>29131</v>
          </cell>
          <cell r="M456">
            <v>70101</v>
          </cell>
          <cell r="N456">
            <v>807.68</v>
          </cell>
          <cell r="O456">
            <v>9524.31</v>
          </cell>
          <cell r="P456">
            <v>9524.31</v>
          </cell>
          <cell r="Q456">
            <v>0</v>
          </cell>
          <cell r="R456">
            <v>9524.31</v>
          </cell>
        </row>
        <row r="457">
          <cell r="A457">
            <v>513345</v>
          </cell>
          <cell r="B457" t="str">
            <v>Duntroon RMC LV Retic Stg 2</v>
          </cell>
          <cell r="C457" t="str">
            <v>Duntroon RMC LV Reticulation Stage 2</v>
          </cell>
          <cell r="D457" t="str">
            <v>Elec Ntwk Project Management</v>
          </cell>
          <cell r="E457" t="str">
            <v>In Field</v>
          </cell>
          <cell r="F457">
            <v>37298</v>
          </cell>
          <cell r="G457">
            <v>37559</v>
          </cell>
          <cell r="H457" t="str">
            <v>Ochmanski, Mrs. Dana</v>
          </cell>
          <cell r="I457">
            <v>39952</v>
          </cell>
          <cell r="J457">
            <v>2101</v>
          </cell>
          <cell r="K457" t="str">
            <v>CIPEN Urban Infill</v>
          </cell>
          <cell r="L457">
            <v>29131</v>
          </cell>
          <cell r="M457">
            <v>70101</v>
          </cell>
          <cell r="N457">
            <v>215.18</v>
          </cell>
          <cell r="O457">
            <v>1849.11</v>
          </cell>
          <cell r="P457">
            <v>15145.4</v>
          </cell>
          <cell r="Q457">
            <v>0</v>
          </cell>
          <cell r="R457">
            <v>15145.4</v>
          </cell>
        </row>
        <row r="458">
          <cell r="A458">
            <v>513346</v>
          </cell>
          <cell r="B458" t="str">
            <v>Gung 1/167- LV sup to SL Contr</v>
          </cell>
          <cell r="C458" t="str">
            <v>Gungahlin 1/167- Horse Park Drive - LV supply to Sl Controller</v>
          </cell>
          <cell r="D458" t="str">
            <v>Elec Ntwk Project Management</v>
          </cell>
          <cell r="E458" t="str">
            <v>In Field</v>
          </cell>
          <cell r="F458">
            <v>37288</v>
          </cell>
          <cell r="H458" t="str">
            <v>Rewal, Mr. Subhash</v>
          </cell>
          <cell r="I458">
            <v>15120</v>
          </cell>
          <cell r="J458">
            <v>2101</v>
          </cell>
          <cell r="K458" t="str">
            <v>CIPEN Special Reqst</v>
          </cell>
          <cell r="L458">
            <v>29131</v>
          </cell>
          <cell r="M458">
            <v>70101</v>
          </cell>
          <cell r="N458">
            <v>0</v>
          </cell>
          <cell r="O458">
            <v>3434.08</v>
          </cell>
          <cell r="P458">
            <v>3434.08</v>
          </cell>
          <cell r="Q458">
            <v>0</v>
          </cell>
          <cell r="R458">
            <v>3434.08</v>
          </cell>
        </row>
        <row r="459">
          <cell r="A459">
            <v>513347</v>
          </cell>
          <cell r="B459" t="str">
            <v>Bruce Replace 132kV Post Ins</v>
          </cell>
          <cell r="C459" t="str">
            <v>Bruce Replace 132kV Post Insulators for Switching Station</v>
          </cell>
          <cell r="D459" t="str">
            <v>Elec Ntwk Asset Performance</v>
          </cell>
          <cell r="E459" t="str">
            <v>In Field</v>
          </cell>
          <cell r="F459">
            <v>37301</v>
          </cell>
          <cell r="G459">
            <v>37509</v>
          </cell>
          <cell r="H459" t="str">
            <v>Gubler, Dominic</v>
          </cell>
          <cell r="I459">
            <v>88109</v>
          </cell>
          <cell r="J459">
            <v>2105</v>
          </cell>
          <cell r="K459" t="str">
            <v>CIPEN ZSS Replace</v>
          </cell>
          <cell r="L459">
            <v>29131</v>
          </cell>
          <cell r="M459">
            <v>70102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</row>
        <row r="460">
          <cell r="A460">
            <v>513348</v>
          </cell>
          <cell r="B460" t="str">
            <v>City East Replace 132kV Post</v>
          </cell>
          <cell r="C460" t="str">
            <v>City East Replace 132kV Post Insulators for Switching Station</v>
          </cell>
          <cell r="D460" t="str">
            <v>Elec Ntwk Asset Performance</v>
          </cell>
          <cell r="E460" t="str">
            <v>In Field</v>
          </cell>
          <cell r="F460">
            <v>37301</v>
          </cell>
          <cell r="G460">
            <v>37509</v>
          </cell>
          <cell r="H460" t="str">
            <v>Gubler, Dominic</v>
          </cell>
          <cell r="I460">
            <v>51017</v>
          </cell>
          <cell r="J460">
            <v>2105</v>
          </cell>
          <cell r="K460" t="str">
            <v>CIPEN ZSS Replace</v>
          </cell>
          <cell r="L460">
            <v>29131</v>
          </cell>
          <cell r="M460">
            <v>70102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513349</v>
          </cell>
          <cell r="B461" t="str">
            <v>Mich Blk 17 HV Retic to Rural</v>
          </cell>
          <cell r="C461" t="str">
            <v>Michelago Blk 17 HV Retic to Rural Block</v>
          </cell>
          <cell r="D461" t="str">
            <v>Elec Ntwk Project Management</v>
          </cell>
          <cell r="E461" t="str">
            <v>In Field</v>
          </cell>
          <cell r="F461">
            <v>37301</v>
          </cell>
          <cell r="G461">
            <v>37712</v>
          </cell>
          <cell r="H461" t="str">
            <v>Peisley, Mr. Warren</v>
          </cell>
          <cell r="I461">
            <v>28109</v>
          </cell>
          <cell r="J461">
            <v>2101</v>
          </cell>
          <cell r="K461" t="str">
            <v>CIPEN Rural Dvlpmnt</v>
          </cell>
          <cell r="L461">
            <v>29131</v>
          </cell>
          <cell r="M461">
            <v>70101</v>
          </cell>
          <cell r="N461">
            <v>0</v>
          </cell>
          <cell r="O461">
            <v>1052.25</v>
          </cell>
          <cell r="P461">
            <v>1052.25</v>
          </cell>
          <cell r="Q461">
            <v>0</v>
          </cell>
          <cell r="R461">
            <v>1052.25</v>
          </cell>
        </row>
        <row r="462">
          <cell r="A462">
            <v>513350</v>
          </cell>
          <cell r="B462" t="str">
            <v>Install Mandatory Signage</v>
          </cell>
          <cell r="C462" t="str">
            <v>Install Mandatory Signage at all Zone Substations</v>
          </cell>
          <cell r="D462" t="str">
            <v>Elec Ntwk Asset Performance</v>
          </cell>
          <cell r="E462" t="str">
            <v>In Field</v>
          </cell>
          <cell r="F462">
            <v>37308</v>
          </cell>
          <cell r="G462">
            <v>37437</v>
          </cell>
          <cell r="H462" t="str">
            <v>Gubler, Dominic</v>
          </cell>
          <cell r="I462">
            <v>4196</v>
          </cell>
          <cell r="J462">
            <v>2105</v>
          </cell>
          <cell r="K462" t="str">
            <v>CIPEN ZSS Replace</v>
          </cell>
          <cell r="L462">
            <v>29131</v>
          </cell>
          <cell r="M462">
            <v>70102</v>
          </cell>
          <cell r="N462">
            <v>24.78</v>
          </cell>
          <cell r="O462">
            <v>6430.37</v>
          </cell>
          <cell r="P462">
            <v>6430.37</v>
          </cell>
          <cell r="Q462">
            <v>0</v>
          </cell>
          <cell r="R462">
            <v>6430.37</v>
          </cell>
        </row>
        <row r="463">
          <cell r="A463">
            <v>513351</v>
          </cell>
          <cell r="B463" t="str">
            <v>Replace VT Sub 5006</v>
          </cell>
          <cell r="C463" t="str">
            <v>Replacement of VT at Substation 5006 Woden ValleyHospital</v>
          </cell>
          <cell r="D463" t="str">
            <v>Elec Ntwk Asset Performance</v>
          </cell>
          <cell r="E463" t="str">
            <v>In Field</v>
          </cell>
          <cell r="F463">
            <v>37308</v>
          </cell>
          <cell r="H463" t="str">
            <v>Gubler, Dominic</v>
          </cell>
          <cell r="I463">
            <v>10975</v>
          </cell>
          <cell r="J463">
            <v>2105</v>
          </cell>
          <cell r="K463" t="str">
            <v>CIPEN DS S/S Replac</v>
          </cell>
          <cell r="L463">
            <v>29131</v>
          </cell>
          <cell r="M463">
            <v>70102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513352</v>
          </cell>
          <cell r="B464" t="str">
            <v>Replace VT Sub 4836</v>
          </cell>
          <cell r="C464" t="str">
            <v>Replacement of VT at Russell Building M</v>
          </cell>
          <cell r="D464" t="str">
            <v>Elec Ntwk Asset Performance</v>
          </cell>
          <cell r="E464" t="str">
            <v>In Field</v>
          </cell>
          <cell r="F464">
            <v>37308</v>
          </cell>
          <cell r="H464" t="str">
            <v>Gubler, Dominic</v>
          </cell>
          <cell r="I464">
            <v>10975</v>
          </cell>
          <cell r="J464">
            <v>2105</v>
          </cell>
          <cell r="K464" t="str">
            <v>CIPEN DS S/S Replac</v>
          </cell>
          <cell r="L464">
            <v>29131</v>
          </cell>
          <cell r="M464">
            <v>70102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A465">
            <v>513353</v>
          </cell>
          <cell r="B465" t="str">
            <v>New key/lock for Network Equip</v>
          </cell>
          <cell r="C465" t="str">
            <v>New key/lock arrangement for Network Equipment</v>
          </cell>
          <cell r="D465" t="str">
            <v>Elec Ntwk Asset Performance</v>
          </cell>
          <cell r="E465" t="str">
            <v>In Field</v>
          </cell>
          <cell r="F465">
            <v>37257</v>
          </cell>
          <cell r="H465" t="str">
            <v>Argue, Mr. Fraser</v>
          </cell>
          <cell r="I465">
            <v>0</v>
          </cell>
          <cell r="J465">
            <v>2105</v>
          </cell>
          <cell r="K465" t="str">
            <v>CIPEN DS S/S Replac</v>
          </cell>
          <cell r="L465">
            <v>29131</v>
          </cell>
          <cell r="M465">
            <v>70102</v>
          </cell>
          <cell r="N465">
            <v>2918.18</v>
          </cell>
          <cell r="O465">
            <v>4305.43</v>
          </cell>
          <cell r="P465">
            <v>4305.43</v>
          </cell>
          <cell r="Q465">
            <v>0</v>
          </cell>
          <cell r="R465">
            <v>4305.43</v>
          </cell>
        </row>
        <row r="466">
          <cell r="A466">
            <v>513355</v>
          </cell>
          <cell r="B466" t="str">
            <v>Gung Horse Pk Estate Stg1</v>
          </cell>
          <cell r="C466" t="str">
            <v>Gungahlin Horse Park Estate Stage 1 HV LV Retic</v>
          </cell>
          <cell r="D466" t="str">
            <v>Elec Ntwk Project Management</v>
          </cell>
          <cell r="E466" t="str">
            <v>Design</v>
          </cell>
          <cell r="F466">
            <v>37314</v>
          </cell>
          <cell r="G466">
            <v>37499</v>
          </cell>
          <cell r="H466" t="str">
            <v>Cortes, Frank</v>
          </cell>
          <cell r="I466">
            <v>0</v>
          </cell>
          <cell r="J466">
            <v>2101</v>
          </cell>
          <cell r="K466" t="str">
            <v>CIPEN Urban Dvlpmnt</v>
          </cell>
          <cell r="L466">
            <v>29131</v>
          </cell>
          <cell r="M466">
            <v>70101</v>
          </cell>
          <cell r="N466">
            <v>2224.85</v>
          </cell>
          <cell r="O466">
            <v>3376.02</v>
          </cell>
          <cell r="P466">
            <v>3376.02</v>
          </cell>
          <cell r="Q466">
            <v>0</v>
          </cell>
          <cell r="R466">
            <v>3376.02</v>
          </cell>
        </row>
        <row r="467">
          <cell r="A467">
            <v>513357</v>
          </cell>
          <cell r="B467" t="str">
            <v>Brad 9/58 LV Supply 14 units</v>
          </cell>
          <cell r="C467" t="str">
            <v>Brad 9/58 LV Supply 14 units</v>
          </cell>
          <cell r="D467" t="str">
            <v>Elec Ntwk Project Management</v>
          </cell>
          <cell r="E467" t="str">
            <v>In Field</v>
          </cell>
          <cell r="F467">
            <v>37313</v>
          </cell>
          <cell r="G467">
            <v>37437</v>
          </cell>
          <cell r="H467" t="str">
            <v>Singh, Mr. Darshan</v>
          </cell>
          <cell r="I467">
            <v>3770</v>
          </cell>
          <cell r="J467">
            <v>2101</v>
          </cell>
          <cell r="K467" t="str">
            <v>CIPEN Urban Infill</v>
          </cell>
          <cell r="L467">
            <v>29131</v>
          </cell>
          <cell r="M467">
            <v>70101</v>
          </cell>
          <cell r="N467">
            <v>493.93</v>
          </cell>
          <cell r="O467">
            <v>1168.6400000000001</v>
          </cell>
          <cell r="P467">
            <v>1168.6400000000001</v>
          </cell>
          <cell r="Q467">
            <v>0</v>
          </cell>
          <cell r="R467">
            <v>1168.6400000000001</v>
          </cell>
        </row>
        <row r="468">
          <cell r="A468">
            <v>513358</v>
          </cell>
          <cell r="B468" t="str">
            <v>Deak 13/34 Rpl OH with ABC</v>
          </cell>
          <cell r="C468" t="str">
            <v>Deak 13/34 Rpl OH with ABC</v>
          </cell>
          <cell r="D468" t="str">
            <v>Elec Ntwk Asset Performance</v>
          </cell>
          <cell r="E468" t="str">
            <v>In Field</v>
          </cell>
          <cell r="F468">
            <v>37316</v>
          </cell>
          <cell r="G468">
            <v>37468</v>
          </cell>
          <cell r="H468" t="str">
            <v>Singh, Mr. Darshan</v>
          </cell>
          <cell r="I468">
            <v>4667</v>
          </cell>
          <cell r="J468">
            <v>2105</v>
          </cell>
          <cell r="K468" t="str">
            <v>CIPEN DS O/H Replac</v>
          </cell>
          <cell r="L468">
            <v>29131</v>
          </cell>
          <cell r="M468">
            <v>70102</v>
          </cell>
          <cell r="N468">
            <v>4021.48</v>
          </cell>
          <cell r="O468">
            <v>4620.7</v>
          </cell>
          <cell r="P468">
            <v>4620.7</v>
          </cell>
          <cell r="Q468">
            <v>0</v>
          </cell>
          <cell r="R468">
            <v>4620.7</v>
          </cell>
        </row>
        <row r="469">
          <cell r="A469">
            <v>513359</v>
          </cell>
          <cell r="B469" t="str">
            <v>Phil Sec3 LV SL Controller</v>
          </cell>
          <cell r="C469" t="str">
            <v>Phillip Sec 3 LV Supply to new SL Controller</v>
          </cell>
          <cell r="D469" t="str">
            <v>Elec Ntwk Project Management</v>
          </cell>
          <cell r="E469" t="str">
            <v>In Field</v>
          </cell>
          <cell r="F469">
            <v>37319</v>
          </cell>
          <cell r="G469">
            <v>37437</v>
          </cell>
          <cell r="H469" t="str">
            <v>Walisundara, Mrs. Lakshmi</v>
          </cell>
          <cell r="I469">
            <v>4750</v>
          </cell>
          <cell r="J469">
            <v>2101</v>
          </cell>
          <cell r="K469" t="str">
            <v>CIPEN Special Reqst</v>
          </cell>
          <cell r="L469">
            <v>29131</v>
          </cell>
          <cell r="M469">
            <v>70101</v>
          </cell>
          <cell r="N469">
            <v>4123.66</v>
          </cell>
          <cell r="O469">
            <v>9963.57</v>
          </cell>
          <cell r="P469">
            <v>9963.57</v>
          </cell>
          <cell r="Q469">
            <v>0</v>
          </cell>
          <cell r="R469">
            <v>9963.57</v>
          </cell>
        </row>
        <row r="470">
          <cell r="A470">
            <v>513360</v>
          </cell>
          <cell r="B470" t="str">
            <v>Brad Blk 15 Sec 59 LV Retic</v>
          </cell>
          <cell r="C470" t="str">
            <v>Braddon Blk 15 Sec 59 LV Retic to Multi Unit Dev</v>
          </cell>
          <cell r="D470" t="str">
            <v>Elec Ntwk Project Management</v>
          </cell>
          <cell r="E470" t="str">
            <v>Design</v>
          </cell>
          <cell r="F470">
            <v>37329</v>
          </cell>
          <cell r="G470">
            <v>37530</v>
          </cell>
          <cell r="H470" t="str">
            <v>Singh, Mr. Darshan</v>
          </cell>
          <cell r="I470">
            <v>0</v>
          </cell>
          <cell r="J470">
            <v>2101</v>
          </cell>
          <cell r="K470" t="str">
            <v>CIPEN Urban Infill</v>
          </cell>
          <cell r="L470">
            <v>29131</v>
          </cell>
          <cell r="M470">
            <v>70101</v>
          </cell>
          <cell r="N470">
            <v>315.38</v>
          </cell>
          <cell r="O470">
            <v>473.08</v>
          </cell>
          <cell r="P470">
            <v>473.08</v>
          </cell>
          <cell r="Q470">
            <v>0</v>
          </cell>
          <cell r="R470">
            <v>473.08</v>
          </cell>
        </row>
        <row r="471">
          <cell r="A471">
            <v>513361</v>
          </cell>
          <cell r="B471" t="str">
            <v>Narra Blk 34 Sec 34 LV Supply</v>
          </cell>
          <cell r="C471" t="str">
            <v>Narrabundah Blk 34 Sec 34 LV Supply to Gas Reg Stat</v>
          </cell>
          <cell r="D471" t="str">
            <v>Elec Ntwk Project Management</v>
          </cell>
          <cell r="E471" t="str">
            <v>In Field</v>
          </cell>
          <cell r="F471">
            <v>37313</v>
          </cell>
          <cell r="G471">
            <v>37437</v>
          </cell>
          <cell r="H471" t="str">
            <v>Singh, Mr. Darshan</v>
          </cell>
          <cell r="I471">
            <v>10780</v>
          </cell>
          <cell r="J471">
            <v>2101</v>
          </cell>
          <cell r="K471" t="str">
            <v>CIPEN Com/Ind Dvlpm</v>
          </cell>
          <cell r="L471">
            <v>29131</v>
          </cell>
          <cell r="M471">
            <v>70101</v>
          </cell>
          <cell r="N471">
            <v>657.73</v>
          </cell>
          <cell r="O471">
            <v>11189.41</v>
          </cell>
          <cell r="P471">
            <v>11189.41</v>
          </cell>
          <cell r="Q471">
            <v>0</v>
          </cell>
          <cell r="R471">
            <v>11189.41</v>
          </cell>
        </row>
        <row r="472">
          <cell r="A472">
            <v>513362</v>
          </cell>
          <cell r="B472" t="str">
            <v>Bruce Blk 13 Sec 86 LV Retic</v>
          </cell>
          <cell r="C472" t="str">
            <v>Bruce Blk 13 Sec 86 LV Retic to MU Site</v>
          </cell>
          <cell r="D472" t="str">
            <v>Elec Ntwk Project Management</v>
          </cell>
          <cell r="E472" t="str">
            <v>Design</v>
          </cell>
          <cell r="F472">
            <v>37327</v>
          </cell>
          <cell r="G472">
            <v>37499</v>
          </cell>
          <cell r="H472" t="str">
            <v>Singh, Mr. Darshan</v>
          </cell>
          <cell r="I472">
            <v>0</v>
          </cell>
          <cell r="J472">
            <v>2101</v>
          </cell>
          <cell r="K472" t="str">
            <v>CIPEN Urban Infill</v>
          </cell>
          <cell r="L472">
            <v>29131</v>
          </cell>
          <cell r="M472">
            <v>70101</v>
          </cell>
          <cell r="N472">
            <v>282.58</v>
          </cell>
          <cell r="O472">
            <v>534.89</v>
          </cell>
          <cell r="P472">
            <v>534.89</v>
          </cell>
          <cell r="Q472">
            <v>0</v>
          </cell>
          <cell r="R472">
            <v>534.89</v>
          </cell>
        </row>
        <row r="473">
          <cell r="A473">
            <v>513364</v>
          </cell>
          <cell r="B473" t="str">
            <v>King Blk 19 Sec 44 LV Sup</v>
          </cell>
          <cell r="C473" t="str">
            <v>King Blk 19 Sec 44 LV Supply to Rowing Shed</v>
          </cell>
          <cell r="D473" t="str">
            <v>Elec Ntwk Project Management</v>
          </cell>
          <cell r="E473" t="str">
            <v>Design</v>
          </cell>
          <cell r="F473">
            <v>37313</v>
          </cell>
          <cell r="G473">
            <v>37499</v>
          </cell>
          <cell r="H473" t="str">
            <v>Cortes, Frank</v>
          </cell>
          <cell r="I473">
            <v>0</v>
          </cell>
          <cell r="J473">
            <v>2101</v>
          </cell>
          <cell r="K473" t="str">
            <v>CIPEN Special Reqst</v>
          </cell>
          <cell r="L473">
            <v>29131</v>
          </cell>
          <cell r="M473">
            <v>70101</v>
          </cell>
          <cell r="N473">
            <v>779.82</v>
          </cell>
          <cell r="O473">
            <v>1411.12</v>
          </cell>
          <cell r="P473">
            <v>1411.12</v>
          </cell>
          <cell r="Q473">
            <v>0</v>
          </cell>
          <cell r="R473">
            <v>1411.12</v>
          </cell>
        </row>
        <row r="474">
          <cell r="A474">
            <v>513365</v>
          </cell>
          <cell r="B474" t="str">
            <v>Tugg HV LV Retic to Rural</v>
          </cell>
          <cell r="C474" t="str">
            <v>Tuggeranong HV LV Retic to Rural Block</v>
          </cell>
          <cell r="D474" t="str">
            <v>Elec Ntwk Project Management</v>
          </cell>
          <cell r="E474" t="str">
            <v>Design</v>
          </cell>
          <cell r="F474">
            <v>37326</v>
          </cell>
          <cell r="G474">
            <v>37437</v>
          </cell>
          <cell r="H474" t="str">
            <v>Walisundara, Mrs. Lakshmi</v>
          </cell>
          <cell r="I474">
            <v>0</v>
          </cell>
          <cell r="J474">
            <v>2101</v>
          </cell>
          <cell r="K474" t="str">
            <v>CIPEN Rural Dvlpmnt</v>
          </cell>
          <cell r="L474">
            <v>29131</v>
          </cell>
          <cell r="M474">
            <v>70101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>
            <v>513366</v>
          </cell>
          <cell r="B475" t="str">
            <v>Distrib Netwk Pretect Review</v>
          </cell>
          <cell r="C475" t="str">
            <v>Distribution Network Protection Grading Review</v>
          </cell>
          <cell r="D475" t="str">
            <v>Elec Ntwk Strategy&amp;Regulatory</v>
          </cell>
          <cell r="E475" t="str">
            <v>Design</v>
          </cell>
          <cell r="F475">
            <v>37159</v>
          </cell>
          <cell r="G475">
            <v>37377</v>
          </cell>
          <cell r="H475" t="str">
            <v>Hunnemann, Frank</v>
          </cell>
          <cell r="I475">
            <v>0</v>
          </cell>
          <cell r="J475">
            <v>2102</v>
          </cell>
          <cell r="K475" t="str">
            <v>CIPEN ZSS Augment</v>
          </cell>
          <cell r="L475">
            <v>29131</v>
          </cell>
          <cell r="M475">
            <v>70103</v>
          </cell>
          <cell r="N475">
            <v>0</v>
          </cell>
          <cell r="O475">
            <v>2592.94</v>
          </cell>
          <cell r="P475">
            <v>2592.94</v>
          </cell>
          <cell r="Q475">
            <v>0</v>
          </cell>
          <cell r="R475">
            <v>2592.94</v>
          </cell>
        </row>
        <row r="476">
          <cell r="A476">
            <v>513367</v>
          </cell>
          <cell r="B476" t="str">
            <v>Amar 4 Stage 3 HV LV</v>
          </cell>
          <cell r="C476" t="str">
            <v>Amaroo 4 Stage 3 HV LV Retic</v>
          </cell>
          <cell r="D476" t="str">
            <v>Elec Ntwk Project Management</v>
          </cell>
          <cell r="E476" t="str">
            <v>In Field</v>
          </cell>
          <cell r="F476">
            <v>37327</v>
          </cell>
          <cell r="G476">
            <v>37498</v>
          </cell>
          <cell r="H476" t="str">
            <v>Walisundara, Mrs. Lakshmi</v>
          </cell>
          <cell r="I476">
            <v>291300</v>
          </cell>
          <cell r="J476">
            <v>2101</v>
          </cell>
          <cell r="K476" t="str">
            <v>CIPEN Urban Dvlpmnt</v>
          </cell>
          <cell r="L476">
            <v>29131</v>
          </cell>
          <cell r="M476">
            <v>70101</v>
          </cell>
          <cell r="N476">
            <v>51234.84</v>
          </cell>
          <cell r="O476">
            <v>175430.89</v>
          </cell>
          <cell r="P476">
            <v>175430.89</v>
          </cell>
          <cell r="Q476">
            <v>0</v>
          </cell>
          <cell r="R476">
            <v>175430.89</v>
          </cell>
        </row>
        <row r="477">
          <cell r="A477">
            <v>513368</v>
          </cell>
          <cell r="B477" t="str">
            <v>Rive 10/48 Install Minipillar</v>
          </cell>
          <cell r="C477" t="str">
            <v>Rivett - 10/48 Install new Minipillarsingh</v>
          </cell>
          <cell r="D477" t="str">
            <v>Elec Ntwk Asset Performance</v>
          </cell>
          <cell r="E477" t="str">
            <v>In Field</v>
          </cell>
          <cell r="F477">
            <v>37340</v>
          </cell>
          <cell r="G477">
            <v>37467</v>
          </cell>
          <cell r="H477" t="str">
            <v>Singh, Mr. Darshan</v>
          </cell>
          <cell r="I477">
            <v>3800</v>
          </cell>
          <cell r="J477">
            <v>2105</v>
          </cell>
          <cell r="K477" t="str">
            <v>CIPEN DS U/G Replac</v>
          </cell>
          <cell r="L477">
            <v>29131</v>
          </cell>
          <cell r="M477">
            <v>70102</v>
          </cell>
          <cell r="N477">
            <v>1486.59</v>
          </cell>
          <cell r="O477">
            <v>2076.59</v>
          </cell>
          <cell r="P477">
            <v>2076.59</v>
          </cell>
          <cell r="Q477">
            <v>0</v>
          </cell>
          <cell r="R477">
            <v>2076.59</v>
          </cell>
        </row>
        <row r="478">
          <cell r="A478">
            <v>513369</v>
          </cell>
          <cell r="B478" t="str">
            <v>Dunl 3 East Stage 1 HV LV</v>
          </cell>
          <cell r="C478" t="str">
            <v>Dunlop 3 East Stage 1 HV LV Reticulation</v>
          </cell>
          <cell r="D478" t="str">
            <v>Elec Ntwk Project Management</v>
          </cell>
          <cell r="E478" t="str">
            <v>In Field</v>
          </cell>
          <cell r="F478">
            <v>37340</v>
          </cell>
          <cell r="G478">
            <v>37438</v>
          </cell>
          <cell r="H478" t="str">
            <v>Ochmanski, Mrs. Dana</v>
          </cell>
          <cell r="I478">
            <v>196030</v>
          </cell>
          <cell r="J478">
            <v>2101</v>
          </cell>
          <cell r="K478" t="str">
            <v>CIPEN Urban Dvlpmnt</v>
          </cell>
          <cell r="L478">
            <v>29131</v>
          </cell>
          <cell r="M478">
            <v>70101</v>
          </cell>
          <cell r="N478">
            <v>1227.4100000000001</v>
          </cell>
          <cell r="O478">
            <v>55460.2</v>
          </cell>
          <cell r="P478">
            <v>55487.05</v>
          </cell>
          <cell r="Q478">
            <v>0</v>
          </cell>
          <cell r="R478">
            <v>55487.05</v>
          </cell>
        </row>
        <row r="479">
          <cell r="A479">
            <v>513370</v>
          </cell>
          <cell r="B479" t="str">
            <v>Dunl Adj Sec 142 Replace S/S</v>
          </cell>
          <cell r="C479" t="str">
            <v>Dunlop Adj Replace S/S 2757 to Allow for Roadworks</v>
          </cell>
          <cell r="D479" t="str">
            <v>Elec Ntwk Project Management</v>
          </cell>
          <cell r="E479" t="str">
            <v>In Field</v>
          </cell>
          <cell r="F479">
            <v>37340</v>
          </cell>
          <cell r="G479">
            <v>37499</v>
          </cell>
          <cell r="H479" t="str">
            <v>Chan, Mr. Daniel</v>
          </cell>
          <cell r="I479">
            <v>42100</v>
          </cell>
          <cell r="J479">
            <v>2101</v>
          </cell>
          <cell r="K479" t="str">
            <v>CIPEN Special Reqst</v>
          </cell>
          <cell r="L479">
            <v>29131</v>
          </cell>
          <cell r="M479">
            <v>70101</v>
          </cell>
          <cell r="N479">
            <v>20082.36</v>
          </cell>
          <cell r="O479">
            <v>25734.5</v>
          </cell>
          <cell r="P479">
            <v>26014.47</v>
          </cell>
          <cell r="Q479">
            <v>0</v>
          </cell>
          <cell r="R479">
            <v>26014.47</v>
          </cell>
        </row>
        <row r="480">
          <cell r="A480">
            <v>513372</v>
          </cell>
          <cell r="B480" t="str">
            <v>Belc 7/10 Upgrade S/S 2208</v>
          </cell>
          <cell r="C480" t="str">
            <v>Belconnen 7/10 Upgrade S/S 2208</v>
          </cell>
          <cell r="D480" t="str">
            <v>Elec Ntwk Strategy&amp;Regulatory</v>
          </cell>
          <cell r="E480" t="str">
            <v>In Field</v>
          </cell>
          <cell r="F480">
            <v>37327</v>
          </cell>
          <cell r="G480">
            <v>37437</v>
          </cell>
          <cell r="H480" t="str">
            <v>Chan, Mr. Daniel</v>
          </cell>
          <cell r="I480">
            <v>7996</v>
          </cell>
          <cell r="J480">
            <v>2102</v>
          </cell>
          <cell r="K480" t="str">
            <v>CIPEN DS S/S Augmen</v>
          </cell>
          <cell r="L480">
            <v>29131</v>
          </cell>
          <cell r="M480">
            <v>70103</v>
          </cell>
          <cell r="N480">
            <v>8691.49</v>
          </cell>
          <cell r="O480">
            <v>10438.39</v>
          </cell>
          <cell r="P480">
            <v>10696.87</v>
          </cell>
          <cell r="Q480">
            <v>0</v>
          </cell>
          <cell r="R480">
            <v>10696.87</v>
          </cell>
        </row>
        <row r="481">
          <cell r="A481">
            <v>513373</v>
          </cell>
          <cell r="B481" t="str">
            <v>Belc 18/59 HV Feeder Aug</v>
          </cell>
          <cell r="C481" t="str">
            <v>Belconnen 18/59 HV Feeder Augmentation Stage 1</v>
          </cell>
          <cell r="D481" t="str">
            <v>Elec Ntwk Strategy&amp;Regulatory</v>
          </cell>
          <cell r="E481" t="str">
            <v>In Field</v>
          </cell>
          <cell r="F481">
            <v>37340</v>
          </cell>
          <cell r="G481">
            <v>37469</v>
          </cell>
          <cell r="H481" t="str">
            <v>Peisley, Mr. Warren</v>
          </cell>
          <cell r="I481">
            <v>73445</v>
          </cell>
          <cell r="J481">
            <v>2102</v>
          </cell>
          <cell r="K481" t="str">
            <v>CIPEN DS Sys Augmen</v>
          </cell>
          <cell r="L481">
            <v>29131</v>
          </cell>
          <cell r="M481">
            <v>70103</v>
          </cell>
          <cell r="N481">
            <v>20630</v>
          </cell>
          <cell r="O481">
            <v>36634.089999999997</v>
          </cell>
          <cell r="P481">
            <v>36634.089999999997</v>
          </cell>
          <cell r="Q481">
            <v>0</v>
          </cell>
          <cell r="R481">
            <v>36634.089999999997</v>
          </cell>
        </row>
        <row r="482">
          <cell r="A482">
            <v>513374</v>
          </cell>
          <cell r="B482" t="str">
            <v>Belc Benjamin Way HV Feeder</v>
          </cell>
          <cell r="C482" t="str">
            <v>Belconnen Benjamin Way HV Feeder Augment Stage 2</v>
          </cell>
          <cell r="D482" t="str">
            <v>Elec Ntwk Strategy&amp;Regulatory</v>
          </cell>
          <cell r="E482" t="str">
            <v>Design</v>
          </cell>
          <cell r="F482">
            <v>37341</v>
          </cell>
          <cell r="G482">
            <v>37561</v>
          </cell>
          <cell r="H482" t="str">
            <v>Peisley, Mr. Warren</v>
          </cell>
          <cell r="I482">
            <v>0</v>
          </cell>
          <cell r="J482">
            <v>2102</v>
          </cell>
          <cell r="K482" t="str">
            <v>CIPEN DS Sys Augmen</v>
          </cell>
          <cell r="L482">
            <v>29131</v>
          </cell>
          <cell r="M482">
            <v>70103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</row>
        <row r="483">
          <cell r="A483">
            <v>513375</v>
          </cell>
          <cell r="B483" t="str">
            <v>Belc HV Feeder Augment Stg3</v>
          </cell>
          <cell r="C483" t="str">
            <v>Belconnen HV Feeder Augment Stage 3</v>
          </cell>
          <cell r="D483" t="str">
            <v>Elec Ntwk Strategy&amp;Regulatory</v>
          </cell>
          <cell r="E483" t="str">
            <v>Design</v>
          </cell>
          <cell r="F483">
            <v>37340</v>
          </cell>
          <cell r="G483">
            <v>37408</v>
          </cell>
          <cell r="H483" t="str">
            <v>Cortes, Frank</v>
          </cell>
          <cell r="I483">
            <v>0</v>
          </cell>
          <cell r="J483">
            <v>2102</v>
          </cell>
          <cell r="K483" t="str">
            <v>CIPEN DS Sys Augmen</v>
          </cell>
          <cell r="L483">
            <v>29131</v>
          </cell>
          <cell r="M483">
            <v>70103</v>
          </cell>
          <cell r="N483">
            <v>0</v>
          </cell>
          <cell r="O483">
            <v>327.2</v>
          </cell>
          <cell r="P483">
            <v>327.2</v>
          </cell>
          <cell r="Q483">
            <v>0</v>
          </cell>
          <cell r="R483">
            <v>327.2</v>
          </cell>
        </row>
        <row r="484">
          <cell r="A484">
            <v>513376</v>
          </cell>
          <cell r="B484" t="str">
            <v>Deak 94/37 LV Supply</v>
          </cell>
          <cell r="C484" t="str">
            <v>Deakin 94/37 LV Supply</v>
          </cell>
          <cell r="D484" t="str">
            <v>Elec Ntwk Project Management</v>
          </cell>
          <cell r="E484" t="str">
            <v>CLOSED</v>
          </cell>
          <cell r="F484">
            <v>37350</v>
          </cell>
          <cell r="G484">
            <v>37437</v>
          </cell>
          <cell r="H484" t="str">
            <v>Rewal, Mr. Subhash</v>
          </cell>
          <cell r="I484">
            <v>5380</v>
          </cell>
          <cell r="J484">
            <v>2101</v>
          </cell>
          <cell r="K484" t="str">
            <v>CIPEN Special Reqst</v>
          </cell>
          <cell r="L484">
            <v>29131</v>
          </cell>
          <cell r="M484">
            <v>70101</v>
          </cell>
          <cell r="N484">
            <v>0</v>
          </cell>
          <cell r="O484">
            <v>4674.38</v>
          </cell>
          <cell r="P484">
            <v>0</v>
          </cell>
          <cell r="Q484">
            <v>4674.38</v>
          </cell>
          <cell r="R484">
            <v>4674.38</v>
          </cell>
        </row>
        <row r="485">
          <cell r="A485">
            <v>513377</v>
          </cell>
          <cell r="B485" t="str">
            <v>MacG Sec 82 LV UG Relocations</v>
          </cell>
          <cell r="C485" t="str">
            <v>MacGregor Sec 82 LV UG Relocations</v>
          </cell>
          <cell r="D485" t="str">
            <v>Elec Ntwk Project Management</v>
          </cell>
          <cell r="E485" t="str">
            <v>Design</v>
          </cell>
          <cell r="F485">
            <v>37307</v>
          </cell>
          <cell r="G485">
            <v>37408</v>
          </cell>
          <cell r="H485" t="str">
            <v>Singh, Mr. Darshan</v>
          </cell>
          <cell r="I485">
            <v>0</v>
          </cell>
          <cell r="J485">
            <v>2101</v>
          </cell>
          <cell r="K485" t="str">
            <v>CIPEN Special Reqst</v>
          </cell>
          <cell r="L485">
            <v>29131</v>
          </cell>
          <cell r="M485">
            <v>70101</v>
          </cell>
          <cell r="N485">
            <v>0</v>
          </cell>
          <cell r="O485">
            <v>378.45</v>
          </cell>
          <cell r="P485">
            <v>378.45</v>
          </cell>
          <cell r="Q485">
            <v>0</v>
          </cell>
          <cell r="R485">
            <v>378.45</v>
          </cell>
        </row>
        <row r="486">
          <cell r="A486">
            <v>513378</v>
          </cell>
          <cell r="B486" t="str">
            <v>Turn 25/39 LV Retic to Units</v>
          </cell>
          <cell r="C486" t="str">
            <v>Turner 25/39 LV Retic to Units</v>
          </cell>
          <cell r="D486" t="str">
            <v>Elec Ntwk Project Management</v>
          </cell>
          <cell r="E486" t="str">
            <v>In Field</v>
          </cell>
          <cell r="F486">
            <v>37340</v>
          </cell>
          <cell r="G486">
            <v>37438</v>
          </cell>
          <cell r="H486" t="str">
            <v>Singh, Mr. Darshan</v>
          </cell>
          <cell r="I486">
            <v>5550</v>
          </cell>
          <cell r="J486">
            <v>2101</v>
          </cell>
          <cell r="K486" t="str">
            <v>CIPEN Urban Infill</v>
          </cell>
          <cell r="L486">
            <v>29131</v>
          </cell>
          <cell r="M486">
            <v>70101</v>
          </cell>
          <cell r="N486">
            <v>120</v>
          </cell>
          <cell r="O486">
            <v>5916.84</v>
          </cell>
          <cell r="P486">
            <v>5916.84</v>
          </cell>
          <cell r="Q486">
            <v>0</v>
          </cell>
          <cell r="R486">
            <v>5916.84</v>
          </cell>
        </row>
        <row r="487">
          <cell r="A487">
            <v>513379</v>
          </cell>
          <cell r="B487" t="str">
            <v>Turner 14-16/39 LV OH Remov</v>
          </cell>
          <cell r="C487" t="str">
            <v>Turner 14-16/39 LV OH Removals</v>
          </cell>
          <cell r="D487" t="str">
            <v>Elec Ntwk Project Management</v>
          </cell>
          <cell r="E487" t="str">
            <v>Design</v>
          </cell>
          <cell r="F487">
            <v>37342</v>
          </cell>
          <cell r="G487">
            <v>37377</v>
          </cell>
          <cell r="H487" t="str">
            <v>Singh, Mr. Darshan</v>
          </cell>
          <cell r="I487">
            <v>0</v>
          </cell>
          <cell r="J487">
            <v>2101</v>
          </cell>
          <cell r="K487" t="str">
            <v>CIPEN Special Reqst</v>
          </cell>
          <cell r="L487">
            <v>29131</v>
          </cell>
          <cell r="M487">
            <v>70101</v>
          </cell>
          <cell r="N487">
            <v>0</v>
          </cell>
          <cell r="O487">
            <v>315.38</v>
          </cell>
          <cell r="P487">
            <v>315.38</v>
          </cell>
          <cell r="Q487">
            <v>0</v>
          </cell>
          <cell r="R487">
            <v>315.38</v>
          </cell>
        </row>
        <row r="488">
          <cell r="A488">
            <v>513380</v>
          </cell>
          <cell r="B488" t="str">
            <v>Mitc 17/21 LV to POE Cubicle</v>
          </cell>
          <cell r="C488" t="str">
            <v>Mitchell 17/21 LV to POE Cubicle</v>
          </cell>
          <cell r="D488" t="str">
            <v>Elec Ntwk Project Management</v>
          </cell>
          <cell r="E488" t="str">
            <v>Design</v>
          </cell>
          <cell r="F488">
            <v>37316</v>
          </cell>
          <cell r="G488">
            <v>37437</v>
          </cell>
          <cell r="H488" t="str">
            <v>Singh, Mr. Darshan</v>
          </cell>
          <cell r="I488">
            <v>0</v>
          </cell>
          <cell r="J488">
            <v>2101</v>
          </cell>
          <cell r="K488" t="str">
            <v>CIPEN Com/Ind Dvlpm</v>
          </cell>
          <cell r="L488">
            <v>29131</v>
          </cell>
          <cell r="M488">
            <v>70101</v>
          </cell>
          <cell r="N488">
            <v>0</v>
          </cell>
          <cell r="O488">
            <v>126.16</v>
          </cell>
          <cell r="P488">
            <v>126.16</v>
          </cell>
          <cell r="Q488">
            <v>0</v>
          </cell>
          <cell r="R488">
            <v>126.16</v>
          </cell>
        </row>
        <row r="489">
          <cell r="A489">
            <v>513381</v>
          </cell>
          <cell r="B489" t="str">
            <v>Fysh 7/9 Repl OH LV 95mm2 ABC</v>
          </cell>
          <cell r="C489" t="str">
            <v>Fyshwick 7/9 Change existing  OH LV with 95mm2 ABC</v>
          </cell>
          <cell r="D489" t="str">
            <v>Elec Ntwk Project Management</v>
          </cell>
          <cell r="E489" t="str">
            <v>In Field</v>
          </cell>
          <cell r="F489">
            <v>37316</v>
          </cell>
          <cell r="G489">
            <v>37406</v>
          </cell>
          <cell r="H489" t="str">
            <v>Rewal, Mr. Subhash</v>
          </cell>
          <cell r="I489">
            <v>4840</v>
          </cell>
          <cell r="J489">
            <v>2101</v>
          </cell>
          <cell r="K489" t="str">
            <v>CIPEN Special Reqst</v>
          </cell>
          <cell r="L489">
            <v>29131</v>
          </cell>
          <cell r="M489">
            <v>70101</v>
          </cell>
          <cell r="N489">
            <v>0</v>
          </cell>
          <cell r="O489">
            <v>3047.35</v>
          </cell>
          <cell r="P489">
            <v>3047.35</v>
          </cell>
          <cell r="Q489">
            <v>0</v>
          </cell>
          <cell r="R489">
            <v>3047.35</v>
          </cell>
        </row>
        <row r="490">
          <cell r="A490">
            <v>513382</v>
          </cell>
          <cell r="B490" t="str">
            <v>Hume 18/2 LV alterations</v>
          </cell>
          <cell r="C490" t="str">
            <v>Hume 18/2 LV alterations</v>
          </cell>
          <cell r="D490" t="str">
            <v>Elec Ntwk Project Management</v>
          </cell>
          <cell r="E490" t="str">
            <v>Field Complete</v>
          </cell>
          <cell r="F490">
            <v>37347</v>
          </cell>
          <cell r="G490">
            <v>37376</v>
          </cell>
          <cell r="H490" t="str">
            <v>Malcolm, Doug</v>
          </cell>
          <cell r="I490">
            <v>1678</v>
          </cell>
          <cell r="J490">
            <v>2101</v>
          </cell>
          <cell r="K490" t="str">
            <v>CIPEN Special Reqst</v>
          </cell>
          <cell r="L490">
            <v>29131</v>
          </cell>
          <cell r="M490">
            <v>70101</v>
          </cell>
          <cell r="N490">
            <v>0</v>
          </cell>
          <cell r="O490">
            <v>3652.8</v>
          </cell>
          <cell r="P490">
            <v>3652.8</v>
          </cell>
          <cell r="Q490">
            <v>0</v>
          </cell>
          <cell r="R490">
            <v>3652.8</v>
          </cell>
        </row>
        <row r="491">
          <cell r="A491">
            <v>513383</v>
          </cell>
          <cell r="B491" t="str">
            <v>Camp 5/40 Relocate LV Service</v>
          </cell>
          <cell r="C491" t="str">
            <v>Campbell Blk 5 Sec 40 Relocate LV Service</v>
          </cell>
          <cell r="D491" t="str">
            <v>Elec Ntwk Project Management</v>
          </cell>
          <cell r="E491" t="str">
            <v>Design</v>
          </cell>
          <cell r="F491">
            <v>37361</v>
          </cell>
          <cell r="G491">
            <v>37408</v>
          </cell>
          <cell r="H491" t="str">
            <v>Singh, Mr. Darshan</v>
          </cell>
          <cell r="I491">
            <v>0</v>
          </cell>
          <cell r="J491">
            <v>2101</v>
          </cell>
          <cell r="K491" t="str">
            <v>CIPEN Special Reqst</v>
          </cell>
          <cell r="L491">
            <v>29131</v>
          </cell>
          <cell r="M491">
            <v>70101</v>
          </cell>
          <cell r="N491">
            <v>0</v>
          </cell>
          <cell r="O491">
            <v>252.3</v>
          </cell>
          <cell r="P491">
            <v>252.3</v>
          </cell>
          <cell r="Q491">
            <v>0</v>
          </cell>
          <cell r="R491">
            <v>252.3</v>
          </cell>
        </row>
        <row r="492">
          <cell r="A492">
            <v>513384</v>
          </cell>
          <cell r="B492" t="str">
            <v>Kowen Forrest OH Removal</v>
          </cell>
          <cell r="C492" t="str">
            <v>Kowen Forrest HV LV OH Removals</v>
          </cell>
          <cell r="D492" t="str">
            <v>Elec Ntwk Project Management</v>
          </cell>
          <cell r="E492" t="str">
            <v>Design</v>
          </cell>
          <cell r="F492">
            <v>37349</v>
          </cell>
          <cell r="G492">
            <v>37396</v>
          </cell>
          <cell r="H492" t="str">
            <v>Malcolm, Doug</v>
          </cell>
          <cell r="I492">
            <v>0</v>
          </cell>
          <cell r="J492">
            <v>2101</v>
          </cell>
          <cell r="K492" t="str">
            <v>CIPEN Special Reqst</v>
          </cell>
          <cell r="L492">
            <v>29131</v>
          </cell>
          <cell r="M492">
            <v>70101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</row>
        <row r="493">
          <cell r="A493">
            <v>513385</v>
          </cell>
          <cell r="B493" t="str">
            <v>Dick 23/34 HV Retic Alterat</v>
          </cell>
          <cell r="C493" t="str">
            <v>Dickson 23/34 HV Reticulation Alterations</v>
          </cell>
          <cell r="D493" t="str">
            <v>Elec Ntwk Strategy&amp;Regulatory</v>
          </cell>
          <cell r="E493" t="str">
            <v>Design</v>
          </cell>
          <cell r="F493">
            <v>37361</v>
          </cell>
          <cell r="G493">
            <v>37499</v>
          </cell>
          <cell r="H493" t="str">
            <v>Rewal, Mr. Subhash</v>
          </cell>
          <cell r="I493">
            <v>0</v>
          </cell>
          <cell r="J493">
            <v>2102</v>
          </cell>
          <cell r="K493" t="str">
            <v>CIPEN DS O/H Replac</v>
          </cell>
          <cell r="L493">
            <v>29131</v>
          </cell>
          <cell r="M493">
            <v>70102</v>
          </cell>
          <cell r="N493">
            <v>871.91</v>
          </cell>
          <cell r="O493">
            <v>871.91</v>
          </cell>
          <cell r="P493">
            <v>871.91</v>
          </cell>
          <cell r="Q493">
            <v>0</v>
          </cell>
          <cell r="R493">
            <v>871.91</v>
          </cell>
        </row>
        <row r="494">
          <cell r="A494">
            <v>513386</v>
          </cell>
          <cell r="B494" t="str">
            <v>Phil 1/119 HV Retic Alt</v>
          </cell>
          <cell r="C494" t="str">
            <v>Phillip 1/119 HV Retic Alterations &amp; Decommissioning of Sub 1989</v>
          </cell>
          <cell r="D494" t="str">
            <v>Elec Ntwk Project Management</v>
          </cell>
          <cell r="E494" t="str">
            <v>Design</v>
          </cell>
          <cell r="F494">
            <v>37343</v>
          </cell>
          <cell r="G494">
            <v>37986</v>
          </cell>
          <cell r="H494" t="str">
            <v>Chan, Mr. Daniel</v>
          </cell>
          <cell r="I494">
            <v>0</v>
          </cell>
          <cell r="J494">
            <v>2101</v>
          </cell>
          <cell r="K494" t="str">
            <v>CIPEN Com/Ind Dvlpm</v>
          </cell>
          <cell r="L494">
            <v>29131</v>
          </cell>
          <cell r="M494">
            <v>70101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A495">
            <v>513387</v>
          </cell>
          <cell r="B495" t="str">
            <v>Phil 1/119 Sub Fitout &amp; HV</v>
          </cell>
          <cell r="C495" t="str">
            <v>Phillip 1/119 Substation Fitout &amp; HV Reticulation</v>
          </cell>
          <cell r="D495" t="str">
            <v>Elec Ntwk Project Management</v>
          </cell>
          <cell r="E495" t="str">
            <v>Design</v>
          </cell>
          <cell r="F495">
            <v>37343</v>
          </cell>
          <cell r="G495">
            <v>37956</v>
          </cell>
          <cell r="H495" t="str">
            <v>Chan, Mr. Daniel</v>
          </cell>
          <cell r="I495">
            <v>0</v>
          </cell>
          <cell r="J495">
            <v>2101</v>
          </cell>
          <cell r="K495" t="str">
            <v>CIPEN Com/Ind Dvlpm</v>
          </cell>
          <cell r="L495">
            <v>29131</v>
          </cell>
          <cell r="M495">
            <v>70101</v>
          </cell>
          <cell r="N495">
            <v>90.71</v>
          </cell>
          <cell r="O495">
            <v>90.71</v>
          </cell>
          <cell r="P495">
            <v>90.71</v>
          </cell>
          <cell r="Q495">
            <v>0</v>
          </cell>
          <cell r="R495">
            <v>90.71</v>
          </cell>
        </row>
        <row r="496">
          <cell r="A496">
            <v>513388</v>
          </cell>
          <cell r="B496" t="str">
            <v>Dunl 3 East Stg 2A HV LV</v>
          </cell>
          <cell r="C496" t="str">
            <v>Dunlop 3 East Estate Stage 2A HV LV Retic</v>
          </cell>
          <cell r="D496" t="str">
            <v>Elec Ntwk Project Management</v>
          </cell>
          <cell r="E496" t="str">
            <v>Design</v>
          </cell>
          <cell r="F496">
            <v>37358</v>
          </cell>
          <cell r="H496" t="str">
            <v>Ochmanski, Mrs. Dana</v>
          </cell>
          <cell r="I496">
            <v>0</v>
          </cell>
          <cell r="J496">
            <v>2101</v>
          </cell>
          <cell r="K496" t="str">
            <v>CIPEN Urban Dvlpmnt</v>
          </cell>
          <cell r="L496">
            <v>29131</v>
          </cell>
          <cell r="M496">
            <v>70101</v>
          </cell>
          <cell r="N496">
            <v>3082.21</v>
          </cell>
          <cell r="O496">
            <v>3305.02</v>
          </cell>
          <cell r="P496">
            <v>3305.02</v>
          </cell>
          <cell r="Q496">
            <v>0</v>
          </cell>
          <cell r="R496">
            <v>3305.02</v>
          </cell>
        </row>
        <row r="497">
          <cell r="A497">
            <v>513389</v>
          </cell>
          <cell r="B497" t="str">
            <v>Gung HV Feeder to Mitchell</v>
          </cell>
          <cell r="C497" t="str">
            <v>Gungahlin HV Feeder Gungahlin to Mitchell</v>
          </cell>
          <cell r="D497" t="str">
            <v>Elec Ntwk Strategy&amp;Regulatory</v>
          </cell>
          <cell r="E497" t="str">
            <v>Design</v>
          </cell>
          <cell r="F497">
            <v>37361</v>
          </cell>
          <cell r="G497">
            <v>37438</v>
          </cell>
          <cell r="H497" t="str">
            <v>Walisundara, Mrs. Lakshmi</v>
          </cell>
          <cell r="I497">
            <v>0</v>
          </cell>
          <cell r="J497">
            <v>2102</v>
          </cell>
          <cell r="K497" t="str">
            <v>CIPEN DS Sys Augmen</v>
          </cell>
          <cell r="L497">
            <v>29131</v>
          </cell>
          <cell r="M497">
            <v>70103</v>
          </cell>
          <cell r="N497">
            <v>0</v>
          </cell>
          <cell r="O497">
            <v>181.66</v>
          </cell>
          <cell r="P497">
            <v>181.66</v>
          </cell>
          <cell r="Q497">
            <v>0</v>
          </cell>
          <cell r="R497">
            <v>181.66</v>
          </cell>
        </row>
        <row r="498">
          <cell r="A498">
            <v>513390</v>
          </cell>
          <cell r="B498" t="str">
            <v>Mitc Install 11kV Volt Regul</v>
          </cell>
          <cell r="C498" t="str">
            <v>Mitchell Installation of 11kV Volt Regulators</v>
          </cell>
          <cell r="D498" t="str">
            <v>Elec Ntwk Strategy&amp;Regulatory</v>
          </cell>
          <cell r="E498" t="str">
            <v>Design</v>
          </cell>
          <cell r="F498">
            <v>37361</v>
          </cell>
          <cell r="G498">
            <v>37438</v>
          </cell>
          <cell r="H498" t="str">
            <v>Walisundara, Mrs. Lakshmi</v>
          </cell>
          <cell r="I498">
            <v>0</v>
          </cell>
          <cell r="J498">
            <v>2102</v>
          </cell>
          <cell r="K498" t="str">
            <v>CIPEN DS Sys Augmen</v>
          </cell>
          <cell r="L498">
            <v>29131</v>
          </cell>
          <cell r="M498">
            <v>70103</v>
          </cell>
          <cell r="N498">
            <v>0</v>
          </cell>
          <cell r="O498">
            <v>217.98</v>
          </cell>
          <cell r="P498">
            <v>217.98</v>
          </cell>
          <cell r="Q498">
            <v>0</v>
          </cell>
          <cell r="R498">
            <v>217.98</v>
          </cell>
        </row>
        <row r="499">
          <cell r="A499">
            <v>513391</v>
          </cell>
          <cell r="B499" t="str">
            <v>Fysh 19/26 Tip Top Bak HV LV</v>
          </cell>
          <cell r="C499" t="str">
            <v>Fyshwick 19/26 Tip Top Bakeries HV LV Retic</v>
          </cell>
          <cell r="D499" t="str">
            <v>Elec Ntwk Strategy&amp;Regulatory</v>
          </cell>
          <cell r="E499" t="str">
            <v>In Field</v>
          </cell>
          <cell r="F499">
            <v>37354</v>
          </cell>
          <cell r="G499">
            <v>37437</v>
          </cell>
          <cell r="H499" t="str">
            <v>Chan, Mr. Daniel</v>
          </cell>
          <cell r="I499">
            <v>91260</v>
          </cell>
          <cell r="J499">
            <v>2102</v>
          </cell>
          <cell r="K499" t="str">
            <v>CIPEN DS S/S Augmen</v>
          </cell>
          <cell r="L499">
            <v>29131</v>
          </cell>
          <cell r="M499">
            <v>70103</v>
          </cell>
          <cell r="N499">
            <v>66158.080000000002</v>
          </cell>
          <cell r="O499">
            <v>97430.51</v>
          </cell>
          <cell r="P499">
            <v>97484.21</v>
          </cell>
          <cell r="Q499">
            <v>0</v>
          </cell>
          <cell r="R499">
            <v>97484.21</v>
          </cell>
        </row>
        <row r="500">
          <cell r="A500">
            <v>513392</v>
          </cell>
          <cell r="B500" t="str">
            <v>Conder 9 Banks 3 Stg 3A HV LV</v>
          </cell>
          <cell r="C500" t="str">
            <v>Conder 9 Banks 3 Stage 3A HV LV Reticulation</v>
          </cell>
          <cell r="D500" t="str">
            <v>Elec Ntwk Project Management</v>
          </cell>
          <cell r="E500" t="str">
            <v>Design</v>
          </cell>
          <cell r="F500">
            <v>37354</v>
          </cell>
          <cell r="G500">
            <v>37469</v>
          </cell>
          <cell r="H500" t="str">
            <v>Peisley, Mr. Warren</v>
          </cell>
          <cell r="I500">
            <v>0</v>
          </cell>
          <cell r="J500">
            <v>2101</v>
          </cell>
          <cell r="K500" t="str">
            <v>CIPEN Urban Dvlpmnt</v>
          </cell>
          <cell r="L500">
            <v>29131</v>
          </cell>
          <cell r="M500">
            <v>70101</v>
          </cell>
          <cell r="N500">
            <v>225</v>
          </cell>
          <cell r="O500">
            <v>1236.2</v>
          </cell>
          <cell r="P500">
            <v>1236.2</v>
          </cell>
          <cell r="Q500">
            <v>0</v>
          </cell>
          <cell r="R500">
            <v>1236.2</v>
          </cell>
        </row>
        <row r="501">
          <cell r="A501">
            <v>513393</v>
          </cell>
          <cell r="B501" t="str">
            <v>Conder 9 Banks 3 Stg 3B HV LV</v>
          </cell>
          <cell r="C501" t="str">
            <v>Conder 9 Banks 3 Stage 3B HV LV Reticulation</v>
          </cell>
          <cell r="D501" t="str">
            <v>Elec Ntwk Project Management</v>
          </cell>
          <cell r="E501" t="str">
            <v>Design</v>
          </cell>
          <cell r="F501">
            <v>37354</v>
          </cell>
          <cell r="G501">
            <v>37500</v>
          </cell>
          <cell r="H501" t="str">
            <v>Peisley, Mr. Warren</v>
          </cell>
          <cell r="I501">
            <v>0</v>
          </cell>
          <cell r="J501">
            <v>2101</v>
          </cell>
          <cell r="K501" t="str">
            <v>CIPEN Urban Dvlpmnt</v>
          </cell>
          <cell r="L501">
            <v>29131</v>
          </cell>
          <cell r="M501">
            <v>70101</v>
          </cell>
          <cell r="N501">
            <v>4072.45</v>
          </cell>
          <cell r="O501">
            <v>4423.21</v>
          </cell>
          <cell r="P501">
            <v>4423.21</v>
          </cell>
          <cell r="Q501">
            <v>0</v>
          </cell>
          <cell r="R501">
            <v>4423.21</v>
          </cell>
        </row>
        <row r="502">
          <cell r="A502">
            <v>513394</v>
          </cell>
          <cell r="B502" t="str">
            <v>Conder 9 Banks 3 Stg 3C HV LV</v>
          </cell>
          <cell r="C502" t="str">
            <v>Conder 9 Banks 3 Stage 3C HV LV Reticulation</v>
          </cell>
          <cell r="D502" t="str">
            <v>Elec Ntwk Project Management</v>
          </cell>
          <cell r="E502" t="str">
            <v>Design</v>
          </cell>
          <cell r="F502">
            <v>37354</v>
          </cell>
          <cell r="G502">
            <v>37561</v>
          </cell>
          <cell r="H502" t="str">
            <v>Peisley, Mr. Warren</v>
          </cell>
          <cell r="I502">
            <v>0</v>
          </cell>
          <cell r="J502">
            <v>2101</v>
          </cell>
          <cell r="K502" t="str">
            <v>CIPEN Urban Dvlpmnt</v>
          </cell>
          <cell r="L502">
            <v>29131</v>
          </cell>
          <cell r="M502">
            <v>70101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</row>
        <row r="503">
          <cell r="A503">
            <v>513395</v>
          </cell>
          <cell r="B503" t="str">
            <v>Conder 9 Banks 3 Stg 3D HV LV</v>
          </cell>
          <cell r="C503" t="str">
            <v>Conder 9 Banks 3 Stage 3D HV LV Reticulation</v>
          </cell>
          <cell r="D503" t="str">
            <v>Elec Ntwk Project Management</v>
          </cell>
          <cell r="E503" t="str">
            <v>Design</v>
          </cell>
          <cell r="F503">
            <v>37354</v>
          </cell>
          <cell r="G503">
            <v>37591</v>
          </cell>
          <cell r="H503" t="str">
            <v>Peisley, Mr. Warren</v>
          </cell>
          <cell r="I503">
            <v>0</v>
          </cell>
          <cell r="J503">
            <v>2101</v>
          </cell>
          <cell r="K503" t="str">
            <v>CIPEN Urban Dvlpmnt</v>
          </cell>
          <cell r="L503">
            <v>29131</v>
          </cell>
          <cell r="M503">
            <v>70101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A504">
            <v>513396</v>
          </cell>
          <cell r="B504" t="str">
            <v>Fysh 59/34 LV Supply to Com</v>
          </cell>
          <cell r="C504" t="str">
            <v>Fyshwick 59/34 LV Supply to Commercial Block</v>
          </cell>
          <cell r="D504" t="str">
            <v>Elec Ntwk Project Management</v>
          </cell>
          <cell r="E504" t="str">
            <v>Design</v>
          </cell>
          <cell r="F504">
            <v>37357</v>
          </cell>
          <cell r="G504">
            <v>37438</v>
          </cell>
          <cell r="H504" t="str">
            <v>Singh, Mr. Darshan</v>
          </cell>
          <cell r="I504">
            <v>0</v>
          </cell>
          <cell r="J504">
            <v>2101</v>
          </cell>
          <cell r="K504" t="str">
            <v>CIPEN Com/Ind Dvlpm</v>
          </cell>
          <cell r="L504">
            <v>29131</v>
          </cell>
          <cell r="M504">
            <v>70101</v>
          </cell>
          <cell r="N504">
            <v>252.3</v>
          </cell>
          <cell r="O504">
            <v>693.83</v>
          </cell>
          <cell r="P504">
            <v>693.83</v>
          </cell>
          <cell r="Q504">
            <v>0</v>
          </cell>
          <cell r="R504">
            <v>693.83</v>
          </cell>
        </row>
        <row r="505">
          <cell r="A505">
            <v>513397</v>
          </cell>
          <cell r="B505" t="str">
            <v>Belc 5/167 LV Supply</v>
          </cell>
          <cell r="C505" t="str">
            <v>Belconnen 5/167 LV Supply to Traffic Lights - William Webb &amp; Ginn. Drv</v>
          </cell>
          <cell r="D505" t="str">
            <v>Elec Ntwk Project Management</v>
          </cell>
          <cell r="E505" t="str">
            <v>In Field</v>
          </cell>
          <cell r="F505">
            <v>37355</v>
          </cell>
          <cell r="G505">
            <v>37499</v>
          </cell>
          <cell r="H505" t="str">
            <v>Singh, Mr. Darshan</v>
          </cell>
          <cell r="I505">
            <v>6770</v>
          </cell>
          <cell r="J505">
            <v>2101</v>
          </cell>
          <cell r="K505" t="str">
            <v>CIPEN Special Reqst</v>
          </cell>
          <cell r="L505">
            <v>29131</v>
          </cell>
          <cell r="M505">
            <v>70101</v>
          </cell>
          <cell r="N505">
            <v>504.93</v>
          </cell>
          <cell r="O505">
            <v>1009.53</v>
          </cell>
          <cell r="P505">
            <v>1009.53</v>
          </cell>
          <cell r="Q505">
            <v>0</v>
          </cell>
          <cell r="R505">
            <v>1009.53</v>
          </cell>
        </row>
        <row r="506">
          <cell r="A506">
            <v>513398</v>
          </cell>
          <cell r="B506" t="str">
            <v>Maws 1/57 Raiders Club Redev</v>
          </cell>
          <cell r="C506" t="str">
            <v>Mawson 1/57 Raiders Club Redevelopment HV LV Retic</v>
          </cell>
          <cell r="D506" t="str">
            <v>Elec Ntwk Project Management</v>
          </cell>
          <cell r="E506" t="str">
            <v>Design</v>
          </cell>
          <cell r="F506">
            <v>37355</v>
          </cell>
          <cell r="G506">
            <v>37500</v>
          </cell>
          <cell r="H506" t="str">
            <v>Roesler, Mr. Michael</v>
          </cell>
          <cell r="I506">
            <v>0</v>
          </cell>
          <cell r="J506">
            <v>2101</v>
          </cell>
          <cell r="K506" t="str">
            <v>CIPEN Com/Ind Dvlpm</v>
          </cell>
          <cell r="L506">
            <v>29131</v>
          </cell>
          <cell r="M506">
            <v>70101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A507">
            <v>513399</v>
          </cell>
          <cell r="B507" t="str">
            <v>Grif 1/76 LV Supply to Toil</v>
          </cell>
          <cell r="C507" t="str">
            <v>Griffith 1/76 LV Supply to Toilet Blk Griffith Shops</v>
          </cell>
          <cell r="D507" t="str">
            <v>Elec Ntwk Project Management</v>
          </cell>
          <cell r="E507" t="str">
            <v>Design</v>
          </cell>
          <cell r="F507">
            <v>37350</v>
          </cell>
          <cell r="G507">
            <v>37408</v>
          </cell>
          <cell r="H507" t="str">
            <v>Singh, Mr. Darshan</v>
          </cell>
          <cell r="I507">
            <v>0</v>
          </cell>
          <cell r="J507">
            <v>2101</v>
          </cell>
          <cell r="K507" t="str">
            <v>CIPEN Com/Ind Dvlpm</v>
          </cell>
          <cell r="L507">
            <v>29131</v>
          </cell>
          <cell r="M507">
            <v>70101</v>
          </cell>
          <cell r="N507">
            <v>0</v>
          </cell>
          <cell r="O507">
            <v>126.15</v>
          </cell>
          <cell r="P507">
            <v>126.15</v>
          </cell>
          <cell r="Q507">
            <v>0</v>
          </cell>
          <cell r="R507">
            <v>126.15</v>
          </cell>
        </row>
        <row r="508">
          <cell r="A508">
            <v>513401</v>
          </cell>
          <cell r="B508" t="str">
            <v>King Sec 8 &amp; 22 LV Supply</v>
          </cell>
          <cell r="C508" t="str">
            <v>Kingston Sec 8 &amp; 22 LV Supply to Lawn Water Controllers</v>
          </cell>
          <cell r="D508" t="str">
            <v>Elec Ntwk Project Management</v>
          </cell>
          <cell r="E508" t="str">
            <v>In Field</v>
          </cell>
          <cell r="F508">
            <v>37351</v>
          </cell>
          <cell r="G508">
            <v>37468</v>
          </cell>
          <cell r="H508" t="str">
            <v>Rewal, Mr. Subhash</v>
          </cell>
          <cell r="I508">
            <v>19622</v>
          </cell>
          <cell r="J508">
            <v>2101</v>
          </cell>
          <cell r="K508" t="str">
            <v>CIPEN Com/Ind Dvlpm</v>
          </cell>
          <cell r="L508">
            <v>29131</v>
          </cell>
          <cell r="M508">
            <v>70101</v>
          </cell>
          <cell r="N508">
            <v>272.13</v>
          </cell>
          <cell r="O508">
            <v>14012.59</v>
          </cell>
          <cell r="P508">
            <v>14012.59</v>
          </cell>
          <cell r="Q508">
            <v>0</v>
          </cell>
          <cell r="R508">
            <v>14012.59</v>
          </cell>
        </row>
        <row r="509">
          <cell r="A509">
            <v>513402</v>
          </cell>
          <cell r="B509" t="str">
            <v>King 8/8 LV Supply to Sewer</v>
          </cell>
          <cell r="C509" t="str">
            <v>Kingston 8/8 LV Supply to Sewer Pump Station - KFD</v>
          </cell>
          <cell r="D509" t="str">
            <v>Elec Ntwk Project Management</v>
          </cell>
          <cell r="E509" t="str">
            <v>Design</v>
          </cell>
          <cell r="F509">
            <v>37350</v>
          </cell>
          <cell r="G509">
            <v>37468</v>
          </cell>
          <cell r="H509" t="str">
            <v>Malcolm, Doug</v>
          </cell>
          <cell r="I509">
            <v>0</v>
          </cell>
          <cell r="J509">
            <v>2101</v>
          </cell>
          <cell r="K509" t="str">
            <v>CIPEN Com/Ind Dvlpm</v>
          </cell>
          <cell r="L509">
            <v>29131</v>
          </cell>
          <cell r="M509">
            <v>70101</v>
          </cell>
          <cell r="N509">
            <v>1755.6</v>
          </cell>
          <cell r="O509">
            <v>1755.6</v>
          </cell>
          <cell r="P509">
            <v>1755.6</v>
          </cell>
          <cell r="Q509">
            <v>0</v>
          </cell>
          <cell r="R509">
            <v>1755.6</v>
          </cell>
        </row>
        <row r="510">
          <cell r="A510">
            <v>513403</v>
          </cell>
          <cell r="B510" t="str">
            <v>SL &amp; Veg Work Ctrl Register</v>
          </cell>
          <cell r="C510" t="str">
            <v>Streetlight &amp; Vegetation Work Control Register</v>
          </cell>
          <cell r="D510" t="str">
            <v>Elec Ntwk Asset Performance</v>
          </cell>
          <cell r="E510" t="str">
            <v>Design</v>
          </cell>
          <cell r="F510">
            <v>37361</v>
          </cell>
          <cell r="G510">
            <v>37438</v>
          </cell>
          <cell r="H510" t="str">
            <v>Merrill, Robert</v>
          </cell>
          <cell r="I510">
            <v>0</v>
          </cell>
          <cell r="J510">
            <v>2105</v>
          </cell>
          <cell r="K510" t="str">
            <v>CIPEN IT Projects</v>
          </cell>
          <cell r="L510">
            <v>29731</v>
          </cell>
          <cell r="M510">
            <v>70108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A511">
            <v>513404</v>
          </cell>
          <cell r="B511" t="str">
            <v>Camp Duntroon Hse Dev Stg A3</v>
          </cell>
          <cell r="C511" t="str">
            <v>Campbell Duntroon Housing Redevelop Stage A3 HV LV Retic</v>
          </cell>
          <cell r="D511" t="str">
            <v>Elec Ntwk Project Management</v>
          </cell>
          <cell r="E511" t="str">
            <v>Design</v>
          </cell>
          <cell r="F511">
            <v>37302</v>
          </cell>
          <cell r="G511">
            <v>37438</v>
          </cell>
          <cell r="H511" t="str">
            <v>Ochmanski, Mrs. Dana</v>
          </cell>
          <cell r="I511">
            <v>0</v>
          </cell>
          <cell r="J511">
            <v>2101</v>
          </cell>
          <cell r="K511" t="str">
            <v>CIPEN Urban Infill</v>
          </cell>
          <cell r="L511">
            <v>29131</v>
          </cell>
          <cell r="M511">
            <v>70101</v>
          </cell>
          <cell r="N511">
            <v>0</v>
          </cell>
          <cell r="O511">
            <v>297.07</v>
          </cell>
          <cell r="P511">
            <v>297.07</v>
          </cell>
          <cell r="Q511">
            <v>0</v>
          </cell>
          <cell r="R511">
            <v>297.07</v>
          </cell>
        </row>
        <row r="512">
          <cell r="A512">
            <v>513405</v>
          </cell>
          <cell r="B512" t="str">
            <v>Camp Duntroon Hse Dev Stg A1</v>
          </cell>
          <cell r="C512" t="str">
            <v>Campbell Duntroon Hse Develop Stg A1</v>
          </cell>
          <cell r="D512" t="str">
            <v>Elec Ntwk Project Management</v>
          </cell>
          <cell r="E512" t="str">
            <v>Design</v>
          </cell>
          <cell r="F512">
            <v>37302</v>
          </cell>
          <cell r="G512">
            <v>37469</v>
          </cell>
          <cell r="H512" t="str">
            <v>Ochmanski, Mrs. Dana</v>
          </cell>
          <cell r="I512">
            <v>0</v>
          </cell>
          <cell r="J512">
            <v>2101</v>
          </cell>
          <cell r="K512" t="str">
            <v>CIPEN Urban Infill</v>
          </cell>
          <cell r="L512">
            <v>29131</v>
          </cell>
          <cell r="M512">
            <v>70101</v>
          </cell>
          <cell r="N512">
            <v>74.27</v>
          </cell>
          <cell r="O512">
            <v>408.48</v>
          </cell>
          <cell r="P512">
            <v>408.48</v>
          </cell>
          <cell r="Q512">
            <v>0</v>
          </cell>
          <cell r="R512">
            <v>408.48</v>
          </cell>
        </row>
        <row r="513">
          <cell r="A513">
            <v>513406</v>
          </cell>
          <cell r="B513" t="str">
            <v>Camp Duntroon Hse Dev Stg A2</v>
          </cell>
          <cell r="C513" t="str">
            <v>Campbell Housing Dev Stg A2</v>
          </cell>
          <cell r="D513" t="str">
            <v>Elec Ntwk Project Management</v>
          </cell>
          <cell r="E513" t="str">
            <v>Design</v>
          </cell>
          <cell r="F513">
            <v>37302</v>
          </cell>
          <cell r="G513">
            <v>37469</v>
          </cell>
          <cell r="H513" t="str">
            <v>Ochmanski, Mrs. Dana</v>
          </cell>
          <cell r="I513">
            <v>0</v>
          </cell>
          <cell r="J513">
            <v>2101</v>
          </cell>
          <cell r="K513" t="str">
            <v>CIPEN Urban Infill</v>
          </cell>
          <cell r="L513">
            <v>29131</v>
          </cell>
          <cell r="M513">
            <v>70101</v>
          </cell>
          <cell r="N513">
            <v>0</v>
          </cell>
          <cell r="O513">
            <v>148.54</v>
          </cell>
          <cell r="P513">
            <v>148.54</v>
          </cell>
          <cell r="Q513">
            <v>0</v>
          </cell>
          <cell r="R513">
            <v>148.54</v>
          </cell>
        </row>
        <row r="514">
          <cell r="A514">
            <v>513407</v>
          </cell>
          <cell r="B514" t="str">
            <v>Bruce AIS HV LV Retic</v>
          </cell>
          <cell r="C514" t="str">
            <v>Bruce AIS HV LV Reticulation to Archery Facility</v>
          </cell>
          <cell r="D514" t="str">
            <v>Elec Ntwk Project Management</v>
          </cell>
          <cell r="E514" t="str">
            <v>Design</v>
          </cell>
          <cell r="F514">
            <v>37362</v>
          </cell>
          <cell r="G514">
            <v>37469</v>
          </cell>
          <cell r="H514" t="str">
            <v>Roesler, Mr. Michael</v>
          </cell>
          <cell r="I514">
            <v>0</v>
          </cell>
          <cell r="J514">
            <v>2101</v>
          </cell>
          <cell r="K514" t="str">
            <v>CIPEN Com/Ind Dvlpm</v>
          </cell>
          <cell r="L514">
            <v>29131</v>
          </cell>
          <cell r="M514">
            <v>70101</v>
          </cell>
          <cell r="N514">
            <v>5332.9</v>
          </cell>
          <cell r="O514">
            <v>7837.12</v>
          </cell>
          <cell r="P514">
            <v>7837.12</v>
          </cell>
          <cell r="Q514">
            <v>0</v>
          </cell>
          <cell r="R514">
            <v>7837.12</v>
          </cell>
        </row>
        <row r="515">
          <cell r="A515">
            <v>513408</v>
          </cell>
          <cell r="B515" t="str">
            <v>Acton ANU Arabic Islamic Bldg</v>
          </cell>
          <cell r="C515" t="str">
            <v>Acton ANU Arabic-Islamic Building LV Supply</v>
          </cell>
          <cell r="D515" t="str">
            <v>Elec Ntwk Project Management</v>
          </cell>
          <cell r="E515" t="str">
            <v>In Field</v>
          </cell>
          <cell r="F515">
            <v>37364</v>
          </cell>
          <cell r="G515">
            <v>37469</v>
          </cell>
          <cell r="H515" t="str">
            <v>Singh, Mr. Darshan</v>
          </cell>
          <cell r="I515">
            <v>4650</v>
          </cell>
          <cell r="J515">
            <v>2101</v>
          </cell>
          <cell r="K515" t="str">
            <v>CIPEN Com/Ind Dvlpm</v>
          </cell>
          <cell r="L515">
            <v>29131</v>
          </cell>
          <cell r="M515">
            <v>70101</v>
          </cell>
          <cell r="N515">
            <v>423.8</v>
          </cell>
          <cell r="O515">
            <v>549.95000000000005</v>
          </cell>
          <cell r="P515">
            <v>549.95000000000005</v>
          </cell>
          <cell r="Q515">
            <v>0</v>
          </cell>
          <cell r="R515">
            <v>549.95000000000005</v>
          </cell>
        </row>
        <row r="516">
          <cell r="A516">
            <v>513409</v>
          </cell>
          <cell r="B516" t="str">
            <v>Kingston Foreshore Stage 2</v>
          </cell>
          <cell r="C516" t="str">
            <v>Kingston Foreshore Stage 2 11KV Cable</v>
          </cell>
          <cell r="D516" t="str">
            <v>Elec Ntwk Project Management</v>
          </cell>
          <cell r="E516" t="str">
            <v>Design</v>
          </cell>
          <cell r="F516">
            <v>37286</v>
          </cell>
          <cell r="G516">
            <v>37469</v>
          </cell>
          <cell r="H516" t="str">
            <v>Walisundara, Mr. Upul</v>
          </cell>
          <cell r="I516">
            <v>0</v>
          </cell>
          <cell r="J516">
            <v>2101</v>
          </cell>
          <cell r="K516" t="str">
            <v>CIPEN Special Reqst</v>
          </cell>
          <cell r="L516">
            <v>29131</v>
          </cell>
          <cell r="M516">
            <v>70101</v>
          </cell>
          <cell r="N516">
            <v>7789.88</v>
          </cell>
          <cell r="O516">
            <v>128034.16</v>
          </cell>
          <cell r="P516">
            <v>128034.16</v>
          </cell>
          <cell r="Q516">
            <v>0</v>
          </cell>
          <cell r="R516">
            <v>128034.16</v>
          </cell>
        </row>
        <row r="517">
          <cell r="A517">
            <v>513410</v>
          </cell>
          <cell r="B517" t="str">
            <v>Aranda S/S 1141 HV Fuses</v>
          </cell>
          <cell r="C517" t="str">
            <v>Aranda S/S 1141 HV Fuses for System Spares</v>
          </cell>
          <cell r="D517" t="str">
            <v>Elec Ntwk Strategy&amp;Regulatory</v>
          </cell>
          <cell r="E517" t="str">
            <v>In Field</v>
          </cell>
          <cell r="F517">
            <v>37347</v>
          </cell>
          <cell r="G517">
            <v>37469</v>
          </cell>
          <cell r="H517" t="str">
            <v>Gubler, Dominic</v>
          </cell>
          <cell r="I517">
            <v>7374</v>
          </cell>
          <cell r="J517">
            <v>2102</v>
          </cell>
          <cell r="K517" t="str">
            <v>CIPEN DS S/S Augmen</v>
          </cell>
          <cell r="L517">
            <v>29131</v>
          </cell>
          <cell r="M517">
            <v>70103</v>
          </cell>
          <cell r="N517">
            <v>1916.46</v>
          </cell>
          <cell r="O517">
            <v>8258.2800000000007</v>
          </cell>
          <cell r="P517">
            <v>8258.2800000000007</v>
          </cell>
          <cell r="Q517">
            <v>0</v>
          </cell>
          <cell r="R517">
            <v>8258.2800000000007</v>
          </cell>
        </row>
        <row r="518">
          <cell r="A518">
            <v>513411</v>
          </cell>
          <cell r="B518" t="str">
            <v>Aranda S/S 1142 HV Fuses</v>
          </cell>
          <cell r="C518" t="str">
            <v>Aranda S/S 1142 HV Fuses for System Spares</v>
          </cell>
          <cell r="D518" t="str">
            <v>Elec Ntwk Strategy&amp;Regulatory</v>
          </cell>
          <cell r="E518" t="str">
            <v>In Field</v>
          </cell>
          <cell r="F518">
            <v>37347</v>
          </cell>
          <cell r="G518">
            <v>37469</v>
          </cell>
          <cell r="H518" t="str">
            <v>Gubler, Dominic</v>
          </cell>
          <cell r="I518">
            <v>7374</v>
          </cell>
          <cell r="J518">
            <v>2102</v>
          </cell>
          <cell r="K518" t="str">
            <v>CIPEN DS S/S Augmen</v>
          </cell>
          <cell r="L518">
            <v>29131</v>
          </cell>
          <cell r="M518">
            <v>70103</v>
          </cell>
          <cell r="N518">
            <v>545.1</v>
          </cell>
          <cell r="O518">
            <v>7789.02</v>
          </cell>
          <cell r="P518">
            <v>7789.02</v>
          </cell>
          <cell r="Q518">
            <v>0</v>
          </cell>
          <cell r="R518">
            <v>7789.02</v>
          </cell>
        </row>
        <row r="519">
          <cell r="A519">
            <v>513412</v>
          </cell>
          <cell r="B519" t="str">
            <v>Amar Blk 284 Sec 74 Minipillar</v>
          </cell>
          <cell r="C519" t="str">
            <v>Amaroo Blk 284 Sec 74 Minipillar Reloc</v>
          </cell>
          <cell r="D519" t="str">
            <v>Elec Ntwk Project Management</v>
          </cell>
          <cell r="E519" t="str">
            <v>In Field</v>
          </cell>
          <cell r="F519">
            <v>37316</v>
          </cell>
          <cell r="G519">
            <v>37438</v>
          </cell>
          <cell r="H519" t="str">
            <v>Walisundara, Mrs. Lakshmi</v>
          </cell>
          <cell r="I519">
            <v>9480</v>
          </cell>
          <cell r="J519">
            <v>2101</v>
          </cell>
          <cell r="K519" t="str">
            <v>CIPEN Special Reqst</v>
          </cell>
          <cell r="L519">
            <v>29131</v>
          </cell>
          <cell r="M519">
            <v>70101</v>
          </cell>
          <cell r="N519">
            <v>1304.08</v>
          </cell>
          <cell r="O519">
            <v>1558.4</v>
          </cell>
          <cell r="P519">
            <v>1558.4</v>
          </cell>
          <cell r="Q519">
            <v>0</v>
          </cell>
          <cell r="R519">
            <v>1558.4</v>
          </cell>
        </row>
        <row r="520">
          <cell r="A520">
            <v>513413</v>
          </cell>
          <cell r="B520" t="str">
            <v>Belc 3/2 LV Supply to Ware</v>
          </cell>
          <cell r="C520" t="str">
            <v>Belc 3/2 LV Supply to Warehouse</v>
          </cell>
          <cell r="D520" t="str">
            <v>Elec Ntwk Project Management</v>
          </cell>
          <cell r="E520" t="str">
            <v>In Field</v>
          </cell>
          <cell r="F520">
            <v>37377</v>
          </cell>
          <cell r="G520">
            <v>37437</v>
          </cell>
          <cell r="H520" t="str">
            <v>Singh, Mr. Darshan</v>
          </cell>
          <cell r="I520">
            <v>3670</v>
          </cell>
          <cell r="J520">
            <v>2101</v>
          </cell>
          <cell r="K520" t="str">
            <v>CIPEN Com/Ind Dvlpm</v>
          </cell>
          <cell r="L520">
            <v>29131</v>
          </cell>
          <cell r="M520">
            <v>70101</v>
          </cell>
          <cell r="N520">
            <v>473.44</v>
          </cell>
          <cell r="O520">
            <v>8103.31</v>
          </cell>
          <cell r="P520">
            <v>8103.31</v>
          </cell>
          <cell r="Q520">
            <v>0</v>
          </cell>
          <cell r="R520">
            <v>8103.31</v>
          </cell>
        </row>
        <row r="521">
          <cell r="A521">
            <v>513414</v>
          </cell>
          <cell r="B521" t="str">
            <v>Garr 1/61 LV Supply to POE</v>
          </cell>
          <cell r="C521" t="str">
            <v>Garran Blk 1 Sec 61 LV Supply to POE Cubicle</v>
          </cell>
          <cell r="D521" t="str">
            <v>Elec Ntwk Project Management</v>
          </cell>
          <cell r="E521" t="str">
            <v>Design</v>
          </cell>
          <cell r="F521">
            <v>37377</v>
          </cell>
          <cell r="G521">
            <v>37438</v>
          </cell>
          <cell r="H521" t="str">
            <v>Singh, Mr. Darshan</v>
          </cell>
          <cell r="I521">
            <v>0</v>
          </cell>
          <cell r="J521">
            <v>2101</v>
          </cell>
          <cell r="K521" t="str">
            <v>CIPEN Urban Dvlpmnt</v>
          </cell>
          <cell r="L521">
            <v>29131</v>
          </cell>
          <cell r="M521">
            <v>70101</v>
          </cell>
          <cell r="N521">
            <v>0</v>
          </cell>
          <cell r="O521">
            <v>126.15</v>
          </cell>
          <cell r="P521">
            <v>126.15</v>
          </cell>
          <cell r="Q521">
            <v>0</v>
          </cell>
          <cell r="R521">
            <v>126.15</v>
          </cell>
        </row>
        <row r="522">
          <cell r="A522">
            <v>513415</v>
          </cell>
          <cell r="B522" t="str">
            <v>Garr 1/64 LV Supply to POE</v>
          </cell>
          <cell r="C522" t="str">
            <v>Garran Blk1 Sec 64 LV Supply to POE Cubicle</v>
          </cell>
          <cell r="D522" t="str">
            <v>Elec Ntwk Project Management</v>
          </cell>
          <cell r="E522" t="str">
            <v>In Field</v>
          </cell>
          <cell r="F522">
            <v>37377</v>
          </cell>
          <cell r="G522">
            <v>37438</v>
          </cell>
          <cell r="H522" t="str">
            <v>Singh, Mr. Darshan</v>
          </cell>
          <cell r="I522">
            <v>3750</v>
          </cell>
          <cell r="J522">
            <v>2101</v>
          </cell>
          <cell r="K522" t="str">
            <v>CIPEN Urban Dvlpmnt</v>
          </cell>
          <cell r="L522">
            <v>29131</v>
          </cell>
          <cell r="M522">
            <v>70101</v>
          </cell>
          <cell r="N522">
            <v>3378.59</v>
          </cell>
          <cell r="O522">
            <v>3621.67</v>
          </cell>
          <cell r="P522">
            <v>3621.67</v>
          </cell>
          <cell r="Q522">
            <v>0</v>
          </cell>
          <cell r="R522">
            <v>3621.67</v>
          </cell>
        </row>
        <row r="523">
          <cell r="A523">
            <v>513416</v>
          </cell>
          <cell r="B523" t="str">
            <v>Turn Blks 17 &amp; 18 Sec 43 LV</v>
          </cell>
          <cell r="C523" t="str">
            <v>Turner Blk 17 &amp; 18 Sec 43 LV Supply</v>
          </cell>
          <cell r="D523" t="str">
            <v>Elec Ntwk Project Management</v>
          </cell>
          <cell r="E523" t="str">
            <v>In Field</v>
          </cell>
          <cell r="F523">
            <v>37369</v>
          </cell>
          <cell r="G523">
            <v>37653</v>
          </cell>
          <cell r="H523" t="str">
            <v>Hunnemann, Frank</v>
          </cell>
          <cell r="I523">
            <v>6403</v>
          </cell>
          <cell r="J523">
            <v>2101</v>
          </cell>
          <cell r="K523" t="str">
            <v>CIPEN Urban Infill</v>
          </cell>
          <cell r="L523">
            <v>29131</v>
          </cell>
          <cell r="M523">
            <v>70101</v>
          </cell>
          <cell r="N523">
            <v>1541.43</v>
          </cell>
          <cell r="O523">
            <v>2501.77</v>
          </cell>
          <cell r="P523">
            <v>2501.77</v>
          </cell>
          <cell r="Q523">
            <v>0</v>
          </cell>
          <cell r="R523">
            <v>2501.77</v>
          </cell>
        </row>
        <row r="524">
          <cell r="A524">
            <v>513417</v>
          </cell>
          <cell r="B524" t="str">
            <v>Turn Blks 17 &amp; 18 Sec 43</v>
          </cell>
          <cell r="C524" t="str">
            <v>Turner Blk 17 &amp; 18 Sec 43 LV Removals</v>
          </cell>
          <cell r="D524" t="str">
            <v>Elec Ntwk Project Management</v>
          </cell>
          <cell r="E524" t="str">
            <v>Design</v>
          </cell>
          <cell r="F524">
            <v>37347</v>
          </cell>
          <cell r="G524">
            <v>37438</v>
          </cell>
          <cell r="H524" t="str">
            <v>Hunnemann, Frank</v>
          </cell>
          <cell r="I524">
            <v>0</v>
          </cell>
          <cell r="J524">
            <v>2101</v>
          </cell>
          <cell r="K524" t="str">
            <v>CIPEN Special Reqst</v>
          </cell>
          <cell r="L524">
            <v>29131</v>
          </cell>
          <cell r="M524">
            <v>70101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513418</v>
          </cell>
          <cell r="B525" t="str">
            <v>Wann 3/116 LV to T.L.C</v>
          </cell>
          <cell r="C525" t="str">
            <v>Wanniassa Blk3 Sec 116 LV Supply to TLC</v>
          </cell>
          <cell r="D525" t="str">
            <v>Elec Ntwk Project Management</v>
          </cell>
          <cell r="E525" t="str">
            <v>Design</v>
          </cell>
          <cell r="F525">
            <v>37377</v>
          </cell>
          <cell r="G525">
            <v>37438</v>
          </cell>
          <cell r="H525" t="str">
            <v>Singh, Mr. Darshan</v>
          </cell>
          <cell r="I525">
            <v>0</v>
          </cell>
          <cell r="J525">
            <v>2101</v>
          </cell>
          <cell r="K525" t="str">
            <v>CIPEN Special Reqst</v>
          </cell>
          <cell r="L525">
            <v>29131</v>
          </cell>
          <cell r="M525">
            <v>70101</v>
          </cell>
          <cell r="N525">
            <v>0</v>
          </cell>
          <cell r="O525">
            <v>334.56</v>
          </cell>
          <cell r="P525">
            <v>334.56</v>
          </cell>
          <cell r="Q525">
            <v>0</v>
          </cell>
          <cell r="R525">
            <v>334.56</v>
          </cell>
        </row>
        <row r="526">
          <cell r="A526">
            <v>513419</v>
          </cell>
          <cell r="B526" t="str">
            <v>Hume 54/4 LV to OPTUS</v>
          </cell>
          <cell r="C526" t="str">
            <v>Hume Blk 54 Sec 4 LV to OPTUS</v>
          </cell>
          <cell r="D526" t="str">
            <v>Elec Ntwk Project Management</v>
          </cell>
          <cell r="E526" t="str">
            <v>Design</v>
          </cell>
          <cell r="F526">
            <v>37377</v>
          </cell>
          <cell r="G526">
            <v>37438</v>
          </cell>
          <cell r="H526" t="str">
            <v>Chan, Mr. Daniel</v>
          </cell>
          <cell r="I526">
            <v>0</v>
          </cell>
          <cell r="J526">
            <v>2101</v>
          </cell>
          <cell r="K526" t="str">
            <v>CIPEN Com/Ind Dvlpm</v>
          </cell>
          <cell r="L526">
            <v>29131</v>
          </cell>
          <cell r="M526">
            <v>70101</v>
          </cell>
          <cell r="N526">
            <v>0</v>
          </cell>
          <cell r="O526">
            <v>2086.37</v>
          </cell>
          <cell r="P526">
            <v>2086.37</v>
          </cell>
          <cell r="Q526">
            <v>0</v>
          </cell>
          <cell r="R526">
            <v>2086.37</v>
          </cell>
        </row>
        <row r="527">
          <cell r="A527">
            <v>513420</v>
          </cell>
          <cell r="B527" t="str">
            <v>Sub38 Refur, City Sec1</v>
          </cell>
          <cell r="C527" t="str">
            <v>Sub38 Refurbishment, City Section1</v>
          </cell>
          <cell r="D527" t="str">
            <v>Elec Ntwk Asset Performance</v>
          </cell>
          <cell r="E527" t="str">
            <v>Design</v>
          </cell>
          <cell r="F527">
            <v>37377</v>
          </cell>
          <cell r="H527" t="str">
            <v>Argue, Mr. Fraser</v>
          </cell>
          <cell r="I527">
            <v>0</v>
          </cell>
          <cell r="J527">
            <v>2105</v>
          </cell>
          <cell r="K527" t="str">
            <v>CIPEN DS S/S Replac</v>
          </cell>
          <cell r="L527">
            <v>29131</v>
          </cell>
          <cell r="M527">
            <v>70102</v>
          </cell>
          <cell r="N527">
            <v>2850</v>
          </cell>
          <cell r="O527">
            <v>3354.45</v>
          </cell>
          <cell r="P527">
            <v>3354.45</v>
          </cell>
          <cell r="Q527">
            <v>0</v>
          </cell>
          <cell r="R527">
            <v>3354.45</v>
          </cell>
        </row>
        <row r="528">
          <cell r="A528">
            <v>513421</v>
          </cell>
          <cell r="B528" t="str">
            <v>King Foresh Relocate HV 132kV</v>
          </cell>
          <cell r="C528" t="str">
            <v>Kingston Foreshore Relocate HV 132kV Route</v>
          </cell>
          <cell r="D528" t="str">
            <v>Elec Ntwk Project Management</v>
          </cell>
          <cell r="E528" t="str">
            <v>In Field</v>
          </cell>
          <cell r="F528">
            <v>37377</v>
          </cell>
          <cell r="G528">
            <v>37500</v>
          </cell>
          <cell r="H528" t="str">
            <v>Roesler, Mr. Michael</v>
          </cell>
          <cell r="I528">
            <v>29524</v>
          </cell>
          <cell r="J528">
            <v>2101</v>
          </cell>
          <cell r="K528" t="str">
            <v>CIPEN Special Reqst</v>
          </cell>
          <cell r="L528">
            <v>29131</v>
          </cell>
          <cell r="M528">
            <v>70101</v>
          </cell>
          <cell r="N528">
            <v>1975.24</v>
          </cell>
          <cell r="O528">
            <v>4575.28</v>
          </cell>
          <cell r="P528">
            <v>4575.28</v>
          </cell>
          <cell r="Q528">
            <v>0</v>
          </cell>
          <cell r="R528">
            <v>4575.28</v>
          </cell>
        </row>
        <row r="529">
          <cell r="A529">
            <v>513422</v>
          </cell>
          <cell r="B529" t="str">
            <v>Gung 12/167 LV Supply</v>
          </cell>
          <cell r="C529" t="str">
            <v>Gungahlin 12/167 LV Supply to 4 Units</v>
          </cell>
          <cell r="D529" t="str">
            <v>Elec Ntwk Project Management</v>
          </cell>
          <cell r="E529" t="str">
            <v>Design</v>
          </cell>
          <cell r="F529">
            <v>37377</v>
          </cell>
          <cell r="G529">
            <v>37500</v>
          </cell>
          <cell r="H529" t="str">
            <v>Singh, Mr. Darshan</v>
          </cell>
          <cell r="I529">
            <v>0</v>
          </cell>
          <cell r="J529">
            <v>2101</v>
          </cell>
          <cell r="K529" t="str">
            <v>CIPEN Urban Infill</v>
          </cell>
          <cell r="L529">
            <v>29131</v>
          </cell>
          <cell r="M529">
            <v>70101</v>
          </cell>
          <cell r="N529">
            <v>126.15</v>
          </cell>
          <cell r="O529">
            <v>252.3</v>
          </cell>
          <cell r="P529">
            <v>252.3</v>
          </cell>
          <cell r="Q529">
            <v>0</v>
          </cell>
          <cell r="R529">
            <v>252.3</v>
          </cell>
        </row>
        <row r="530">
          <cell r="A530">
            <v>513423</v>
          </cell>
          <cell r="B530" t="str">
            <v>Dunt Hsing Dev Stage A3 LV</v>
          </cell>
          <cell r="C530" t="str">
            <v>Duntroon Housing Dev Stage A3 LV Removals</v>
          </cell>
          <cell r="D530" t="str">
            <v>Elec Ntwk Project Management</v>
          </cell>
          <cell r="E530" t="str">
            <v>In Field</v>
          </cell>
          <cell r="F530">
            <v>37377</v>
          </cell>
          <cell r="G530">
            <v>37500</v>
          </cell>
          <cell r="H530" t="str">
            <v>Ochmanski, Mrs. Dana</v>
          </cell>
          <cell r="I530">
            <v>8900</v>
          </cell>
          <cell r="J530">
            <v>2101</v>
          </cell>
          <cell r="K530" t="str">
            <v>CIPEN Special Reqst</v>
          </cell>
          <cell r="L530">
            <v>29131</v>
          </cell>
          <cell r="M530">
            <v>70101</v>
          </cell>
          <cell r="N530">
            <v>3110.33</v>
          </cell>
          <cell r="O530">
            <v>3630.22</v>
          </cell>
          <cell r="P530">
            <v>3630.22</v>
          </cell>
          <cell r="Q530">
            <v>0</v>
          </cell>
          <cell r="R530">
            <v>3630.22</v>
          </cell>
        </row>
        <row r="531">
          <cell r="A531">
            <v>513426</v>
          </cell>
          <cell r="B531" t="str">
            <v>Red H Blk 2 Sec 2 LV Service</v>
          </cell>
          <cell r="C531" t="str">
            <v>Red Hill Blk 2 Sec 2 LV Service Upgrade</v>
          </cell>
          <cell r="D531" t="str">
            <v>Elec Ntwk Project Management</v>
          </cell>
          <cell r="E531" t="str">
            <v>Design</v>
          </cell>
          <cell r="F531">
            <v>37377</v>
          </cell>
          <cell r="G531">
            <v>37438</v>
          </cell>
          <cell r="H531" t="str">
            <v>Chan, Mr. Daniel</v>
          </cell>
          <cell r="I531">
            <v>0</v>
          </cell>
          <cell r="J531">
            <v>2101</v>
          </cell>
          <cell r="K531" t="str">
            <v>CIPEN Special Reqst</v>
          </cell>
          <cell r="L531">
            <v>29131</v>
          </cell>
          <cell r="M531">
            <v>70101</v>
          </cell>
          <cell r="N531">
            <v>1342.55</v>
          </cell>
          <cell r="O531">
            <v>1886.82</v>
          </cell>
          <cell r="P531">
            <v>1886.82</v>
          </cell>
          <cell r="Q531">
            <v>0</v>
          </cell>
          <cell r="R531">
            <v>1886.82</v>
          </cell>
        </row>
        <row r="532">
          <cell r="A532">
            <v>513427</v>
          </cell>
          <cell r="B532" t="str">
            <v>Lyne 11/64 LV Supply Upg</v>
          </cell>
          <cell r="C532" t="str">
            <v>Lyneham 11/64 LV Supply Upgrade</v>
          </cell>
          <cell r="D532" t="str">
            <v>Elec Ntwk Project Management</v>
          </cell>
          <cell r="E532" t="str">
            <v>Design</v>
          </cell>
          <cell r="F532">
            <v>37377</v>
          </cell>
          <cell r="G532">
            <v>37591</v>
          </cell>
          <cell r="H532" t="str">
            <v>Chan, Mr. Daniel</v>
          </cell>
          <cell r="I532">
            <v>0</v>
          </cell>
          <cell r="J532">
            <v>2101</v>
          </cell>
          <cell r="K532" t="str">
            <v>CIPEN Special Reqst</v>
          </cell>
          <cell r="L532">
            <v>29131</v>
          </cell>
          <cell r="M532">
            <v>70101</v>
          </cell>
          <cell r="N532">
            <v>3521.84</v>
          </cell>
          <cell r="O532">
            <v>6111.68</v>
          </cell>
          <cell r="P532">
            <v>6111.68</v>
          </cell>
          <cell r="Q532">
            <v>0</v>
          </cell>
          <cell r="R532">
            <v>6111.68</v>
          </cell>
        </row>
        <row r="533">
          <cell r="A533">
            <v>513428</v>
          </cell>
          <cell r="B533" t="str">
            <v>Phil Cnr Callam/Corrina Sts LV</v>
          </cell>
          <cell r="C533" t="str">
            <v>Phillip Cnr Callam/Corrina Sts LV to T.L.C.</v>
          </cell>
          <cell r="D533" t="str">
            <v>Elec Ntwk Project Management</v>
          </cell>
          <cell r="E533" t="str">
            <v>In Field</v>
          </cell>
          <cell r="F533">
            <v>37377</v>
          </cell>
          <cell r="G533">
            <v>37468</v>
          </cell>
          <cell r="H533" t="str">
            <v>Cortes, Frank</v>
          </cell>
          <cell r="I533">
            <v>1589</v>
          </cell>
          <cell r="J533">
            <v>2101</v>
          </cell>
          <cell r="K533" t="str">
            <v>CIPEN Special Reqst</v>
          </cell>
          <cell r="L533">
            <v>29131</v>
          </cell>
          <cell r="M533">
            <v>70101</v>
          </cell>
          <cell r="N533">
            <v>788.03</v>
          </cell>
          <cell r="O533">
            <v>899.43</v>
          </cell>
          <cell r="P533">
            <v>899.43</v>
          </cell>
          <cell r="Q533">
            <v>0</v>
          </cell>
          <cell r="R533">
            <v>899.43</v>
          </cell>
        </row>
        <row r="534">
          <cell r="A534">
            <v>513429</v>
          </cell>
          <cell r="B534" t="str">
            <v>Griff 1/30 Relocate LV Serv</v>
          </cell>
          <cell r="C534" t="str">
            <v>Griffith Blk 1 Sec 30 Relocate LV Service</v>
          </cell>
          <cell r="D534" t="str">
            <v>Elec Ntwk Project Management</v>
          </cell>
          <cell r="E534" t="str">
            <v>Design</v>
          </cell>
          <cell r="F534">
            <v>37398</v>
          </cell>
          <cell r="G534">
            <v>37529</v>
          </cell>
          <cell r="H534" t="str">
            <v>Singh, Mr. Darshan</v>
          </cell>
          <cell r="I534">
            <v>0</v>
          </cell>
          <cell r="J534">
            <v>2101</v>
          </cell>
          <cell r="K534" t="str">
            <v>CIPEN Special Reqst</v>
          </cell>
          <cell r="L534">
            <v>29131</v>
          </cell>
          <cell r="M534">
            <v>70101</v>
          </cell>
          <cell r="N534">
            <v>0</v>
          </cell>
          <cell r="O534">
            <v>126.15</v>
          </cell>
          <cell r="P534">
            <v>126.15</v>
          </cell>
          <cell r="Q534">
            <v>0</v>
          </cell>
          <cell r="R534">
            <v>126.15</v>
          </cell>
        </row>
        <row r="535">
          <cell r="A535">
            <v>513430</v>
          </cell>
          <cell r="B535" t="str">
            <v>Streetlight Process Improve</v>
          </cell>
          <cell r="C535" t="str">
            <v>Streetlight Process Improvement</v>
          </cell>
          <cell r="D535" t="str">
            <v>Elec Ntwk Asset Performance</v>
          </cell>
          <cell r="E535" t="str">
            <v>In Field</v>
          </cell>
          <cell r="F535">
            <v>37408</v>
          </cell>
          <cell r="G535">
            <v>37469</v>
          </cell>
          <cell r="H535" t="str">
            <v>Vress, Mr. Stefan</v>
          </cell>
          <cell r="I535">
            <v>10900</v>
          </cell>
          <cell r="J535">
            <v>2105</v>
          </cell>
          <cell r="K535" t="str">
            <v>CIPEN IT Projects</v>
          </cell>
          <cell r="L535">
            <v>29731</v>
          </cell>
          <cell r="M535">
            <v>70108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</row>
        <row r="536">
          <cell r="A536">
            <v>513431</v>
          </cell>
          <cell r="B536" t="str">
            <v>King Eyre St LV to Traffic</v>
          </cell>
          <cell r="C536" t="str">
            <v>Kingston Eyre St LV to Traffic Controller</v>
          </cell>
          <cell r="D536" t="str">
            <v>Elec Ntwk Project Management</v>
          </cell>
          <cell r="E536" t="str">
            <v>Design</v>
          </cell>
          <cell r="F536">
            <v>37403</v>
          </cell>
          <cell r="G536">
            <v>37469</v>
          </cell>
          <cell r="H536" t="str">
            <v>Roesler, Mr. Michael</v>
          </cell>
          <cell r="I536">
            <v>0</v>
          </cell>
          <cell r="J536">
            <v>2101</v>
          </cell>
          <cell r="K536" t="str">
            <v>CIPEN Special Reqst</v>
          </cell>
          <cell r="L536">
            <v>29131</v>
          </cell>
          <cell r="M536">
            <v>70101</v>
          </cell>
          <cell r="N536">
            <v>1748.47</v>
          </cell>
          <cell r="O536">
            <v>1929.9</v>
          </cell>
          <cell r="P536">
            <v>1929.9</v>
          </cell>
          <cell r="Q536">
            <v>0</v>
          </cell>
          <cell r="R536">
            <v>1929.9</v>
          </cell>
        </row>
        <row r="537">
          <cell r="A537">
            <v>513432</v>
          </cell>
          <cell r="B537" t="str">
            <v>Red Hill 3/19 Replace LV Pole</v>
          </cell>
          <cell r="C537" t="str">
            <v>Red Hill Blk 3 Sec 19 Replace LV Pole</v>
          </cell>
          <cell r="D537" t="str">
            <v>Elec Ntwk Asset Performance</v>
          </cell>
          <cell r="E537" t="str">
            <v>Design</v>
          </cell>
          <cell r="F537">
            <v>37403</v>
          </cell>
          <cell r="G537">
            <v>37469</v>
          </cell>
          <cell r="H537" t="str">
            <v>Rewal, Mr. Subhash</v>
          </cell>
          <cell r="I537">
            <v>0</v>
          </cell>
          <cell r="J537">
            <v>2105</v>
          </cell>
          <cell r="K537" t="str">
            <v>CIPEN DS O/H Replac</v>
          </cell>
          <cell r="L537">
            <v>29131</v>
          </cell>
          <cell r="M537">
            <v>70102</v>
          </cell>
          <cell r="N537">
            <v>157.69999999999999</v>
          </cell>
          <cell r="O537">
            <v>283.85000000000002</v>
          </cell>
          <cell r="P537">
            <v>283.85000000000002</v>
          </cell>
          <cell r="Q537">
            <v>0</v>
          </cell>
          <cell r="R537">
            <v>283.85000000000002</v>
          </cell>
        </row>
        <row r="538">
          <cell r="A538">
            <v>513433</v>
          </cell>
          <cell r="B538" t="str">
            <v>Gold Crk Zone S/S Security</v>
          </cell>
          <cell r="C538" t="str">
            <v>Gold Creek Zone Substation Security Camera Install</v>
          </cell>
          <cell r="D538" t="str">
            <v>Elec Ntwk Strategy&amp;Regulatory</v>
          </cell>
          <cell r="E538" t="str">
            <v>Design</v>
          </cell>
          <cell r="F538">
            <v>37411</v>
          </cell>
          <cell r="G538">
            <v>37529</v>
          </cell>
          <cell r="H538" t="str">
            <v>Gubler, Dominic</v>
          </cell>
          <cell r="I538">
            <v>0</v>
          </cell>
          <cell r="J538">
            <v>2102</v>
          </cell>
          <cell r="K538" t="str">
            <v>CIPEN ZSS Augment</v>
          </cell>
          <cell r="L538">
            <v>29131</v>
          </cell>
          <cell r="M538">
            <v>70103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513434</v>
          </cell>
          <cell r="B539" t="str">
            <v>King KFD Stg 1 Sec 8 Reloc</v>
          </cell>
          <cell r="C539" t="str">
            <v>Kingston Foreshore Stage 1 Sec Relocate HV Poles</v>
          </cell>
          <cell r="D539" t="str">
            <v>Elec Ntwk Project Management</v>
          </cell>
          <cell r="E539" t="str">
            <v>Design</v>
          </cell>
          <cell r="F539">
            <v>37469</v>
          </cell>
          <cell r="G539">
            <v>37499</v>
          </cell>
          <cell r="H539" t="str">
            <v>Roesler, Mr. Michael</v>
          </cell>
          <cell r="I539">
            <v>0</v>
          </cell>
          <cell r="J539">
            <v>2101</v>
          </cell>
          <cell r="K539" t="str">
            <v>CIPEN Special Reqst</v>
          </cell>
          <cell r="L539">
            <v>29131</v>
          </cell>
          <cell r="M539">
            <v>70101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A540">
            <v>513435</v>
          </cell>
          <cell r="B540" t="str">
            <v>O'Connor 14/50 Rebuild Pole</v>
          </cell>
          <cell r="C540" t="str">
            <v>O'Connor 14/50 Rebuild Pole Substation 97</v>
          </cell>
          <cell r="D540" t="str">
            <v>Elec Ntwk Strategy&amp;Regulatory</v>
          </cell>
          <cell r="E540" t="str">
            <v>Design</v>
          </cell>
          <cell r="F540">
            <v>37408</v>
          </cell>
          <cell r="G540">
            <v>37530</v>
          </cell>
          <cell r="H540" t="str">
            <v>Tinio, Mr. Raul</v>
          </cell>
          <cell r="I540">
            <v>0</v>
          </cell>
          <cell r="J540">
            <v>2102</v>
          </cell>
          <cell r="K540" t="str">
            <v>CIPEN DS S/S Augmen</v>
          </cell>
          <cell r="L540">
            <v>29131</v>
          </cell>
          <cell r="M540">
            <v>70103</v>
          </cell>
          <cell r="N540">
            <v>165.57</v>
          </cell>
          <cell r="O540">
            <v>165.57</v>
          </cell>
          <cell r="P540">
            <v>165.57</v>
          </cell>
          <cell r="Q540">
            <v>0</v>
          </cell>
          <cell r="R540">
            <v>165.57</v>
          </cell>
        </row>
        <row r="541">
          <cell r="A541">
            <v>513436</v>
          </cell>
          <cell r="B541" t="str">
            <v>Fysh Blk 34 Sec 37 LV Upgrade</v>
          </cell>
          <cell r="C541" t="str">
            <v>Fyshwick Blk 34 Sec 37 LV Upgrade</v>
          </cell>
          <cell r="D541" t="str">
            <v>Elec Ntwk Project Management</v>
          </cell>
          <cell r="E541" t="str">
            <v>Design</v>
          </cell>
          <cell r="F541">
            <v>37400</v>
          </cell>
          <cell r="G541">
            <v>37469</v>
          </cell>
          <cell r="H541" t="str">
            <v>Cortes, Frank</v>
          </cell>
          <cell r="I541">
            <v>0</v>
          </cell>
          <cell r="J541">
            <v>2101</v>
          </cell>
          <cell r="K541" t="str">
            <v>CIPEN Special Reqst</v>
          </cell>
          <cell r="L541">
            <v>29131</v>
          </cell>
          <cell r="M541">
            <v>70101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</row>
        <row r="542">
          <cell r="A542">
            <v>513437</v>
          </cell>
          <cell r="B542" t="str">
            <v>Bart Blk 1 Sec 29 LV Upgrade</v>
          </cell>
          <cell r="C542" t="str">
            <v>Barton Blk 1 Sec 29 LV Upgrade to Telopea Park</v>
          </cell>
          <cell r="D542" t="str">
            <v>Elec Ntwk Project Management</v>
          </cell>
          <cell r="E542" t="str">
            <v>Design</v>
          </cell>
          <cell r="F542">
            <v>37408</v>
          </cell>
          <cell r="G542">
            <v>37530</v>
          </cell>
          <cell r="H542" t="str">
            <v>Chan, Mr. Daniel</v>
          </cell>
          <cell r="I542">
            <v>0</v>
          </cell>
          <cell r="J542">
            <v>2101</v>
          </cell>
          <cell r="K542" t="str">
            <v>CIPEN Special Reqst</v>
          </cell>
          <cell r="L542">
            <v>29131</v>
          </cell>
          <cell r="M542">
            <v>70101</v>
          </cell>
          <cell r="N542">
            <v>453.56</v>
          </cell>
          <cell r="O542">
            <v>453.56</v>
          </cell>
          <cell r="P542">
            <v>453.56</v>
          </cell>
          <cell r="Q542">
            <v>0</v>
          </cell>
          <cell r="R542">
            <v>453.56</v>
          </cell>
        </row>
        <row r="543">
          <cell r="A543">
            <v>513438</v>
          </cell>
          <cell r="B543" t="str">
            <v>Cook Blk 1 Sec 49 Reloc LV</v>
          </cell>
          <cell r="C543" t="str">
            <v>Cook Blk 1 Sec 49 Relocate LV cable</v>
          </cell>
          <cell r="D543" t="str">
            <v>Elec Ntwk Project Management</v>
          </cell>
          <cell r="E543" t="str">
            <v>Design</v>
          </cell>
          <cell r="F543">
            <v>37408</v>
          </cell>
          <cell r="G543">
            <v>37530</v>
          </cell>
          <cell r="H543" t="str">
            <v>Singh, Mr. Darshan</v>
          </cell>
          <cell r="I543">
            <v>0</v>
          </cell>
          <cell r="J543">
            <v>2101</v>
          </cell>
          <cell r="K543" t="str">
            <v>CIPEN Special Reqst</v>
          </cell>
          <cell r="L543">
            <v>29131</v>
          </cell>
          <cell r="M543">
            <v>70101</v>
          </cell>
          <cell r="N543">
            <v>360.74</v>
          </cell>
          <cell r="O543">
            <v>360.74</v>
          </cell>
          <cell r="P543">
            <v>360.74</v>
          </cell>
          <cell r="Q543">
            <v>0</v>
          </cell>
          <cell r="R543">
            <v>360.74</v>
          </cell>
        </row>
        <row r="544">
          <cell r="A544">
            <v>513440</v>
          </cell>
          <cell r="B544" t="str">
            <v>Gung Blk 22 Sec 67 LV Su</v>
          </cell>
          <cell r="C544" t="str">
            <v>Gungahlin Blk 22 Sec 67 LV Supply to 7 Units</v>
          </cell>
          <cell r="D544" t="str">
            <v>Elec Ntwk Project Management</v>
          </cell>
          <cell r="E544" t="str">
            <v>Design</v>
          </cell>
          <cell r="F544">
            <v>37408</v>
          </cell>
          <cell r="G544">
            <v>37653</v>
          </cell>
          <cell r="H544" t="str">
            <v>Chan, Mr. Daniel</v>
          </cell>
          <cell r="I544">
            <v>0</v>
          </cell>
          <cell r="J544">
            <v>2101</v>
          </cell>
          <cell r="K544" t="str">
            <v>CIPEN Urban Infill</v>
          </cell>
          <cell r="L544">
            <v>29131</v>
          </cell>
          <cell r="M544">
            <v>70101</v>
          </cell>
          <cell r="N544">
            <v>347.75</v>
          </cell>
          <cell r="O544">
            <v>347.75</v>
          </cell>
          <cell r="P544">
            <v>347.75</v>
          </cell>
          <cell r="Q544">
            <v>0</v>
          </cell>
          <cell r="R544">
            <v>347.75</v>
          </cell>
        </row>
        <row r="545">
          <cell r="A545">
            <v>513441</v>
          </cell>
          <cell r="B545" t="str">
            <v>Reid Blk 18 Sec 24 Reloc OH</v>
          </cell>
          <cell r="C545" t="str">
            <v>Reid Blk 18 Sec 24 Relocate OH to UG</v>
          </cell>
          <cell r="D545" t="str">
            <v>Elec Ntwk Project Management</v>
          </cell>
          <cell r="E545" t="str">
            <v>Design</v>
          </cell>
          <cell r="F545">
            <v>37408</v>
          </cell>
          <cell r="G545">
            <v>37499</v>
          </cell>
          <cell r="H545" t="str">
            <v>Singh, Mr. Darshan</v>
          </cell>
          <cell r="I545">
            <v>0</v>
          </cell>
          <cell r="J545">
            <v>2101</v>
          </cell>
          <cell r="K545" t="str">
            <v>CIPEN Special Reqst</v>
          </cell>
          <cell r="L545">
            <v>29131</v>
          </cell>
          <cell r="M545">
            <v>70101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513442</v>
          </cell>
          <cell r="B546" t="str">
            <v>Red H  Blk 1 Sec 56 LV Upgd</v>
          </cell>
          <cell r="C546" t="str">
            <v>Red Hill Blk 1 Sec 56 Supply upgrade to Federal Gold Course</v>
          </cell>
          <cell r="D546" t="str">
            <v>Elec Ntwk Project Management</v>
          </cell>
          <cell r="E546" t="str">
            <v>Design</v>
          </cell>
          <cell r="F546">
            <v>37377</v>
          </cell>
          <cell r="G546">
            <v>37500</v>
          </cell>
          <cell r="H546" t="str">
            <v>Chan, Mr. Daniel</v>
          </cell>
          <cell r="I546">
            <v>0</v>
          </cell>
          <cell r="J546">
            <v>2101</v>
          </cell>
          <cell r="K546" t="str">
            <v>CIPEN Special Reqst</v>
          </cell>
          <cell r="L546">
            <v>29131</v>
          </cell>
          <cell r="M546">
            <v>70101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513443</v>
          </cell>
          <cell r="B547" t="str">
            <v>Turn Blk 19 &amp; 20 Sec 39 LV</v>
          </cell>
          <cell r="C547" t="str">
            <v>Turner Blk 19 &amp; 20 Sec 39 LV Relocation</v>
          </cell>
          <cell r="D547" t="str">
            <v>Elec Ntwk Project Management</v>
          </cell>
          <cell r="E547" t="str">
            <v>Design</v>
          </cell>
          <cell r="F547">
            <v>37425</v>
          </cell>
          <cell r="G547">
            <v>37469</v>
          </cell>
          <cell r="H547" t="str">
            <v>Chan, Mr. Daniel</v>
          </cell>
          <cell r="I547">
            <v>0</v>
          </cell>
          <cell r="J547">
            <v>2101</v>
          </cell>
          <cell r="K547" t="str">
            <v>CIPEN Special Reqst</v>
          </cell>
          <cell r="L547">
            <v>29131</v>
          </cell>
          <cell r="M547">
            <v>70101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513444</v>
          </cell>
          <cell r="B548" t="str">
            <v>Nich Sec 89 Reloc HV Cable</v>
          </cell>
          <cell r="C548" t="str">
            <v>Nicholls Sec 89 Lower/Reloc HV UG cable Adj SWS 8386</v>
          </cell>
          <cell r="D548" t="str">
            <v>Elec Ntwk Project Management</v>
          </cell>
          <cell r="E548" t="str">
            <v>Design</v>
          </cell>
          <cell r="F548">
            <v>37438</v>
          </cell>
          <cell r="G548">
            <v>37529</v>
          </cell>
          <cell r="H548" t="str">
            <v>Walisundara, Mrs. Lakshmi</v>
          </cell>
          <cell r="I548">
            <v>0</v>
          </cell>
          <cell r="J548">
            <v>2101</v>
          </cell>
          <cell r="K548" t="str">
            <v>CIPEN Special Reqst</v>
          </cell>
          <cell r="L548">
            <v>29131</v>
          </cell>
          <cell r="M548">
            <v>70101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</row>
        <row r="549">
          <cell r="A549">
            <v>513445</v>
          </cell>
          <cell r="B549" t="str">
            <v>Belc Benjamin Offices Reloc HV</v>
          </cell>
          <cell r="C549" t="str">
            <v>Belconnen Benjamin Offices Relocate HV cable</v>
          </cell>
          <cell r="D549" t="str">
            <v>Elec Ntwk Project Management</v>
          </cell>
          <cell r="E549" t="str">
            <v>Design</v>
          </cell>
          <cell r="F549">
            <v>37438</v>
          </cell>
          <cell r="G549">
            <v>37591</v>
          </cell>
          <cell r="H549" t="str">
            <v>Singh, Mr. Darshan</v>
          </cell>
          <cell r="I549">
            <v>0</v>
          </cell>
          <cell r="J549">
            <v>2101</v>
          </cell>
          <cell r="K549" t="str">
            <v>CIPEN Special Reqst</v>
          </cell>
          <cell r="L549">
            <v>29131</v>
          </cell>
          <cell r="M549">
            <v>70101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513446</v>
          </cell>
          <cell r="B550" t="str">
            <v>Gung 21/167 LV Supply</v>
          </cell>
          <cell r="C550" t="str">
            <v>Gungahlin Blk 21 Sec 167 LV Supply to 6 Units</v>
          </cell>
          <cell r="D550" t="str">
            <v>Elec Ntwk Project Management</v>
          </cell>
          <cell r="E550" t="str">
            <v>Design</v>
          </cell>
          <cell r="F550">
            <v>37438</v>
          </cell>
          <cell r="G550">
            <v>37621</v>
          </cell>
          <cell r="H550" t="str">
            <v>Singh, Mr. Darshan</v>
          </cell>
          <cell r="I550">
            <v>0</v>
          </cell>
          <cell r="J550">
            <v>2101</v>
          </cell>
          <cell r="K550" t="str">
            <v>CIPEN Urban Infill</v>
          </cell>
          <cell r="L550">
            <v>29131</v>
          </cell>
          <cell r="M550">
            <v>70101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A551">
            <v>513447</v>
          </cell>
          <cell r="B551" t="str">
            <v>Yarra 16-18/56 LV Supply</v>
          </cell>
          <cell r="C551" t="str">
            <v>Yarralumla Blk 16-18 Sec 56 LV Supply to 6 Units</v>
          </cell>
          <cell r="D551" t="str">
            <v>Elec Ntwk Project Management</v>
          </cell>
          <cell r="E551" t="str">
            <v>Design</v>
          </cell>
          <cell r="F551">
            <v>37438</v>
          </cell>
          <cell r="G551">
            <v>37529</v>
          </cell>
          <cell r="H551" t="str">
            <v>Ochmanski, Mrs. Dana</v>
          </cell>
          <cell r="I551">
            <v>0</v>
          </cell>
          <cell r="J551">
            <v>2101</v>
          </cell>
          <cell r="K551" t="str">
            <v>CIPEN Urban Infill</v>
          </cell>
          <cell r="L551">
            <v>29131</v>
          </cell>
          <cell r="M551">
            <v>70101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514250</v>
          </cell>
          <cell r="B552" t="str">
            <v>New Urban Development Budget</v>
          </cell>
          <cell r="C552" t="str">
            <v>New Urban Development Budge</v>
          </cell>
          <cell r="D552" t="str">
            <v>Elec Ntwk Project Management</v>
          </cell>
          <cell r="E552" t="str">
            <v>APPROVED</v>
          </cell>
          <cell r="F552">
            <v>37073</v>
          </cell>
          <cell r="H552" t="str">
            <v>Baker, Mr. Robert</v>
          </cell>
          <cell r="I552">
            <v>2029999.89</v>
          </cell>
          <cell r="J552">
            <v>2101</v>
          </cell>
          <cell r="K552" t="str">
            <v>CIPEN Urban Dvlpmnt</v>
          </cell>
          <cell r="L552">
            <v>29131</v>
          </cell>
          <cell r="M552">
            <v>70101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A553">
            <v>514251</v>
          </cell>
          <cell r="B553" t="str">
            <v>Urban Infill Budget</v>
          </cell>
          <cell r="C553" t="str">
            <v>Urban Infill Budget</v>
          </cell>
          <cell r="D553" t="str">
            <v>Elec Ntwk Project Management</v>
          </cell>
          <cell r="E553" t="str">
            <v>APPROVED</v>
          </cell>
          <cell r="F553">
            <v>37073</v>
          </cell>
          <cell r="H553" t="str">
            <v>Baker, Mr. Robert</v>
          </cell>
          <cell r="I553">
            <v>1468965.48</v>
          </cell>
          <cell r="J553">
            <v>2101</v>
          </cell>
          <cell r="K553" t="str">
            <v>CIPEN Urban Infill</v>
          </cell>
          <cell r="L553">
            <v>29131</v>
          </cell>
          <cell r="M553">
            <v>70101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A554">
            <v>514252</v>
          </cell>
          <cell r="B554" t="str">
            <v>Commercial/Industrial Budget</v>
          </cell>
          <cell r="C554" t="str">
            <v>Commercial/Industrial Budget</v>
          </cell>
          <cell r="D554" t="str">
            <v>Elec Ntwk Project Management</v>
          </cell>
          <cell r="E554" t="str">
            <v>APPROVED</v>
          </cell>
          <cell r="F554">
            <v>37073</v>
          </cell>
          <cell r="H554" t="str">
            <v>Baker, Mr. Robert</v>
          </cell>
          <cell r="I554">
            <v>3050000.01</v>
          </cell>
          <cell r="J554">
            <v>2101</v>
          </cell>
          <cell r="K554" t="str">
            <v>CIPEN Com/Ind Dvlpm</v>
          </cell>
          <cell r="L554">
            <v>29131</v>
          </cell>
          <cell r="M554">
            <v>70101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A555">
            <v>514253</v>
          </cell>
          <cell r="B555" t="str">
            <v>Special Requests Budget</v>
          </cell>
          <cell r="C555" t="str">
            <v>Special Customer Requests Budget</v>
          </cell>
          <cell r="D555" t="str">
            <v>Elec Ntwk Project Management</v>
          </cell>
          <cell r="E555" t="str">
            <v>APPROVED</v>
          </cell>
          <cell r="F555">
            <v>37073</v>
          </cell>
          <cell r="H555" t="str">
            <v>Baker, Mr. Robert</v>
          </cell>
          <cell r="I555">
            <v>1250000.05</v>
          </cell>
          <cell r="J555">
            <v>2101</v>
          </cell>
          <cell r="K555" t="str">
            <v>CIPEN Special Reqst</v>
          </cell>
          <cell r="L555">
            <v>29131</v>
          </cell>
          <cell r="M555">
            <v>70101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A556">
            <v>514254</v>
          </cell>
          <cell r="B556" t="str">
            <v>Service Meters Budget</v>
          </cell>
          <cell r="C556" t="str">
            <v>Franchise Meters/Services Budget</v>
          </cell>
          <cell r="D556" t="str">
            <v>Elec Ntwk Project Management</v>
          </cell>
          <cell r="E556" t="str">
            <v>APPROVED</v>
          </cell>
          <cell r="F556">
            <v>37073</v>
          </cell>
          <cell r="H556" t="str">
            <v>Baker, Mr. Robert</v>
          </cell>
          <cell r="I556">
            <v>2131034.2799999998</v>
          </cell>
          <cell r="J556">
            <v>2101</v>
          </cell>
          <cell r="K556" t="str">
            <v>CIPEN Serv &amp; Meters</v>
          </cell>
          <cell r="L556">
            <v>29131</v>
          </cell>
          <cell r="M556">
            <v>70101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A557">
            <v>514255</v>
          </cell>
          <cell r="B557" t="str">
            <v>Subtran &amp; Zone Sub Budget</v>
          </cell>
          <cell r="C557" t="str">
            <v>Subtran &amp; Zone Substation Budget</v>
          </cell>
          <cell r="D557" t="str">
            <v>Elec Ntwk Asset Performance</v>
          </cell>
          <cell r="E557" t="str">
            <v>APPROVED</v>
          </cell>
          <cell r="F557">
            <v>37073</v>
          </cell>
          <cell r="H557" t="str">
            <v>Vress, Mr. Stefan</v>
          </cell>
          <cell r="I557">
            <v>526499.87</v>
          </cell>
          <cell r="J557">
            <v>2105</v>
          </cell>
          <cell r="K557" t="str">
            <v>CIPEN ZSS Replace</v>
          </cell>
          <cell r="L557">
            <v>29131</v>
          </cell>
          <cell r="M557">
            <v>70102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A558">
            <v>514256</v>
          </cell>
          <cell r="B558" t="str">
            <v>Distribution OH Replace Budget</v>
          </cell>
          <cell r="C558" t="str">
            <v>Distribution OH Replace Budget</v>
          </cell>
          <cell r="D558" t="str">
            <v>Elec Ntwk Asset Performance</v>
          </cell>
          <cell r="E558" t="str">
            <v>APPROVED</v>
          </cell>
          <cell r="F558">
            <v>37073</v>
          </cell>
          <cell r="H558" t="str">
            <v>Vress, Mr. Stefan</v>
          </cell>
          <cell r="I558">
            <v>3290500.1</v>
          </cell>
          <cell r="J558">
            <v>2105</v>
          </cell>
          <cell r="K558" t="str">
            <v>CIPEN DS O/H Replac</v>
          </cell>
          <cell r="L558">
            <v>29131</v>
          </cell>
          <cell r="M558">
            <v>70102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</row>
        <row r="559">
          <cell r="A559">
            <v>514257</v>
          </cell>
          <cell r="B559" t="str">
            <v>Distribut S/S Replace Budget</v>
          </cell>
          <cell r="C559" t="str">
            <v>Distribution Substation Replace Budget</v>
          </cell>
          <cell r="D559" t="str">
            <v>Elec Ntwk Asset Performance</v>
          </cell>
          <cell r="E559" t="str">
            <v>APPROVED</v>
          </cell>
          <cell r="F559">
            <v>37073</v>
          </cell>
          <cell r="H559" t="str">
            <v>Vress, Mr. Stefan</v>
          </cell>
          <cell r="I559">
            <v>1219999.92</v>
          </cell>
          <cell r="J559">
            <v>2105</v>
          </cell>
          <cell r="K559" t="str">
            <v>CIPEN DS S/S Replac</v>
          </cell>
          <cell r="L559">
            <v>29131</v>
          </cell>
          <cell r="M559">
            <v>70102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</row>
        <row r="560">
          <cell r="A560">
            <v>514258</v>
          </cell>
          <cell r="B560" t="str">
            <v>Meter/Service Replace Budget</v>
          </cell>
          <cell r="C560" t="str">
            <v>Meter/Service Replace Budge</v>
          </cell>
          <cell r="D560" t="str">
            <v>Elec Ntwk Asset Performance</v>
          </cell>
          <cell r="E560" t="str">
            <v>APPROVED</v>
          </cell>
          <cell r="F560">
            <v>37073</v>
          </cell>
          <cell r="H560" t="str">
            <v>Vress, Mr. Stefan</v>
          </cell>
          <cell r="I560">
            <v>400000</v>
          </cell>
          <cell r="J560">
            <v>2105</v>
          </cell>
          <cell r="K560" t="str">
            <v>CIPEN Meter Replace</v>
          </cell>
          <cell r="L560">
            <v>29131</v>
          </cell>
          <cell r="M560">
            <v>70102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514259</v>
          </cell>
          <cell r="B561" t="str">
            <v>Distrib Sys Augment Budget</v>
          </cell>
          <cell r="C561" t="str">
            <v>Distribution System Augment Budget</v>
          </cell>
          <cell r="D561" t="str">
            <v>Elec Ntwk Strategy&amp;Regulatory</v>
          </cell>
          <cell r="E561" t="str">
            <v>APPROVED</v>
          </cell>
          <cell r="F561">
            <v>37073</v>
          </cell>
          <cell r="H561" t="str">
            <v>Howe, Mr. David Charles</v>
          </cell>
          <cell r="I561">
            <v>1254999.9099999999</v>
          </cell>
          <cell r="J561">
            <v>2102</v>
          </cell>
          <cell r="K561" t="str">
            <v>CIPEN DS Sys Augmen</v>
          </cell>
          <cell r="L561">
            <v>29131</v>
          </cell>
          <cell r="M561">
            <v>70103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A562">
            <v>514260</v>
          </cell>
          <cell r="B562" t="str">
            <v>Distrib Sys Automation Budget</v>
          </cell>
          <cell r="C562" t="str">
            <v>Distribution System Automation Budget</v>
          </cell>
          <cell r="D562" t="str">
            <v>Elec Ntwk Strategy&amp;Regulatory</v>
          </cell>
          <cell r="E562" t="str">
            <v>APPROVED</v>
          </cell>
          <cell r="F562">
            <v>37073</v>
          </cell>
          <cell r="H562" t="str">
            <v>Howe, Mr. David Charles</v>
          </cell>
          <cell r="I562">
            <v>95000</v>
          </cell>
          <cell r="J562">
            <v>2102</v>
          </cell>
          <cell r="K562" t="str">
            <v>CIPEN DS Sys Automa</v>
          </cell>
          <cell r="L562">
            <v>29131</v>
          </cell>
          <cell r="M562">
            <v>70103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</row>
        <row r="563">
          <cell r="A563">
            <v>514261</v>
          </cell>
          <cell r="B563" t="str">
            <v>Fire Mitigation Budget</v>
          </cell>
          <cell r="C563" t="str">
            <v>Fire Mitigation Budget</v>
          </cell>
          <cell r="D563" t="str">
            <v>Elec Ntwk Strategy&amp;Regulatory</v>
          </cell>
          <cell r="E563" t="str">
            <v>APPROVED</v>
          </cell>
          <cell r="F563">
            <v>37073</v>
          </cell>
          <cell r="H563" t="str">
            <v>Howe, Mr. David Charles</v>
          </cell>
          <cell r="I563">
            <v>202999.95</v>
          </cell>
          <cell r="J563">
            <v>2102</v>
          </cell>
          <cell r="K563" t="str">
            <v>CIPEN Fire Mitigat</v>
          </cell>
          <cell r="L563">
            <v>29131</v>
          </cell>
          <cell r="M563">
            <v>70103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A564">
            <v>514262</v>
          </cell>
          <cell r="B564" t="str">
            <v>IT Projects Elec Ntwk Budget</v>
          </cell>
          <cell r="C564" t="str">
            <v>IT Projects Elec Ntwk Budget</v>
          </cell>
          <cell r="D564" t="str">
            <v>Elec Ntwk Asset Performance</v>
          </cell>
          <cell r="E564" t="str">
            <v>APPROVED</v>
          </cell>
          <cell r="F564">
            <v>37073</v>
          </cell>
          <cell r="H564" t="str">
            <v>Vress, Mr. Stefan</v>
          </cell>
          <cell r="I564">
            <v>1535000.01</v>
          </cell>
          <cell r="J564">
            <v>2105</v>
          </cell>
          <cell r="K564" t="str">
            <v>CIPEN IT Projects</v>
          </cell>
          <cell r="L564">
            <v>29731</v>
          </cell>
          <cell r="M564">
            <v>70108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</row>
        <row r="565">
          <cell r="A565">
            <v>514263</v>
          </cell>
          <cell r="B565" t="str">
            <v>Rural Develop Budget</v>
          </cell>
          <cell r="C565" t="str">
            <v>Rural Development Budget</v>
          </cell>
          <cell r="D565" t="str">
            <v>Elec Ntwk Project Management</v>
          </cell>
          <cell r="E565" t="str">
            <v>APPROVED</v>
          </cell>
          <cell r="F565">
            <v>37073</v>
          </cell>
          <cell r="G565">
            <v>37437</v>
          </cell>
          <cell r="H565" t="str">
            <v>Wallace, Christopher</v>
          </cell>
          <cell r="I565">
            <v>0</v>
          </cell>
          <cell r="J565">
            <v>2101</v>
          </cell>
          <cell r="K565" t="str">
            <v>CIPEN Rural Dvlpmnt</v>
          </cell>
          <cell r="L565">
            <v>29131</v>
          </cell>
          <cell r="M565">
            <v>70101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A566">
            <v>514264</v>
          </cell>
          <cell r="B566" t="str">
            <v>ZZS Augmentation Budget</v>
          </cell>
          <cell r="C566" t="str">
            <v>Zone Substation Augmentation Budget</v>
          </cell>
          <cell r="D566" t="str">
            <v>Elec Ntwk Strategy&amp;Regulatory</v>
          </cell>
          <cell r="E566" t="str">
            <v>APPROVED</v>
          </cell>
          <cell r="F566">
            <v>37073</v>
          </cell>
          <cell r="H566" t="str">
            <v>Walker, Mr. Christopher</v>
          </cell>
          <cell r="I566">
            <v>0</v>
          </cell>
          <cell r="J566">
            <v>2102</v>
          </cell>
          <cell r="K566" t="str">
            <v>CIPEN ZSS Augment</v>
          </cell>
          <cell r="L566">
            <v>29131</v>
          </cell>
          <cell r="M566">
            <v>70103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A567">
            <v>514265</v>
          </cell>
          <cell r="B567" t="str">
            <v>DS S/S Augment Budget</v>
          </cell>
          <cell r="C567" t="str">
            <v>Distribution Substation Augmentation Budget</v>
          </cell>
          <cell r="D567" t="str">
            <v>Elec Ntwk Strategy&amp;Regulatory</v>
          </cell>
          <cell r="E567" t="str">
            <v>APPROVED</v>
          </cell>
          <cell r="F567">
            <v>37073</v>
          </cell>
          <cell r="H567" t="str">
            <v>Walker, Mr. Christopher</v>
          </cell>
          <cell r="I567">
            <v>0</v>
          </cell>
          <cell r="J567">
            <v>2102</v>
          </cell>
          <cell r="K567" t="str">
            <v>CIPEN DS S/S Augmen</v>
          </cell>
          <cell r="L567">
            <v>29131</v>
          </cell>
          <cell r="M567">
            <v>70103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514266</v>
          </cell>
          <cell r="B568" t="str">
            <v>Distribution UG Replace Budget</v>
          </cell>
          <cell r="C568" t="str">
            <v>Distribution Underground Replacement Budget</v>
          </cell>
          <cell r="D568" t="str">
            <v>Elec Ntwk Asset Performance</v>
          </cell>
          <cell r="E568" t="str">
            <v>APPROVED</v>
          </cell>
          <cell r="F568">
            <v>37073</v>
          </cell>
          <cell r="H568" t="str">
            <v>Walker, Mr. Christopher</v>
          </cell>
          <cell r="I568">
            <v>0</v>
          </cell>
          <cell r="J568">
            <v>2105</v>
          </cell>
          <cell r="K568" t="str">
            <v>CIPEN DS U/G Replac</v>
          </cell>
          <cell r="L568">
            <v>29131</v>
          </cell>
          <cell r="M568">
            <v>70102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515007</v>
          </cell>
          <cell r="B569" t="str">
            <v>City ANU - SCHOOL OF MUSIC</v>
          </cell>
          <cell r="C569" t="str">
            <v>Acton ANU School of Music Relocation of Second Cable</v>
          </cell>
          <cell r="D569" t="str">
            <v>Network Systems</v>
          </cell>
          <cell r="E569" t="str">
            <v>CLOSED</v>
          </cell>
          <cell r="F569">
            <v>36708</v>
          </cell>
          <cell r="H569" t="str">
            <v>Peisley, Mr. Warren</v>
          </cell>
          <cell r="I569">
            <v>27177</v>
          </cell>
          <cell r="J569">
            <v>2101</v>
          </cell>
          <cell r="K569" t="str">
            <v>CIP ELEC Retic</v>
          </cell>
          <cell r="L569">
            <v>29131</v>
          </cell>
          <cell r="M569">
            <v>70123</v>
          </cell>
          <cell r="N569">
            <v>0</v>
          </cell>
          <cell r="O569">
            <v>111.21</v>
          </cell>
          <cell r="P569">
            <v>0</v>
          </cell>
          <cell r="Q569">
            <v>19598.48</v>
          </cell>
          <cell r="R569">
            <v>19598.48</v>
          </cell>
        </row>
        <row r="570">
          <cell r="A570" t="str">
            <v>100748a</v>
          </cell>
          <cell r="B570" t="str">
            <v>Chamber S/S Enclosure</v>
          </cell>
          <cell r="C570" t="str">
            <v>Chamber S/S Enclosure</v>
          </cell>
          <cell r="D570" t="str">
            <v>Network Systems Sth</v>
          </cell>
          <cell r="E570" t="str">
            <v>Field Complete</v>
          </cell>
          <cell r="F570">
            <v>35065</v>
          </cell>
          <cell r="G570">
            <v>36336</v>
          </cell>
          <cell r="H570" t="str">
            <v>Walisundara, Mr. Upul</v>
          </cell>
          <cell r="I570">
            <v>0</v>
          </cell>
          <cell r="J570">
            <v>2101</v>
          </cell>
          <cell r="K570" t="str">
            <v>CIP ELEC Dist Subs</v>
          </cell>
          <cell r="L570">
            <v>29131</v>
          </cell>
          <cell r="M570">
            <v>70140</v>
          </cell>
          <cell r="N570">
            <v>0</v>
          </cell>
          <cell r="O570">
            <v>0</v>
          </cell>
          <cell r="P570">
            <v>22810.57</v>
          </cell>
          <cell r="Q570">
            <v>0</v>
          </cell>
          <cell r="R570">
            <v>22810.57</v>
          </cell>
        </row>
        <row r="571">
          <cell r="A571" t="str">
            <v>100853a</v>
          </cell>
          <cell r="B571" t="str">
            <v>Mitc 2/9 LV Supply Comm</v>
          </cell>
          <cell r="C571" t="str">
            <v>Mitchell 2/9 LV Supply Comm</v>
          </cell>
          <cell r="D571" t="str">
            <v>Network Systems Sth</v>
          </cell>
          <cell r="E571" t="str">
            <v>Field Complete</v>
          </cell>
          <cell r="F571">
            <v>35065</v>
          </cell>
          <cell r="G571">
            <v>36556</v>
          </cell>
          <cell r="H571" t="str">
            <v>Walisundara, Mr. Upul</v>
          </cell>
          <cell r="I571">
            <v>0</v>
          </cell>
          <cell r="J571">
            <v>2101</v>
          </cell>
          <cell r="K571" t="str">
            <v>CIP ELEC O/H Retic</v>
          </cell>
          <cell r="L571">
            <v>29131</v>
          </cell>
          <cell r="M571">
            <v>70124</v>
          </cell>
          <cell r="N571">
            <v>0</v>
          </cell>
          <cell r="O571">
            <v>0</v>
          </cell>
          <cell r="P571">
            <v>6142.24</v>
          </cell>
          <cell r="Q571">
            <v>0</v>
          </cell>
          <cell r="R571">
            <v>6142.24</v>
          </cell>
        </row>
        <row r="572">
          <cell r="A572" t="str">
            <v>100952a</v>
          </cell>
          <cell r="B572" t="str">
            <v>Page HVLVSL Relo S/W Aug</v>
          </cell>
          <cell r="C572" t="str">
            <v>Page HV LV SL Relo S/W Augmentation</v>
          </cell>
          <cell r="D572" t="str">
            <v>Network Systems Nth</v>
          </cell>
          <cell r="E572" t="str">
            <v>CLOSED</v>
          </cell>
          <cell r="F572">
            <v>37043</v>
          </cell>
          <cell r="G572">
            <v>37406</v>
          </cell>
          <cell r="H572" t="str">
            <v>Smith, Mr. Warren</v>
          </cell>
          <cell r="I572">
            <v>72100</v>
          </cell>
          <cell r="J572">
            <v>2101</v>
          </cell>
          <cell r="K572" t="str">
            <v>CIP ELEC O/H Retic</v>
          </cell>
          <cell r="L572">
            <v>29131</v>
          </cell>
          <cell r="M572">
            <v>70124</v>
          </cell>
          <cell r="N572">
            <v>0</v>
          </cell>
          <cell r="O572">
            <v>25399.59</v>
          </cell>
          <cell r="P572">
            <v>0</v>
          </cell>
          <cell r="Q572">
            <v>69582.929999999993</v>
          </cell>
          <cell r="R572">
            <v>69582.929999999993</v>
          </cell>
        </row>
        <row r="573">
          <cell r="A573" t="str">
            <v>502012a</v>
          </cell>
          <cell r="B573" t="str">
            <v>Phillip FP  9/23 HV/LV U/Gnd</v>
          </cell>
          <cell r="C573" t="str">
            <v>Phillip FP 9/23 HV/LV U/Gnd</v>
          </cell>
          <cell r="D573" t="str">
            <v>Network Systems Sth</v>
          </cell>
          <cell r="E573" t="str">
            <v>Design</v>
          </cell>
          <cell r="F573">
            <v>35065</v>
          </cell>
          <cell r="H573" t="str">
            <v>Walisundara, Mr. Upul</v>
          </cell>
          <cell r="I573">
            <v>0</v>
          </cell>
          <cell r="J573">
            <v>2101</v>
          </cell>
          <cell r="K573" t="str">
            <v>CIP ELEC U/G Retic</v>
          </cell>
          <cell r="L573">
            <v>29131</v>
          </cell>
          <cell r="M573">
            <v>70123</v>
          </cell>
          <cell r="N573">
            <v>-237.35</v>
          </cell>
          <cell r="O573">
            <v>-237.35</v>
          </cell>
          <cell r="P573">
            <v>0</v>
          </cell>
          <cell r="Q573">
            <v>0</v>
          </cell>
          <cell r="R573">
            <v>0</v>
          </cell>
        </row>
        <row r="574">
          <cell r="A574" t="str">
            <v>502016a</v>
          </cell>
          <cell r="B574" t="str">
            <v>Jerra Harman S2062  Lv Ugde</v>
          </cell>
          <cell r="C574" t="str">
            <v>Jerra Harman S2062  Lv Ugde</v>
          </cell>
          <cell r="D574" t="str">
            <v>Network Systems Sth</v>
          </cell>
          <cell r="E574" t="str">
            <v>Field Complete</v>
          </cell>
          <cell r="F574">
            <v>35065</v>
          </cell>
          <cell r="G574">
            <v>36519</v>
          </cell>
          <cell r="H574" t="str">
            <v>Saint, Mr. Len</v>
          </cell>
          <cell r="I574">
            <v>0</v>
          </cell>
          <cell r="J574">
            <v>2101</v>
          </cell>
          <cell r="K574" t="str">
            <v>CIP ELEC O/H Retic</v>
          </cell>
          <cell r="L574">
            <v>29131</v>
          </cell>
          <cell r="M574">
            <v>70124</v>
          </cell>
          <cell r="N574">
            <v>0</v>
          </cell>
          <cell r="O574">
            <v>0</v>
          </cell>
          <cell r="P574">
            <v>8410.3799999999992</v>
          </cell>
          <cell r="Q574">
            <v>0</v>
          </cell>
          <cell r="R574">
            <v>8410.3799999999992</v>
          </cell>
        </row>
        <row r="575">
          <cell r="A575" t="str">
            <v>502058a</v>
          </cell>
          <cell r="B575" t="str">
            <v>Parkes SS1002Renew Substation</v>
          </cell>
          <cell r="C575" t="str">
            <v>Parkes SS1002 Renew Substation</v>
          </cell>
          <cell r="D575" t="str">
            <v>Network Systems Sth</v>
          </cell>
          <cell r="E575" t="str">
            <v>CAPITALISED WAITING CLOSURE</v>
          </cell>
          <cell r="F575">
            <v>35065</v>
          </cell>
          <cell r="G575">
            <v>37069</v>
          </cell>
          <cell r="H575" t="str">
            <v>Smith, Mr. Gary</v>
          </cell>
          <cell r="I575">
            <v>154513</v>
          </cell>
          <cell r="J575">
            <v>2101</v>
          </cell>
          <cell r="K575" t="str">
            <v>CIP ELEC U/G Retic</v>
          </cell>
          <cell r="L575">
            <v>29131</v>
          </cell>
          <cell r="M575">
            <v>70123</v>
          </cell>
          <cell r="N575">
            <v>0</v>
          </cell>
          <cell r="O575">
            <v>0</v>
          </cell>
          <cell r="P575">
            <v>0</v>
          </cell>
          <cell r="Q575">
            <v>105242.93</v>
          </cell>
          <cell r="R575">
            <v>105242.93</v>
          </cell>
        </row>
        <row r="576">
          <cell r="A576" t="str">
            <v>502067a</v>
          </cell>
          <cell r="B576" t="str">
            <v>Monash 4/52 LV  Islam Library</v>
          </cell>
          <cell r="C576" t="str">
            <v>Monash 4/52 LV Islam Library</v>
          </cell>
          <cell r="D576" t="str">
            <v>Network Systems Sth</v>
          </cell>
          <cell r="E576" t="str">
            <v>In Field</v>
          </cell>
          <cell r="F576">
            <v>35065</v>
          </cell>
          <cell r="H576" t="str">
            <v>Walisundara, Mrs. Lakshmi</v>
          </cell>
          <cell r="I576">
            <v>0</v>
          </cell>
          <cell r="J576">
            <v>2101</v>
          </cell>
          <cell r="K576" t="str">
            <v>CIP ELEC U/G Retic</v>
          </cell>
          <cell r="L576">
            <v>29131</v>
          </cell>
          <cell r="M576">
            <v>70123</v>
          </cell>
          <cell r="N576">
            <v>0</v>
          </cell>
          <cell r="O576">
            <v>16170.54</v>
          </cell>
          <cell r="P576">
            <v>16580.18</v>
          </cell>
          <cell r="Q576">
            <v>0</v>
          </cell>
          <cell r="R576">
            <v>16580.18</v>
          </cell>
        </row>
        <row r="577">
          <cell r="A577" t="str">
            <v>502069a</v>
          </cell>
          <cell r="B577" t="str">
            <v>Hume S23  HV Retic L/Fill Gas</v>
          </cell>
          <cell r="C577" t="str">
            <v>Hume S23 HV Retic L/Fill Gas</v>
          </cell>
          <cell r="D577" t="str">
            <v>Network Systems Sth</v>
          </cell>
          <cell r="E577" t="str">
            <v>CAPITALISED WAITING CLOSURE</v>
          </cell>
          <cell r="F577">
            <v>35065</v>
          </cell>
          <cell r="G577">
            <v>36826</v>
          </cell>
          <cell r="H577" t="str">
            <v>Forlin, Mr. Silvano Anthony</v>
          </cell>
          <cell r="I577">
            <v>0</v>
          </cell>
          <cell r="J577">
            <v>2101</v>
          </cell>
          <cell r="K577" t="str">
            <v>CIP ELEC U/G Retic</v>
          </cell>
          <cell r="L577">
            <v>29131</v>
          </cell>
          <cell r="M577">
            <v>70123</v>
          </cell>
          <cell r="N577">
            <v>0</v>
          </cell>
          <cell r="O577">
            <v>0</v>
          </cell>
          <cell r="P577">
            <v>0</v>
          </cell>
          <cell r="Q577">
            <v>111571.32</v>
          </cell>
          <cell r="R577">
            <v>111571.32</v>
          </cell>
        </row>
        <row r="578">
          <cell r="A578" t="str">
            <v>502097a</v>
          </cell>
          <cell r="B578" t="str">
            <v>Lyons 2/63 WodenZone HV Reloc</v>
          </cell>
          <cell r="C578" t="str">
            <v>Lyons 2/63 Woden Zone HV Reloc</v>
          </cell>
          <cell r="D578" t="str">
            <v>Network Systems Sth</v>
          </cell>
          <cell r="E578" t="str">
            <v>Field Complete</v>
          </cell>
          <cell r="F578">
            <v>35065</v>
          </cell>
          <cell r="G578">
            <v>36336</v>
          </cell>
          <cell r="H578" t="str">
            <v>Amaratunga, Mr. Edward</v>
          </cell>
          <cell r="I578">
            <v>0</v>
          </cell>
          <cell r="J578">
            <v>2101</v>
          </cell>
          <cell r="K578" t="str">
            <v>CIP ELEC U/G Retic</v>
          </cell>
          <cell r="L578">
            <v>29131</v>
          </cell>
          <cell r="M578">
            <v>70123</v>
          </cell>
          <cell r="N578">
            <v>0</v>
          </cell>
          <cell r="O578">
            <v>0</v>
          </cell>
          <cell r="P578">
            <v>21663.23</v>
          </cell>
          <cell r="Q578">
            <v>0</v>
          </cell>
          <cell r="R578">
            <v>21663.23</v>
          </cell>
        </row>
        <row r="579">
          <cell r="A579" t="str">
            <v>502107a</v>
          </cell>
          <cell r="B579" t="str">
            <v>Fyshwick 8/28 LV to  Optus</v>
          </cell>
          <cell r="C579" t="str">
            <v>Fyshwick 8/28 LV to Optus</v>
          </cell>
          <cell r="D579" t="str">
            <v>Network Systems Nth</v>
          </cell>
          <cell r="E579" t="str">
            <v>Field Complete</v>
          </cell>
          <cell r="F579">
            <v>35065</v>
          </cell>
          <cell r="G579">
            <v>36980</v>
          </cell>
          <cell r="H579" t="str">
            <v>Tinio, Mr. Raul</v>
          </cell>
          <cell r="I579">
            <v>0</v>
          </cell>
          <cell r="J579">
            <v>2101</v>
          </cell>
          <cell r="K579" t="str">
            <v>CIP ELEC O/H Retic</v>
          </cell>
          <cell r="L579">
            <v>29131</v>
          </cell>
          <cell r="M579">
            <v>70124</v>
          </cell>
          <cell r="N579">
            <v>0</v>
          </cell>
          <cell r="O579">
            <v>0</v>
          </cell>
          <cell r="P579">
            <v>1838.81</v>
          </cell>
          <cell r="Q579">
            <v>0</v>
          </cell>
          <cell r="R579">
            <v>1838.81</v>
          </cell>
        </row>
        <row r="580">
          <cell r="A580" t="str">
            <v>502471a</v>
          </cell>
          <cell r="B580" t="str">
            <v>Camp 8/22 Rep Mains</v>
          </cell>
          <cell r="C580" t="str">
            <v>Campbell 8/22 Replace Bare Mains with LV ABC</v>
          </cell>
          <cell r="D580" t="str">
            <v>Network Systems</v>
          </cell>
          <cell r="E580" t="str">
            <v>Field Complete</v>
          </cell>
          <cell r="F580">
            <v>36858</v>
          </cell>
          <cell r="H580" t="str">
            <v>Singh, Mr. Darshan</v>
          </cell>
          <cell r="I580">
            <v>0</v>
          </cell>
          <cell r="J580">
            <v>2101</v>
          </cell>
          <cell r="K580" t="str">
            <v>CIP ELEC Retic</v>
          </cell>
          <cell r="L580">
            <v>29131</v>
          </cell>
          <cell r="M580">
            <v>70123</v>
          </cell>
          <cell r="N580">
            <v>-420</v>
          </cell>
          <cell r="O580">
            <v>-420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 t="str">
            <v>502499a</v>
          </cell>
          <cell r="B581" t="str">
            <v>Capital Metering</v>
          </cell>
          <cell r="C581" t="str">
            <v>Capital Metering</v>
          </cell>
          <cell r="D581" t="str">
            <v>Network Systems Nth</v>
          </cell>
          <cell r="E581" t="str">
            <v>CLOSED</v>
          </cell>
          <cell r="F581">
            <v>35065</v>
          </cell>
          <cell r="G581">
            <v>37072</v>
          </cell>
          <cell r="H581" t="str">
            <v>Howard, Ms. Robyn</v>
          </cell>
          <cell r="I581">
            <v>1500000</v>
          </cell>
          <cell r="J581">
            <v>2101</v>
          </cell>
          <cell r="K581" t="str">
            <v>CIP ELEC Meters</v>
          </cell>
          <cell r="L581">
            <v>29131</v>
          </cell>
          <cell r="M581">
            <v>70210</v>
          </cell>
          <cell r="N581">
            <v>0</v>
          </cell>
          <cell r="O581">
            <v>5248.96</v>
          </cell>
          <cell r="P581">
            <v>0</v>
          </cell>
          <cell r="Q581">
            <v>1826818.68</v>
          </cell>
          <cell r="R581">
            <v>1826818.68</v>
          </cell>
        </row>
        <row r="582">
          <cell r="A582" t="str">
            <v>505009a</v>
          </cell>
          <cell r="B582" t="str">
            <v>Improv Data Qual x Poles -GIS</v>
          </cell>
          <cell r="C582" t="str">
            <v>Improv Data Qual x Poles - GIS</v>
          </cell>
          <cell r="D582" t="str">
            <v>Network IT</v>
          </cell>
          <cell r="E582" t="str">
            <v>FINANCIALLY CLOSED</v>
          </cell>
          <cell r="F582">
            <v>36708</v>
          </cell>
          <cell r="G582">
            <v>37228</v>
          </cell>
          <cell r="H582" t="str">
            <v>Tarlinton, Mr. Bill</v>
          </cell>
          <cell r="I582">
            <v>0</v>
          </cell>
          <cell r="J582">
            <v>2105</v>
          </cell>
          <cell r="K582" t="str">
            <v>CIP IT Projects</v>
          </cell>
          <cell r="L582">
            <v>29731</v>
          </cell>
          <cell r="M582">
            <v>78200</v>
          </cell>
          <cell r="N582">
            <v>0</v>
          </cell>
          <cell r="O582">
            <v>0</v>
          </cell>
          <cell r="P582">
            <v>13905.06</v>
          </cell>
          <cell r="Q582">
            <v>0</v>
          </cell>
          <cell r="R582">
            <v>13905.06</v>
          </cell>
        </row>
        <row r="583">
          <cell r="A583" t="str">
            <v>512679a</v>
          </cell>
          <cell r="B583" t="str">
            <v>NSW Tharwa Clearview</v>
          </cell>
          <cell r="C583" t="str">
            <v>NSW Tharwa Clearview</v>
          </cell>
          <cell r="D583" t="str">
            <v>Network Systems</v>
          </cell>
          <cell r="E583" t="str">
            <v>CLOSED</v>
          </cell>
          <cell r="F583">
            <v>35431</v>
          </cell>
          <cell r="G583">
            <v>37116</v>
          </cell>
          <cell r="H583" t="str">
            <v>Cortes, Frank</v>
          </cell>
          <cell r="I583">
            <v>8166</v>
          </cell>
          <cell r="J583">
            <v>2101</v>
          </cell>
          <cell r="K583" t="str">
            <v>CIP ELEC Retic</v>
          </cell>
          <cell r="L583">
            <v>29131</v>
          </cell>
          <cell r="M583">
            <v>70123</v>
          </cell>
          <cell r="N583">
            <v>0</v>
          </cell>
          <cell r="O583">
            <v>74.27</v>
          </cell>
          <cell r="P583">
            <v>0</v>
          </cell>
          <cell r="Q583">
            <v>9866.9</v>
          </cell>
          <cell r="R583">
            <v>9866.9</v>
          </cell>
        </row>
        <row r="584">
          <cell r="A584" t="str">
            <v>512950a</v>
          </cell>
          <cell r="B584" t="str">
            <v>GDS-CAD Migration Project</v>
          </cell>
          <cell r="C584" t="str">
            <v>GDS-CAD Migration Project</v>
          </cell>
          <cell r="D584" t="str">
            <v>Elec Ntwk Asset Performance</v>
          </cell>
          <cell r="E584" t="str">
            <v>FINANCIALLY CLOSED</v>
          </cell>
          <cell r="F584">
            <v>36951</v>
          </cell>
          <cell r="G584">
            <v>37228</v>
          </cell>
          <cell r="H584" t="str">
            <v>Tarlinton, Mr. Bill</v>
          </cell>
          <cell r="I584">
            <v>0</v>
          </cell>
          <cell r="J584">
            <v>2105</v>
          </cell>
          <cell r="K584" t="str">
            <v>CIPEN IT Projects</v>
          </cell>
          <cell r="L584">
            <v>29731</v>
          </cell>
          <cell r="M584">
            <v>70108</v>
          </cell>
          <cell r="N584">
            <v>0</v>
          </cell>
          <cell r="O584">
            <v>38432.31</v>
          </cell>
          <cell r="P584">
            <v>38432.31</v>
          </cell>
          <cell r="Q584">
            <v>0</v>
          </cell>
          <cell r="R584">
            <v>38432.31</v>
          </cell>
        </row>
        <row r="585">
          <cell r="A585" t="str">
            <v>512984a</v>
          </cell>
          <cell r="B585" t="str">
            <v>Red Hill Blk 46 Sec 8 LV ABC</v>
          </cell>
          <cell r="C585" t="str">
            <v>Red Hill Bl 46 Sec 8 Install LV ABC</v>
          </cell>
          <cell r="D585" t="str">
            <v>Elec Ntwk Project Management</v>
          </cell>
          <cell r="E585" t="str">
            <v>CLOSED</v>
          </cell>
          <cell r="F585">
            <v>36982</v>
          </cell>
          <cell r="G585">
            <v>37134</v>
          </cell>
          <cell r="H585" t="str">
            <v>Maguire, Paul</v>
          </cell>
          <cell r="I585">
            <v>4491</v>
          </cell>
          <cell r="J585">
            <v>2101</v>
          </cell>
          <cell r="K585" t="str">
            <v>CIP ELEC Retic</v>
          </cell>
          <cell r="L585">
            <v>29131</v>
          </cell>
          <cell r="M585">
            <v>70123</v>
          </cell>
          <cell r="N585">
            <v>0</v>
          </cell>
          <cell r="O585">
            <v>765.32</v>
          </cell>
          <cell r="P585">
            <v>0</v>
          </cell>
          <cell r="Q585">
            <v>3895.94</v>
          </cell>
          <cell r="R585">
            <v>3895.94</v>
          </cell>
        </row>
        <row r="586">
          <cell r="O586">
            <v>17728710.249999996</v>
          </cell>
        </row>
        <row r="587">
          <cell r="O587">
            <v>0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  <sheetName val="20130513_PTRM_Revenue forecast_"/>
    </sheetNames>
    <sheetDataSet>
      <sheetData sheetId="0"/>
      <sheetData sheetId="1">
        <row r="187">
          <cell r="G187">
            <v>2.5000000000000001E-2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| Escalations"/>
      <sheetName val="Index"/>
      <sheetName val="Input | General"/>
      <sheetName val="Input | Reported Capex"/>
      <sheetName val="Input | Inflation and Disc Rate"/>
      <sheetName val="Output| PTRM (T)"/>
      <sheetName val="Output| PTRM (T) (Adj)"/>
      <sheetName val="Calc | CESS Revenue Increments"/>
      <sheetName val="Output | Models"/>
      <sheetName val="Lookup | Tables"/>
      <sheetName val="Capex Allocation"/>
      <sheetName val="WACC"/>
      <sheetName val="PTRM input"/>
    </sheetNames>
    <sheetDataSet>
      <sheetData sheetId="0">
        <row r="18">
          <cell r="H18">
            <v>1.08</v>
          </cell>
        </row>
      </sheetData>
      <sheetData sheetId="1"/>
      <sheetData sheetId="2"/>
      <sheetData sheetId="3"/>
      <sheetData sheetId="4"/>
      <sheetData sheetId="5">
        <row r="8">
          <cell r="D8">
            <v>1.828914852563096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 | General"/>
      <sheetName val="Input | Inflation and Disc Rate"/>
      <sheetName val="Input | Reported Capex"/>
      <sheetName val="PTRM input"/>
      <sheetName val="Calc | CESS Revenue Increments"/>
      <sheetName val="Output | Models"/>
      <sheetName val="Lookup | Tables"/>
      <sheetName val="Evo inputs -&gt;"/>
      <sheetName val="Input| Escalations"/>
      <sheetName val="Output| PTRM (T) (Adj)"/>
      <sheetName val="Output| PTRM (T)"/>
      <sheetName val="Capex Allocation"/>
      <sheetName val="Regulatory Template Forecast"/>
      <sheetName val="Old inflation and disc rate"/>
      <sheetName val="WA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k Final"/>
      <sheetName val="ANCL &amp; LOGI Final"/>
      <sheetName val="Network"/>
      <sheetName val="LOGI"/>
      <sheetName val="Data"/>
    </sheetNames>
    <sheetDataSet>
      <sheetData sheetId="0"/>
      <sheetData sheetId="1"/>
      <sheetData sheetId="2"/>
      <sheetData sheetId="3"/>
      <sheetData sheetId="4" refreshError="1">
        <row r="1">
          <cell r="A1" t="str">
            <v>ACTEW CORPORATION LTD</v>
          </cell>
        </row>
        <row r="2">
          <cell r="A2">
            <v>36342</v>
          </cell>
        </row>
        <row r="3">
          <cell r="A3" t="str">
            <v>Current Period: AUG-00</v>
          </cell>
        </row>
        <row r="4">
          <cell r="A4" t="str">
            <v>Date: 08-SEP-00 15:44:25</v>
          </cell>
        </row>
        <row r="6">
          <cell r="A6" t="str">
            <v>currency AUD</v>
          </cell>
        </row>
        <row r="7">
          <cell r="A7" t="str">
            <v>No specific Company requested</v>
          </cell>
        </row>
        <row r="8">
          <cell r="B8" t="str">
            <v xml:space="preserve">   Actuals</v>
          </cell>
          <cell r="C8" t="str">
            <v xml:space="preserve">   Budget</v>
          </cell>
          <cell r="D8" t="str">
            <v xml:space="preserve">   Actuals</v>
          </cell>
        </row>
        <row r="9">
          <cell r="B9" t="str">
            <v xml:space="preserve">    as of</v>
          </cell>
          <cell r="C9" t="str">
            <v xml:space="preserve">    as of</v>
          </cell>
          <cell r="D9" t="str">
            <v xml:space="preserve">   Last Year</v>
          </cell>
        </row>
        <row r="10">
          <cell r="B10" t="str">
            <v xml:space="preserve">    AUG-00</v>
          </cell>
          <cell r="C10" t="str">
            <v xml:space="preserve">    AUG-00</v>
          </cell>
          <cell r="D10" t="str">
            <v xml:space="preserve">    AUG-008</v>
          </cell>
        </row>
        <row r="11">
          <cell r="B11" t="str">
            <v xml:space="preserve"> ____________</v>
          </cell>
          <cell r="C11" t="str">
            <v xml:space="preserve"> ____________</v>
          </cell>
          <cell r="D11" t="str">
            <v xml:space="preserve"> -----------</v>
          </cell>
        </row>
        <row r="15">
          <cell r="A15">
            <v>1010</v>
          </cell>
          <cell r="B15">
            <v>0</v>
          </cell>
          <cell r="C15">
            <v>0</v>
          </cell>
          <cell r="D15">
            <v>0</v>
          </cell>
        </row>
        <row r="16">
          <cell r="A16">
            <v>1020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1030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1040</v>
          </cell>
          <cell r="B18">
            <v>0</v>
          </cell>
          <cell r="C18">
            <v>0</v>
          </cell>
          <cell r="D18">
            <v>0</v>
          </cell>
        </row>
        <row r="19">
          <cell r="A19">
            <v>1050</v>
          </cell>
          <cell r="B19">
            <v>0</v>
          </cell>
          <cell r="C19">
            <v>0</v>
          </cell>
          <cell r="D19">
            <v>0</v>
          </cell>
        </row>
        <row r="20">
          <cell r="A20">
            <v>1060</v>
          </cell>
          <cell r="B20">
            <v>-211.09</v>
          </cell>
          <cell r="C20">
            <v>-211.09</v>
          </cell>
          <cell r="D20">
            <v>-305.31</v>
          </cell>
        </row>
        <row r="21">
          <cell r="A21">
            <v>1070</v>
          </cell>
          <cell r="B21">
            <v>0</v>
          </cell>
          <cell r="C21">
            <v>0</v>
          </cell>
          <cell r="D21">
            <v>0</v>
          </cell>
        </row>
        <row r="22">
          <cell r="A22">
            <v>1080</v>
          </cell>
          <cell r="B22">
            <v>0</v>
          </cell>
          <cell r="C22">
            <v>0</v>
          </cell>
          <cell r="D22">
            <v>0</v>
          </cell>
        </row>
        <row r="23">
          <cell r="A23">
            <v>1090</v>
          </cell>
          <cell r="B23">
            <v>162.33000000000001</v>
          </cell>
          <cell r="C23">
            <v>111.39</v>
          </cell>
          <cell r="D23">
            <v>128.29</v>
          </cell>
        </row>
        <row r="24">
          <cell r="A24">
            <v>1120</v>
          </cell>
          <cell r="B24">
            <v>-1.3600000000000136</v>
          </cell>
          <cell r="C24">
            <v>64.03</v>
          </cell>
          <cell r="D24">
            <v>75.2</v>
          </cell>
        </row>
        <row r="25">
          <cell r="A25">
            <v>1130</v>
          </cell>
          <cell r="B25">
            <v>10.72</v>
          </cell>
          <cell r="C25">
            <v>3.67</v>
          </cell>
          <cell r="D25">
            <v>2.58</v>
          </cell>
        </row>
        <row r="26">
          <cell r="A26">
            <v>1140</v>
          </cell>
          <cell r="B26">
            <v>36.979999999999997</v>
          </cell>
          <cell r="C26">
            <v>12.67</v>
          </cell>
          <cell r="D26">
            <v>6.76</v>
          </cell>
        </row>
        <row r="27">
          <cell r="A27">
            <v>1150</v>
          </cell>
          <cell r="B27">
            <v>23.640000000000043</v>
          </cell>
          <cell r="C27">
            <v>10.78</v>
          </cell>
          <cell r="D27">
            <v>58.71</v>
          </cell>
        </row>
        <row r="28">
          <cell r="A28">
            <v>1180</v>
          </cell>
          <cell r="B28">
            <v>4.04</v>
          </cell>
          <cell r="C28">
            <v>3.83</v>
          </cell>
          <cell r="D28">
            <v>4.78</v>
          </cell>
        </row>
        <row r="29">
          <cell r="A29">
            <v>1190</v>
          </cell>
        </row>
        <row r="30">
          <cell r="A30">
            <v>1200</v>
          </cell>
          <cell r="B30">
            <v>0</v>
          </cell>
          <cell r="C30">
            <v>0</v>
          </cell>
          <cell r="D30">
            <v>0</v>
          </cell>
        </row>
        <row r="31">
          <cell r="A31">
            <v>1210</v>
          </cell>
          <cell r="B31">
            <v>30.08</v>
          </cell>
          <cell r="C31">
            <v>0</v>
          </cell>
          <cell r="D31">
            <v>12.44</v>
          </cell>
        </row>
        <row r="32">
          <cell r="A32">
            <v>1220</v>
          </cell>
          <cell r="B32">
            <v>0</v>
          </cell>
          <cell r="C32">
            <v>0</v>
          </cell>
          <cell r="D32">
            <v>0</v>
          </cell>
        </row>
        <row r="33">
          <cell r="A33">
            <v>1230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2010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2020</v>
          </cell>
          <cell r="B35">
            <v>0</v>
          </cell>
          <cell r="C35">
            <v>0</v>
          </cell>
          <cell r="D35">
            <v>0</v>
          </cell>
        </row>
        <row r="36">
          <cell r="A36">
            <v>2030</v>
          </cell>
          <cell r="B36">
            <v>0</v>
          </cell>
          <cell r="C36">
            <v>0</v>
          </cell>
          <cell r="D36">
            <v>0</v>
          </cell>
        </row>
        <row r="37">
          <cell r="A37">
            <v>2040</v>
          </cell>
          <cell r="B37">
            <v>0</v>
          </cell>
          <cell r="C37">
            <v>0</v>
          </cell>
          <cell r="D37">
            <v>0</v>
          </cell>
        </row>
        <row r="38">
          <cell r="A38">
            <v>2050</v>
          </cell>
          <cell r="B38">
            <v>0</v>
          </cell>
          <cell r="C38">
            <v>0</v>
          </cell>
          <cell r="D38">
            <v>0</v>
          </cell>
        </row>
        <row r="39">
          <cell r="A39">
            <v>2060</v>
          </cell>
          <cell r="B39">
            <v>-954.26</v>
          </cell>
          <cell r="C39">
            <v>-954.26</v>
          </cell>
          <cell r="D39">
            <v>-1001.34</v>
          </cell>
        </row>
        <row r="40">
          <cell r="A40">
            <v>2070</v>
          </cell>
          <cell r="B40">
            <v>-101.55</v>
          </cell>
          <cell r="C40">
            <v>-22.5</v>
          </cell>
          <cell r="D40">
            <v>-20.73</v>
          </cell>
        </row>
        <row r="41">
          <cell r="A41">
            <v>2080</v>
          </cell>
          <cell r="B41">
            <v>0</v>
          </cell>
          <cell r="C41">
            <v>0</v>
          </cell>
          <cell r="D41">
            <v>0</v>
          </cell>
        </row>
        <row r="42">
          <cell r="A42">
            <v>2090</v>
          </cell>
          <cell r="B42">
            <v>700.81</v>
          </cell>
          <cell r="C42">
            <v>781.76</v>
          </cell>
          <cell r="D42">
            <v>804.02</v>
          </cell>
        </row>
        <row r="43">
          <cell r="A43">
            <v>2120</v>
          </cell>
          <cell r="B43">
            <v>88.96</v>
          </cell>
          <cell r="C43">
            <v>110.55</v>
          </cell>
          <cell r="D43">
            <v>64.77</v>
          </cell>
        </row>
        <row r="44">
          <cell r="A44">
            <v>2130</v>
          </cell>
          <cell r="B44">
            <v>35.04</v>
          </cell>
          <cell r="C44">
            <v>40.83</v>
          </cell>
          <cell r="D44">
            <v>40.43</v>
          </cell>
        </row>
        <row r="45">
          <cell r="A45">
            <v>2140</v>
          </cell>
          <cell r="B45">
            <v>10</v>
          </cell>
          <cell r="C45">
            <v>15.17</v>
          </cell>
          <cell r="D45">
            <v>6.58</v>
          </cell>
        </row>
        <row r="46">
          <cell r="A46">
            <v>2150</v>
          </cell>
          <cell r="B46">
            <v>6.04</v>
          </cell>
          <cell r="C46">
            <v>47.88</v>
          </cell>
          <cell r="D46">
            <v>70.13</v>
          </cell>
        </row>
        <row r="47">
          <cell r="A47">
            <v>2180</v>
          </cell>
          <cell r="B47">
            <v>18.34</v>
          </cell>
          <cell r="C47">
            <v>15.12</v>
          </cell>
          <cell r="D47">
            <v>19.84</v>
          </cell>
        </row>
        <row r="48">
          <cell r="A48">
            <v>2190</v>
          </cell>
        </row>
        <row r="49">
          <cell r="A49">
            <v>2200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2210</v>
          </cell>
          <cell r="B50">
            <v>-10</v>
          </cell>
          <cell r="C50">
            <v>0</v>
          </cell>
          <cell r="D50">
            <v>-36.520000000000003</v>
          </cell>
        </row>
        <row r="51">
          <cell r="A51">
            <v>2220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2230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3010</v>
          </cell>
          <cell r="B53">
            <v>0</v>
          </cell>
          <cell r="C53">
            <v>0</v>
          </cell>
          <cell r="D53">
            <v>0</v>
          </cell>
        </row>
        <row r="54">
          <cell r="A54">
            <v>3020</v>
          </cell>
          <cell r="B54">
            <v>0</v>
          </cell>
          <cell r="C54">
            <v>0</v>
          </cell>
          <cell r="D54">
            <v>0</v>
          </cell>
        </row>
        <row r="55">
          <cell r="A55">
            <v>3030</v>
          </cell>
          <cell r="B55">
            <v>0</v>
          </cell>
          <cell r="C55">
            <v>0</v>
          </cell>
          <cell r="D55">
            <v>0</v>
          </cell>
        </row>
        <row r="56">
          <cell r="A56">
            <v>3040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3050</v>
          </cell>
          <cell r="B57">
            <v>0</v>
          </cell>
          <cell r="C57">
            <v>0</v>
          </cell>
          <cell r="D57">
            <v>0</v>
          </cell>
        </row>
        <row r="58">
          <cell r="A58">
            <v>3060</v>
          </cell>
          <cell r="B58">
            <v>-2070.3000000000002</v>
          </cell>
          <cell r="C58">
            <v>-2060.5300000000002</v>
          </cell>
          <cell r="D58">
            <v>-1801.01</v>
          </cell>
        </row>
        <row r="59">
          <cell r="A59">
            <v>3070</v>
          </cell>
          <cell r="B59">
            <v>-80.510000000000005</v>
          </cell>
          <cell r="C59">
            <v>-63.5</v>
          </cell>
          <cell r="D59">
            <v>10.1</v>
          </cell>
        </row>
        <row r="60">
          <cell r="A60">
            <v>3080</v>
          </cell>
          <cell r="B60">
            <v>0</v>
          </cell>
          <cell r="C60">
            <v>0</v>
          </cell>
          <cell r="D60">
            <v>0</v>
          </cell>
        </row>
        <row r="61">
          <cell r="A61">
            <v>3090</v>
          </cell>
          <cell r="B61">
            <v>1142.02</v>
          </cell>
          <cell r="C61">
            <v>1092.42</v>
          </cell>
          <cell r="D61">
            <v>949.06</v>
          </cell>
        </row>
        <row r="62">
          <cell r="A62">
            <v>3120</v>
          </cell>
          <cell r="B62">
            <v>26.55</v>
          </cell>
          <cell r="C62">
            <v>81.400000000000006</v>
          </cell>
          <cell r="D62">
            <v>-8.26</v>
          </cell>
        </row>
        <row r="63">
          <cell r="A63">
            <v>3130</v>
          </cell>
          <cell r="B63">
            <v>95.6</v>
          </cell>
          <cell r="C63">
            <v>110.78</v>
          </cell>
          <cell r="D63">
            <v>91.8</v>
          </cell>
        </row>
        <row r="64">
          <cell r="A64">
            <v>3140</v>
          </cell>
          <cell r="B64">
            <v>24.3</v>
          </cell>
          <cell r="C64">
            <v>20.53</v>
          </cell>
          <cell r="D64">
            <v>36.74</v>
          </cell>
        </row>
        <row r="65">
          <cell r="A65">
            <v>3150</v>
          </cell>
          <cell r="B65">
            <v>340.35</v>
          </cell>
          <cell r="C65">
            <v>417.45</v>
          </cell>
          <cell r="D65">
            <v>436.94</v>
          </cell>
        </row>
        <row r="66">
          <cell r="A66">
            <v>3180</v>
          </cell>
          <cell r="B66">
            <v>681.65</v>
          </cell>
          <cell r="C66">
            <v>659.43</v>
          </cell>
          <cell r="D66">
            <v>718.38</v>
          </cell>
        </row>
        <row r="68">
          <cell r="A68">
            <v>3200</v>
          </cell>
          <cell r="B68">
            <v>0</v>
          </cell>
          <cell r="C68">
            <v>0</v>
          </cell>
          <cell r="D68">
            <v>0</v>
          </cell>
        </row>
        <row r="69">
          <cell r="A69">
            <v>3210</v>
          </cell>
          <cell r="B69">
            <v>-178.86</v>
          </cell>
          <cell r="C69">
            <v>-167.53</v>
          </cell>
          <cell r="D69">
            <v>66.69</v>
          </cell>
        </row>
        <row r="70">
          <cell r="A70">
            <v>3220</v>
          </cell>
          <cell r="B70">
            <v>0</v>
          </cell>
          <cell r="C70">
            <v>0</v>
          </cell>
          <cell r="D70">
            <v>0</v>
          </cell>
        </row>
        <row r="71">
          <cell r="A71">
            <v>3230</v>
          </cell>
          <cell r="B71">
            <v>0</v>
          </cell>
          <cell r="C71">
            <v>0</v>
          </cell>
          <cell r="D71">
            <v>0</v>
          </cell>
        </row>
        <row r="72">
          <cell r="A72">
            <v>4010</v>
          </cell>
          <cell r="B72">
            <v>0</v>
          </cell>
          <cell r="C72">
            <v>0</v>
          </cell>
          <cell r="D72">
            <v>0</v>
          </cell>
        </row>
        <row r="73">
          <cell r="A73">
            <v>4020</v>
          </cell>
          <cell r="B73">
            <v>0</v>
          </cell>
          <cell r="C73">
            <v>0</v>
          </cell>
          <cell r="D73">
            <v>0</v>
          </cell>
        </row>
        <row r="74">
          <cell r="A74">
            <v>4030</v>
          </cell>
          <cell r="B74">
            <v>0</v>
          </cell>
          <cell r="C74">
            <v>0</v>
          </cell>
          <cell r="D74">
            <v>0</v>
          </cell>
        </row>
        <row r="75">
          <cell r="A75">
            <v>4040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4050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4060</v>
          </cell>
          <cell r="B77">
            <v>-320.83</v>
          </cell>
          <cell r="C77">
            <v>-320.83</v>
          </cell>
          <cell r="D77">
            <v>-217.27</v>
          </cell>
        </row>
        <row r="78">
          <cell r="A78">
            <v>4070</v>
          </cell>
          <cell r="B78">
            <v>-0.87</v>
          </cell>
          <cell r="C78">
            <v>-10.17</v>
          </cell>
          <cell r="D78">
            <v>-9.23</v>
          </cell>
        </row>
        <row r="79">
          <cell r="A79">
            <v>4080</v>
          </cell>
          <cell r="B79">
            <v>0</v>
          </cell>
          <cell r="C79">
            <v>0</v>
          </cell>
          <cell r="D79">
            <v>0</v>
          </cell>
        </row>
        <row r="80">
          <cell r="A80">
            <v>4090</v>
          </cell>
          <cell r="B80">
            <v>177.76</v>
          </cell>
          <cell r="C80">
            <v>181.36</v>
          </cell>
          <cell r="D80">
            <v>140.87</v>
          </cell>
        </row>
        <row r="81">
          <cell r="A81">
            <v>4120</v>
          </cell>
          <cell r="B81">
            <v>21.81</v>
          </cell>
          <cell r="C81">
            <v>17.18</v>
          </cell>
          <cell r="D81">
            <v>4.5999999999999996</v>
          </cell>
        </row>
        <row r="82">
          <cell r="A82">
            <v>4130</v>
          </cell>
          <cell r="B82">
            <v>11.28</v>
          </cell>
          <cell r="C82">
            <v>11.33</v>
          </cell>
          <cell r="D82">
            <v>10.07</v>
          </cell>
        </row>
        <row r="83">
          <cell r="A83">
            <v>4140</v>
          </cell>
          <cell r="B83">
            <v>0.09</v>
          </cell>
          <cell r="C83">
            <v>2.25</v>
          </cell>
          <cell r="D83">
            <v>1.05</v>
          </cell>
        </row>
        <row r="84">
          <cell r="A84">
            <v>4150</v>
          </cell>
          <cell r="B84">
            <v>73.11</v>
          </cell>
          <cell r="C84">
            <v>120.64</v>
          </cell>
          <cell r="D84">
            <v>217.18</v>
          </cell>
        </row>
        <row r="85">
          <cell r="A85">
            <v>4180</v>
          </cell>
          <cell r="B85">
            <v>1.49</v>
          </cell>
          <cell r="C85">
            <v>1.46</v>
          </cell>
          <cell r="D85">
            <v>2.29</v>
          </cell>
        </row>
        <row r="86">
          <cell r="A86">
            <v>4190</v>
          </cell>
        </row>
        <row r="87">
          <cell r="A87">
            <v>4200</v>
          </cell>
          <cell r="B87">
            <v>0</v>
          </cell>
          <cell r="C87">
            <v>0</v>
          </cell>
          <cell r="D87">
            <v>0</v>
          </cell>
        </row>
        <row r="88">
          <cell r="A88">
            <v>4210</v>
          </cell>
          <cell r="B88">
            <v>1.81</v>
          </cell>
          <cell r="C88">
            <v>0</v>
          </cell>
          <cell r="D88">
            <v>4.4400000000000004</v>
          </cell>
        </row>
        <row r="89">
          <cell r="A89">
            <v>4220</v>
          </cell>
          <cell r="B89">
            <v>0</v>
          </cell>
          <cell r="C89">
            <v>0</v>
          </cell>
          <cell r="D89">
            <v>0</v>
          </cell>
        </row>
        <row r="90">
          <cell r="A90">
            <v>4230</v>
          </cell>
          <cell r="B90">
            <v>0</v>
          </cell>
          <cell r="C90">
            <v>0</v>
          </cell>
          <cell r="D90">
            <v>0</v>
          </cell>
        </row>
        <row r="91">
          <cell r="A91">
            <v>5010</v>
          </cell>
          <cell r="B91">
            <v>-30130.87</v>
          </cell>
          <cell r="C91">
            <v>-28660.27</v>
          </cell>
          <cell r="D91">
            <v>-27365.51</v>
          </cell>
        </row>
        <row r="92">
          <cell r="A92">
            <v>5020</v>
          </cell>
          <cell r="B92">
            <v>0</v>
          </cell>
          <cell r="C92">
            <v>0</v>
          </cell>
          <cell r="D92">
            <v>0</v>
          </cell>
        </row>
        <row r="93">
          <cell r="A93">
            <v>5030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5040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5050</v>
          </cell>
          <cell r="B95">
            <v>0</v>
          </cell>
          <cell r="C95">
            <v>0</v>
          </cell>
          <cell r="D95">
            <v>0</v>
          </cell>
        </row>
        <row r="96">
          <cell r="A96">
            <v>5060</v>
          </cell>
          <cell r="B96">
            <v>-2098.04</v>
          </cell>
          <cell r="C96">
            <v>-2098.04</v>
          </cell>
          <cell r="D96">
            <v>-2091.11</v>
          </cell>
        </row>
        <row r="97">
          <cell r="A97">
            <v>5070</v>
          </cell>
          <cell r="B97">
            <v>247.71</v>
          </cell>
          <cell r="C97">
            <v>-87.5</v>
          </cell>
          <cell r="D97">
            <v>-87.27</v>
          </cell>
        </row>
        <row r="98">
          <cell r="A98">
            <v>5080</v>
          </cell>
          <cell r="B98">
            <v>29041.18</v>
          </cell>
          <cell r="C98">
            <v>27246.22</v>
          </cell>
          <cell r="D98">
            <v>26605.95</v>
          </cell>
        </row>
        <row r="99">
          <cell r="A99">
            <v>5090</v>
          </cell>
          <cell r="B99">
            <v>837.11</v>
          </cell>
          <cell r="C99">
            <v>872.44</v>
          </cell>
          <cell r="D99">
            <v>856.36</v>
          </cell>
        </row>
        <row r="100">
          <cell r="A100">
            <v>5120</v>
          </cell>
          <cell r="B100">
            <v>221.15</v>
          </cell>
          <cell r="C100">
            <v>256.64</v>
          </cell>
          <cell r="D100">
            <v>136.34</v>
          </cell>
        </row>
        <row r="101">
          <cell r="A101">
            <v>5130</v>
          </cell>
          <cell r="B101">
            <v>42.63</v>
          </cell>
          <cell r="C101">
            <v>41.1</v>
          </cell>
          <cell r="D101">
            <v>34.97</v>
          </cell>
        </row>
        <row r="102">
          <cell r="A102">
            <v>5140</v>
          </cell>
          <cell r="B102">
            <v>114.16</v>
          </cell>
          <cell r="C102">
            <v>352.47</v>
          </cell>
          <cell r="D102">
            <v>230.43</v>
          </cell>
        </row>
        <row r="103">
          <cell r="A103">
            <v>5150</v>
          </cell>
          <cell r="B103">
            <v>500.7</v>
          </cell>
          <cell r="C103">
            <v>502.61</v>
          </cell>
          <cell r="D103">
            <v>475.64</v>
          </cell>
        </row>
        <row r="104">
          <cell r="A104">
            <v>5180</v>
          </cell>
          <cell r="B104">
            <v>310.87</v>
          </cell>
          <cell r="C104">
            <v>312.87</v>
          </cell>
          <cell r="D104">
            <v>143.31</v>
          </cell>
        </row>
        <row r="105">
          <cell r="A105">
            <v>5190</v>
          </cell>
          <cell r="B105">
            <v>16.399999999999999</v>
          </cell>
          <cell r="C105">
            <v>13.93</v>
          </cell>
          <cell r="D105">
            <v>6.73</v>
          </cell>
        </row>
        <row r="106">
          <cell r="A106">
            <v>5200</v>
          </cell>
          <cell r="B106">
            <v>979.39</v>
          </cell>
          <cell r="C106">
            <v>979.39</v>
          </cell>
          <cell r="D106">
            <v>1116.8</v>
          </cell>
        </row>
        <row r="107">
          <cell r="A107">
            <v>5210</v>
          </cell>
          <cell r="B107">
            <v>19.34</v>
          </cell>
          <cell r="C107">
            <v>0</v>
          </cell>
          <cell r="D107">
            <v>0.6</v>
          </cell>
        </row>
        <row r="108">
          <cell r="A108">
            <v>5220</v>
          </cell>
          <cell r="B108">
            <v>0</v>
          </cell>
          <cell r="C108">
            <v>0</v>
          </cell>
          <cell r="D108">
            <v>0</v>
          </cell>
        </row>
        <row r="109">
          <cell r="A109">
            <v>5230</v>
          </cell>
          <cell r="B109">
            <v>0</v>
          </cell>
          <cell r="C109">
            <v>0</v>
          </cell>
          <cell r="D109">
            <v>0</v>
          </cell>
        </row>
        <row r="110">
          <cell r="A110">
            <v>5240</v>
          </cell>
          <cell r="B110">
            <v>54.71</v>
          </cell>
          <cell r="C110">
            <v>11.67</v>
          </cell>
          <cell r="D110">
            <v>-300.74</v>
          </cell>
        </row>
        <row r="111">
          <cell r="A111">
            <v>6010</v>
          </cell>
          <cell r="B111">
            <v>-21734</v>
          </cell>
          <cell r="C111">
            <v>-21982.89</v>
          </cell>
          <cell r="D111">
            <v>-20633.650000000001</v>
          </cell>
        </row>
        <row r="112">
          <cell r="A112">
            <v>6020</v>
          </cell>
          <cell r="B112">
            <v>0</v>
          </cell>
          <cell r="C112">
            <v>0</v>
          </cell>
          <cell r="D112">
            <v>0</v>
          </cell>
        </row>
        <row r="113">
          <cell r="A113">
            <v>6030</v>
          </cell>
          <cell r="B113">
            <v>0</v>
          </cell>
          <cell r="C113">
            <v>0</v>
          </cell>
          <cell r="D113">
            <v>0</v>
          </cell>
        </row>
        <row r="114">
          <cell r="A114">
            <v>6040</v>
          </cell>
          <cell r="B114">
            <v>0</v>
          </cell>
          <cell r="C114">
            <v>0</v>
          </cell>
          <cell r="D114">
            <v>0</v>
          </cell>
        </row>
        <row r="115">
          <cell r="A115">
            <v>6050</v>
          </cell>
          <cell r="B115">
            <v>0</v>
          </cell>
          <cell r="C115">
            <v>0</v>
          </cell>
          <cell r="D115">
            <v>0</v>
          </cell>
        </row>
        <row r="116">
          <cell r="A116">
            <v>6060</v>
          </cell>
          <cell r="B116">
            <v>-1161.6300000000001</v>
          </cell>
          <cell r="C116">
            <v>-1151.24</v>
          </cell>
          <cell r="D116">
            <v>-1346.61</v>
          </cell>
        </row>
        <row r="117">
          <cell r="A117">
            <v>6070</v>
          </cell>
          <cell r="B117">
            <v>-2373.2399999999998</v>
          </cell>
          <cell r="C117">
            <v>-2094.2399999999998</v>
          </cell>
          <cell r="D117">
            <v>-1608.17</v>
          </cell>
        </row>
        <row r="118">
          <cell r="A118">
            <v>6080</v>
          </cell>
          <cell r="B118">
            <v>3328.13</v>
          </cell>
          <cell r="C118">
            <v>3300.83</v>
          </cell>
          <cell r="D118">
            <v>2832.31</v>
          </cell>
        </row>
        <row r="119">
          <cell r="A119">
            <v>6090</v>
          </cell>
          <cell r="B119">
            <v>3997.83</v>
          </cell>
          <cell r="C119">
            <v>4068.93</v>
          </cell>
          <cell r="D119">
            <v>3200.25</v>
          </cell>
        </row>
        <row r="120">
          <cell r="A120">
            <v>6120</v>
          </cell>
          <cell r="B120">
            <v>1271.29</v>
          </cell>
          <cell r="C120">
            <v>1345.76</v>
          </cell>
          <cell r="D120">
            <v>881.87</v>
          </cell>
        </row>
        <row r="121">
          <cell r="A121">
            <v>6130</v>
          </cell>
          <cell r="B121">
            <v>657.31</v>
          </cell>
          <cell r="C121">
            <v>843</v>
          </cell>
          <cell r="D121">
            <v>507.32</v>
          </cell>
        </row>
        <row r="122">
          <cell r="A122">
            <v>6140</v>
          </cell>
          <cell r="B122">
            <v>47.18</v>
          </cell>
          <cell r="C122">
            <v>45.67</v>
          </cell>
          <cell r="D122">
            <v>19.23</v>
          </cell>
        </row>
        <row r="123">
          <cell r="A123">
            <v>6150</v>
          </cell>
          <cell r="B123">
            <v>130.74</v>
          </cell>
          <cell r="C123">
            <v>174.67</v>
          </cell>
          <cell r="D123">
            <v>81.010000000000005</v>
          </cell>
        </row>
        <row r="124">
          <cell r="A124">
            <v>6180</v>
          </cell>
          <cell r="B124">
            <v>4178.7299999999996</v>
          </cell>
          <cell r="C124">
            <v>4036.34</v>
          </cell>
          <cell r="D124">
            <v>3513.97</v>
          </cell>
        </row>
        <row r="125">
          <cell r="A125">
            <v>6190</v>
          </cell>
          <cell r="B125">
            <v>152.71</v>
          </cell>
          <cell r="C125">
            <v>133.53</v>
          </cell>
          <cell r="D125">
            <v>935.33</v>
          </cell>
        </row>
        <row r="126">
          <cell r="A126">
            <v>6200</v>
          </cell>
          <cell r="B126">
            <v>2193.12</v>
          </cell>
          <cell r="C126">
            <v>2193.12</v>
          </cell>
          <cell r="D126">
            <v>2457.27</v>
          </cell>
        </row>
        <row r="127">
          <cell r="A127">
            <v>6210</v>
          </cell>
          <cell r="B127">
            <v>-1298.472</v>
          </cell>
          <cell r="C127">
            <v>-1172.4099999999999</v>
          </cell>
          <cell r="D127">
            <v>-1793.2121500000001</v>
          </cell>
        </row>
        <row r="128">
          <cell r="A128">
            <v>6220</v>
          </cell>
          <cell r="B128">
            <v>199.93</v>
          </cell>
          <cell r="C128">
            <v>187.47</v>
          </cell>
          <cell r="D128">
            <v>153.11000000000001</v>
          </cell>
        </row>
        <row r="129">
          <cell r="A129">
            <v>6230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7010</v>
          </cell>
          <cell r="B130">
            <v>-21.76</v>
          </cell>
          <cell r="C130">
            <v>-41.6</v>
          </cell>
          <cell r="D130">
            <v>0</v>
          </cell>
        </row>
        <row r="131">
          <cell r="A131">
            <v>7020</v>
          </cell>
          <cell r="B131">
            <v>-7503.92</v>
          </cell>
          <cell r="C131">
            <v>-7262.25</v>
          </cell>
          <cell r="D131">
            <v>-7507.39</v>
          </cell>
        </row>
        <row r="132">
          <cell r="A132">
            <v>7030</v>
          </cell>
          <cell r="B132">
            <v>-8604.5</v>
          </cell>
          <cell r="C132">
            <v>-9289.1</v>
          </cell>
          <cell r="D132">
            <v>-8580.52</v>
          </cell>
        </row>
        <row r="133">
          <cell r="A133">
            <v>7040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7050</v>
          </cell>
          <cell r="B134">
            <v>-1377.17</v>
          </cell>
          <cell r="C134">
            <v>-1377.17</v>
          </cell>
          <cell r="D134">
            <v>-1354</v>
          </cell>
        </row>
        <row r="135">
          <cell r="A135">
            <v>7060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7070</v>
          </cell>
          <cell r="B136">
            <v>-616.03</v>
          </cell>
          <cell r="C136">
            <v>-546.16</v>
          </cell>
          <cell r="D136">
            <v>-571.83000000000004</v>
          </cell>
        </row>
        <row r="137">
          <cell r="A137">
            <v>7080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7085</v>
          </cell>
          <cell r="B138">
            <v>610.86</v>
          </cell>
          <cell r="C138">
            <v>614.44000000000005</v>
          </cell>
          <cell r="D138">
            <v>0</v>
          </cell>
        </row>
        <row r="139">
          <cell r="A139">
            <v>7090</v>
          </cell>
          <cell r="B139">
            <v>3214.61</v>
          </cell>
          <cell r="C139">
            <v>3382.4</v>
          </cell>
          <cell r="D139">
            <v>3042.57</v>
          </cell>
        </row>
        <row r="140">
          <cell r="A140">
            <v>7120</v>
          </cell>
          <cell r="B140">
            <v>2243.34</v>
          </cell>
          <cell r="C140">
            <v>2072.83</v>
          </cell>
          <cell r="D140">
            <v>1588.36</v>
          </cell>
        </row>
        <row r="141">
          <cell r="A141">
            <v>7130</v>
          </cell>
          <cell r="B141">
            <v>427.83</v>
          </cell>
          <cell r="C141">
            <v>440.61</v>
          </cell>
          <cell r="D141">
            <v>290.99</v>
          </cell>
        </row>
        <row r="142">
          <cell r="A142">
            <v>7140</v>
          </cell>
          <cell r="B142">
            <v>30.92</v>
          </cell>
          <cell r="C142">
            <v>26.23</v>
          </cell>
          <cell r="D142">
            <v>28.36</v>
          </cell>
        </row>
        <row r="143">
          <cell r="A143">
            <v>7150</v>
          </cell>
          <cell r="B143">
            <v>108.79</v>
          </cell>
          <cell r="C143">
            <v>212.17</v>
          </cell>
          <cell r="D143">
            <v>124.19</v>
          </cell>
        </row>
        <row r="144">
          <cell r="A144">
            <v>7180</v>
          </cell>
          <cell r="B144">
            <v>3731.9</v>
          </cell>
          <cell r="C144">
            <v>3751.52</v>
          </cell>
          <cell r="D144">
            <v>3326.26</v>
          </cell>
        </row>
        <row r="145">
          <cell r="A145">
            <v>7190</v>
          </cell>
          <cell r="B145">
            <v>191.93499999999997</v>
          </cell>
          <cell r="C145">
            <v>185.88</v>
          </cell>
          <cell r="D145">
            <v>168.95</v>
          </cell>
        </row>
        <row r="146">
          <cell r="A146">
            <v>7200</v>
          </cell>
          <cell r="B146">
            <v>2356.9899999999998</v>
          </cell>
          <cell r="C146">
            <v>2391.91</v>
          </cell>
          <cell r="D146">
            <v>2624.99</v>
          </cell>
        </row>
        <row r="147">
          <cell r="A147">
            <v>7210</v>
          </cell>
          <cell r="B147">
            <v>-521.78</v>
          </cell>
          <cell r="C147">
            <v>-604.24</v>
          </cell>
          <cell r="D147">
            <v>-554.89</v>
          </cell>
        </row>
        <row r="148">
          <cell r="A148">
            <v>7220</v>
          </cell>
          <cell r="B148">
            <v>4372.78</v>
          </cell>
          <cell r="C148">
            <v>4238.1499999999996</v>
          </cell>
          <cell r="D148">
            <v>1182.83</v>
          </cell>
        </row>
        <row r="149">
          <cell r="A149">
            <v>7230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9010</v>
          </cell>
          <cell r="B150">
            <v>-13920.39</v>
          </cell>
          <cell r="C150">
            <v>-12589.18</v>
          </cell>
          <cell r="D150">
            <v>-12400.36</v>
          </cell>
        </row>
        <row r="151">
          <cell r="A151">
            <v>9020</v>
          </cell>
          <cell r="B151">
            <v>13920.4</v>
          </cell>
          <cell r="C151">
            <v>12589.18</v>
          </cell>
          <cell r="D151">
            <v>12400.36</v>
          </cell>
        </row>
        <row r="152">
          <cell r="A152">
            <v>9040</v>
          </cell>
          <cell r="B152">
            <v>-320.64</v>
          </cell>
          <cell r="C152">
            <v>-240.77</v>
          </cell>
          <cell r="D152">
            <v>-496.91</v>
          </cell>
        </row>
        <row r="153">
          <cell r="A153">
            <v>9070</v>
          </cell>
          <cell r="B153">
            <v>-1191.8599999999999</v>
          </cell>
          <cell r="C153">
            <v>-1090.43</v>
          </cell>
          <cell r="D153">
            <v>-966.46</v>
          </cell>
        </row>
        <row r="154">
          <cell r="A154">
            <v>9090</v>
          </cell>
          <cell r="B154">
            <v>1030.31</v>
          </cell>
          <cell r="C154">
            <v>1038.1099999999999</v>
          </cell>
          <cell r="D154">
            <v>796.4</v>
          </cell>
        </row>
        <row r="155">
          <cell r="A155">
            <v>9120</v>
          </cell>
          <cell r="B155">
            <v>-12.37</v>
          </cell>
          <cell r="C155">
            <v>0</v>
          </cell>
          <cell r="D155">
            <v>93.25</v>
          </cell>
        </row>
        <row r="156">
          <cell r="A156">
            <v>9130</v>
          </cell>
          <cell r="B156">
            <v>22.34</v>
          </cell>
          <cell r="C156">
            <v>0</v>
          </cell>
          <cell r="D156">
            <v>31.02</v>
          </cell>
        </row>
        <row r="157">
          <cell r="A157">
            <v>9140</v>
          </cell>
          <cell r="B157">
            <v>-0.63</v>
          </cell>
          <cell r="C157">
            <v>0</v>
          </cell>
          <cell r="D157">
            <v>16.84</v>
          </cell>
        </row>
        <row r="158">
          <cell r="A158">
            <v>9150</v>
          </cell>
          <cell r="B158">
            <v>285.52999999999997</v>
          </cell>
          <cell r="C158">
            <v>343.81</v>
          </cell>
          <cell r="D158">
            <v>1243.1500000000001</v>
          </cell>
        </row>
        <row r="159">
          <cell r="A159">
            <v>9180</v>
          </cell>
          <cell r="B159">
            <v>14.5</v>
          </cell>
          <cell r="C159">
            <v>52.11</v>
          </cell>
          <cell r="D159">
            <v>192.92</v>
          </cell>
        </row>
        <row r="160">
          <cell r="A160">
            <v>9200</v>
          </cell>
          <cell r="B160">
            <v>330.33</v>
          </cell>
          <cell r="C160">
            <v>330.33</v>
          </cell>
          <cell r="D160">
            <v>591.54</v>
          </cell>
        </row>
        <row r="161">
          <cell r="A161">
            <v>9210</v>
          </cell>
          <cell r="B161">
            <v>0</v>
          </cell>
          <cell r="C161">
            <v>0</v>
          </cell>
          <cell r="D161">
            <v>-60.48</v>
          </cell>
        </row>
        <row r="162">
          <cell r="A162">
            <v>9220</v>
          </cell>
          <cell r="B162">
            <v>-2.27</v>
          </cell>
          <cell r="C162">
            <v>12.33</v>
          </cell>
          <cell r="D162">
            <v>114.44</v>
          </cell>
        </row>
        <row r="163">
          <cell r="A163">
            <v>9230</v>
          </cell>
          <cell r="B163">
            <v>0</v>
          </cell>
          <cell r="C163">
            <v>0</v>
          </cell>
          <cell r="D163">
            <v>0</v>
          </cell>
        </row>
        <row r="164">
          <cell r="A164">
            <v>9240</v>
          </cell>
          <cell r="B164">
            <v>957.72</v>
          </cell>
          <cell r="C164">
            <v>945.96</v>
          </cell>
          <cell r="D164">
            <v>0</v>
          </cell>
        </row>
        <row r="165">
          <cell r="A165">
            <v>9250</v>
          </cell>
          <cell r="B165">
            <v>-1645.64</v>
          </cell>
          <cell r="C165">
            <v>-1665.55</v>
          </cell>
          <cell r="D165">
            <v>5070.08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1"/>
      <sheetName val="2014-15"/>
      <sheetName val="COGS"/>
      <sheetName val="2017-18 Forecast"/>
      <sheetName val="2017-18 Forecast Generation"/>
      <sheetName val="Feed in Tariff Administration"/>
      <sheetName val="ACT Gov 3Year"/>
      <sheetName val="ACT Govern"/>
      <sheetName val="Unders_Overs"/>
      <sheetName val="Forecast Template"/>
      <sheetName val="Summary"/>
      <sheetName val="Detail"/>
      <sheetName val="Royalla"/>
      <sheetName val="Mugga"/>
      <sheetName val="One Sun"/>
      <sheetName val="Coonooer"/>
      <sheetName val="Hornsdale Stg1"/>
      <sheetName val="Ararat"/>
      <sheetName val="Sapphire"/>
      <sheetName val="Crookwell"/>
      <sheetName val="Hornsdale Stg2"/>
      <sheetName val="Hornsdale Stg3"/>
      <sheetName val="Pool Prices"/>
      <sheetName val="Micro"/>
      <sheetName val="Medium"/>
      <sheetName val="Transmission"/>
      <sheetName val="JS"/>
      <sheetName val="FiT"/>
      <sheetName val="ACT Gov Summary"/>
      <sheetName val="Sunshine Hou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nputs"/>
      <sheetName val="Consol - ACTEW"/>
      <sheetName val="Consol - AGL"/>
      <sheetName val="Consol (Pre-Syn) - ACTEW"/>
      <sheetName val="Consol (Pre-Syn) - AGL"/>
      <sheetName val="Consol (Syn)"/>
      <sheetName val="Trans Costs &amp; Misc CF"/>
      <sheetName val="ACTEW Elec Retail"/>
      <sheetName val="Elec Retail Syn"/>
      <sheetName val="ACTEW Elec Network - ACTEW"/>
      <sheetName val="ACTEW Elec Network - AGL"/>
      <sheetName val="Elec Network Syn"/>
      <sheetName val="AGL Gas Retail"/>
      <sheetName val="Gas Retail Syn"/>
      <sheetName val="AGL Gas Network - ACTEW"/>
      <sheetName val="AGL Gas Network - AGL"/>
      <sheetName val="Gas Network Syn"/>
      <sheetName val="ACTEW Water Serv"/>
      <sheetName val="Water Syn"/>
      <sheetName val="ACTEW Sewer Serv"/>
      <sheetName val="Sewer Syn"/>
      <sheetName val="ACTEW EcoWise &amp; Inv"/>
      <sheetName val="EcoWise &amp; Inv Syn"/>
      <sheetName val="ACTEW TransACT"/>
      <sheetName val="TransACT Syn"/>
      <sheetName val="ACTEW Cranos"/>
      <sheetName val="Cranos Syn"/>
      <sheetName val="ACTEW Corporate"/>
      <sheetName val="Corporate Syn"/>
      <sheetName val="Consol Elimin"/>
      <sheetName val="Consol Elimin Syn"/>
      <sheetName val="Notes"/>
      <sheetName val="Bud_Exps 07"/>
      <sheetName val="Index"/>
    </sheetNames>
    <sheetDataSet>
      <sheetData sheetId="0">
        <row r="59">
          <cell r="D59" t="b">
            <v>1</v>
          </cell>
        </row>
      </sheetData>
      <sheetData sheetId="1">
        <row r="59">
          <cell r="D59" t="b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AA26" t="str">
            <v>Choose from the list if needed</v>
          </cell>
        </row>
        <row r="27">
          <cell r="AA27" t="str">
            <v>Customer numbers</v>
          </cell>
        </row>
        <row r="28">
          <cell r="AA28" t="str">
            <v>Distribution transformers</v>
          </cell>
        </row>
        <row r="29">
          <cell r="AA29" t="str">
            <v>Zone substation capacity</v>
          </cell>
        </row>
        <row r="30">
          <cell r="AA30" t="str">
            <v>Line length</v>
          </cell>
        </row>
        <row r="31">
          <cell r="AA31" t="str">
            <v>Other 1 (if applicable)</v>
          </cell>
        </row>
        <row r="32">
          <cell r="AA32" t="str">
            <v>Other 2 (if applicable)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ary"/>
      <sheetName val="Water P&amp;L"/>
      <sheetName val="Sewerage P&amp;L"/>
      <sheetName val="Holding Co. P&amp;L"/>
      <sheetName val="BD"/>
      <sheetName val="Subsidiaries "/>
      <sheetName val="Capex - Charts"/>
      <sheetName val="CODE"/>
      <sheetName val="Major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ary"/>
      <sheetName val="Water P&amp;L"/>
      <sheetName val="Sewerage P&amp;L"/>
      <sheetName val="Holding Co. P&amp;L"/>
      <sheetName val="BD"/>
      <sheetName val="Subsidiaries "/>
      <sheetName val="Capex - Charts"/>
      <sheetName val="CODE"/>
      <sheetName val="Major"/>
      <sheetName val="DCC - Secondary Contractors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terial Cost Escalators"/>
      <sheetName val="Asset Breakdown"/>
      <sheetName val="Labour Cost Escalators"/>
      <sheetName val="Asset "/>
    </sheetNames>
    <sheetDataSet>
      <sheetData sheetId="0" refreshError="1"/>
      <sheetData sheetId="1" refreshError="1">
        <row r="7">
          <cell r="C7">
            <v>0.98872360304785101</v>
          </cell>
          <cell r="D7">
            <v>1.0469163125793912</v>
          </cell>
          <cell r="E7">
            <v>1.0038396599999999</v>
          </cell>
          <cell r="F7">
            <v>1.00587782</v>
          </cell>
          <cell r="G7">
            <v>1.0044125799999999</v>
          </cell>
          <cell r="H7">
            <v>1.0017482599999998</v>
          </cell>
          <cell r="I7">
            <v>0.9887236030478509</v>
          </cell>
          <cell r="J7">
            <v>1.0473412650295619</v>
          </cell>
          <cell r="K7">
            <v>1.004326743767419</v>
          </cell>
          <cell r="L7">
            <v>1.0064469847370181</v>
          </cell>
          <cell r="M7">
            <v>1.0050503824884518</v>
          </cell>
          <cell r="N7">
            <v>1.002447159301324</v>
          </cell>
        </row>
        <row r="8">
          <cell r="C8">
            <v>0.98856401290566354</v>
          </cell>
          <cell r="D8">
            <v>1.0130430856967669</v>
          </cell>
          <cell r="E8">
            <v>0.99187499999999995</v>
          </cell>
          <cell r="F8">
            <v>0.99557499999999999</v>
          </cell>
          <cell r="G8">
            <v>0.99486000000000008</v>
          </cell>
          <cell r="H8">
            <v>0.99322500000000002</v>
          </cell>
          <cell r="I8">
            <v>0.98856401290566354</v>
          </cell>
          <cell r="J8">
            <v>1.0130475370544099</v>
          </cell>
          <cell r="K8">
            <v>0.99188005771712362</v>
          </cell>
          <cell r="L8">
            <v>0.99558117032393545</v>
          </cell>
          <cell r="M8">
            <v>0.99486720687416386</v>
          </cell>
          <cell r="N8">
            <v>0.99323319461280191</v>
          </cell>
        </row>
        <row r="9">
          <cell r="C9">
            <v>0.99930726270341397</v>
          </cell>
          <cell r="D9">
            <v>1.014963426687032</v>
          </cell>
          <cell r="E9">
            <v>1.00304628</v>
          </cell>
          <cell r="F9">
            <v>1.00696454</v>
          </cell>
          <cell r="G9">
            <v>1.0063356999999999</v>
          </cell>
          <cell r="H9">
            <v>1.00376796</v>
          </cell>
          <cell r="I9">
            <v>0.99930726270341397</v>
          </cell>
          <cell r="J9">
            <v>1.0151526840594118</v>
          </cell>
          <cell r="K9">
            <v>1.0032652283393451</v>
          </cell>
          <cell r="L9">
            <v>1.007208558089923</v>
          </cell>
          <cell r="M9">
            <v>1.00659585850962</v>
          </cell>
          <cell r="N9">
            <v>1.0040395293571229</v>
          </cell>
        </row>
        <row r="10">
          <cell r="C10">
            <v>0.99976143637700976</v>
          </cell>
          <cell r="D10">
            <v>1.0151330124288582</v>
          </cell>
          <cell r="E10">
            <v>1.0004717799999998</v>
          </cell>
          <cell r="F10">
            <v>1.0087348600000001</v>
          </cell>
          <cell r="G10">
            <v>1.0083383399999999</v>
          </cell>
          <cell r="H10">
            <v>1.00682078</v>
          </cell>
          <cell r="I10">
            <v>0.99976143637700976</v>
          </cell>
          <cell r="J10">
            <v>1.015617163315417</v>
          </cell>
          <cell r="K10">
            <v>1.0010325345802089</v>
          </cell>
          <cell r="L10">
            <v>1.0093560545784577</v>
          </cell>
          <cell r="M10">
            <v>1.0089961860440479</v>
          </cell>
          <cell r="N10">
            <v>1.0075027377138805</v>
          </cell>
        </row>
        <row r="11">
          <cell r="C11">
            <v>0.99371123852039001</v>
          </cell>
          <cell r="D11">
            <v>1.013016914</v>
          </cell>
          <cell r="E11">
            <v>0.99769437300000008</v>
          </cell>
          <cell r="F11">
            <v>0.99981538200000009</v>
          </cell>
          <cell r="G11">
            <v>0.99963948800000013</v>
          </cell>
          <cell r="H11">
            <v>0.99840262899999987</v>
          </cell>
          <cell r="I11">
            <v>0.99371123852038978</v>
          </cell>
          <cell r="J11">
            <v>1.013016914</v>
          </cell>
          <cell r="K11">
            <v>0.99769437300000008</v>
          </cell>
          <cell r="L11">
            <v>0.99981538200000009</v>
          </cell>
          <cell r="M11">
            <v>0.99963948800000013</v>
          </cell>
          <cell r="N11">
            <v>0.99840262899999987</v>
          </cell>
        </row>
        <row r="12">
          <cell r="C12">
            <v>1.0089999999999999</v>
          </cell>
          <cell r="D12">
            <v>1.004</v>
          </cell>
          <cell r="E12">
            <v>1.004</v>
          </cell>
          <cell r="F12">
            <v>1.004</v>
          </cell>
          <cell r="G12">
            <v>1.004</v>
          </cell>
          <cell r="H12">
            <v>1.0009999999999999</v>
          </cell>
          <cell r="I12">
            <v>1.0089999999999999</v>
          </cell>
          <cell r="J12">
            <v>1.004</v>
          </cell>
          <cell r="K12">
            <v>1.004</v>
          </cell>
          <cell r="L12">
            <v>1.004</v>
          </cell>
          <cell r="M12">
            <v>1.004</v>
          </cell>
          <cell r="N12">
            <v>1.0009999999999999</v>
          </cell>
        </row>
        <row r="13">
          <cell r="C13">
            <v>0.98906882003099694</v>
          </cell>
          <cell r="D13">
            <v>1.0329839521930981</v>
          </cell>
          <cell r="E13">
            <v>0.99720776000000022</v>
          </cell>
          <cell r="F13">
            <v>1.0000814</v>
          </cell>
          <cell r="G13">
            <v>0.99916706</v>
          </cell>
          <cell r="H13">
            <v>0.99742972000000019</v>
          </cell>
          <cell r="I13">
            <v>0.98906882003099694</v>
          </cell>
          <cell r="J13">
            <v>1.0331750261402048</v>
          </cell>
          <cell r="K13">
            <v>0.99742729333627533</v>
          </cell>
          <cell r="L13">
            <v>1.0003365712956993</v>
          </cell>
          <cell r="M13">
            <v>0.99945146747383262</v>
          </cell>
          <cell r="N13">
            <v>0.99773980943625995</v>
          </cell>
        </row>
        <row r="14">
          <cell r="C14">
            <v>0.99305076380924573</v>
          </cell>
          <cell r="D14">
            <v>1.0023299999999999</v>
          </cell>
          <cell r="E14">
            <v>0.99516000000000004</v>
          </cell>
          <cell r="F14">
            <v>0.99783999999999995</v>
          </cell>
          <cell r="G14">
            <v>0.99805999999999995</v>
          </cell>
          <cell r="H14">
            <v>0.99787999999999999</v>
          </cell>
          <cell r="I14">
            <v>0.99305076380924573</v>
          </cell>
          <cell r="J14">
            <v>1.0023299999999999</v>
          </cell>
          <cell r="K14">
            <v>0.99516000000000004</v>
          </cell>
          <cell r="L14">
            <v>0.99783999999999995</v>
          </cell>
          <cell r="M14">
            <v>0.99805999999999995</v>
          </cell>
          <cell r="N14">
            <v>0.99787999999999999</v>
          </cell>
        </row>
        <row r="15"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</row>
        <row r="16"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</row>
        <row r="17"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</row>
        <row r="18"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</row>
        <row r="19"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0.98611164450045585</v>
          </cell>
          <cell r="D20">
            <v>1.0372842813425565</v>
          </cell>
          <cell r="E20">
            <v>0.99620000000000009</v>
          </cell>
          <cell r="F20">
            <v>0.99950000000000006</v>
          </cell>
          <cell r="G20">
            <v>0.99845000000000006</v>
          </cell>
          <cell r="H20">
            <v>0.99690000000000012</v>
          </cell>
          <cell r="I20">
            <v>0.98611164450045585</v>
          </cell>
          <cell r="J20">
            <v>1.037503704800419</v>
          </cell>
          <cell r="K20">
            <v>0.99645210534712358</v>
          </cell>
          <cell r="L20">
            <v>0.99979303088619575</v>
          </cell>
          <cell r="M20">
            <v>0.99877660481606867</v>
          </cell>
          <cell r="N20">
            <v>0.99725609719368391</v>
          </cell>
        </row>
        <row r="21">
          <cell r="C21">
            <v>0.99305076380924573</v>
          </cell>
          <cell r="D21">
            <v>1.0023299999999999</v>
          </cell>
          <cell r="E21">
            <v>0.99516000000000004</v>
          </cell>
          <cell r="F21">
            <v>0.99783999999999995</v>
          </cell>
          <cell r="G21">
            <v>0.99805999999999995</v>
          </cell>
          <cell r="H21">
            <v>0.99787999999999999</v>
          </cell>
          <cell r="I21">
            <v>0.99305076380924573</v>
          </cell>
          <cell r="J21">
            <v>1.0023299999999999</v>
          </cell>
          <cell r="K21">
            <v>0.99516000000000004</v>
          </cell>
          <cell r="L21">
            <v>0.99783999999999995</v>
          </cell>
          <cell r="M21">
            <v>0.99805999999999995</v>
          </cell>
          <cell r="N21">
            <v>0.99787999999999999</v>
          </cell>
        </row>
        <row r="22">
          <cell r="C22">
            <v>0.99305076380924573</v>
          </cell>
          <cell r="D22">
            <v>1.0023299999999999</v>
          </cell>
          <cell r="E22">
            <v>0.99516000000000004</v>
          </cell>
          <cell r="F22">
            <v>0.99783999999999995</v>
          </cell>
          <cell r="G22">
            <v>0.99805999999999995</v>
          </cell>
          <cell r="H22">
            <v>0.99787999999999999</v>
          </cell>
          <cell r="I22">
            <v>0.99305076380924573</v>
          </cell>
          <cell r="J22">
            <v>1.0023299999999999</v>
          </cell>
          <cell r="K22">
            <v>0.99516000000000004</v>
          </cell>
          <cell r="L22">
            <v>0.99783999999999995</v>
          </cell>
          <cell r="M22">
            <v>0.99805999999999995</v>
          </cell>
          <cell r="N22">
            <v>0.99787999999999999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terial Cost Escalators"/>
      <sheetName val="Asset Breakdown"/>
      <sheetName val="Labour Cost Escalators"/>
      <sheetName val="Ass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</sheetNames>
    <sheetDataSet>
      <sheetData sheetId="0"/>
      <sheetData sheetId="1"/>
      <sheetData sheetId="2"/>
      <sheetData sheetId="3">
        <row r="19">
          <cell r="F19">
            <v>12</v>
          </cell>
        </row>
        <row r="115">
          <cell r="F115">
            <v>1</v>
          </cell>
        </row>
      </sheetData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otice"/>
      <sheetName val="Contents"/>
      <sheetName val="Assumptions"/>
      <sheetName val="Calculations"/>
      <sheetName val="Summar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of change"/>
      <sheetName val="Opex forecast"/>
      <sheetName val="Opex by cat"/>
      <sheetName val="AAD costs input=&gt;"/>
      <sheetName val="Base year input"/>
      <sheetName val="Base year escalated"/>
      <sheetName val="Step changes input"/>
      <sheetName val="Step changes escalated"/>
      <sheetName val="AAD Step changes"/>
      <sheetName val="OPEX"/>
      <sheetName val="JAM costs input=&gt;"/>
      <sheetName val="Jemena input"/>
      <sheetName val="Step Changes - NET"/>
      <sheetName val="Step Changes - GROSS"/>
      <sheetName val="Escalation weights"/>
      <sheetName val="Jemena output"/>
      <sheetName val="NSW Escalation"/>
      <sheetName val="ACT Escalation"/>
      <sheetName val="Index Tables"/>
      <sheetName val="CPI"/>
      <sheetName val="redundant tabs=&gt;"/>
      <sheetName val="UNFT"/>
      <sheetName val="Output"/>
      <sheetName val="RIN"/>
      <sheetName val="Notes"/>
    </sheetNames>
    <sheetDataSet>
      <sheetData sheetId="0">
        <row r="26">
          <cell r="C26" t="str">
            <v>Nominal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of change"/>
      <sheetName val="Opex forecast"/>
      <sheetName val="Opex by cat"/>
      <sheetName val="AAD costs input=&gt;"/>
      <sheetName val="Base year input"/>
      <sheetName val="Base year escalated"/>
      <sheetName val="Step changes input"/>
      <sheetName val="Step changes escalated"/>
      <sheetName val="AAD Step changes"/>
      <sheetName val="OPEX"/>
      <sheetName val="JAM costs input=&gt;"/>
      <sheetName val="Jemena input"/>
      <sheetName val="Step Changes - NET"/>
      <sheetName val="Step Changes - GROSS"/>
      <sheetName val="Escalation weights"/>
      <sheetName val="Jemena output"/>
      <sheetName val="NSW Escalation"/>
      <sheetName val="ACT Escalation"/>
      <sheetName val="Index Tables"/>
      <sheetName val="CPI"/>
      <sheetName val="redundant tabs=&gt;"/>
      <sheetName val="UNFT"/>
      <sheetName val="Output"/>
      <sheetName val="RIN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>
        <row r="13">
          <cell r="C13" t="str">
            <v>Output | Models</v>
          </cell>
        </row>
      </sheetData>
      <sheetData sheetId="1">
        <row r="8">
          <cell r="G8" t="str">
            <v>2014-15</v>
          </cell>
        </row>
      </sheetData>
      <sheetData sheetId="2" refreshError="1"/>
      <sheetData sheetId="3" refreshError="1"/>
      <sheetData sheetId="4">
        <row r="23">
          <cell r="C23" t="str">
            <v>2013-14</v>
          </cell>
        </row>
        <row r="24">
          <cell r="C24" t="str">
            <v>2014-15</v>
          </cell>
        </row>
        <row r="25">
          <cell r="C25" t="str">
            <v>2015-16</v>
          </cell>
        </row>
        <row r="26">
          <cell r="C26" t="str">
            <v>2016-17</v>
          </cell>
        </row>
      </sheetData>
      <sheetData sheetId="5" refreshError="1"/>
      <sheetData sheetId="6" refreshError="1"/>
      <sheetData sheetId="7" refreshError="1"/>
      <sheetData sheetId="8">
        <row r="14">
          <cell r="G14" t="str">
            <v>Per cent</v>
          </cell>
        </row>
      </sheetData>
      <sheetData sheetId="9">
        <row r="1">
          <cell r="S1" t="str">
            <v>Ok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>
        <row r="13">
          <cell r="C13" t="str">
            <v>Output | Models</v>
          </cell>
        </row>
      </sheetData>
      <sheetData sheetId="1">
        <row r="8">
          <cell r="G8" t="str">
            <v>2014-15</v>
          </cell>
        </row>
      </sheetData>
      <sheetData sheetId="2" refreshError="1"/>
      <sheetData sheetId="3" refreshError="1"/>
      <sheetData sheetId="4">
        <row r="23">
          <cell r="C23" t="str">
            <v>2013-14</v>
          </cell>
        </row>
        <row r="24">
          <cell r="C24" t="str">
            <v>2014-15</v>
          </cell>
        </row>
        <row r="25">
          <cell r="C25" t="str">
            <v>2015-16</v>
          </cell>
        </row>
        <row r="26">
          <cell r="C26" t="str">
            <v>2016-17</v>
          </cell>
        </row>
      </sheetData>
      <sheetData sheetId="5" refreshError="1"/>
      <sheetData sheetId="6" refreshError="1"/>
      <sheetData sheetId="7" refreshError="1"/>
      <sheetData sheetId="8">
        <row r="14">
          <cell r="G14" t="str">
            <v>Per cent</v>
          </cell>
        </row>
      </sheetData>
      <sheetData sheetId="9">
        <row r="1">
          <cell r="S1" t="str">
            <v>Ok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nstruct - Aus"/>
      <sheetName val="Constn IPD Table"/>
      <sheetName val="Total Construct - NSW"/>
      <sheetName val="Constn Costs - Annual"/>
      <sheetName val="IPD Table (2)"/>
      <sheetName val="EC IPD QTR"/>
      <sheetName val="ElecvWD Chart"/>
      <sheetName val="Chart1 - Aus"/>
      <sheetName val="Chart2 - Aus"/>
      <sheetName val="Chart3 - Aus"/>
      <sheetName val="Chart1 - NSW"/>
      <sheetName val="Chart2 - NSW"/>
      <sheetName val="Chart3 - NSW"/>
      <sheetName val="PPI - Qtrly"/>
      <sheetName val="PPI - Annual"/>
      <sheetName val="Definitions"/>
      <sheetName val="NSW STCONSTN"/>
      <sheetName val="Total Constn NSW"/>
      <sheetName val="Total Constn AUS"/>
      <sheetName val="ECA"/>
      <sheetName val="EGW GFKF Table"/>
      <sheetName val="IPD Table"/>
      <sheetName val="Constn Costs"/>
      <sheetName val="Elec_ECA Chart"/>
      <sheetName val="Qtrly Prices"/>
      <sheetName val="Investments"/>
      <sheetName val="Sheet1"/>
      <sheetName val="Annual"/>
      <sheetName val="NSW"/>
      <sheetName val="NSW StateConstn"/>
      <sheetName val="Sheet1 (2)"/>
    </sheetNames>
    <sheetDataSet>
      <sheetData sheetId="0">
        <row r="3">
          <cell r="C3" t="str">
            <v>Engineering Construction</v>
          </cell>
        </row>
      </sheetData>
      <sheetData sheetId="1">
        <row r="3">
          <cell r="A3" t="str">
            <v>(Year Average Growth)</v>
          </cell>
        </row>
      </sheetData>
      <sheetData sheetId="2">
        <row r="3">
          <cell r="C3" t="str">
            <v>Engineering Construction</v>
          </cell>
        </row>
      </sheetData>
      <sheetData sheetId="3">
        <row r="3">
          <cell r="B3" t="str">
            <v>Total Eng Const</v>
          </cell>
        </row>
      </sheetData>
      <sheetData sheetId="4">
        <row r="3">
          <cell r="A3" t="str">
            <v>Australia</v>
          </cell>
        </row>
      </sheetData>
      <sheetData sheetId="5">
        <row r="5">
          <cell r="B5" t="str">
            <v>ABS RAIL IPD (FROM Engineering Construction IPD)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A3" t="str">
            <v>1998/99=100</v>
          </cell>
        </row>
      </sheetData>
      <sheetData sheetId="14">
        <row r="3">
          <cell r="A3" t="str">
            <v xml:space="preserve">  YE</v>
          </cell>
        </row>
      </sheetData>
      <sheetData sheetId="15">
        <row r="3">
          <cell r="B3" t="str">
            <v xml:space="preserve">This class consists of units mainly engaged in the construction of houses (except semi-detached houses) or in carrying out alterations, additions or renovation or general repairs to houses, or in organising or managing these activities as the prime contractor. </v>
          </cell>
        </row>
      </sheetData>
      <sheetData sheetId="16">
        <row r="3">
          <cell r="A3" t="str">
            <v>fc:26/9/07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AG5">
            <v>3225.4483486386025</v>
          </cell>
          <cell r="AN5">
            <v>848.56522550805903</v>
          </cell>
          <cell r="AZ5">
            <v>-892.62484324081561</v>
          </cell>
          <cell r="BE5">
            <v>-3225.4483486386025</v>
          </cell>
          <cell r="BG5">
            <v>4295.8887316749224</v>
          </cell>
        </row>
        <row r="6">
          <cell r="AG6">
            <v>3183.1528911298765</v>
          </cell>
          <cell r="AN6">
            <v>1408.5077639547894</v>
          </cell>
          <cell r="AZ6">
            <v>-899.14741296040665</v>
          </cell>
          <cell r="BE6">
            <v>-3183.1528911298765</v>
          </cell>
          <cell r="BG6">
            <v>4650.3899445626339</v>
          </cell>
        </row>
        <row r="7">
          <cell r="AG7">
            <v>2826.28558132339</v>
          </cell>
          <cell r="AN7">
            <v>997.48364055034915</v>
          </cell>
          <cell r="AZ7">
            <v>-531.06183749273077</v>
          </cell>
          <cell r="BE7">
            <v>-2826.28558132339</v>
          </cell>
          <cell r="BG7">
            <v>4343.4075687854493</v>
          </cell>
        </row>
        <row r="8">
          <cell r="AG8">
            <v>2702.4399487912906</v>
          </cell>
          <cell r="AN8">
            <v>546.94228640604263</v>
          </cell>
          <cell r="AZ8">
            <v>-380.24661790838763</v>
          </cell>
          <cell r="BE8">
            <v>-2702.4399487912906</v>
          </cell>
          <cell r="BG8">
            <v>4183.8079276638664</v>
          </cell>
        </row>
        <row r="9">
          <cell r="AG9">
            <v>2979.1742573971428</v>
          </cell>
          <cell r="AN9">
            <v>476.06563751293788</v>
          </cell>
          <cell r="AZ9">
            <v>-472.18479214640411</v>
          </cell>
          <cell r="BE9">
            <v>-2979.1742573971428</v>
          </cell>
          <cell r="BG9">
            <v>4205.3244154847707</v>
          </cell>
        </row>
        <row r="10">
          <cell r="AG10">
            <v>3515.0347970448843</v>
          </cell>
          <cell r="AN10">
            <v>655.15328696391407</v>
          </cell>
          <cell r="AX10">
            <v>5982</v>
          </cell>
          <cell r="AZ10">
            <v>-409.87083869217531</v>
          </cell>
          <cell r="BE10">
            <v>-3515.0347970448843</v>
          </cell>
          <cell r="BG10">
            <v>4084.0679326728468</v>
          </cell>
          <cell r="BI10">
            <v>7902.2713133036314</v>
          </cell>
          <cell r="BO10">
            <v>8222</v>
          </cell>
        </row>
        <row r="11">
          <cell r="AG11">
            <v>3912.6336856342486</v>
          </cell>
          <cell r="AN11">
            <v>975.11703089326261</v>
          </cell>
          <cell r="AX11">
            <v>6827</v>
          </cell>
          <cell r="AZ11">
            <v>-231.50467708719543</v>
          </cell>
          <cell r="BE11">
            <v>-3912.6336856342486</v>
          </cell>
          <cell r="BG11">
            <v>4011.1749261370705</v>
          </cell>
          <cell r="BI11">
            <v>8532.5276188687458</v>
          </cell>
          <cell r="BO11">
            <v>8728</v>
          </cell>
        </row>
        <row r="12">
          <cell r="AG12">
            <v>5089.2869601066577</v>
          </cell>
          <cell r="AN12">
            <v>920.5973714968419</v>
          </cell>
          <cell r="AX12">
            <v>8500</v>
          </cell>
          <cell r="AZ12">
            <v>-403.41087057793629</v>
          </cell>
          <cell r="BE12">
            <v>-5089.2869601066577</v>
          </cell>
          <cell r="BG12">
            <v>3201.3339086305637</v>
          </cell>
          <cell r="BI12">
            <v>10090.918529766343</v>
          </cell>
          <cell r="BO12">
            <v>7790</v>
          </cell>
        </row>
        <row r="13">
          <cell r="AG13">
            <v>6142.6504314983295</v>
          </cell>
          <cell r="AN13">
            <v>925.11197603816697</v>
          </cell>
          <cell r="AX13">
            <v>9233</v>
          </cell>
          <cell r="AZ13">
            <v>313.55354490995524</v>
          </cell>
          <cell r="BE13">
            <v>1869.2399653007142</v>
          </cell>
          <cell r="BG13">
            <v>3050.1588230736925</v>
          </cell>
          <cell r="BI13">
            <v>1413.0298304232356</v>
          </cell>
          <cell r="BO13">
            <v>7511</v>
          </cell>
        </row>
        <row r="14">
          <cell r="AG14">
            <v>6753.5545144106418</v>
          </cell>
          <cell r="AN14">
            <v>1312.5983096335794</v>
          </cell>
          <cell r="AX14">
            <v>11235</v>
          </cell>
          <cell r="AZ14">
            <v>439.10711613145304</v>
          </cell>
          <cell r="BE14">
            <v>1993.3343135768646</v>
          </cell>
          <cell r="BG14">
            <v>3709.5240912296476</v>
          </cell>
          <cell r="BI14">
            <v>2378.9480968536418</v>
          </cell>
          <cell r="BO14">
            <v>8499</v>
          </cell>
        </row>
        <row r="15">
          <cell r="AG15">
            <v>6495.2438658727278</v>
          </cell>
          <cell r="AN15">
            <v>1400.6545822405121</v>
          </cell>
          <cell r="AX15">
            <v>11128</v>
          </cell>
          <cell r="AZ15">
            <v>483.56698791561575</v>
          </cell>
          <cell r="BE15">
            <v>2236.0975381864919</v>
          </cell>
          <cell r="BG15">
            <v>4111.9550897700083</v>
          </cell>
          <cell r="BI15">
            <v>1998.7633136491249</v>
          </cell>
          <cell r="BO15">
            <v>8487</v>
          </cell>
        </row>
        <row r="16">
          <cell r="AG16">
            <v>4738.948678612529</v>
          </cell>
          <cell r="AN16">
            <v>1227.5544048423076</v>
          </cell>
          <cell r="AX16">
            <v>9002</v>
          </cell>
          <cell r="AZ16">
            <v>461.58586121976805</v>
          </cell>
          <cell r="BE16">
            <v>2507.3597199216101</v>
          </cell>
          <cell r="BG16">
            <v>3998.1043634202001</v>
          </cell>
          <cell r="BI16">
            <v>2584.93102048439</v>
          </cell>
          <cell r="BO16">
            <v>8673</v>
          </cell>
        </row>
        <row r="17">
          <cell r="AG17">
            <v>3770.9679760302824</v>
          </cell>
          <cell r="AN17">
            <v>996.33612691441408</v>
          </cell>
          <cell r="AX17">
            <v>7086</v>
          </cell>
          <cell r="AZ17">
            <v>544.12695248173804</v>
          </cell>
          <cell r="BE17">
            <v>2151.5985051286189</v>
          </cell>
          <cell r="BG17">
            <v>4176.2687864924965</v>
          </cell>
          <cell r="BI17">
            <v>2080.4203555223357</v>
          </cell>
          <cell r="BO17">
            <v>8716</v>
          </cell>
        </row>
        <row r="18">
          <cell r="AG18">
            <v>3393.9521345300554</v>
          </cell>
          <cell r="AN18">
            <v>1231.1247049977853</v>
          </cell>
          <cell r="AX18">
            <v>6815</v>
          </cell>
          <cell r="AZ18">
            <v>293.46734170799755</v>
          </cell>
          <cell r="BE18">
            <v>2100.6585647594247</v>
          </cell>
          <cell r="BG18">
            <v>4168.9653748860819</v>
          </cell>
          <cell r="BI18">
            <v>1991.2307823704305</v>
          </cell>
          <cell r="BO18">
            <v>8515</v>
          </cell>
        </row>
        <row r="19">
          <cell r="AG19">
            <v>3905.2721280610131</v>
          </cell>
          <cell r="AN19">
            <v>1721.5209611045527</v>
          </cell>
          <cell r="AX19">
            <v>8030</v>
          </cell>
          <cell r="AZ19">
            <v>264.10951642327746</v>
          </cell>
          <cell r="BE19">
            <v>1601.6277666966143</v>
          </cell>
          <cell r="BG19">
            <v>4218.2660390717083</v>
          </cell>
          <cell r="BI19">
            <v>3518.0664042803819</v>
          </cell>
          <cell r="BO19">
            <v>9379</v>
          </cell>
        </row>
        <row r="20">
          <cell r="AG20">
            <v>4704.5556945830585</v>
          </cell>
          <cell r="AN20">
            <v>2175.0424657869407</v>
          </cell>
          <cell r="AX20">
            <v>9924</v>
          </cell>
          <cell r="AZ20">
            <v>241.82255398039615</v>
          </cell>
          <cell r="BE20">
            <v>1512.1530028006437</v>
          </cell>
          <cell r="BG20">
            <v>4281.2991015979333</v>
          </cell>
          <cell r="BI20">
            <v>2576.0706165414194</v>
          </cell>
          <cell r="BO20">
            <v>8577</v>
          </cell>
        </row>
        <row r="21">
          <cell r="AG21">
            <v>5004.4507710615289</v>
          </cell>
          <cell r="AN21">
            <v>1611.4879335142823</v>
          </cell>
          <cell r="AX21">
            <v>9911</v>
          </cell>
          <cell r="AZ21">
            <v>269.83584168023935</v>
          </cell>
          <cell r="BE21">
            <v>1571.6336717467802</v>
          </cell>
          <cell r="BG21">
            <v>4535.3966135206083</v>
          </cell>
          <cell r="BI21">
            <v>2463.296023834032</v>
          </cell>
          <cell r="BO21">
            <v>8013</v>
          </cell>
        </row>
        <row r="22">
          <cell r="AG22">
            <v>5725.8366317402961</v>
          </cell>
          <cell r="AN22">
            <v>1704.0223231699722</v>
          </cell>
          <cell r="AX22">
            <v>11084</v>
          </cell>
          <cell r="AZ22">
            <v>163.38970580841305</v>
          </cell>
          <cell r="BE22">
            <v>1640.5306036049751</v>
          </cell>
          <cell r="BG22">
            <v>4659.9843460493103</v>
          </cell>
          <cell r="BI22">
            <v>2063.1363681029088</v>
          </cell>
          <cell r="BO22">
            <v>7993</v>
          </cell>
        </row>
        <row r="23">
          <cell r="AG23">
            <v>6254.3144266736881</v>
          </cell>
          <cell r="AN23">
            <v>1986.8847889711103</v>
          </cell>
          <cell r="AX23">
            <v>12225</v>
          </cell>
          <cell r="AZ23">
            <v>194.15978156664278</v>
          </cell>
          <cell r="BE23">
            <v>1718.0175003061049</v>
          </cell>
          <cell r="BG23">
            <v>4767.0650701949407</v>
          </cell>
          <cell r="BI23">
            <v>1660.6507930189082</v>
          </cell>
          <cell r="BO23">
            <v>8392</v>
          </cell>
        </row>
        <row r="24">
          <cell r="AG24">
            <v>6204.636453215966</v>
          </cell>
          <cell r="AN24">
            <v>1957.3024405896656</v>
          </cell>
          <cell r="AX24">
            <v>12224</v>
          </cell>
          <cell r="AZ24">
            <v>149.84316807183495</v>
          </cell>
          <cell r="BE24">
            <v>1773.3828888605867</v>
          </cell>
          <cell r="BG24">
            <v>5316.4055613226637</v>
          </cell>
          <cell r="BI24">
            <v>1855.6904476528962</v>
          </cell>
          <cell r="BO24">
            <v>9352</v>
          </cell>
        </row>
        <row r="25">
          <cell r="AG25">
            <v>4050.9455674175056</v>
          </cell>
          <cell r="AN25">
            <v>1860.847276439792</v>
          </cell>
          <cell r="AX25">
            <v>8088</v>
          </cell>
          <cell r="AZ25">
            <v>168.97728028022448</v>
          </cell>
          <cell r="BE25">
            <v>1182.3418684365565</v>
          </cell>
          <cell r="BG25">
            <v>5099.3880423514529</v>
          </cell>
          <cell r="BI25">
            <v>786.25012333136146</v>
          </cell>
          <cell r="BO25">
            <v>8780</v>
          </cell>
        </row>
        <row r="26">
          <cell r="AG26">
            <v>4016.8716594913471</v>
          </cell>
          <cell r="AN26">
            <v>1447.0239185750411</v>
          </cell>
          <cell r="AX26">
            <v>7571</v>
          </cell>
          <cell r="AZ26">
            <v>122.87654872798976</v>
          </cell>
          <cell r="BE26">
            <v>1511.1252026382749</v>
          </cell>
          <cell r="BG26">
            <v>4770.3244476485379</v>
          </cell>
          <cell r="BI26">
            <v>1731.241897975975</v>
          </cell>
          <cell r="BO26">
            <v>9326</v>
          </cell>
        </row>
      </sheetData>
      <sheetData sheetId="29" refreshError="1"/>
      <sheetData sheetId="3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BS"/>
      <sheetName val="Index"/>
      <sheetName val="Index (2)"/>
      <sheetName val="Group P&amp;L - Chart"/>
      <sheetName val="Group P&amp;L"/>
      <sheetName val="Notes to P&amp;L"/>
      <sheetName val="Group Balance Sheet"/>
      <sheetName val="Group Cash Flow"/>
      <sheetName val="Group Ops&amp;Admin Expense - Chart"/>
      <sheetName val="Group Profit Diagram"/>
      <sheetName val="Electricity - Charts"/>
      <sheetName val="Water - Charts"/>
      <sheetName val="Other - Charts"/>
      <sheetName val="ACTEW Energy"/>
      <sheetName val="ACTEW Retail P&amp;L"/>
      <sheetName val="Energy Network P&amp;L"/>
      <sheetName val="Energy Ancilliary"/>
      <sheetName val="Water P&amp;L"/>
      <sheetName val="Sewerage P&amp;L"/>
      <sheetName val="Holding Co. P&amp;L"/>
      <sheetName val="BD"/>
      <sheetName val="Subsidiaries "/>
      <sheetName val="CODE"/>
      <sheetName val="DCC - Secondary Contractors"/>
      <sheetName val="Capex - Charts"/>
      <sheetName val="Major"/>
      <sheetName val="Ops &amp; Admin - Charts 1"/>
      <sheetName val="Ops &amp; Admin - Charts 2"/>
      <sheetName val="DATA"/>
      <sheetName val="SUMMARY"/>
      <sheetName val="Ops&amp;Admin Cost Data"/>
      <sheetName val="Energy Ancillary (2)"/>
      <sheetName val="Criteria2"/>
      <sheetName val="Criteria3"/>
      <sheetName val="Criteria1"/>
      <sheetName val="Module2"/>
      <sheetName val="Notes to P&amp;L (2)"/>
      <sheetName val="Notes to P&amp;L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>
        <row r="1">
          <cell r="A1">
            <v>1000</v>
          </cell>
          <cell r="B1">
            <v>829076.74</v>
          </cell>
          <cell r="C1">
            <v>910851.9</v>
          </cell>
        </row>
        <row r="2">
          <cell r="A2">
            <v>1200</v>
          </cell>
          <cell r="B2">
            <v>16561772.75</v>
          </cell>
          <cell r="C2">
            <v>17685424.68</v>
          </cell>
        </row>
        <row r="3">
          <cell r="A3">
            <v>1400</v>
          </cell>
          <cell r="B3">
            <v>0</v>
          </cell>
          <cell r="C3">
            <v>0</v>
          </cell>
        </row>
        <row r="4">
          <cell r="A4">
            <v>1500</v>
          </cell>
          <cell r="B4">
            <v>8635474.1600000001</v>
          </cell>
          <cell r="C4">
            <v>8536701.1199999992</v>
          </cell>
        </row>
        <row r="5">
          <cell r="A5">
            <v>1650</v>
          </cell>
          <cell r="B5">
            <v>1054537.96</v>
          </cell>
          <cell r="C5">
            <v>739622.94</v>
          </cell>
        </row>
        <row r="6">
          <cell r="A6">
            <v>1750</v>
          </cell>
          <cell r="B6">
            <v>6042683.8899999997</v>
          </cell>
          <cell r="C6">
            <v>7498248.7199999997</v>
          </cell>
        </row>
        <row r="7">
          <cell r="A7">
            <v>1950</v>
          </cell>
          <cell r="B7">
            <v>-1701964.58</v>
          </cell>
          <cell r="C7">
            <v>-750000</v>
          </cell>
        </row>
        <row r="8">
          <cell r="A8">
            <v>1951</v>
          </cell>
          <cell r="B8">
            <v>-2179897.54</v>
          </cell>
          <cell r="C8">
            <v>-2147749.59</v>
          </cell>
        </row>
        <row r="9">
          <cell r="A9">
            <v>1952</v>
          </cell>
          <cell r="B9">
            <v>0</v>
          </cell>
          <cell r="C9">
            <v>0</v>
          </cell>
        </row>
        <row r="10">
          <cell r="A10">
            <v>1953</v>
          </cell>
          <cell r="B10">
            <v>-648402.12</v>
          </cell>
          <cell r="C10">
            <v>-107000.04</v>
          </cell>
        </row>
        <row r="11">
          <cell r="A11">
            <v>1954</v>
          </cell>
          <cell r="B11">
            <v>445002</v>
          </cell>
          <cell r="C11">
            <v>445000.02</v>
          </cell>
        </row>
        <row r="12">
          <cell r="A12">
            <v>1960</v>
          </cell>
          <cell r="B12">
            <v>0</v>
          </cell>
          <cell r="C12">
            <v>0</v>
          </cell>
        </row>
        <row r="13">
          <cell r="A13">
            <v>1961</v>
          </cell>
          <cell r="B13">
            <v>1317331.56</v>
          </cell>
          <cell r="C13">
            <v>635139.24</v>
          </cell>
        </row>
        <row r="14">
          <cell r="A14">
            <v>1962</v>
          </cell>
          <cell r="B14">
            <v>262077.53</v>
          </cell>
          <cell r="C14">
            <v>901329.63</v>
          </cell>
        </row>
        <row r="15">
          <cell r="A15">
            <v>1963</v>
          </cell>
          <cell r="B15">
            <v>-2339158.64</v>
          </cell>
          <cell r="C15">
            <v>-2388760.5</v>
          </cell>
        </row>
        <row r="16">
          <cell r="A16">
            <v>1964</v>
          </cell>
          <cell r="B16">
            <v>2243785.94</v>
          </cell>
          <cell r="C16">
            <v>2420076.2400000002</v>
          </cell>
        </row>
        <row r="17">
          <cell r="A17">
            <v>1965</v>
          </cell>
          <cell r="B17">
            <v>-2911120.06</v>
          </cell>
          <cell r="C17">
            <v>-1944570.19</v>
          </cell>
        </row>
        <row r="18">
          <cell r="A18">
            <v>1966</v>
          </cell>
          <cell r="B18">
            <v>2916489.92</v>
          </cell>
          <cell r="C18">
            <v>1944570.19</v>
          </cell>
        </row>
        <row r="19">
          <cell r="A19">
            <v>1967</v>
          </cell>
          <cell r="B19">
            <v>-2001045.43</v>
          </cell>
          <cell r="C19">
            <v>-944026.92</v>
          </cell>
        </row>
        <row r="20">
          <cell r="A20">
            <v>1968</v>
          </cell>
          <cell r="B20">
            <v>1999645.43</v>
          </cell>
          <cell r="C20">
            <v>944027.04</v>
          </cell>
        </row>
        <row r="21">
          <cell r="A21">
            <v>1969</v>
          </cell>
          <cell r="B21">
            <v>0</v>
          </cell>
          <cell r="C21">
            <v>0</v>
          </cell>
        </row>
        <row r="22">
          <cell r="A22">
            <v>1970</v>
          </cell>
          <cell r="B22">
            <v>1732066.04</v>
          </cell>
          <cell r="C22">
            <v>1574864.9</v>
          </cell>
        </row>
        <row r="23">
          <cell r="A23">
            <v>1971</v>
          </cell>
          <cell r="B23">
            <v>1666285.24</v>
          </cell>
          <cell r="C23">
            <v>1463836.88</v>
          </cell>
        </row>
        <row r="24">
          <cell r="A24">
            <v>1972</v>
          </cell>
          <cell r="B24">
            <v>1352628</v>
          </cell>
          <cell r="C24">
            <v>1352621.58</v>
          </cell>
        </row>
        <row r="25">
          <cell r="A25">
            <v>2000</v>
          </cell>
          <cell r="B25">
            <v>2057502.93</v>
          </cell>
          <cell r="C25">
            <v>2549806.44</v>
          </cell>
        </row>
        <row r="26">
          <cell r="A26">
            <v>2200</v>
          </cell>
          <cell r="B26">
            <v>16335906.35</v>
          </cell>
          <cell r="C26">
            <v>16078913.060000001</v>
          </cell>
        </row>
        <row r="27">
          <cell r="A27">
            <v>2300</v>
          </cell>
          <cell r="B27">
            <v>14303377.109999999</v>
          </cell>
          <cell r="C27">
            <v>14137100.779999999</v>
          </cell>
        </row>
        <row r="28">
          <cell r="A28">
            <v>2310</v>
          </cell>
          <cell r="B28">
            <v>2933131.65</v>
          </cell>
          <cell r="C28">
            <v>2773621.12</v>
          </cell>
        </row>
        <row r="29">
          <cell r="A29">
            <v>2399</v>
          </cell>
          <cell r="B29">
            <v>-5850821.1100000003</v>
          </cell>
          <cell r="C29">
            <v>-7611787.1799999997</v>
          </cell>
        </row>
        <row r="30">
          <cell r="A30">
            <v>3100</v>
          </cell>
          <cell r="B30">
            <v>-67997258.120000005</v>
          </cell>
          <cell r="C30">
            <v>-67495869.560000002</v>
          </cell>
        </row>
        <row r="31">
          <cell r="A31">
            <v>3111</v>
          </cell>
          <cell r="B31">
            <v>1053198</v>
          </cell>
          <cell r="C31">
            <v>1053199.98</v>
          </cell>
        </row>
        <row r="32">
          <cell r="A32">
            <v>3112</v>
          </cell>
          <cell r="B32">
            <v>962754</v>
          </cell>
          <cell r="C32">
            <v>962749.98</v>
          </cell>
        </row>
        <row r="33">
          <cell r="A33">
            <v>3114</v>
          </cell>
          <cell r="B33">
            <v>0</v>
          </cell>
          <cell r="C33">
            <v>0</v>
          </cell>
        </row>
        <row r="34">
          <cell r="A34">
            <v>3115</v>
          </cell>
          <cell r="B34">
            <v>1469723.39</v>
          </cell>
          <cell r="C34">
            <v>1809568.98</v>
          </cell>
        </row>
        <row r="35">
          <cell r="A35">
            <v>3116</v>
          </cell>
          <cell r="B35">
            <v>35583453.009999998</v>
          </cell>
          <cell r="C35">
            <v>33185175</v>
          </cell>
        </row>
        <row r="36">
          <cell r="A36">
            <v>3117</v>
          </cell>
          <cell r="B36">
            <v>29599917.280000001</v>
          </cell>
          <cell r="C36">
            <v>29736068.870000001</v>
          </cell>
        </row>
        <row r="37">
          <cell r="A37">
            <v>3118</v>
          </cell>
          <cell r="B37">
            <v>1507099.99</v>
          </cell>
          <cell r="C37">
            <v>0</v>
          </cell>
        </row>
        <row r="38">
          <cell r="A38">
            <v>3200</v>
          </cell>
          <cell r="B38">
            <v>-4371505.5999999996</v>
          </cell>
          <cell r="C38">
            <v>-4294389.2300000004</v>
          </cell>
        </row>
        <row r="39">
          <cell r="A39">
            <v>3201</v>
          </cell>
          <cell r="B39">
            <v>-18364413.100000001</v>
          </cell>
          <cell r="C39">
            <v>-18247474.510000002</v>
          </cell>
        </row>
        <row r="40">
          <cell r="A40">
            <v>3202</v>
          </cell>
          <cell r="B40">
            <v>-29599917.280000001</v>
          </cell>
          <cell r="C40">
            <v>-29736068.870000001</v>
          </cell>
        </row>
        <row r="41">
          <cell r="A41">
            <v>3203</v>
          </cell>
          <cell r="B41">
            <v>-2179897.54</v>
          </cell>
          <cell r="C41">
            <v>-2147749.59</v>
          </cell>
        </row>
        <row r="42">
          <cell r="A42">
            <v>3204</v>
          </cell>
          <cell r="B42">
            <v>-2147466.5</v>
          </cell>
          <cell r="C42">
            <v>-2058499.98</v>
          </cell>
        </row>
        <row r="43">
          <cell r="A43">
            <v>3205</v>
          </cell>
          <cell r="B43">
            <v>-399515.37</v>
          </cell>
          <cell r="C43">
            <v>-161149.98000000001</v>
          </cell>
        </row>
        <row r="44">
          <cell r="A44">
            <v>3206</v>
          </cell>
          <cell r="B44">
            <v>8205555.25</v>
          </cell>
          <cell r="C44">
            <v>8297519</v>
          </cell>
        </row>
        <row r="45">
          <cell r="A45">
            <v>3207</v>
          </cell>
          <cell r="B45">
            <v>10109625.77</v>
          </cell>
          <cell r="C45">
            <v>10077508.59</v>
          </cell>
        </row>
        <row r="46">
          <cell r="A46">
            <v>3208</v>
          </cell>
          <cell r="B46">
            <v>-2175794.9500000002</v>
          </cell>
          <cell r="C46">
            <v>-1929499.98</v>
          </cell>
        </row>
        <row r="47">
          <cell r="A47">
            <v>3209</v>
          </cell>
          <cell r="B47">
            <v>2751837.18</v>
          </cell>
          <cell r="C47">
            <v>2034948.31</v>
          </cell>
        </row>
        <row r="48">
          <cell r="A48">
            <v>3210</v>
          </cell>
          <cell r="B48">
            <v>61207.51</v>
          </cell>
          <cell r="C48">
            <v>121606.68</v>
          </cell>
        </row>
        <row r="49">
          <cell r="A49">
            <v>3211</v>
          </cell>
          <cell r="B49">
            <v>1056000</v>
          </cell>
          <cell r="C49">
            <v>1056000</v>
          </cell>
        </row>
        <row r="50">
          <cell r="A50">
            <v>3212</v>
          </cell>
          <cell r="B50">
            <v>518004</v>
          </cell>
          <cell r="C50">
            <v>518000.04</v>
          </cell>
        </row>
        <row r="51">
          <cell r="A51">
            <v>3213</v>
          </cell>
          <cell r="B51">
            <v>0</v>
          </cell>
          <cell r="C51">
            <v>0</v>
          </cell>
        </row>
        <row r="52">
          <cell r="A52">
            <v>3214</v>
          </cell>
          <cell r="B52">
            <v>9397667</v>
          </cell>
          <cell r="C52">
            <v>9579268.7400000002</v>
          </cell>
        </row>
        <row r="53">
          <cell r="A53">
            <v>3215</v>
          </cell>
          <cell r="B53">
            <v>479909.98</v>
          </cell>
          <cell r="C53">
            <v>300900</v>
          </cell>
        </row>
        <row r="54">
          <cell r="A54">
            <v>3216</v>
          </cell>
          <cell r="B54">
            <v>2378120.62</v>
          </cell>
          <cell r="C54">
            <v>1958098.46</v>
          </cell>
        </row>
        <row r="55">
          <cell r="A55">
            <v>3217</v>
          </cell>
          <cell r="B55">
            <v>1952862.26</v>
          </cell>
          <cell r="C55">
            <v>1189489.32</v>
          </cell>
        </row>
        <row r="56">
          <cell r="A56">
            <v>3218</v>
          </cell>
          <cell r="B56">
            <v>102706.38</v>
          </cell>
          <cell r="C56">
            <v>47867.46</v>
          </cell>
        </row>
        <row r="57">
          <cell r="A57">
            <v>3219</v>
          </cell>
          <cell r="B57">
            <v>0</v>
          </cell>
          <cell r="C57">
            <v>0</v>
          </cell>
        </row>
        <row r="58">
          <cell r="A58">
            <v>3220</v>
          </cell>
          <cell r="B58">
            <v>19494.72</v>
          </cell>
          <cell r="C58">
            <v>50000.01</v>
          </cell>
        </row>
        <row r="59">
          <cell r="A59">
            <v>3221</v>
          </cell>
          <cell r="B59">
            <v>39535.79</v>
          </cell>
          <cell r="C59">
            <v>21606.69</v>
          </cell>
        </row>
        <row r="60">
          <cell r="A60">
            <v>3222</v>
          </cell>
          <cell r="B60">
            <v>-71484</v>
          </cell>
          <cell r="C60">
            <v>-149499.96</v>
          </cell>
        </row>
        <row r="61">
          <cell r="A61">
            <v>3223</v>
          </cell>
          <cell r="B61">
            <v>544830.98</v>
          </cell>
          <cell r="C61">
            <v>527025.53</v>
          </cell>
        </row>
        <row r="62">
          <cell r="A62">
            <v>3224</v>
          </cell>
          <cell r="B62">
            <v>-2722</v>
          </cell>
          <cell r="C62">
            <v>0</v>
          </cell>
        </row>
        <row r="63">
          <cell r="A63">
            <v>3225</v>
          </cell>
          <cell r="B63">
            <v>2946516</v>
          </cell>
          <cell r="C63">
            <v>3000000</v>
          </cell>
        </row>
        <row r="64">
          <cell r="A64">
            <v>3230</v>
          </cell>
          <cell r="B64">
            <v>26503267.460000001</v>
          </cell>
          <cell r="C64">
            <v>9726797.4100000001</v>
          </cell>
        </row>
        <row r="65">
          <cell r="A65">
            <v>3240</v>
          </cell>
          <cell r="B65">
            <v>-433862.36</v>
          </cell>
          <cell r="C65">
            <v>-307462.02</v>
          </cell>
        </row>
        <row r="66">
          <cell r="A66">
            <v>3241</v>
          </cell>
          <cell r="B66">
            <v>-212660.2</v>
          </cell>
          <cell r="C66">
            <v>-137350.01999999999</v>
          </cell>
        </row>
        <row r="67">
          <cell r="A67">
            <v>3242</v>
          </cell>
          <cell r="B67">
            <v>-260528</v>
          </cell>
          <cell r="C67">
            <v>-214999.98</v>
          </cell>
        </row>
        <row r="68">
          <cell r="A68">
            <v>3243</v>
          </cell>
          <cell r="B68">
            <v>0</v>
          </cell>
          <cell r="C68">
            <v>0</v>
          </cell>
        </row>
        <row r="69">
          <cell r="A69">
            <v>3244</v>
          </cell>
          <cell r="B69">
            <v>0</v>
          </cell>
          <cell r="C69">
            <v>0</v>
          </cell>
        </row>
        <row r="70">
          <cell r="A70">
            <v>3245</v>
          </cell>
          <cell r="B70">
            <v>19494.72</v>
          </cell>
          <cell r="C70">
            <v>50000.01</v>
          </cell>
        </row>
        <row r="71">
          <cell r="A71">
            <v>3246</v>
          </cell>
          <cell r="B71">
            <v>4899</v>
          </cell>
          <cell r="C71">
            <v>49999.98</v>
          </cell>
        </row>
        <row r="72">
          <cell r="A72">
            <v>3500</v>
          </cell>
          <cell r="B72">
            <v>-19076841.18</v>
          </cell>
          <cell r="C72">
            <v>-18922941.170000002</v>
          </cell>
        </row>
        <row r="73">
          <cell r="A73">
            <v>3501</v>
          </cell>
          <cell r="B73">
            <v>-1064289.83</v>
          </cell>
          <cell r="C73">
            <v>-1093507.47</v>
          </cell>
        </row>
        <row r="74">
          <cell r="A74">
            <v>3502</v>
          </cell>
          <cell r="B74">
            <v>-540830.93999999994</v>
          </cell>
          <cell r="C74">
            <v>-577343.39</v>
          </cell>
        </row>
        <row r="75">
          <cell r="A75">
            <v>3503</v>
          </cell>
          <cell r="B75">
            <v>-601317.51</v>
          </cell>
          <cell r="C75">
            <v>-238137.48</v>
          </cell>
        </row>
        <row r="76">
          <cell r="A76">
            <v>3504</v>
          </cell>
          <cell r="B76">
            <v>-629288.26</v>
          </cell>
          <cell r="C76">
            <v>-611200.02</v>
          </cell>
        </row>
        <row r="77">
          <cell r="A77">
            <v>3505</v>
          </cell>
          <cell r="B77">
            <v>7256944.0099999998</v>
          </cell>
          <cell r="C77">
            <v>6933892.7599999998</v>
          </cell>
        </row>
        <row r="78">
          <cell r="A78">
            <v>3506</v>
          </cell>
          <cell r="B78">
            <v>920220.99</v>
          </cell>
          <cell r="C78">
            <v>140669.51999999999</v>
          </cell>
        </row>
        <row r="79">
          <cell r="A79">
            <v>3507</v>
          </cell>
          <cell r="B79">
            <v>1017750</v>
          </cell>
          <cell r="C79">
            <v>1017750</v>
          </cell>
        </row>
        <row r="80">
          <cell r="A80">
            <v>3508</v>
          </cell>
          <cell r="B80">
            <v>389022</v>
          </cell>
          <cell r="C80">
            <v>389025</v>
          </cell>
        </row>
        <row r="81">
          <cell r="A81">
            <v>3509</v>
          </cell>
          <cell r="B81">
            <v>4757281.4000000004</v>
          </cell>
          <cell r="C81">
            <v>4766321.82</v>
          </cell>
        </row>
        <row r="82">
          <cell r="A82">
            <v>3510</v>
          </cell>
          <cell r="B82">
            <v>1939322.34</v>
          </cell>
          <cell r="C82">
            <v>1723249.98</v>
          </cell>
        </row>
        <row r="83">
          <cell r="A83">
            <v>3511</v>
          </cell>
          <cell r="B83">
            <v>318838.53999999998</v>
          </cell>
          <cell r="C83">
            <v>474662.86</v>
          </cell>
        </row>
        <row r="84">
          <cell r="A84">
            <v>3520</v>
          </cell>
          <cell r="B84">
            <v>-1187693</v>
          </cell>
          <cell r="C84">
            <v>-1060000</v>
          </cell>
        </row>
        <row r="85">
          <cell r="A85">
            <v>3530</v>
          </cell>
          <cell r="B85">
            <v>9969177.1600000001</v>
          </cell>
          <cell r="C85">
            <v>6084771</v>
          </cell>
        </row>
        <row r="86">
          <cell r="A86">
            <v>3600</v>
          </cell>
          <cell r="B86">
            <v>-19840460.379999999</v>
          </cell>
          <cell r="C86">
            <v>-19705284.579999998</v>
          </cell>
        </row>
        <row r="87">
          <cell r="A87">
            <v>3601</v>
          </cell>
          <cell r="B87">
            <v>155250</v>
          </cell>
          <cell r="C87">
            <v>0</v>
          </cell>
        </row>
        <row r="88">
          <cell r="A88">
            <v>3604</v>
          </cell>
          <cell r="B88">
            <v>0</v>
          </cell>
          <cell r="C88">
            <v>0</v>
          </cell>
        </row>
        <row r="89">
          <cell r="A89">
            <v>3605</v>
          </cell>
          <cell r="B89">
            <v>14965.61</v>
          </cell>
          <cell r="C89">
            <v>52000.02</v>
          </cell>
        </row>
        <row r="90">
          <cell r="A90">
            <v>3606</v>
          </cell>
          <cell r="B90">
            <v>0</v>
          </cell>
          <cell r="C90">
            <v>0</v>
          </cell>
        </row>
        <row r="91">
          <cell r="A91">
            <v>3607</v>
          </cell>
          <cell r="B91">
            <v>0</v>
          </cell>
          <cell r="C91">
            <v>0</v>
          </cell>
        </row>
        <row r="92">
          <cell r="A92">
            <v>3608</v>
          </cell>
          <cell r="B92">
            <v>1528199.87</v>
          </cell>
          <cell r="C92">
            <v>0</v>
          </cell>
        </row>
        <row r="93">
          <cell r="A93">
            <v>3650</v>
          </cell>
          <cell r="B93">
            <v>-1594193</v>
          </cell>
          <cell r="C93">
            <v>-1466200</v>
          </cell>
        </row>
        <row r="94">
          <cell r="A94">
            <v>3652</v>
          </cell>
          <cell r="B94">
            <v>6365567.7000000002</v>
          </cell>
          <cell r="C94">
            <v>6412274.7599999998</v>
          </cell>
        </row>
        <row r="95">
          <cell r="A95">
            <v>3654</v>
          </cell>
          <cell r="B95">
            <v>1251522</v>
          </cell>
          <cell r="C95">
            <v>1406775</v>
          </cell>
        </row>
        <row r="96">
          <cell r="A96">
            <v>3655</v>
          </cell>
          <cell r="B96">
            <v>665759.06000000006</v>
          </cell>
          <cell r="C96">
            <v>417545.02</v>
          </cell>
        </row>
        <row r="97">
          <cell r="A97">
            <v>3656</v>
          </cell>
          <cell r="B97">
            <v>3504200.24</v>
          </cell>
          <cell r="C97">
            <v>3501110.76</v>
          </cell>
        </row>
        <row r="98">
          <cell r="A98">
            <v>3657</v>
          </cell>
          <cell r="B98">
            <v>-2314664.23</v>
          </cell>
          <cell r="C98">
            <v>0</v>
          </cell>
        </row>
        <row r="99">
          <cell r="A99">
            <v>3658</v>
          </cell>
          <cell r="B99">
            <v>366989.99</v>
          </cell>
          <cell r="C99">
            <v>0</v>
          </cell>
        </row>
        <row r="100">
          <cell r="A100">
            <v>3700</v>
          </cell>
          <cell r="B100">
            <v>-1064289.83</v>
          </cell>
          <cell r="C100">
            <v>-1093507.47</v>
          </cell>
        </row>
        <row r="101">
          <cell r="A101">
            <v>3702</v>
          </cell>
          <cell r="B101">
            <v>0</v>
          </cell>
          <cell r="C101">
            <v>0</v>
          </cell>
        </row>
        <row r="102">
          <cell r="A102">
            <v>3704</v>
          </cell>
          <cell r="B102">
            <v>1210279.79</v>
          </cell>
          <cell r="C102">
            <v>424149.98</v>
          </cell>
        </row>
        <row r="103">
          <cell r="A103">
            <v>3705</v>
          </cell>
          <cell r="B103">
            <v>1577436.21</v>
          </cell>
          <cell r="C103">
            <v>1728367.8</v>
          </cell>
        </row>
        <row r="104">
          <cell r="A104">
            <v>3706</v>
          </cell>
          <cell r="B104">
            <v>1253081.1599999999</v>
          </cell>
          <cell r="C104">
            <v>1265211.06</v>
          </cell>
        </row>
        <row r="105">
          <cell r="A105">
            <v>3707</v>
          </cell>
          <cell r="B105">
            <v>-1257991.1200000001</v>
          </cell>
          <cell r="C105">
            <v>0</v>
          </cell>
        </row>
        <row r="106">
          <cell r="A106">
            <v>3708</v>
          </cell>
          <cell r="B106">
            <v>1572332.35</v>
          </cell>
          <cell r="C106">
            <v>1723249.98</v>
          </cell>
        </row>
        <row r="107">
          <cell r="A107">
            <v>3750</v>
          </cell>
          <cell r="B107">
            <v>-26108909.870000001</v>
          </cell>
          <cell r="C107">
            <v>-25299340.440000001</v>
          </cell>
        </row>
        <row r="108">
          <cell r="A108">
            <v>3751</v>
          </cell>
          <cell r="B108">
            <v>66534</v>
          </cell>
          <cell r="C108">
            <v>0</v>
          </cell>
        </row>
        <row r="109">
          <cell r="A109">
            <v>3752</v>
          </cell>
          <cell r="B109">
            <v>0</v>
          </cell>
          <cell r="C109">
            <v>0</v>
          </cell>
        </row>
        <row r="110">
          <cell r="A110">
            <v>3753</v>
          </cell>
          <cell r="B110">
            <v>0</v>
          </cell>
          <cell r="C110">
            <v>0</v>
          </cell>
        </row>
        <row r="111">
          <cell r="A111">
            <v>3754</v>
          </cell>
          <cell r="B111">
            <v>0</v>
          </cell>
          <cell r="C111">
            <v>0</v>
          </cell>
        </row>
        <row r="112">
          <cell r="A112">
            <v>3755</v>
          </cell>
          <cell r="B112">
            <v>16326.12</v>
          </cell>
          <cell r="C112">
            <v>54000</v>
          </cell>
        </row>
        <row r="113">
          <cell r="A113">
            <v>3756</v>
          </cell>
          <cell r="B113">
            <v>0</v>
          </cell>
          <cell r="C113">
            <v>0</v>
          </cell>
        </row>
        <row r="114">
          <cell r="A114">
            <v>3757</v>
          </cell>
          <cell r="B114">
            <v>0</v>
          </cell>
          <cell r="C114">
            <v>0</v>
          </cell>
        </row>
        <row r="115">
          <cell r="A115">
            <v>3758</v>
          </cell>
          <cell r="B115">
            <v>-45689.57</v>
          </cell>
          <cell r="C115">
            <v>0</v>
          </cell>
        </row>
        <row r="116">
          <cell r="A116">
            <v>3800</v>
          </cell>
          <cell r="B116">
            <v>-1284449</v>
          </cell>
          <cell r="C116">
            <v>-1590000</v>
          </cell>
        </row>
        <row r="117">
          <cell r="A117">
            <v>3802</v>
          </cell>
          <cell r="B117">
            <v>5052433.41</v>
          </cell>
          <cell r="C117">
            <v>3487098.18</v>
          </cell>
        </row>
        <row r="118">
          <cell r="A118">
            <v>3804</v>
          </cell>
          <cell r="B118">
            <v>778692</v>
          </cell>
          <cell r="C118">
            <v>845224.98</v>
          </cell>
        </row>
        <row r="119">
          <cell r="A119">
            <v>3805</v>
          </cell>
          <cell r="B119">
            <v>761586.38</v>
          </cell>
          <cell r="C119">
            <v>572871.98</v>
          </cell>
        </row>
        <row r="120">
          <cell r="A120">
            <v>3806</v>
          </cell>
          <cell r="B120">
            <v>3361733.27</v>
          </cell>
          <cell r="C120">
            <v>3414033.18</v>
          </cell>
        </row>
        <row r="121">
          <cell r="A121">
            <v>3807</v>
          </cell>
          <cell r="B121">
            <v>-2073024.83</v>
          </cell>
          <cell r="C121">
            <v>0</v>
          </cell>
        </row>
        <row r="122">
          <cell r="A122">
            <v>3808</v>
          </cell>
          <cell r="B122">
            <v>324644.98</v>
          </cell>
          <cell r="C122">
            <v>0</v>
          </cell>
        </row>
        <row r="123">
          <cell r="A123">
            <v>3850</v>
          </cell>
          <cell r="B123">
            <v>-3905800</v>
          </cell>
          <cell r="C123">
            <v>-3655800</v>
          </cell>
        </row>
        <row r="124">
          <cell r="A124">
            <v>3851</v>
          </cell>
          <cell r="B124">
            <v>5860976.6200000001</v>
          </cell>
          <cell r="C124">
            <v>7496843.96</v>
          </cell>
        </row>
        <row r="125">
          <cell r="A125">
            <v>3852</v>
          </cell>
          <cell r="B125">
            <v>0</v>
          </cell>
          <cell r="C125">
            <v>0</v>
          </cell>
        </row>
        <row r="126">
          <cell r="A126">
            <v>3853</v>
          </cell>
          <cell r="B126">
            <v>1370988.49</v>
          </cell>
          <cell r="C126">
            <v>1435500</v>
          </cell>
        </row>
        <row r="127">
          <cell r="A127">
            <v>3854</v>
          </cell>
          <cell r="B127">
            <v>1374947.45</v>
          </cell>
          <cell r="C127">
            <v>1417051.84</v>
          </cell>
        </row>
        <row r="128">
          <cell r="A128">
            <v>3855</v>
          </cell>
          <cell r="B128">
            <v>-1514742.35</v>
          </cell>
          <cell r="C128">
            <v>0</v>
          </cell>
        </row>
        <row r="129">
          <cell r="A129">
            <v>3856</v>
          </cell>
          <cell r="B129">
            <v>1295436.03</v>
          </cell>
          <cell r="C129">
            <v>1430850</v>
          </cell>
        </row>
        <row r="130">
          <cell r="A130">
            <v>3900</v>
          </cell>
          <cell r="B130">
            <v>-24239789.5</v>
          </cell>
          <cell r="C130">
            <v>-23552440.170000002</v>
          </cell>
        </row>
        <row r="131">
          <cell r="A131">
            <v>3901</v>
          </cell>
          <cell r="B131">
            <v>-558444.99</v>
          </cell>
          <cell r="C131">
            <v>-750000</v>
          </cell>
        </row>
        <row r="132">
          <cell r="A132">
            <v>3902</v>
          </cell>
          <cell r="B132">
            <v>-3655800</v>
          </cell>
          <cell r="C132">
            <v>-3655800</v>
          </cell>
        </row>
        <row r="133">
          <cell r="A133">
            <v>3903</v>
          </cell>
          <cell r="B133">
            <v>-1699581.92</v>
          </cell>
          <cell r="C133">
            <v>-1581900.27</v>
          </cell>
        </row>
        <row r="134">
          <cell r="A134">
            <v>3904</v>
          </cell>
          <cell r="B134">
            <v>0</v>
          </cell>
          <cell r="C134">
            <v>0</v>
          </cell>
        </row>
        <row r="135">
          <cell r="A135">
            <v>3905</v>
          </cell>
          <cell r="B135">
            <v>-419538.45</v>
          </cell>
          <cell r="C135">
            <v>-165000</v>
          </cell>
        </row>
        <row r="136">
          <cell r="A136">
            <v>3906</v>
          </cell>
          <cell r="B136">
            <v>10202618.74</v>
          </cell>
          <cell r="C136">
            <v>10969052.300000001</v>
          </cell>
        </row>
        <row r="137">
          <cell r="A137">
            <v>3907</v>
          </cell>
          <cell r="B137">
            <v>1027037.6</v>
          </cell>
          <cell r="C137">
            <v>567151.43999999994</v>
          </cell>
        </row>
        <row r="138">
          <cell r="A138">
            <v>3908</v>
          </cell>
          <cell r="B138">
            <v>678498</v>
          </cell>
          <cell r="C138">
            <v>678499.98</v>
          </cell>
        </row>
        <row r="139">
          <cell r="A139">
            <v>3909</v>
          </cell>
          <cell r="B139">
            <v>166728</v>
          </cell>
          <cell r="C139">
            <v>166725</v>
          </cell>
        </row>
        <row r="140">
          <cell r="A140">
            <v>3910</v>
          </cell>
          <cell r="B140">
            <v>791018.55</v>
          </cell>
          <cell r="C140">
            <v>660473.46</v>
          </cell>
        </row>
        <row r="141">
          <cell r="A141">
            <v>3911</v>
          </cell>
          <cell r="B141">
            <v>4736680.72</v>
          </cell>
          <cell r="C141">
            <v>4831085.0199999996</v>
          </cell>
        </row>
        <row r="142">
          <cell r="A142">
            <v>3912</v>
          </cell>
          <cell r="B142">
            <v>1620081.01</v>
          </cell>
          <cell r="C142">
            <v>1430850</v>
          </cell>
        </row>
        <row r="143">
          <cell r="A143">
            <v>3913</v>
          </cell>
          <cell r="B143">
            <v>528819.98</v>
          </cell>
          <cell r="C143">
            <v>631521.98</v>
          </cell>
        </row>
        <row r="144">
          <cell r="A144">
            <v>3914</v>
          </cell>
          <cell r="B144">
            <v>-1284449</v>
          </cell>
          <cell r="C144">
            <v>-1590000</v>
          </cell>
        </row>
        <row r="145">
          <cell r="A145">
            <v>3915</v>
          </cell>
          <cell r="B145">
            <v>-548819.87</v>
          </cell>
          <cell r="C145">
            <v>-462735</v>
          </cell>
        </row>
        <row r="146">
          <cell r="A146">
            <v>3920</v>
          </cell>
          <cell r="B146">
            <v>15876825.33</v>
          </cell>
          <cell r="C146">
            <v>9045160</v>
          </cell>
        </row>
        <row r="147">
          <cell r="A147">
            <v>4000</v>
          </cell>
          <cell r="B147">
            <v>3524368.08</v>
          </cell>
          <cell r="C147">
            <v>4541601</v>
          </cell>
        </row>
        <row r="148">
          <cell r="A148">
            <v>4100</v>
          </cell>
          <cell r="B148">
            <v>-360000</v>
          </cell>
          <cell r="C148">
            <v>-360000</v>
          </cell>
        </row>
        <row r="149">
          <cell r="A149">
            <v>4110</v>
          </cell>
          <cell r="B149">
            <v>1951220.52</v>
          </cell>
          <cell r="C149">
            <v>1749518.56</v>
          </cell>
        </row>
        <row r="150">
          <cell r="A150">
            <v>4120</v>
          </cell>
          <cell r="B150">
            <v>75064.72</v>
          </cell>
          <cell r="C150">
            <v>74318.320000000007</v>
          </cell>
        </row>
        <row r="151">
          <cell r="A151">
            <v>4130</v>
          </cell>
          <cell r="B151">
            <v>0</v>
          </cell>
          <cell r="C151">
            <v>0</v>
          </cell>
        </row>
        <row r="152">
          <cell r="A152">
            <v>4140</v>
          </cell>
          <cell r="B152">
            <v>0</v>
          </cell>
          <cell r="C152">
            <v>0</v>
          </cell>
        </row>
        <row r="153">
          <cell r="A153">
            <v>4200</v>
          </cell>
          <cell r="B153">
            <v>-271607.12</v>
          </cell>
          <cell r="C153">
            <v>-243000</v>
          </cell>
        </row>
        <row r="154">
          <cell r="A154">
            <v>4210</v>
          </cell>
          <cell r="B154">
            <v>1497077.69</v>
          </cell>
          <cell r="C154">
            <v>1269841.56</v>
          </cell>
        </row>
        <row r="155">
          <cell r="A155">
            <v>4220</v>
          </cell>
          <cell r="B155">
            <v>506595.47</v>
          </cell>
          <cell r="C155">
            <v>548023.34</v>
          </cell>
        </row>
        <row r="156">
          <cell r="A156">
            <v>4230</v>
          </cell>
          <cell r="B156">
            <v>0</v>
          </cell>
          <cell r="C156">
            <v>0</v>
          </cell>
        </row>
        <row r="157">
          <cell r="A157">
            <v>4240</v>
          </cell>
          <cell r="B157">
            <v>0</v>
          </cell>
          <cell r="C157">
            <v>0</v>
          </cell>
        </row>
        <row r="158">
          <cell r="A158">
            <v>5000</v>
          </cell>
          <cell r="B158">
            <v>0</v>
          </cell>
          <cell r="C158">
            <v>0</v>
          </cell>
        </row>
        <row r="159">
          <cell r="A159">
            <v>5600</v>
          </cell>
          <cell r="B159">
            <v>1666285.24</v>
          </cell>
          <cell r="C159">
            <v>1463836.88</v>
          </cell>
        </row>
        <row r="160">
          <cell r="A160">
            <v>5650</v>
          </cell>
          <cell r="B160">
            <v>1732066.04</v>
          </cell>
          <cell r="C160">
            <v>1574864.9</v>
          </cell>
        </row>
        <row r="161">
          <cell r="A161">
            <v>6000</v>
          </cell>
          <cell r="B161">
            <v>-513290.48</v>
          </cell>
          <cell r="C161">
            <v>-321859.5</v>
          </cell>
        </row>
        <row r="162">
          <cell r="A162">
            <v>6300</v>
          </cell>
          <cell r="B162">
            <v>0</v>
          </cell>
          <cell r="C162">
            <v>0</v>
          </cell>
        </row>
        <row r="163">
          <cell r="A163">
            <v>6301</v>
          </cell>
          <cell r="B163">
            <v>3625.77</v>
          </cell>
          <cell r="C163">
            <v>0</v>
          </cell>
        </row>
        <row r="164">
          <cell r="A164">
            <v>6302</v>
          </cell>
          <cell r="B164">
            <v>944.69</v>
          </cell>
          <cell r="C164">
            <v>0</v>
          </cell>
        </row>
        <row r="165">
          <cell r="A165">
            <v>6400</v>
          </cell>
          <cell r="B165">
            <v>-506969.95</v>
          </cell>
          <cell r="C165">
            <v>-469500</v>
          </cell>
        </row>
        <row r="166">
          <cell r="A166">
            <v>6401</v>
          </cell>
          <cell r="B166">
            <v>1972910.87</v>
          </cell>
          <cell r="C166">
            <v>1249768.27</v>
          </cell>
        </row>
        <row r="167">
          <cell r="A167">
            <v>6402</v>
          </cell>
          <cell r="B167">
            <v>147190.64000000001</v>
          </cell>
          <cell r="C167">
            <v>34328.46</v>
          </cell>
        </row>
        <row r="168">
          <cell r="A168">
            <v>6500</v>
          </cell>
          <cell r="B168">
            <v>-558444.99</v>
          </cell>
          <cell r="C168">
            <v>-750000</v>
          </cell>
        </row>
        <row r="169">
          <cell r="A169">
            <v>6501</v>
          </cell>
          <cell r="B169">
            <v>445930.54</v>
          </cell>
          <cell r="C169">
            <v>417499.68</v>
          </cell>
        </row>
        <row r="170">
          <cell r="A170">
            <v>6502</v>
          </cell>
          <cell r="B170">
            <v>345088.01</v>
          </cell>
          <cell r="C170">
            <v>242973.78</v>
          </cell>
        </row>
      </sheetData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AER Final decision ActewAGL dis"/>
    </sheetNames>
    <sheetDataSet>
      <sheetData sheetId="0">
        <row r="4">
          <cell r="L4">
            <v>3</v>
          </cell>
        </row>
      </sheetData>
      <sheetData sheetId="1">
        <row r="16">
          <cell r="C16" t="str">
            <v>ActewAGL</v>
          </cell>
        </row>
      </sheetData>
      <sheetData sheetId="2"/>
      <sheetData sheetId="3"/>
      <sheetData sheetId="4">
        <row r="88">
          <cell r="G88">
            <v>29.414362936499479</v>
          </cell>
        </row>
      </sheetData>
      <sheetData sheetId="5">
        <row r="109">
          <cell r="D109">
            <v>0.30397466191654354</v>
          </cell>
        </row>
      </sheetData>
      <sheetData sheetId="6"/>
      <sheetData sheetId="7">
        <row r="21">
          <cell r="F21" t="str">
            <v>2015-16</v>
          </cell>
        </row>
        <row r="47">
          <cell r="G47">
            <v>-4.0657682483409396E-2</v>
          </cell>
          <cell r="H47">
            <v>2.950707839041819E-2</v>
          </cell>
          <cell r="I47">
            <v>1.1464992261521624E-2</v>
          </cell>
          <cell r="J47">
            <v>1.1464992261521624E-2</v>
          </cell>
          <cell r="K47">
            <v>1.1464992261521624E-2</v>
          </cell>
          <cell r="L47">
            <v>1.1464992261521624E-2</v>
          </cell>
          <cell r="M47">
            <v>1.1464992261521624E-2</v>
          </cell>
          <cell r="N47">
            <v>1.1464992261521624E-2</v>
          </cell>
          <cell r="O47">
            <v>1.1464992261521624E-2</v>
          </cell>
          <cell r="P47">
            <v>1.1464992261521624E-2</v>
          </cell>
        </row>
        <row r="63">
          <cell r="G63">
            <v>-5.3700081725643459E-2</v>
          </cell>
          <cell r="H63">
            <v>1.7113231874464441E-2</v>
          </cell>
          <cell r="I63">
            <v>-1.1589392992328743E-3</v>
          </cell>
          <cell r="J63">
            <v>-1.1589392992328743E-3</v>
          </cell>
          <cell r="K63">
            <v>-1.1589392992328743E-3</v>
          </cell>
          <cell r="L63">
            <v>-1.1589392992328743E-3</v>
          </cell>
          <cell r="M63">
            <v>-1.1589392992328743E-3</v>
          </cell>
          <cell r="N63">
            <v>-1.1589392992328743E-3</v>
          </cell>
          <cell r="O63">
            <v>-1.1589392992328743E-3</v>
          </cell>
          <cell r="P63">
            <v>-1.1589392992328743E-3</v>
          </cell>
        </row>
        <row r="83">
          <cell r="H83">
            <v>0.18755973981463417</v>
          </cell>
          <cell r="I83">
            <v>0.03</v>
          </cell>
          <cell r="J83">
            <v>2.5000000000000001E-2</v>
          </cell>
          <cell r="K83">
            <v>0.02</v>
          </cell>
        </row>
      </sheetData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Intro"/>
      <sheetName val="Tax value roll forward"/>
      <sheetName val="Business Support Systems - CS"/>
      <sheetName val="Buildings - Corporate Services"/>
      <sheetName val="Buildings"/>
      <sheetName val="Subtransmission"/>
      <sheetName val="Zone Substations"/>
      <sheetName val="Distribution Substations"/>
      <sheetName val="Distribution Reticulation"/>
      <sheetName val="Connection Services"/>
      <sheetName val="Land"/>
      <sheetName val="Business Support Systems - Net."/>
      <sheetName val="Tax Effective Lives"/>
      <sheetName val="Tax remaining life roll forward"/>
      <sheetName val="Inflation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X factor"/>
      <sheetName val="Chart 1-revenues"/>
      <sheetName val="Chart 2-Price path"/>
      <sheetName val="Chart 3-Building blocks"/>
      <sheetName val="PTRM_Transmission_may2014"/>
    </sheetNames>
    <sheetDataSet>
      <sheetData sheetId="0"/>
      <sheetData sheetId="1">
        <row r="7">
          <cell r="G7" t="str">
            <v>Opening Distribution Assets</v>
          </cell>
        </row>
        <row r="37">
          <cell r="J37">
            <v>154.15587530007812</v>
          </cell>
        </row>
      </sheetData>
      <sheetData sheetId="2">
        <row r="27">
          <cell r="F27">
            <v>8.9925136000000003E-2</v>
          </cell>
        </row>
      </sheetData>
      <sheetData sheetId="3">
        <row r="4">
          <cell r="F4" t="str">
            <v>2013-14</v>
          </cell>
        </row>
      </sheetData>
      <sheetData sheetId="4">
        <row r="7">
          <cell r="J7">
            <v>2.5250000000000002E-2</v>
          </cell>
        </row>
      </sheetData>
      <sheetData sheetId="5">
        <row r="11">
          <cell r="E11">
            <v>13.862488051558566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Overview"/>
      <sheetName val="Evoenergy P&amp;L Oct FC"/>
      <sheetName val="Evoenergy P&amp;L Reg"/>
      <sheetName val="Evoenergy P&amp;L"/>
      <sheetName val="Overhead Expenditure"/>
      <sheetName val="BneLog"/>
      <sheetName val="Evoenergy Capital"/>
      <sheetName val="Evoenergy Capital (2)"/>
      <sheetName val="Evoenergy KPI"/>
      <sheetName val="Evoenergy P&amp;L MoM"/>
      <sheetName val="Evoenergy Capital MoM"/>
      <sheetName val="Large Feed in Tariff"/>
      <sheetName val="Input"/>
      <sheetName val="Evoenergy Capital Direct"/>
      <sheetName val="Evoenergy CIP - 12mth"/>
      <sheetName val="Evoenergy P&amp;L Dir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Apr YTD</v>
          </cell>
          <cell r="C2" t="str">
            <v>Evoenergy</v>
          </cell>
        </row>
      </sheetData>
      <sheetData sheetId="13"/>
      <sheetData sheetId="14"/>
      <sheetData sheetId="1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Overview"/>
      <sheetName val="Evoenergy P&amp;L Oct FC"/>
      <sheetName val="Evoenergy P&amp;L Reg"/>
      <sheetName val="Evoenergy P&amp;L"/>
      <sheetName val="Overhead Expenditure"/>
      <sheetName val="BneLog"/>
      <sheetName val="Evoenergy Capital"/>
      <sheetName val="Evoenergy Capital (2)"/>
      <sheetName val="Evoenergy KPI"/>
      <sheetName val="Evoenergy P&amp;L MoM"/>
      <sheetName val="Evoenergy Capital MoM"/>
      <sheetName val="Large Feed in Tariff"/>
      <sheetName val="Input"/>
      <sheetName val="Evoenergy Capital Direct"/>
      <sheetName val="Evoenergy CIP - 12mth"/>
      <sheetName val="Evoenergy P&amp;L Dir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t&amp;Loss"/>
      <sheetName val="Activity"/>
      <sheetName val="Project"/>
      <sheetName val="DATA"/>
      <sheetName val="Revenue Data"/>
      <sheetName val="Project Data"/>
      <sheetName val="Cost Budg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501498</v>
          </cell>
          <cell r="B1">
            <v>20.100000000000001</v>
          </cell>
          <cell r="C1">
            <v>124</v>
          </cell>
          <cell r="D1">
            <v>6814</v>
          </cell>
          <cell r="E1">
            <v>36843</v>
          </cell>
          <cell r="F1" t="str">
            <v>I</v>
          </cell>
          <cell r="G1" t="str">
            <v>Federal Golf Club</v>
          </cell>
          <cell r="H1" t="str">
            <v>Astbury, Geoff</v>
          </cell>
          <cell r="I1" t="str">
            <v>2112 Invoice</v>
          </cell>
          <cell r="J1" t="str">
            <v>Full Payment</v>
          </cell>
          <cell r="K1">
            <v>11</v>
          </cell>
          <cell r="L1">
            <v>3200</v>
          </cell>
          <cell r="M1">
            <v>68120</v>
          </cell>
          <cell r="N1">
            <v>0</v>
          </cell>
          <cell r="O1" t="str">
            <v>Astbury, Geoff</v>
          </cell>
        </row>
        <row r="2">
          <cell r="A2">
            <v>501700</v>
          </cell>
          <cell r="B2">
            <v>1.1000000000000001</v>
          </cell>
          <cell r="C2">
            <v>274</v>
          </cell>
          <cell r="D2">
            <v>2360</v>
          </cell>
          <cell r="E2">
            <v>37015</v>
          </cell>
          <cell r="F2" t="str">
            <v>I</v>
          </cell>
          <cell r="G2" t="str">
            <v>PROJECT CO ORDINATION (AUSTRALIA) PTY LTD</v>
          </cell>
          <cell r="H2" t="str">
            <v>Harper, Mr. Rod</v>
          </cell>
          <cell r="I2" t="str">
            <v>Ancillary-General</v>
          </cell>
          <cell r="J2" t="str">
            <v>Full Payment</v>
          </cell>
          <cell r="K2">
            <v>12</v>
          </cell>
          <cell r="L2">
            <v>0</v>
          </cell>
          <cell r="M2">
            <v>34102</v>
          </cell>
          <cell r="N2">
            <v>0</v>
          </cell>
          <cell r="O2" t="str">
            <v>Smith, Mr. Gary</v>
          </cell>
        </row>
        <row r="3">
          <cell r="A3">
            <v>501783</v>
          </cell>
          <cell r="B3">
            <v>2.1</v>
          </cell>
          <cell r="C3">
            <v>78</v>
          </cell>
          <cell r="D3">
            <v>7823</v>
          </cell>
          <cell r="E3">
            <v>36804</v>
          </cell>
          <cell r="F3" t="str">
            <v>I</v>
          </cell>
          <cell r="G3" t="str">
            <v>CATHOLIC EDUCATION CENTRE</v>
          </cell>
          <cell r="H3" t="str">
            <v>Peisley, Mr. Warren</v>
          </cell>
          <cell r="I3" t="str">
            <v>Ancillary-Design</v>
          </cell>
          <cell r="J3" t="str">
            <v>Full Payment</v>
          </cell>
          <cell r="K3">
            <v>11</v>
          </cell>
          <cell r="L3">
            <v>3200</v>
          </cell>
          <cell r="M3">
            <v>68120</v>
          </cell>
          <cell r="N3">
            <v>0</v>
          </cell>
          <cell r="O3" t="str">
            <v>Smith, Mr. Gary</v>
          </cell>
        </row>
        <row r="4">
          <cell r="A4">
            <v>501798</v>
          </cell>
          <cell r="B4">
            <v>3.1</v>
          </cell>
          <cell r="C4">
            <v>179</v>
          </cell>
          <cell r="D4">
            <v>1300</v>
          </cell>
          <cell r="E4">
            <v>36920</v>
          </cell>
          <cell r="F4" t="str">
            <v>I</v>
          </cell>
          <cell r="G4" t="str">
            <v>WODEN CONSTRUCTION</v>
          </cell>
          <cell r="H4" t="str">
            <v>Smith, Mr. Gary</v>
          </cell>
          <cell r="I4" t="str">
            <v>Ancillary-Design</v>
          </cell>
          <cell r="J4" t="str">
            <v>Full Payment</v>
          </cell>
          <cell r="K4">
            <v>11</v>
          </cell>
          <cell r="L4">
            <v>0</v>
          </cell>
          <cell r="M4">
            <v>34102</v>
          </cell>
          <cell r="N4">
            <v>0</v>
          </cell>
          <cell r="O4" t="str">
            <v>Harper, Mr. Rod</v>
          </cell>
        </row>
        <row r="5">
          <cell r="A5">
            <v>501815</v>
          </cell>
          <cell r="B5">
            <v>30.1</v>
          </cell>
          <cell r="C5">
            <v>118</v>
          </cell>
          <cell r="D5">
            <v>16194.65</v>
          </cell>
          <cell r="E5">
            <v>36833</v>
          </cell>
          <cell r="F5" t="str">
            <v>I</v>
          </cell>
          <cell r="G5" t="str">
            <v>SYLVA ELECTRICAL</v>
          </cell>
          <cell r="H5" t="str">
            <v>Singh, Mr. Darshan</v>
          </cell>
          <cell r="I5" t="str">
            <v>Ancillary-Design</v>
          </cell>
          <cell r="J5" t="str">
            <v>Full Payment</v>
          </cell>
          <cell r="K5">
            <v>11</v>
          </cell>
          <cell r="L5">
            <v>3200</v>
          </cell>
          <cell r="M5">
            <v>68120</v>
          </cell>
          <cell r="N5">
            <v>0</v>
          </cell>
          <cell r="O5" t="str">
            <v>Peisley, Mr. Warren</v>
          </cell>
        </row>
        <row r="6">
          <cell r="A6">
            <v>502142</v>
          </cell>
          <cell r="B6">
            <v>30.1</v>
          </cell>
          <cell r="C6">
            <v>514</v>
          </cell>
          <cell r="D6">
            <v>4310</v>
          </cell>
          <cell r="E6">
            <v>37223</v>
          </cell>
          <cell r="F6" t="str">
            <v>I</v>
          </cell>
          <cell r="G6" t="str">
            <v>TOTALCARE INDUSTRIES LTD</v>
          </cell>
          <cell r="H6" t="str">
            <v>Peisley, Mr. Warren</v>
          </cell>
          <cell r="I6" t="str">
            <v>Elec Ntwk Project</v>
          </cell>
          <cell r="J6" t="str">
            <v>Full Payment</v>
          </cell>
          <cell r="K6">
            <v>11</v>
          </cell>
          <cell r="L6">
            <v>0</v>
          </cell>
          <cell r="M6">
            <v>34102</v>
          </cell>
          <cell r="N6">
            <v>0</v>
          </cell>
          <cell r="O6">
            <v>200006730301</v>
          </cell>
        </row>
        <row r="7">
          <cell r="A7">
            <v>502170</v>
          </cell>
          <cell r="B7">
            <v>16.100000000000001</v>
          </cell>
          <cell r="C7">
            <v>282</v>
          </cell>
          <cell r="D7">
            <v>1885</v>
          </cell>
          <cell r="E7">
            <v>37021</v>
          </cell>
          <cell r="F7" t="str">
            <v>I</v>
          </cell>
          <cell r="G7" t="str">
            <v>IEDCS ELECTRICAL</v>
          </cell>
          <cell r="H7" t="str">
            <v>Harper, Mr. Rod</v>
          </cell>
          <cell r="I7" t="str">
            <v>11 Company</v>
          </cell>
          <cell r="J7" t="str">
            <v>Full Payment</v>
          </cell>
          <cell r="K7">
            <v>11</v>
          </cell>
          <cell r="L7">
            <v>0</v>
          </cell>
          <cell r="M7">
            <v>34102</v>
          </cell>
          <cell r="N7">
            <v>0</v>
          </cell>
          <cell r="O7" t="str">
            <v>Singh, Mr. Darshan</v>
          </cell>
        </row>
        <row r="8">
          <cell r="A8">
            <v>502407</v>
          </cell>
          <cell r="B8">
            <v>30.1</v>
          </cell>
          <cell r="C8">
            <v>231</v>
          </cell>
          <cell r="D8">
            <v>1650</v>
          </cell>
          <cell r="E8">
            <v>36978</v>
          </cell>
          <cell r="F8" t="str">
            <v>I</v>
          </cell>
          <cell r="G8" t="str">
            <v>Milin Brothers Pty Ltd</v>
          </cell>
          <cell r="H8" t="str">
            <v>Cortes, Frank</v>
          </cell>
          <cell r="I8" t="str">
            <v>Ancillary Project</v>
          </cell>
          <cell r="J8" t="str">
            <v>Full Payment</v>
          </cell>
          <cell r="K8">
            <v>11</v>
          </cell>
          <cell r="L8">
            <v>0</v>
          </cell>
          <cell r="M8">
            <v>34102</v>
          </cell>
          <cell r="N8">
            <v>0</v>
          </cell>
          <cell r="O8" t="str">
            <v>Peisley, Mr. Warren</v>
          </cell>
        </row>
        <row r="9">
          <cell r="A9">
            <v>502408</v>
          </cell>
          <cell r="B9">
            <v>30.1</v>
          </cell>
          <cell r="C9">
            <v>366</v>
          </cell>
          <cell r="D9">
            <v>56244</v>
          </cell>
          <cell r="E9">
            <v>37091</v>
          </cell>
          <cell r="F9" t="str">
            <v>I</v>
          </cell>
          <cell r="G9" t="str">
            <v>ANU</v>
          </cell>
          <cell r="H9" t="str">
            <v>Maguire, Paul</v>
          </cell>
          <cell r="I9" t="str">
            <v>Ancillary-General</v>
          </cell>
          <cell r="J9" t="str">
            <v>Full Payment</v>
          </cell>
          <cell r="K9">
            <v>11</v>
          </cell>
          <cell r="L9">
            <v>0</v>
          </cell>
          <cell r="M9">
            <v>34102</v>
          </cell>
          <cell r="N9">
            <v>0</v>
          </cell>
          <cell r="O9" t="str">
            <v>Walisundara, Mrs. Lakshmi</v>
          </cell>
        </row>
        <row r="10">
          <cell r="A10">
            <v>502442</v>
          </cell>
          <cell r="B10">
            <v>1.1000000000000001</v>
          </cell>
          <cell r="C10">
            <v>26</v>
          </cell>
          <cell r="D10">
            <v>560</v>
          </cell>
          <cell r="E10">
            <v>36755</v>
          </cell>
          <cell r="F10" t="str">
            <v>I</v>
          </cell>
          <cell r="G10" t="str">
            <v>KOUNDOURIS GROUP</v>
          </cell>
          <cell r="H10" t="str">
            <v>Singh, Mr. Darshan</v>
          </cell>
          <cell r="I10" t="str">
            <v>ENERGY - ANCILLIARY</v>
          </cell>
          <cell r="J10" t="str">
            <v>Full Payment</v>
          </cell>
          <cell r="K10">
            <v>11</v>
          </cell>
          <cell r="L10">
            <v>3200</v>
          </cell>
          <cell r="M10">
            <v>68120</v>
          </cell>
          <cell r="N10">
            <v>0</v>
          </cell>
          <cell r="O10" t="str">
            <v>Smith, Mr. Gary</v>
          </cell>
        </row>
        <row r="11">
          <cell r="A11">
            <v>502442</v>
          </cell>
          <cell r="B11">
            <v>1.4</v>
          </cell>
          <cell r="C11">
            <v>325</v>
          </cell>
          <cell r="D11">
            <v>616</v>
          </cell>
          <cell r="E11">
            <v>37048</v>
          </cell>
          <cell r="F11" t="str">
            <v>I</v>
          </cell>
          <cell r="G11" t="str">
            <v>GUIDELINE (ACT) PTY LTD</v>
          </cell>
          <cell r="H11" t="str">
            <v>Singh, Mr. Darshan</v>
          </cell>
          <cell r="I11" t="str">
            <v>Ancillary-Design</v>
          </cell>
          <cell r="J11" t="str">
            <v>Full Payment</v>
          </cell>
          <cell r="K11">
            <v>11</v>
          </cell>
          <cell r="L11">
            <v>0</v>
          </cell>
          <cell r="M11">
            <v>34102</v>
          </cell>
          <cell r="N11">
            <v>0</v>
          </cell>
          <cell r="O11" t="str">
            <v>Smith, Mr. Gary</v>
          </cell>
        </row>
        <row r="12">
          <cell r="A12">
            <v>502456</v>
          </cell>
          <cell r="B12">
            <v>30.1</v>
          </cell>
          <cell r="C12">
            <v>185</v>
          </cell>
          <cell r="D12">
            <v>3110</v>
          </cell>
          <cell r="E12">
            <v>36931</v>
          </cell>
          <cell r="F12" t="str">
            <v>I</v>
          </cell>
          <cell r="G12" t="str">
            <v>INTERGRATED CONSTRUCTION (MANAGEMENT SERVICES)</v>
          </cell>
          <cell r="H12" t="str">
            <v>Maguire, Paul</v>
          </cell>
          <cell r="I12" t="str">
            <v>Ancillary-Design</v>
          </cell>
          <cell r="J12" t="str">
            <v>Full Payment</v>
          </cell>
          <cell r="K12">
            <v>11</v>
          </cell>
          <cell r="L12">
            <v>0</v>
          </cell>
          <cell r="M12">
            <v>34102</v>
          </cell>
          <cell r="N12">
            <v>0</v>
          </cell>
          <cell r="O12" t="str">
            <v>Smith, Mr. Gary</v>
          </cell>
        </row>
        <row r="13">
          <cell r="A13">
            <v>502489</v>
          </cell>
          <cell r="B13">
            <v>30.1</v>
          </cell>
          <cell r="C13">
            <v>108</v>
          </cell>
          <cell r="D13">
            <v>7019.16</v>
          </cell>
          <cell r="E13">
            <v>36825</v>
          </cell>
          <cell r="F13" t="str">
            <v>I</v>
          </cell>
          <cell r="G13" t="str">
            <v>Toorak Management Pty Ltd</v>
          </cell>
          <cell r="H13" t="str">
            <v>Singh, Mr. Darshan</v>
          </cell>
          <cell r="I13" t="str">
            <v>Ancillary-Design</v>
          </cell>
          <cell r="J13" t="str">
            <v>Full Payment</v>
          </cell>
          <cell r="K13">
            <v>11</v>
          </cell>
          <cell r="L13">
            <v>3200</v>
          </cell>
          <cell r="M13">
            <v>68120</v>
          </cell>
          <cell r="N13">
            <v>0</v>
          </cell>
          <cell r="O13" t="str">
            <v>Harper, Mr. Rod</v>
          </cell>
        </row>
        <row r="14">
          <cell r="A14">
            <v>506062</v>
          </cell>
          <cell r="B14">
            <v>30.1</v>
          </cell>
          <cell r="C14">
            <v>290</v>
          </cell>
          <cell r="D14">
            <v>81130.2</v>
          </cell>
          <cell r="E14">
            <v>37022</v>
          </cell>
          <cell r="F14" t="str">
            <v>I</v>
          </cell>
          <cell r="G14" t="str">
            <v>ACT PROCUREMENT AND PROJECTS</v>
          </cell>
          <cell r="H14" t="str">
            <v>Rewal, Mr. Subhash</v>
          </cell>
          <cell r="I14" t="str">
            <v>Ancillary-General</v>
          </cell>
          <cell r="J14" t="str">
            <v>Full Payment</v>
          </cell>
          <cell r="K14">
            <v>12</v>
          </cell>
          <cell r="L14">
            <v>0</v>
          </cell>
          <cell r="M14">
            <v>34102</v>
          </cell>
          <cell r="N14">
            <v>0</v>
          </cell>
          <cell r="O14" t="str">
            <v>Cortes, Frank</v>
          </cell>
        </row>
        <row r="15">
          <cell r="A15">
            <v>507012</v>
          </cell>
          <cell r="B15">
            <v>30.1</v>
          </cell>
          <cell r="C15">
            <v>31</v>
          </cell>
          <cell r="D15">
            <v>56430.91</v>
          </cell>
          <cell r="E15">
            <v>36759</v>
          </cell>
          <cell r="F15" t="str">
            <v>I</v>
          </cell>
          <cell r="G15" t="str">
            <v>ACCLAIM CONTRACTORS</v>
          </cell>
          <cell r="H15" t="str">
            <v>Singh, Mr. Darshan</v>
          </cell>
          <cell r="I15" t="str">
            <v>04 Company</v>
          </cell>
          <cell r="J15" t="str">
            <v>Full Payment</v>
          </cell>
          <cell r="K15">
            <v>12</v>
          </cell>
          <cell r="L15">
            <v>0</v>
          </cell>
          <cell r="M15">
            <v>34102</v>
          </cell>
          <cell r="N15">
            <v>0</v>
          </cell>
          <cell r="O15" t="str">
            <v>Singh, Mr. Darshan</v>
          </cell>
        </row>
        <row r="16">
          <cell r="A16">
            <v>507021</v>
          </cell>
          <cell r="B16">
            <v>30.1</v>
          </cell>
          <cell r="C16">
            <v>340</v>
          </cell>
          <cell r="D16">
            <v>12113.64</v>
          </cell>
          <cell r="E16">
            <v>37067</v>
          </cell>
          <cell r="F16" t="str">
            <v>I</v>
          </cell>
          <cell r="G16" t="str">
            <v>URBAN CONTRACTORS</v>
          </cell>
          <cell r="H16" t="str">
            <v>Singh, Mr. Darshan</v>
          </cell>
          <cell r="I16" t="str">
            <v>Ancillary-Design</v>
          </cell>
          <cell r="J16" t="str">
            <v>Full Payment</v>
          </cell>
          <cell r="K16">
            <v>11</v>
          </cell>
          <cell r="L16">
            <v>0</v>
          </cell>
          <cell r="M16">
            <v>34102</v>
          </cell>
          <cell r="N16">
            <v>0</v>
          </cell>
          <cell r="O16" t="str">
            <v>Singh, Mr. Darshan</v>
          </cell>
        </row>
        <row r="17">
          <cell r="A17">
            <v>507049</v>
          </cell>
          <cell r="B17">
            <v>30.1</v>
          </cell>
          <cell r="C17">
            <v>300</v>
          </cell>
          <cell r="D17">
            <v>82500.05</v>
          </cell>
          <cell r="E17">
            <v>37029</v>
          </cell>
          <cell r="F17" t="str">
            <v>I</v>
          </cell>
          <cell r="G17" t="str">
            <v>ACT PROCUREMENT AND PROJECTS</v>
          </cell>
          <cell r="H17" t="str">
            <v>Rewal, Mr. Subhash</v>
          </cell>
          <cell r="I17" t="str">
            <v>Ancillary-Design</v>
          </cell>
          <cell r="J17" t="str">
            <v>Government Order</v>
          </cell>
          <cell r="K17">
            <v>12</v>
          </cell>
          <cell r="L17">
            <v>0</v>
          </cell>
          <cell r="M17">
            <v>34102</v>
          </cell>
          <cell r="N17">
            <v>0</v>
          </cell>
          <cell r="O17" t="str">
            <v>Maguire, Paul</v>
          </cell>
        </row>
        <row r="18">
          <cell r="A18">
            <v>507050</v>
          </cell>
          <cell r="B18">
            <v>30.1</v>
          </cell>
          <cell r="C18">
            <v>302</v>
          </cell>
          <cell r="D18">
            <v>81265.52</v>
          </cell>
          <cell r="E18">
            <v>37029</v>
          </cell>
          <cell r="F18" t="str">
            <v>I</v>
          </cell>
          <cell r="G18" t="str">
            <v>ACT PROCUREMENT AND PROJECTS</v>
          </cell>
          <cell r="H18" t="str">
            <v>Rewal, Mr. Subhash</v>
          </cell>
          <cell r="I18" t="str">
            <v>Ancillary-Design</v>
          </cell>
          <cell r="J18" t="str">
            <v>Government Order</v>
          </cell>
          <cell r="K18">
            <v>12</v>
          </cell>
          <cell r="L18">
            <v>0</v>
          </cell>
          <cell r="M18">
            <v>34102</v>
          </cell>
          <cell r="N18">
            <v>0</v>
          </cell>
          <cell r="O18" t="str">
            <v>Singh, Mr. Darshan</v>
          </cell>
        </row>
        <row r="19">
          <cell r="A19">
            <v>507052</v>
          </cell>
          <cell r="B19">
            <v>30.1</v>
          </cell>
          <cell r="C19">
            <v>299</v>
          </cell>
          <cell r="D19">
            <v>42000</v>
          </cell>
          <cell r="E19">
            <v>37029</v>
          </cell>
          <cell r="F19" t="str">
            <v>I</v>
          </cell>
          <cell r="G19" t="str">
            <v>ACT PROCUREMENT AND PROJECTS</v>
          </cell>
          <cell r="H19" t="str">
            <v>Cortes, Frank</v>
          </cell>
          <cell r="I19" t="str">
            <v>Ancillary-Design</v>
          </cell>
          <cell r="J19" t="str">
            <v>Government Order</v>
          </cell>
          <cell r="K19">
            <v>12</v>
          </cell>
          <cell r="L19">
            <v>0</v>
          </cell>
          <cell r="M19">
            <v>34102</v>
          </cell>
          <cell r="N19">
            <v>0</v>
          </cell>
          <cell r="O19" t="str">
            <v>Singh, Mr. Darshan</v>
          </cell>
        </row>
        <row r="20">
          <cell r="A20">
            <v>507085</v>
          </cell>
          <cell r="B20">
            <v>30.1</v>
          </cell>
          <cell r="C20">
            <v>18</v>
          </cell>
          <cell r="D20">
            <v>75735</v>
          </cell>
          <cell r="E20">
            <v>36750</v>
          </cell>
          <cell r="F20" t="str">
            <v>I</v>
          </cell>
          <cell r="G20" t="str">
            <v>MBA LAND</v>
          </cell>
          <cell r="H20" t="str">
            <v>Walisundara, Mrs. Lakshmi</v>
          </cell>
          <cell r="I20" t="str">
            <v>Ancillary-Design</v>
          </cell>
          <cell r="J20" t="str">
            <v>50% or 100% Payment</v>
          </cell>
          <cell r="K20">
            <v>4</v>
          </cell>
          <cell r="L20">
            <v>0</v>
          </cell>
          <cell r="M20">
            <v>34101</v>
          </cell>
          <cell r="N20">
            <v>0</v>
          </cell>
          <cell r="O20" t="str">
            <v>Rewal, Mr. Subhash</v>
          </cell>
        </row>
        <row r="21">
          <cell r="A21">
            <v>507094</v>
          </cell>
          <cell r="B21">
            <v>30.1</v>
          </cell>
          <cell r="C21">
            <v>39</v>
          </cell>
          <cell r="D21">
            <v>12809.64</v>
          </cell>
          <cell r="E21">
            <v>36767</v>
          </cell>
          <cell r="F21" t="str">
            <v>I</v>
          </cell>
          <cell r="G21" t="str">
            <v>YOUNG CONSULTING ENGINEERS PTY LTD</v>
          </cell>
          <cell r="H21" t="str">
            <v>Singh, Mr. Darshan</v>
          </cell>
          <cell r="I21" t="str">
            <v>04 Company</v>
          </cell>
          <cell r="J21" t="str">
            <v>Full Payment</v>
          </cell>
          <cell r="K21">
            <v>4</v>
          </cell>
          <cell r="L21">
            <v>0</v>
          </cell>
          <cell r="M21">
            <v>34102</v>
          </cell>
          <cell r="N21">
            <v>0</v>
          </cell>
          <cell r="O21" t="str">
            <v>Singh, Mr. Darshan</v>
          </cell>
        </row>
        <row r="22">
          <cell r="A22">
            <v>507098</v>
          </cell>
          <cell r="B22">
            <v>30.1</v>
          </cell>
          <cell r="C22">
            <v>98</v>
          </cell>
          <cell r="D22">
            <v>13169</v>
          </cell>
          <cell r="E22">
            <v>36817</v>
          </cell>
          <cell r="F22" t="str">
            <v>I</v>
          </cell>
          <cell r="G22" t="str">
            <v>HARCOURT HILL PTY LTD</v>
          </cell>
          <cell r="H22" t="str">
            <v>Peisley, Mr. Warren</v>
          </cell>
          <cell r="I22" t="str">
            <v>Ancillary-Design</v>
          </cell>
          <cell r="J22" t="str">
            <v>Full Payment</v>
          </cell>
          <cell r="K22">
            <v>12</v>
          </cell>
          <cell r="L22">
            <v>0</v>
          </cell>
          <cell r="M22">
            <v>34102</v>
          </cell>
          <cell r="N22">
            <v>0</v>
          </cell>
          <cell r="O22" t="str">
            <v>Singh, Mr. Darshan</v>
          </cell>
        </row>
        <row r="23">
          <cell r="A23">
            <v>507101</v>
          </cell>
          <cell r="B23">
            <v>30.1</v>
          </cell>
          <cell r="C23">
            <v>220</v>
          </cell>
          <cell r="D23">
            <v>881.05</v>
          </cell>
          <cell r="E23">
            <v>36965</v>
          </cell>
          <cell r="F23" t="str">
            <v>I</v>
          </cell>
          <cell r="G23" t="str">
            <v>CHIEF MINISTERS OFFICE</v>
          </cell>
          <cell r="H23" t="str">
            <v>Rewal, Mr. Subhash</v>
          </cell>
          <cell r="I23" t="str">
            <v>Ancillary-Design</v>
          </cell>
          <cell r="J23" t="str">
            <v>Full Payment</v>
          </cell>
          <cell r="K23">
            <v>12</v>
          </cell>
          <cell r="L23">
            <v>0</v>
          </cell>
          <cell r="M23">
            <v>34102</v>
          </cell>
          <cell r="N23">
            <v>0</v>
          </cell>
          <cell r="O23" t="str">
            <v>Rewal, Mr. Subhash</v>
          </cell>
        </row>
        <row r="24">
          <cell r="A24">
            <v>507106</v>
          </cell>
          <cell r="B24">
            <v>30.1</v>
          </cell>
          <cell r="C24">
            <v>173</v>
          </cell>
          <cell r="D24">
            <v>29557.15</v>
          </cell>
          <cell r="E24">
            <v>36915</v>
          </cell>
          <cell r="F24" t="str">
            <v>I</v>
          </cell>
          <cell r="G24" t="str">
            <v>ACT PROCUREMENT AND PROJECTS</v>
          </cell>
          <cell r="H24" t="str">
            <v>Singh, Mr. Darshan</v>
          </cell>
          <cell r="I24" t="str">
            <v>Ancillary-Design</v>
          </cell>
          <cell r="J24" t="str">
            <v>Full Payment</v>
          </cell>
          <cell r="K24">
            <v>12</v>
          </cell>
          <cell r="L24">
            <v>0</v>
          </cell>
          <cell r="M24">
            <v>34102</v>
          </cell>
          <cell r="N24">
            <v>0</v>
          </cell>
          <cell r="O24" t="str">
            <v>Rewal, Mr. Subhash</v>
          </cell>
        </row>
        <row r="25">
          <cell r="A25">
            <v>507108</v>
          </cell>
          <cell r="B25">
            <v>30.1</v>
          </cell>
          <cell r="C25">
            <v>259</v>
          </cell>
          <cell r="D25">
            <v>28732.82</v>
          </cell>
          <cell r="E25">
            <v>36999</v>
          </cell>
          <cell r="F25" t="str">
            <v>I</v>
          </cell>
          <cell r="G25" t="str">
            <v>ACT PROCUREMENT AND PROJECTS</v>
          </cell>
          <cell r="H25" t="str">
            <v>Rewal, Mr. Subhash</v>
          </cell>
          <cell r="I25" t="str">
            <v>Ancillary Project</v>
          </cell>
          <cell r="J25" t="str">
            <v>Government Order</v>
          </cell>
          <cell r="K25">
            <v>12</v>
          </cell>
          <cell r="L25">
            <v>0</v>
          </cell>
          <cell r="M25">
            <v>34102</v>
          </cell>
          <cell r="N25">
            <v>0</v>
          </cell>
          <cell r="O25" t="str">
            <v>Rewal, Mr. Subhash</v>
          </cell>
        </row>
        <row r="26">
          <cell r="A26">
            <v>507113</v>
          </cell>
          <cell r="B26">
            <v>30.1</v>
          </cell>
          <cell r="C26">
            <v>332</v>
          </cell>
          <cell r="D26">
            <v>31240.86</v>
          </cell>
          <cell r="E26">
            <v>37050</v>
          </cell>
          <cell r="F26" t="str">
            <v>I</v>
          </cell>
          <cell r="G26" t="str">
            <v>ACT PROCUREMENT AND PROJECTS</v>
          </cell>
          <cell r="H26" t="str">
            <v>Rewal, Mr. Subhash</v>
          </cell>
          <cell r="I26" t="str">
            <v>Ancillary-Design</v>
          </cell>
          <cell r="J26" t="str">
            <v>Government Order</v>
          </cell>
          <cell r="K26">
            <v>12</v>
          </cell>
          <cell r="L26">
            <v>0</v>
          </cell>
          <cell r="M26">
            <v>34102</v>
          </cell>
          <cell r="N26">
            <v>0</v>
          </cell>
          <cell r="O26" t="str">
            <v>Cortes, Frank</v>
          </cell>
        </row>
        <row r="27">
          <cell r="A27">
            <v>507116</v>
          </cell>
          <cell r="B27">
            <v>30.1</v>
          </cell>
          <cell r="C27">
            <v>222</v>
          </cell>
          <cell r="D27">
            <v>51390</v>
          </cell>
          <cell r="E27">
            <v>36969</v>
          </cell>
          <cell r="F27" t="str">
            <v>I</v>
          </cell>
          <cell r="G27" t="str">
            <v>HEWATT EATHWORKS PTY LTD</v>
          </cell>
          <cell r="H27" t="str">
            <v>Rewal, Mr. Subhash</v>
          </cell>
          <cell r="I27" t="str">
            <v>Ancillary-Design</v>
          </cell>
          <cell r="J27" t="str">
            <v>Full Payment</v>
          </cell>
          <cell r="K27">
            <v>11</v>
          </cell>
          <cell r="L27">
            <v>0</v>
          </cell>
          <cell r="M27">
            <v>34102</v>
          </cell>
          <cell r="N27">
            <v>0</v>
          </cell>
          <cell r="O27" t="str">
            <v>Walisundara, Mrs. Lakshmi</v>
          </cell>
        </row>
        <row r="28">
          <cell r="A28">
            <v>507118</v>
          </cell>
          <cell r="B28">
            <v>30.1</v>
          </cell>
          <cell r="C28">
            <v>53</v>
          </cell>
          <cell r="D28">
            <v>7265</v>
          </cell>
          <cell r="E28">
            <v>36776</v>
          </cell>
          <cell r="F28" t="str">
            <v>I</v>
          </cell>
          <cell r="G28" t="str">
            <v>CSIRO PLANT INDUSTRY</v>
          </cell>
          <cell r="H28" t="str">
            <v>Walisundara, Mrs. Lakshmi</v>
          </cell>
          <cell r="I28" t="str">
            <v>Ancillary-Design</v>
          </cell>
          <cell r="J28" t="str">
            <v>Full Payment</v>
          </cell>
          <cell r="K28">
            <v>12</v>
          </cell>
          <cell r="L28">
            <v>0</v>
          </cell>
          <cell r="M28">
            <v>34102</v>
          </cell>
          <cell r="N28">
            <v>0</v>
          </cell>
          <cell r="O28" t="str">
            <v>Walisundara, Mrs. Lakshmi</v>
          </cell>
        </row>
        <row r="29">
          <cell r="A29">
            <v>507122</v>
          </cell>
          <cell r="B29">
            <v>30.1</v>
          </cell>
          <cell r="C29">
            <v>331</v>
          </cell>
          <cell r="D29">
            <v>22078.18</v>
          </cell>
          <cell r="E29">
            <v>37050</v>
          </cell>
          <cell r="F29" t="str">
            <v>I</v>
          </cell>
          <cell r="G29" t="str">
            <v>ACT PROCUREMENT AND PROJECTS</v>
          </cell>
          <cell r="H29" t="str">
            <v>Rewal, Mr. Subhash</v>
          </cell>
          <cell r="I29" t="str">
            <v>Ancillary-Design</v>
          </cell>
          <cell r="J29" t="str">
            <v>Government Order</v>
          </cell>
          <cell r="K29">
            <v>12</v>
          </cell>
          <cell r="L29">
            <v>0</v>
          </cell>
          <cell r="M29">
            <v>34102</v>
          </cell>
          <cell r="N29">
            <v>0</v>
          </cell>
          <cell r="O29" t="str">
            <v>Singh, Mr. Darshan</v>
          </cell>
        </row>
        <row r="30">
          <cell r="A30">
            <v>507123</v>
          </cell>
          <cell r="B30">
            <v>30.1</v>
          </cell>
          <cell r="C30">
            <v>69</v>
          </cell>
          <cell r="D30">
            <v>2472</v>
          </cell>
          <cell r="E30">
            <v>36788</v>
          </cell>
          <cell r="F30" t="str">
            <v>I</v>
          </cell>
          <cell r="G30" t="str">
            <v>ST HILLIERS (ACT)</v>
          </cell>
          <cell r="H30" t="str">
            <v>Peisley, Mr. Warren</v>
          </cell>
          <cell r="I30" t="str">
            <v>Ancillary-Design</v>
          </cell>
          <cell r="J30" t="str">
            <v>Full Payment</v>
          </cell>
          <cell r="K30">
            <v>12</v>
          </cell>
          <cell r="L30">
            <v>0</v>
          </cell>
          <cell r="M30">
            <v>34102</v>
          </cell>
          <cell r="N30">
            <v>0</v>
          </cell>
          <cell r="O30" t="str">
            <v>Peisley, Mr. Warren</v>
          </cell>
        </row>
        <row r="31">
          <cell r="A31">
            <v>507124</v>
          </cell>
          <cell r="B31">
            <v>30.1</v>
          </cell>
          <cell r="C31">
            <v>136</v>
          </cell>
          <cell r="D31">
            <v>10950</v>
          </cell>
          <cell r="E31">
            <v>36859</v>
          </cell>
          <cell r="F31" t="str">
            <v>I</v>
          </cell>
          <cell r="G31" t="str">
            <v>OSBORNE CONSULTANTS PTY LTD</v>
          </cell>
          <cell r="H31" t="str">
            <v>Walisundara, Mrs. Lakshmi</v>
          </cell>
          <cell r="I31" t="str">
            <v>Ancillary-Design</v>
          </cell>
          <cell r="J31" t="str">
            <v>Full Payment</v>
          </cell>
          <cell r="K31">
            <v>12</v>
          </cell>
          <cell r="L31">
            <v>0</v>
          </cell>
          <cell r="M31">
            <v>34102</v>
          </cell>
          <cell r="N31">
            <v>0</v>
          </cell>
          <cell r="O31" t="str">
            <v>Rewal, Mr. Subhash</v>
          </cell>
        </row>
        <row r="32">
          <cell r="A32">
            <v>507125</v>
          </cell>
          <cell r="B32">
            <v>30.1</v>
          </cell>
          <cell r="C32">
            <v>102</v>
          </cell>
          <cell r="D32">
            <v>16200</v>
          </cell>
          <cell r="E32">
            <v>36819</v>
          </cell>
          <cell r="F32" t="str">
            <v>I</v>
          </cell>
          <cell r="G32" t="str">
            <v>MBA LAND</v>
          </cell>
          <cell r="H32" t="str">
            <v>Walisundara, Mrs. Lakshmi</v>
          </cell>
          <cell r="I32" t="str">
            <v>Ancillary-Design</v>
          </cell>
          <cell r="J32" t="str">
            <v>Full Payment</v>
          </cell>
          <cell r="K32">
            <v>12</v>
          </cell>
          <cell r="L32">
            <v>0</v>
          </cell>
          <cell r="M32">
            <v>34102</v>
          </cell>
          <cell r="N32">
            <v>0</v>
          </cell>
          <cell r="O32" t="str">
            <v>Rewal, Mr. Subhash</v>
          </cell>
        </row>
        <row r="33">
          <cell r="A33">
            <v>507127</v>
          </cell>
          <cell r="B33">
            <v>30.1</v>
          </cell>
          <cell r="C33">
            <v>177</v>
          </cell>
          <cell r="D33">
            <v>99985</v>
          </cell>
          <cell r="E33">
            <v>36916</v>
          </cell>
          <cell r="F33" t="str">
            <v>I</v>
          </cell>
          <cell r="G33" t="str">
            <v>CANBERRA INVESTMENT CORPORATION</v>
          </cell>
          <cell r="H33" t="str">
            <v>Walisundara, Mrs. Lakshmi</v>
          </cell>
          <cell r="I33" t="str">
            <v>Ancillary-Design</v>
          </cell>
          <cell r="J33" t="str">
            <v>50% or 100% Payment</v>
          </cell>
          <cell r="K33">
            <v>12</v>
          </cell>
          <cell r="L33">
            <v>0</v>
          </cell>
          <cell r="M33">
            <v>34102</v>
          </cell>
          <cell r="N33">
            <v>0</v>
          </cell>
          <cell r="O33" t="str">
            <v>Singh, Mr. Darshan</v>
          </cell>
        </row>
        <row r="34">
          <cell r="A34">
            <v>507128</v>
          </cell>
          <cell r="B34">
            <v>10.1</v>
          </cell>
          <cell r="C34">
            <v>264</v>
          </cell>
          <cell r="D34">
            <v>7247.68</v>
          </cell>
          <cell r="E34">
            <v>37005</v>
          </cell>
          <cell r="F34" t="str">
            <v>I</v>
          </cell>
          <cell r="G34" t="str">
            <v>DEPARTMENT OF URBAN SERVICES</v>
          </cell>
          <cell r="H34" t="str">
            <v>Rewal, Mr. Subhash</v>
          </cell>
          <cell r="I34" t="str">
            <v>Ancillary-Design</v>
          </cell>
          <cell r="J34" t="str">
            <v>Government Order</v>
          </cell>
          <cell r="K34">
            <v>12</v>
          </cell>
          <cell r="L34">
            <v>0</v>
          </cell>
          <cell r="M34">
            <v>34102</v>
          </cell>
          <cell r="N34">
            <v>0</v>
          </cell>
          <cell r="O34" t="str">
            <v>Rewal, Mr. Subhash</v>
          </cell>
        </row>
        <row r="35">
          <cell r="A35">
            <v>507129</v>
          </cell>
          <cell r="B35">
            <v>10.1</v>
          </cell>
          <cell r="C35">
            <v>360</v>
          </cell>
          <cell r="D35">
            <v>36790.910000000003</v>
          </cell>
          <cell r="E35">
            <v>37085</v>
          </cell>
          <cell r="F35" t="str">
            <v>I</v>
          </cell>
          <cell r="G35" t="str">
            <v>ACT PROCUREMENT AND PROJECTS</v>
          </cell>
          <cell r="H35" t="str">
            <v>Rewal, Mr. Subhash</v>
          </cell>
          <cell r="I35" t="str">
            <v>Elec Ntwk Project</v>
          </cell>
          <cell r="J35" t="str">
            <v>Government Order</v>
          </cell>
          <cell r="K35">
            <v>11</v>
          </cell>
          <cell r="L35">
            <v>0</v>
          </cell>
          <cell r="M35">
            <v>34101</v>
          </cell>
          <cell r="N35">
            <v>0</v>
          </cell>
          <cell r="O35" t="str">
            <v>Rewal, Mr. Subhash</v>
          </cell>
        </row>
        <row r="36">
          <cell r="A36">
            <v>507130</v>
          </cell>
          <cell r="B36">
            <v>30.1</v>
          </cell>
          <cell r="C36">
            <v>114</v>
          </cell>
          <cell r="D36">
            <v>48446</v>
          </cell>
          <cell r="E36">
            <v>36829</v>
          </cell>
          <cell r="F36" t="str">
            <v>I</v>
          </cell>
          <cell r="G36" t="str">
            <v>HARCOURT HILL PTY LTD</v>
          </cell>
          <cell r="H36" t="str">
            <v>Peisley, Mr. Warren</v>
          </cell>
          <cell r="I36" t="str">
            <v>Ancillary-Design</v>
          </cell>
          <cell r="J36" t="str">
            <v>50% or 100% Payment</v>
          </cell>
          <cell r="K36">
            <v>12</v>
          </cell>
          <cell r="L36">
            <v>0</v>
          </cell>
          <cell r="M36">
            <v>34102</v>
          </cell>
          <cell r="N36">
            <v>0</v>
          </cell>
          <cell r="O36" t="str">
            <v>Rewal, Mr. Subhash</v>
          </cell>
        </row>
        <row r="37">
          <cell r="A37">
            <v>507131</v>
          </cell>
          <cell r="B37">
            <v>30.1</v>
          </cell>
          <cell r="C37">
            <v>537</v>
          </cell>
          <cell r="D37">
            <v>37550</v>
          </cell>
          <cell r="E37">
            <v>37245</v>
          </cell>
          <cell r="F37" t="str">
            <v>I</v>
          </cell>
          <cell r="G37" t="str">
            <v>HARCOURT HILL PTY LTD</v>
          </cell>
          <cell r="H37" t="str">
            <v>Peisley, Mr. Warren</v>
          </cell>
          <cell r="I37" t="str">
            <v>Elec Ntwk Project</v>
          </cell>
          <cell r="J37" t="str">
            <v>50% or 100% Payment</v>
          </cell>
          <cell r="K37">
            <v>11</v>
          </cell>
          <cell r="L37">
            <v>0</v>
          </cell>
          <cell r="M37">
            <v>34101</v>
          </cell>
          <cell r="N37">
            <v>0</v>
          </cell>
          <cell r="O37" t="str">
            <v>Walisundara, Mrs. Lakshmi</v>
          </cell>
        </row>
        <row r="38">
          <cell r="A38">
            <v>507132</v>
          </cell>
          <cell r="B38">
            <v>30.1</v>
          </cell>
          <cell r="C38">
            <v>164</v>
          </cell>
          <cell r="D38">
            <v>29050</v>
          </cell>
          <cell r="E38">
            <v>36900</v>
          </cell>
          <cell r="F38" t="str">
            <v>I</v>
          </cell>
          <cell r="G38" t="str">
            <v>CIC PENDON PTY LTD</v>
          </cell>
          <cell r="H38" t="str">
            <v>Maguire, Paul</v>
          </cell>
          <cell r="I38" t="str">
            <v>Ancillary Project</v>
          </cell>
          <cell r="J38" t="str">
            <v>Full Payment</v>
          </cell>
          <cell r="K38">
            <v>12</v>
          </cell>
          <cell r="L38">
            <v>0</v>
          </cell>
          <cell r="M38">
            <v>34102</v>
          </cell>
          <cell r="N38">
            <v>0</v>
          </cell>
          <cell r="O38" t="str">
            <v>Rewal, Mr. Subhash</v>
          </cell>
        </row>
        <row r="39">
          <cell r="A39">
            <v>507133</v>
          </cell>
          <cell r="B39">
            <v>30.1</v>
          </cell>
          <cell r="C39">
            <v>211</v>
          </cell>
          <cell r="D39">
            <v>50852.27</v>
          </cell>
          <cell r="E39">
            <v>36957</v>
          </cell>
          <cell r="F39" t="str">
            <v>I</v>
          </cell>
          <cell r="G39" t="str">
            <v>ACT PROCUREMENT AND PROJECTS</v>
          </cell>
          <cell r="H39" t="str">
            <v>Singh, Mr. Darshan</v>
          </cell>
          <cell r="I39" t="str">
            <v>Ancillary-Design</v>
          </cell>
          <cell r="J39" t="str">
            <v>Full Payment</v>
          </cell>
          <cell r="K39">
            <v>11</v>
          </cell>
          <cell r="L39">
            <v>0</v>
          </cell>
          <cell r="M39">
            <v>34102</v>
          </cell>
          <cell r="N39">
            <v>0</v>
          </cell>
          <cell r="O39" t="str">
            <v>Peisley, Mr. Warren</v>
          </cell>
        </row>
        <row r="40">
          <cell r="A40">
            <v>507134</v>
          </cell>
          <cell r="B40">
            <v>30.1</v>
          </cell>
          <cell r="C40">
            <v>205</v>
          </cell>
          <cell r="D40">
            <v>17405</v>
          </cell>
          <cell r="E40">
            <v>36956</v>
          </cell>
          <cell r="F40" t="str">
            <v>I</v>
          </cell>
          <cell r="G40" t="str">
            <v>ACT PROCUREMENT AND PROJECTS</v>
          </cell>
          <cell r="H40" t="str">
            <v>Rewal, Mr. Subhash</v>
          </cell>
          <cell r="I40" t="str">
            <v>Ancillary Project</v>
          </cell>
          <cell r="J40" t="str">
            <v>Government Order</v>
          </cell>
          <cell r="K40">
            <v>12</v>
          </cell>
          <cell r="L40">
            <v>0</v>
          </cell>
          <cell r="M40">
            <v>34102</v>
          </cell>
          <cell r="N40">
            <v>0</v>
          </cell>
          <cell r="O40" t="str">
            <v>Walisundara, Mrs. Lakshmi</v>
          </cell>
        </row>
        <row r="41">
          <cell r="A41">
            <v>507135</v>
          </cell>
          <cell r="B41">
            <v>30.1</v>
          </cell>
          <cell r="C41">
            <v>258</v>
          </cell>
          <cell r="D41">
            <v>17590.91</v>
          </cell>
          <cell r="E41">
            <v>36999</v>
          </cell>
          <cell r="F41" t="str">
            <v>I</v>
          </cell>
          <cell r="G41" t="str">
            <v>ACT PROCUREMENT AND PROJECTS</v>
          </cell>
          <cell r="H41" t="str">
            <v>Rewal, Mr. Subhash</v>
          </cell>
          <cell r="I41" t="str">
            <v>Ancillary Project</v>
          </cell>
          <cell r="J41" t="str">
            <v>Full Payment</v>
          </cell>
          <cell r="K41">
            <v>12</v>
          </cell>
          <cell r="L41">
            <v>0</v>
          </cell>
          <cell r="M41">
            <v>34102</v>
          </cell>
          <cell r="N41">
            <v>0</v>
          </cell>
          <cell r="O41" t="str">
            <v>Walisundara, Mrs. Lakshmi</v>
          </cell>
        </row>
        <row r="42">
          <cell r="A42">
            <v>507136</v>
          </cell>
          <cell r="B42">
            <v>30.1</v>
          </cell>
          <cell r="C42">
            <v>294</v>
          </cell>
          <cell r="D42">
            <v>83329</v>
          </cell>
          <cell r="E42">
            <v>37025</v>
          </cell>
          <cell r="F42" t="str">
            <v>I</v>
          </cell>
          <cell r="G42" t="str">
            <v>ACT PROCUREMENT AND PROJECTS</v>
          </cell>
          <cell r="H42" t="str">
            <v>Peisley, Mr. Warren</v>
          </cell>
          <cell r="I42" t="str">
            <v>Ancillary-Design</v>
          </cell>
          <cell r="J42" t="str">
            <v>Full Payment</v>
          </cell>
          <cell r="K42">
            <v>11</v>
          </cell>
          <cell r="L42">
            <v>0</v>
          </cell>
          <cell r="M42">
            <v>34102</v>
          </cell>
          <cell r="N42">
            <v>0</v>
          </cell>
          <cell r="O42" t="str">
            <v>Walisundara, Mrs. Lakshmi</v>
          </cell>
        </row>
        <row r="43">
          <cell r="A43">
            <v>507137</v>
          </cell>
          <cell r="B43">
            <v>30.1</v>
          </cell>
          <cell r="C43">
            <v>167</v>
          </cell>
          <cell r="D43">
            <v>14870.83</v>
          </cell>
          <cell r="E43">
            <v>36908</v>
          </cell>
          <cell r="F43" t="str">
            <v>I</v>
          </cell>
          <cell r="G43" t="str">
            <v>ACT PROCUREMENT AND PROJECTS</v>
          </cell>
          <cell r="H43" t="str">
            <v>Singh, Mr. Darshan</v>
          </cell>
          <cell r="I43" t="str">
            <v>Ancillary-Design</v>
          </cell>
          <cell r="J43" t="str">
            <v>Full Payment</v>
          </cell>
          <cell r="K43">
            <v>11</v>
          </cell>
          <cell r="L43">
            <v>0</v>
          </cell>
          <cell r="M43">
            <v>34102</v>
          </cell>
          <cell r="N43">
            <v>0</v>
          </cell>
          <cell r="O43" t="str">
            <v>Rewal, Mr. Subhash</v>
          </cell>
        </row>
        <row r="44">
          <cell r="A44">
            <v>507138</v>
          </cell>
          <cell r="B44">
            <v>30.1</v>
          </cell>
          <cell r="C44">
            <v>122</v>
          </cell>
          <cell r="D44">
            <v>2465</v>
          </cell>
          <cell r="E44">
            <v>36836</v>
          </cell>
          <cell r="F44" t="str">
            <v>I</v>
          </cell>
          <cell r="G44" t="str">
            <v>SCOTT BROTHERS</v>
          </cell>
          <cell r="H44" t="str">
            <v>Cortes, Frank</v>
          </cell>
          <cell r="I44" t="str">
            <v>Ancillary-Design</v>
          </cell>
          <cell r="J44" t="str">
            <v>Full Payment</v>
          </cell>
          <cell r="K44">
            <v>12</v>
          </cell>
          <cell r="L44">
            <v>0</v>
          </cell>
          <cell r="M44">
            <v>34102</v>
          </cell>
          <cell r="N44">
            <v>0</v>
          </cell>
          <cell r="O44" t="str">
            <v>Rewal, Mr. Subhash</v>
          </cell>
        </row>
        <row r="45">
          <cell r="A45">
            <v>507141</v>
          </cell>
          <cell r="B45">
            <v>30.1</v>
          </cell>
          <cell r="C45">
            <v>123</v>
          </cell>
          <cell r="D45">
            <v>1627.27</v>
          </cell>
          <cell r="E45">
            <v>36839</v>
          </cell>
          <cell r="F45" t="str">
            <v>I</v>
          </cell>
          <cell r="G45" t="str">
            <v>Simeonovic, Bill</v>
          </cell>
          <cell r="H45" t="str">
            <v>Singh, Mr. Darshan</v>
          </cell>
          <cell r="I45" t="str">
            <v>Ancillary-Design</v>
          </cell>
          <cell r="J45" t="str">
            <v>Full Payment</v>
          </cell>
          <cell r="K45">
            <v>12</v>
          </cell>
          <cell r="L45">
            <v>0</v>
          </cell>
          <cell r="M45">
            <v>34102</v>
          </cell>
          <cell r="N45">
            <v>0</v>
          </cell>
          <cell r="O45" t="str">
            <v>Rewal, Mr. Subhash</v>
          </cell>
        </row>
        <row r="46">
          <cell r="A46">
            <v>507143</v>
          </cell>
          <cell r="B46">
            <v>30.1</v>
          </cell>
          <cell r="C46">
            <v>248</v>
          </cell>
          <cell r="D46">
            <v>44830</v>
          </cell>
          <cell r="E46">
            <v>36992</v>
          </cell>
          <cell r="F46" t="str">
            <v>I</v>
          </cell>
          <cell r="G46" t="str">
            <v>GUIDELINE (ACT) PTY LTD</v>
          </cell>
          <cell r="H46" t="str">
            <v>Maguire, Paul</v>
          </cell>
          <cell r="I46" t="str">
            <v>Ancillary Project</v>
          </cell>
          <cell r="J46" t="str">
            <v>Full Payment</v>
          </cell>
          <cell r="K46">
            <v>12</v>
          </cell>
          <cell r="L46">
            <v>0</v>
          </cell>
          <cell r="M46">
            <v>34102</v>
          </cell>
          <cell r="N46">
            <v>0</v>
          </cell>
          <cell r="O46" t="str">
            <v>Peisley, Mr. Warren</v>
          </cell>
        </row>
        <row r="47">
          <cell r="A47">
            <v>507145</v>
          </cell>
          <cell r="B47">
            <v>30.1</v>
          </cell>
          <cell r="C47">
            <v>145</v>
          </cell>
          <cell r="D47">
            <v>8690</v>
          </cell>
          <cell r="E47">
            <v>36868</v>
          </cell>
          <cell r="F47" t="str">
            <v>I</v>
          </cell>
          <cell r="G47" t="str">
            <v>CANBERRA SAND AND GRAVEL</v>
          </cell>
          <cell r="H47" t="str">
            <v>Rewal, Mr. Subhash</v>
          </cell>
          <cell r="I47" t="str">
            <v>Ancillary-Design</v>
          </cell>
          <cell r="J47" t="str">
            <v>Full Payment</v>
          </cell>
          <cell r="K47">
            <v>12</v>
          </cell>
          <cell r="L47">
            <v>0</v>
          </cell>
          <cell r="M47">
            <v>34102</v>
          </cell>
          <cell r="N47">
            <v>0</v>
          </cell>
          <cell r="O47" t="str">
            <v>Maguire, Paul</v>
          </cell>
        </row>
        <row r="48">
          <cell r="A48">
            <v>507148</v>
          </cell>
          <cell r="B48">
            <v>30.1</v>
          </cell>
          <cell r="C48">
            <v>350</v>
          </cell>
          <cell r="D48">
            <v>80420</v>
          </cell>
          <cell r="E48">
            <v>37074</v>
          </cell>
          <cell r="F48" t="str">
            <v>I</v>
          </cell>
          <cell r="G48" t="str">
            <v>ACT PROCUREMENT AND PROJECTS</v>
          </cell>
          <cell r="H48" t="str">
            <v>Cortes, Frank</v>
          </cell>
          <cell r="I48" t="str">
            <v>Ancillary-Design</v>
          </cell>
          <cell r="J48" t="str">
            <v>Full Payment</v>
          </cell>
          <cell r="K48">
            <v>11</v>
          </cell>
          <cell r="L48">
            <v>0</v>
          </cell>
          <cell r="M48">
            <v>34102</v>
          </cell>
          <cell r="N48">
            <v>0</v>
          </cell>
          <cell r="O48" t="str">
            <v>Rewal, Mr. Subhash</v>
          </cell>
        </row>
        <row r="49">
          <cell r="A49">
            <v>507151</v>
          </cell>
          <cell r="B49">
            <v>30.1</v>
          </cell>
          <cell r="C49">
            <v>143</v>
          </cell>
          <cell r="D49">
            <v>3868</v>
          </cell>
          <cell r="E49">
            <v>36865</v>
          </cell>
          <cell r="F49" t="str">
            <v>I</v>
          </cell>
          <cell r="G49" t="str">
            <v>W P BROWN &amp; PARTNERS</v>
          </cell>
          <cell r="H49" t="str">
            <v>Smith, Mr. Gary</v>
          </cell>
          <cell r="I49" t="str">
            <v>Ancillary-Design</v>
          </cell>
          <cell r="J49" t="str">
            <v>Full Payment</v>
          </cell>
          <cell r="K49">
            <v>12</v>
          </cell>
          <cell r="L49">
            <v>0</v>
          </cell>
          <cell r="M49">
            <v>34102</v>
          </cell>
          <cell r="N49">
            <v>0</v>
          </cell>
          <cell r="O49" t="str">
            <v>Rewal, Mr. Subhash</v>
          </cell>
        </row>
        <row r="50">
          <cell r="A50">
            <v>507152</v>
          </cell>
          <cell r="B50">
            <v>10.1</v>
          </cell>
          <cell r="C50">
            <v>146</v>
          </cell>
          <cell r="D50">
            <v>640</v>
          </cell>
          <cell r="E50">
            <v>36871</v>
          </cell>
          <cell r="F50" t="str">
            <v>I</v>
          </cell>
          <cell r="G50" t="str">
            <v>D RUDD &amp; PARTNERS PTY LTD</v>
          </cell>
          <cell r="H50" t="str">
            <v>Rewal, Mr. Subhash</v>
          </cell>
          <cell r="I50" t="str">
            <v>Ancillary-Design</v>
          </cell>
          <cell r="J50" t="str">
            <v>Full Payment</v>
          </cell>
          <cell r="K50">
            <v>12</v>
          </cell>
          <cell r="L50">
            <v>0</v>
          </cell>
          <cell r="M50">
            <v>34102</v>
          </cell>
          <cell r="N50">
            <v>0</v>
          </cell>
          <cell r="O50" t="str">
            <v>Cortes, Frank</v>
          </cell>
        </row>
        <row r="51">
          <cell r="A51">
            <v>507153</v>
          </cell>
          <cell r="B51">
            <v>30.1</v>
          </cell>
          <cell r="C51">
            <v>155</v>
          </cell>
          <cell r="D51">
            <v>13777</v>
          </cell>
          <cell r="E51">
            <v>36878</v>
          </cell>
          <cell r="F51" t="str">
            <v>I</v>
          </cell>
          <cell r="G51" t="str">
            <v>Philip &amp; Anton Homes Pty Ltd</v>
          </cell>
          <cell r="H51" t="str">
            <v>Smith, Mr. Gary</v>
          </cell>
          <cell r="I51" t="str">
            <v>Ancillary-Design</v>
          </cell>
          <cell r="J51" t="str">
            <v>Full Payment</v>
          </cell>
          <cell r="K51">
            <v>12</v>
          </cell>
          <cell r="L51">
            <v>0</v>
          </cell>
          <cell r="M51">
            <v>34102</v>
          </cell>
          <cell r="N51">
            <v>0</v>
          </cell>
          <cell r="O51" t="str">
            <v>Singh, Mr. Darshan</v>
          </cell>
        </row>
        <row r="52">
          <cell r="A52">
            <v>507154</v>
          </cell>
          <cell r="B52">
            <v>30.1</v>
          </cell>
          <cell r="C52">
            <v>497</v>
          </cell>
          <cell r="D52">
            <v>3384</v>
          </cell>
          <cell r="E52">
            <v>37211</v>
          </cell>
          <cell r="F52" t="str">
            <v>I</v>
          </cell>
          <cell r="G52" t="str">
            <v>ROSIN DESIGN HOMES PTY LTD</v>
          </cell>
          <cell r="H52" t="str">
            <v>Smith, Mr. Gary</v>
          </cell>
          <cell r="I52" t="str">
            <v>Ancillary-Design</v>
          </cell>
          <cell r="J52" t="str">
            <v>Full Payment</v>
          </cell>
          <cell r="K52">
            <v>11</v>
          </cell>
          <cell r="L52">
            <v>0</v>
          </cell>
          <cell r="M52">
            <v>34101</v>
          </cell>
          <cell r="N52">
            <v>0</v>
          </cell>
          <cell r="O52" t="str">
            <v>Maguire, Paul</v>
          </cell>
        </row>
        <row r="53">
          <cell r="A53">
            <v>507155</v>
          </cell>
          <cell r="B53">
            <v>30.1</v>
          </cell>
          <cell r="C53">
            <v>148</v>
          </cell>
          <cell r="D53">
            <v>5100</v>
          </cell>
          <cell r="E53">
            <v>36875</v>
          </cell>
          <cell r="F53" t="str">
            <v>I</v>
          </cell>
          <cell r="G53" t="str">
            <v>HASKINS PTY LTD</v>
          </cell>
          <cell r="H53" t="str">
            <v>Walisundara, Mrs. Lakshmi</v>
          </cell>
          <cell r="I53" t="str">
            <v>Ancillary-Design</v>
          </cell>
          <cell r="J53" t="str">
            <v>Full Payment</v>
          </cell>
          <cell r="K53">
            <v>12</v>
          </cell>
          <cell r="L53">
            <v>0</v>
          </cell>
          <cell r="M53">
            <v>34102</v>
          </cell>
          <cell r="N53">
            <v>0</v>
          </cell>
          <cell r="O53" t="str">
            <v>Rewal, Mr. Subhash</v>
          </cell>
        </row>
        <row r="54">
          <cell r="A54">
            <v>507157</v>
          </cell>
          <cell r="B54">
            <v>30.1</v>
          </cell>
          <cell r="C54">
            <v>162</v>
          </cell>
          <cell r="D54">
            <v>2470</v>
          </cell>
          <cell r="E54">
            <v>36900</v>
          </cell>
          <cell r="F54" t="str">
            <v>I</v>
          </cell>
          <cell r="G54" t="str">
            <v>OSBORNE CONSULTANTS PTY LTD</v>
          </cell>
          <cell r="H54" t="str">
            <v>Walisundara, Mrs. Lakshmi</v>
          </cell>
          <cell r="I54" t="str">
            <v>Ancillary-Design</v>
          </cell>
          <cell r="J54" t="str">
            <v>Full Payment</v>
          </cell>
          <cell r="K54">
            <v>12</v>
          </cell>
          <cell r="L54">
            <v>0</v>
          </cell>
          <cell r="M54">
            <v>34102</v>
          </cell>
          <cell r="N54">
            <v>0</v>
          </cell>
          <cell r="O54" t="str">
            <v>Smith, Mr. Gary</v>
          </cell>
        </row>
        <row r="55">
          <cell r="A55">
            <v>507158</v>
          </cell>
          <cell r="B55">
            <v>30.1</v>
          </cell>
          <cell r="C55">
            <v>178</v>
          </cell>
          <cell r="D55">
            <v>250</v>
          </cell>
          <cell r="E55">
            <v>36920</v>
          </cell>
          <cell r="F55" t="str">
            <v>I</v>
          </cell>
          <cell r="G55" t="str">
            <v>SYLVA ELECTRICAL</v>
          </cell>
          <cell r="H55" t="str">
            <v>Singh, Mr. Darshan</v>
          </cell>
          <cell r="I55" t="str">
            <v>Ancillary-General</v>
          </cell>
          <cell r="J55" t="str">
            <v>Full Payment</v>
          </cell>
          <cell r="K55">
            <v>12</v>
          </cell>
          <cell r="L55">
            <v>0</v>
          </cell>
          <cell r="M55">
            <v>34102</v>
          </cell>
          <cell r="N55">
            <v>0</v>
          </cell>
          <cell r="O55" t="str">
            <v>Rewal, Mr. Subhash</v>
          </cell>
        </row>
        <row r="56">
          <cell r="A56">
            <v>507159</v>
          </cell>
          <cell r="B56">
            <v>30.1</v>
          </cell>
          <cell r="C56">
            <v>180</v>
          </cell>
          <cell r="D56">
            <v>1705</v>
          </cell>
          <cell r="E56">
            <v>36920</v>
          </cell>
          <cell r="F56" t="str">
            <v>I</v>
          </cell>
          <cell r="G56" t="str">
            <v>SAYERS PROPERTY GROUP</v>
          </cell>
          <cell r="H56" t="str">
            <v>Singh, Mr. Darshan</v>
          </cell>
          <cell r="I56" t="str">
            <v>Ancillary-General</v>
          </cell>
          <cell r="J56" t="str">
            <v>Full Payment</v>
          </cell>
          <cell r="K56">
            <v>12</v>
          </cell>
          <cell r="L56">
            <v>0</v>
          </cell>
          <cell r="M56">
            <v>34102</v>
          </cell>
          <cell r="N56">
            <v>0</v>
          </cell>
          <cell r="O56" t="str">
            <v>Smith, Mr. Gary</v>
          </cell>
        </row>
        <row r="57">
          <cell r="A57">
            <v>507161</v>
          </cell>
          <cell r="B57">
            <v>30.1</v>
          </cell>
          <cell r="C57">
            <v>181</v>
          </cell>
          <cell r="D57">
            <v>1486.89</v>
          </cell>
          <cell r="E57">
            <v>36922</v>
          </cell>
          <cell r="F57" t="str">
            <v>I</v>
          </cell>
          <cell r="G57" t="str">
            <v>CREATIVE BUILDING SERVICES</v>
          </cell>
          <cell r="H57" t="str">
            <v>Singh, Mr. Darshan</v>
          </cell>
          <cell r="I57" t="str">
            <v>Ancillary-Design</v>
          </cell>
          <cell r="J57" t="str">
            <v>Full Payment</v>
          </cell>
          <cell r="K57">
            <v>12</v>
          </cell>
          <cell r="L57">
            <v>0</v>
          </cell>
          <cell r="M57">
            <v>34102</v>
          </cell>
          <cell r="N57">
            <v>0</v>
          </cell>
          <cell r="O57" t="str">
            <v>Walisundara, Mrs. Lakshmi</v>
          </cell>
        </row>
        <row r="58">
          <cell r="A58">
            <v>507162</v>
          </cell>
          <cell r="B58">
            <v>30.1</v>
          </cell>
          <cell r="C58">
            <v>209</v>
          </cell>
          <cell r="D58">
            <v>31448</v>
          </cell>
          <cell r="E58">
            <v>36957</v>
          </cell>
          <cell r="F58" t="str">
            <v>I</v>
          </cell>
          <cell r="G58" t="str">
            <v>OSBORNE CONSULTANTS PTY LTD</v>
          </cell>
          <cell r="H58" t="str">
            <v>Smith, Mr. Gary</v>
          </cell>
          <cell r="I58" t="str">
            <v>Ancillary-Design</v>
          </cell>
          <cell r="J58" t="str">
            <v>50% or 100% Payment</v>
          </cell>
          <cell r="K58">
            <v>11</v>
          </cell>
          <cell r="L58">
            <v>0</v>
          </cell>
          <cell r="M58">
            <v>34102</v>
          </cell>
          <cell r="N58">
            <v>0</v>
          </cell>
          <cell r="O58" t="str">
            <v>Walisundara, Mrs. Lakshmi</v>
          </cell>
        </row>
        <row r="59">
          <cell r="A59">
            <v>507163</v>
          </cell>
          <cell r="B59">
            <v>30.1</v>
          </cell>
          <cell r="C59">
            <v>187</v>
          </cell>
          <cell r="D59">
            <v>3341</v>
          </cell>
          <cell r="E59">
            <v>36931</v>
          </cell>
          <cell r="F59" t="str">
            <v>I</v>
          </cell>
          <cell r="G59" t="str">
            <v>SUTTON &amp; HORSLEY PROJECTS PTY LTD</v>
          </cell>
          <cell r="H59" t="str">
            <v>Smith, Mr. Gary</v>
          </cell>
          <cell r="I59" t="str">
            <v>Ancillary-General</v>
          </cell>
          <cell r="J59" t="str">
            <v>Full Payment</v>
          </cell>
          <cell r="K59">
            <v>12</v>
          </cell>
          <cell r="L59">
            <v>0</v>
          </cell>
          <cell r="M59">
            <v>34102</v>
          </cell>
          <cell r="N59">
            <v>0</v>
          </cell>
          <cell r="O59" t="str">
            <v>Singh, Mr. Darshan</v>
          </cell>
        </row>
        <row r="60">
          <cell r="A60">
            <v>507164</v>
          </cell>
          <cell r="B60">
            <v>30.1</v>
          </cell>
          <cell r="C60">
            <v>208</v>
          </cell>
          <cell r="D60">
            <v>6759.04</v>
          </cell>
          <cell r="E60">
            <v>36957</v>
          </cell>
          <cell r="F60" t="str">
            <v>I</v>
          </cell>
          <cell r="G60" t="str">
            <v>FJ RIBENY &amp; ASSOCIATES PTY LTD</v>
          </cell>
          <cell r="H60" t="str">
            <v>Singh, Mr. Darshan</v>
          </cell>
          <cell r="I60" t="str">
            <v>Ancillary-Design</v>
          </cell>
          <cell r="J60" t="str">
            <v>Full Payment</v>
          </cell>
          <cell r="K60">
            <v>12</v>
          </cell>
          <cell r="L60">
            <v>0</v>
          </cell>
          <cell r="M60">
            <v>34102</v>
          </cell>
          <cell r="N60">
            <v>0</v>
          </cell>
          <cell r="O60" t="str">
            <v>Singh, Mr. Darshan</v>
          </cell>
        </row>
        <row r="61">
          <cell r="A61">
            <v>507165</v>
          </cell>
          <cell r="B61">
            <v>30.1</v>
          </cell>
          <cell r="C61">
            <v>191</v>
          </cell>
          <cell r="D61">
            <v>3180</v>
          </cell>
          <cell r="E61">
            <v>36936</v>
          </cell>
          <cell r="F61" t="str">
            <v>I</v>
          </cell>
          <cell r="G61" t="str">
            <v>YOUNG CONSULTING ENGINEERS PTY LTD</v>
          </cell>
          <cell r="H61" t="str">
            <v>Cortes, Frank</v>
          </cell>
          <cell r="I61" t="str">
            <v>Ancillary Project</v>
          </cell>
          <cell r="J61" t="str">
            <v>Full Payment</v>
          </cell>
          <cell r="K61">
            <v>12</v>
          </cell>
          <cell r="L61">
            <v>0</v>
          </cell>
          <cell r="M61">
            <v>34102</v>
          </cell>
          <cell r="N61">
            <v>0</v>
          </cell>
          <cell r="O61" t="str">
            <v>Singh, Mr. Darshan</v>
          </cell>
        </row>
        <row r="62">
          <cell r="A62">
            <v>507168</v>
          </cell>
          <cell r="B62">
            <v>30.1</v>
          </cell>
          <cell r="C62">
            <v>234</v>
          </cell>
          <cell r="D62">
            <v>108300</v>
          </cell>
          <cell r="E62">
            <v>36980</v>
          </cell>
          <cell r="F62" t="str">
            <v>I</v>
          </cell>
          <cell r="G62" t="str">
            <v>CANBERRA ESTATE PTY LTD</v>
          </cell>
          <cell r="H62" t="str">
            <v>Ochmanski, Mrs. Dana</v>
          </cell>
          <cell r="I62" t="str">
            <v>Ancillary-General</v>
          </cell>
          <cell r="J62" t="str">
            <v>50% or 100% Payment</v>
          </cell>
          <cell r="K62">
            <v>12</v>
          </cell>
          <cell r="L62">
            <v>0</v>
          </cell>
          <cell r="M62">
            <v>34102</v>
          </cell>
          <cell r="N62">
            <v>0</v>
          </cell>
          <cell r="O62" t="str">
            <v>Smith, Mr. Gary</v>
          </cell>
        </row>
        <row r="63">
          <cell r="A63">
            <v>507170</v>
          </cell>
          <cell r="B63">
            <v>30.1</v>
          </cell>
          <cell r="C63">
            <v>198</v>
          </cell>
          <cell r="D63">
            <v>6500</v>
          </cell>
          <cell r="E63">
            <v>37008</v>
          </cell>
          <cell r="F63" t="str">
            <v>I</v>
          </cell>
          <cell r="G63" t="str">
            <v>GUIDELINE (ACT) PTY LTD</v>
          </cell>
          <cell r="H63" t="str">
            <v>Cortes, Frank</v>
          </cell>
          <cell r="I63" t="str">
            <v>Ancillary Project</v>
          </cell>
          <cell r="J63" t="str">
            <v>Government Order</v>
          </cell>
          <cell r="K63">
            <v>12</v>
          </cell>
          <cell r="L63">
            <v>0</v>
          </cell>
          <cell r="M63">
            <v>34102</v>
          </cell>
          <cell r="N63">
            <v>0</v>
          </cell>
          <cell r="O63" t="str">
            <v>Singh, Mr. Darshan</v>
          </cell>
        </row>
        <row r="64">
          <cell r="A64">
            <v>507172</v>
          </cell>
          <cell r="B64">
            <v>30.1</v>
          </cell>
          <cell r="C64">
            <v>359</v>
          </cell>
          <cell r="D64">
            <v>61300</v>
          </cell>
          <cell r="E64">
            <v>37084</v>
          </cell>
          <cell r="F64" t="str">
            <v>I</v>
          </cell>
          <cell r="G64" t="str">
            <v>ACT PROCUREMENT AND PROJECTS</v>
          </cell>
          <cell r="H64" t="str">
            <v>Rewal, Mr. Subhash</v>
          </cell>
          <cell r="I64" t="str">
            <v>Elec Ntwk Project</v>
          </cell>
          <cell r="J64" t="str">
            <v>Government Order</v>
          </cell>
          <cell r="K64">
            <v>11</v>
          </cell>
          <cell r="L64">
            <v>0</v>
          </cell>
          <cell r="M64">
            <v>34101</v>
          </cell>
          <cell r="N64">
            <v>0</v>
          </cell>
          <cell r="O64" t="str">
            <v>Cortes, Frank</v>
          </cell>
        </row>
        <row r="65">
          <cell r="A65">
            <v>507175</v>
          </cell>
          <cell r="B65">
            <v>30.1</v>
          </cell>
          <cell r="C65">
            <v>255</v>
          </cell>
          <cell r="D65">
            <v>11800</v>
          </cell>
          <cell r="E65">
            <v>36993</v>
          </cell>
          <cell r="F65" t="str">
            <v>I</v>
          </cell>
          <cell r="G65" t="str">
            <v>DEPARTMENT OF URBAN SERVICES</v>
          </cell>
          <cell r="H65" t="str">
            <v>Walisundara, Mr. Upul</v>
          </cell>
          <cell r="I65" t="str">
            <v>Ancillary-Design</v>
          </cell>
          <cell r="J65" t="str">
            <v>50% or 100% Payment</v>
          </cell>
          <cell r="K65">
            <v>11</v>
          </cell>
          <cell r="L65">
            <v>0</v>
          </cell>
          <cell r="M65">
            <v>34102</v>
          </cell>
          <cell r="N65">
            <v>0</v>
          </cell>
          <cell r="O65" t="str">
            <v>Ochmanski, Mrs. Dana</v>
          </cell>
        </row>
        <row r="66">
          <cell r="A66">
            <v>507176</v>
          </cell>
          <cell r="B66">
            <v>30.1</v>
          </cell>
          <cell r="C66">
            <v>238</v>
          </cell>
          <cell r="D66">
            <v>31600</v>
          </cell>
          <cell r="E66">
            <v>37162</v>
          </cell>
          <cell r="F66" t="str">
            <v>I</v>
          </cell>
          <cell r="G66" t="str">
            <v>ACT PROCUREMENT AND PROJECTS</v>
          </cell>
          <cell r="H66" t="str">
            <v>Cortes, Frank</v>
          </cell>
          <cell r="I66" t="str">
            <v>Ancillary Project</v>
          </cell>
          <cell r="J66" t="str">
            <v>Government Order</v>
          </cell>
          <cell r="K66">
            <v>11</v>
          </cell>
          <cell r="L66">
            <v>0</v>
          </cell>
          <cell r="M66">
            <v>34102</v>
          </cell>
          <cell r="N66">
            <v>0</v>
          </cell>
          <cell r="O66" t="str">
            <v>Cortes, Frank</v>
          </cell>
        </row>
        <row r="67">
          <cell r="A67">
            <v>507177</v>
          </cell>
          <cell r="B67">
            <v>30.1</v>
          </cell>
          <cell r="C67">
            <v>483</v>
          </cell>
          <cell r="D67">
            <v>43000</v>
          </cell>
          <cell r="E67">
            <v>37204</v>
          </cell>
          <cell r="F67" t="str">
            <v>I</v>
          </cell>
          <cell r="G67" t="str">
            <v>ACT PROCUREMENT SOLUTIONS</v>
          </cell>
          <cell r="H67" t="str">
            <v>Rewal, Mr. Subhash</v>
          </cell>
          <cell r="I67" t="str">
            <v>Elec Ntwk Project</v>
          </cell>
          <cell r="J67" t="str">
            <v>Government Order</v>
          </cell>
          <cell r="K67">
            <v>11</v>
          </cell>
          <cell r="L67">
            <v>0</v>
          </cell>
          <cell r="M67">
            <v>34101</v>
          </cell>
          <cell r="N67">
            <v>0</v>
          </cell>
          <cell r="O67">
            <v>200100800402</v>
          </cell>
        </row>
        <row r="68">
          <cell r="A68">
            <v>507178</v>
          </cell>
          <cell r="B68">
            <v>30.1</v>
          </cell>
          <cell r="C68">
            <v>288</v>
          </cell>
          <cell r="D68">
            <v>13970</v>
          </cell>
          <cell r="E68">
            <v>37022</v>
          </cell>
          <cell r="F68" t="str">
            <v>I</v>
          </cell>
          <cell r="G68" t="str">
            <v>ACT PROCUREMENT AND PROJECTS</v>
          </cell>
          <cell r="H68" t="str">
            <v>Rewal, Mr. Subhash</v>
          </cell>
          <cell r="I68" t="str">
            <v>Ancillary-Design</v>
          </cell>
          <cell r="J68" t="str">
            <v>Government Order</v>
          </cell>
          <cell r="K68">
            <v>11</v>
          </cell>
          <cell r="L68">
            <v>0</v>
          </cell>
          <cell r="M68">
            <v>34102</v>
          </cell>
          <cell r="N68">
            <v>0</v>
          </cell>
          <cell r="O68" t="str">
            <v>Singh, Mr. Darshan</v>
          </cell>
        </row>
        <row r="69">
          <cell r="A69">
            <v>507180</v>
          </cell>
          <cell r="B69">
            <v>30.1</v>
          </cell>
          <cell r="C69">
            <v>276</v>
          </cell>
          <cell r="D69">
            <v>105257</v>
          </cell>
          <cell r="E69">
            <v>37019</v>
          </cell>
          <cell r="F69" t="str">
            <v>I</v>
          </cell>
          <cell r="G69" t="str">
            <v>ACT PROCUREMENT AND PROJECTS</v>
          </cell>
          <cell r="H69" t="str">
            <v>Peisley, Mr. Warren</v>
          </cell>
          <cell r="I69" t="str">
            <v>Ancillary-Design</v>
          </cell>
          <cell r="J69" t="str">
            <v>Government Order</v>
          </cell>
          <cell r="K69">
            <v>11</v>
          </cell>
          <cell r="L69">
            <v>0</v>
          </cell>
          <cell r="M69">
            <v>34102</v>
          </cell>
          <cell r="N69">
            <v>0</v>
          </cell>
          <cell r="O69" t="str">
            <v>Singh, Mr. Darshan</v>
          </cell>
        </row>
        <row r="70">
          <cell r="A70">
            <v>507183</v>
          </cell>
          <cell r="B70">
            <v>30.1</v>
          </cell>
          <cell r="C70">
            <v>309</v>
          </cell>
          <cell r="D70">
            <v>2181.8200000000002</v>
          </cell>
          <cell r="E70">
            <v>37036</v>
          </cell>
          <cell r="F70" t="str">
            <v>I</v>
          </cell>
          <cell r="G70" t="str">
            <v>D RUDD &amp; PARTNERS PTY LTD</v>
          </cell>
          <cell r="H70" t="str">
            <v>Singh, Mr. Darshan</v>
          </cell>
          <cell r="I70" t="str">
            <v>Ancillary-Design</v>
          </cell>
          <cell r="J70" t="str">
            <v>Full Payment</v>
          </cell>
          <cell r="K70">
            <v>11</v>
          </cell>
          <cell r="L70">
            <v>0</v>
          </cell>
          <cell r="M70">
            <v>34102</v>
          </cell>
          <cell r="N70">
            <v>0</v>
          </cell>
          <cell r="O70" t="str">
            <v>Smith, Mr. Gary</v>
          </cell>
        </row>
        <row r="71">
          <cell r="A71">
            <v>507184</v>
          </cell>
          <cell r="B71">
            <v>30.1</v>
          </cell>
          <cell r="C71">
            <v>253</v>
          </cell>
          <cell r="D71">
            <v>4363.6400000000003</v>
          </cell>
          <cell r="E71">
            <v>36992</v>
          </cell>
          <cell r="F71" t="str">
            <v>I</v>
          </cell>
          <cell r="G71" t="str">
            <v>ACCLAIM CONTRACTORS</v>
          </cell>
          <cell r="H71" t="str">
            <v>Singh, Mr. Darshan</v>
          </cell>
          <cell r="I71" t="str">
            <v>Ancillary-Design</v>
          </cell>
          <cell r="J71" t="str">
            <v>Full Payment</v>
          </cell>
          <cell r="K71">
            <v>12</v>
          </cell>
          <cell r="L71">
            <v>12</v>
          </cell>
          <cell r="M71">
            <v>0</v>
          </cell>
          <cell r="N71">
            <v>34102</v>
          </cell>
          <cell r="O71">
            <v>0</v>
          </cell>
        </row>
        <row r="72">
          <cell r="A72">
            <v>507185</v>
          </cell>
          <cell r="B72">
            <v>30.1</v>
          </cell>
          <cell r="C72">
            <v>257</v>
          </cell>
          <cell r="D72">
            <v>2127.27</v>
          </cell>
          <cell r="E72">
            <v>36999</v>
          </cell>
          <cell r="F72" t="str">
            <v>I</v>
          </cell>
          <cell r="G72" t="str">
            <v>TT ARCHITECTURE</v>
          </cell>
          <cell r="H72" t="str">
            <v>Singh, Mr. Darshan</v>
          </cell>
          <cell r="I72" t="str">
            <v>Ancillary-Design</v>
          </cell>
          <cell r="J72" t="str">
            <v>Full Payment</v>
          </cell>
          <cell r="K72">
            <v>12</v>
          </cell>
          <cell r="L72">
            <v>0</v>
          </cell>
          <cell r="M72">
            <v>34102</v>
          </cell>
          <cell r="N72">
            <v>0</v>
          </cell>
          <cell r="O72" t="str">
            <v>Peisley, Mr. Warren</v>
          </cell>
        </row>
        <row r="73">
          <cell r="A73">
            <v>507187</v>
          </cell>
          <cell r="B73">
            <v>30.1</v>
          </cell>
          <cell r="C73">
            <v>286</v>
          </cell>
          <cell r="D73">
            <v>70955</v>
          </cell>
          <cell r="E73">
            <v>37022</v>
          </cell>
          <cell r="F73" t="str">
            <v>I</v>
          </cell>
          <cell r="G73" t="str">
            <v>OSBORNE CONSULTANTS PTY LTD</v>
          </cell>
          <cell r="H73" t="str">
            <v>Smith, Mr. Gary</v>
          </cell>
          <cell r="I73" t="str">
            <v>Ancillary-Design</v>
          </cell>
          <cell r="J73" t="str">
            <v>50% or 100% Payment</v>
          </cell>
          <cell r="K73">
            <v>12</v>
          </cell>
          <cell r="L73">
            <v>0</v>
          </cell>
          <cell r="M73">
            <v>34102</v>
          </cell>
          <cell r="N73">
            <v>0</v>
          </cell>
          <cell r="O73" t="str">
            <v>Peisley, Mr. Warren</v>
          </cell>
        </row>
        <row r="74">
          <cell r="A74">
            <v>507190</v>
          </cell>
          <cell r="B74">
            <v>30.1</v>
          </cell>
          <cell r="C74">
            <v>321</v>
          </cell>
          <cell r="D74">
            <v>328932</v>
          </cell>
          <cell r="E74">
            <v>37071</v>
          </cell>
          <cell r="F74" t="str">
            <v>I</v>
          </cell>
          <cell r="G74" t="str">
            <v>DEPARTMENT OF URBAN SERVICES</v>
          </cell>
          <cell r="H74" t="str">
            <v>Smith, Mr. Gary</v>
          </cell>
          <cell r="I74" t="str">
            <v>Ancillary-Design</v>
          </cell>
          <cell r="J74" t="str">
            <v>Government Order</v>
          </cell>
          <cell r="K74">
            <v>12</v>
          </cell>
          <cell r="L74">
            <v>0</v>
          </cell>
          <cell r="M74">
            <v>34102</v>
          </cell>
          <cell r="N74">
            <v>0</v>
          </cell>
          <cell r="O74" t="str">
            <v>Peisley, Mr. Warren</v>
          </cell>
        </row>
        <row r="75">
          <cell r="A75">
            <v>507192</v>
          </cell>
          <cell r="B75">
            <v>30.1</v>
          </cell>
          <cell r="C75">
            <v>308</v>
          </cell>
          <cell r="D75">
            <v>60941</v>
          </cell>
          <cell r="E75">
            <v>37034</v>
          </cell>
          <cell r="F75" t="str">
            <v>I</v>
          </cell>
          <cell r="G75" t="str">
            <v>CANBERRA INVESTMENT CORPORATION</v>
          </cell>
          <cell r="H75" t="str">
            <v>Peisley, Mr. Warren</v>
          </cell>
          <cell r="I75" t="str">
            <v>Ancillary-Design</v>
          </cell>
          <cell r="J75" t="str">
            <v>50% or 100% Payment</v>
          </cell>
          <cell r="K75">
            <v>12</v>
          </cell>
          <cell r="L75">
            <v>0</v>
          </cell>
          <cell r="M75">
            <v>34102</v>
          </cell>
          <cell r="N75">
            <v>0</v>
          </cell>
          <cell r="O75" t="str">
            <v>Singh, Mr. Darshan</v>
          </cell>
        </row>
        <row r="76">
          <cell r="A76">
            <v>507193</v>
          </cell>
          <cell r="B76">
            <v>10.1</v>
          </cell>
          <cell r="C76">
            <v>422</v>
          </cell>
          <cell r="D76">
            <v>795.45</v>
          </cell>
          <cell r="E76">
            <v>37146</v>
          </cell>
          <cell r="F76" t="str">
            <v>I</v>
          </cell>
          <cell r="G76" t="str">
            <v>ACCLAIM CONTRACTORS</v>
          </cell>
          <cell r="H76" t="str">
            <v>Singh, Mr. Darshan</v>
          </cell>
          <cell r="I76" t="str">
            <v>Elec Ntwk Project</v>
          </cell>
          <cell r="J76" t="str">
            <v>Full Payment</v>
          </cell>
          <cell r="K76">
            <v>11</v>
          </cell>
          <cell r="L76">
            <v>0</v>
          </cell>
          <cell r="M76">
            <v>34101</v>
          </cell>
          <cell r="N76">
            <v>0</v>
          </cell>
          <cell r="O76" t="str">
            <v>Singh, Mr. Darshan</v>
          </cell>
        </row>
        <row r="77">
          <cell r="A77">
            <v>507194</v>
          </cell>
          <cell r="B77">
            <v>30.1</v>
          </cell>
          <cell r="C77">
            <v>252</v>
          </cell>
          <cell r="D77">
            <v>20322</v>
          </cell>
          <cell r="E77">
            <v>36992</v>
          </cell>
          <cell r="F77" t="str">
            <v>I</v>
          </cell>
          <cell r="G77" t="str">
            <v>DEFENCE HOUSING AUTHORITY</v>
          </cell>
          <cell r="H77" t="str">
            <v>Peisley, Mr. Warren</v>
          </cell>
          <cell r="I77" t="str">
            <v>Ancillary-Design</v>
          </cell>
          <cell r="J77" t="str">
            <v>Full Payment</v>
          </cell>
          <cell r="K77">
            <v>12</v>
          </cell>
          <cell r="L77">
            <v>0</v>
          </cell>
          <cell r="M77">
            <v>34102</v>
          </cell>
          <cell r="N77">
            <v>0</v>
          </cell>
          <cell r="O77" t="str">
            <v>Peisley, Mr. Warren</v>
          </cell>
        </row>
        <row r="78">
          <cell r="A78">
            <v>507195</v>
          </cell>
          <cell r="B78">
            <v>30.1</v>
          </cell>
          <cell r="C78">
            <v>279</v>
          </cell>
          <cell r="D78">
            <v>35779</v>
          </cell>
          <cell r="E78">
            <v>37022</v>
          </cell>
          <cell r="F78" t="str">
            <v>I</v>
          </cell>
          <cell r="G78" t="str">
            <v>HARCOURT HILL PTY LTD</v>
          </cell>
          <cell r="H78" t="str">
            <v>Peisley, Mr. Warren</v>
          </cell>
          <cell r="I78" t="str">
            <v>Ancillary-Design</v>
          </cell>
          <cell r="J78" t="str">
            <v>50% or 100% Payment</v>
          </cell>
          <cell r="K78">
            <v>12</v>
          </cell>
          <cell r="L78">
            <v>0</v>
          </cell>
          <cell r="M78">
            <v>34102</v>
          </cell>
          <cell r="N78">
            <v>0</v>
          </cell>
          <cell r="O78" t="str">
            <v>Smith, Mr. Gary</v>
          </cell>
        </row>
        <row r="79">
          <cell r="A79">
            <v>507196</v>
          </cell>
          <cell r="B79">
            <v>30.1</v>
          </cell>
          <cell r="C79">
            <v>269</v>
          </cell>
          <cell r="D79">
            <v>19863.64</v>
          </cell>
          <cell r="E79">
            <v>37082</v>
          </cell>
          <cell r="F79" t="str">
            <v>I</v>
          </cell>
          <cell r="G79" t="str">
            <v>TOTALCARE INDUSTRIES LTD</v>
          </cell>
          <cell r="H79" t="str">
            <v>Singh, Mr. Darshan</v>
          </cell>
          <cell r="I79" t="str">
            <v>Ancillary-Design</v>
          </cell>
          <cell r="J79" t="str">
            <v>Full Payment</v>
          </cell>
          <cell r="K79">
            <v>11</v>
          </cell>
          <cell r="L79">
            <v>0</v>
          </cell>
          <cell r="M79">
            <v>34102</v>
          </cell>
          <cell r="N79">
            <v>0</v>
          </cell>
          <cell r="O79" t="str">
            <v>Forlin, Mr. Silvano Anthony</v>
          </cell>
        </row>
        <row r="80">
          <cell r="A80">
            <v>507199</v>
          </cell>
          <cell r="B80">
            <v>30.1</v>
          </cell>
          <cell r="C80">
            <v>249</v>
          </cell>
          <cell r="D80">
            <v>2718.18</v>
          </cell>
          <cell r="E80">
            <v>36992</v>
          </cell>
          <cell r="F80" t="str">
            <v>I</v>
          </cell>
          <cell r="G80" t="str">
            <v>SAYERS PROPERTY GROUP</v>
          </cell>
          <cell r="H80" t="str">
            <v>Singh, Mr. Darshan</v>
          </cell>
          <cell r="I80" t="str">
            <v>Ancillary-Design</v>
          </cell>
          <cell r="J80" t="str">
            <v>Full Payment</v>
          </cell>
          <cell r="K80">
            <v>12</v>
          </cell>
          <cell r="L80">
            <v>0</v>
          </cell>
          <cell r="M80">
            <v>34102</v>
          </cell>
          <cell r="N80">
            <v>0</v>
          </cell>
          <cell r="O80" t="str">
            <v>Singh, Mr. Darshan</v>
          </cell>
        </row>
        <row r="81">
          <cell r="A81">
            <v>507200</v>
          </cell>
          <cell r="B81">
            <v>30.1</v>
          </cell>
          <cell r="C81">
            <v>250</v>
          </cell>
          <cell r="D81">
            <v>1548.95</v>
          </cell>
          <cell r="E81">
            <v>36992</v>
          </cell>
          <cell r="F81" t="str">
            <v>I</v>
          </cell>
          <cell r="G81" t="str">
            <v>PEROTTA C</v>
          </cell>
          <cell r="H81" t="str">
            <v>Singh, Mr. Darshan</v>
          </cell>
          <cell r="I81" t="str">
            <v>Ancillary-Design</v>
          </cell>
          <cell r="J81" t="str">
            <v>Full Payment</v>
          </cell>
          <cell r="K81">
            <v>12</v>
          </cell>
          <cell r="L81">
            <v>0</v>
          </cell>
          <cell r="M81">
            <v>34102</v>
          </cell>
          <cell r="N81">
            <v>0</v>
          </cell>
          <cell r="O81" t="str">
            <v>Maguire, Paul</v>
          </cell>
        </row>
        <row r="82">
          <cell r="A82">
            <v>507201</v>
          </cell>
          <cell r="B82">
            <v>30.1</v>
          </cell>
          <cell r="C82">
            <v>292</v>
          </cell>
          <cell r="D82">
            <v>13322</v>
          </cell>
          <cell r="E82">
            <v>37022</v>
          </cell>
          <cell r="F82" t="str">
            <v>I</v>
          </cell>
          <cell r="G82" t="str">
            <v>CHINCHILLA PTY LTD</v>
          </cell>
          <cell r="H82" t="str">
            <v>Peisley, Mr. Warren</v>
          </cell>
          <cell r="I82" t="str">
            <v>Ancillary-Design</v>
          </cell>
          <cell r="J82" t="str">
            <v>Full Payment</v>
          </cell>
          <cell r="K82">
            <v>11</v>
          </cell>
          <cell r="L82">
            <v>0</v>
          </cell>
          <cell r="M82">
            <v>34102</v>
          </cell>
          <cell r="N82">
            <v>0</v>
          </cell>
          <cell r="O82" t="str">
            <v>Tinio, Mr. Raul</v>
          </cell>
        </row>
        <row r="83">
          <cell r="A83">
            <v>507202</v>
          </cell>
          <cell r="B83">
            <v>10.1</v>
          </cell>
          <cell r="C83">
            <v>449</v>
          </cell>
          <cell r="D83">
            <v>14300</v>
          </cell>
          <cell r="E83">
            <v>37169</v>
          </cell>
          <cell r="F83" t="str">
            <v>I</v>
          </cell>
          <cell r="G83" t="str">
            <v>GUIDELINE (ACT) PTY LTD</v>
          </cell>
          <cell r="H83" t="str">
            <v>Singh, Mr. Darshan</v>
          </cell>
          <cell r="I83" t="str">
            <v>Elec Ntwk Project</v>
          </cell>
          <cell r="J83" t="str">
            <v>Full Payment</v>
          </cell>
          <cell r="K83">
            <v>11</v>
          </cell>
          <cell r="L83">
            <v>0</v>
          </cell>
          <cell r="M83">
            <v>34101</v>
          </cell>
          <cell r="N83">
            <v>0</v>
          </cell>
          <cell r="O83" t="str">
            <v>Tinio, Mr. Raul</v>
          </cell>
        </row>
        <row r="84">
          <cell r="A84">
            <v>507204</v>
          </cell>
          <cell r="B84">
            <v>30.1</v>
          </cell>
          <cell r="C84">
            <v>291</v>
          </cell>
          <cell r="D84">
            <v>136470</v>
          </cell>
          <cell r="E84">
            <v>37071</v>
          </cell>
          <cell r="F84" t="str">
            <v>I</v>
          </cell>
          <cell r="G84" t="str">
            <v>DEPARTMENT OF URBAN SERVICES</v>
          </cell>
          <cell r="H84" t="str">
            <v>Smith, Mr. Gary</v>
          </cell>
          <cell r="I84" t="str">
            <v>Ancillary-Design</v>
          </cell>
          <cell r="J84" t="str">
            <v>Government Order</v>
          </cell>
          <cell r="K84">
            <v>12</v>
          </cell>
          <cell r="L84">
            <v>0</v>
          </cell>
          <cell r="M84">
            <v>34102</v>
          </cell>
          <cell r="N84">
            <v>0</v>
          </cell>
          <cell r="O84" t="str">
            <v>Maguire, Paul</v>
          </cell>
        </row>
        <row r="85">
          <cell r="A85">
            <v>507205</v>
          </cell>
          <cell r="B85">
            <v>30.1</v>
          </cell>
          <cell r="C85">
            <v>334</v>
          </cell>
          <cell r="D85">
            <v>1200</v>
          </cell>
          <cell r="E85">
            <v>37050</v>
          </cell>
          <cell r="F85" t="str">
            <v>I</v>
          </cell>
          <cell r="G85" t="str">
            <v>CONNELL WAGNER</v>
          </cell>
          <cell r="H85" t="str">
            <v>Forlin, Mr. Silvano Anthony</v>
          </cell>
          <cell r="I85" t="str">
            <v>Ancillary-General</v>
          </cell>
          <cell r="J85" t="str">
            <v>Full Payment</v>
          </cell>
          <cell r="K85">
            <v>12</v>
          </cell>
          <cell r="L85">
            <v>0</v>
          </cell>
          <cell r="M85">
            <v>34102</v>
          </cell>
          <cell r="N85">
            <v>0</v>
          </cell>
          <cell r="O85" t="str">
            <v>Rewal, Mr. Subhash</v>
          </cell>
        </row>
        <row r="86">
          <cell r="A86">
            <v>507206</v>
          </cell>
          <cell r="B86">
            <v>30.1</v>
          </cell>
          <cell r="C86">
            <v>289</v>
          </cell>
          <cell r="D86">
            <v>700</v>
          </cell>
          <cell r="E86">
            <v>37022</v>
          </cell>
          <cell r="F86" t="str">
            <v>I</v>
          </cell>
          <cell r="G86" t="str">
            <v>KONSTANTINOU GROUP</v>
          </cell>
          <cell r="H86" t="str">
            <v>Singh, Mr. Darshan</v>
          </cell>
          <cell r="I86" t="str">
            <v>Ancillary-Design</v>
          </cell>
          <cell r="J86" t="str">
            <v>Full Payment</v>
          </cell>
          <cell r="K86">
            <v>12</v>
          </cell>
          <cell r="L86">
            <v>0</v>
          </cell>
          <cell r="M86">
            <v>34102</v>
          </cell>
          <cell r="N86">
            <v>0</v>
          </cell>
          <cell r="O86" t="str">
            <v>Peisley, Mr. Warren</v>
          </cell>
        </row>
        <row r="87">
          <cell r="A87">
            <v>507214</v>
          </cell>
          <cell r="B87">
            <v>30.1</v>
          </cell>
          <cell r="C87">
            <v>298</v>
          </cell>
          <cell r="D87">
            <v>15076</v>
          </cell>
          <cell r="E87">
            <v>37029</v>
          </cell>
          <cell r="F87" t="str">
            <v>I</v>
          </cell>
          <cell r="G87" t="str">
            <v>WEATHERED HOWE PTY LTD</v>
          </cell>
          <cell r="H87" t="str">
            <v>Maguire, Paul</v>
          </cell>
          <cell r="I87" t="str">
            <v>Ancillary Project</v>
          </cell>
          <cell r="J87" t="str">
            <v>Full Payment</v>
          </cell>
          <cell r="K87">
            <v>12</v>
          </cell>
          <cell r="L87">
            <v>0</v>
          </cell>
          <cell r="M87">
            <v>34102</v>
          </cell>
          <cell r="N87">
            <v>0</v>
          </cell>
          <cell r="O87" t="str">
            <v>Malcolm, Doug</v>
          </cell>
        </row>
        <row r="88">
          <cell r="A88">
            <v>507216</v>
          </cell>
          <cell r="B88">
            <v>30.1</v>
          </cell>
          <cell r="C88">
            <v>396</v>
          </cell>
          <cell r="D88">
            <v>27440</v>
          </cell>
          <cell r="E88">
            <v>37120</v>
          </cell>
          <cell r="F88" t="str">
            <v>I</v>
          </cell>
          <cell r="G88" t="str">
            <v>OSBORNE CONSULTANTS PTY LTD</v>
          </cell>
          <cell r="H88" t="str">
            <v>Smith, Mr. Gary</v>
          </cell>
          <cell r="I88" t="str">
            <v>Ancillary-Design</v>
          </cell>
          <cell r="J88" t="str">
            <v>50% or 100% Payment</v>
          </cell>
          <cell r="K88">
            <v>11</v>
          </cell>
          <cell r="L88">
            <v>0</v>
          </cell>
          <cell r="M88">
            <v>34101</v>
          </cell>
          <cell r="N88">
            <v>0</v>
          </cell>
          <cell r="O88" t="str">
            <v>Rewal, Mr. Subhash</v>
          </cell>
        </row>
        <row r="89">
          <cell r="A89">
            <v>507217</v>
          </cell>
          <cell r="B89">
            <v>30.1</v>
          </cell>
          <cell r="C89">
            <v>333</v>
          </cell>
          <cell r="D89">
            <v>6949.8</v>
          </cell>
          <cell r="E89">
            <v>37050</v>
          </cell>
          <cell r="F89" t="str">
            <v>I</v>
          </cell>
          <cell r="G89" t="str">
            <v>BAE SYSTEMS AUSTRALIA LIMITED</v>
          </cell>
          <cell r="H89" t="str">
            <v>Tinio, Mr. Raul</v>
          </cell>
          <cell r="I89" t="str">
            <v>ENERGY - EXT SERVICE</v>
          </cell>
          <cell r="J89" t="str">
            <v>Full Payment</v>
          </cell>
          <cell r="K89">
            <v>11</v>
          </cell>
          <cell r="L89">
            <v>0</v>
          </cell>
          <cell r="M89">
            <v>34102</v>
          </cell>
          <cell r="N89">
            <v>0</v>
          </cell>
          <cell r="O89" t="str">
            <v>Rewal, Mr. Subhash</v>
          </cell>
        </row>
        <row r="90">
          <cell r="A90">
            <v>507217</v>
          </cell>
          <cell r="B90">
            <v>30.1</v>
          </cell>
          <cell r="C90">
            <v>374</v>
          </cell>
          <cell r="D90">
            <v>6318</v>
          </cell>
          <cell r="E90">
            <v>37102</v>
          </cell>
          <cell r="F90" t="str">
            <v>I</v>
          </cell>
          <cell r="G90" t="str">
            <v>BAE SYSTEMS AUSTRALIA LIMITED</v>
          </cell>
          <cell r="H90" t="str">
            <v>Tinio, Mr. Raul</v>
          </cell>
          <cell r="I90" t="str">
            <v>2105 INVOICE</v>
          </cell>
          <cell r="J90" t="str">
            <v>Full Payment</v>
          </cell>
          <cell r="K90">
            <v>11</v>
          </cell>
          <cell r="L90">
            <v>0</v>
          </cell>
          <cell r="M90">
            <v>34102</v>
          </cell>
          <cell r="N90">
            <v>0</v>
          </cell>
          <cell r="O90" t="str">
            <v>Singh, Mr. Darshan</v>
          </cell>
        </row>
        <row r="91">
          <cell r="A91">
            <v>507218</v>
          </cell>
          <cell r="B91">
            <v>30.1</v>
          </cell>
          <cell r="C91">
            <v>395</v>
          </cell>
          <cell r="D91">
            <v>54034</v>
          </cell>
          <cell r="E91">
            <v>37120</v>
          </cell>
          <cell r="F91" t="str">
            <v>I</v>
          </cell>
          <cell r="G91" t="str">
            <v>OSBORNE CONSULTANTS PTY LTD</v>
          </cell>
          <cell r="H91" t="str">
            <v>Smith, Mr. Gary</v>
          </cell>
          <cell r="I91" t="str">
            <v>Ancillary-Design</v>
          </cell>
          <cell r="J91" t="str">
            <v>50% or 100% Payment</v>
          </cell>
          <cell r="K91">
            <v>11</v>
          </cell>
          <cell r="L91">
            <v>0</v>
          </cell>
          <cell r="M91">
            <v>34101</v>
          </cell>
          <cell r="N91">
            <v>0</v>
          </cell>
          <cell r="O91" t="str">
            <v>Singh, Mr. Darshan</v>
          </cell>
        </row>
        <row r="92">
          <cell r="A92">
            <v>507219</v>
          </cell>
          <cell r="B92">
            <v>30.1</v>
          </cell>
          <cell r="C92">
            <v>319</v>
          </cell>
          <cell r="D92">
            <v>2580</v>
          </cell>
          <cell r="E92">
            <v>37041</v>
          </cell>
          <cell r="F92" t="str">
            <v>I</v>
          </cell>
          <cell r="G92" t="str">
            <v>CORD EXCAVATIONS</v>
          </cell>
          <cell r="H92" t="str">
            <v>Maguire, Paul</v>
          </cell>
          <cell r="I92" t="str">
            <v>Ancillary Project</v>
          </cell>
          <cell r="J92" t="str">
            <v>Full Payment</v>
          </cell>
          <cell r="K92">
            <v>12</v>
          </cell>
          <cell r="L92">
            <v>0</v>
          </cell>
          <cell r="M92">
            <v>34102</v>
          </cell>
          <cell r="N92">
            <v>0</v>
          </cell>
          <cell r="O92" t="str">
            <v>Smith, Mr. Gary</v>
          </cell>
        </row>
        <row r="93">
          <cell r="A93">
            <v>507220</v>
          </cell>
          <cell r="B93">
            <v>10.1</v>
          </cell>
          <cell r="C93">
            <v>313</v>
          </cell>
          <cell r="D93">
            <v>2991.53</v>
          </cell>
          <cell r="E93">
            <v>37040</v>
          </cell>
          <cell r="F93" t="str">
            <v>I</v>
          </cell>
          <cell r="G93" t="str">
            <v>D RUDD &amp; PARTNERS PTY LTD</v>
          </cell>
          <cell r="H93" t="str">
            <v>Rewal, Mr. Subhash</v>
          </cell>
          <cell r="I93" t="str">
            <v>Ancillary-Design</v>
          </cell>
          <cell r="J93" t="str">
            <v>Full Payment</v>
          </cell>
          <cell r="K93">
            <v>11</v>
          </cell>
          <cell r="L93">
            <v>0</v>
          </cell>
          <cell r="M93">
            <v>34102</v>
          </cell>
          <cell r="N93">
            <v>0</v>
          </cell>
          <cell r="O93" t="str">
            <v>Maguire, Paul</v>
          </cell>
        </row>
        <row r="94">
          <cell r="A94">
            <v>507221</v>
          </cell>
          <cell r="B94">
            <v>30.1</v>
          </cell>
          <cell r="C94">
            <v>320</v>
          </cell>
          <cell r="D94">
            <v>16580</v>
          </cell>
          <cell r="E94">
            <v>37047</v>
          </cell>
          <cell r="F94" t="str">
            <v>I</v>
          </cell>
          <cell r="G94" t="str">
            <v>ACT PROCUREMENT AND PROJECTS</v>
          </cell>
          <cell r="H94" t="str">
            <v>Rewal, Mr. Subhash</v>
          </cell>
          <cell r="I94" t="str">
            <v>Ancillary-Design</v>
          </cell>
          <cell r="J94" t="str">
            <v>Government Order</v>
          </cell>
          <cell r="K94">
            <v>12</v>
          </cell>
          <cell r="L94">
            <v>0</v>
          </cell>
          <cell r="M94">
            <v>34102</v>
          </cell>
          <cell r="N94">
            <v>0</v>
          </cell>
          <cell r="O94" t="str">
            <v>Walisundara, Mrs. Lakshmi</v>
          </cell>
        </row>
        <row r="95">
          <cell r="A95">
            <v>507222</v>
          </cell>
          <cell r="B95">
            <v>30.1</v>
          </cell>
          <cell r="C95">
            <v>373</v>
          </cell>
          <cell r="D95">
            <v>2240</v>
          </cell>
          <cell r="E95">
            <v>37102</v>
          </cell>
          <cell r="F95" t="str">
            <v>I</v>
          </cell>
          <cell r="G95" t="str">
            <v>SAYERS PROPERTY GROUP</v>
          </cell>
          <cell r="H95" t="str">
            <v>Peisley, Mr. Warren</v>
          </cell>
          <cell r="I95" t="str">
            <v>Elec Ntwk Project</v>
          </cell>
          <cell r="J95" t="str">
            <v>Full Payment</v>
          </cell>
          <cell r="K95">
            <v>11</v>
          </cell>
          <cell r="L95">
            <v>0</v>
          </cell>
          <cell r="M95">
            <v>34101</v>
          </cell>
          <cell r="N95">
            <v>0</v>
          </cell>
          <cell r="O95" t="str">
            <v>Smith, Mr. Gary</v>
          </cell>
        </row>
        <row r="96">
          <cell r="A96">
            <v>507224</v>
          </cell>
          <cell r="B96">
            <v>30.1</v>
          </cell>
          <cell r="C96">
            <v>384</v>
          </cell>
          <cell r="D96">
            <v>101040</v>
          </cell>
          <cell r="E96">
            <v>37112</v>
          </cell>
          <cell r="F96" t="str">
            <v>I</v>
          </cell>
          <cell r="G96" t="str">
            <v>CANBERRA ESTATE PTY LTD</v>
          </cell>
          <cell r="H96" t="str">
            <v>Ochmanski, Mrs. Dana</v>
          </cell>
          <cell r="I96" t="str">
            <v>Ancillary-Design</v>
          </cell>
          <cell r="J96" t="str">
            <v>50% or 100% Payment</v>
          </cell>
          <cell r="K96">
            <v>11</v>
          </cell>
          <cell r="L96">
            <v>0</v>
          </cell>
          <cell r="M96">
            <v>34102</v>
          </cell>
          <cell r="N96">
            <v>0</v>
          </cell>
          <cell r="O96" t="str">
            <v>Smith, Mr. Gary</v>
          </cell>
        </row>
        <row r="97">
          <cell r="A97">
            <v>507225</v>
          </cell>
          <cell r="B97">
            <v>30.1</v>
          </cell>
          <cell r="C97">
            <v>404</v>
          </cell>
          <cell r="D97">
            <v>48965</v>
          </cell>
          <cell r="E97">
            <v>37131</v>
          </cell>
          <cell r="F97" t="str">
            <v>I</v>
          </cell>
          <cell r="G97" t="str">
            <v>CANBERRA INVESTMENT CORPORATION</v>
          </cell>
          <cell r="H97" t="str">
            <v>Peisley, Mr. Warren</v>
          </cell>
          <cell r="I97" t="str">
            <v>Elec Ntwk Project</v>
          </cell>
          <cell r="J97" t="str">
            <v>50% or 100% Payment</v>
          </cell>
          <cell r="K97">
            <v>11</v>
          </cell>
          <cell r="L97">
            <v>0</v>
          </cell>
          <cell r="M97">
            <v>34101</v>
          </cell>
          <cell r="N97">
            <v>0</v>
          </cell>
          <cell r="O97" t="str">
            <v>Singh, Mr. Darshan</v>
          </cell>
        </row>
        <row r="98">
          <cell r="A98">
            <v>507226</v>
          </cell>
          <cell r="B98">
            <v>10.1</v>
          </cell>
          <cell r="C98">
            <v>353</v>
          </cell>
          <cell r="D98">
            <v>17549</v>
          </cell>
          <cell r="E98">
            <v>37076</v>
          </cell>
          <cell r="F98" t="str">
            <v>I</v>
          </cell>
          <cell r="G98" t="str">
            <v>HARCOURT HILL PTY LTD</v>
          </cell>
          <cell r="H98" t="str">
            <v>Peisley, Mr. Warren</v>
          </cell>
          <cell r="I98" t="str">
            <v>Elec Ntwk Project</v>
          </cell>
          <cell r="J98" t="str">
            <v>Full Payment</v>
          </cell>
          <cell r="K98">
            <v>11</v>
          </cell>
          <cell r="L98">
            <v>0</v>
          </cell>
          <cell r="M98">
            <v>34101</v>
          </cell>
          <cell r="N98">
            <v>0</v>
          </cell>
          <cell r="O98" t="str">
            <v>Singh, Mr. Darshan</v>
          </cell>
        </row>
        <row r="99">
          <cell r="A99">
            <v>507227</v>
          </cell>
          <cell r="B99">
            <v>10.1</v>
          </cell>
          <cell r="C99">
            <v>355</v>
          </cell>
          <cell r="D99">
            <v>9940</v>
          </cell>
          <cell r="E99">
            <v>37081</v>
          </cell>
          <cell r="F99" t="str">
            <v>I</v>
          </cell>
          <cell r="G99" t="str">
            <v>ANU</v>
          </cell>
          <cell r="H99" t="str">
            <v>Malcolm, Doug</v>
          </cell>
          <cell r="I99" t="str">
            <v>Elec Ntwk Project</v>
          </cell>
          <cell r="J99" t="str">
            <v>Government Order</v>
          </cell>
          <cell r="K99">
            <v>11</v>
          </cell>
          <cell r="L99">
            <v>0</v>
          </cell>
          <cell r="M99">
            <v>34101</v>
          </cell>
          <cell r="N99">
            <v>0</v>
          </cell>
          <cell r="O99" t="str">
            <v>Maguire, Paul</v>
          </cell>
        </row>
        <row r="100">
          <cell r="A100">
            <v>507229</v>
          </cell>
          <cell r="B100">
            <v>30.1</v>
          </cell>
          <cell r="C100">
            <v>339</v>
          </cell>
          <cell r="D100">
            <v>1300</v>
          </cell>
          <cell r="E100">
            <v>37064</v>
          </cell>
          <cell r="F100" t="str">
            <v>I</v>
          </cell>
          <cell r="G100" t="str">
            <v>CREATIVE BUILDING SERVICES</v>
          </cell>
          <cell r="H100" t="str">
            <v>Malcolm, Doug</v>
          </cell>
          <cell r="I100" t="str">
            <v>Ancillary Project</v>
          </cell>
          <cell r="J100" t="str">
            <v>Full Payment</v>
          </cell>
          <cell r="K100">
            <v>11</v>
          </cell>
          <cell r="L100">
            <v>0</v>
          </cell>
          <cell r="M100">
            <v>34102</v>
          </cell>
          <cell r="N100">
            <v>0</v>
          </cell>
          <cell r="O100" t="str">
            <v>Peisley, Mr. Warren</v>
          </cell>
        </row>
        <row r="101">
          <cell r="A101">
            <v>507230</v>
          </cell>
          <cell r="B101">
            <v>30.1</v>
          </cell>
          <cell r="C101">
            <v>310</v>
          </cell>
          <cell r="D101">
            <v>730</v>
          </cell>
          <cell r="E101">
            <v>37036</v>
          </cell>
          <cell r="F101" t="str">
            <v>I</v>
          </cell>
          <cell r="G101" t="str">
            <v>LINDQUIST JOHNSON CONSULTANTS PTY LTD</v>
          </cell>
          <cell r="H101" t="str">
            <v>Smith, Mr. Gary</v>
          </cell>
          <cell r="I101" t="str">
            <v>Ancillary-Design</v>
          </cell>
          <cell r="J101" t="str">
            <v>Full Payment</v>
          </cell>
          <cell r="K101">
            <v>11</v>
          </cell>
          <cell r="L101">
            <v>0</v>
          </cell>
          <cell r="M101">
            <v>34102</v>
          </cell>
          <cell r="N101">
            <v>0</v>
          </cell>
          <cell r="O101" t="str">
            <v>Malcolm, Doug</v>
          </cell>
        </row>
        <row r="102">
          <cell r="A102">
            <v>507231</v>
          </cell>
          <cell r="B102">
            <v>30.1</v>
          </cell>
          <cell r="C102">
            <v>444</v>
          </cell>
          <cell r="D102">
            <v>96180</v>
          </cell>
          <cell r="E102">
            <v>37160</v>
          </cell>
          <cell r="F102" t="str">
            <v>I</v>
          </cell>
          <cell r="G102" t="str">
            <v>TRANSACT COMMUNICATIONS PTY LTD</v>
          </cell>
          <cell r="H102" t="str">
            <v>Harper, Mr. Rod</v>
          </cell>
          <cell r="I102" t="str">
            <v>Elec Ntwk Project</v>
          </cell>
          <cell r="J102" t="str">
            <v>Government Order</v>
          </cell>
          <cell r="K102">
            <v>11</v>
          </cell>
          <cell r="L102">
            <v>2101</v>
          </cell>
          <cell r="M102">
            <v>68170</v>
          </cell>
          <cell r="N102">
            <v>50200</v>
          </cell>
          <cell r="O102" t="str">
            <v>Cortes, Frank</v>
          </cell>
        </row>
        <row r="103">
          <cell r="A103">
            <v>507233</v>
          </cell>
          <cell r="B103">
            <v>10.1</v>
          </cell>
          <cell r="C103">
            <v>398</v>
          </cell>
          <cell r="D103">
            <v>2200</v>
          </cell>
          <cell r="E103">
            <v>37123</v>
          </cell>
          <cell r="F103" t="str">
            <v>I</v>
          </cell>
          <cell r="G103" t="str">
            <v>COUNTRY ENERG</v>
          </cell>
          <cell r="H103" t="str">
            <v>Malcolm, Doug</v>
          </cell>
          <cell r="I103" t="str">
            <v>Elec Ntwk Project</v>
          </cell>
          <cell r="J103" t="str">
            <v>Full Payment</v>
          </cell>
          <cell r="K103">
            <v>11</v>
          </cell>
          <cell r="L103">
            <v>2101</v>
          </cell>
          <cell r="M103">
            <v>68170</v>
          </cell>
          <cell r="N103">
            <v>50200</v>
          </cell>
          <cell r="O103" t="str">
            <v>Walisundara, Mrs. Lakshmi</v>
          </cell>
        </row>
        <row r="104">
          <cell r="A104">
            <v>507234</v>
          </cell>
          <cell r="B104">
            <v>30.1</v>
          </cell>
          <cell r="C104">
            <v>416</v>
          </cell>
          <cell r="D104">
            <v>29048</v>
          </cell>
          <cell r="E104">
            <v>37144</v>
          </cell>
          <cell r="F104" t="str">
            <v>I</v>
          </cell>
          <cell r="G104" t="str">
            <v>HABITAT LAND PTY LTD</v>
          </cell>
          <cell r="H104" t="str">
            <v>Peisley, Mr. Warren</v>
          </cell>
          <cell r="I104" t="str">
            <v>Elec Ntwk Project</v>
          </cell>
          <cell r="J104" t="str">
            <v>50% or 100% Payment</v>
          </cell>
          <cell r="K104">
            <v>11</v>
          </cell>
          <cell r="L104">
            <v>0</v>
          </cell>
          <cell r="M104">
            <v>34102</v>
          </cell>
          <cell r="N104">
            <v>0</v>
          </cell>
          <cell r="O104" t="str">
            <v>Cortes, Frank</v>
          </cell>
        </row>
        <row r="105">
          <cell r="A105">
            <v>507235</v>
          </cell>
          <cell r="B105">
            <v>30.1</v>
          </cell>
          <cell r="C105">
            <v>354</v>
          </cell>
          <cell r="D105">
            <v>3465</v>
          </cell>
          <cell r="E105">
            <v>37081</v>
          </cell>
          <cell r="F105" t="str">
            <v>I</v>
          </cell>
          <cell r="G105" t="str">
            <v>NEHEMIAH CONSTRUCTIONS PTY LTD</v>
          </cell>
          <cell r="H105" t="str">
            <v>Rewal, Mr. Subhash</v>
          </cell>
          <cell r="I105" t="str">
            <v>Ancillary-Design</v>
          </cell>
          <cell r="J105" t="str">
            <v>Full Payment</v>
          </cell>
          <cell r="K105">
            <v>11</v>
          </cell>
          <cell r="L105">
            <v>0</v>
          </cell>
          <cell r="M105">
            <v>34101</v>
          </cell>
          <cell r="N105">
            <v>0</v>
          </cell>
          <cell r="O105" t="str">
            <v>Peisley, Mr. Warren</v>
          </cell>
        </row>
        <row r="106">
          <cell r="A106">
            <v>507236</v>
          </cell>
          <cell r="B106">
            <v>30.1</v>
          </cell>
          <cell r="C106">
            <v>389</v>
          </cell>
          <cell r="D106">
            <v>6525</v>
          </cell>
          <cell r="E106">
            <v>37116</v>
          </cell>
          <cell r="F106" t="str">
            <v>I</v>
          </cell>
          <cell r="G106" t="str">
            <v>ADVANCED DEMOLITION &amp; RECYCLING PTY LTD</v>
          </cell>
          <cell r="H106" t="str">
            <v>Peisley, Mr. Warren</v>
          </cell>
          <cell r="I106" t="str">
            <v>Elec Ntwk Project</v>
          </cell>
          <cell r="J106" t="str">
            <v>Full Payment</v>
          </cell>
          <cell r="K106">
            <v>11</v>
          </cell>
          <cell r="L106">
            <v>0</v>
          </cell>
          <cell r="M106">
            <v>34102</v>
          </cell>
          <cell r="N106">
            <v>0</v>
          </cell>
          <cell r="O106" t="str">
            <v>Rewal, Mr. Subhash</v>
          </cell>
        </row>
        <row r="107">
          <cell r="A107">
            <v>507239</v>
          </cell>
          <cell r="B107">
            <v>30.1</v>
          </cell>
          <cell r="C107">
            <v>367</v>
          </cell>
          <cell r="D107">
            <v>21014</v>
          </cell>
          <cell r="E107">
            <v>37091</v>
          </cell>
          <cell r="F107" t="str">
            <v>I</v>
          </cell>
          <cell r="G107" t="str">
            <v>ANU</v>
          </cell>
          <cell r="H107" t="str">
            <v>Maguire, Paul</v>
          </cell>
          <cell r="I107" t="str">
            <v>Ancillary-Design</v>
          </cell>
          <cell r="J107" t="str">
            <v>Full Payment</v>
          </cell>
          <cell r="K107">
            <v>11</v>
          </cell>
          <cell r="L107">
            <v>0</v>
          </cell>
          <cell r="M107">
            <v>34101</v>
          </cell>
          <cell r="N107">
            <v>0</v>
          </cell>
          <cell r="O107" t="str">
            <v>Peisley, Mr. Warren</v>
          </cell>
        </row>
        <row r="108">
          <cell r="A108">
            <v>507240</v>
          </cell>
          <cell r="B108">
            <v>30.1</v>
          </cell>
          <cell r="C108">
            <v>361</v>
          </cell>
          <cell r="D108">
            <v>5390</v>
          </cell>
          <cell r="E108">
            <v>37088</v>
          </cell>
          <cell r="F108" t="str">
            <v>I</v>
          </cell>
          <cell r="G108" t="str">
            <v>URBAN SERVICES</v>
          </cell>
          <cell r="H108" t="str">
            <v>Rewal, Mr. Subhash</v>
          </cell>
          <cell r="I108" t="str">
            <v>Ancillary-Design</v>
          </cell>
          <cell r="J108" t="str">
            <v>Government Order</v>
          </cell>
          <cell r="K108">
            <v>11</v>
          </cell>
          <cell r="L108">
            <v>0</v>
          </cell>
          <cell r="M108">
            <v>34101</v>
          </cell>
          <cell r="N108">
            <v>0</v>
          </cell>
          <cell r="O108" t="str">
            <v>Walisundara, Mrs. Lakshmi</v>
          </cell>
        </row>
        <row r="109">
          <cell r="A109">
            <v>507242</v>
          </cell>
          <cell r="B109">
            <v>30.1</v>
          </cell>
          <cell r="C109">
            <v>400</v>
          </cell>
          <cell r="D109">
            <v>1700</v>
          </cell>
          <cell r="E109">
            <v>37126</v>
          </cell>
          <cell r="F109" t="str">
            <v>I</v>
          </cell>
          <cell r="G109" t="str">
            <v>CANBERRA ESTATE PTY LTD</v>
          </cell>
          <cell r="H109" t="str">
            <v>Rewal, Mr. Subhash</v>
          </cell>
          <cell r="I109" t="str">
            <v>Ancillary-Design</v>
          </cell>
          <cell r="J109" t="str">
            <v>Full Payment</v>
          </cell>
          <cell r="K109">
            <v>11</v>
          </cell>
          <cell r="L109">
            <v>0</v>
          </cell>
          <cell r="M109">
            <v>34101</v>
          </cell>
          <cell r="N109">
            <v>0</v>
          </cell>
          <cell r="O109" t="str">
            <v>Harper, Mr. Rod</v>
          </cell>
        </row>
        <row r="110">
          <cell r="A110">
            <v>507243</v>
          </cell>
          <cell r="B110">
            <v>30.1</v>
          </cell>
          <cell r="C110">
            <v>420</v>
          </cell>
          <cell r="D110">
            <v>28340</v>
          </cell>
          <cell r="E110">
            <v>37146</v>
          </cell>
          <cell r="F110" t="str">
            <v>I</v>
          </cell>
          <cell r="G110" t="str">
            <v>HARCOURT HILL PTY LTD</v>
          </cell>
          <cell r="H110" t="str">
            <v>Peisley, Mr. Warren</v>
          </cell>
          <cell r="I110" t="str">
            <v>Elec Ntwk Project</v>
          </cell>
          <cell r="J110" t="str">
            <v>Full Payment</v>
          </cell>
          <cell r="K110">
            <v>11</v>
          </cell>
          <cell r="L110">
            <v>0</v>
          </cell>
          <cell r="M110">
            <v>34101</v>
          </cell>
          <cell r="N110">
            <v>0</v>
          </cell>
          <cell r="O110" t="str">
            <v>Smith, Mr. Gary</v>
          </cell>
        </row>
        <row r="111">
          <cell r="A111">
            <v>507244</v>
          </cell>
          <cell r="B111">
            <v>30.1</v>
          </cell>
          <cell r="C111">
            <v>369</v>
          </cell>
          <cell r="D111">
            <v>30100</v>
          </cell>
          <cell r="E111">
            <v>37097</v>
          </cell>
          <cell r="F111" t="str">
            <v>I</v>
          </cell>
          <cell r="G111" t="str">
            <v>URBAN SERVICES</v>
          </cell>
          <cell r="H111" t="str">
            <v>Walisundara, Mrs. Lakshmi</v>
          </cell>
          <cell r="I111" t="str">
            <v>Ancillary-Design</v>
          </cell>
          <cell r="J111" t="str">
            <v>Government Order</v>
          </cell>
          <cell r="K111">
            <v>11</v>
          </cell>
          <cell r="L111">
            <v>0</v>
          </cell>
          <cell r="M111">
            <v>34101</v>
          </cell>
          <cell r="N111">
            <v>0</v>
          </cell>
          <cell r="O111" t="str">
            <v>Walisundara, Mrs. Lakshmi</v>
          </cell>
        </row>
        <row r="112">
          <cell r="A112">
            <v>507247</v>
          </cell>
          <cell r="B112">
            <v>30.1</v>
          </cell>
          <cell r="C112">
            <v>431</v>
          </cell>
          <cell r="D112">
            <v>56730</v>
          </cell>
          <cell r="E112">
            <v>37158</v>
          </cell>
          <cell r="F112" t="str">
            <v>I</v>
          </cell>
          <cell r="G112" t="str">
            <v>HABITAT LAND PTY LTD</v>
          </cell>
          <cell r="H112" t="str">
            <v>Cortes, Frank</v>
          </cell>
          <cell r="I112" t="str">
            <v>Ancillary Project</v>
          </cell>
          <cell r="J112" t="str">
            <v>50% or 100% Payment</v>
          </cell>
          <cell r="K112">
            <v>11</v>
          </cell>
          <cell r="L112">
            <v>0</v>
          </cell>
          <cell r="M112">
            <v>34101</v>
          </cell>
          <cell r="N112">
            <v>0</v>
          </cell>
          <cell r="O112" t="str">
            <v>Walisundara, Mrs. Lakshmi</v>
          </cell>
        </row>
        <row r="113">
          <cell r="A113">
            <v>507248</v>
          </cell>
          <cell r="B113">
            <v>30.1</v>
          </cell>
          <cell r="C113">
            <v>469</v>
          </cell>
          <cell r="D113">
            <v>3854</v>
          </cell>
          <cell r="E113">
            <v>37195</v>
          </cell>
          <cell r="F113" t="str">
            <v>I</v>
          </cell>
          <cell r="G113" t="str">
            <v>ACT PROCUREMENT SOLUTIONS</v>
          </cell>
          <cell r="H113" t="str">
            <v>Singh, Mr. Darshan</v>
          </cell>
          <cell r="I113" t="str">
            <v>Elec Ntwk Project</v>
          </cell>
          <cell r="J113" t="str">
            <v>Government Order</v>
          </cell>
          <cell r="K113">
            <v>11</v>
          </cell>
          <cell r="L113">
            <v>0</v>
          </cell>
          <cell r="M113">
            <v>34101</v>
          </cell>
          <cell r="N113">
            <v>0</v>
          </cell>
          <cell r="O113">
            <v>200101690801</v>
          </cell>
        </row>
        <row r="114">
          <cell r="A114">
            <v>507249</v>
          </cell>
          <cell r="B114">
            <v>30.1</v>
          </cell>
          <cell r="C114">
            <v>403</v>
          </cell>
          <cell r="D114">
            <v>4800</v>
          </cell>
          <cell r="E114">
            <v>37130</v>
          </cell>
          <cell r="F114" t="str">
            <v>I</v>
          </cell>
          <cell r="G114" t="str">
            <v>D RUDD &amp; PARTNERS PTY LTD</v>
          </cell>
          <cell r="H114" t="str">
            <v>Rewal, Mr. Subhash</v>
          </cell>
          <cell r="I114" t="str">
            <v>Ancillary-Design</v>
          </cell>
          <cell r="J114" t="str">
            <v>Full Payment</v>
          </cell>
          <cell r="K114">
            <v>11</v>
          </cell>
          <cell r="L114">
            <v>0</v>
          </cell>
          <cell r="M114">
            <v>34101</v>
          </cell>
          <cell r="N114">
            <v>0</v>
          </cell>
          <cell r="O114" t="str">
            <v>Cortes, Frank</v>
          </cell>
        </row>
        <row r="115">
          <cell r="A115">
            <v>507250</v>
          </cell>
          <cell r="B115">
            <v>30.1</v>
          </cell>
          <cell r="C115">
            <v>383</v>
          </cell>
          <cell r="D115">
            <v>11030</v>
          </cell>
          <cell r="E115">
            <v>37110</v>
          </cell>
          <cell r="F115" t="str">
            <v>I</v>
          </cell>
          <cell r="G115" t="str">
            <v>WODEN TRADESMAN UNION CLUB</v>
          </cell>
          <cell r="H115" t="str">
            <v>Cortes, Frank</v>
          </cell>
          <cell r="I115" t="str">
            <v>Ancillary-Design</v>
          </cell>
          <cell r="J115" t="str">
            <v>Full Payment</v>
          </cell>
          <cell r="K115">
            <v>11</v>
          </cell>
          <cell r="L115">
            <v>0</v>
          </cell>
          <cell r="M115">
            <v>34101</v>
          </cell>
          <cell r="N115">
            <v>0</v>
          </cell>
          <cell r="O115" t="str">
            <v>Cortes, Frank</v>
          </cell>
        </row>
        <row r="116">
          <cell r="A116">
            <v>507256</v>
          </cell>
          <cell r="B116">
            <v>4.0999999999999996</v>
          </cell>
          <cell r="C116">
            <v>454</v>
          </cell>
          <cell r="D116">
            <v>1727.27</v>
          </cell>
          <cell r="E116">
            <v>37181</v>
          </cell>
          <cell r="F116" t="str">
            <v>I</v>
          </cell>
          <cell r="G116" t="str">
            <v>artsACT</v>
          </cell>
          <cell r="H116" t="str">
            <v>Argue, Mr. Fraser</v>
          </cell>
          <cell r="I116" t="str">
            <v>Elec Ntwk Asset P</v>
          </cell>
          <cell r="J116" t="str">
            <v>Full Payment</v>
          </cell>
          <cell r="K116">
            <v>11</v>
          </cell>
          <cell r="L116">
            <v>2105</v>
          </cell>
          <cell r="M116">
            <v>68170</v>
          </cell>
          <cell r="N116">
            <v>50200</v>
          </cell>
          <cell r="O116" t="str">
            <v>Walisundara, Mrs. Lakshmi</v>
          </cell>
        </row>
        <row r="117">
          <cell r="A117">
            <v>507258</v>
          </cell>
          <cell r="B117">
            <v>30.1</v>
          </cell>
          <cell r="C117">
            <v>484</v>
          </cell>
          <cell r="D117">
            <v>5750</v>
          </cell>
          <cell r="E117">
            <v>37204</v>
          </cell>
          <cell r="F117" t="str">
            <v>I</v>
          </cell>
          <cell r="G117" t="str">
            <v>DEPARTMENT OF URBAN SERVICES</v>
          </cell>
          <cell r="H117" t="str">
            <v>Rewal, Mr. Subhash</v>
          </cell>
          <cell r="I117" t="str">
            <v>Elec Ntwk Project</v>
          </cell>
          <cell r="J117" t="str">
            <v>Full Payment</v>
          </cell>
          <cell r="K117">
            <v>11</v>
          </cell>
          <cell r="L117">
            <v>0</v>
          </cell>
          <cell r="M117">
            <v>34101</v>
          </cell>
          <cell r="N117">
            <v>0</v>
          </cell>
          <cell r="O117" t="str">
            <v>Email T Simpson 08/08/01</v>
          </cell>
        </row>
        <row r="118">
          <cell r="A118">
            <v>507259</v>
          </cell>
          <cell r="B118">
            <v>10.1</v>
          </cell>
          <cell r="C118">
            <v>393</v>
          </cell>
          <cell r="D118">
            <v>978</v>
          </cell>
          <cell r="E118">
            <v>37119</v>
          </cell>
          <cell r="F118" t="str">
            <v>I</v>
          </cell>
          <cell r="G118" t="str">
            <v>DIMITROVA M</v>
          </cell>
          <cell r="H118" t="str">
            <v>Singh, Mr. Darshan</v>
          </cell>
          <cell r="I118" t="str">
            <v>Elec Ntwk Project</v>
          </cell>
          <cell r="J118" t="str">
            <v>Full Payment</v>
          </cell>
          <cell r="K118">
            <v>11</v>
          </cell>
          <cell r="L118">
            <v>0</v>
          </cell>
          <cell r="M118">
            <v>34101</v>
          </cell>
          <cell r="N118">
            <v>0</v>
          </cell>
          <cell r="O118" t="str">
            <v>Walisundara, Mrs. Lakshmi</v>
          </cell>
        </row>
        <row r="119">
          <cell r="A119">
            <v>507261</v>
          </cell>
          <cell r="B119">
            <v>30.1</v>
          </cell>
          <cell r="C119">
            <v>401</v>
          </cell>
          <cell r="D119">
            <v>1640</v>
          </cell>
          <cell r="E119">
            <v>37130</v>
          </cell>
          <cell r="F119" t="str">
            <v>I</v>
          </cell>
          <cell r="G119" t="str">
            <v>CANBERRA CONSTRUCTIONS</v>
          </cell>
          <cell r="H119" t="str">
            <v>Rewal, Mr. Subhash</v>
          </cell>
          <cell r="I119" t="str">
            <v>Ancillary-Design</v>
          </cell>
          <cell r="J119" t="str">
            <v>Full Payment</v>
          </cell>
          <cell r="K119">
            <v>11</v>
          </cell>
          <cell r="L119">
            <v>0</v>
          </cell>
          <cell r="M119">
            <v>34101</v>
          </cell>
          <cell r="N119">
            <v>0</v>
          </cell>
          <cell r="O119" t="str">
            <v>Peisley, Mr. Warren</v>
          </cell>
        </row>
        <row r="120">
          <cell r="A120">
            <v>507262</v>
          </cell>
          <cell r="B120">
            <v>30.1</v>
          </cell>
          <cell r="C120">
            <v>435</v>
          </cell>
          <cell r="D120">
            <v>73100</v>
          </cell>
          <cell r="E120">
            <v>37159</v>
          </cell>
          <cell r="F120" t="str">
            <v>I</v>
          </cell>
          <cell r="G120" t="str">
            <v>CANBERRA ESTATE PTY LTD</v>
          </cell>
          <cell r="H120" t="str">
            <v>Ochmanski, Mrs. Dana</v>
          </cell>
          <cell r="I120" t="str">
            <v>Elec Ntwk Project</v>
          </cell>
          <cell r="J120" t="str">
            <v>50% or 100% Payment</v>
          </cell>
          <cell r="K120">
            <v>11</v>
          </cell>
          <cell r="L120">
            <v>0</v>
          </cell>
          <cell r="M120">
            <v>34101</v>
          </cell>
          <cell r="N120">
            <v>0</v>
          </cell>
          <cell r="O120" t="str">
            <v>Peisley, Mr. Warren</v>
          </cell>
        </row>
        <row r="121">
          <cell r="A121">
            <v>507263</v>
          </cell>
          <cell r="B121">
            <v>30.1</v>
          </cell>
          <cell r="C121">
            <v>486</v>
          </cell>
          <cell r="D121">
            <v>62900</v>
          </cell>
          <cell r="E121">
            <v>37207</v>
          </cell>
          <cell r="F121" t="str">
            <v>I</v>
          </cell>
          <cell r="G121" t="str">
            <v>CANBERRA ESTATE PTY LTD</v>
          </cell>
          <cell r="H121" t="str">
            <v>Ochmanski, Mrs. Dana</v>
          </cell>
          <cell r="I121" t="str">
            <v>Ancillary-Design</v>
          </cell>
          <cell r="J121" t="str">
            <v>50% or 100% Payment</v>
          </cell>
          <cell r="K121">
            <v>11</v>
          </cell>
          <cell r="L121">
            <v>0</v>
          </cell>
          <cell r="M121">
            <v>34102</v>
          </cell>
          <cell r="N121">
            <v>0</v>
          </cell>
          <cell r="O121" t="str">
            <v>Peisley, Mr. Warren</v>
          </cell>
        </row>
        <row r="122">
          <cell r="A122">
            <v>507264</v>
          </cell>
          <cell r="B122">
            <v>30.1</v>
          </cell>
          <cell r="C122">
            <v>510</v>
          </cell>
          <cell r="D122">
            <v>35200</v>
          </cell>
          <cell r="E122">
            <v>37223</v>
          </cell>
          <cell r="F122" t="str">
            <v>I</v>
          </cell>
          <cell r="G122" t="str">
            <v>CANBERRA CONTRACTORS PTY LTD</v>
          </cell>
          <cell r="H122" t="str">
            <v>Ochmanski, Mrs. Dana</v>
          </cell>
          <cell r="I122" t="str">
            <v>Elect Distributio</v>
          </cell>
          <cell r="J122" t="str">
            <v>50% or 100% Payment</v>
          </cell>
          <cell r="K122">
            <v>11</v>
          </cell>
          <cell r="L122">
            <v>0</v>
          </cell>
          <cell r="M122">
            <v>34102</v>
          </cell>
          <cell r="N122">
            <v>0</v>
          </cell>
          <cell r="O122" t="str">
            <v>Peisley, Mr. Warren</v>
          </cell>
        </row>
        <row r="123">
          <cell r="A123">
            <v>507265</v>
          </cell>
          <cell r="B123">
            <v>30.1</v>
          </cell>
          <cell r="C123">
            <v>550</v>
          </cell>
          <cell r="D123">
            <v>58604</v>
          </cell>
          <cell r="E123">
            <v>37279</v>
          </cell>
          <cell r="F123" t="str">
            <v>I</v>
          </cell>
          <cell r="G123" t="str">
            <v>HABITAT LAND PTY LTD</v>
          </cell>
          <cell r="H123" t="str">
            <v>Cortes, Frank</v>
          </cell>
          <cell r="I123" t="str">
            <v>Elec Ntwk Project</v>
          </cell>
          <cell r="J123" t="str">
            <v>50% or 100% Payment</v>
          </cell>
          <cell r="K123">
            <v>11</v>
          </cell>
          <cell r="L123">
            <v>0</v>
          </cell>
          <cell r="M123">
            <v>34101</v>
          </cell>
          <cell r="N123">
            <v>0</v>
          </cell>
          <cell r="O123" t="str">
            <v>Rewal, Mr. Subhash</v>
          </cell>
        </row>
        <row r="124">
          <cell r="A124">
            <v>507272</v>
          </cell>
          <cell r="B124">
            <v>30.1</v>
          </cell>
          <cell r="C124">
            <v>475</v>
          </cell>
          <cell r="D124">
            <v>39282</v>
          </cell>
          <cell r="E124">
            <v>37197</v>
          </cell>
          <cell r="F124" t="str">
            <v>I</v>
          </cell>
          <cell r="G124" t="str">
            <v>HABITAT LAND PTY LTD</v>
          </cell>
          <cell r="H124" t="str">
            <v>Cortes, Frank</v>
          </cell>
          <cell r="I124" t="str">
            <v>Ancillary Project</v>
          </cell>
          <cell r="J124" t="str">
            <v>50% or 100% Payment</v>
          </cell>
          <cell r="K124">
            <v>11</v>
          </cell>
          <cell r="L124">
            <v>0</v>
          </cell>
          <cell r="M124">
            <v>34101</v>
          </cell>
          <cell r="N124">
            <v>0</v>
          </cell>
          <cell r="O124" t="str">
            <v>Cortes, Frank</v>
          </cell>
        </row>
        <row r="125">
          <cell r="A125">
            <v>507273</v>
          </cell>
          <cell r="B125">
            <v>10.1</v>
          </cell>
          <cell r="C125">
            <v>407</v>
          </cell>
          <cell r="D125">
            <v>1670</v>
          </cell>
          <cell r="E125">
            <v>37134</v>
          </cell>
          <cell r="F125" t="str">
            <v>I</v>
          </cell>
          <cell r="G125" t="str">
            <v>MANTEENA CONSTRUCTIONS</v>
          </cell>
          <cell r="H125" t="str">
            <v>Malcolm, Doug</v>
          </cell>
          <cell r="I125" t="str">
            <v>Elec Ntwk Project</v>
          </cell>
          <cell r="J125" t="str">
            <v>Full Payment</v>
          </cell>
          <cell r="K125">
            <v>11</v>
          </cell>
          <cell r="L125">
            <v>0</v>
          </cell>
          <cell r="M125">
            <v>34101</v>
          </cell>
          <cell r="N125">
            <v>0</v>
          </cell>
          <cell r="O125" t="str">
            <v>Walisundara, Mrs. Lakshmi</v>
          </cell>
        </row>
        <row r="126">
          <cell r="A126">
            <v>507275</v>
          </cell>
          <cell r="B126">
            <v>10.1</v>
          </cell>
          <cell r="C126">
            <v>458</v>
          </cell>
          <cell r="D126">
            <v>600</v>
          </cell>
          <cell r="E126">
            <v>37183</v>
          </cell>
          <cell r="F126" t="str">
            <v>I</v>
          </cell>
          <cell r="G126" t="str">
            <v>NOUVELLE HOMES PTY LTD</v>
          </cell>
          <cell r="H126" t="str">
            <v>Singh, Mr. Darshan</v>
          </cell>
          <cell r="I126" t="str">
            <v>Elec Ntwk Project</v>
          </cell>
          <cell r="J126" t="str">
            <v>Full Payment</v>
          </cell>
          <cell r="K126">
            <v>11</v>
          </cell>
          <cell r="L126">
            <v>0</v>
          </cell>
          <cell r="M126">
            <v>34101</v>
          </cell>
          <cell r="N126">
            <v>0</v>
          </cell>
          <cell r="O126" t="str">
            <v>Walisundara, Mrs. Lakshmi</v>
          </cell>
        </row>
        <row r="127">
          <cell r="A127">
            <v>507277</v>
          </cell>
          <cell r="B127">
            <v>10.1</v>
          </cell>
          <cell r="C127">
            <v>424</v>
          </cell>
          <cell r="D127">
            <v>1090.9100000000001</v>
          </cell>
          <cell r="E127">
            <v>37148</v>
          </cell>
          <cell r="F127" t="str">
            <v>I</v>
          </cell>
          <cell r="G127" t="str">
            <v>GUIDELINE (ACT) PTY LTD</v>
          </cell>
          <cell r="H127" t="str">
            <v>Singh, Mr. Darshan</v>
          </cell>
          <cell r="I127" t="str">
            <v>Elec Ntwk Project</v>
          </cell>
          <cell r="J127" t="str">
            <v>Full Payment</v>
          </cell>
          <cell r="K127">
            <v>11</v>
          </cell>
          <cell r="L127">
            <v>0</v>
          </cell>
          <cell r="M127">
            <v>34101</v>
          </cell>
          <cell r="N127">
            <v>0</v>
          </cell>
          <cell r="O127" t="str">
            <v>Singh, Mr. Darshan</v>
          </cell>
        </row>
        <row r="128">
          <cell r="A128">
            <v>507279</v>
          </cell>
          <cell r="B128">
            <v>2.1</v>
          </cell>
          <cell r="C128">
            <v>423</v>
          </cell>
          <cell r="D128">
            <v>425</v>
          </cell>
          <cell r="E128">
            <v>37146</v>
          </cell>
          <cell r="F128" t="str">
            <v>I</v>
          </cell>
          <cell r="G128" t="str">
            <v>TOTAL COMMUNICATIONS INFRASTRUCTURE</v>
          </cell>
          <cell r="H128" t="str">
            <v>Peisley, Mr. Warren</v>
          </cell>
          <cell r="I128" t="str">
            <v>Elec Ntwk Project</v>
          </cell>
          <cell r="J128" t="str">
            <v>Full Payment</v>
          </cell>
          <cell r="K128">
            <v>11</v>
          </cell>
          <cell r="L128">
            <v>0</v>
          </cell>
          <cell r="M128">
            <v>34101</v>
          </cell>
          <cell r="N128">
            <v>0</v>
          </cell>
          <cell r="O128" t="str">
            <v>Maguire, Paul</v>
          </cell>
        </row>
        <row r="129">
          <cell r="A129">
            <v>507281</v>
          </cell>
          <cell r="B129">
            <v>10.1</v>
          </cell>
          <cell r="C129">
            <v>471</v>
          </cell>
          <cell r="D129">
            <v>2100</v>
          </cell>
          <cell r="E129">
            <v>37195</v>
          </cell>
          <cell r="F129" t="str">
            <v>I</v>
          </cell>
          <cell r="G129" t="str">
            <v>ACT PROCUREMENT SOLUTIONS</v>
          </cell>
          <cell r="H129" t="str">
            <v>Singh, Mr. Darshan</v>
          </cell>
          <cell r="I129" t="str">
            <v>Elec Ntwk Project</v>
          </cell>
          <cell r="J129" t="str">
            <v>Full Payment</v>
          </cell>
          <cell r="K129">
            <v>11</v>
          </cell>
          <cell r="L129">
            <v>0</v>
          </cell>
          <cell r="M129">
            <v>34101</v>
          </cell>
          <cell r="N129">
            <v>0</v>
          </cell>
          <cell r="O129">
            <v>20020980201</v>
          </cell>
        </row>
        <row r="130">
          <cell r="A130">
            <v>507289</v>
          </cell>
          <cell r="B130">
            <v>30.1</v>
          </cell>
          <cell r="C130">
            <v>567</v>
          </cell>
          <cell r="D130">
            <v>46370</v>
          </cell>
          <cell r="E130">
            <v>37295</v>
          </cell>
          <cell r="F130" t="str">
            <v>I</v>
          </cell>
          <cell r="G130" t="str">
            <v>CANBERRA INVESTMENT CORPORATION</v>
          </cell>
          <cell r="H130" t="str">
            <v>Peisley, Mr. Warren</v>
          </cell>
          <cell r="I130" t="str">
            <v>Elec Ntwk Project</v>
          </cell>
          <cell r="J130" t="str">
            <v>50% or 100% Payment</v>
          </cell>
          <cell r="K130">
            <v>11</v>
          </cell>
          <cell r="L130">
            <v>0</v>
          </cell>
          <cell r="M130">
            <v>34101</v>
          </cell>
          <cell r="N130">
            <v>0</v>
          </cell>
          <cell r="O130" t="str">
            <v>Rewal, Mr. Subhash</v>
          </cell>
        </row>
        <row r="131">
          <cell r="A131">
            <v>507290</v>
          </cell>
          <cell r="B131">
            <v>10.1</v>
          </cell>
          <cell r="C131">
            <v>450</v>
          </cell>
          <cell r="D131">
            <v>1035</v>
          </cell>
          <cell r="E131">
            <v>37172</v>
          </cell>
          <cell r="F131" t="str">
            <v>I</v>
          </cell>
          <cell r="G131" t="str">
            <v>CRISPINO C</v>
          </cell>
          <cell r="H131" t="str">
            <v>Singh, Mr. Darshan</v>
          </cell>
          <cell r="I131" t="str">
            <v>Elec Ntwk Project</v>
          </cell>
          <cell r="J131" t="str">
            <v>Full Payment</v>
          </cell>
          <cell r="K131">
            <v>11</v>
          </cell>
          <cell r="L131">
            <v>0</v>
          </cell>
          <cell r="M131">
            <v>34101</v>
          </cell>
          <cell r="N131">
            <v>0</v>
          </cell>
          <cell r="O131" t="str">
            <v>Peisley, Mr. Warren</v>
          </cell>
        </row>
        <row r="132">
          <cell r="A132">
            <v>507291</v>
          </cell>
          <cell r="B132">
            <v>10.1</v>
          </cell>
          <cell r="C132">
            <v>460</v>
          </cell>
          <cell r="D132">
            <v>5740</v>
          </cell>
          <cell r="E132">
            <v>37186</v>
          </cell>
          <cell r="F132" t="str">
            <v>I</v>
          </cell>
          <cell r="G132" t="str">
            <v>KAPPELLE PTY LTD</v>
          </cell>
          <cell r="H132" t="str">
            <v>Singh, Mr. Darshan</v>
          </cell>
          <cell r="I132" t="str">
            <v>Elec Ntwk Project</v>
          </cell>
          <cell r="J132" t="str">
            <v>Full Payment</v>
          </cell>
          <cell r="K132">
            <v>11</v>
          </cell>
          <cell r="L132">
            <v>0</v>
          </cell>
          <cell r="M132">
            <v>34101</v>
          </cell>
          <cell r="N132">
            <v>0</v>
          </cell>
          <cell r="O132" t="str">
            <v>Singh, Mr. Darshan</v>
          </cell>
        </row>
        <row r="133">
          <cell r="A133">
            <v>507292</v>
          </cell>
          <cell r="B133">
            <v>10.1</v>
          </cell>
          <cell r="C133">
            <v>503</v>
          </cell>
          <cell r="D133">
            <v>3950</v>
          </cell>
          <cell r="E133">
            <v>37216</v>
          </cell>
          <cell r="F133" t="str">
            <v>I</v>
          </cell>
          <cell r="G133" t="str">
            <v>HEYDAY GROUP</v>
          </cell>
          <cell r="H133" t="str">
            <v>Walisundara, Mr. Upul</v>
          </cell>
          <cell r="I133" t="str">
            <v>Elec Ntwk Project</v>
          </cell>
          <cell r="J133" t="str">
            <v>Full Payment</v>
          </cell>
          <cell r="K133">
            <v>11</v>
          </cell>
          <cell r="L133">
            <v>0</v>
          </cell>
          <cell r="M133">
            <v>34101</v>
          </cell>
          <cell r="N133">
            <v>0</v>
          </cell>
          <cell r="O133" t="str">
            <v>Deschamps, Chris</v>
          </cell>
        </row>
        <row r="134">
          <cell r="A134">
            <v>507293</v>
          </cell>
          <cell r="B134">
            <v>30.1</v>
          </cell>
          <cell r="C134">
            <v>557</v>
          </cell>
          <cell r="D134">
            <v>100615</v>
          </cell>
          <cell r="E134">
            <v>37285</v>
          </cell>
          <cell r="F134" t="str">
            <v>I</v>
          </cell>
          <cell r="G134" t="str">
            <v>MBA LAND</v>
          </cell>
          <cell r="H134" t="str">
            <v>Walisundara, Mrs. Lakshmi</v>
          </cell>
          <cell r="I134" t="str">
            <v>Ancillary Project</v>
          </cell>
          <cell r="J134" t="str">
            <v>50% or 100% Payment</v>
          </cell>
          <cell r="K134">
            <v>11</v>
          </cell>
          <cell r="L134">
            <v>0</v>
          </cell>
          <cell r="M134">
            <v>34101</v>
          </cell>
          <cell r="N134">
            <v>0</v>
          </cell>
          <cell r="O134" t="str">
            <v>Deschamps, Chris</v>
          </cell>
        </row>
        <row r="135">
          <cell r="A135">
            <v>507299</v>
          </cell>
          <cell r="B135">
            <v>10.1</v>
          </cell>
          <cell r="C135">
            <v>463</v>
          </cell>
          <cell r="D135">
            <v>7636.36</v>
          </cell>
          <cell r="E135">
            <v>37188</v>
          </cell>
          <cell r="F135" t="str">
            <v>I</v>
          </cell>
          <cell r="G135" t="str">
            <v>IRWIN &amp; HARTSHORN</v>
          </cell>
          <cell r="H135" t="str">
            <v>Singh, Mr. Darshan</v>
          </cell>
          <cell r="I135" t="str">
            <v>Elec Ntwk Project</v>
          </cell>
          <cell r="J135" t="str">
            <v>Full Payment</v>
          </cell>
          <cell r="K135">
            <v>11</v>
          </cell>
          <cell r="L135">
            <v>0</v>
          </cell>
          <cell r="M135">
            <v>34104</v>
          </cell>
          <cell r="N135">
            <v>0</v>
          </cell>
          <cell r="O135">
            <v>5089</v>
          </cell>
        </row>
        <row r="136">
          <cell r="A136">
            <v>507307</v>
          </cell>
          <cell r="B136">
            <v>10.1</v>
          </cell>
          <cell r="C136">
            <v>470</v>
          </cell>
          <cell r="D136">
            <v>2300</v>
          </cell>
          <cell r="E136">
            <v>37195</v>
          </cell>
          <cell r="F136" t="str">
            <v>I</v>
          </cell>
          <cell r="G136" t="str">
            <v>DELLOW EXCAVATIONS PTY LTD</v>
          </cell>
          <cell r="H136" t="str">
            <v>Singh, Mr. Darshan</v>
          </cell>
          <cell r="I136" t="str">
            <v>Elec Ntwk Project</v>
          </cell>
          <cell r="J136" t="str">
            <v>Full Payment</v>
          </cell>
          <cell r="K136">
            <v>11</v>
          </cell>
          <cell r="L136">
            <v>0</v>
          </cell>
          <cell r="M136">
            <v>34101</v>
          </cell>
          <cell r="N136">
            <v>0</v>
          </cell>
          <cell r="O136" t="str">
            <v>Singh, Mr. Darshan</v>
          </cell>
        </row>
        <row r="137">
          <cell r="A137">
            <v>507310</v>
          </cell>
          <cell r="B137">
            <v>10.1</v>
          </cell>
          <cell r="C137">
            <v>539</v>
          </cell>
          <cell r="D137">
            <v>69100</v>
          </cell>
          <cell r="E137">
            <v>37246</v>
          </cell>
          <cell r="F137" t="str">
            <v>I</v>
          </cell>
          <cell r="G137" t="str">
            <v>CANBERRA ESTATE PTY LTD</v>
          </cell>
          <cell r="H137" t="str">
            <v>Ochmanski, Mrs. Dana</v>
          </cell>
          <cell r="I137" t="str">
            <v>Elec Ntwk Project</v>
          </cell>
          <cell r="J137" t="str">
            <v>50% or 100% Payment</v>
          </cell>
          <cell r="K137">
            <v>11</v>
          </cell>
          <cell r="L137">
            <v>0</v>
          </cell>
          <cell r="M137">
            <v>34101</v>
          </cell>
          <cell r="N137">
            <v>0</v>
          </cell>
          <cell r="O137" t="str">
            <v>Cortes, Frank</v>
          </cell>
        </row>
        <row r="138">
          <cell r="A138">
            <v>507314</v>
          </cell>
          <cell r="B138">
            <v>30.1</v>
          </cell>
          <cell r="C138">
            <v>479</v>
          </cell>
          <cell r="D138">
            <v>1950</v>
          </cell>
          <cell r="E138">
            <v>37204</v>
          </cell>
          <cell r="F138" t="str">
            <v>I</v>
          </cell>
          <cell r="G138" t="str">
            <v>ROSEDALE HOMES CANBERRA PTY LTD</v>
          </cell>
          <cell r="H138" t="str">
            <v>Walisundara, Mr. Upul</v>
          </cell>
          <cell r="I138" t="str">
            <v>Ancillary-Design</v>
          </cell>
          <cell r="J138" t="str">
            <v>Full Payment</v>
          </cell>
          <cell r="K138">
            <v>11</v>
          </cell>
          <cell r="L138">
            <v>0</v>
          </cell>
          <cell r="M138">
            <v>34101</v>
          </cell>
          <cell r="N138">
            <v>0</v>
          </cell>
          <cell r="O138" t="str">
            <v>Peisley, Mr. Warren</v>
          </cell>
        </row>
        <row r="139">
          <cell r="A139">
            <v>507316</v>
          </cell>
          <cell r="B139">
            <v>10.1</v>
          </cell>
          <cell r="C139">
            <v>490</v>
          </cell>
          <cell r="D139">
            <v>1764</v>
          </cell>
          <cell r="E139">
            <v>37208</v>
          </cell>
          <cell r="F139" t="str">
            <v>I</v>
          </cell>
          <cell r="G139" t="str">
            <v>ROSA &amp; SONS CONSTRUCTION PTY LTD</v>
          </cell>
          <cell r="H139" t="str">
            <v>Singh, Mr. Darshan</v>
          </cell>
          <cell r="I139" t="str">
            <v>Elec Ntwk Project</v>
          </cell>
          <cell r="J139" t="str">
            <v>Full Payment</v>
          </cell>
          <cell r="K139">
            <v>11</v>
          </cell>
          <cell r="L139">
            <v>0</v>
          </cell>
          <cell r="M139">
            <v>34101</v>
          </cell>
          <cell r="N139">
            <v>0</v>
          </cell>
          <cell r="O139" t="str">
            <v>Ochmanski, Mrs. Dana</v>
          </cell>
        </row>
        <row r="140">
          <cell r="A140">
            <v>507318</v>
          </cell>
          <cell r="B140">
            <v>30.1</v>
          </cell>
          <cell r="C140">
            <v>508</v>
          </cell>
          <cell r="D140">
            <v>7640</v>
          </cell>
          <cell r="E140">
            <v>37221</v>
          </cell>
          <cell r="F140" t="str">
            <v>I</v>
          </cell>
          <cell r="G140" t="str">
            <v>KLASS ELECTRICAL PTY LTD</v>
          </cell>
          <cell r="H140" t="str">
            <v>Roesler, Mr. Michael</v>
          </cell>
          <cell r="I140" t="str">
            <v>Elec Ntwk Project</v>
          </cell>
          <cell r="J140" t="str">
            <v>Full Payment</v>
          </cell>
          <cell r="K140">
            <v>11</v>
          </cell>
          <cell r="L140">
            <v>2101</v>
          </cell>
          <cell r="M140">
            <v>68170</v>
          </cell>
          <cell r="N140">
            <v>50200</v>
          </cell>
          <cell r="O140" t="str">
            <v>Singh, Mr. Darshan</v>
          </cell>
        </row>
        <row r="141">
          <cell r="A141">
            <v>507319</v>
          </cell>
          <cell r="B141">
            <v>10.1</v>
          </cell>
          <cell r="C141">
            <v>506</v>
          </cell>
          <cell r="D141">
            <v>2226</v>
          </cell>
          <cell r="E141">
            <v>37217</v>
          </cell>
          <cell r="F141" t="str">
            <v>I</v>
          </cell>
          <cell r="G141" t="str">
            <v>GUIDELINE (ACT) PTY LTD</v>
          </cell>
          <cell r="H141" t="str">
            <v>Singh, Mr. Darshan</v>
          </cell>
          <cell r="I141" t="str">
            <v>Elec Ntwk Project</v>
          </cell>
          <cell r="J141" t="str">
            <v>Full Payment</v>
          </cell>
          <cell r="K141">
            <v>11</v>
          </cell>
          <cell r="L141">
            <v>0</v>
          </cell>
          <cell r="M141">
            <v>34101</v>
          </cell>
          <cell r="N141">
            <v>0</v>
          </cell>
          <cell r="O141" t="str">
            <v>Singh, Mr. Darshan</v>
          </cell>
        </row>
        <row r="142">
          <cell r="A142">
            <v>507325</v>
          </cell>
          <cell r="B142">
            <v>30.1</v>
          </cell>
          <cell r="C142">
            <v>518</v>
          </cell>
          <cell r="D142">
            <v>1250</v>
          </cell>
          <cell r="E142">
            <v>37228</v>
          </cell>
          <cell r="F142" t="str">
            <v>I</v>
          </cell>
          <cell r="G142" t="str">
            <v>QUACH P</v>
          </cell>
          <cell r="H142" t="str">
            <v>Walisundara, Mr. Upul</v>
          </cell>
          <cell r="I142" t="str">
            <v>Elec Ntwk Project</v>
          </cell>
          <cell r="J142" t="str">
            <v>Full Payment</v>
          </cell>
          <cell r="K142">
            <v>11</v>
          </cell>
          <cell r="L142">
            <v>0</v>
          </cell>
          <cell r="M142">
            <v>34101</v>
          </cell>
          <cell r="N142">
            <v>0</v>
          </cell>
          <cell r="O142" t="str">
            <v>Singh, Mr. Darshan</v>
          </cell>
        </row>
        <row r="143">
          <cell r="A143">
            <v>507326</v>
          </cell>
          <cell r="B143">
            <v>10.1</v>
          </cell>
          <cell r="C143">
            <v>520</v>
          </cell>
          <cell r="D143">
            <v>6800.64</v>
          </cell>
          <cell r="E143">
            <v>37230</v>
          </cell>
          <cell r="F143" t="str">
            <v>I</v>
          </cell>
          <cell r="G143" t="str">
            <v>NOUVELLE HOMES PTY LTD</v>
          </cell>
          <cell r="H143" t="str">
            <v>Singh, Mr. Darshan</v>
          </cell>
          <cell r="I143" t="str">
            <v>Elec Ntwk Project</v>
          </cell>
          <cell r="J143" t="str">
            <v>Full Payment</v>
          </cell>
          <cell r="K143">
            <v>11</v>
          </cell>
          <cell r="L143">
            <v>0</v>
          </cell>
          <cell r="M143">
            <v>34101</v>
          </cell>
          <cell r="N143">
            <v>0</v>
          </cell>
          <cell r="O143" t="str">
            <v>Singh, Mr. Darshan</v>
          </cell>
        </row>
        <row r="144">
          <cell r="A144">
            <v>507331</v>
          </cell>
          <cell r="B144">
            <v>10.1</v>
          </cell>
          <cell r="C144">
            <v>533</v>
          </cell>
          <cell r="D144">
            <v>5380</v>
          </cell>
          <cell r="E144">
            <v>37242</v>
          </cell>
          <cell r="F144" t="str">
            <v>I</v>
          </cell>
          <cell r="G144" t="str">
            <v>GHD PTY LTD</v>
          </cell>
          <cell r="H144" t="str">
            <v>Singh, Mr. Darshan</v>
          </cell>
          <cell r="I144" t="str">
            <v>Elec Ntwk Project</v>
          </cell>
          <cell r="J144" t="str">
            <v>Full Payment</v>
          </cell>
          <cell r="K144">
            <v>11</v>
          </cell>
          <cell r="L144">
            <v>0</v>
          </cell>
          <cell r="M144">
            <v>34101</v>
          </cell>
          <cell r="N144">
            <v>0</v>
          </cell>
          <cell r="O144" t="str">
            <v>Walisundara, Mrs. Lakshmi</v>
          </cell>
        </row>
        <row r="145">
          <cell r="A145">
            <v>507332</v>
          </cell>
          <cell r="B145">
            <v>30.1</v>
          </cell>
          <cell r="C145">
            <v>543</v>
          </cell>
          <cell r="D145">
            <v>6034</v>
          </cell>
          <cell r="E145">
            <v>37263</v>
          </cell>
          <cell r="F145" t="str">
            <v>I</v>
          </cell>
          <cell r="G145" t="str">
            <v>NARONA HOMES</v>
          </cell>
          <cell r="H145" t="str">
            <v>Hunnemann, Frank</v>
          </cell>
          <cell r="I145" t="str">
            <v>Elec Ntwk Project</v>
          </cell>
          <cell r="J145" t="str">
            <v>Full Payment</v>
          </cell>
          <cell r="K145">
            <v>11</v>
          </cell>
          <cell r="L145">
            <v>2101</v>
          </cell>
          <cell r="M145">
            <v>68170</v>
          </cell>
          <cell r="N145">
            <v>50200</v>
          </cell>
          <cell r="O145" t="str">
            <v>Rewal, Mr. Subhash</v>
          </cell>
        </row>
        <row r="146">
          <cell r="A146">
            <v>507334</v>
          </cell>
          <cell r="B146">
            <v>10.1</v>
          </cell>
          <cell r="C146">
            <v>528</v>
          </cell>
          <cell r="D146">
            <v>1750</v>
          </cell>
          <cell r="E146">
            <v>37236</v>
          </cell>
          <cell r="F146" t="str">
            <v>I</v>
          </cell>
          <cell r="G146" t="str">
            <v>CIVIL DOCUMENTATION SERVICES</v>
          </cell>
          <cell r="H146" t="str">
            <v>Singh, Mr. Darshan</v>
          </cell>
          <cell r="I146" t="str">
            <v>Elec Ntwk Project</v>
          </cell>
          <cell r="J146" t="str">
            <v>Full Payment</v>
          </cell>
          <cell r="K146">
            <v>11</v>
          </cell>
          <cell r="L146">
            <v>0</v>
          </cell>
          <cell r="M146">
            <v>34101</v>
          </cell>
          <cell r="N146">
            <v>0</v>
          </cell>
          <cell r="O146" t="str">
            <v>Cortes, Frank</v>
          </cell>
        </row>
        <row r="147">
          <cell r="A147">
            <v>507341</v>
          </cell>
          <cell r="B147">
            <v>30.1</v>
          </cell>
          <cell r="C147">
            <v>592</v>
          </cell>
          <cell r="D147">
            <v>19239</v>
          </cell>
          <cell r="E147">
            <v>37315</v>
          </cell>
          <cell r="F147" t="str">
            <v>I</v>
          </cell>
          <cell r="G147" t="str">
            <v>HABITAT LAND PTY LTD</v>
          </cell>
          <cell r="H147" t="str">
            <v>Harper, Mr. Rod</v>
          </cell>
          <cell r="I147" t="str">
            <v>Elec Ntwk Project</v>
          </cell>
          <cell r="J147" t="str">
            <v>50% or 100% Payment</v>
          </cell>
          <cell r="K147">
            <v>11</v>
          </cell>
          <cell r="L147">
            <v>0</v>
          </cell>
          <cell r="M147">
            <v>34101</v>
          </cell>
          <cell r="N147">
            <v>0</v>
          </cell>
          <cell r="O147" t="str">
            <v>Smith, Mr. Gary</v>
          </cell>
        </row>
        <row r="148">
          <cell r="A148">
            <v>507342</v>
          </cell>
          <cell r="B148">
            <v>30.1</v>
          </cell>
          <cell r="C148">
            <v>576</v>
          </cell>
          <cell r="D148">
            <v>4835</v>
          </cell>
          <cell r="E148">
            <v>37301</v>
          </cell>
          <cell r="F148" t="str">
            <v>I</v>
          </cell>
          <cell r="G148" t="str">
            <v>YOUNG CONSULTING ENGINEERS PTY LTD</v>
          </cell>
          <cell r="H148" t="str">
            <v>Peisley, Mr. Warren</v>
          </cell>
          <cell r="I148" t="str">
            <v>Elec Ntwk Project</v>
          </cell>
          <cell r="J148" t="str">
            <v>Full Payment</v>
          </cell>
          <cell r="K148">
            <v>11</v>
          </cell>
          <cell r="L148">
            <v>0</v>
          </cell>
          <cell r="M148">
            <v>34101</v>
          </cell>
          <cell r="N148">
            <v>0</v>
          </cell>
          <cell r="O148" t="str">
            <v>Tinio, Mr. Raul</v>
          </cell>
        </row>
        <row r="149">
          <cell r="A149">
            <v>507348</v>
          </cell>
          <cell r="B149">
            <v>10.1</v>
          </cell>
          <cell r="C149">
            <v>569</v>
          </cell>
          <cell r="D149">
            <v>1050</v>
          </cell>
          <cell r="E149">
            <v>37295</v>
          </cell>
          <cell r="F149" t="str">
            <v>I</v>
          </cell>
          <cell r="G149" t="str">
            <v>URBAN CONTRACTORS</v>
          </cell>
          <cell r="H149" t="str">
            <v>Singh, Mr. Darshan</v>
          </cell>
          <cell r="I149" t="str">
            <v>Elec Ntwk Project</v>
          </cell>
          <cell r="J149" t="str">
            <v>Full Payment</v>
          </cell>
          <cell r="K149">
            <v>11</v>
          </cell>
          <cell r="L149">
            <v>0</v>
          </cell>
          <cell r="M149">
            <v>34101</v>
          </cell>
          <cell r="N149">
            <v>0</v>
          </cell>
          <cell r="O149" t="str">
            <v>Singh, Mr. Darshan</v>
          </cell>
        </row>
        <row r="150">
          <cell r="A150">
            <v>507351</v>
          </cell>
          <cell r="B150">
            <v>30.1</v>
          </cell>
          <cell r="C150">
            <v>575</v>
          </cell>
          <cell r="D150">
            <v>1865</v>
          </cell>
          <cell r="E150">
            <v>37301</v>
          </cell>
          <cell r="F150" t="str">
            <v>I</v>
          </cell>
          <cell r="G150" t="str">
            <v>YOUNG CONSULTING ENGINEERS PTY LTD</v>
          </cell>
          <cell r="H150" t="str">
            <v>Peisley, Mr. Warren</v>
          </cell>
          <cell r="I150" t="str">
            <v>Elec Ntwk Project</v>
          </cell>
          <cell r="J150" t="str">
            <v>Full Payment</v>
          </cell>
          <cell r="K150">
            <v>11</v>
          </cell>
          <cell r="L150">
            <v>0</v>
          </cell>
          <cell r="M150">
            <v>34101</v>
          </cell>
          <cell r="N150">
            <v>0</v>
          </cell>
          <cell r="O150" t="str">
            <v>Tinio, Mr. Raul</v>
          </cell>
        </row>
        <row r="151">
          <cell r="A151">
            <v>510001</v>
          </cell>
          <cell r="B151">
            <v>4.0999999999999996</v>
          </cell>
          <cell r="C151">
            <v>104</v>
          </cell>
          <cell r="D151">
            <v>2925.91</v>
          </cell>
          <cell r="E151">
            <v>36822</v>
          </cell>
          <cell r="F151" t="str">
            <v>I</v>
          </cell>
          <cell r="G151" t="str">
            <v>ACT PROCUREMENT AND PROJECTS</v>
          </cell>
          <cell r="H151" t="str">
            <v>Rewal, Mr. Subhash</v>
          </cell>
          <cell r="I151" t="str">
            <v>Ancillary-Design</v>
          </cell>
          <cell r="J151" t="str">
            <v>Full Payment</v>
          </cell>
          <cell r="K151">
            <v>11</v>
          </cell>
          <cell r="L151">
            <v>0</v>
          </cell>
          <cell r="M151">
            <v>34102</v>
          </cell>
          <cell r="N151">
            <v>0</v>
          </cell>
          <cell r="O151" t="str">
            <v>Deschamps, Chris</v>
          </cell>
        </row>
        <row r="152">
          <cell r="A152">
            <v>512005</v>
          </cell>
          <cell r="B152">
            <v>30.1</v>
          </cell>
          <cell r="C152">
            <v>13</v>
          </cell>
          <cell r="D152">
            <v>6200</v>
          </cell>
          <cell r="E152">
            <v>36747</v>
          </cell>
          <cell r="F152" t="str">
            <v>I</v>
          </cell>
          <cell r="G152" t="str">
            <v>URBAN CONTRACTORS</v>
          </cell>
          <cell r="H152" t="str">
            <v>Rewal, Mr. Subhash</v>
          </cell>
          <cell r="I152" t="str">
            <v>Ancillary-Design</v>
          </cell>
          <cell r="J152" t="str">
            <v>Full Payment</v>
          </cell>
          <cell r="K152">
            <v>4</v>
          </cell>
          <cell r="L152">
            <v>0</v>
          </cell>
          <cell r="M152">
            <v>34102</v>
          </cell>
          <cell r="N152">
            <v>0</v>
          </cell>
          <cell r="O152" t="str">
            <v>Deschamps, Chris</v>
          </cell>
        </row>
        <row r="153">
          <cell r="A153">
            <v>512023</v>
          </cell>
          <cell r="B153">
            <v>30.1</v>
          </cell>
          <cell r="C153">
            <v>30</v>
          </cell>
          <cell r="D153">
            <v>47630</v>
          </cell>
          <cell r="E153">
            <v>36759</v>
          </cell>
          <cell r="F153" t="str">
            <v>I</v>
          </cell>
          <cell r="G153" t="str">
            <v>ACCLAIM CONTRACTORS</v>
          </cell>
          <cell r="H153" t="str">
            <v>Singh, Mr. Darshan</v>
          </cell>
          <cell r="I153" t="str">
            <v>ENERGY - EXT SERVICE</v>
          </cell>
          <cell r="J153" t="str">
            <v>Full Payment</v>
          </cell>
          <cell r="K153">
            <v>12</v>
          </cell>
          <cell r="L153">
            <v>0</v>
          </cell>
          <cell r="M153">
            <v>34102</v>
          </cell>
          <cell r="N153">
            <v>0</v>
          </cell>
          <cell r="O153" t="str">
            <v>Deschamps, Chris</v>
          </cell>
        </row>
        <row r="154">
          <cell r="A154">
            <v>512024</v>
          </cell>
          <cell r="B154">
            <v>30.1</v>
          </cell>
          <cell r="C154">
            <v>32</v>
          </cell>
          <cell r="D154">
            <v>25000</v>
          </cell>
          <cell r="E154">
            <v>36759</v>
          </cell>
          <cell r="F154" t="str">
            <v>I</v>
          </cell>
          <cell r="G154" t="str">
            <v>ACCLAIM CONTRACTORS</v>
          </cell>
          <cell r="H154" t="str">
            <v>Singh, Mr. Darshan</v>
          </cell>
          <cell r="I154" t="str">
            <v>04 Company</v>
          </cell>
          <cell r="J154" t="str">
            <v>Full Payment</v>
          </cell>
          <cell r="K154">
            <v>12</v>
          </cell>
          <cell r="L154">
            <v>0</v>
          </cell>
          <cell r="M154">
            <v>34102</v>
          </cell>
          <cell r="N154">
            <v>0</v>
          </cell>
          <cell r="O154" t="str">
            <v>Deschamps, Chris</v>
          </cell>
        </row>
        <row r="155">
          <cell r="A155">
            <v>512436</v>
          </cell>
          <cell r="B155">
            <v>30.1</v>
          </cell>
          <cell r="C155">
            <v>186</v>
          </cell>
          <cell r="D155">
            <v>5284</v>
          </cell>
          <cell r="E155">
            <v>36931</v>
          </cell>
          <cell r="F155" t="str">
            <v>I</v>
          </cell>
          <cell r="G155" t="str">
            <v>SUTTON &amp; HORSLEY PROJECTS PTY LTD</v>
          </cell>
          <cell r="H155" t="str">
            <v>Smith, Mr. Gary</v>
          </cell>
          <cell r="I155" t="str">
            <v>Ancillary-Design</v>
          </cell>
          <cell r="J155" t="str">
            <v>Full Payment</v>
          </cell>
          <cell r="K155">
            <v>11</v>
          </cell>
          <cell r="L155">
            <v>0</v>
          </cell>
          <cell r="M155">
            <v>34102</v>
          </cell>
          <cell r="N155">
            <v>0</v>
          </cell>
          <cell r="O155" t="str">
            <v>Singh, Mr. Darshan</v>
          </cell>
        </row>
        <row r="156">
          <cell r="A156">
            <v>512449</v>
          </cell>
          <cell r="B156">
            <v>30.1</v>
          </cell>
          <cell r="C156">
            <v>54</v>
          </cell>
          <cell r="D156">
            <v>71730</v>
          </cell>
          <cell r="E156">
            <v>36776</v>
          </cell>
          <cell r="F156" t="str">
            <v>I</v>
          </cell>
          <cell r="G156" t="str">
            <v>Totalcare Projects</v>
          </cell>
          <cell r="H156" t="str">
            <v>Maguire, Paul</v>
          </cell>
          <cell r="I156" t="str">
            <v>Network Systems</v>
          </cell>
          <cell r="J156" t="str">
            <v>Government Order</v>
          </cell>
          <cell r="K156">
            <v>11</v>
          </cell>
          <cell r="L156">
            <v>3200</v>
          </cell>
          <cell r="M156">
            <v>68120</v>
          </cell>
          <cell r="N156">
            <v>0</v>
          </cell>
          <cell r="O156" t="str">
            <v>Ochmanski, Mrs. Dana</v>
          </cell>
        </row>
        <row r="157">
          <cell r="A157">
            <v>512455</v>
          </cell>
          <cell r="B157">
            <v>30.1</v>
          </cell>
          <cell r="C157">
            <v>44</v>
          </cell>
          <cell r="D157">
            <v>39550</v>
          </cell>
          <cell r="E157">
            <v>36768</v>
          </cell>
          <cell r="F157" t="str">
            <v>I</v>
          </cell>
          <cell r="G157" t="str">
            <v>CONCOLIDATED BUILDERS LTD</v>
          </cell>
          <cell r="H157" t="str">
            <v>Walisundara, Mrs. Lakshmi</v>
          </cell>
          <cell r="I157" t="str">
            <v>Ancillary-Design</v>
          </cell>
          <cell r="J157" t="str">
            <v>Full Payment</v>
          </cell>
          <cell r="K157">
            <v>11</v>
          </cell>
          <cell r="L157">
            <v>3200</v>
          </cell>
          <cell r="M157">
            <v>68120</v>
          </cell>
          <cell r="N157">
            <v>0</v>
          </cell>
          <cell r="O157" t="str">
            <v>Cortes, Frank</v>
          </cell>
        </row>
        <row r="158">
          <cell r="A158">
            <v>512472</v>
          </cell>
          <cell r="B158">
            <v>30.1</v>
          </cell>
          <cell r="C158">
            <v>121</v>
          </cell>
          <cell r="D158">
            <v>39848</v>
          </cell>
          <cell r="E158">
            <v>36836</v>
          </cell>
          <cell r="F158" t="str">
            <v>I</v>
          </cell>
          <cell r="G158" t="str">
            <v>RD Gossip Pty Ltd</v>
          </cell>
          <cell r="H158" t="str">
            <v>Smith, Mr. Gary</v>
          </cell>
          <cell r="I158" t="str">
            <v>Ancillary-Design</v>
          </cell>
          <cell r="J158" t="str">
            <v>Full Payment</v>
          </cell>
          <cell r="K158">
            <v>11</v>
          </cell>
          <cell r="L158">
            <v>3200</v>
          </cell>
          <cell r="M158">
            <v>68120</v>
          </cell>
          <cell r="N158">
            <v>0</v>
          </cell>
          <cell r="O158" t="str">
            <v>Cortes, Frank</v>
          </cell>
        </row>
        <row r="159">
          <cell r="A159">
            <v>512494</v>
          </cell>
          <cell r="B159">
            <v>30.1</v>
          </cell>
          <cell r="C159">
            <v>116</v>
          </cell>
          <cell r="D159">
            <v>22023.01</v>
          </cell>
          <cell r="E159">
            <v>36831</v>
          </cell>
          <cell r="F159" t="str">
            <v>I</v>
          </cell>
          <cell r="G159" t="str">
            <v>WP BROWN &amp; PARTNERS PTY LTD</v>
          </cell>
          <cell r="H159" t="str">
            <v>Singh, Mr. Darshan</v>
          </cell>
          <cell r="I159" t="str">
            <v>Ancillary-Design</v>
          </cell>
          <cell r="J159" t="str">
            <v>Full Payment</v>
          </cell>
          <cell r="K159">
            <v>11</v>
          </cell>
          <cell r="L159">
            <v>3200</v>
          </cell>
          <cell r="M159">
            <v>68120</v>
          </cell>
          <cell r="N159">
            <v>0</v>
          </cell>
          <cell r="O159" t="str">
            <v>Cortes, Frank</v>
          </cell>
        </row>
        <row r="160">
          <cell r="A160">
            <v>512495</v>
          </cell>
          <cell r="B160">
            <v>30.1</v>
          </cell>
          <cell r="C160">
            <v>348</v>
          </cell>
          <cell r="D160">
            <v>5363.64</v>
          </cell>
          <cell r="E160">
            <v>37071</v>
          </cell>
          <cell r="F160" t="str">
            <v>I</v>
          </cell>
          <cell r="G160" t="str">
            <v>SUTTON &amp; HORSLEY PROJECTS PTY LTD</v>
          </cell>
          <cell r="H160" t="str">
            <v>Singh, Mr. Darshan</v>
          </cell>
          <cell r="I160" t="str">
            <v>Ancillary-Design</v>
          </cell>
          <cell r="J160" t="str">
            <v>Full Payment</v>
          </cell>
          <cell r="K160">
            <v>11</v>
          </cell>
          <cell r="L160">
            <v>0</v>
          </cell>
          <cell r="M160">
            <v>34102</v>
          </cell>
          <cell r="N160">
            <v>0</v>
          </cell>
          <cell r="O160" t="str">
            <v>Walisundara, Mrs. Lakshmi</v>
          </cell>
        </row>
        <row r="161">
          <cell r="A161">
            <v>512514</v>
          </cell>
          <cell r="B161">
            <v>30.1</v>
          </cell>
          <cell r="C161">
            <v>16</v>
          </cell>
          <cell r="D161">
            <v>166500</v>
          </cell>
          <cell r="E161">
            <v>36749</v>
          </cell>
          <cell r="F161" t="str">
            <v>I</v>
          </cell>
          <cell r="G161" t="str">
            <v>DEPARTMENT OF TREASURY AND INFRASTRUCTURE</v>
          </cell>
          <cell r="H161" t="str">
            <v>Maguire, Paul</v>
          </cell>
          <cell r="I161" t="str">
            <v>Network Systems</v>
          </cell>
          <cell r="J161" t="str">
            <v>Government Order</v>
          </cell>
          <cell r="K161">
            <v>11</v>
          </cell>
          <cell r="L161">
            <v>0</v>
          </cell>
          <cell r="M161">
            <v>34102</v>
          </cell>
          <cell r="N161">
            <v>0</v>
          </cell>
          <cell r="O161" t="str">
            <v>Ochmanski, Mrs. Dana</v>
          </cell>
        </row>
        <row r="162">
          <cell r="A162">
            <v>512527</v>
          </cell>
          <cell r="B162">
            <v>30.1</v>
          </cell>
          <cell r="C162">
            <v>99</v>
          </cell>
          <cell r="D162">
            <v>4891</v>
          </cell>
          <cell r="E162">
            <v>36818</v>
          </cell>
          <cell r="F162" t="str">
            <v>I</v>
          </cell>
          <cell r="G162" t="str">
            <v>HARCOURT HILL PTY LTD</v>
          </cell>
          <cell r="H162" t="str">
            <v>Peisley, Mr. Warren</v>
          </cell>
          <cell r="I162" t="str">
            <v>Ancillary-Design</v>
          </cell>
          <cell r="J162" t="str">
            <v>Full Payment</v>
          </cell>
          <cell r="K162">
            <v>11</v>
          </cell>
          <cell r="L162">
            <v>3200</v>
          </cell>
          <cell r="M162">
            <v>68120</v>
          </cell>
          <cell r="N162">
            <v>0</v>
          </cell>
          <cell r="O162" t="str">
            <v>Rewal, Mr. Subhash</v>
          </cell>
        </row>
        <row r="163">
          <cell r="A163">
            <v>512545</v>
          </cell>
          <cell r="B163">
            <v>30.1</v>
          </cell>
          <cell r="C163">
            <v>194</v>
          </cell>
          <cell r="D163">
            <v>39238</v>
          </cell>
          <cell r="E163">
            <v>36942</v>
          </cell>
          <cell r="F163" t="str">
            <v>I</v>
          </cell>
          <cell r="G163" t="str">
            <v>BOVIS LEND LEASE</v>
          </cell>
          <cell r="H163" t="str">
            <v>Malcolm, Doug</v>
          </cell>
          <cell r="I163" t="str">
            <v>2112 Invoice</v>
          </cell>
          <cell r="J163" t="str">
            <v>Full Payment</v>
          </cell>
          <cell r="K163">
            <v>11</v>
          </cell>
          <cell r="L163">
            <v>0</v>
          </cell>
          <cell r="M163">
            <v>34102</v>
          </cell>
          <cell r="N163">
            <v>0</v>
          </cell>
          <cell r="O163" t="str">
            <v>Maguire, Paul</v>
          </cell>
        </row>
        <row r="164">
          <cell r="A164">
            <v>512546</v>
          </cell>
          <cell r="B164">
            <v>30.1</v>
          </cell>
          <cell r="C164">
            <v>433</v>
          </cell>
          <cell r="D164">
            <v>5618</v>
          </cell>
          <cell r="E164">
            <v>37159</v>
          </cell>
          <cell r="F164" t="str">
            <v>I</v>
          </cell>
          <cell r="G164" t="str">
            <v>ANU</v>
          </cell>
          <cell r="H164" t="str">
            <v>Peisley, Mr. Warren</v>
          </cell>
          <cell r="I164" t="str">
            <v>Elec Ntwk Project</v>
          </cell>
          <cell r="J164" t="str">
            <v>Government Order</v>
          </cell>
          <cell r="K164">
            <v>11</v>
          </cell>
          <cell r="L164">
            <v>0</v>
          </cell>
          <cell r="M164">
            <v>34102</v>
          </cell>
          <cell r="N164">
            <v>0</v>
          </cell>
          <cell r="O164">
            <v>109310</v>
          </cell>
        </row>
        <row r="165">
          <cell r="A165">
            <v>512554</v>
          </cell>
          <cell r="B165">
            <v>30.1</v>
          </cell>
          <cell r="C165">
            <v>64</v>
          </cell>
          <cell r="D165">
            <v>4920</v>
          </cell>
          <cell r="E165">
            <v>36781</v>
          </cell>
          <cell r="F165" t="str">
            <v>I</v>
          </cell>
          <cell r="G165" t="str">
            <v>SCOTT BROTHERS</v>
          </cell>
          <cell r="H165" t="str">
            <v>Cortes, Frank</v>
          </cell>
          <cell r="I165" t="str">
            <v>Ancillary-Design</v>
          </cell>
          <cell r="J165" t="str">
            <v>Full Payment</v>
          </cell>
          <cell r="K165">
            <v>11</v>
          </cell>
          <cell r="L165">
            <v>3200</v>
          </cell>
          <cell r="M165">
            <v>68120</v>
          </cell>
          <cell r="N165">
            <v>0</v>
          </cell>
          <cell r="O165" t="str">
            <v>Walisundara, Mrs. Lakshmi</v>
          </cell>
        </row>
        <row r="166">
          <cell r="A166">
            <v>512557</v>
          </cell>
          <cell r="B166">
            <v>30.1</v>
          </cell>
          <cell r="C166">
            <v>56</v>
          </cell>
          <cell r="D166">
            <v>40682</v>
          </cell>
          <cell r="E166">
            <v>36777</v>
          </cell>
          <cell r="F166" t="str">
            <v>I</v>
          </cell>
          <cell r="G166" t="str">
            <v>PROJECT CO ORDINATION (AUSTRALIA) PTY LTD</v>
          </cell>
          <cell r="H166" t="str">
            <v>Walisundara, Mrs. Lakshmi</v>
          </cell>
          <cell r="I166" t="str">
            <v>Ancillary-Design</v>
          </cell>
          <cell r="J166" t="str">
            <v>Full Payment</v>
          </cell>
          <cell r="K166">
            <v>11</v>
          </cell>
          <cell r="L166">
            <v>3200</v>
          </cell>
          <cell r="M166">
            <v>68120</v>
          </cell>
          <cell r="N166">
            <v>0</v>
          </cell>
          <cell r="O166" t="str">
            <v>Singh, Mr. Darshan</v>
          </cell>
        </row>
        <row r="167">
          <cell r="A167">
            <v>512583</v>
          </cell>
          <cell r="B167">
            <v>30.1</v>
          </cell>
          <cell r="C167">
            <v>216</v>
          </cell>
          <cell r="D167">
            <v>330</v>
          </cell>
          <cell r="E167">
            <v>36958</v>
          </cell>
          <cell r="F167" t="str">
            <v>I</v>
          </cell>
          <cell r="G167" t="str">
            <v>DENNIS GREENWOOD ELECTRICAL</v>
          </cell>
          <cell r="H167" t="str">
            <v>Cortes, Frank</v>
          </cell>
          <cell r="I167" t="str">
            <v>Ancillary Project</v>
          </cell>
          <cell r="J167" t="str">
            <v>Full Payment</v>
          </cell>
          <cell r="K167">
            <v>11</v>
          </cell>
          <cell r="L167">
            <v>0</v>
          </cell>
          <cell r="M167">
            <v>34102</v>
          </cell>
          <cell r="N167">
            <v>0</v>
          </cell>
          <cell r="O167" t="str">
            <v>Peisley, Mr. Warren</v>
          </cell>
        </row>
        <row r="168">
          <cell r="A168">
            <v>512587</v>
          </cell>
          <cell r="B168">
            <v>30.1</v>
          </cell>
          <cell r="C168">
            <v>277</v>
          </cell>
          <cell r="D168">
            <v>17955</v>
          </cell>
          <cell r="E168">
            <v>37019</v>
          </cell>
          <cell r="F168" t="str">
            <v>I</v>
          </cell>
          <cell r="G168" t="str">
            <v>ST HILLIERS (ACT)</v>
          </cell>
          <cell r="H168" t="str">
            <v>Peisley, Mr. Warren</v>
          </cell>
          <cell r="I168" t="str">
            <v>Ancillary-Design</v>
          </cell>
          <cell r="J168" t="str">
            <v>Full Payment</v>
          </cell>
          <cell r="K168">
            <v>11</v>
          </cell>
          <cell r="L168">
            <v>0</v>
          </cell>
          <cell r="M168">
            <v>34102</v>
          </cell>
          <cell r="N168">
            <v>0</v>
          </cell>
          <cell r="O168" t="str">
            <v>Peisley, Mr. Warren</v>
          </cell>
        </row>
        <row r="169">
          <cell r="A169">
            <v>512591</v>
          </cell>
          <cell r="B169">
            <v>30.1</v>
          </cell>
          <cell r="C169">
            <v>184</v>
          </cell>
          <cell r="D169">
            <v>9000</v>
          </cell>
          <cell r="E169">
            <v>36930</v>
          </cell>
          <cell r="F169" t="str">
            <v>I</v>
          </cell>
          <cell r="G169" t="str">
            <v>KOUNDOURIS GROUP</v>
          </cell>
          <cell r="H169" t="str">
            <v>Rewal, Mr. Subhash</v>
          </cell>
          <cell r="I169" t="str">
            <v>Ancillary-Design</v>
          </cell>
          <cell r="J169" t="str">
            <v>Full Payment</v>
          </cell>
          <cell r="K169">
            <v>11</v>
          </cell>
          <cell r="L169">
            <v>0</v>
          </cell>
          <cell r="M169">
            <v>34102</v>
          </cell>
          <cell r="N169">
            <v>0</v>
          </cell>
          <cell r="O169" t="str">
            <v>Singh, Mr. Darshan</v>
          </cell>
        </row>
        <row r="170">
          <cell r="A170">
            <v>512595</v>
          </cell>
          <cell r="B170">
            <v>30.1</v>
          </cell>
          <cell r="C170">
            <v>79</v>
          </cell>
          <cell r="D170">
            <v>5322</v>
          </cell>
          <cell r="E170">
            <v>36804</v>
          </cell>
          <cell r="F170" t="str">
            <v>I</v>
          </cell>
          <cell r="G170" t="str">
            <v>CATHOLIC EDUCATION CENTRE</v>
          </cell>
          <cell r="H170" t="str">
            <v>Peisley, Mr. Warren</v>
          </cell>
          <cell r="I170" t="str">
            <v>Ancillary-Design</v>
          </cell>
          <cell r="J170" t="str">
            <v>Full Payment</v>
          </cell>
          <cell r="K170">
            <v>11</v>
          </cell>
          <cell r="L170">
            <v>3200</v>
          </cell>
          <cell r="M170">
            <v>68120</v>
          </cell>
          <cell r="N170">
            <v>0</v>
          </cell>
          <cell r="O170" t="str">
            <v>Singh, Mr. Darshan</v>
          </cell>
        </row>
        <row r="171">
          <cell r="A171">
            <v>512596</v>
          </cell>
          <cell r="B171">
            <v>30.1</v>
          </cell>
          <cell r="C171">
            <v>17</v>
          </cell>
          <cell r="D171">
            <v>58100</v>
          </cell>
          <cell r="E171">
            <v>36750</v>
          </cell>
          <cell r="F171" t="str">
            <v>I</v>
          </cell>
          <cell r="G171" t="str">
            <v>MBA LAND</v>
          </cell>
          <cell r="H171" t="str">
            <v>Walisundara, Mrs. Lakshmi</v>
          </cell>
          <cell r="I171" t="str">
            <v>Ancillary-Design</v>
          </cell>
          <cell r="J171" t="str">
            <v>50% or 100% Payment</v>
          </cell>
          <cell r="K171">
            <v>11</v>
          </cell>
          <cell r="L171">
            <v>3200</v>
          </cell>
          <cell r="M171">
            <v>68120</v>
          </cell>
          <cell r="N171">
            <v>0</v>
          </cell>
          <cell r="O171" t="str">
            <v>Singh, Mr. Darshan</v>
          </cell>
        </row>
        <row r="172">
          <cell r="A172">
            <v>512600</v>
          </cell>
          <cell r="B172">
            <v>30.1</v>
          </cell>
          <cell r="C172">
            <v>88</v>
          </cell>
          <cell r="D172">
            <v>1482</v>
          </cell>
          <cell r="E172">
            <v>36810</v>
          </cell>
          <cell r="F172" t="str">
            <v>I</v>
          </cell>
          <cell r="G172" t="str">
            <v>Mr Chris Horscroft</v>
          </cell>
          <cell r="H172" t="str">
            <v>Harper, Mr. Rod</v>
          </cell>
          <cell r="I172" t="str">
            <v>2112 Invoice</v>
          </cell>
          <cell r="J172" t="str">
            <v>Full Payment</v>
          </cell>
          <cell r="K172">
            <v>11</v>
          </cell>
          <cell r="L172">
            <v>3200</v>
          </cell>
          <cell r="M172">
            <v>68120</v>
          </cell>
          <cell r="N172">
            <v>0</v>
          </cell>
          <cell r="O172" t="str">
            <v>Singh, Mr. Darshan</v>
          </cell>
        </row>
        <row r="173">
          <cell r="A173">
            <v>512601</v>
          </cell>
          <cell r="B173">
            <v>30.1</v>
          </cell>
          <cell r="C173">
            <v>169</v>
          </cell>
          <cell r="D173">
            <v>6375</v>
          </cell>
          <cell r="E173">
            <v>36948</v>
          </cell>
          <cell r="F173" t="str">
            <v>I</v>
          </cell>
          <cell r="G173" t="str">
            <v>ActewAGL Retail JV</v>
          </cell>
          <cell r="H173" t="str">
            <v>Smith, Mr. Gary</v>
          </cell>
          <cell r="I173" t="str">
            <v>Ancillary-Design</v>
          </cell>
          <cell r="J173" t="str">
            <v>Full Payment</v>
          </cell>
          <cell r="K173">
            <v>11</v>
          </cell>
          <cell r="L173">
            <v>0</v>
          </cell>
          <cell r="M173">
            <v>34102</v>
          </cell>
          <cell r="N173">
            <v>0</v>
          </cell>
          <cell r="O173" t="str">
            <v>Singh, Mr. Darshan</v>
          </cell>
        </row>
        <row r="174">
          <cell r="A174">
            <v>512613</v>
          </cell>
          <cell r="B174">
            <v>30.1</v>
          </cell>
          <cell r="C174">
            <v>530</v>
          </cell>
          <cell r="D174">
            <v>5275</v>
          </cell>
          <cell r="E174">
            <v>37237</v>
          </cell>
          <cell r="F174" t="str">
            <v>I</v>
          </cell>
          <cell r="G174" t="str">
            <v>LEND LEASE</v>
          </cell>
          <cell r="H174" t="str">
            <v>Walisundara, Mrs. Lakshmi</v>
          </cell>
          <cell r="I174" t="str">
            <v>Ancillary Project</v>
          </cell>
          <cell r="J174" t="str">
            <v>Full Payment</v>
          </cell>
          <cell r="K174">
            <v>11</v>
          </cell>
          <cell r="L174">
            <v>0</v>
          </cell>
          <cell r="M174">
            <v>34102</v>
          </cell>
          <cell r="N174">
            <v>0</v>
          </cell>
          <cell r="O174" t="str">
            <v>Peisley, Mr. Warren</v>
          </cell>
        </row>
        <row r="175">
          <cell r="A175">
            <v>512620</v>
          </cell>
          <cell r="B175">
            <v>30.1</v>
          </cell>
          <cell r="C175">
            <v>2</v>
          </cell>
          <cell r="D175">
            <v>27360</v>
          </cell>
          <cell r="E175">
            <v>36733</v>
          </cell>
          <cell r="F175" t="str">
            <v>I</v>
          </cell>
          <cell r="G175" t="str">
            <v>CALVARY HOSPITAL</v>
          </cell>
          <cell r="H175" t="str">
            <v>Walisundara, Mrs. Lakshmi</v>
          </cell>
          <cell r="I175" t="str">
            <v>Ancillary-Design</v>
          </cell>
          <cell r="J175" t="str">
            <v>Full Payment</v>
          </cell>
          <cell r="K175">
            <v>11</v>
          </cell>
          <cell r="L175">
            <v>3200</v>
          </cell>
          <cell r="M175">
            <v>68120</v>
          </cell>
          <cell r="N175">
            <v>0</v>
          </cell>
          <cell r="O175" t="str">
            <v>Cortes, Frank</v>
          </cell>
        </row>
        <row r="176">
          <cell r="A176">
            <v>512620</v>
          </cell>
          <cell r="B176">
            <v>30.1</v>
          </cell>
          <cell r="C176">
            <v>89</v>
          </cell>
          <cell r="D176">
            <v>2365</v>
          </cell>
          <cell r="E176">
            <v>36810</v>
          </cell>
          <cell r="F176" t="str">
            <v>I</v>
          </cell>
          <cell r="G176" t="str">
            <v>CALVARY HOSPITAL</v>
          </cell>
          <cell r="H176" t="str">
            <v>Walisundara, Mrs. Lakshmi</v>
          </cell>
          <cell r="I176" t="str">
            <v>Ancillary-Design</v>
          </cell>
          <cell r="J176" t="str">
            <v>Full Payment</v>
          </cell>
          <cell r="K176">
            <v>11</v>
          </cell>
          <cell r="L176">
            <v>3200</v>
          </cell>
          <cell r="M176">
            <v>68120</v>
          </cell>
          <cell r="N176">
            <v>0</v>
          </cell>
          <cell r="O176" t="str">
            <v>Smith, Mr. Gary</v>
          </cell>
        </row>
        <row r="177">
          <cell r="A177">
            <v>512623</v>
          </cell>
          <cell r="B177">
            <v>30.1</v>
          </cell>
          <cell r="C177">
            <v>158</v>
          </cell>
          <cell r="D177">
            <v>4500</v>
          </cell>
          <cell r="E177">
            <v>36880</v>
          </cell>
          <cell r="F177" t="str">
            <v>I</v>
          </cell>
          <cell r="G177" t="str">
            <v>ACCOR ASIA PACIFIC</v>
          </cell>
          <cell r="H177" t="str">
            <v>Cortes, Frank</v>
          </cell>
          <cell r="I177" t="str">
            <v>Ancillary Project</v>
          </cell>
          <cell r="J177" t="str">
            <v>Full Payment</v>
          </cell>
          <cell r="K177">
            <v>11</v>
          </cell>
          <cell r="L177">
            <v>3200</v>
          </cell>
          <cell r="M177">
            <v>68120</v>
          </cell>
          <cell r="N177">
            <v>0</v>
          </cell>
          <cell r="O177" t="str">
            <v>Rewal, Mr. Subhash</v>
          </cell>
        </row>
        <row r="178">
          <cell r="A178">
            <v>512627</v>
          </cell>
          <cell r="B178">
            <v>30.1</v>
          </cell>
          <cell r="C178">
            <v>57</v>
          </cell>
          <cell r="D178">
            <v>9037</v>
          </cell>
          <cell r="E178">
            <v>36777</v>
          </cell>
          <cell r="F178" t="str">
            <v>I</v>
          </cell>
          <cell r="G178" t="str">
            <v>Bevans Constructions</v>
          </cell>
          <cell r="H178" t="str">
            <v>Cortes, Frank</v>
          </cell>
          <cell r="I178" t="str">
            <v>Ancillary-Design</v>
          </cell>
          <cell r="J178" t="str">
            <v>Full Payment</v>
          </cell>
          <cell r="K178">
            <v>11</v>
          </cell>
          <cell r="L178">
            <v>3200</v>
          </cell>
          <cell r="M178">
            <v>68120</v>
          </cell>
          <cell r="N178">
            <v>0</v>
          </cell>
          <cell r="O178" t="str">
            <v>Singh, Mr. Darshan</v>
          </cell>
        </row>
        <row r="179">
          <cell r="A179">
            <v>512628</v>
          </cell>
          <cell r="B179">
            <v>30.1</v>
          </cell>
          <cell r="C179">
            <v>12</v>
          </cell>
          <cell r="D179">
            <v>1798</v>
          </cell>
          <cell r="E179">
            <v>36746</v>
          </cell>
          <cell r="F179" t="str">
            <v>I</v>
          </cell>
          <cell r="G179" t="str">
            <v>Milin Brothers Pty Ltd</v>
          </cell>
          <cell r="H179" t="str">
            <v>Cortes, Frank</v>
          </cell>
          <cell r="I179" t="str">
            <v>Ancillary-Design</v>
          </cell>
          <cell r="J179" t="str">
            <v>Full Payment</v>
          </cell>
          <cell r="K179">
            <v>11</v>
          </cell>
          <cell r="L179">
            <v>3200</v>
          </cell>
          <cell r="M179">
            <v>68120</v>
          </cell>
          <cell r="N179">
            <v>0</v>
          </cell>
          <cell r="O179" t="str">
            <v>Smith, Mr. Gary</v>
          </cell>
        </row>
        <row r="180">
          <cell r="A180">
            <v>512630</v>
          </cell>
          <cell r="B180">
            <v>30.1</v>
          </cell>
          <cell r="C180">
            <v>25</v>
          </cell>
          <cell r="D180">
            <v>2960</v>
          </cell>
          <cell r="E180">
            <v>36754</v>
          </cell>
          <cell r="F180" t="str">
            <v>I</v>
          </cell>
          <cell r="G180" t="str">
            <v>CANBERRA UNITED LANDSCAPERS</v>
          </cell>
          <cell r="H180" t="str">
            <v>Walisundara, Mrs. Lakshmi</v>
          </cell>
          <cell r="I180" t="str">
            <v>Ancillary-Design</v>
          </cell>
          <cell r="J180" t="str">
            <v>Full Payment</v>
          </cell>
          <cell r="K180">
            <v>11</v>
          </cell>
          <cell r="L180">
            <v>3200</v>
          </cell>
          <cell r="M180">
            <v>68120</v>
          </cell>
          <cell r="N180">
            <v>0</v>
          </cell>
          <cell r="O180" t="str">
            <v>Ochmanski, Mrs. Dana</v>
          </cell>
        </row>
        <row r="181">
          <cell r="A181">
            <v>512631</v>
          </cell>
          <cell r="B181">
            <v>30.1</v>
          </cell>
          <cell r="C181">
            <v>139</v>
          </cell>
          <cell r="D181">
            <v>3397.66</v>
          </cell>
          <cell r="E181">
            <v>36861</v>
          </cell>
          <cell r="F181" t="str">
            <v>I</v>
          </cell>
          <cell r="G181" t="str">
            <v>KONSTANTINOU GROUP</v>
          </cell>
          <cell r="H181" t="str">
            <v>Singh, Mr. Darshan</v>
          </cell>
          <cell r="I181" t="str">
            <v>Ancillary-Design</v>
          </cell>
          <cell r="J181" t="str">
            <v>Full Payment</v>
          </cell>
          <cell r="K181">
            <v>11</v>
          </cell>
          <cell r="L181">
            <v>3200</v>
          </cell>
          <cell r="M181">
            <v>68120</v>
          </cell>
          <cell r="N181">
            <v>0</v>
          </cell>
          <cell r="O181" t="str">
            <v>Smith, Mr. Gary</v>
          </cell>
        </row>
        <row r="182">
          <cell r="A182">
            <v>512644</v>
          </cell>
          <cell r="B182">
            <v>30.1</v>
          </cell>
          <cell r="C182">
            <v>23</v>
          </cell>
          <cell r="D182">
            <v>2960</v>
          </cell>
          <cell r="E182">
            <v>36754</v>
          </cell>
          <cell r="F182" t="str">
            <v>I</v>
          </cell>
          <cell r="G182" t="str">
            <v>MBA LAND</v>
          </cell>
          <cell r="H182" t="str">
            <v>Walisundara, Mrs. Lakshmi</v>
          </cell>
          <cell r="I182" t="str">
            <v>Ancillary-Design</v>
          </cell>
          <cell r="J182" t="str">
            <v>Full Payment</v>
          </cell>
          <cell r="K182">
            <v>11</v>
          </cell>
          <cell r="L182">
            <v>3200</v>
          </cell>
          <cell r="M182">
            <v>68120</v>
          </cell>
          <cell r="N182">
            <v>0</v>
          </cell>
          <cell r="O182" t="str">
            <v>Smith, Mr. Gary</v>
          </cell>
        </row>
        <row r="183">
          <cell r="A183">
            <v>512650</v>
          </cell>
          <cell r="B183">
            <v>30.1</v>
          </cell>
          <cell r="C183">
            <v>133</v>
          </cell>
          <cell r="D183">
            <v>5915</v>
          </cell>
          <cell r="E183">
            <v>36857</v>
          </cell>
          <cell r="F183" t="str">
            <v>I</v>
          </cell>
          <cell r="G183" t="str">
            <v>ICON - NJL Constructions Pty Ltd</v>
          </cell>
          <cell r="H183" t="str">
            <v>Peisley, Mr. Warren</v>
          </cell>
          <cell r="I183" t="str">
            <v>Ancillary-Design</v>
          </cell>
          <cell r="J183" t="str">
            <v>Full Payment</v>
          </cell>
          <cell r="K183">
            <v>11</v>
          </cell>
          <cell r="L183">
            <v>0</v>
          </cell>
          <cell r="M183">
            <v>34102</v>
          </cell>
          <cell r="N183">
            <v>0</v>
          </cell>
          <cell r="O183" t="str">
            <v>Ochmanski, Mrs. Dana</v>
          </cell>
        </row>
        <row r="184">
          <cell r="A184">
            <v>512653</v>
          </cell>
          <cell r="B184">
            <v>30.1</v>
          </cell>
          <cell r="C184">
            <v>202</v>
          </cell>
          <cell r="D184">
            <v>14800</v>
          </cell>
          <cell r="E184">
            <v>37096</v>
          </cell>
          <cell r="F184" t="str">
            <v>I</v>
          </cell>
          <cell r="G184" t="str">
            <v>DOMA GROUP</v>
          </cell>
          <cell r="H184" t="str">
            <v>Cortes, Frank</v>
          </cell>
          <cell r="I184" t="str">
            <v>Ancillary Project</v>
          </cell>
          <cell r="J184" t="str">
            <v>Full Payment</v>
          </cell>
          <cell r="K184">
            <v>11</v>
          </cell>
          <cell r="L184">
            <v>0</v>
          </cell>
          <cell r="M184">
            <v>34102</v>
          </cell>
          <cell r="N184">
            <v>0</v>
          </cell>
          <cell r="O184" t="str">
            <v>Smith, Mr. Gary</v>
          </cell>
        </row>
        <row r="185">
          <cell r="A185">
            <v>512656</v>
          </cell>
          <cell r="B185">
            <v>30.1</v>
          </cell>
          <cell r="C185">
            <v>496</v>
          </cell>
          <cell r="D185">
            <v>659</v>
          </cell>
          <cell r="E185">
            <v>37211</v>
          </cell>
          <cell r="F185" t="str">
            <v>I</v>
          </cell>
          <cell r="G185" t="str">
            <v>ROSIN DESIGN HOMES PTY LTD</v>
          </cell>
          <cell r="H185" t="str">
            <v>Smith, Mr. Gary</v>
          </cell>
          <cell r="I185" t="str">
            <v>Ancillary-Design</v>
          </cell>
          <cell r="J185" t="str">
            <v>Full Payment</v>
          </cell>
          <cell r="K185">
            <v>11</v>
          </cell>
          <cell r="L185">
            <v>0</v>
          </cell>
          <cell r="M185">
            <v>34102</v>
          </cell>
          <cell r="N185">
            <v>0</v>
          </cell>
          <cell r="O185" t="str">
            <v>Smith, Mr. Gary</v>
          </cell>
        </row>
        <row r="186">
          <cell r="A186">
            <v>512658</v>
          </cell>
          <cell r="B186">
            <v>30.1</v>
          </cell>
          <cell r="C186">
            <v>74</v>
          </cell>
          <cell r="D186">
            <v>6239</v>
          </cell>
          <cell r="E186">
            <v>36794</v>
          </cell>
          <cell r="F186" t="str">
            <v>I</v>
          </cell>
          <cell r="G186" t="str">
            <v>Madison Constructions</v>
          </cell>
          <cell r="H186" t="str">
            <v>Peisley, Mr. Warren</v>
          </cell>
          <cell r="I186" t="str">
            <v>Ancillary-Design</v>
          </cell>
          <cell r="J186" t="str">
            <v>Full Payment</v>
          </cell>
          <cell r="K186">
            <v>11</v>
          </cell>
          <cell r="L186">
            <v>3200</v>
          </cell>
          <cell r="M186">
            <v>68120</v>
          </cell>
          <cell r="N186">
            <v>0</v>
          </cell>
          <cell r="O186" t="str">
            <v>Smith, Mr. Gary</v>
          </cell>
        </row>
        <row r="187">
          <cell r="A187">
            <v>512659</v>
          </cell>
          <cell r="B187">
            <v>30.1</v>
          </cell>
          <cell r="C187">
            <v>29</v>
          </cell>
          <cell r="D187">
            <v>14978</v>
          </cell>
          <cell r="E187">
            <v>36755</v>
          </cell>
          <cell r="F187" t="str">
            <v>I</v>
          </cell>
          <cell r="G187" t="str">
            <v>NATIONAL CONSTRUCTION GROUP</v>
          </cell>
          <cell r="H187" t="str">
            <v>Peisley, Mr. Warren</v>
          </cell>
          <cell r="I187" t="str">
            <v>Ancillary-Design</v>
          </cell>
          <cell r="J187" t="str">
            <v>Full Payment</v>
          </cell>
          <cell r="K187">
            <v>11</v>
          </cell>
          <cell r="L187">
            <v>3200</v>
          </cell>
          <cell r="M187">
            <v>68120</v>
          </cell>
          <cell r="N187">
            <v>0</v>
          </cell>
          <cell r="O187" t="str">
            <v>Peisley, Mr. Warren</v>
          </cell>
        </row>
        <row r="188">
          <cell r="A188">
            <v>512673</v>
          </cell>
          <cell r="B188">
            <v>30.1</v>
          </cell>
          <cell r="C188">
            <v>6</v>
          </cell>
          <cell r="D188">
            <v>14039</v>
          </cell>
          <cell r="E188">
            <v>36739</v>
          </cell>
          <cell r="F188" t="str">
            <v>I</v>
          </cell>
          <cell r="G188" t="str">
            <v>Paul Keir</v>
          </cell>
          <cell r="H188" t="str">
            <v>Peisley, Mr. Warren</v>
          </cell>
          <cell r="I188" t="str">
            <v>Ancillary-Design</v>
          </cell>
          <cell r="J188" t="str">
            <v>Full Payment</v>
          </cell>
          <cell r="K188">
            <v>11</v>
          </cell>
          <cell r="L188">
            <v>3200</v>
          </cell>
          <cell r="M188">
            <v>68120</v>
          </cell>
          <cell r="N188">
            <v>0</v>
          </cell>
          <cell r="O188" t="str">
            <v>Smith, Mr. Gary</v>
          </cell>
        </row>
        <row r="189">
          <cell r="A189">
            <v>512674</v>
          </cell>
          <cell r="B189">
            <v>30.1</v>
          </cell>
          <cell r="C189">
            <v>11</v>
          </cell>
          <cell r="D189">
            <v>1636</v>
          </cell>
          <cell r="E189">
            <v>36743</v>
          </cell>
          <cell r="F189" t="str">
            <v>I</v>
          </cell>
          <cell r="G189" t="str">
            <v>Bodman Dave Electrical Services</v>
          </cell>
          <cell r="H189" t="str">
            <v>Rewal, Mr. Subhash</v>
          </cell>
          <cell r="I189" t="str">
            <v>Ancillary-Design</v>
          </cell>
          <cell r="J189" t="str">
            <v>Full Payment</v>
          </cell>
          <cell r="K189">
            <v>11</v>
          </cell>
          <cell r="L189">
            <v>3200</v>
          </cell>
          <cell r="M189">
            <v>68120</v>
          </cell>
          <cell r="N189">
            <v>0</v>
          </cell>
          <cell r="O189" t="str">
            <v>Cortes, Frank</v>
          </cell>
        </row>
        <row r="190">
          <cell r="A190">
            <v>512679</v>
          </cell>
          <cell r="B190">
            <v>30.1</v>
          </cell>
          <cell r="C190">
            <v>40</v>
          </cell>
          <cell r="D190">
            <v>7643</v>
          </cell>
          <cell r="E190">
            <v>36767</v>
          </cell>
          <cell r="F190" t="str">
            <v>I</v>
          </cell>
          <cell r="G190" t="str">
            <v>Chris Yen</v>
          </cell>
          <cell r="H190" t="str">
            <v>Cortes, Frank</v>
          </cell>
          <cell r="I190" t="str">
            <v>Ancillary-Design</v>
          </cell>
          <cell r="J190" t="str">
            <v>Full Payment</v>
          </cell>
          <cell r="K190">
            <v>11</v>
          </cell>
          <cell r="L190">
            <v>3200</v>
          </cell>
          <cell r="M190">
            <v>68120</v>
          </cell>
          <cell r="N190">
            <v>0</v>
          </cell>
          <cell r="O190" t="str">
            <v>Malcolm, Doug</v>
          </cell>
        </row>
        <row r="191">
          <cell r="A191">
            <v>512699</v>
          </cell>
          <cell r="B191">
            <v>30.1</v>
          </cell>
          <cell r="C191">
            <v>22</v>
          </cell>
          <cell r="D191">
            <v>5640</v>
          </cell>
          <cell r="E191">
            <v>36753</v>
          </cell>
          <cell r="F191" t="str">
            <v>I</v>
          </cell>
          <cell r="G191" t="str">
            <v>MBA LAND</v>
          </cell>
          <cell r="H191" t="str">
            <v>Walisundara, Mrs. Lakshmi</v>
          </cell>
          <cell r="I191" t="str">
            <v>Ancillary-Design</v>
          </cell>
          <cell r="J191" t="str">
            <v>Full Payment</v>
          </cell>
          <cell r="K191">
            <v>11</v>
          </cell>
          <cell r="L191">
            <v>3200</v>
          </cell>
          <cell r="M191">
            <v>68120</v>
          </cell>
          <cell r="N191">
            <v>0</v>
          </cell>
          <cell r="O191" t="str">
            <v>Maguire, Paul</v>
          </cell>
        </row>
        <row r="192">
          <cell r="A192">
            <v>512700</v>
          </cell>
          <cell r="B192">
            <v>30.1</v>
          </cell>
          <cell r="C192">
            <v>75</v>
          </cell>
          <cell r="D192">
            <v>62250</v>
          </cell>
          <cell r="E192">
            <v>36796</v>
          </cell>
          <cell r="F192" t="str">
            <v>I</v>
          </cell>
          <cell r="G192" t="str">
            <v>CONCOLIDATED BUILDERS LTD</v>
          </cell>
          <cell r="H192" t="str">
            <v>Walisundara, Mrs. Lakshmi</v>
          </cell>
          <cell r="I192" t="str">
            <v>Ancillary-Design</v>
          </cell>
          <cell r="J192" t="str">
            <v>50% or 100% Payment</v>
          </cell>
          <cell r="K192">
            <v>11</v>
          </cell>
          <cell r="L192">
            <v>3200</v>
          </cell>
          <cell r="M192">
            <v>68120</v>
          </cell>
          <cell r="N192">
            <v>0</v>
          </cell>
          <cell r="O192" t="str">
            <v>Singh, Mr. Darshan</v>
          </cell>
        </row>
        <row r="193">
          <cell r="A193">
            <v>512701</v>
          </cell>
          <cell r="B193">
            <v>30.1</v>
          </cell>
          <cell r="C193">
            <v>35</v>
          </cell>
          <cell r="D193">
            <v>3544.98</v>
          </cell>
          <cell r="E193">
            <v>36762</v>
          </cell>
          <cell r="F193" t="str">
            <v>I</v>
          </cell>
          <cell r="G193" t="str">
            <v>HINDS, Paul</v>
          </cell>
          <cell r="H193" t="str">
            <v>Singh, Mr. Darshan</v>
          </cell>
          <cell r="I193" t="str">
            <v>11 Company</v>
          </cell>
          <cell r="J193" t="str">
            <v>Full Payment</v>
          </cell>
          <cell r="K193">
            <v>11</v>
          </cell>
          <cell r="L193">
            <v>3200</v>
          </cell>
          <cell r="M193">
            <v>68120</v>
          </cell>
          <cell r="N193">
            <v>0</v>
          </cell>
          <cell r="O193" t="str">
            <v>Ochmanski, Mrs. Dana</v>
          </cell>
        </row>
        <row r="194">
          <cell r="A194">
            <v>512705</v>
          </cell>
          <cell r="B194">
            <v>30.1</v>
          </cell>
          <cell r="C194">
            <v>230</v>
          </cell>
          <cell r="D194">
            <v>8972</v>
          </cell>
          <cell r="E194">
            <v>36978</v>
          </cell>
          <cell r="F194" t="str">
            <v>I</v>
          </cell>
          <cell r="G194" t="str">
            <v>CIC PENDON PTY LTD</v>
          </cell>
          <cell r="H194" t="str">
            <v>Maguire, Paul</v>
          </cell>
          <cell r="I194" t="str">
            <v>Ancillary Project</v>
          </cell>
          <cell r="J194" t="str">
            <v>Full Payment</v>
          </cell>
          <cell r="K194">
            <v>11</v>
          </cell>
          <cell r="L194">
            <v>0</v>
          </cell>
          <cell r="M194">
            <v>34102</v>
          </cell>
          <cell r="N194">
            <v>0</v>
          </cell>
          <cell r="O194" t="str">
            <v>Singh, Mr. Darshan</v>
          </cell>
        </row>
        <row r="195">
          <cell r="A195">
            <v>512706</v>
          </cell>
          <cell r="B195">
            <v>30.1</v>
          </cell>
          <cell r="C195">
            <v>163</v>
          </cell>
          <cell r="D195">
            <v>54290</v>
          </cell>
          <cell r="E195">
            <v>36900</v>
          </cell>
          <cell r="F195" t="str">
            <v>I</v>
          </cell>
          <cell r="G195" t="str">
            <v>CIC PENDON PTY LTD</v>
          </cell>
          <cell r="H195" t="str">
            <v>Maguire, Paul</v>
          </cell>
          <cell r="I195" t="str">
            <v>Network Services</v>
          </cell>
          <cell r="J195" t="str">
            <v>Full Payment</v>
          </cell>
          <cell r="K195">
            <v>11</v>
          </cell>
          <cell r="L195">
            <v>0</v>
          </cell>
          <cell r="M195">
            <v>34102</v>
          </cell>
          <cell r="N195">
            <v>0</v>
          </cell>
          <cell r="O195" t="str">
            <v>Walisundara, Mrs. Lakshmi</v>
          </cell>
        </row>
        <row r="196">
          <cell r="A196">
            <v>512708</v>
          </cell>
          <cell r="B196">
            <v>30.1</v>
          </cell>
          <cell r="C196">
            <v>144</v>
          </cell>
          <cell r="D196">
            <v>11550</v>
          </cell>
          <cell r="E196">
            <v>36868</v>
          </cell>
          <cell r="F196" t="str">
            <v>I</v>
          </cell>
          <cell r="G196" t="str">
            <v>CANBERRA SAND AND GRAVEL</v>
          </cell>
          <cell r="H196" t="str">
            <v>Rewal, Mr. Subhash</v>
          </cell>
          <cell r="I196" t="str">
            <v>Ancillary-Design</v>
          </cell>
          <cell r="J196" t="str">
            <v>Full Payment</v>
          </cell>
          <cell r="K196">
            <v>11</v>
          </cell>
          <cell r="L196">
            <v>3200</v>
          </cell>
          <cell r="M196">
            <v>68120</v>
          </cell>
          <cell r="N196">
            <v>0</v>
          </cell>
          <cell r="O196" t="str">
            <v>Smith, Mr. Gary</v>
          </cell>
        </row>
        <row r="197">
          <cell r="A197">
            <v>512712</v>
          </cell>
          <cell r="B197">
            <v>30.1</v>
          </cell>
          <cell r="C197">
            <v>33</v>
          </cell>
          <cell r="D197">
            <v>81375.45</v>
          </cell>
          <cell r="E197">
            <v>36760</v>
          </cell>
          <cell r="F197" t="str">
            <v>I</v>
          </cell>
          <cell r="G197" t="str">
            <v>G E SHAW &amp; ASSOCIATES</v>
          </cell>
          <cell r="H197" t="str">
            <v>Peisley, Mr. Warren</v>
          </cell>
          <cell r="I197" t="str">
            <v>Ancillary-Design</v>
          </cell>
          <cell r="J197" t="str">
            <v>Full Payment</v>
          </cell>
          <cell r="K197">
            <v>11</v>
          </cell>
          <cell r="L197">
            <v>3200</v>
          </cell>
          <cell r="M197">
            <v>68120</v>
          </cell>
          <cell r="N197">
            <v>0</v>
          </cell>
          <cell r="O197" t="str">
            <v>Ochmanski, Mrs. Dana</v>
          </cell>
        </row>
        <row r="198">
          <cell r="A198">
            <v>512714</v>
          </cell>
          <cell r="B198">
            <v>30.1</v>
          </cell>
          <cell r="C198">
            <v>505</v>
          </cell>
          <cell r="D198">
            <v>325</v>
          </cell>
          <cell r="E198">
            <v>37217</v>
          </cell>
          <cell r="F198" t="str">
            <v>I</v>
          </cell>
          <cell r="G198" t="str">
            <v>ABA CONSTRUCTION MANAGERS PTY LTD</v>
          </cell>
          <cell r="H198" t="str">
            <v>Walisundara, Mrs. Lakshmi</v>
          </cell>
          <cell r="I198" t="str">
            <v>Ancillary Project</v>
          </cell>
          <cell r="J198" t="str">
            <v>Full Payment</v>
          </cell>
          <cell r="K198">
            <v>11</v>
          </cell>
          <cell r="L198">
            <v>0</v>
          </cell>
          <cell r="M198">
            <v>34102</v>
          </cell>
          <cell r="N198">
            <v>0</v>
          </cell>
          <cell r="O198" t="str">
            <v>Singh, Mr. Darshan</v>
          </cell>
        </row>
        <row r="199">
          <cell r="A199">
            <v>512730</v>
          </cell>
          <cell r="B199">
            <v>30.1</v>
          </cell>
          <cell r="C199">
            <v>94</v>
          </cell>
          <cell r="D199">
            <v>1636.36</v>
          </cell>
          <cell r="E199">
            <v>36812</v>
          </cell>
          <cell r="F199" t="str">
            <v>I</v>
          </cell>
          <cell r="G199" t="str">
            <v>POXLEITNER CONSTRUCTIONS P/L</v>
          </cell>
          <cell r="H199" t="str">
            <v>Singh, Mr. Darshan</v>
          </cell>
          <cell r="I199" t="str">
            <v>Ancillary-Design</v>
          </cell>
          <cell r="J199" t="str">
            <v>Full Payment</v>
          </cell>
          <cell r="K199">
            <v>11</v>
          </cell>
          <cell r="L199">
            <v>3200</v>
          </cell>
          <cell r="M199">
            <v>68120</v>
          </cell>
          <cell r="N199">
            <v>0</v>
          </cell>
          <cell r="O199" t="str">
            <v>Ochmanski, Mrs. Dana</v>
          </cell>
        </row>
        <row r="200">
          <cell r="A200">
            <v>512742</v>
          </cell>
          <cell r="B200">
            <v>30.1</v>
          </cell>
          <cell r="C200">
            <v>4</v>
          </cell>
          <cell r="D200">
            <v>4290</v>
          </cell>
          <cell r="E200">
            <v>36739</v>
          </cell>
          <cell r="F200" t="str">
            <v>I</v>
          </cell>
          <cell r="G200" t="str">
            <v>COUNTRY ENERGY</v>
          </cell>
          <cell r="H200" t="str">
            <v>Deschamps, Chris</v>
          </cell>
          <cell r="I200" t="str">
            <v>Ancillary-Design</v>
          </cell>
          <cell r="J200" t="str">
            <v>Full Payment</v>
          </cell>
          <cell r="K200">
            <v>11</v>
          </cell>
          <cell r="L200">
            <v>3200</v>
          </cell>
          <cell r="M200">
            <v>68120</v>
          </cell>
          <cell r="N200">
            <v>0</v>
          </cell>
          <cell r="O200" t="str">
            <v>Smith, Mr. Gary</v>
          </cell>
        </row>
        <row r="201">
          <cell r="A201">
            <v>512760</v>
          </cell>
          <cell r="B201">
            <v>30.1</v>
          </cell>
          <cell r="C201">
            <v>137</v>
          </cell>
          <cell r="D201">
            <v>28250</v>
          </cell>
          <cell r="E201">
            <v>36859</v>
          </cell>
          <cell r="F201" t="str">
            <v>I</v>
          </cell>
          <cell r="G201" t="str">
            <v>OSBORNE CONSULTANTS PTY LTD</v>
          </cell>
          <cell r="H201" t="str">
            <v>Walisundara, Mrs. Lakshmi</v>
          </cell>
          <cell r="I201" t="str">
            <v>Ancillary-Design</v>
          </cell>
          <cell r="J201" t="str">
            <v>Full Payment</v>
          </cell>
          <cell r="K201">
            <v>11</v>
          </cell>
          <cell r="L201">
            <v>3200</v>
          </cell>
          <cell r="M201">
            <v>68120</v>
          </cell>
          <cell r="N201">
            <v>0</v>
          </cell>
          <cell r="O201" t="str">
            <v>Singh, Mr. Darshan</v>
          </cell>
        </row>
        <row r="202">
          <cell r="A202">
            <v>512762</v>
          </cell>
          <cell r="B202">
            <v>30.1</v>
          </cell>
          <cell r="C202">
            <v>293</v>
          </cell>
          <cell r="D202">
            <v>818.18</v>
          </cell>
          <cell r="E202">
            <v>37025</v>
          </cell>
          <cell r="F202" t="str">
            <v>I</v>
          </cell>
          <cell r="G202" t="str">
            <v>CUMMINS MJ &amp; WA</v>
          </cell>
          <cell r="H202" t="str">
            <v>Singh, Mr. Darshan</v>
          </cell>
          <cell r="I202" t="str">
            <v>Ancillary-Design</v>
          </cell>
          <cell r="J202" t="str">
            <v>Full Payment</v>
          </cell>
          <cell r="K202">
            <v>11</v>
          </cell>
          <cell r="L202">
            <v>0</v>
          </cell>
          <cell r="M202">
            <v>34102</v>
          </cell>
          <cell r="N202">
            <v>0</v>
          </cell>
          <cell r="O202" t="str">
            <v>Singh, Mr. Darshan</v>
          </cell>
        </row>
        <row r="203">
          <cell r="A203">
            <v>512770</v>
          </cell>
          <cell r="B203">
            <v>30.1</v>
          </cell>
          <cell r="C203">
            <v>45</v>
          </cell>
          <cell r="D203">
            <v>4658.97</v>
          </cell>
          <cell r="E203">
            <v>36769</v>
          </cell>
          <cell r="F203" t="str">
            <v>I</v>
          </cell>
          <cell r="G203" t="str">
            <v>John Ayers</v>
          </cell>
          <cell r="H203" t="str">
            <v>Cortes, Frank</v>
          </cell>
          <cell r="I203" t="str">
            <v>Ancillary-Design</v>
          </cell>
          <cell r="J203" t="str">
            <v>Full Payment</v>
          </cell>
          <cell r="K203">
            <v>11</v>
          </cell>
          <cell r="L203">
            <v>3200</v>
          </cell>
          <cell r="M203">
            <v>68120</v>
          </cell>
          <cell r="N203">
            <v>0</v>
          </cell>
          <cell r="O203" t="str">
            <v>Walisundara, Mrs. Lakshmi</v>
          </cell>
        </row>
        <row r="204">
          <cell r="A204">
            <v>512773</v>
          </cell>
          <cell r="B204">
            <v>30.1</v>
          </cell>
          <cell r="C204">
            <v>111</v>
          </cell>
          <cell r="D204">
            <v>31950</v>
          </cell>
          <cell r="E204">
            <v>36826</v>
          </cell>
          <cell r="F204" t="str">
            <v>I</v>
          </cell>
          <cell r="G204" t="str">
            <v>CONSTRUCTION CONTROL QTC PTY LTD</v>
          </cell>
          <cell r="H204" t="str">
            <v>Cortes, Frank</v>
          </cell>
          <cell r="I204" t="str">
            <v>Ancillary-Design</v>
          </cell>
          <cell r="J204" t="str">
            <v>Full Payment</v>
          </cell>
          <cell r="K204">
            <v>11</v>
          </cell>
          <cell r="L204">
            <v>0</v>
          </cell>
          <cell r="M204">
            <v>34102</v>
          </cell>
          <cell r="N204">
            <v>0</v>
          </cell>
          <cell r="O204" t="str">
            <v>Peisley, Mr. Warren</v>
          </cell>
        </row>
        <row r="205">
          <cell r="A205">
            <v>512774</v>
          </cell>
          <cell r="B205">
            <v>30.1</v>
          </cell>
          <cell r="C205">
            <v>93</v>
          </cell>
          <cell r="D205">
            <v>21730</v>
          </cell>
          <cell r="E205">
            <v>36896</v>
          </cell>
          <cell r="F205" t="str">
            <v>I</v>
          </cell>
          <cell r="G205" t="str">
            <v>DOMA GROUP</v>
          </cell>
          <cell r="H205" t="str">
            <v>Peisley, Mr. Warren</v>
          </cell>
          <cell r="I205" t="str">
            <v>Ancillary-Design</v>
          </cell>
          <cell r="J205" t="str">
            <v>Full Payment</v>
          </cell>
          <cell r="K205">
            <v>11</v>
          </cell>
          <cell r="L205">
            <v>0</v>
          </cell>
          <cell r="M205">
            <v>34102</v>
          </cell>
          <cell r="N205">
            <v>0</v>
          </cell>
          <cell r="O205" t="str">
            <v>Singh, Mr. Darshan</v>
          </cell>
        </row>
        <row r="206">
          <cell r="A206">
            <v>512777</v>
          </cell>
          <cell r="B206">
            <v>30.1</v>
          </cell>
          <cell r="C206">
            <v>49</v>
          </cell>
          <cell r="D206">
            <v>3630</v>
          </cell>
          <cell r="E206">
            <v>36774</v>
          </cell>
          <cell r="F206" t="str">
            <v>I</v>
          </cell>
          <cell r="G206" t="str">
            <v>CONCOLIDATED BUILDERS LTD</v>
          </cell>
          <cell r="H206" t="str">
            <v>Ochmanski, Mrs. Dana</v>
          </cell>
          <cell r="I206" t="str">
            <v>Network Services</v>
          </cell>
          <cell r="J206" t="str">
            <v>Full Payment</v>
          </cell>
          <cell r="K206">
            <v>11</v>
          </cell>
          <cell r="L206">
            <v>3200</v>
          </cell>
          <cell r="M206">
            <v>68120</v>
          </cell>
          <cell r="N206">
            <v>0</v>
          </cell>
          <cell r="O206" t="str">
            <v>Singh, Mr. Darshan</v>
          </cell>
        </row>
        <row r="207">
          <cell r="A207">
            <v>512781</v>
          </cell>
          <cell r="B207">
            <v>30.1</v>
          </cell>
          <cell r="C207">
            <v>51</v>
          </cell>
          <cell r="D207">
            <v>40305.78</v>
          </cell>
          <cell r="E207">
            <v>36775</v>
          </cell>
          <cell r="F207" t="str">
            <v>I</v>
          </cell>
          <cell r="G207" t="str">
            <v>JGS PROPERTY SERVICES</v>
          </cell>
          <cell r="H207" t="str">
            <v>Singh, Mr. Darshan</v>
          </cell>
          <cell r="I207" t="str">
            <v>11 Company</v>
          </cell>
          <cell r="J207" t="str">
            <v>Full Payment</v>
          </cell>
          <cell r="K207">
            <v>11</v>
          </cell>
          <cell r="L207">
            <v>3200</v>
          </cell>
          <cell r="M207">
            <v>68120</v>
          </cell>
          <cell r="N207">
            <v>0</v>
          </cell>
          <cell r="O207" t="str">
            <v>Peisley, Mr. Warren</v>
          </cell>
        </row>
        <row r="208">
          <cell r="A208">
            <v>512781</v>
          </cell>
          <cell r="B208">
            <v>30.1</v>
          </cell>
          <cell r="C208">
            <v>126</v>
          </cell>
          <cell r="D208">
            <v>2555.87</v>
          </cell>
          <cell r="E208">
            <v>36846</v>
          </cell>
          <cell r="F208" t="str">
            <v>I</v>
          </cell>
          <cell r="G208" t="str">
            <v>JGS PROPERTY SERVICES</v>
          </cell>
          <cell r="H208" t="str">
            <v>Singh, Mr. Darshan</v>
          </cell>
          <cell r="I208" t="str">
            <v>Ancillary-Design</v>
          </cell>
          <cell r="J208" t="str">
            <v>Full Payment</v>
          </cell>
          <cell r="K208">
            <v>11</v>
          </cell>
          <cell r="L208">
            <v>3200</v>
          </cell>
          <cell r="M208">
            <v>68120</v>
          </cell>
          <cell r="N208">
            <v>0</v>
          </cell>
          <cell r="O208" t="str">
            <v>Maguire, Paul</v>
          </cell>
        </row>
        <row r="209">
          <cell r="A209">
            <v>512785</v>
          </cell>
          <cell r="B209">
            <v>30.1</v>
          </cell>
          <cell r="C209">
            <v>48</v>
          </cell>
          <cell r="D209">
            <v>3122.98</v>
          </cell>
          <cell r="E209">
            <v>36773</v>
          </cell>
          <cell r="F209" t="str">
            <v>I</v>
          </cell>
          <cell r="G209" t="str">
            <v>Nutt, John</v>
          </cell>
          <cell r="H209" t="str">
            <v>Singh, Mr. Darshan</v>
          </cell>
          <cell r="I209" t="str">
            <v>11 Company</v>
          </cell>
          <cell r="J209" t="str">
            <v>Full Payment</v>
          </cell>
          <cell r="K209">
            <v>11</v>
          </cell>
          <cell r="L209">
            <v>3200</v>
          </cell>
          <cell r="M209">
            <v>68120</v>
          </cell>
          <cell r="N209">
            <v>0</v>
          </cell>
          <cell r="O209" t="str">
            <v>Maguire, Paul</v>
          </cell>
        </row>
        <row r="210">
          <cell r="A210">
            <v>512790</v>
          </cell>
          <cell r="B210">
            <v>30.1</v>
          </cell>
          <cell r="C210">
            <v>217</v>
          </cell>
          <cell r="D210">
            <v>6176.9</v>
          </cell>
          <cell r="E210">
            <v>36964</v>
          </cell>
          <cell r="F210" t="str">
            <v>I</v>
          </cell>
          <cell r="G210" t="str">
            <v>LEESON ARCHITECTS PTY LTD</v>
          </cell>
          <cell r="H210" t="str">
            <v>Singh, Mr. Darshan</v>
          </cell>
          <cell r="I210" t="str">
            <v>Ancillary-Design</v>
          </cell>
          <cell r="J210" t="str">
            <v>Full Payment</v>
          </cell>
          <cell r="K210">
            <v>11</v>
          </cell>
          <cell r="L210">
            <v>0</v>
          </cell>
          <cell r="M210">
            <v>34102</v>
          </cell>
          <cell r="N210">
            <v>0</v>
          </cell>
          <cell r="O210" t="str">
            <v>Ochmanski, Mrs. Dana</v>
          </cell>
        </row>
        <row r="211">
          <cell r="A211">
            <v>512791</v>
          </cell>
          <cell r="B211">
            <v>30.1</v>
          </cell>
          <cell r="C211">
            <v>50</v>
          </cell>
          <cell r="D211">
            <v>15390</v>
          </cell>
          <cell r="E211">
            <v>36774</v>
          </cell>
          <cell r="F211" t="str">
            <v>I</v>
          </cell>
          <cell r="G211" t="str">
            <v>ACTON PENINSULA ALLIANCE</v>
          </cell>
          <cell r="H211" t="str">
            <v>Walisundara, Mrs. Lakshmi</v>
          </cell>
          <cell r="I211" t="str">
            <v>Ancillary-Design</v>
          </cell>
          <cell r="J211" t="str">
            <v>Full Payment</v>
          </cell>
          <cell r="K211">
            <v>11</v>
          </cell>
          <cell r="L211">
            <v>3200</v>
          </cell>
          <cell r="M211">
            <v>68120</v>
          </cell>
          <cell r="N211">
            <v>0</v>
          </cell>
          <cell r="O211" t="str">
            <v>Maguire, Paul</v>
          </cell>
        </row>
        <row r="212">
          <cell r="A212">
            <v>512792</v>
          </cell>
          <cell r="B212">
            <v>30.1</v>
          </cell>
          <cell r="C212">
            <v>55</v>
          </cell>
          <cell r="D212">
            <v>18017.18</v>
          </cell>
          <cell r="E212">
            <v>36776</v>
          </cell>
          <cell r="F212" t="str">
            <v>I</v>
          </cell>
          <cell r="G212" t="str">
            <v>C &amp; H ELECTRICAL SERVICES</v>
          </cell>
          <cell r="H212" t="str">
            <v>Rewal, Mr. Subhash</v>
          </cell>
          <cell r="I212" t="str">
            <v>Ancillary-Design</v>
          </cell>
          <cell r="J212" t="str">
            <v>Full Payment</v>
          </cell>
          <cell r="K212">
            <v>11</v>
          </cell>
          <cell r="L212">
            <v>3200</v>
          </cell>
          <cell r="M212">
            <v>68120</v>
          </cell>
          <cell r="N212">
            <v>0</v>
          </cell>
          <cell r="O212" t="str">
            <v>Singh, Mr. Darshan</v>
          </cell>
        </row>
        <row r="213">
          <cell r="A213">
            <v>512793</v>
          </cell>
          <cell r="B213">
            <v>30.1</v>
          </cell>
          <cell r="C213">
            <v>192</v>
          </cell>
          <cell r="D213">
            <v>5830</v>
          </cell>
          <cell r="E213">
            <v>36937</v>
          </cell>
          <cell r="F213" t="str">
            <v>I</v>
          </cell>
          <cell r="G213" t="str">
            <v>VICTORY HOMES</v>
          </cell>
          <cell r="H213" t="str">
            <v>Cortes, Frank</v>
          </cell>
          <cell r="I213" t="str">
            <v>Ancillary Project</v>
          </cell>
          <cell r="J213" t="str">
            <v>Full Payment</v>
          </cell>
          <cell r="K213">
            <v>11</v>
          </cell>
          <cell r="L213">
            <v>0</v>
          </cell>
          <cell r="M213">
            <v>34102</v>
          </cell>
          <cell r="N213">
            <v>0</v>
          </cell>
          <cell r="O213" t="str">
            <v>Singh, Mr. Darshan</v>
          </cell>
        </row>
        <row r="214">
          <cell r="A214">
            <v>512795</v>
          </cell>
          <cell r="B214">
            <v>30.1</v>
          </cell>
          <cell r="C214">
            <v>204</v>
          </cell>
          <cell r="D214">
            <v>3044</v>
          </cell>
          <cell r="E214">
            <v>36949</v>
          </cell>
          <cell r="F214" t="str">
            <v>I</v>
          </cell>
          <cell r="G214" t="str">
            <v>KRIZAIC J</v>
          </cell>
          <cell r="H214" t="str">
            <v>Smith, Mr. Gary</v>
          </cell>
          <cell r="I214" t="str">
            <v>Ancillary-Design</v>
          </cell>
          <cell r="J214" t="str">
            <v>Full Payment</v>
          </cell>
          <cell r="K214">
            <v>11</v>
          </cell>
          <cell r="L214">
            <v>0</v>
          </cell>
          <cell r="M214">
            <v>34102</v>
          </cell>
          <cell r="N214">
            <v>0</v>
          </cell>
          <cell r="O214" t="str">
            <v>Singh, Mr. Darshan</v>
          </cell>
        </row>
        <row r="215">
          <cell r="A215">
            <v>512796</v>
          </cell>
          <cell r="B215">
            <v>30.1</v>
          </cell>
          <cell r="C215">
            <v>63</v>
          </cell>
          <cell r="D215">
            <v>1500</v>
          </cell>
          <cell r="E215">
            <v>36781</v>
          </cell>
          <cell r="F215" t="str">
            <v>I</v>
          </cell>
          <cell r="G215" t="str">
            <v>FORSYTH, GUY V J</v>
          </cell>
          <cell r="H215" t="str">
            <v>Tinio, Mr. Raul</v>
          </cell>
          <cell r="I215" t="str">
            <v>Network Services</v>
          </cell>
          <cell r="J215" t="str">
            <v>Full Payment</v>
          </cell>
          <cell r="K215">
            <v>11</v>
          </cell>
          <cell r="L215">
            <v>3200</v>
          </cell>
          <cell r="M215">
            <v>68120</v>
          </cell>
          <cell r="N215">
            <v>0</v>
          </cell>
          <cell r="O215" t="str">
            <v>Singh, Mr. Darshan</v>
          </cell>
        </row>
        <row r="216">
          <cell r="A216">
            <v>512797</v>
          </cell>
          <cell r="B216">
            <v>30.1</v>
          </cell>
          <cell r="C216">
            <v>95</v>
          </cell>
          <cell r="D216">
            <v>2783.32</v>
          </cell>
          <cell r="E216">
            <v>36812</v>
          </cell>
          <cell r="F216" t="str">
            <v>I</v>
          </cell>
          <cell r="G216" t="str">
            <v>Canberra Development Group</v>
          </cell>
          <cell r="H216" t="str">
            <v>Singh, Mr. Darshan</v>
          </cell>
          <cell r="I216" t="str">
            <v>Ancillary-Design</v>
          </cell>
          <cell r="J216" t="str">
            <v>Full Payment</v>
          </cell>
          <cell r="K216">
            <v>11</v>
          </cell>
          <cell r="L216">
            <v>3200</v>
          </cell>
          <cell r="M216">
            <v>68120</v>
          </cell>
          <cell r="N216">
            <v>0</v>
          </cell>
          <cell r="O216" t="str">
            <v>Ochmanski, Mrs. Dana</v>
          </cell>
        </row>
        <row r="217">
          <cell r="A217">
            <v>512798</v>
          </cell>
          <cell r="B217">
            <v>30.1</v>
          </cell>
          <cell r="C217">
            <v>311</v>
          </cell>
          <cell r="D217">
            <v>14929</v>
          </cell>
          <cell r="E217">
            <v>37116</v>
          </cell>
          <cell r="F217" t="str">
            <v>I</v>
          </cell>
          <cell r="G217" t="str">
            <v>TOTAL COMMUNICATIONS INFRASTRUCTURE</v>
          </cell>
          <cell r="H217" t="str">
            <v>Peisley, Mr. Warren</v>
          </cell>
          <cell r="I217" t="str">
            <v>Elec Ntwk Project</v>
          </cell>
          <cell r="J217" t="str">
            <v>Full Payment</v>
          </cell>
          <cell r="K217">
            <v>11</v>
          </cell>
          <cell r="L217">
            <v>0</v>
          </cell>
          <cell r="M217">
            <v>34102</v>
          </cell>
          <cell r="N217">
            <v>0</v>
          </cell>
          <cell r="O217" t="str">
            <v>Ochmanski, Mrs. Dana</v>
          </cell>
        </row>
        <row r="218">
          <cell r="A218">
            <v>512804</v>
          </cell>
          <cell r="B218">
            <v>30.1</v>
          </cell>
          <cell r="C218">
            <v>110</v>
          </cell>
          <cell r="D218">
            <v>1500</v>
          </cell>
          <cell r="E218">
            <v>36826</v>
          </cell>
          <cell r="F218" t="str">
            <v>I</v>
          </cell>
          <cell r="G218" t="str">
            <v>Hodome Pty Ltd</v>
          </cell>
          <cell r="H218" t="str">
            <v>Tinio, Mr. Raul</v>
          </cell>
          <cell r="I218" t="str">
            <v>ActewAGL Dist Bal</v>
          </cell>
          <cell r="J218" t="str">
            <v>Full Payment</v>
          </cell>
          <cell r="K218">
            <v>11</v>
          </cell>
          <cell r="L218">
            <v>3200</v>
          </cell>
          <cell r="M218">
            <v>68120</v>
          </cell>
          <cell r="N218">
            <v>0</v>
          </cell>
          <cell r="O218" t="str">
            <v>Singh, Mr. Darshan</v>
          </cell>
        </row>
        <row r="219">
          <cell r="A219">
            <v>512809</v>
          </cell>
          <cell r="B219">
            <v>1.1000000000000001</v>
          </cell>
          <cell r="C219">
            <v>130</v>
          </cell>
          <cell r="D219">
            <v>1490.9</v>
          </cell>
          <cell r="E219">
            <v>36767</v>
          </cell>
          <cell r="F219" t="str">
            <v>I</v>
          </cell>
          <cell r="G219" t="str">
            <v>CAPITAL CITY HEAVY HAULAGE</v>
          </cell>
          <cell r="H219" t="str">
            <v>Deschamps, Chris</v>
          </cell>
          <cell r="I219" t="str">
            <v>Network Systems</v>
          </cell>
          <cell r="J219" t="str">
            <v>Full Payment</v>
          </cell>
          <cell r="K219">
            <v>11</v>
          </cell>
          <cell r="L219">
            <v>2112</v>
          </cell>
          <cell r="M219">
            <v>68170</v>
          </cell>
          <cell r="N219">
            <v>50200</v>
          </cell>
          <cell r="O219" t="str">
            <v>Singh, Mr. Darshan</v>
          </cell>
        </row>
        <row r="220">
          <cell r="A220">
            <v>512814</v>
          </cell>
          <cell r="B220">
            <v>30.1</v>
          </cell>
          <cell r="C220">
            <v>58</v>
          </cell>
          <cell r="D220">
            <v>2279.98</v>
          </cell>
          <cell r="E220">
            <v>36777</v>
          </cell>
          <cell r="F220" t="str">
            <v>I</v>
          </cell>
          <cell r="G220" t="str">
            <v>PROJECT CO ORDINATION (AUSTRALIA) PTY LTD</v>
          </cell>
          <cell r="H220" t="str">
            <v>Singh, Mr. Darshan</v>
          </cell>
          <cell r="I220" t="str">
            <v>11 Company</v>
          </cell>
          <cell r="J220" t="str">
            <v>Full Payment</v>
          </cell>
          <cell r="K220">
            <v>11</v>
          </cell>
          <cell r="L220">
            <v>3200</v>
          </cell>
          <cell r="M220">
            <v>68120</v>
          </cell>
          <cell r="N220">
            <v>0</v>
          </cell>
          <cell r="O220" t="str">
            <v>Peisley, Mr. Warren</v>
          </cell>
        </row>
        <row r="221">
          <cell r="A221">
            <v>512819</v>
          </cell>
          <cell r="B221">
            <v>30.1</v>
          </cell>
          <cell r="C221">
            <v>134</v>
          </cell>
          <cell r="D221">
            <v>3010</v>
          </cell>
          <cell r="E221">
            <v>36857</v>
          </cell>
          <cell r="F221" t="str">
            <v>I</v>
          </cell>
          <cell r="G221" t="str">
            <v>CONCOLIDATED BUILDERS LTD</v>
          </cell>
          <cell r="H221" t="str">
            <v>Ochmanski, Mrs. Dana</v>
          </cell>
          <cell r="I221" t="str">
            <v>2112 Invoice</v>
          </cell>
          <cell r="J221" t="str">
            <v>Full Payment</v>
          </cell>
          <cell r="K221">
            <v>11</v>
          </cell>
          <cell r="L221">
            <v>3200</v>
          </cell>
          <cell r="M221">
            <v>68120</v>
          </cell>
          <cell r="N221">
            <v>0</v>
          </cell>
          <cell r="O221" t="str">
            <v>Malcolm, Doug</v>
          </cell>
        </row>
        <row r="222">
          <cell r="A222">
            <v>512821</v>
          </cell>
          <cell r="B222">
            <v>30.1</v>
          </cell>
          <cell r="C222">
            <v>141</v>
          </cell>
          <cell r="D222">
            <v>12830</v>
          </cell>
          <cell r="E222">
            <v>36864</v>
          </cell>
          <cell r="F222" t="str">
            <v>I</v>
          </cell>
          <cell r="G222" t="str">
            <v>STEVE PATTRICK ELECTRICAL PTY LTD</v>
          </cell>
          <cell r="H222" t="str">
            <v>Cortes, Frank</v>
          </cell>
          <cell r="I222" t="str">
            <v>Ancillary-Design</v>
          </cell>
          <cell r="J222" t="str">
            <v>Full Payment</v>
          </cell>
          <cell r="K222">
            <v>11</v>
          </cell>
          <cell r="L222">
            <v>3200</v>
          </cell>
          <cell r="M222">
            <v>68120</v>
          </cell>
          <cell r="N222">
            <v>0</v>
          </cell>
          <cell r="O222" t="str">
            <v>Singh, Mr. Darshan</v>
          </cell>
        </row>
        <row r="223">
          <cell r="A223">
            <v>512823</v>
          </cell>
          <cell r="B223">
            <v>30.1</v>
          </cell>
          <cell r="C223">
            <v>67</v>
          </cell>
          <cell r="D223">
            <v>22911</v>
          </cell>
          <cell r="E223">
            <v>36783</v>
          </cell>
          <cell r="F223" t="str">
            <v>I</v>
          </cell>
          <cell r="G223" t="str">
            <v>CANBERRA INTERNATIONAL AIRPORT</v>
          </cell>
          <cell r="H223" t="str">
            <v>Cortes, Frank</v>
          </cell>
          <cell r="I223" t="str">
            <v>Ancillary-Design</v>
          </cell>
          <cell r="J223" t="str">
            <v>Full Payment</v>
          </cell>
          <cell r="K223">
            <v>11</v>
          </cell>
          <cell r="L223">
            <v>3200</v>
          </cell>
          <cell r="M223">
            <v>68120</v>
          </cell>
          <cell r="N223">
            <v>0</v>
          </cell>
          <cell r="O223" t="str">
            <v>Singh, Mr. Darshan</v>
          </cell>
        </row>
        <row r="224">
          <cell r="A224">
            <v>512824</v>
          </cell>
          <cell r="B224">
            <v>30.1</v>
          </cell>
          <cell r="C224">
            <v>68</v>
          </cell>
          <cell r="D224">
            <v>766</v>
          </cell>
          <cell r="E224">
            <v>36784</v>
          </cell>
          <cell r="F224" t="str">
            <v>I</v>
          </cell>
          <cell r="G224" t="str">
            <v>PROJECT CO ORDINATION (AUSTRALIA) PTY LTD</v>
          </cell>
          <cell r="H224" t="str">
            <v>Cortes, Frank</v>
          </cell>
          <cell r="I224" t="str">
            <v>Ancillary-Design</v>
          </cell>
          <cell r="J224" t="str">
            <v>Full Payment</v>
          </cell>
          <cell r="K224">
            <v>11</v>
          </cell>
          <cell r="L224">
            <v>3200</v>
          </cell>
          <cell r="M224">
            <v>68120</v>
          </cell>
          <cell r="N224">
            <v>0</v>
          </cell>
          <cell r="O224" t="str">
            <v>Maguire, Paul</v>
          </cell>
        </row>
        <row r="225">
          <cell r="A225">
            <v>512826</v>
          </cell>
          <cell r="B225">
            <v>30.1</v>
          </cell>
          <cell r="C225">
            <v>112</v>
          </cell>
          <cell r="D225">
            <v>18150</v>
          </cell>
          <cell r="E225">
            <v>36829</v>
          </cell>
          <cell r="F225" t="str">
            <v>I</v>
          </cell>
          <cell r="G225" t="str">
            <v>CANBERRA CONTRACTORS PTY LTD</v>
          </cell>
          <cell r="H225" t="str">
            <v>Walisundara, Mrs. Lakshmi</v>
          </cell>
          <cell r="I225" t="str">
            <v>Ancillary-Design</v>
          </cell>
          <cell r="J225" t="str">
            <v>Full Payment</v>
          </cell>
          <cell r="K225">
            <v>11</v>
          </cell>
          <cell r="L225">
            <v>3200</v>
          </cell>
          <cell r="M225">
            <v>68120</v>
          </cell>
          <cell r="N225">
            <v>0</v>
          </cell>
          <cell r="O225" t="str">
            <v>Singh, Mr. Darshan</v>
          </cell>
        </row>
        <row r="226">
          <cell r="A226">
            <v>512830</v>
          </cell>
          <cell r="B226">
            <v>30.1</v>
          </cell>
          <cell r="C226">
            <v>272</v>
          </cell>
          <cell r="D226">
            <v>8650</v>
          </cell>
          <cell r="E226">
            <v>37014</v>
          </cell>
          <cell r="F226" t="str">
            <v>I</v>
          </cell>
          <cell r="G226" t="str">
            <v>CANBERRA INTERNATIONAL AIRPORT</v>
          </cell>
          <cell r="H226" t="str">
            <v>Ochmanski, Mrs. Dana</v>
          </cell>
          <cell r="I226" t="str">
            <v>Ancillary-Design</v>
          </cell>
          <cell r="J226" t="str">
            <v>Full Payment</v>
          </cell>
          <cell r="K226">
            <v>11</v>
          </cell>
          <cell r="L226">
            <v>0</v>
          </cell>
          <cell r="M226">
            <v>34102</v>
          </cell>
          <cell r="N226">
            <v>0</v>
          </cell>
          <cell r="O226" t="str">
            <v>Cortes, Frank</v>
          </cell>
        </row>
        <row r="227">
          <cell r="A227">
            <v>512833</v>
          </cell>
          <cell r="B227">
            <v>30.1</v>
          </cell>
          <cell r="C227">
            <v>131</v>
          </cell>
          <cell r="D227">
            <v>15960</v>
          </cell>
          <cell r="E227">
            <v>36853</v>
          </cell>
          <cell r="F227" t="str">
            <v>I</v>
          </cell>
          <cell r="G227" t="str">
            <v>INTEGRATED FOREST PRODUCTS PTY LTD</v>
          </cell>
          <cell r="H227" t="str">
            <v>Rewal, Mr. Subhash</v>
          </cell>
          <cell r="I227" t="str">
            <v>Ancillary-Design</v>
          </cell>
          <cell r="J227" t="str">
            <v>Full Payment</v>
          </cell>
          <cell r="K227">
            <v>11</v>
          </cell>
          <cell r="L227">
            <v>3200</v>
          </cell>
          <cell r="M227">
            <v>68120</v>
          </cell>
          <cell r="N227">
            <v>0</v>
          </cell>
          <cell r="O227" t="str">
            <v>Walisundara, Mrs. Lakshmi</v>
          </cell>
        </row>
        <row r="228">
          <cell r="A228">
            <v>512834</v>
          </cell>
          <cell r="B228">
            <v>30.1</v>
          </cell>
          <cell r="C228">
            <v>328</v>
          </cell>
          <cell r="D228">
            <v>31144</v>
          </cell>
          <cell r="E228">
            <v>37050</v>
          </cell>
          <cell r="F228" t="str">
            <v>I</v>
          </cell>
          <cell r="G228" t="str">
            <v>NOUVELLE HOMES PTY LTD</v>
          </cell>
          <cell r="H228" t="str">
            <v>Maguire, Paul</v>
          </cell>
          <cell r="I228" t="str">
            <v>Ancillary Project</v>
          </cell>
          <cell r="J228" t="str">
            <v>Full Payment</v>
          </cell>
          <cell r="K228">
            <v>11</v>
          </cell>
          <cell r="L228">
            <v>0</v>
          </cell>
          <cell r="M228">
            <v>34102</v>
          </cell>
          <cell r="N228">
            <v>0</v>
          </cell>
          <cell r="O228" t="str">
            <v>Hunnemann, Frank</v>
          </cell>
        </row>
        <row r="229">
          <cell r="A229">
            <v>512836</v>
          </cell>
          <cell r="B229">
            <v>30.1</v>
          </cell>
          <cell r="C229">
            <v>86</v>
          </cell>
          <cell r="D229">
            <v>5141</v>
          </cell>
          <cell r="E229">
            <v>36810</v>
          </cell>
          <cell r="F229" t="str">
            <v>I</v>
          </cell>
          <cell r="G229" t="str">
            <v>SANDSPOINT PTY LTD</v>
          </cell>
          <cell r="H229" t="str">
            <v>Peisley, Mr. Warren</v>
          </cell>
          <cell r="I229" t="str">
            <v>Ancillary-Design</v>
          </cell>
          <cell r="J229" t="str">
            <v>Full Payment</v>
          </cell>
          <cell r="K229">
            <v>11</v>
          </cell>
          <cell r="L229">
            <v>3200</v>
          </cell>
          <cell r="M229">
            <v>68120</v>
          </cell>
          <cell r="N229">
            <v>0</v>
          </cell>
        </row>
        <row r="230">
          <cell r="A230">
            <v>512837</v>
          </cell>
          <cell r="B230">
            <v>30.1</v>
          </cell>
          <cell r="C230">
            <v>176</v>
          </cell>
          <cell r="D230">
            <v>70125</v>
          </cell>
          <cell r="E230">
            <v>36916</v>
          </cell>
          <cell r="F230" t="str">
            <v>I</v>
          </cell>
          <cell r="G230" t="str">
            <v>CANBERRA INVESTMENT CORPORATION</v>
          </cell>
          <cell r="H230" t="str">
            <v>Walisundara, Mrs. Lakshmi</v>
          </cell>
          <cell r="I230" t="str">
            <v>Ancillary-Design</v>
          </cell>
          <cell r="J230" t="str">
            <v>50% or 100% Payment</v>
          </cell>
          <cell r="K230">
            <v>11</v>
          </cell>
          <cell r="L230">
            <v>0</v>
          </cell>
          <cell r="M230">
            <v>34102</v>
          </cell>
          <cell r="N230">
            <v>0</v>
          </cell>
        </row>
        <row r="231">
          <cell r="A231">
            <v>512842</v>
          </cell>
          <cell r="B231">
            <v>30.1</v>
          </cell>
          <cell r="C231">
            <v>419</v>
          </cell>
          <cell r="D231">
            <v>9060</v>
          </cell>
          <cell r="E231">
            <v>37146</v>
          </cell>
          <cell r="F231" t="str">
            <v>I</v>
          </cell>
          <cell r="G231" t="str">
            <v>HARCOURT HILL PTY LTD</v>
          </cell>
          <cell r="H231" t="str">
            <v>Peisley, Mr. Warren</v>
          </cell>
          <cell r="I231" t="str">
            <v>Elec Ntwk Project</v>
          </cell>
          <cell r="J231" t="str">
            <v>Full Payment</v>
          </cell>
          <cell r="K231">
            <v>11</v>
          </cell>
          <cell r="L231">
            <v>0</v>
          </cell>
          <cell r="M231">
            <v>34102</v>
          </cell>
          <cell r="N231">
            <v>0</v>
          </cell>
        </row>
        <row r="232">
          <cell r="A232">
            <v>512843</v>
          </cell>
          <cell r="B232">
            <v>30.1</v>
          </cell>
          <cell r="C232">
            <v>107</v>
          </cell>
          <cell r="D232">
            <v>4504.87</v>
          </cell>
          <cell r="E232">
            <v>36824</v>
          </cell>
          <cell r="F232" t="str">
            <v>I</v>
          </cell>
          <cell r="G232" t="str">
            <v>PROFESSOR R D TERRELL</v>
          </cell>
          <cell r="H232" t="str">
            <v>Singh, Mr. Darshan</v>
          </cell>
          <cell r="I232" t="str">
            <v>Ancillary-Design</v>
          </cell>
          <cell r="J232" t="str">
            <v>Full Payment</v>
          </cell>
          <cell r="K232">
            <v>11</v>
          </cell>
          <cell r="L232">
            <v>3200</v>
          </cell>
          <cell r="M232">
            <v>68120</v>
          </cell>
          <cell r="N232">
            <v>0</v>
          </cell>
        </row>
        <row r="233">
          <cell r="A233">
            <v>512844</v>
          </cell>
          <cell r="B233">
            <v>30.1</v>
          </cell>
          <cell r="C233">
            <v>92</v>
          </cell>
          <cell r="D233">
            <v>10613.73</v>
          </cell>
          <cell r="E233">
            <v>36811</v>
          </cell>
          <cell r="F233" t="str">
            <v>I</v>
          </cell>
          <cell r="G233" t="str">
            <v>ACT PROCUREMENT AND PROJECTS</v>
          </cell>
          <cell r="H233" t="str">
            <v>Rewal, Mr. Subhash</v>
          </cell>
          <cell r="I233" t="str">
            <v>Ancillary-Design</v>
          </cell>
          <cell r="J233" t="str">
            <v>Full Payment</v>
          </cell>
          <cell r="K233">
            <v>11</v>
          </cell>
          <cell r="L233">
            <v>0</v>
          </cell>
          <cell r="M233">
            <v>34102</v>
          </cell>
          <cell r="N233">
            <v>0</v>
          </cell>
          <cell r="O233">
            <v>200100180501</v>
          </cell>
        </row>
        <row r="234">
          <cell r="A234">
            <v>512846</v>
          </cell>
          <cell r="B234">
            <v>30.1</v>
          </cell>
          <cell r="C234">
            <v>536</v>
          </cell>
          <cell r="D234">
            <v>45010</v>
          </cell>
          <cell r="E234">
            <v>37245</v>
          </cell>
          <cell r="F234" t="str">
            <v>I</v>
          </cell>
          <cell r="G234" t="str">
            <v>HARCOURT HILL PTY LTD</v>
          </cell>
          <cell r="H234" t="str">
            <v>Peisley, Mr. Warren</v>
          </cell>
          <cell r="I234" t="str">
            <v>Elec Ntwk Project</v>
          </cell>
          <cell r="J234" t="str">
            <v>50% or 100% Payment</v>
          </cell>
          <cell r="K234">
            <v>11</v>
          </cell>
          <cell r="L234">
            <v>0</v>
          </cell>
          <cell r="M234">
            <v>34102</v>
          </cell>
          <cell r="N234">
            <v>0</v>
          </cell>
        </row>
        <row r="235">
          <cell r="A235">
            <v>512847</v>
          </cell>
          <cell r="B235">
            <v>30.1</v>
          </cell>
          <cell r="C235">
            <v>115</v>
          </cell>
          <cell r="D235">
            <v>88294</v>
          </cell>
          <cell r="E235">
            <v>36829</v>
          </cell>
          <cell r="F235" t="str">
            <v>I</v>
          </cell>
          <cell r="G235" t="str">
            <v>HARCOURT HILL PTY LTD</v>
          </cell>
          <cell r="H235" t="str">
            <v>Peisley, Mr. Warren</v>
          </cell>
          <cell r="I235" t="str">
            <v>Ancillary-Design</v>
          </cell>
          <cell r="J235" t="str">
            <v>50% or 100% Payment</v>
          </cell>
          <cell r="K235">
            <v>11</v>
          </cell>
          <cell r="L235">
            <v>0</v>
          </cell>
          <cell r="M235">
            <v>34102</v>
          </cell>
          <cell r="N235">
            <v>0</v>
          </cell>
        </row>
        <row r="236">
          <cell r="A236">
            <v>512848</v>
          </cell>
          <cell r="B236">
            <v>30.1</v>
          </cell>
          <cell r="C236">
            <v>278</v>
          </cell>
          <cell r="D236">
            <v>15821</v>
          </cell>
          <cell r="E236">
            <v>37019</v>
          </cell>
          <cell r="F236" t="str">
            <v>I</v>
          </cell>
          <cell r="G236" t="str">
            <v>HARCOURT HILL PTY LTD</v>
          </cell>
          <cell r="H236" t="str">
            <v>Peisley, Mr. Warren</v>
          </cell>
          <cell r="I236" t="str">
            <v>Ancillary-Design</v>
          </cell>
          <cell r="J236" t="str">
            <v>50% or 100% Payment</v>
          </cell>
          <cell r="K236">
            <v>11</v>
          </cell>
          <cell r="L236">
            <v>0</v>
          </cell>
          <cell r="M236">
            <v>34102</v>
          </cell>
          <cell r="N236">
            <v>0</v>
          </cell>
        </row>
        <row r="237">
          <cell r="A237">
            <v>512849</v>
          </cell>
          <cell r="B237">
            <v>30.1</v>
          </cell>
          <cell r="C237">
            <v>96</v>
          </cell>
          <cell r="D237">
            <v>2175.27</v>
          </cell>
          <cell r="E237">
            <v>36812</v>
          </cell>
          <cell r="F237" t="str">
            <v>I</v>
          </cell>
          <cell r="G237" t="str">
            <v>RON ALLEN</v>
          </cell>
          <cell r="H237" t="str">
            <v>Singh, Mr. Darshan</v>
          </cell>
          <cell r="I237" t="str">
            <v>Ancillary-Design</v>
          </cell>
          <cell r="J237" t="str">
            <v>Full Payment</v>
          </cell>
          <cell r="K237">
            <v>11</v>
          </cell>
          <cell r="L237">
            <v>3200</v>
          </cell>
          <cell r="M237">
            <v>68120</v>
          </cell>
          <cell r="N237">
            <v>0</v>
          </cell>
        </row>
        <row r="238">
          <cell r="A238">
            <v>512850</v>
          </cell>
          <cell r="B238">
            <v>30.1</v>
          </cell>
          <cell r="C238">
            <v>172</v>
          </cell>
          <cell r="D238">
            <v>859.33</v>
          </cell>
          <cell r="E238">
            <v>36914</v>
          </cell>
          <cell r="F238" t="str">
            <v>I</v>
          </cell>
          <cell r="G238" t="str">
            <v>MODERNFOLD AUSTRALIA</v>
          </cell>
          <cell r="H238" t="str">
            <v>Singh, Mr. Darshan</v>
          </cell>
          <cell r="I238" t="str">
            <v>Ancillary-General</v>
          </cell>
          <cell r="J238" t="str">
            <v>Full Payment</v>
          </cell>
          <cell r="K238">
            <v>11</v>
          </cell>
          <cell r="L238">
            <v>3200</v>
          </cell>
          <cell r="M238">
            <v>68120</v>
          </cell>
          <cell r="N238">
            <v>0</v>
          </cell>
        </row>
        <row r="239">
          <cell r="A239">
            <v>512856</v>
          </cell>
          <cell r="B239">
            <v>30.1</v>
          </cell>
          <cell r="C239">
            <v>261</v>
          </cell>
          <cell r="D239">
            <v>820</v>
          </cell>
          <cell r="E239">
            <v>37000</v>
          </cell>
          <cell r="F239" t="str">
            <v>I</v>
          </cell>
          <cell r="G239" t="str">
            <v>ESSENTIAL LIGHTING &amp; ELECTRICAL SERVICES</v>
          </cell>
          <cell r="H239" t="str">
            <v>Singh, Mr. Darshan</v>
          </cell>
          <cell r="I239" t="str">
            <v>Ancillary-Design</v>
          </cell>
          <cell r="J239" t="str">
            <v>Full Payment</v>
          </cell>
          <cell r="K239">
            <v>11</v>
          </cell>
          <cell r="L239">
            <v>0</v>
          </cell>
          <cell r="M239">
            <v>34102</v>
          </cell>
          <cell r="N239">
            <v>0</v>
          </cell>
        </row>
        <row r="240">
          <cell r="A240">
            <v>512857</v>
          </cell>
          <cell r="B240">
            <v>30.1</v>
          </cell>
          <cell r="C240">
            <v>262</v>
          </cell>
          <cell r="D240">
            <v>8817.73</v>
          </cell>
          <cell r="E240">
            <v>37000</v>
          </cell>
          <cell r="F240" t="str">
            <v>I</v>
          </cell>
          <cell r="G240" t="str">
            <v>ESSENTIAL LIGHTING &amp; ELECTRICAL SERVICES</v>
          </cell>
          <cell r="H240" t="str">
            <v>Singh, Mr. Darshan</v>
          </cell>
          <cell r="I240" t="str">
            <v>Ancillary-Design</v>
          </cell>
          <cell r="J240" t="str">
            <v>Full Payment</v>
          </cell>
          <cell r="K240">
            <v>11</v>
          </cell>
          <cell r="L240">
            <v>0</v>
          </cell>
          <cell r="M240">
            <v>34102</v>
          </cell>
          <cell r="N240">
            <v>0</v>
          </cell>
        </row>
        <row r="241">
          <cell r="A241">
            <v>512858</v>
          </cell>
          <cell r="B241">
            <v>10.1</v>
          </cell>
          <cell r="C241">
            <v>387</v>
          </cell>
          <cell r="D241">
            <v>32381</v>
          </cell>
          <cell r="E241">
            <v>37112</v>
          </cell>
          <cell r="F241" t="str">
            <v>I</v>
          </cell>
          <cell r="G241" t="str">
            <v>ANU</v>
          </cell>
          <cell r="H241" t="str">
            <v>Malcolm, Doug</v>
          </cell>
          <cell r="I241" t="str">
            <v>Elec Ntwk Project</v>
          </cell>
          <cell r="J241" t="str">
            <v>Full Payment</v>
          </cell>
          <cell r="K241">
            <v>11</v>
          </cell>
          <cell r="L241">
            <v>0</v>
          </cell>
          <cell r="M241">
            <v>34102</v>
          </cell>
          <cell r="N241">
            <v>0</v>
          </cell>
        </row>
        <row r="242">
          <cell r="A242">
            <v>512861</v>
          </cell>
          <cell r="B242">
            <v>30.1</v>
          </cell>
          <cell r="C242">
            <v>125</v>
          </cell>
          <cell r="D242">
            <v>1349.87</v>
          </cell>
          <cell r="E242">
            <v>36844</v>
          </cell>
          <cell r="F242" t="str">
            <v>I</v>
          </cell>
          <cell r="G242" t="str">
            <v>Bulum, Ivan</v>
          </cell>
          <cell r="H242" t="str">
            <v>Singh, Mr. Darshan</v>
          </cell>
          <cell r="I242" t="str">
            <v>Ancillary-Design</v>
          </cell>
          <cell r="J242" t="str">
            <v>Full Payment</v>
          </cell>
          <cell r="K242">
            <v>12</v>
          </cell>
          <cell r="L242">
            <v>0</v>
          </cell>
          <cell r="M242">
            <v>34102</v>
          </cell>
          <cell r="N242">
            <v>0</v>
          </cell>
        </row>
        <row r="243">
          <cell r="A243">
            <v>512865</v>
          </cell>
          <cell r="B243">
            <v>30.1</v>
          </cell>
          <cell r="C243">
            <v>243</v>
          </cell>
          <cell r="D243">
            <v>78478</v>
          </cell>
          <cell r="E243">
            <v>36987</v>
          </cell>
          <cell r="F243" t="str">
            <v>I</v>
          </cell>
          <cell r="G243" t="str">
            <v>PRESTIGE BUILDING SERVICES PTY LTD</v>
          </cell>
          <cell r="H243" t="str">
            <v>Peisley, Mr. Warren</v>
          </cell>
          <cell r="I243" t="str">
            <v>Ancillary-Design</v>
          </cell>
          <cell r="J243" t="str">
            <v>50% or 100% Payment</v>
          </cell>
          <cell r="K243">
            <v>11</v>
          </cell>
          <cell r="L243">
            <v>0</v>
          </cell>
          <cell r="M243">
            <v>34102</v>
          </cell>
          <cell r="N243">
            <v>0</v>
          </cell>
        </row>
        <row r="244">
          <cell r="A244">
            <v>512866</v>
          </cell>
          <cell r="B244">
            <v>30.1</v>
          </cell>
          <cell r="C244">
            <v>188</v>
          </cell>
          <cell r="D244">
            <v>2570</v>
          </cell>
          <cell r="E244">
            <v>36931</v>
          </cell>
          <cell r="F244" t="str">
            <v>I</v>
          </cell>
          <cell r="G244" t="str">
            <v>SUTTON &amp; HORSLEY PROJECTS PTY LTD</v>
          </cell>
          <cell r="H244" t="str">
            <v>Cortes, Frank</v>
          </cell>
          <cell r="I244" t="str">
            <v>Ancillary Project</v>
          </cell>
          <cell r="J244" t="str">
            <v>Full Payment</v>
          </cell>
          <cell r="K244">
            <v>11</v>
          </cell>
          <cell r="L244">
            <v>0</v>
          </cell>
          <cell r="M244">
            <v>34102</v>
          </cell>
          <cell r="N244">
            <v>0</v>
          </cell>
        </row>
        <row r="245">
          <cell r="A245">
            <v>512872</v>
          </cell>
          <cell r="B245">
            <v>30.1</v>
          </cell>
          <cell r="C245">
            <v>142</v>
          </cell>
          <cell r="D245">
            <v>18554</v>
          </cell>
          <cell r="E245">
            <v>36865</v>
          </cell>
          <cell r="F245" t="str">
            <v>I</v>
          </cell>
          <cell r="G245" t="str">
            <v>W P BROWN &amp; PARTNERS</v>
          </cell>
          <cell r="H245" t="str">
            <v>Smith, Mr. Gary</v>
          </cell>
          <cell r="I245" t="str">
            <v>Ancillary-Design</v>
          </cell>
          <cell r="J245" t="str">
            <v>Full Payment</v>
          </cell>
          <cell r="K245">
            <v>11</v>
          </cell>
          <cell r="L245">
            <v>3200</v>
          </cell>
          <cell r="M245">
            <v>68120</v>
          </cell>
          <cell r="N245">
            <v>0</v>
          </cell>
        </row>
        <row r="246">
          <cell r="A246">
            <v>512873</v>
          </cell>
          <cell r="B246">
            <v>10.1</v>
          </cell>
          <cell r="C246">
            <v>265</v>
          </cell>
          <cell r="D246">
            <v>19130.32</v>
          </cell>
          <cell r="E246">
            <v>37005</v>
          </cell>
          <cell r="F246" t="str">
            <v>I</v>
          </cell>
          <cell r="G246" t="str">
            <v>DEPARTMENT OF URBAN SERVICES</v>
          </cell>
          <cell r="H246" t="str">
            <v>Rewal, Mr. Subhash</v>
          </cell>
          <cell r="I246" t="str">
            <v>Elec Ntwk System</v>
          </cell>
          <cell r="J246" t="str">
            <v>Government Order</v>
          </cell>
          <cell r="K246">
            <v>11</v>
          </cell>
          <cell r="L246">
            <v>0</v>
          </cell>
          <cell r="M246">
            <v>34102</v>
          </cell>
          <cell r="N246">
            <v>0</v>
          </cell>
        </row>
        <row r="247">
          <cell r="A247">
            <v>512876</v>
          </cell>
          <cell r="B247">
            <v>30.1</v>
          </cell>
          <cell r="C247">
            <v>132</v>
          </cell>
          <cell r="D247">
            <v>3207.07</v>
          </cell>
          <cell r="E247">
            <v>36854</v>
          </cell>
          <cell r="F247" t="str">
            <v>I</v>
          </cell>
          <cell r="G247" t="str">
            <v>ALCATEL</v>
          </cell>
          <cell r="H247" t="str">
            <v>Singh, Mr. Darshan</v>
          </cell>
          <cell r="I247" t="str">
            <v>Ancillary-Design</v>
          </cell>
          <cell r="J247" t="str">
            <v>Full Payment</v>
          </cell>
          <cell r="K247">
            <v>11</v>
          </cell>
          <cell r="L247">
            <v>3200</v>
          </cell>
          <cell r="M247">
            <v>68120</v>
          </cell>
          <cell r="N247">
            <v>0</v>
          </cell>
        </row>
        <row r="248">
          <cell r="A248">
            <v>512878</v>
          </cell>
          <cell r="B248">
            <v>30.1</v>
          </cell>
          <cell r="C248">
            <v>214</v>
          </cell>
          <cell r="D248">
            <v>219133.64</v>
          </cell>
          <cell r="E248">
            <v>36958</v>
          </cell>
          <cell r="F248" t="str">
            <v xml:space="preserve"> </v>
          </cell>
          <cell r="G248" t="str">
            <v>URBAN SERVICES</v>
          </cell>
          <cell r="H248" t="str">
            <v>Cortes, Frank</v>
          </cell>
          <cell r="I248" t="str">
            <v>Ancillary Project</v>
          </cell>
          <cell r="J248" t="str">
            <v>Government Order</v>
          </cell>
          <cell r="K248">
            <v>11</v>
          </cell>
          <cell r="L248">
            <v>0</v>
          </cell>
          <cell r="M248">
            <v>34102</v>
          </cell>
          <cell r="N248">
            <v>0</v>
          </cell>
        </row>
        <row r="249">
          <cell r="A249">
            <v>512879</v>
          </cell>
          <cell r="B249">
            <v>30.1</v>
          </cell>
          <cell r="C249">
            <v>138</v>
          </cell>
          <cell r="D249">
            <v>1455</v>
          </cell>
          <cell r="E249">
            <v>36860</v>
          </cell>
          <cell r="F249" t="str">
            <v>I</v>
          </cell>
          <cell r="G249" t="str">
            <v>ALCATEL</v>
          </cell>
          <cell r="H249" t="str">
            <v>Smith, Mr. Gary</v>
          </cell>
          <cell r="I249" t="str">
            <v>Ancillary-Design</v>
          </cell>
          <cell r="J249" t="str">
            <v>Full Payment</v>
          </cell>
          <cell r="K249">
            <v>11</v>
          </cell>
          <cell r="L249">
            <v>3200</v>
          </cell>
          <cell r="M249">
            <v>68120</v>
          </cell>
          <cell r="N249">
            <v>0</v>
          </cell>
        </row>
        <row r="250">
          <cell r="A250">
            <v>512881</v>
          </cell>
          <cell r="B250">
            <v>30.1</v>
          </cell>
          <cell r="C250">
            <v>235</v>
          </cell>
          <cell r="D250">
            <v>123130</v>
          </cell>
          <cell r="E250">
            <v>36980</v>
          </cell>
          <cell r="F250" t="str">
            <v>I</v>
          </cell>
          <cell r="G250" t="str">
            <v>CANBERRA ESTATE PTY LTD</v>
          </cell>
          <cell r="H250" t="str">
            <v>Ochmanski, Mrs. Dana</v>
          </cell>
          <cell r="I250" t="str">
            <v>Network Services</v>
          </cell>
          <cell r="J250" t="str">
            <v>50% or 100% Payment</v>
          </cell>
          <cell r="K250">
            <v>11</v>
          </cell>
          <cell r="L250">
            <v>0</v>
          </cell>
          <cell r="M250">
            <v>34102</v>
          </cell>
          <cell r="N250">
            <v>0</v>
          </cell>
        </row>
        <row r="251">
          <cell r="A251">
            <v>512888</v>
          </cell>
          <cell r="B251">
            <v>30.1</v>
          </cell>
          <cell r="C251">
            <v>127</v>
          </cell>
          <cell r="D251">
            <v>1121</v>
          </cell>
          <cell r="E251">
            <v>36847</v>
          </cell>
          <cell r="F251" t="str">
            <v>I</v>
          </cell>
          <cell r="G251" t="str">
            <v>BASSETT CONSULTING ENGINEERS</v>
          </cell>
          <cell r="H251" t="str">
            <v>Smith, Mr. Gary</v>
          </cell>
          <cell r="I251" t="str">
            <v>Ancillary-Design</v>
          </cell>
          <cell r="J251" t="str">
            <v>Full Payment</v>
          </cell>
          <cell r="K251">
            <v>11</v>
          </cell>
          <cell r="L251">
            <v>3200</v>
          </cell>
          <cell r="M251">
            <v>68120</v>
          </cell>
          <cell r="N251">
            <v>0</v>
          </cell>
        </row>
        <row r="252">
          <cell r="A252">
            <v>512889</v>
          </cell>
          <cell r="B252">
            <v>30.1</v>
          </cell>
          <cell r="C252">
            <v>154</v>
          </cell>
          <cell r="D252">
            <v>13914</v>
          </cell>
          <cell r="E252">
            <v>36878</v>
          </cell>
          <cell r="F252" t="str">
            <v>I</v>
          </cell>
          <cell r="G252" t="str">
            <v>Philip &amp; Anton Homes Pty Ltd</v>
          </cell>
          <cell r="H252" t="str">
            <v>Smith, Mr. Gary</v>
          </cell>
          <cell r="I252" t="str">
            <v>Ancillary-Design</v>
          </cell>
          <cell r="J252" t="str">
            <v>Full Payment</v>
          </cell>
          <cell r="K252">
            <v>11</v>
          </cell>
          <cell r="L252">
            <v>3200</v>
          </cell>
          <cell r="M252">
            <v>68120</v>
          </cell>
          <cell r="N252">
            <v>0</v>
          </cell>
        </row>
        <row r="253">
          <cell r="A253">
            <v>512891</v>
          </cell>
          <cell r="B253">
            <v>30.1</v>
          </cell>
          <cell r="C253">
            <v>297</v>
          </cell>
          <cell r="D253">
            <v>11400</v>
          </cell>
          <cell r="E253">
            <v>37028</v>
          </cell>
          <cell r="F253" t="str">
            <v>I</v>
          </cell>
          <cell r="G253" t="str">
            <v>INTEGRATED CONSTRUCTION MANAGEMENT SERVICES</v>
          </cell>
          <cell r="H253" t="str">
            <v>Ochmanski, Mrs. Dana</v>
          </cell>
          <cell r="I253" t="str">
            <v>Ancillary-Design</v>
          </cell>
          <cell r="J253" t="str">
            <v>Full Payment</v>
          </cell>
          <cell r="K253">
            <v>11</v>
          </cell>
          <cell r="L253">
            <v>0</v>
          </cell>
          <cell r="M253">
            <v>34102</v>
          </cell>
          <cell r="N253">
            <v>0</v>
          </cell>
        </row>
        <row r="254">
          <cell r="A254">
            <v>512895</v>
          </cell>
          <cell r="B254">
            <v>30.1</v>
          </cell>
          <cell r="C254">
            <v>219</v>
          </cell>
          <cell r="D254">
            <v>1764</v>
          </cell>
          <cell r="E254">
            <v>36969</v>
          </cell>
          <cell r="F254" t="str">
            <v>I</v>
          </cell>
          <cell r="G254" t="str">
            <v>TRANSACT COMMUNICATIONS PTY LTD</v>
          </cell>
          <cell r="H254" t="str">
            <v>Smith, Mr. Gary</v>
          </cell>
          <cell r="I254" t="str">
            <v>Ancillary-Design</v>
          </cell>
          <cell r="J254" t="str">
            <v>Full Payment</v>
          </cell>
          <cell r="K254">
            <v>11</v>
          </cell>
          <cell r="L254">
            <v>0</v>
          </cell>
          <cell r="M254">
            <v>34102</v>
          </cell>
          <cell r="N254">
            <v>0</v>
          </cell>
        </row>
        <row r="255">
          <cell r="A255">
            <v>512898</v>
          </cell>
          <cell r="B255">
            <v>30.1</v>
          </cell>
          <cell r="C255">
            <v>370</v>
          </cell>
          <cell r="D255">
            <v>389550</v>
          </cell>
          <cell r="E255">
            <v>37097</v>
          </cell>
          <cell r="F255" t="str">
            <v>I</v>
          </cell>
          <cell r="G255" t="str">
            <v>URBAN SERVICES</v>
          </cell>
          <cell r="H255" t="str">
            <v>Walisundara, Mrs. Lakshmi</v>
          </cell>
          <cell r="I255" t="str">
            <v>Ancillary-Design</v>
          </cell>
          <cell r="J255" t="str">
            <v>Government Order</v>
          </cell>
          <cell r="K255">
            <v>11</v>
          </cell>
          <cell r="L255">
            <v>0</v>
          </cell>
          <cell r="M255">
            <v>34102</v>
          </cell>
          <cell r="N255">
            <v>0</v>
          </cell>
        </row>
        <row r="256">
          <cell r="A256">
            <v>512900</v>
          </cell>
          <cell r="B256">
            <v>30.1</v>
          </cell>
          <cell r="C256">
            <v>213</v>
          </cell>
          <cell r="D256">
            <v>36797</v>
          </cell>
          <cell r="E256">
            <v>37027</v>
          </cell>
          <cell r="F256" t="str">
            <v>I</v>
          </cell>
          <cell r="G256" t="str">
            <v>OSBORNE CONSULTANTS PTY LTD</v>
          </cell>
          <cell r="H256" t="str">
            <v>Smith, Mr. Gary</v>
          </cell>
          <cell r="I256" t="str">
            <v>Ancillary-Design</v>
          </cell>
          <cell r="J256" t="str">
            <v>Full Payment</v>
          </cell>
          <cell r="K256">
            <v>11</v>
          </cell>
          <cell r="L256">
            <v>0</v>
          </cell>
          <cell r="M256">
            <v>34102</v>
          </cell>
          <cell r="N256">
            <v>0</v>
          </cell>
        </row>
        <row r="257">
          <cell r="A257">
            <v>512901</v>
          </cell>
          <cell r="B257">
            <v>30.1</v>
          </cell>
          <cell r="C257">
            <v>210</v>
          </cell>
          <cell r="D257">
            <v>50962</v>
          </cell>
          <cell r="E257">
            <v>36957</v>
          </cell>
          <cell r="F257" t="str">
            <v>I</v>
          </cell>
          <cell r="G257" t="str">
            <v>OSBORNE CONSULTANTS PTY LTD</v>
          </cell>
          <cell r="H257" t="str">
            <v>Smith, Mr. Gary</v>
          </cell>
          <cell r="I257" t="str">
            <v>Ancillary-Design</v>
          </cell>
          <cell r="J257" t="str">
            <v>50% or 100% Payment</v>
          </cell>
          <cell r="K257">
            <v>11</v>
          </cell>
          <cell r="L257">
            <v>0</v>
          </cell>
          <cell r="M257">
            <v>34102</v>
          </cell>
          <cell r="N257">
            <v>0</v>
          </cell>
        </row>
        <row r="258">
          <cell r="A258">
            <v>512904</v>
          </cell>
          <cell r="B258">
            <v>30.1</v>
          </cell>
          <cell r="C258">
            <v>535</v>
          </cell>
          <cell r="D258">
            <v>895.45</v>
          </cell>
          <cell r="E258">
            <v>37244</v>
          </cell>
          <cell r="F258" t="str">
            <v>I</v>
          </cell>
          <cell r="G258" t="str">
            <v>Phil Blake Electrical</v>
          </cell>
          <cell r="H258" t="str">
            <v>Malcolm, Doug</v>
          </cell>
          <cell r="I258" t="str">
            <v>Elec Ntwk Project</v>
          </cell>
          <cell r="J258" t="str">
            <v>Full Payment</v>
          </cell>
          <cell r="K258">
            <v>11</v>
          </cell>
          <cell r="L258">
            <v>2101</v>
          </cell>
          <cell r="M258">
            <v>68170</v>
          </cell>
          <cell r="N258">
            <v>50200</v>
          </cell>
        </row>
        <row r="259">
          <cell r="A259">
            <v>512905</v>
          </cell>
          <cell r="B259">
            <v>30.1</v>
          </cell>
          <cell r="C259">
            <v>160</v>
          </cell>
          <cell r="D259">
            <v>6530</v>
          </cell>
          <cell r="E259">
            <v>36893</v>
          </cell>
          <cell r="F259" t="str">
            <v>I</v>
          </cell>
          <cell r="G259" t="str">
            <v>ICON - NJL Constructions Pty Ltd</v>
          </cell>
          <cell r="H259" t="str">
            <v>Peisley, Mr. Warren</v>
          </cell>
          <cell r="I259" t="str">
            <v>Ancillary-Design</v>
          </cell>
          <cell r="J259" t="str">
            <v>Full Payment</v>
          </cell>
          <cell r="K259">
            <v>11</v>
          </cell>
          <cell r="L259">
            <v>3200</v>
          </cell>
          <cell r="M259">
            <v>68120</v>
          </cell>
          <cell r="N259">
            <v>0</v>
          </cell>
        </row>
        <row r="260">
          <cell r="A260">
            <v>512907</v>
          </cell>
          <cell r="B260">
            <v>30.1</v>
          </cell>
          <cell r="C260">
            <v>182</v>
          </cell>
          <cell r="D260">
            <v>2473</v>
          </cell>
          <cell r="E260">
            <v>36923</v>
          </cell>
          <cell r="F260" t="str">
            <v>I</v>
          </cell>
          <cell r="G260" t="str">
            <v>TSOULIAS CONSTRUCTION PTY LTD</v>
          </cell>
          <cell r="H260" t="str">
            <v>Smith, Mr. Gary</v>
          </cell>
          <cell r="I260" t="str">
            <v>Ancillary-Design</v>
          </cell>
          <cell r="J260" t="str">
            <v>Full Payment</v>
          </cell>
          <cell r="K260">
            <v>11</v>
          </cell>
          <cell r="L260">
            <v>3200</v>
          </cell>
          <cell r="M260">
            <v>68120</v>
          </cell>
          <cell r="N260">
            <v>0</v>
          </cell>
        </row>
        <row r="261">
          <cell r="A261">
            <v>512908</v>
          </cell>
          <cell r="B261">
            <v>30.1</v>
          </cell>
          <cell r="C261">
            <v>237</v>
          </cell>
          <cell r="D261">
            <v>6012</v>
          </cell>
          <cell r="E261">
            <v>36980</v>
          </cell>
          <cell r="F261" t="str">
            <v>I</v>
          </cell>
          <cell r="G261" t="str">
            <v>JCL ELECTRICS PTY LTD</v>
          </cell>
          <cell r="H261" t="str">
            <v>Cortes, Frank</v>
          </cell>
          <cell r="I261" t="str">
            <v>Ancillary Project</v>
          </cell>
          <cell r="J261" t="str">
            <v>Full Payment</v>
          </cell>
          <cell r="K261">
            <v>11</v>
          </cell>
          <cell r="L261">
            <v>0</v>
          </cell>
          <cell r="M261">
            <v>34102</v>
          </cell>
          <cell r="N261">
            <v>0</v>
          </cell>
        </row>
        <row r="262">
          <cell r="A262">
            <v>512910</v>
          </cell>
          <cell r="B262">
            <v>10.1</v>
          </cell>
          <cell r="C262">
            <v>411</v>
          </cell>
          <cell r="D262">
            <v>1495</v>
          </cell>
          <cell r="E262">
            <v>37138</v>
          </cell>
          <cell r="F262" t="str">
            <v>I</v>
          </cell>
          <cell r="G262" t="str">
            <v>SANDSPOINT PTY LTD</v>
          </cell>
          <cell r="H262" t="str">
            <v>Singh, Mr. Darshan</v>
          </cell>
          <cell r="I262" t="str">
            <v>Elec Ntwk Project</v>
          </cell>
          <cell r="J262" t="str">
            <v>Full Payment</v>
          </cell>
          <cell r="K262">
            <v>11</v>
          </cell>
          <cell r="L262">
            <v>0</v>
          </cell>
          <cell r="M262">
            <v>34102</v>
          </cell>
          <cell r="N262">
            <v>0</v>
          </cell>
        </row>
        <row r="263">
          <cell r="A263">
            <v>512912</v>
          </cell>
          <cell r="B263">
            <v>30.1</v>
          </cell>
          <cell r="C263">
            <v>455</v>
          </cell>
          <cell r="D263">
            <v>17818</v>
          </cell>
          <cell r="E263">
            <v>37182</v>
          </cell>
          <cell r="F263" t="str">
            <v>I</v>
          </cell>
          <cell r="G263" t="str">
            <v>NETWORK ELECTRICAL SERVICES PTY LTD</v>
          </cell>
          <cell r="H263" t="str">
            <v>Malcolm, Doug</v>
          </cell>
          <cell r="I263" t="str">
            <v>Elec Ntwk Project</v>
          </cell>
          <cell r="J263" t="str">
            <v>Full Payment</v>
          </cell>
          <cell r="K263">
            <v>11</v>
          </cell>
          <cell r="L263">
            <v>0</v>
          </cell>
          <cell r="M263">
            <v>34102</v>
          </cell>
          <cell r="N263">
            <v>0</v>
          </cell>
        </row>
        <row r="264">
          <cell r="A264">
            <v>512913</v>
          </cell>
          <cell r="B264">
            <v>30.1</v>
          </cell>
          <cell r="C264">
            <v>346</v>
          </cell>
          <cell r="D264">
            <v>49500</v>
          </cell>
          <cell r="E264">
            <v>37070</v>
          </cell>
          <cell r="F264" t="str">
            <v>I</v>
          </cell>
          <cell r="G264" t="str">
            <v>LINDQUIST JOHNSON CONSULTANTS PTY LTD</v>
          </cell>
          <cell r="H264" t="str">
            <v>Ochmanski, Mrs. Dana</v>
          </cell>
          <cell r="I264" t="str">
            <v>Ancillary-Design</v>
          </cell>
          <cell r="J264" t="str">
            <v>Full Payment</v>
          </cell>
          <cell r="K264">
            <v>11</v>
          </cell>
          <cell r="L264">
            <v>0</v>
          </cell>
          <cell r="M264">
            <v>34102</v>
          </cell>
          <cell r="N264">
            <v>0</v>
          </cell>
        </row>
        <row r="265">
          <cell r="A265">
            <v>512916</v>
          </cell>
          <cell r="B265">
            <v>30.1</v>
          </cell>
          <cell r="C265">
            <v>201</v>
          </cell>
          <cell r="D265">
            <v>24930</v>
          </cell>
          <cell r="E265">
            <v>36944</v>
          </cell>
          <cell r="F265" t="str">
            <v>I</v>
          </cell>
          <cell r="G265" t="str">
            <v>ActewAGL Retail JV</v>
          </cell>
          <cell r="H265" t="str">
            <v>Malcolm, Doug</v>
          </cell>
          <cell r="I265" t="str">
            <v>2112 Invoice</v>
          </cell>
          <cell r="J265" t="str">
            <v>Full Payment</v>
          </cell>
          <cell r="K265">
            <v>11</v>
          </cell>
          <cell r="L265">
            <v>0</v>
          </cell>
          <cell r="M265">
            <v>34102</v>
          </cell>
          <cell r="N265">
            <v>0</v>
          </cell>
        </row>
        <row r="266">
          <cell r="A266">
            <v>512917</v>
          </cell>
          <cell r="B266">
            <v>30.1</v>
          </cell>
          <cell r="C266">
            <v>203</v>
          </cell>
          <cell r="D266">
            <v>4580</v>
          </cell>
          <cell r="E266">
            <v>37139</v>
          </cell>
          <cell r="F266" t="str">
            <v>I</v>
          </cell>
          <cell r="G266" t="str">
            <v>FERNANDEZ M &amp; TASSIUS D</v>
          </cell>
          <cell r="H266" t="str">
            <v>Cortes, Frank</v>
          </cell>
          <cell r="I266" t="str">
            <v>Ancillary Project</v>
          </cell>
          <cell r="J266" t="str">
            <v>Full Payment</v>
          </cell>
          <cell r="K266">
            <v>11</v>
          </cell>
          <cell r="L266">
            <v>0</v>
          </cell>
          <cell r="M266">
            <v>34102</v>
          </cell>
          <cell r="N266">
            <v>0</v>
          </cell>
        </row>
        <row r="267">
          <cell r="A267">
            <v>512919</v>
          </cell>
          <cell r="B267">
            <v>30.1</v>
          </cell>
          <cell r="C267">
            <v>242</v>
          </cell>
          <cell r="D267">
            <v>6483</v>
          </cell>
          <cell r="E267">
            <v>36985</v>
          </cell>
          <cell r="F267" t="str">
            <v>I</v>
          </cell>
          <cell r="G267" t="str">
            <v>LIANGIS INVESTMENTS PTY LTD</v>
          </cell>
          <cell r="H267" t="str">
            <v>Maguire, Paul</v>
          </cell>
          <cell r="I267" t="str">
            <v>Ancillary Project</v>
          </cell>
          <cell r="J267" t="str">
            <v>Full Payment</v>
          </cell>
          <cell r="K267">
            <v>11</v>
          </cell>
          <cell r="L267">
            <v>0</v>
          </cell>
          <cell r="M267">
            <v>34102</v>
          </cell>
          <cell r="N267">
            <v>0</v>
          </cell>
        </row>
        <row r="268">
          <cell r="A268">
            <v>512923</v>
          </cell>
          <cell r="B268">
            <v>30.1</v>
          </cell>
          <cell r="C268">
            <v>218</v>
          </cell>
          <cell r="D268">
            <v>1668.18</v>
          </cell>
          <cell r="E268">
            <v>36964</v>
          </cell>
          <cell r="F268" t="str">
            <v>I</v>
          </cell>
          <cell r="G268" t="str">
            <v>LEESON ARCHITECTS PTY LTD</v>
          </cell>
          <cell r="H268" t="str">
            <v>Singh, Mr. Darshan</v>
          </cell>
          <cell r="I268" t="str">
            <v>Ancillary-Design</v>
          </cell>
          <cell r="J268" t="str">
            <v>Full Payment</v>
          </cell>
          <cell r="K268">
            <v>11</v>
          </cell>
          <cell r="L268">
            <v>0</v>
          </cell>
          <cell r="M268">
            <v>34102</v>
          </cell>
          <cell r="N268">
            <v>0</v>
          </cell>
        </row>
        <row r="269">
          <cell r="A269">
            <v>512927</v>
          </cell>
          <cell r="B269">
            <v>30.1</v>
          </cell>
          <cell r="C269">
            <v>241</v>
          </cell>
          <cell r="D269">
            <v>4000</v>
          </cell>
          <cell r="E269">
            <v>36985</v>
          </cell>
          <cell r="F269" t="str">
            <v>I</v>
          </cell>
          <cell r="G269" t="str">
            <v>YOUNG CONSULTING ENGINEERS PTY LTD</v>
          </cell>
          <cell r="H269" t="str">
            <v>Ochmanski, Mrs. Dana</v>
          </cell>
          <cell r="I269" t="str">
            <v>Network Services</v>
          </cell>
          <cell r="J269" t="str">
            <v>Full Payment</v>
          </cell>
          <cell r="K269">
            <v>11</v>
          </cell>
          <cell r="L269">
            <v>0</v>
          </cell>
          <cell r="M269">
            <v>34102</v>
          </cell>
          <cell r="N269">
            <v>0</v>
          </cell>
        </row>
        <row r="270">
          <cell r="A270">
            <v>512928</v>
          </cell>
          <cell r="B270">
            <v>30.1</v>
          </cell>
          <cell r="C270">
            <v>326</v>
          </cell>
          <cell r="D270">
            <v>12280.18</v>
          </cell>
          <cell r="E270">
            <v>37048</v>
          </cell>
          <cell r="F270" t="str">
            <v>I</v>
          </cell>
          <cell r="G270" t="str">
            <v>SIMEONOV CIVIL ENGINEERING CONTRACTORS</v>
          </cell>
          <cell r="H270" t="str">
            <v>Singh, Mr. Darshan</v>
          </cell>
          <cell r="I270" t="str">
            <v>Ancillary-Design</v>
          </cell>
          <cell r="J270" t="str">
            <v>Full Payment</v>
          </cell>
          <cell r="K270">
            <v>11</v>
          </cell>
          <cell r="L270">
            <v>0</v>
          </cell>
          <cell r="M270">
            <v>34102</v>
          </cell>
          <cell r="N270">
            <v>0</v>
          </cell>
        </row>
        <row r="271">
          <cell r="A271">
            <v>512929</v>
          </cell>
          <cell r="B271">
            <v>30.1</v>
          </cell>
          <cell r="C271">
            <v>207</v>
          </cell>
          <cell r="D271">
            <v>6480</v>
          </cell>
          <cell r="E271">
            <v>36956</v>
          </cell>
          <cell r="F271" t="str">
            <v>I</v>
          </cell>
          <cell r="G271" t="str">
            <v>CANBERRA INVESTMENT CORPORATION</v>
          </cell>
          <cell r="H271" t="str">
            <v>Walisundara, Mrs. Lakshmi</v>
          </cell>
          <cell r="I271" t="str">
            <v>Ancillary-Design</v>
          </cell>
          <cell r="J271" t="str">
            <v>Full Payment</v>
          </cell>
          <cell r="K271">
            <v>11</v>
          </cell>
          <cell r="L271">
            <v>0</v>
          </cell>
          <cell r="M271">
            <v>34102</v>
          </cell>
          <cell r="N271">
            <v>0</v>
          </cell>
        </row>
        <row r="272">
          <cell r="A272">
            <v>512930</v>
          </cell>
          <cell r="B272">
            <v>30.1</v>
          </cell>
          <cell r="C272">
            <v>212</v>
          </cell>
          <cell r="D272">
            <v>4395</v>
          </cell>
          <cell r="E272">
            <v>36958</v>
          </cell>
          <cell r="F272" t="str">
            <v>I</v>
          </cell>
          <cell r="G272" t="str">
            <v>INTERGRATED CONSTRUCTION (MANAGEMENT SERVICES)</v>
          </cell>
          <cell r="H272" t="str">
            <v>Smith, Mr. Gary</v>
          </cell>
          <cell r="I272" t="str">
            <v>Ancillary-Design</v>
          </cell>
          <cell r="J272" t="str">
            <v>Full Payment</v>
          </cell>
          <cell r="K272">
            <v>11</v>
          </cell>
          <cell r="L272">
            <v>0</v>
          </cell>
          <cell r="M272">
            <v>34102</v>
          </cell>
          <cell r="N272">
            <v>0</v>
          </cell>
        </row>
        <row r="273">
          <cell r="A273">
            <v>512932</v>
          </cell>
          <cell r="B273">
            <v>30.1</v>
          </cell>
          <cell r="C273">
            <v>206</v>
          </cell>
          <cell r="D273">
            <v>880</v>
          </cell>
          <cell r="E273">
            <v>36956</v>
          </cell>
          <cell r="F273" t="str">
            <v>I</v>
          </cell>
          <cell r="G273" t="str">
            <v>IMAGE CONSTRUCTION</v>
          </cell>
          <cell r="H273" t="str">
            <v>Ochmanski, Mrs. Dana</v>
          </cell>
          <cell r="I273" t="str">
            <v>Network Systems</v>
          </cell>
          <cell r="J273" t="str">
            <v>Full Payment</v>
          </cell>
          <cell r="K273">
            <v>11</v>
          </cell>
          <cell r="L273">
            <v>0</v>
          </cell>
          <cell r="M273">
            <v>34102</v>
          </cell>
          <cell r="N273">
            <v>0</v>
          </cell>
        </row>
        <row r="274">
          <cell r="A274">
            <v>512933</v>
          </cell>
          <cell r="B274">
            <v>30.1</v>
          </cell>
          <cell r="C274">
            <v>200</v>
          </cell>
          <cell r="D274">
            <v>321.67</v>
          </cell>
          <cell r="E274">
            <v>36944</v>
          </cell>
          <cell r="F274" t="str">
            <v>I</v>
          </cell>
          <cell r="G274" t="str">
            <v>KONSTANTINOU GROUP</v>
          </cell>
          <cell r="H274" t="str">
            <v>Singh, Mr. Darshan</v>
          </cell>
          <cell r="I274" t="str">
            <v>Ancillary-Design</v>
          </cell>
          <cell r="J274" t="str">
            <v>Full Payment</v>
          </cell>
          <cell r="K274">
            <v>11</v>
          </cell>
          <cell r="L274">
            <v>0</v>
          </cell>
          <cell r="M274">
            <v>34102</v>
          </cell>
          <cell r="N274">
            <v>0</v>
          </cell>
        </row>
        <row r="275">
          <cell r="A275">
            <v>512936</v>
          </cell>
          <cell r="B275">
            <v>30.1</v>
          </cell>
          <cell r="C275">
            <v>323</v>
          </cell>
          <cell r="D275">
            <v>590.91</v>
          </cell>
          <cell r="E275">
            <v>37048</v>
          </cell>
          <cell r="F275" t="str">
            <v>I</v>
          </cell>
          <cell r="G275" t="str">
            <v>BINUTTI CONSTRUCTIONS PTY LTD</v>
          </cell>
          <cell r="H275" t="str">
            <v>Ochmanski, Mrs. Dana</v>
          </cell>
          <cell r="I275" t="str">
            <v>CUSTOMER SERVICES</v>
          </cell>
          <cell r="J275" t="str">
            <v>Full Payment</v>
          </cell>
          <cell r="K275">
            <v>11</v>
          </cell>
          <cell r="L275">
            <v>0</v>
          </cell>
          <cell r="M275">
            <v>34102</v>
          </cell>
          <cell r="N275">
            <v>0</v>
          </cell>
        </row>
        <row r="276">
          <cell r="A276">
            <v>512942</v>
          </cell>
          <cell r="B276">
            <v>30.1</v>
          </cell>
          <cell r="C276">
            <v>377</v>
          </cell>
          <cell r="D276">
            <v>4296</v>
          </cell>
          <cell r="E276">
            <v>37104</v>
          </cell>
          <cell r="F276" t="str">
            <v>I</v>
          </cell>
          <cell r="G276" t="str">
            <v>NARONA HOMES</v>
          </cell>
          <cell r="H276" t="str">
            <v>Peisley, Mr. Warren</v>
          </cell>
          <cell r="I276" t="str">
            <v>Elec Ntwk Project</v>
          </cell>
          <cell r="J276" t="str">
            <v>Full Payment</v>
          </cell>
          <cell r="K276">
            <v>11</v>
          </cell>
          <cell r="L276">
            <v>0</v>
          </cell>
          <cell r="M276">
            <v>34102</v>
          </cell>
          <cell r="N276">
            <v>0</v>
          </cell>
        </row>
        <row r="277">
          <cell r="A277">
            <v>512943</v>
          </cell>
          <cell r="B277">
            <v>10.1</v>
          </cell>
          <cell r="C277">
            <v>519</v>
          </cell>
          <cell r="D277">
            <v>4385</v>
          </cell>
          <cell r="E277">
            <v>37229</v>
          </cell>
          <cell r="F277" t="str">
            <v>I</v>
          </cell>
          <cell r="G277" t="str">
            <v>R&amp;B (ESM) ENTERPRISES</v>
          </cell>
          <cell r="H277" t="str">
            <v>Singh, Mr. Darshan</v>
          </cell>
          <cell r="I277" t="str">
            <v>Elec Ntwk Project</v>
          </cell>
          <cell r="J277" t="str">
            <v>Full Payment</v>
          </cell>
          <cell r="K277">
            <v>11</v>
          </cell>
          <cell r="L277">
            <v>0</v>
          </cell>
          <cell r="M277">
            <v>34102</v>
          </cell>
          <cell r="N277">
            <v>0</v>
          </cell>
        </row>
        <row r="278">
          <cell r="A278">
            <v>512952</v>
          </cell>
          <cell r="B278">
            <v>30.1</v>
          </cell>
          <cell r="C278">
            <v>285</v>
          </cell>
          <cell r="D278">
            <v>57055</v>
          </cell>
          <cell r="E278">
            <v>37022</v>
          </cell>
          <cell r="F278" t="str">
            <v>I</v>
          </cell>
          <cell r="G278" t="str">
            <v>OSBORNE CONSULTANTS PTY LTD</v>
          </cell>
          <cell r="H278" t="str">
            <v>Smith, Mr. Gary</v>
          </cell>
          <cell r="I278" t="str">
            <v>Ancillary-Design</v>
          </cell>
          <cell r="J278" t="str">
            <v>50% or 100% Payment</v>
          </cell>
          <cell r="K278">
            <v>11</v>
          </cell>
          <cell r="L278">
            <v>0</v>
          </cell>
          <cell r="M278">
            <v>34102</v>
          </cell>
          <cell r="N278">
            <v>0</v>
          </cell>
        </row>
        <row r="279">
          <cell r="A279">
            <v>512954</v>
          </cell>
          <cell r="B279">
            <v>30.1</v>
          </cell>
          <cell r="C279">
            <v>223</v>
          </cell>
          <cell r="D279">
            <v>2591</v>
          </cell>
          <cell r="E279">
            <v>37131</v>
          </cell>
          <cell r="F279" t="str">
            <v>I</v>
          </cell>
          <cell r="G279" t="str">
            <v>NDC</v>
          </cell>
          <cell r="H279" t="str">
            <v>Ochmanski, Mrs. Dana</v>
          </cell>
          <cell r="I279" t="str">
            <v>Network Systems</v>
          </cell>
          <cell r="J279" t="str">
            <v>Full Payment</v>
          </cell>
          <cell r="K279">
            <v>11</v>
          </cell>
          <cell r="L279">
            <v>0</v>
          </cell>
          <cell r="M279">
            <v>34102</v>
          </cell>
          <cell r="N279">
            <v>0</v>
          </cell>
        </row>
        <row r="280">
          <cell r="A280">
            <v>512955</v>
          </cell>
          <cell r="B280">
            <v>30.1</v>
          </cell>
          <cell r="C280">
            <v>324</v>
          </cell>
          <cell r="D280">
            <v>845.45</v>
          </cell>
          <cell r="E280">
            <v>37048</v>
          </cell>
          <cell r="F280" t="str">
            <v>I</v>
          </cell>
          <cell r="G280" t="str">
            <v>ECOWISE SERVICES AUSTRALIA PTY LTD</v>
          </cell>
          <cell r="H280" t="str">
            <v>Singh, Mr. Darshan</v>
          </cell>
          <cell r="I280" t="str">
            <v>Ancillary-Design</v>
          </cell>
          <cell r="J280" t="str">
            <v>Full Payment</v>
          </cell>
          <cell r="K280">
            <v>11</v>
          </cell>
          <cell r="L280">
            <v>0</v>
          </cell>
          <cell r="M280">
            <v>34102</v>
          </cell>
          <cell r="N280">
            <v>0</v>
          </cell>
        </row>
        <row r="281">
          <cell r="A281">
            <v>512956</v>
          </cell>
          <cell r="B281">
            <v>30.1</v>
          </cell>
          <cell r="C281">
            <v>542</v>
          </cell>
          <cell r="D281">
            <v>9850</v>
          </cell>
          <cell r="E281">
            <v>37258</v>
          </cell>
          <cell r="F281" t="str">
            <v>I</v>
          </cell>
          <cell r="G281" t="str">
            <v>Techno Build Developments</v>
          </cell>
          <cell r="H281" t="str">
            <v>Cortes, Frank</v>
          </cell>
          <cell r="I281" t="str">
            <v>Ancillary Project</v>
          </cell>
          <cell r="J281" t="str">
            <v>Full Payment</v>
          </cell>
          <cell r="K281">
            <v>11</v>
          </cell>
          <cell r="L281">
            <v>0</v>
          </cell>
          <cell r="M281">
            <v>34102</v>
          </cell>
          <cell r="N281">
            <v>0</v>
          </cell>
        </row>
        <row r="282">
          <cell r="A282">
            <v>512957</v>
          </cell>
          <cell r="B282">
            <v>30.1</v>
          </cell>
          <cell r="C282">
            <v>232</v>
          </cell>
          <cell r="D282">
            <v>6878</v>
          </cell>
          <cell r="E282">
            <v>36978</v>
          </cell>
          <cell r="F282" t="str">
            <v>I</v>
          </cell>
          <cell r="G282" t="str">
            <v>RENAISSANCE BUILDING &amp; DESIGN</v>
          </cell>
          <cell r="H282" t="str">
            <v>Smith, Mr. Gary</v>
          </cell>
          <cell r="I282" t="str">
            <v>Ancillary-Design</v>
          </cell>
          <cell r="J282" t="str">
            <v>Full Payment</v>
          </cell>
          <cell r="K282">
            <v>11</v>
          </cell>
          <cell r="L282">
            <v>0</v>
          </cell>
          <cell r="M282">
            <v>34102</v>
          </cell>
          <cell r="N282">
            <v>0</v>
          </cell>
        </row>
        <row r="283">
          <cell r="A283">
            <v>512958</v>
          </cell>
          <cell r="B283">
            <v>30.1</v>
          </cell>
          <cell r="C283">
            <v>322</v>
          </cell>
          <cell r="D283">
            <v>7134</v>
          </cell>
          <cell r="E283">
            <v>37048</v>
          </cell>
          <cell r="F283" t="str">
            <v>I</v>
          </cell>
          <cell r="G283" t="str">
            <v>CIC PENDON PTY LTD</v>
          </cell>
          <cell r="H283" t="str">
            <v>Maguire, Paul</v>
          </cell>
          <cell r="I283" t="str">
            <v>Ancillary Project</v>
          </cell>
          <cell r="J283" t="str">
            <v>Full Payment</v>
          </cell>
          <cell r="K283">
            <v>11</v>
          </cell>
          <cell r="L283">
            <v>0</v>
          </cell>
          <cell r="M283">
            <v>34102</v>
          </cell>
          <cell r="N283">
            <v>0</v>
          </cell>
        </row>
        <row r="284">
          <cell r="A284">
            <v>512960</v>
          </cell>
          <cell r="B284">
            <v>30.1</v>
          </cell>
          <cell r="C284">
            <v>304</v>
          </cell>
          <cell r="D284">
            <v>18712</v>
          </cell>
          <cell r="E284">
            <v>37033</v>
          </cell>
          <cell r="F284" t="str">
            <v>I</v>
          </cell>
          <cell r="G284" t="str">
            <v>CHAPMAN CONSTRUCTIONS</v>
          </cell>
          <cell r="H284" t="str">
            <v>Smith, Mr. Gary</v>
          </cell>
          <cell r="I284" t="str">
            <v>Ancillary-Design</v>
          </cell>
          <cell r="J284" t="str">
            <v>Full Payment</v>
          </cell>
          <cell r="K284">
            <v>11</v>
          </cell>
          <cell r="L284">
            <v>0</v>
          </cell>
          <cell r="M284">
            <v>34102</v>
          </cell>
          <cell r="N284">
            <v>0</v>
          </cell>
        </row>
        <row r="285">
          <cell r="A285">
            <v>512963</v>
          </cell>
          <cell r="B285">
            <v>30.1</v>
          </cell>
          <cell r="C285">
            <v>240</v>
          </cell>
          <cell r="D285">
            <v>15583.25</v>
          </cell>
          <cell r="E285">
            <v>36984</v>
          </cell>
          <cell r="F285" t="str">
            <v>I</v>
          </cell>
          <cell r="G285" t="str">
            <v>BIBBY RUSDEN THOMSON CONSULTING ENGINEERS</v>
          </cell>
          <cell r="H285" t="str">
            <v>Singh, Mr. Darshan</v>
          </cell>
          <cell r="I285" t="str">
            <v>Ancillary-Design</v>
          </cell>
          <cell r="J285" t="str">
            <v>Full Payment</v>
          </cell>
          <cell r="K285">
            <v>11</v>
          </cell>
          <cell r="L285">
            <v>0</v>
          </cell>
          <cell r="M285">
            <v>34102</v>
          </cell>
          <cell r="N285">
            <v>0</v>
          </cell>
        </row>
        <row r="286">
          <cell r="A286">
            <v>512967</v>
          </cell>
          <cell r="B286">
            <v>30.1</v>
          </cell>
          <cell r="C286">
            <v>330</v>
          </cell>
          <cell r="D286">
            <v>181100</v>
          </cell>
          <cell r="E286">
            <v>37050</v>
          </cell>
          <cell r="F286" t="str">
            <v>I</v>
          </cell>
          <cell r="G286" t="str">
            <v>URBAN SERVICES</v>
          </cell>
          <cell r="H286" t="str">
            <v>Walisundara, Mrs. Lakshmi</v>
          </cell>
          <cell r="I286" t="str">
            <v>Ancillary-Design</v>
          </cell>
          <cell r="J286" t="str">
            <v>Government Order</v>
          </cell>
          <cell r="K286">
            <v>11</v>
          </cell>
          <cell r="L286">
            <v>0</v>
          </cell>
          <cell r="M286">
            <v>34102</v>
          </cell>
          <cell r="N286">
            <v>0</v>
          </cell>
        </row>
        <row r="287">
          <cell r="A287">
            <v>512968</v>
          </cell>
          <cell r="B287">
            <v>30.1</v>
          </cell>
          <cell r="C287">
            <v>247</v>
          </cell>
          <cell r="D287">
            <v>6068.18</v>
          </cell>
          <cell r="E287">
            <v>36990</v>
          </cell>
          <cell r="F287" t="str">
            <v>I</v>
          </cell>
          <cell r="G287" t="str">
            <v>SANDSPOINT PTY LTD</v>
          </cell>
          <cell r="H287" t="str">
            <v>Singh, Mr. Darshan</v>
          </cell>
          <cell r="I287" t="str">
            <v>Ancillary-Design</v>
          </cell>
          <cell r="J287" t="str">
            <v>Full Payment</v>
          </cell>
          <cell r="K287">
            <v>11</v>
          </cell>
          <cell r="L287">
            <v>0</v>
          </cell>
          <cell r="M287">
            <v>34102</v>
          </cell>
          <cell r="N287">
            <v>0</v>
          </cell>
        </row>
        <row r="288">
          <cell r="A288">
            <v>512969</v>
          </cell>
          <cell r="B288">
            <v>30.1</v>
          </cell>
          <cell r="C288">
            <v>245</v>
          </cell>
          <cell r="D288">
            <v>1115</v>
          </cell>
          <cell r="E288">
            <v>36987</v>
          </cell>
          <cell r="F288" t="str">
            <v>I</v>
          </cell>
          <cell r="G288" t="str">
            <v>CANBERRA INVESTMENT CORPORATION</v>
          </cell>
          <cell r="H288" t="str">
            <v>Walisundara, Mrs. Lakshmi</v>
          </cell>
          <cell r="I288" t="str">
            <v>Ancillary-Design</v>
          </cell>
          <cell r="J288" t="str">
            <v>Full Payment</v>
          </cell>
          <cell r="K288">
            <v>11</v>
          </cell>
          <cell r="L288">
            <v>0</v>
          </cell>
          <cell r="M288">
            <v>34102</v>
          </cell>
          <cell r="N288">
            <v>0</v>
          </cell>
        </row>
        <row r="289">
          <cell r="A289">
            <v>512970</v>
          </cell>
          <cell r="B289">
            <v>30.1</v>
          </cell>
          <cell r="C289">
            <v>251</v>
          </cell>
          <cell r="D289">
            <v>13876</v>
          </cell>
          <cell r="E289">
            <v>36992</v>
          </cell>
          <cell r="F289" t="str">
            <v>I</v>
          </cell>
          <cell r="G289" t="str">
            <v>DEFENCE HOUSING AUTHORITY</v>
          </cell>
          <cell r="H289" t="str">
            <v>Peisley, Mr. Warren</v>
          </cell>
          <cell r="I289" t="str">
            <v>Ancillary-Design</v>
          </cell>
          <cell r="J289" t="str">
            <v>Full Payment</v>
          </cell>
          <cell r="K289">
            <v>11</v>
          </cell>
          <cell r="L289">
            <v>0</v>
          </cell>
          <cell r="M289">
            <v>34102</v>
          </cell>
          <cell r="N289">
            <v>0</v>
          </cell>
        </row>
        <row r="290">
          <cell r="A290">
            <v>512972</v>
          </cell>
          <cell r="B290">
            <v>30.1</v>
          </cell>
          <cell r="C290">
            <v>336</v>
          </cell>
          <cell r="D290">
            <v>1150</v>
          </cell>
          <cell r="E290">
            <v>37060</v>
          </cell>
          <cell r="F290" t="str">
            <v>I</v>
          </cell>
          <cell r="G290" t="str">
            <v>DALE &amp; HITCHCOCK</v>
          </cell>
          <cell r="H290" t="str">
            <v>Singh, Mr. Darshan</v>
          </cell>
          <cell r="I290" t="str">
            <v>Ancillary-Design</v>
          </cell>
          <cell r="J290" t="str">
            <v>Full Payment</v>
          </cell>
          <cell r="K290">
            <v>11</v>
          </cell>
          <cell r="L290">
            <v>0</v>
          </cell>
          <cell r="M290">
            <v>34102</v>
          </cell>
          <cell r="N290">
            <v>0</v>
          </cell>
        </row>
        <row r="291">
          <cell r="A291">
            <v>512973</v>
          </cell>
          <cell r="B291">
            <v>30.1</v>
          </cell>
          <cell r="C291">
            <v>260</v>
          </cell>
          <cell r="D291">
            <v>3293</v>
          </cell>
          <cell r="E291">
            <v>37000</v>
          </cell>
          <cell r="F291" t="str">
            <v>I</v>
          </cell>
          <cell r="G291" t="str">
            <v>ESSENTIAL LIGHTING &amp; ELECTRICAL SERVICES</v>
          </cell>
          <cell r="H291" t="str">
            <v>Singh, Mr. Darshan</v>
          </cell>
          <cell r="I291" t="str">
            <v>Ancillary-General</v>
          </cell>
          <cell r="J291" t="str">
            <v>Full Payment</v>
          </cell>
          <cell r="K291">
            <v>11</v>
          </cell>
          <cell r="L291">
            <v>0</v>
          </cell>
          <cell r="M291">
            <v>34102</v>
          </cell>
          <cell r="N291">
            <v>0</v>
          </cell>
        </row>
        <row r="292">
          <cell r="A292">
            <v>512974</v>
          </cell>
          <cell r="B292">
            <v>10.1</v>
          </cell>
          <cell r="C292">
            <v>421</v>
          </cell>
          <cell r="D292">
            <v>2772.73</v>
          </cell>
          <cell r="E292">
            <v>37146</v>
          </cell>
          <cell r="F292" t="str">
            <v>I</v>
          </cell>
          <cell r="G292" t="str">
            <v>ACCLAIM CONTRACTORS</v>
          </cell>
          <cell r="H292" t="str">
            <v>Singh, Mr. Darshan</v>
          </cell>
          <cell r="I292" t="str">
            <v>Elec Ntwk Project</v>
          </cell>
          <cell r="J292" t="str">
            <v>Full Payment</v>
          </cell>
          <cell r="K292">
            <v>11</v>
          </cell>
          <cell r="L292">
            <v>0</v>
          </cell>
          <cell r="M292">
            <v>34102</v>
          </cell>
          <cell r="N292">
            <v>0</v>
          </cell>
        </row>
        <row r="293">
          <cell r="A293">
            <v>512975</v>
          </cell>
          <cell r="B293">
            <v>30.1</v>
          </cell>
          <cell r="C293">
            <v>399</v>
          </cell>
          <cell r="D293">
            <v>6689</v>
          </cell>
          <cell r="E293">
            <v>37125</v>
          </cell>
          <cell r="F293" t="str">
            <v>I</v>
          </cell>
          <cell r="G293" t="str">
            <v>IC FORMWORK PTY LTD</v>
          </cell>
          <cell r="H293" t="str">
            <v>Peisley, Mr. Warren</v>
          </cell>
          <cell r="I293" t="str">
            <v>Elec Ntwk Project</v>
          </cell>
          <cell r="J293" t="str">
            <v>Full Payment</v>
          </cell>
          <cell r="K293">
            <v>11</v>
          </cell>
          <cell r="L293">
            <v>0</v>
          </cell>
          <cell r="M293">
            <v>34102</v>
          </cell>
          <cell r="N293">
            <v>0</v>
          </cell>
        </row>
        <row r="294">
          <cell r="A294">
            <v>512976</v>
          </cell>
          <cell r="B294">
            <v>30.1</v>
          </cell>
          <cell r="C294">
            <v>307</v>
          </cell>
          <cell r="D294">
            <v>144859</v>
          </cell>
          <cell r="E294">
            <v>37034</v>
          </cell>
          <cell r="F294" t="str">
            <v>I</v>
          </cell>
          <cell r="G294" t="str">
            <v>CANBERRA INVESTMENT CORPORATION</v>
          </cell>
          <cell r="H294" t="str">
            <v>Peisley, Mr. Warren</v>
          </cell>
          <cell r="I294" t="str">
            <v>Ancillary-Design</v>
          </cell>
          <cell r="J294" t="str">
            <v>50% or 100% Payment</v>
          </cell>
          <cell r="K294">
            <v>11</v>
          </cell>
          <cell r="L294">
            <v>0</v>
          </cell>
          <cell r="M294">
            <v>34102</v>
          </cell>
          <cell r="N294">
            <v>0</v>
          </cell>
        </row>
        <row r="295">
          <cell r="A295">
            <v>512978</v>
          </cell>
          <cell r="B295">
            <v>30.1</v>
          </cell>
          <cell r="C295">
            <v>270</v>
          </cell>
          <cell r="D295">
            <v>1090.9100000000001</v>
          </cell>
          <cell r="E295">
            <v>37082</v>
          </cell>
          <cell r="F295" t="str">
            <v>I</v>
          </cell>
          <cell r="G295" t="str">
            <v>TOTALCARE INDUSTRIES LTD</v>
          </cell>
          <cell r="H295" t="str">
            <v>Singh, Mr. Darshan</v>
          </cell>
          <cell r="I295" t="str">
            <v>Ancillary-Design</v>
          </cell>
          <cell r="J295" t="str">
            <v>Full Payment</v>
          </cell>
          <cell r="K295">
            <v>11</v>
          </cell>
          <cell r="L295">
            <v>0</v>
          </cell>
          <cell r="M295">
            <v>34102</v>
          </cell>
          <cell r="N295">
            <v>0</v>
          </cell>
        </row>
        <row r="296">
          <cell r="A296">
            <v>512979</v>
          </cell>
          <cell r="B296">
            <v>30.1</v>
          </cell>
          <cell r="C296">
            <v>271</v>
          </cell>
          <cell r="D296">
            <v>17500</v>
          </cell>
          <cell r="E296">
            <v>37082</v>
          </cell>
          <cell r="F296" t="str">
            <v xml:space="preserve"> </v>
          </cell>
          <cell r="G296" t="str">
            <v>OVE ARUP &amp; PARTNERS</v>
          </cell>
          <cell r="H296" t="str">
            <v>Singh, Mr. Darshan</v>
          </cell>
          <cell r="I296" t="str">
            <v>Ancillary-Design</v>
          </cell>
          <cell r="J296" t="str">
            <v>Full Payment</v>
          </cell>
          <cell r="K296">
            <v>11</v>
          </cell>
          <cell r="L296">
            <v>0</v>
          </cell>
          <cell r="M296">
            <v>34102</v>
          </cell>
          <cell r="N296">
            <v>0</v>
          </cell>
        </row>
        <row r="297">
          <cell r="A297">
            <v>512982</v>
          </cell>
          <cell r="B297">
            <v>30.1</v>
          </cell>
          <cell r="C297">
            <v>266</v>
          </cell>
          <cell r="D297">
            <v>7346</v>
          </cell>
          <cell r="E297">
            <v>37005</v>
          </cell>
          <cell r="F297" t="str">
            <v>I</v>
          </cell>
          <cell r="G297" t="str">
            <v>AGILITY SERVICES</v>
          </cell>
          <cell r="H297" t="str">
            <v>Maguire, Paul</v>
          </cell>
          <cell r="I297" t="str">
            <v>Ancillary-Design</v>
          </cell>
          <cell r="J297" t="str">
            <v>Full Payment</v>
          </cell>
          <cell r="K297">
            <v>11</v>
          </cell>
          <cell r="L297">
            <v>0</v>
          </cell>
          <cell r="M297">
            <v>34102</v>
          </cell>
          <cell r="N297">
            <v>0</v>
          </cell>
        </row>
        <row r="298">
          <cell r="A298">
            <v>512984</v>
          </cell>
          <cell r="B298">
            <v>1</v>
          </cell>
          <cell r="C298">
            <v>254</v>
          </cell>
          <cell r="D298">
            <v>4490</v>
          </cell>
          <cell r="E298">
            <v>36993</v>
          </cell>
          <cell r="F298" t="str">
            <v>I</v>
          </cell>
          <cell r="G298" t="str">
            <v>HALL MR A</v>
          </cell>
          <cell r="H298" t="str">
            <v>Maguire, Paul</v>
          </cell>
          <cell r="I298" t="str">
            <v>Ancillary Project</v>
          </cell>
          <cell r="J298" t="str">
            <v>Full Payment</v>
          </cell>
          <cell r="K298">
            <v>11</v>
          </cell>
          <cell r="L298">
            <v>0</v>
          </cell>
          <cell r="M298">
            <v>34102</v>
          </cell>
          <cell r="N298">
            <v>0</v>
          </cell>
        </row>
        <row r="299">
          <cell r="A299">
            <v>512985</v>
          </cell>
          <cell r="B299">
            <v>30.1</v>
          </cell>
          <cell r="C299">
            <v>473</v>
          </cell>
          <cell r="D299">
            <v>30920</v>
          </cell>
          <cell r="E299">
            <v>37196</v>
          </cell>
          <cell r="F299" t="str">
            <v>I</v>
          </cell>
          <cell r="G299" t="str">
            <v>Mr Ross Turton</v>
          </cell>
          <cell r="H299" t="str">
            <v>Walisundara, Mrs. Lakshmi</v>
          </cell>
          <cell r="I299" t="str">
            <v>Ancillary Project</v>
          </cell>
          <cell r="J299" t="str">
            <v>Full Payment</v>
          </cell>
          <cell r="K299">
            <v>11</v>
          </cell>
          <cell r="L299">
            <v>0</v>
          </cell>
          <cell r="M299">
            <v>34102</v>
          </cell>
          <cell r="N299">
            <v>0</v>
          </cell>
        </row>
        <row r="300">
          <cell r="A300">
            <v>512987</v>
          </cell>
          <cell r="B300">
            <v>30.1</v>
          </cell>
          <cell r="C300">
            <v>280</v>
          </cell>
          <cell r="D300">
            <v>3300</v>
          </cell>
          <cell r="E300">
            <v>37020</v>
          </cell>
          <cell r="F300" t="str">
            <v>I</v>
          </cell>
          <cell r="G300" t="str">
            <v>SUTTON &amp; HORSLEY PROJECTS PTY LTD</v>
          </cell>
          <cell r="H300" t="str">
            <v>Ochmanski, Mrs. Dana</v>
          </cell>
          <cell r="I300" t="str">
            <v>Ancillary-Design</v>
          </cell>
          <cell r="J300" t="str">
            <v>Full Payment</v>
          </cell>
          <cell r="K300">
            <v>11</v>
          </cell>
          <cell r="L300">
            <v>0</v>
          </cell>
          <cell r="M300">
            <v>34102</v>
          </cell>
          <cell r="N300">
            <v>0</v>
          </cell>
        </row>
        <row r="301">
          <cell r="A301">
            <v>512988</v>
          </cell>
          <cell r="B301">
            <v>30.1</v>
          </cell>
          <cell r="C301">
            <v>284</v>
          </cell>
          <cell r="D301">
            <v>19327</v>
          </cell>
          <cell r="E301">
            <v>37022</v>
          </cell>
          <cell r="F301" t="str">
            <v>I</v>
          </cell>
          <cell r="G301" t="str">
            <v>GREGORY M &amp; S</v>
          </cell>
          <cell r="H301" t="str">
            <v>Maguire, Paul</v>
          </cell>
          <cell r="I301" t="str">
            <v>Ancillary Project</v>
          </cell>
          <cell r="J301" t="str">
            <v>Full Payment</v>
          </cell>
          <cell r="K301">
            <v>11</v>
          </cell>
          <cell r="L301">
            <v>0</v>
          </cell>
          <cell r="M301">
            <v>34102</v>
          </cell>
          <cell r="N301">
            <v>0</v>
          </cell>
        </row>
        <row r="302">
          <cell r="A302">
            <v>512993</v>
          </cell>
          <cell r="B302">
            <v>10.1</v>
          </cell>
          <cell r="C302">
            <v>467</v>
          </cell>
          <cell r="D302">
            <v>4084</v>
          </cell>
          <cell r="E302">
            <v>37190</v>
          </cell>
          <cell r="F302" t="str">
            <v>I</v>
          </cell>
          <cell r="G302" t="str">
            <v>KOUNDOURIS GROUP</v>
          </cell>
          <cell r="H302" t="str">
            <v>Roesler, Mr. Michael</v>
          </cell>
          <cell r="I302" t="str">
            <v>Elec Ntwk Project</v>
          </cell>
          <cell r="J302" t="str">
            <v>Full Payment</v>
          </cell>
          <cell r="K302">
            <v>11</v>
          </cell>
          <cell r="L302">
            <v>2101</v>
          </cell>
          <cell r="M302">
            <v>68170</v>
          </cell>
          <cell r="N302">
            <v>50200</v>
          </cell>
        </row>
        <row r="303">
          <cell r="A303">
            <v>512998</v>
          </cell>
          <cell r="B303">
            <v>30.1</v>
          </cell>
          <cell r="C303">
            <v>268</v>
          </cell>
          <cell r="D303">
            <v>1272.73</v>
          </cell>
          <cell r="E303">
            <v>37014</v>
          </cell>
          <cell r="F303" t="str">
            <v>I</v>
          </cell>
          <cell r="G303" t="str">
            <v>KONSTANTINOU GROUP</v>
          </cell>
          <cell r="H303" t="str">
            <v>Singh, Mr. Darshan</v>
          </cell>
          <cell r="I303" t="str">
            <v>Ancillary-Design</v>
          </cell>
          <cell r="J303" t="str">
            <v>Full Payment</v>
          </cell>
          <cell r="K303">
            <v>11</v>
          </cell>
          <cell r="L303">
            <v>0</v>
          </cell>
          <cell r="M303">
            <v>34102</v>
          </cell>
          <cell r="N303">
            <v>0</v>
          </cell>
        </row>
        <row r="304">
          <cell r="A304">
            <v>512999</v>
          </cell>
          <cell r="B304">
            <v>30.1</v>
          </cell>
          <cell r="C304">
            <v>343</v>
          </cell>
          <cell r="D304">
            <v>881.82</v>
          </cell>
          <cell r="E304">
            <v>37068</v>
          </cell>
          <cell r="F304" t="str">
            <v>I</v>
          </cell>
          <cell r="G304" t="str">
            <v>DOMA GROUP</v>
          </cell>
          <cell r="H304" t="str">
            <v>Singh, Mr. Darshan</v>
          </cell>
          <cell r="I304" t="str">
            <v>Ancillary-Design</v>
          </cell>
          <cell r="J304" t="str">
            <v>Full Payment</v>
          </cell>
          <cell r="K304">
            <v>11</v>
          </cell>
          <cell r="L304">
            <v>0</v>
          </cell>
          <cell r="M304">
            <v>34102</v>
          </cell>
          <cell r="N304">
            <v>0</v>
          </cell>
        </row>
        <row r="305">
          <cell r="A305">
            <v>513100</v>
          </cell>
          <cell r="B305">
            <v>10.1</v>
          </cell>
          <cell r="C305">
            <v>413</v>
          </cell>
          <cell r="D305">
            <v>5442</v>
          </cell>
          <cell r="E305">
            <v>37139</v>
          </cell>
          <cell r="F305" t="str">
            <v>I</v>
          </cell>
          <cell r="G305" t="str">
            <v>STYLE MARK CONSTRUCTIONS</v>
          </cell>
          <cell r="H305" t="str">
            <v>Singh, Mr. Darshan</v>
          </cell>
          <cell r="I305" t="str">
            <v>Elec Ntwk Project</v>
          </cell>
          <cell r="J305" t="str">
            <v>Full Payment</v>
          </cell>
          <cell r="K305">
            <v>11</v>
          </cell>
          <cell r="L305">
            <v>0</v>
          </cell>
          <cell r="M305">
            <v>34102</v>
          </cell>
          <cell r="N305">
            <v>0</v>
          </cell>
        </row>
        <row r="306">
          <cell r="A306">
            <v>513107</v>
          </cell>
          <cell r="B306">
            <v>30.1</v>
          </cell>
          <cell r="C306">
            <v>273</v>
          </cell>
          <cell r="D306">
            <v>1472.73</v>
          </cell>
          <cell r="E306">
            <v>37015</v>
          </cell>
          <cell r="F306" t="str">
            <v>I</v>
          </cell>
          <cell r="G306" t="str">
            <v>INTEGRATED CONSTRUCTION MANAGEMENT SERVICES</v>
          </cell>
          <cell r="H306" t="str">
            <v>Singh, Mr. Darshan</v>
          </cell>
          <cell r="I306" t="str">
            <v>Ancillary-Design</v>
          </cell>
          <cell r="J306" t="str">
            <v>Full Payment</v>
          </cell>
          <cell r="K306">
            <v>11</v>
          </cell>
          <cell r="L306">
            <v>0</v>
          </cell>
          <cell r="M306">
            <v>34102</v>
          </cell>
          <cell r="N306">
            <v>0</v>
          </cell>
        </row>
        <row r="307">
          <cell r="A307">
            <v>513109</v>
          </cell>
          <cell r="B307">
            <v>30.1</v>
          </cell>
          <cell r="C307">
            <v>476</v>
          </cell>
          <cell r="D307">
            <v>15119</v>
          </cell>
          <cell r="E307">
            <v>37197</v>
          </cell>
          <cell r="F307" t="str">
            <v>I</v>
          </cell>
          <cell r="G307" t="str">
            <v>MARTIN DONNELLY ELECTRICAL CONTRACTORS</v>
          </cell>
          <cell r="H307" t="str">
            <v>Malcolm, Doug</v>
          </cell>
          <cell r="I307" t="str">
            <v>Elec Ntwk Project</v>
          </cell>
          <cell r="J307" t="str">
            <v>Full Payment</v>
          </cell>
          <cell r="K307">
            <v>11</v>
          </cell>
          <cell r="L307">
            <v>0</v>
          </cell>
          <cell r="M307">
            <v>34102</v>
          </cell>
          <cell r="N307">
            <v>0</v>
          </cell>
        </row>
        <row r="308">
          <cell r="A308">
            <v>513111</v>
          </cell>
          <cell r="B308">
            <v>30.1</v>
          </cell>
          <cell r="C308">
            <v>388</v>
          </cell>
          <cell r="D308">
            <v>37588</v>
          </cell>
          <cell r="E308">
            <v>37113</v>
          </cell>
          <cell r="F308" t="str">
            <v>I</v>
          </cell>
          <cell r="G308" t="str">
            <v>BRL HARDY</v>
          </cell>
          <cell r="H308" t="str">
            <v>Maguire, Paul</v>
          </cell>
          <cell r="I308" t="str">
            <v>Ancillary Project</v>
          </cell>
          <cell r="J308" t="str">
            <v>Full Payment</v>
          </cell>
          <cell r="K308">
            <v>11</v>
          </cell>
          <cell r="L308">
            <v>0</v>
          </cell>
          <cell r="M308">
            <v>34102</v>
          </cell>
          <cell r="N308">
            <v>0</v>
          </cell>
        </row>
        <row r="309">
          <cell r="A309">
            <v>513114</v>
          </cell>
          <cell r="B309">
            <v>30.1</v>
          </cell>
          <cell r="C309">
            <v>283</v>
          </cell>
          <cell r="D309">
            <v>1515</v>
          </cell>
          <cell r="E309">
            <v>37021</v>
          </cell>
          <cell r="F309" t="str">
            <v>I</v>
          </cell>
          <cell r="G309" t="str">
            <v>JOHN AYRES ELECTRICAL</v>
          </cell>
          <cell r="H309" t="str">
            <v>Singh, Mr. Darshan</v>
          </cell>
          <cell r="I309" t="str">
            <v>Ancillary-Design</v>
          </cell>
          <cell r="J309" t="str">
            <v>Full Payment</v>
          </cell>
          <cell r="K309">
            <v>11</v>
          </cell>
          <cell r="L309">
            <v>0</v>
          </cell>
          <cell r="M309">
            <v>34102</v>
          </cell>
          <cell r="N309">
            <v>0</v>
          </cell>
        </row>
        <row r="310">
          <cell r="A310">
            <v>513115</v>
          </cell>
          <cell r="B310">
            <v>30.1</v>
          </cell>
          <cell r="C310">
            <v>318</v>
          </cell>
          <cell r="D310">
            <v>3950</v>
          </cell>
          <cell r="E310">
            <v>37041</v>
          </cell>
          <cell r="F310" t="str">
            <v>I</v>
          </cell>
          <cell r="G310" t="str">
            <v>GINNS ELECTRICAL CO PTY LTD</v>
          </cell>
          <cell r="H310" t="str">
            <v>Ochmanski, Mrs. Dana</v>
          </cell>
          <cell r="I310" t="str">
            <v>Ancillary-Design</v>
          </cell>
          <cell r="J310" t="str">
            <v>Full Payment</v>
          </cell>
          <cell r="K310">
            <v>11</v>
          </cell>
          <cell r="L310">
            <v>0</v>
          </cell>
          <cell r="M310">
            <v>34102</v>
          </cell>
          <cell r="N310">
            <v>0</v>
          </cell>
        </row>
        <row r="311">
          <cell r="A311">
            <v>513118</v>
          </cell>
          <cell r="B311">
            <v>10.1</v>
          </cell>
          <cell r="C311">
            <v>580</v>
          </cell>
          <cell r="D311">
            <v>15759</v>
          </cell>
          <cell r="E311">
            <v>37305</v>
          </cell>
          <cell r="F311" t="str">
            <v>I</v>
          </cell>
          <cell r="G311" t="str">
            <v>BOVIS LEND LEASE</v>
          </cell>
          <cell r="H311" t="str">
            <v>Malcolm, Doug</v>
          </cell>
          <cell r="I311" t="str">
            <v>Elec Ntwk Project</v>
          </cell>
          <cell r="J311" t="str">
            <v>Full Payment</v>
          </cell>
          <cell r="K311">
            <v>11</v>
          </cell>
          <cell r="L311">
            <v>0</v>
          </cell>
          <cell r="M311">
            <v>34102</v>
          </cell>
          <cell r="N311">
            <v>0</v>
          </cell>
        </row>
        <row r="312">
          <cell r="A312">
            <v>513120</v>
          </cell>
          <cell r="B312">
            <v>30.1</v>
          </cell>
          <cell r="C312">
            <v>504</v>
          </cell>
          <cell r="D312">
            <v>8410</v>
          </cell>
          <cell r="E312">
            <v>37217</v>
          </cell>
          <cell r="F312" t="str">
            <v>I</v>
          </cell>
          <cell r="G312" t="str">
            <v>PRESTIGE BUILDING SERVICES PTY LTD</v>
          </cell>
          <cell r="H312" t="str">
            <v>Cortes, Frank</v>
          </cell>
          <cell r="I312" t="str">
            <v>Ancillary Project</v>
          </cell>
          <cell r="J312" t="str">
            <v>Full Payment</v>
          </cell>
          <cell r="K312">
            <v>11</v>
          </cell>
          <cell r="L312">
            <v>0</v>
          </cell>
          <cell r="M312">
            <v>34102</v>
          </cell>
          <cell r="N312">
            <v>0</v>
          </cell>
        </row>
        <row r="313">
          <cell r="A313">
            <v>513122</v>
          </cell>
          <cell r="B313">
            <v>30.1</v>
          </cell>
          <cell r="C313">
            <v>329</v>
          </cell>
          <cell r="D313">
            <v>3015</v>
          </cell>
          <cell r="E313">
            <v>37050</v>
          </cell>
          <cell r="F313" t="str">
            <v>I</v>
          </cell>
          <cell r="G313" t="str">
            <v>C &amp; H ELECTRICAL SERVICES</v>
          </cell>
          <cell r="H313" t="str">
            <v>Singh, Mr. Darshan</v>
          </cell>
          <cell r="I313" t="str">
            <v>Ancillary-Design</v>
          </cell>
          <cell r="J313" t="str">
            <v>Full Payment</v>
          </cell>
          <cell r="K313">
            <v>11</v>
          </cell>
          <cell r="L313">
            <v>0</v>
          </cell>
          <cell r="M313">
            <v>34102</v>
          </cell>
          <cell r="N313">
            <v>0</v>
          </cell>
        </row>
        <row r="314">
          <cell r="A314">
            <v>513124</v>
          </cell>
          <cell r="B314">
            <v>30.1</v>
          </cell>
          <cell r="C314">
            <v>351</v>
          </cell>
          <cell r="D314">
            <v>1489</v>
          </cell>
          <cell r="E314">
            <v>37075</v>
          </cell>
          <cell r="F314" t="str">
            <v>I</v>
          </cell>
          <cell r="G314" t="str">
            <v>ULTIMA CONSTRUCTIONS</v>
          </cell>
          <cell r="H314" t="str">
            <v>Singh, Mr. Darshan</v>
          </cell>
          <cell r="I314" t="str">
            <v>Ancillary-Design</v>
          </cell>
          <cell r="J314" t="str">
            <v>Full Payment</v>
          </cell>
          <cell r="K314">
            <v>11</v>
          </cell>
          <cell r="L314">
            <v>0</v>
          </cell>
          <cell r="M314">
            <v>34102</v>
          </cell>
          <cell r="N314">
            <v>0</v>
          </cell>
        </row>
        <row r="315">
          <cell r="A315">
            <v>513125</v>
          </cell>
          <cell r="B315">
            <v>10.1</v>
          </cell>
          <cell r="C315">
            <v>358</v>
          </cell>
          <cell r="D315">
            <v>1264</v>
          </cell>
          <cell r="E315">
            <v>37084</v>
          </cell>
          <cell r="F315" t="str">
            <v>I</v>
          </cell>
          <cell r="G315" t="str">
            <v>PORRECA CONSTRUCTIONS</v>
          </cell>
          <cell r="H315" t="str">
            <v>Singh, Mr. Darshan</v>
          </cell>
          <cell r="I315" t="str">
            <v>Elec Ntwk Project</v>
          </cell>
          <cell r="J315" t="str">
            <v>Full Payment</v>
          </cell>
          <cell r="K315">
            <v>11</v>
          </cell>
          <cell r="L315">
            <v>0</v>
          </cell>
          <cell r="M315">
            <v>34102</v>
          </cell>
          <cell r="N315">
            <v>0</v>
          </cell>
        </row>
        <row r="316">
          <cell r="A316">
            <v>513127</v>
          </cell>
          <cell r="B316">
            <v>30.1</v>
          </cell>
          <cell r="C316">
            <v>397</v>
          </cell>
          <cell r="D316">
            <v>14210</v>
          </cell>
          <cell r="E316">
            <v>37120</v>
          </cell>
          <cell r="F316" t="str">
            <v>I</v>
          </cell>
          <cell r="G316" t="str">
            <v>OSBORNE CONSULTANTS PTY LTD</v>
          </cell>
          <cell r="H316" t="str">
            <v>Smith, Mr. Gary</v>
          </cell>
          <cell r="I316" t="str">
            <v>Ancillary-Design</v>
          </cell>
          <cell r="J316" t="str">
            <v>50% or 100% Payment</v>
          </cell>
          <cell r="K316">
            <v>11</v>
          </cell>
          <cell r="L316">
            <v>0</v>
          </cell>
          <cell r="M316">
            <v>34102</v>
          </cell>
          <cell r="N316">
            <v>0</v>
          </cell>
        </row>
        <row r="317">
          <cell r="A317">
            <v>513128</v>
          </cell>
          <cell r="B317">
            <v>30.1</v>
          </cell>
          <cell r="C317">
            <v>394</v>
          </cell>
          <cell r="D317">
            <v>28316</v>
          </cell>
          <cell r="E317">
            <v>37120</v>
          </cell>
          <cell r="F317" t="str">
            <v>I</v>
          </cell>
          <cell r="G317" t="str">
            <v>OSBORNE CONSULTANTS PTY LTD</v>
          </cell>
          <cell r="H317" t="str">
            <v>Smith, Mr. Gary</v>
          </cell>
          <cell r="I317" t="str">
            <v>Ancillary-Design</v>
          </cell>
          <cell r="J317" t="str">
            <v>50% or 100% Payment</v>
          </cell>
          <cell r="K317">
            <v>11</v>
          </cell>
          <cell r="L317">
            <v>0</v>
          </cell>
          <cell r="M317">
            <v>34102</v>
          </cell>
          <cell r="N317">
            <v>0</v>
          </cell>
        </row>
        <row r="318">
          <cell r="A318">
            <v>513133</v>
          </cell>
          <cell r="B318">
            <v>30.1</v>
          </cell>
          <cell r="C318">
            <v>405</v>
          </cell>
          <cell r="D318">
            <v>72355</v>
          </cell>
          <cell r="E318">
            <v>37131</v>
          </cell>
          <cell r="F318" t="str">
            <v>I</v>
          </cell>
          <cell r="G318" t="str">
            <v>CANBERRA INVESTMENT CORPORATION</v>
          </cell>
          <cell r="H318" t="str">
            <v>Peisley, Mr. Warren</v>
          </cell>
          <cell r="I318" t="str">
            <v>Elec Ntwk Project</v>
          </cell>
          <cell r="J318" t="str">
            <v>50% or 100% Payment</v>
          </cell>
          <cell r="K318">
            <v>11</v>
          </cell>
          <cell r="L318">
            <v>0</v>
          </cell>
          <cell r="M318">
            <v>34102</v>
          </cell>
          <cell r="N318">
            <v>0</v>
          </cell>
        </row>
        <row r="319">
          <cell r="A319">
            <v>513136</v>
          </cell>
          <cell r="B319">
            <v>30.1</v>
          </cell>
          <cell r="C319">
            <v>385</v>
          </cell>
          <cell r="D319">
            <v>52600</v>
          </cell>
          <cell r="E319">
            <v>37112</v>
          </cell>
          <cell r="F319" t="str">
            <v>I</v>
          </cell>
          <cell r="G319" t="str">
            <v>CANBERRA ESTATE PTY LTD</v>
          </cell>
          <cell r="H319" t="str">
            <v>Ochmanski, Mrs. Dana</v>
          </cell>
          <cell r="I319" t="str">
            <v>Ancillary-General</v>
          </cell>
          <cell r="J319" t="str">
            <v>50% or 100% Payment</v>
          </cell>
          <cell r="K319">
            <v>11</v>
          </cell>
          <cell r="L319">
            <v>0</v>
          </cell>
          <cell r="M319">
            <v>34102</v>
          </cell>
          <cell r="N319">
            <v>0</v>
          </cell>
        </row>
        <row r="320">
          <cell r="A320">
            <v>513138</v>
          </cell>
          <cell r="B320">
            <v>30.1</v>
          </cell>
          <cell r="C320">
            <v>344</v>
          </cell>
          <cell r="D320">
            <v>4438</v>
          </cell>
          <cell r="E320">
            <v>37069</v>
          </cell>
          <cell r="F320" t="str">
            <v>I</v>
          </cell>
          <cell r="G320" t="str">
            <v>KAPPELLE PTY LTD</v>
          </cell>
          <cell r="H320" t="str">
            <v>Peisley, Mr. Warren</v>
          </cell>
          <cell r="I320" t="str">
            <v>Ancillary-Design</v>
          </cell>
          <cell r="J320" t="str">
            <v>Full Payment</v>
          </cell>
          <cell r="K320">
            <v>11</v>
          </cell>
          <cell r="L320">
            <v>0</v>
          </cell>
          <cell r="M320">
            <v>34102</v>
          </cell>
          <cell r="N320">
            <v>0</v>
          </cell>
        </row>
        <row r="321">
          <cell r="A321">
            <v>513141</v>
          </cell>
          <cell r="B321">
            <v>30.1</v>
          </cell>
          <cell r="C321">
            <v>338</v>
          </cell>
          <cell r="D321">
            <v>19750</v>
          </cell>
          <cell r="E321">
            <v>37061</v>
          </cell>
          <cell r="F321" t="str">
            <v>I</v>
          </cell>
          <cell r="G321" t="str">
            <v>BAULDERSTON HORNIBROOK LTD</v>
          </cell>
          <cell r="H321" t="str">
            <v>Malcolm, Doug</v>
          </cell>
          <cell r="I321" t="str">
            <v>Ancillary-Design</v>
          </cell>
          <cell r="J321" t="str">
            <v>Full Payment</v>
          </cell>
          <cell r="K321">
            <v>11</v>
          </cell>
          <cell r="L321">
            <v>0</v>
          </cell>
          <cell r="M321">
            <v>34102</v>
          </cell>
          <cell r="N321">
            <v>0</v>
          </cell>
        </row>
        <row r="322">
          <cell r="A322">
            <v>513142</v>
          </cell>
          <cell r="B322">
            <v>40.1</v>
          </cell>
          <cell r="C322">
            <v>352</v>
          </cell>
          <cell r="D322">
            <v>18571</v>
          </cell>
          <cell r="E322">
            <v>37076</v>
          </cell>
          <cell r="F322" t="str">
            <v>I</v>
          </cell>
          <cell r="G322" t="str">
            <v>HARCOURT HILL PTY LTD</v>
          </cell>
          <cell r="H322" t="str">
            <v>Peisley, Mr. Warren</v>
          </cell>
          <cell r="I322" t="str">
            <v>Elec Ntwk Project</v>
          </cell>
          <cell r="J322" t="str">
            <v>Full Payment</v>
          </cell>
          <cell r="K322">
            <v>11</v>
          </cell>
          <cell r="L322">
            <v>0</v>
          </cell>
          <cell r="M322">
            <v>34102</v>
          </cell>
          <cell r="N322">
            <v>0</v>
          </cell>
        </row>
        <row r="323">
          <cell r="A323">
            <v>513145</v>
          </cell>
          <cell r="B323">
            <v>10.1</v>
          </cell>
          <cell r="C323">
            <v>364</v>
          </cell>
          <cell r="D323">
            <v>2500</v>
          </cell>
          <cell r="E323">
            <v>37089</v>
          </cell>
          <cell r="F323" t="str">
            <v>I</v>
          </cell>
          <cell r="G323" t="str">
            <v>URBAN CONTRACTORS</v>
          </cell>
          <cell r="H323" t="str">
            <v>Singh, Mr. Darshan</v>
          </cell>
          <cell r="I323" t="str">
            <v>Elec Ntwk Project</v>
          </cell>
          <cell r="J323" t="str">
            <v>Full Payment</v>
          </cell>
          <cell r="K323">
            <v>11</v>
          </cell>
          <cell r="L323">
            <v>0</v>
          </cell>
          <cell r="M323">
            <v>34102</v>
          </cell>
          <cell r="N323">
            <v>0</v>
          </cell>
        </row>
        <row r="324">
          <cell r="A324">
            <v>513145</v>
          </cell>
          <cell r="B324">
            <v>30.1</v>
          </cell>
          <cell r="C324">
            <v>341</v>
          </cell>
          <cell r="D324">
            <v>8909.09</v>
          </cell>
          <cell r="E324">
            <v>37067</v>
          </cell>
          <cell r="F324" t="str">
            <v>I</v>
          </cell>
          <cell r="G324" t="str">
            <v>URBAN CONTRACTORS</v>
          </cell>
          <cell r="H324" t="str">
            <v>Singh, Mr. Darshan</v>
          </cell>
          <cell r="I324" t="str">
            <v>Ancillary-Design</v>
          </cell>
          <cell r="J324" t="str">
            <v>Full Payment</v>
          </cell>
          <cell r="K324">
            <v>11</v>
          </cell>
          <cell r="L324">
            <v>0</v>
          </cell>
          <cell r="M324">
            <v>34102</v>
          </cell>
          <cell r="N324">
            <v>0</v>
          </cell>
        </row>
        <row r="325">
          <cell r="A325">
            <v>513148</v>
          </cell>
          <cell r="B325">
            <v>20.100000000000001</v>
          </cell>
          <cell r="C325">
            <v>439</v>
          </cell>
          <cell r="D325">
            <v>12360</v>
          </cell>
          <cell r="E325">
            <v>37160</v>
          </cell>
          <cell r="F325" t="str">
            <v>I</v>
          </cell>
          <cell r="G325" t="str">
            <v>TRANSACT COMMUNICATIONS PTY LTD</v>
          </cell>
          <cell r="H325" t="str">
            <v>Rewal, Mr. Subhash</v>
          </cell>
          <cell r="I325" t="str">
            <v>Elec Ntwk Project</v>
          </cell>
          <cell r="J325" t="str">
            <v>Government Order</v>
          </cell>
          <cell r="K325">
            <v>11</v>
          </cell>
          <cell r="L325">
            <v>2101</v>
          </cell>
          <cell r="M325">
            <v>68170</v>
          </cell>
          <cell r="N325">
            <v>50200</v>
          </cell>
          <cell r="O325">
            <v>864</v>
          </cell>
        </row>
        <row r="326">
          <cell r="A326">
            <v>513149</v>
          </cell>
          <cell r="B326">
            <v>40.1</v>
          </cell>
          <cell r="C326">
            <v>410</v>
          </cell>
          <cell r="D326">
            <v>1565</v>
          </cell>
          <cell r="E326">
            <v>37137</v>
          </cell>
          <cell r="F326" t="str">
            <v>I</v>
          </cell>
          <cell r="G326" t="str">
            <v>RENAISSANCE BUILDING &amp; DESIGN</v>
          </cell>
          <cell r="H326" t="str">
            <v>Singh, Mr. Darshan</v>
          </cell>
          <cell r="I326" t="str">
            <v>Elec Ntwk Project</v>
          </cell>
          <cell r="J326" t="str">
            <v>Full Payment</v>
          </cell>
          <cell r="K326">
            <v>11</v>
          </cell>
          <cell r="L326">
            <v>0</v>
          </cell>
          <cell r="M326">
            <v>34102</v>
          </cell>
          <cell r="N326">
            <v>0</v>
          </cell>
        </row>
        <row r="327">
          <cell r="A327">
            <v>513151</v>
          </cell>
          <cell r="B327">
            <v>30.1</v>
          </cell>
          <cell r="C327">
            <v>415</v>
          </cell>
          <cell r="D327">
            <v>62562</v>
          </cell>
          <cell r="E327">
            <v>37144</v>
          </cell>
          <cell r="F327" t="str">
            <v>I</v>
          </cell>
          <cell r="G327" t="str">
            <v>HABITAT LAND PTY LTD</v>
          </cell>
          <cell r="H327" t="str">
            <v>Peisley, Mr. Warren</v>
          </cell>
          <cell r="I327" t="str">
            <v>Elec Ntwk Project</v>
          </cell>
          <cell r="J327" t="str">
            <v>50% or 100% Payment</v>
          </cell>
          <cell r="K327">
            <v>11</v>
          </cell>
          <cell r="L327">
            <v>0</v>
          </cell>
          <cell r="M327">
            <v>34102</v>
          </cell>
          <cell r="N327">
            <v>0</v>
          </cell>
        </row>
        <row r="328">
          <cell r="A328">
            <v>513152</v>
          </cell>
          <cell r="B328">
            <v>20.100000000000001</v>
          </cell>
          <cell r="C328">
            <v>427</v>
          </cell>
          <cell r="D328">
            <v>12240</v>
          </cell>
          <cell r="E328">
            <v>37153</v>
          </cell>
          <cell r="F328" t="str">
            <v>I</v>
          </cell>
          <cell r="G328" t="str">
            <v>PROJECT CO ORDINATION (AUSTRALIA) PTY LTD</v>
          </cell>
          <cell r="H328" t="str">
            <v>Cortes, Frank</v>
          </cell>
          <cell r="I328" t="str">
            <v>Ancillary-Design</v>
          </cell>
          <cell r="J328" t="str">
            <v>Full Payment</v>
          </cell>
          <cell r="K328">
            <v>11</v>
          </cell>
          <cell r="L328">
            <v>0</v>
          </cell>
          <cell r="M328">
            <v>34102</v>
          </cell>
          <cell r="N328">
            <v>0</v>
          </cell>
        </row>
        <row r="329">
          <cell r="A329">
            <v>513156</v>
          </cell>
          <cell r="B329">
            <v>30.1</v>
          </cell>
          <cell r="C329">
            <v>371</v>
          </cell>
          <cell r="D329">
            <v>21768</v>
          </cell>
          <cell r="E329">
            <v>37097</v>
          </cell>
          <cell r="F329" t="str">
            <v>I</v>
          </cell>
          <cell r="G329" t="str">
            <v>CANBERRA INTERNATIONAL AIRPORT</v>
          </cell>
          <cell r="H329" t="str">
            <v>Maguire, Paul</v>
          </cell>
          <cell r="I329" t="str">
            <v>Ancillary Project</v>
          </cell>
          <cell r="J329" t="str">
            <v>Full Payment</v>
          </cell>
          <cell r="K329">
            <v>11</v>
          </cell>
          <cell r="L329">
            <v>0</v>
          </cell>
          <cell r="M329">
            <v>34102</v>
          </cell>
          <cell r="N329">
            <v>0</v>
          </cell>
        </row>
        <row r="330">
          <cell r="A330">
            <v>513161</v>
          </cell>
          <cell r="B330">
            <v>30.1</v>
          </cell>
          <cell r="C330">
            <v>375</v>
          </cell>
          <cell r="D330">
            <v>2474</v>
          </cell>
          <cell r="E330">
            <v>37132</v>
          </cell>
          <cell r="F330" t="str">
            <v>I</v>
          </cell>
          <cell r="G330" t="str">
            <v>COBONOV G</v>
          </cell>
          <cell r="H330" t="str">
            <v>Maguire, Paul</v>
          </cell>
          <cell r="I330" t="str">
            <v>Ancillary Project</v>
          </cell>
          <cell r="J330" t="str">
            <v>Full Payment</v>
          </cell>
          <cell r="K330">
            <v>11</v>
          </cell>
          <cell r="L330">
            <v>0</v>
          </cell>
          <cell r="M330">
            <v>34102</v>
          </cell>
          <cell r="N330">
            <v>0</v>
          </cell>
        </row>
        <row r="331">
          <cell r="A331">
            <v>513163</v>
          </cell>
          <cell r="B331">
            <v>10.1</v>
          </cell>
          <cell r="C331">
            <v>368</v>
          </cell>
          <cell r="D331">
            <v>195</v>
          </cell>
          <cell r="E331">
            <v>37097</v>
          </cell>
          <cell r="F331" t="str">
            <v>I</v>
          </cell>
          <cell r="G331" t="str">
            <v>HJ ELECTRICS</v>
          </cell>
          <cell r="H331" t="str">
            <v>Singh, Mr. Darshan</v>
          </cell>
          <cell r="I331" t="str">
            <v>Elec Ntwk Project</v>
          </cell>
          <cell r="J331" t="str">
            <v>Full Payment</v>
          </cell>
          <cell r="K331">
            <v>11</v>
          </cell>
          <cell r="L331">
            <v>0</v>
          </cell>
          <cell r="M331">
            <v>34102</v>
          </cell>
          <cell r="N331">
            <v>0</v>
          </cell>
        </row>
        <row r="332">
          <cell r="A332">
            <v>513167</v>
          </cell>
          <cell r="B332">
            <v>30.1</v>
          </cell>
          <cell r="C332">
            <v>381</v>
          </cell>
          <cell r="D332">
            <v>3600</v>
          </cell>
          <cell r="E332">
            <v>37105</v>
          </cell>
          <cell r="F332" t="str">
            <v>I</v>
          </cell>
          <cell r="G332" t="str">
            <v>GINNS ELECTRIAL COMPANY</v>
          </cell>
          <cell r="H332" t="str">
            <v>Ochmanski, Mrs. Dana</v>
          </cell>
          <cell r="I332" t="str">
            <v>Ancillary-Design</v>
          </cell>
          <cell r="J332" t="str">
            <v>Full Payment</v>
          </cell>
          <cell r="K332">
            <v>11</v>
          </cell>
          <cell r="L332">
            <v>0</v>
          </cell>
          <cell r="M332">
            <v>34102</v>
          </cell>
          <cell r="N332">
            <v>0</v>
          </cell>
        </row>
        <row r="333">
          <cell r="A333">
            <v>513170</v>
          </cell>
          <cell r="B333">
            <v>30.1</v>
          </cell>
          <cell r="C333">
            <v>488</v>
          </cell>
          <cell r="D333">
            <v>3705</v>
          </cell>
          <cell r="E333">
            <v>37207</v>
          </cell>
          <cell r="F333" t="str">
            <v>I</v>
          </cell>
          <cell r="G333" t="str">
            <v>BEUTLER PROPERTIES</v>
          </cell>
          <cell r="H333" t="str">
            <v>Rewal, Mr. Subhash</v>
          </cell>
          <cell r="I333" t="str">
            <v>Ancillary-Design</v>
          </cell>
          <cell r="J333" t="str">
            <v>Full Payment</v>
          </cell>
          <cell r="K333">
            <v>11</v>
          </cell>
          <cell r="L333">
            <v>0</v>
          </cell>
          <cell r="M333">
            <v>34102</v>
          </cell>
          <cell r="N333">
            <v>0</v>
          </cell>
        </row>
        <row r="334">
          <cell r="A334">
            <v>513171</v>
          </cell>
          <cell r="B334">
            <v>30.1</v>
          </cell>
          <cell r="C334">
            <v>382</v>
          </cell>
          <cell r="D334">
            <v>8457</v>
          </cell>
          <cell r="E334">
            <v>37109</v>
          </cell>
          <cell r="F334" t="str">
            <v>I</v>
          </cell>
          <cell r="G334" t="str">
            <v>ROSIN DESIGN HOMES PTY LTD</v>
          </cell>
          <cell r="H334" t="str">
            <v>Smith, Mr. Gary</v>
          </cell>
          <cell r="I334" t="str">
            <v>Ancillary-Design</v>
          </cell>
          <cell r="J334" t="str">
            <v>Full Payment</v>
          </cell>
          <cell r="K334">
            <v>11</v>
          </cell>
          <cell r="L334">
            <v>0</v>
          </cell>
          <cell r="M334">
            <v>34102</v>
          </cell>
          <cell r="N334">
            <v>0</v>
          </cell>
        </row>
        <row r="335">
          <cell r="A335">
            <v>513172</v>
          </cell>
          <cell r="B335">
            <v>30.1</v>
          </cell>
          <cell r="C335">
            <v>365</v>
          </cell>
          <cell r="D335">
            <v>22550</v>
          </cell>
          <cell r="E335">
            <v>37091</v>
          </cell>
          <cell r="F335" t="str">
            <v>I</v>
          </cell>
          <cell r="G335" t="str">
            <v>MR STEPHEN LOCKE</v>
          </cell>
          <cell r="H335" t="str">
            <v>Walisundara, Mrs. Lakshmi</v>
          </cell>
          <cell r="I335" t="str">
            <v>Ancillary-Design</v>
          </cell>
          <cell r="J335" t="str">
            <v>Full Payment</v>
          </cell>
          <cell r="K335">
            <v>11</v>
          </cell>
          <cell r="L335">
            <v>0</v>
          </cell>
          <cell r="M335">
            <v>34102</v>
          </cell>
          <cell r="N335">
            <v>0</v>
          </cell>
        </row>
        <row r="336">
          <cell r="A336">
            <v>513174</v>
          </cell>
          <cell r="B336">
            <v>30.1</v>
          </cell>
          <cell r="C336">
            <v>456</v>
          </cell>
          <cell r="D336">
            <v>28395</v>
          </cell>
          <cell r="E336">
            <v>37183</v>
          </cell>
          <cell r="F336" t="str">
            <v>I</v>
          </cell>
          <cell r="G336" t="str">
            <v>BOVIS LEND LEASE</v>
          </cell>
          <cell r="H336" t="str">
            <v>Peisley, Mr. Warren</v>
          </cell>
          <cell r="I336" t="str">
            <v>Elec Ntwk Project</v>
          </cell>
          <cell r="J336" t="str">
            <v>Full Payment</v>
          </cell>
          <cell r="K336">
            <v>11</v>
          </cell>
          <cell r="L336">
            <v>0</v>
          </cell>
          <cell r="M336">
            <v>34102</v>
          </cell>
          <cell r="N336">
            <v>0</v>
          </cell>
        </row>
        <row r="337">
          <cell r="A337">
            <v>513176</v>
          </cell>
          <cell r="B337">
            <v>30.1</v>
          </cell>
          <cell r="C337">
            <v>432</v>
          </cell>
          <cell r="D337">
            <v>98510</v>
          </cell>
          <cell r="E337">
            <v>37158</v>
          </cell>
          <cell r="F337" t="str">
            <v>I</v>
          </cell>
          <cell r="G337" t="str">
            <v>HABITAT LAND PTY LTD</v>
          </cell>
          <cell r="H337" t="str">
            <v>Cortes, Frank</v>
          </cell>
          <cell r="I337" t="str">
            <v>Ancillary Project</v>
          </cell>
          <cell r="J337" t="str">
            <v>50% or 100% Payment</v>
          </cell>
          <cell r="K337">
            <v>11</v>
          </cell>
          <cell r="L337">
            <v>0</v>
          </cell>
          <cell r="M337">
            <v>34102</v>
          </cell>
          <cell r="N337">
            <v>0</v>
          </cell>
        </row>
        <row r="338">
          <cell r="A338">
            <v>513181</v>
          </cell>
          <cell r="B338">
            <v>30.1</v>
          </cell>
          <cell r="C338">
            <v>386</v>
          </cell>
          <cell r="D338">
            <v>6493</v>
          </cell>
          <cell r="E338">
            <v>37112</v>
          </cell>
          <cell r="F338" t="str">
            <v>I</v>
          </cell>
          <cell r="G338" t="str">
            <v>JOHN HINDMARSH ACT PTY LTD</v>
          </cell>
          <cell r="H338" t="str">
            <v>Peisley, Mr. Warren</v>
          </cell>
          <cell r="I338" t="str">
            <v>Elec Ntwk Project</v>
          </cell>
          <cell r="J338" t="str">
            <v>Full Payment</v>
          </cell>
          <cell r="K338">
            <v>11</v>
          </cell>
          <cell r="L338">
            <v>0</v>
          </cell>
          <cell r="M338">
            <v>34102</v>
          </cell>
          <cell r="N338">
            <v>0</v>
          </cell>
        </row>
        <row r="339">
          <cell r="A339">
            <v>513183</v>
          </cell>
          <cell r="B339">
            <v>10.1</v>
          </cell>
          <cell r="C339">
            <v>436</v>
          </cell>
          <cell r="D339">
            <v>5300</v>
          </cell>
          <cell r="E339">
            <v>37159</v>
          </cell>
          <cell r="F339" t="str">
            <v>I</v>
          </cell>
          <cell r="G339" t="str">
            <v>WOLFHAGEN E</v>
          </cell>
          <cell r="H339" t="str">
            <v>Singh, Mr. Darshan</v>
          </cell>
          <cell r="I339" t="str">
            <v>Elec Ntwk Project</v>
          </cell>
          <cell r="J339" t="str">
            <v>Full Payment</v>
          </cell>
          <cell r="K339">
            <v>11</v>
          </cell>
          <cell r="L339">
            <v>0</v>
          </cell>
          <cell r="M339">
            <v>34102</v>
          </cell>
          <cell r="N339">
            <v>0</v>
          </cell>
        </row>
        <row r="340">
          <cell r="A340">
            <v>513184</v>
          </cell>
          <cell r="B340">
            <v>30.1</v>
          </cell>
          <cell r="C340">
            <v>409</v>
          </cell>
          <cell r="D340">
            <v>9259</v>
          </cell>
          <cell r="E340">
            <v>37137</v>
          </cell>
          <cell r="F340" t="str">
            <v>I</v>
          </cell>
          <cell r="G340" t="str">
            <v>MACARTHUR B</v>
          </cell>
          <cell r="H340" t="str">
            <v>Maguire, Paul</v>
          </cell>
          <cell r="I340" t="str">
            <v>Ancillary Project</v>
          </cell>
          <cell r="J340" t="str">
            <v>Full Payment</v>
          </cell>
          <cell r="K340">
            <v>11</v>
          </cell>
          <cell r="L340">
            <v>0</v>
          </cell>
          <cell r="M340">
            <v>34102</v>
          </cell>
          <cell r="N340">
            <v>0</v>
          </cell>
        </row>
        <row r="341">
          <cell r="A341">
            <v>513191</v>
          </cell>
          <cell r="B341">
            <v>30.1</v>
          </cell>
          <cell r="C341">
            <v>434</v>
          </cell>
          <cell r="D341">
            <v>97540</v>
          </cell>
          <cell r="E341">
            <v>37159</v>
          </cell>
          <cell r="F341" t="str">
            <v>I</v>
          </cell>
          <cell r="G341" t="str">
            <v>CANBERRA ESTATE PTY LTD</v>
          </cell>
          <cell r="H341" t="str">
            <v>Ochmanski, Mrs. Dana</v>
          </cell>
          <cell r="I341" t="str">
            <v>Elec Ntwk Project</v>
          </cell>
          <cell r="J341" t="str">
            <v>50% or 100% Payment</v>
          </cell>
          <cell r="K341">
            <v>11</v>
          </cell>
          <cell r="L341">
            <v>0</v>
          </cell>
          <cell r="M341">
            <v>34102</v>
          </cell>
          <cell r="N341">
            <v>0</v>
          </cell>
        </row>
        <row r="342">
          <cell r="A342">
            <v>513192</v>
          </cell>
          <cell r="B342">
            <v>30.1</v>
          </cell>
          <cell r="C342">
            <v>485</v>
          </cell>
          <cell r="D342">
            <v>77680</v>
          </cell>
          <cell r="E342">
            <v>37207</v>
          </cell>
          <cell r="F342" t="str">
            <v>I</v>
          </cell>
          <cell r="G342" t="str">
            <v>CANBERRA ESTATE PTY LTD</v>
          </cell>
          <cell r="H342" t="str">
            <v>Ochmanski, Mrs. Dana</v>
          </cell>
          <cell r="I342" t="str">
            <v>Ancillary-Design</v>
          </cell>
          <cell r="J342" t="str">
            <v>50% or 100% Payment</v>
          </cell>
          <cell r="K342">
            <v>11</v>
          </cell>
          <cell r="L342">
            <v>0</v>
          </cell>
          <cell r="M342">
            <v>34102</v>
          </cell>
          <cell r="N342">
            <v>0</v>
          </cell>
        </row>
        <row r="343">
          <cell r="A343">
            <v>513193</v>
          </cell>
          <cell r="B343">
            <v>30.1</v>
          </cell>
          <cell r="C343">
            <v>511</v>
          </cell>
          <cell r="D343">
            <v>35860</v>
          </cell>
          <cell r="E343">
            <v>37223</v>
          </cell>
          <cell r="F343" t="str">
            <v>I</v>
          </cell>
          <cell r="G343" t="str">
            <v>CANBERRA CONTRACTORS PTY LTD</v>
          </cell>
          <cell r="H343" t="str">
            <v>Ochmanski, Mrs. Dana</v>
          </cell>
          <cell r="I343" t="str">
            <v>Elec Ntwk Project</v>
          </cell>
          <cell r="J343" t="str">
            <v>50% or 100% Payment</v>
          </cell>
          <cell r="K343">
            <v>11</v>
          </cell>
          <cell r="L343">
            <v>0</v>
          </cell>
          <cell r="M343">
            <v>34102</v>
          </cell>
          <cell r="N343">
            <v>0</v>
          </cell>
        </row>
        <row r="344">
          <cell r="A344">
            <v>513194</v>
          </cell>
          <cell r="B344">
            <v>10.1</v>
          </cell>
          <cell r="C344">
            <v>481</v>
          </cell>
          <cell r="D344">
            <v>2227.27</v>
          </cell>
          <cell r="E344">
            <v>37204</v>
          </cell>
          <cell r="F344" t="str">
            <v>I</v>
          </cell>
          <cell r="G344" t="str">
            <v>Milin Brothers Pty Ltd</v>
          </cell>
          <cell r="H344" t="str">
            <v>Singh, Mr. Darshan</v>
          </cell>
          <cell r="I344" t="str">
            <v>Elec Ntwk Project</v>
          </cell>
          <cell r="J344" t="str">
            <v>Full Payment</v>
          </cell>
          <cell r="K344">
            <v>11</v>
          </cell>
          <cell r="L344">
            <v>0</v>
          </cell>
          <cell r="M344">
            <v>34102</v>
          </cell>
          <cell r="N344">
            <v>0</v>
          </cell>
        </row>
        <row r="345">
          <cell r="A345">
            <v>513195</v>
          </cell>
          <cell r="B345">
            <v>30.1</v>
          </cell>
          <cell r="C345">
            <v>549</v>
          </cell>
          <cell r="D345">
            <v>113236</v>
          </cell>
          <cell r="E345">
            <v>37279</v>
          </cell>
          <cell r="F345" t="str">
            <v>I</v>
          </cell>
          <cell r="G345" t="str">
            <v>HABITAT LAND PTY LTD</v>
          </cell>
          <cell r="H345" t="str">
            <v>Cortes, Frank</v>
          </cell>
          <cell r="I345" t="str">
            <v>Elec Ntwk Project</v>
          </cell>
          <cell r="J345" t="str">
            <v>50% or 100% Payment</v>
          </cell>
          <cell r="K345">
            <v>11</v>
          </cell>
          <cell r="L345">
            <v>0</v>
          </cell>
          <cell r="M345">
            <v>34102</v>
          </cell>
          <cell r="N345">
            <v>0</v>
          </cell>
        </row>
        <row r="346">
          <cell r="A346">
            <v>513199</v>
          </cell>
          <cell r="B346">
            <v>30.1</v>
          </cell>
          <cell r="C346">
            <v>474</v>
          </cell>
          <cell r="D346">
            <v>38548</v>
          </cell>
          <cell r="E346">
            <v>37197</v>
          </cell>
          <cell r="F346" t="str">
            <v>I</v>
          </cell>
          <cell r="G346" t="str">
            <v>HABITAT LAND PTY LTD</v>
          </cell>
          <cell r="H346" t="str">
            <v>Cortes, Frank</v>
          </cell>
          <cell r="I346" t="str">
            <v>Ancillary Project</v>
          </cell>
          <cell r="J346" t="str">
            <v>50% or 100% Payment</v>
          </cell>
          <cell r="K346">
            <v>11</v>
          </cell>
          <cell r="L346">
            <v>0</v>
          </cell>
          <cell r="M346">
            <v>34102</v>
          </cell>
          <cell r="N346">
            <v>0</v>
          </cell>
        </row>
        <row r="347">
          <cell r="A347">
            <v>513204</v>
          </cell>
          <cell r="B347">
            <v>10.1</v>
          </cell>
          <cell r="C347">
            <v>417</v>
          </cell>
          <cell r="D347">
            <v>2800</v>
          </cell>
          <cell r="E347">
            <v>37144</v>
          </cell>
          <cell r="F347" t="str">
            <v>I</v>
          </cell>
          <cell r="G347" t="str">
            <v>TURNER BUILDING COMPANY PTY LTD</v>
          </cell>
          <cell r="H347" t="str">
            <v>Singh, Mr. Darshan</v>
          </cell>
          <cell r="I347" t="str">
            <v>Elec Ntwk Project</v>
          </cell>
          <cell r="J347" t="str">
            <v>Full Payment</v>
          </cell>
          <cell r="K347">
            <v>11</v>
          </cell>
          <cell r="L347">
            <v>0</v>
          </cell>
          <cell r="M347">
            <v>34102</v>
          </cell>
          <cell r="N347">
            <v>0</v>
          </cell>
        </row>
        <row r="348">
          <cell r="A348">
            <v>513207</v>
          </cell>
          <cell r="B348">
            <v>30.1</v>
          </cell>
          <cell r="C348">
            <v>459</v>
          </cell>
          <cell r="D348">
            <v>12070</v>
          </cell>
          <cell r="E348">
            <v>37186</v>
          </cell>
          <cell r="F348" t="str">
            <v>I</v>
          </cell>
          <cell r="G348" t="str">
            <v>Mr Neil Reid</v>
          </cell>
          <cell r="H348" t="str">
            <v>Walisundara, Mrs. Lakshmi</v>
          </cell>
          <cell r="I348" t="str">
            <v>Ancillary Project</v>
          </cell>
          <cell r="J348" t="str">
            <v>Full Payment</v>
          </cell>
          <cell r="K348">
            <v>11</v>
          </cell>
          <cell r="L348">
            <v>0</v>
          </cell>
          <cell r="M348">
            <v>34102</v>
          </cell>
          <cell r="N348">
            <v>0</v>
          </cell>
        </row>
        <row r="349">
          <cell r="A349">
            <v>513210</v>
          </cell>
          <cell r="B349">
            <v>10.1</v>
          </cell>
          <cell r="C349">
            <v>426</v>
          </cell>
          <cell r="D349">
            <v>1786.36</v>
          </cell>
          <cell r="E349">
            <v>37152</v>
          </cell>
          <cell r="F349" t="str">
            <v>I</v>
          </cell>
          <cell r="G349" t="str">
            <v>TOORAK MANAGEMENT PTY LTD</v>
          </cell>
          <cell r="H349" t="str">
            <v>Singh, Mr. Darshan</v>
          </cell>
          <cell r="I349" t="str">
            <v>Elec Ntwk Project</v>
          </cell>
          <cell r="J349" t="str">
            <v>Full Payment</v>
          </cell>
          <cell r="K349">
            <v>11</v>
          </cell>
          <cell r="L349">
            <v>0</v>
          </cell>
          <cell r="M349">
            <v>34102</v>
          </cell>
          <cell r="N349">
            <v>0</v>
          </cell>
        </row>
        <row r="350">
          <cell r="A350">
            <v>513211</v>
          </cell>
          <cell r="B350">
            <v>10.1</v>
          </cell>
          <cell r="C350">
            <v>428</v>
          </cell>
          <cell r="D350">
            <v>2772.73</v>
          </cell>
          <cell r="E350">
            <v>37154</v>
          </cell>
          <cell r="F350" t="str">
            <v>I</v>
          </cell>
          <cell r="G350" t="str">
            <v>MANTEENA CONSTRUCTIONS</v>
          </cell>
          <cell r="H350" t="str">
            <v>Singh, Mr. Darshan</v>
          </cell>
          <cell r="I350" t="str">
            <v>Elec Ntwk Project</v>
          </cell>
          <cell r="J350" t="str">
            <v>Full Payment</v>
          </cell>
          <cell r="K350">
            <v>11</v>
          </cell>
          <cell r="L350">
            <v>0</v>
          </cell>
          <cell r="M350">
            <v>34102</v>
          </cell>
          <cell r="N350">
            <v>0</v>
          </cell>
        </row>
        <row r="351">
          <cell r="A351">
            <v>513212</v>
          </cell>
          <cell r="B351">
            <v>30.1</v>
          </cell>
          <cell r="C351">
            <v>513</v>
          </cell>
          <cell r="D351">
            <v>15680</v>
          </cell>
          <cell r="E351">
            <v>37223</v>
          </cell>
          <cell r="F351" t="str">
            <v>I</v>
          </cell>
          <cell r="G351" t="str">
            <v>CANBERRA INTERNATIONAL AIRPORT</v>
          </cell>
          <cell r="H351" t="str">
            <v>Cortes, Frank</v>
          </cell>
          <cell r="I351" t="str">
            <v>Ancillary Project</v>
          </cell>
          <cell r="J351" t="str">
            <v>Full Payment</v>
          </cell>
          <cell r="K351">
            <v>11</v>
          </cell>
          <cell r="L351">
            <v>0</v>
          </cell>
          <cell r="M351">
            <v>34102</v>
          </cell>
          <cell r="N351">
            <v>0</v>
          </cell>
        </row>
        <row r="352">
          <cell r="A352">
            <v>513220</v>
          </cell>
          <cell r="B352">
            <v>30.1</v>
          </cell>
          <cell r="C352">
            <v>446</v>
          </cell>
          <cell r="D352">
            <v>28083.200000000001</v>
          </cell>
          <cell r="E352">
            <v>37162</v>
          </cell>
          <cell r="F352" t="str">
            <v>I</v>
          </cell>
          <cell r="G352" t="str">
            <v>A &amp; A CONSTRUCTIONS</v>
          </cell>
          <cell r="H352" t="str">
            <v>Maguire, Paul</v>
          </cell>
          <cell r="I352" t="str">
            <v>Ancillary Project</v>
          </cell>
          <cell r="J352" t="str">
            <v>Full Payment</v>
          </cell>
          <cell r="K352">
            <v>11</v>
          </cell>
          <cell r="L352">
            <v>0</v>
          </cell>
          <cell r="M352">
            <v>34102</v>
          </cell>
          <cell r="N352">
            <v>0</v>
          </cell>
        </row>
        <row r="353">
          <cell r="A353">
            <v>513220</v>
          </cell>
          <cell r="B353">
            <v>30.1</v>
          </cell>
          <cell r="C353">
            <v>461</v>
          </cell>
          <cell r="D353">
            <v>7020.8</v>
          </cell>
          <cell r="E353">
            <v>37187</v>
          </cell>
          <cell r="F353" t="str">
            <v>I</v>
          </cell>
          <cell r="G353" t="str">
            <v>A &amp; A CONSTRUCTIONS</v>
          </cell>
          <cell r="H353" t="str">
            <v>Walisundara, Mrs. Lakshmi</v>
          </cell>
          <cell r="I353" t="str">
            <v>Ancillary Project</v>
          </cell>
          <cell r="J353" t="str">
            <v>Special Payment</v>
          </cell>
          <cell r="K353">
            <v>11</v>
          </cell>
          <cell r="L353">
            <v>0</v>
          </cell>
          <cell r="M353">
            <v>34102</v>
          </cell>
          <cell r="N353">
            <v>0</v>
          </cell>
        </row>
        <row r="354">
          <cell r="A354">
            <v>513222</v>
          </cell>
          <cell r="B354">
            <v>30.1</v>
          </cell>
          <cell r="C354">
            <v>445</v>
          </cell>
          <cell r="D354">
            <v>15110</v>
          </cell>
          <cell r="E354">
            <v>37161</v>
          </cell>
          <cell r="F354" t="str">
            <v>I</v>
          </cell>
          <cell r="G354" t="str">
            <v>ACT PROCUREMENT AND PROJECTS</v>
          </cell>
          <cell r="H354" t="str">
            <v>Walisundara, Mrs. Lakshmi</v>
          </cell>
          <cell r="I354" t="str">
            <v>Ancillary-Design</v>
          </cell>
          <cell r="J354" t="str">
            <v>Full Payment</v>
          </cell>
          <cell r="K354">
            <v>11</v>
          </cell>
          <cell r="L354">
            <v>0</v>
          </cell>
          <cell r="M354">
            <v>34102</v>
          </cell>
          <cell r="N354">
            <v>0</v>
          </cell>
        </row>
        <row r="355">
          <cell r="A355">
            <v>513224</v>
          </cell>
          <cell r="B355">
            <v>30.1</v>
          </cell>
          <cell r="C355">
            <v>482</v>
          </cell>
          <cell r="D355">
            <v>19020</v>
          </cell>
          <cell r="E355">
            <v>37204</v>
          </cell>
          <cell r="F355" t="str">
            <v>I</v>
          </cell>
          <cell r="G355" t="str">
            <v>THIESS SERVICES PTY LTD</v>
          </cell>
          <cell r="H355" t="str">
            <v>Rewal, Mr. Subhash</v>
          </cell>
          <cell r="I355" t="str">
            <v>Ancillary-Design</v>
          </cell>
          <cell r="J355" t="str">
            <v>Full Payment</v>
          </cell>
          <cell r="K355">
            <v>11</v>
          </cell>
          <cell r="L355">
            <v>0</v>
          </cell>
          <cell r="M355">
            <v>34102</v>
          </cell>
          <cell r="N355">
            <v>0</v>
          </cell>
        </row>
        <row r="356">
          <cell r="A356">
            <v>513225</v>
          </cell>
          <cell r="B356">
            <v>30.1</v>
          </cell>
          <cell r="C356">
            <v>452</v>
          </cell>
          <cell r="D356">
            <v>6970</v>
          </cell>
          <cell r="E356">
            <v>37176</v>
          </cell>
          <cell r="F356" t="str">
            <v>I</v>
          </cell>
          <cell r="G356" t="str">
            <v>Bodman Dave Electrical Services</v>
          </cell>
          <cell r="H356" t="str">
            <v>Roesler, Mr. Michael</v>
          </cell>
          <cell r="I356" t="str">
            <v>Elec Ntwk Project</v>
          </cell>
          <cell r="J356" t="str">
            <v>Full Payment</v>
          </cell>
          <cell r="K356">
            <v>11</v>
          </cell>
          <cell r="L356">
            <v>0</v>
          </cell>
          <cell r="M356">
            <v>34102</v>
          </cell>
          <cell r="N356">
            <v>0</v>
          </cell>
        </row>
        <row r="357">
          <cell r="A357">
            <v>513226</v>
          </cell>
          <cell r="B357">
            <v>30.1</v>
          </cell>
          <cell r="C357">
            <v>566</v>
          </cell>
          <cell r="D357">
            <v>121510</v>
          </cell>
          <cell r="E357">
            <v>37295</v>
          </cell>
          <cell r="F357" t="str">
            <v>I</v>
          </cell>
          <cell r="G357" t="str">
            <v>CANBERRA INVESTMENT CORPORATION</v>
          </cell>
          <cell r="H357" t="str">
            <v>Peisley, Mr. Warren</v>
          </cell>
          <cell r="I357" t="str">
            <v>Elec Ntwk Project</v>
          </cell>
          <cell r="J357" t="str">
            <v>50% or 100% Payment</v>
          </cell>
          <cell r="K357">
            <v>11</v>
          </cell>
          <cell r="L357">
            <v>0</v>
          </cell>
          <cell r="M357">
            <v>34102</v>
          </cell>
          <cell r="N357">
            <v>0</v>
          </cell>
        </row>
        <row r="358">
          <cell r="A358">
            <v>513228</v>
          </cell>
          <cell r="B358">
            <v>30.1</v>
          </cell>
          <cell r="C358">
            <v>462</v>
          </cell>
          <cell r="D358">
            <v>1720</v>
          </cell>
          <cell r="E358">
            <v>37187</v>
          </cell>
          <cell r="F358" t="str">
            <v>I</v>
          </cell>
          <cell r="G358" t="str">
            <v>Mr G Haridemos</v>
          </cell>
          <cell r="H358" t="str">
            <v>Malcolm, Doug</v>
          </cell>
          <cell r="I358" t="str">
            <v>Elec Ntwk Project</v>
          </cell>
          <cell r="J358" t="str">
            <v>Full Payment</v>
          </cell>
          <cell r="K358">
            <v>11</v>
          </cell>
          <cell r="L358">
            <v>0</v>
          </cell>
          <cell r="M358">
            <v>34102</v>
          </cell>
          <cell r="N358">
            <v>0</v>
          </cell>
        </row>
        <row r="359">
          <cell r="A359">
            <v>513232</v>
          </cell>
          <cell r="B359">
            <v>30.1</v>
          </cell>
          <cell r="C359">
            <v>558</v>
          </cell>
          <cell r="D359">
            <v>128285</v>
          </cell>
          <cell r="E359">
            <v>37285</v>
          </cell>
          <cell r="F359" t="str">
            <v>I</v>
          </cell>
          <cell r="G359" t="str">
            <v>MBA LAND</v>
          </cell>
          <cell r="H359" t="str">
            <v>Walisundara, Mrs. Lakshmi</v>
          </cell>
          <cell r="I359" t="str">
            <v>Ancillary Project</v>
          </cell>
          <cell r="J359" t="str">
            <v>50% or 100% Payment</v>
          </cell>
          <cell r="K359">
            <v>11</v>
          </cell>
          <cell r="L359">
            <v>0</v>
          </cell>
          <cell r="M359">
            <v>34102</v>
          </cell>
          <cell r="N359">
            <v>0</v>
          </cell>
        </row>
        <row r="360">
          <cell r="A360">
            <v>513234</v>
          </cell>
          <cell r="B360">
            <v>10.1</v>
          </cell>
          <cell r="C360">
            <v>586</v>
          </cell>
          <cell r="D360">
            <v>4230</v>
          </cell>
          <cell r="E360">
            <v>37309</v>
          </cell>
          <cell r="F360" t="str">
            <v>I</v>
          </cell>
          <cell r="G360" t="str">
            <v>SUTTON &amp; HORSLEY PROJECTS PTY LTD</v>
          </cell>
          <cell r="H360" t="str">
            <v>Singh, Mr. Darshan</v>
          </cell>
          <cell r="I360" t="str">
            <v>Elec Ntwk Project</v>
          </cell>
          <cell r="J360" t="str">
            <v>Full Payment</v>
          </cell>
          <cell r="K360">
            <v>11</v>
          </cell>
          <cell r="L360">
            <v>0</v>
          </cell>
          <cell r="M360">
            <v>34102</v>
          </cell>
          <cell r="N360">
            <v>0</v>
          </cell>
        </row>
        <row r="361">
          <cell r="A361">
            <v>513240</v>
          </cell>
          <cell r="B361">
            <v>30.1</v>
          </cell>
          <cell r="C361">
            <v>472</v>
          </cell>
          <cell r="D361">
            <v>1875</v>
          </cell>
          <cell r="E361">
            <v>37195</v>
          </cell>
          <cell r="F361" t="str">
            <v>I</v>
          </cell>
          <cell r="G361" t="str">
            <v>KOUNDOURIS GROUP</v>
          </cell>
          <cell r="H361" t="str">
            <v>Peisley, Mr. Warren</v>
          </cell>
          <cell r="I361" t="str">
            <v>Elec Ntwk Project</v>
          </cell>
          <cell r="J361" t="str">
            <v>Full Payment</v>
          </cell>
          <cell r="K361">
            <v>11</v>
          </cell>
          <cell r="L361">
            <v>0</v>
          </cell>
          <cell r="M361">
            <v>34102</v>
          </cell>
          <cell r="N361">
            <v>0</v>
          </cell>
        </row>
        <row r="362">
          <cell r="A362">
            <v>513242</v>
          </cell>
          <cell r="B362">
            <v>10.1</v>
          </cell>
          <cell r="C362">
            <v>453</v>
          </cell>
          <cell r="D362">
            <v>936.36</v>
          </cell>
          <cell r="E362">
            <v>37180</v>
          </cell>
          <cell r="F362" t="str">
            <v>I</v>
          </cell>
          <cell r="G362" t="str">
            <v>NETWORK ELECTRICAL SERVICES PTY LTD</v>
          </cell>
          <cell r="H362" t="str">
            <v>Singh, Mr. Darshan</v>
          </cell>
          <cell r="I362" t="str">
            <v>Elec Ntwk Project</v>
          </cell>
          <cell r="J362" t="str">
            <v>Full Payment</v>
          </cell>
          <cell r="K362">
            <v>11</v>
          </cell>
          <cell r="L362">
            <v>0</v>
          </cell>
          <cell r="M362">
            <v>34102</v>
          </cell>
          <cell r="N362">
            <v>0</v>
          </cell>
        </row>
        <row r="363">
          <cell r="A363">
            <v>513248</v>
          </cell>
          <cell r="B363">
            <v>10.1</v>
          </cell>
          <cell r="C363">
            <v>556</v>
          </cell>
          <cell r="D363">
            <v>47200</v>
          </cell>
          <cell r="E363">
            <v>37281</v>
          </cell>
          <cell r="F363" t="str">
            <v>I</v>
          </cell>
          <cell r="G363" t="str">
            <v>ABA CONSTRUCTION MANAGERS PTY LTD</v>
          </cell>
          <cell r="H363" t="str">
            <v>Ochmanski, Mrs. Dana</v>
          </cell>
          <cell r="I363" t="str">
            <v>Elec Ntwk Project</v>
          </cell>
          <cell r="J363" t="str">
            <v>Full Payment</v>
          </cell>
          <cell r="K363">
            <v>11</v>
          </cell>
          <cell r="L363">
            <v>0</v>
          </cell>
          <cell r="M363">
            <v>34102</v>
          </cell>
          <cell r="N363">
            <v>0</v>
          </cell>
        </row>
        <row r="364">
          <cell r="A364">
            <v>513257</v>
          </cell>
          <cell r="B364">
            <v>10.1</v>
          </cell>
          <cell r="C364">
            <v>547</v>
          </cell>
          <cell r="D364">
            <v>1613.64</v>
          </cell>
          <cell r="E364">
            <v>37272</v>
          </cell>
          <cell r="F364" t="str">
            <v>I</v>
          </cell>
          <cell r="G364" t="str">
            <v>ABA CONSTRUCTION MANAGERS PTY LTD</v>
          </cell>
          <cell r="H364" t="str">
            <v>Singh, Mr. Darshan</v>
          </cell>
          <cell r="I364" t="str">
            <v>Elec Ntwk Project</v>
          </cell>
          <cell r="J364" t="str">
            <v>Full Payment</v>
          </cell>
          <cell r="K364">
            <v>11</v>
          </cell>
          <cell r="L364">
            <v>0</v>
          </cell>
          <cell r="M364">
            <v>34102</v>
          </cell>
          <cell r="N364">
            <v>0</v>
          </cell>
        </row>
        <row r="365">
          <cell r="A365">
            <v>513260</v>
          </cell>
          <cell r="B365">
            <v>30.1</v>
          </cell>
          <cell r="C365">
            <v>538</v>
          </cell>
          <cell r="D365">
            <v>64040</v>
          </cell>
          <cell r="E365">
            <v>37246</v>
          </cell>
          <cell r="F365" t="str">
            <v>I</v>
          </cell>
          <cell r="G365" t="str">
            <v>CANBERRA ESTATE PTY LTD</v>
          </cell>
          <cell r="H365" t="str">
            <v>Ochmanski, Mrs. Dana</v>
          </cell>
          <cell r="I365" t="str">
            <v>Elec Ntwk Project</v>
          </cell>
          <cell r="J365" t="str">
            <v>50% or 100% Payment</v>
          </cell>
          <cell r="K365">
            <v>11</v>
          </cell>
          <cell r="L365">
            <v>0</v>
          </cell>
          <cell r="M365">
            <v>34102</v>
          </cell>
          <cell r="N365">
            <v>0</v>
          </cell>
        </row>
        <row r="366">
          <cell r="A366">
            <v>513261</v>
          </cell>
          <cell r="B366">
            <v>30.1</v>
          </cell>
          <cell r="C366">
            <v>500</v>
          </cell>
          <cell r="D366">
            <v>7800</v>
          </cell>
          <cell r="E366">
            <v>37215</v>
          </cell>
          <cell r="F366" t="str">
            <v>I</v>
          </cell>
          <cell r="G366" t="str">
            <v>GUTTERIDGE HASKINS &amp; DAVEY PTY LTD</v>
          </cell>
          <cell r="H366" t="str">
            <v>Ochmanski, Mrs. Dana</v>
          </cell>
          <cell r="I366" t="str">
            <v>Elec Ntwk Project</v>
          </cell>
          <cell r="J366" t="str">
            <v>Full Payment</v>
          </cell>
          <cell r="K366">
            <v>11</v>
          </cell>
          <cell r="L366">
            <v>2101</v>
          </cell>
          <cell r="M366">
            <v>68170</v>
          </cell>
          <cell r="N366">
            <v>50200</v>
          </cell>
        </row>
        <row r="367">
          <cell r="A367">
            <v>513262</v>
          </cell>
          <cell r="B367">
            <v>30.1</v>
          </cell>
          <cell r="C367">
            <v>507</v>
          </cell>
          <cell r="D367">
            <v>7832</v>
          </cell>
          <cell r="E367">
            <v>37221</v>
          </cell>
          <cell r="F367" t="str">
            <v>I</v>
          </cell>
          <cell r="G367" t="str">
            <v>MASCOT HOMES PTY LTD</v>
          </cell>
          <cell r="H367" t="str">
            <v>Rewal, Mr. Subhash</v>
          </cell>
          <cell r="I367" t="str">
            <v>Elec Ntwk Project</v>
          </cell>
          <cell r="J367" t="str">
            <v>Full Payment</v>
          </cell>
          <cell r="K367">
            <v>11</v>
          </cell>
          <cell r="L367">
            <v>0</v>
          </cell>
          <cell r="M367">
            <v>34102</v>
          </cell>
          <cell r="N367">
            <v>0</v>
          </cell>
        </row>
        <row r="368">
          <cell r="A368">
            <v>513266</v>
          </cell>
          <cell r="B368">
            <v>30.1</v>
          </cell>
          <cell r="C368">
            <v>522</v>
          </cell>
          <cell r="D368">
            <v>2680</v>
          </cell>
          <cell r="E368">
            <v>37231</v>
          </cell>
          <cell r="F368" t="str">
            <v>I</v>
          </cell>
          <cell r="G368" t="str">
            <v>GUTTERIDGE HASKINS &amp; DAVEY PTY LTD</v>
          </cell>
          <cell r="H368" t="str">
            <v>Walisundara, Mr. Upul</v>
          </cell>
          <cell r="I368" t="str">
            <v>Elec Ntwk Project</v>
          </cell>
          <cell r="J368" t="str">
            <v>Full Payment</v>
          </cell>
          <cell r="K368">
            <v>11</v>
          </cell>
          <cell r="L368">
            <v>2101</v>
          </cell>
          <cell r="M368">
            <v>68170</v>
          </cell>
          <cell r="N368">
            <v>50200</v>
          </cell>
        </row>
        <row r="369">
          <cell r="A369">
            <v>513267</v>
          </cell>
          <cell r="B369">
            <v>30.1</v>
          </cell>
          <cell r="C369">
            <v>493</v>
          </cell>
          <cell r="D369">
            <v>2475</v>
          </cell>
          <cell r="E369">
            <v>37211</v>
          </cell>
          <cell r="F369" t="str">
            <v>I</v>
          </cell>
          <cell r="G369" t="str">
            <v>HEYDAY GROUP</v>
          </cell>
          <cell r="H369" t="str">
            <v>Hunnemann, Frank</v>
          </cell>
          <cell r="I369" t="str">
            <v>Elec Ntwk Project</v>
          </cell>
          <cell r="J369" t="str">
            <v>Full Payment</v>
          </cell>
          <cell r="K369">
            <v>11</v>
          </cell>
          <cell r="L369">
            <v>0</v>
          </cell>
          <cell r="M369">
            <v>34102</v>
          </cell>
          <cell r="N369">
            <v>0</v>
          </cell>
        </row>
        <row r="370">
          <cell r="A370">
            <v>513269</v>
          </cell>
          <cell r="B370">
            <v>30.1</v>
          </cell>
          <cell r="C370">
            <v>512</v>
          </cell>
          <cell r="D370">
            <v>4185</v>
          </cell>
          <cell r="E370">
            <v>37223</v>
          </cell>
          <cell r="F370" t="str">
            <v>I</v>
          </cell>
          <cell r="G370" t="str">
            <v>SCHIAVELLO COMMERCIAL INTERIORS</v>
          </cell>
          <cell r="H370" t="str">
            <v>Roesler, Mr. Michael</v>
          </cell>
          <cell r="I370" t="str">
            <v>Elec Ntwk Project</v>
          </cell>
          <cell r="J370" t="str">
            <v>Full Payment</v>
          </cell>
          <cell r="K370">
            <v>11</v>
          </cell>
          <cell r="L370">
            <v>0</v>
          </cell>
          <cell r="M370">
            <v>34102</v>
          </cell>
          <cell r="N370">
            <v>0</v>
          </cell>
        </row>
        <row r="371">
          <cell r="A371">
            <v>513277</v>
          </cell>
          <cell r="B371">
            <v>10.1</v>
          </cell>
          <cell r="C371">
            <v>516</v>
          </cell>
          <cell r="D371">
            <v>9668.18</v>
          </cell>
          <cell r="E371">
            <v>37228</v>
          </cell>
          <cell r="F371" t="str">
            <v>I</v>
          </cell>
          <cell r="G371" t="str">
            <v>CIC PENDON PTY LTD</v>
          </cell>
          <cell r="H371" t="str">
            <v>Singh, Mr. Darshan</v>
          </cell>
          <cell r="I371" t="str">
            <v>Elec Ntwk Project</v>
          </cell>
          <cell r="J371" t="str">
            <v>Full Payment</v>
          </cell>
          <cell r="K371">
            <v>11</v>
          </cell>
          <cell r="L371">
            <v>0</v>
          </cell>
          <cell r="M371">
            <v>34102</v>
          </cell>
          <cell r="N371">
            <v>0</v>
          </cell>
        </row>
        <row r="372">
          <cell r="A372">
            <v>513282</v>
          </cell>
          <cell r="B372">
            <v>30.1</v>
          </cell>
          <cell r="C372">
            <v>559</v>
          </cell>
          <cell r="D372">
            <v>3460</v>
          </cell>
          <cell r="E372">
            <v>37286</v>
          </cell>
          <cell r="F372" t="str">
            <v>I</v>
          </cell>
          <cell r="G372" t="str">
            <v>NETWORK ELECTRICAL SERVICES PTY LTD</v>
          </cell>
          <cell r="H372" t="str">
            <v>Walisundara, Mrs. Lakshmi</v>
          </cell>
          <cell r="I372" t="str">
            <v>Ancillary Project</v>
          </cell>
          <cell r="J372" t="str">
            <v>Full Payment</v>
          </cell>
          <cell r="K372">
            <v>11</v>
          </cell>
          <cell r="L372">
            <v>0</v>
          </cell>
          <cell r="M372">
            <v>34102</v>
          </cell>
          <cell r="N372">
            <v>0</v>
          </cell>
        </row>
        <row r="373">
          <cell r="A373">
            <v>513287</v>
          </cell>
          <cell r="B373">
            <v>30.1</v>
          </cell>
          <cell r="C373">
            <v>525</v>
          </cell>
          <cell r="D373">
            <v>10143</v>
          </cell>
          <cell r="E373">
            <v>37235</v>
          </cell>
          <cell r="F373" t="str">
            <v>I</v>
          </cell>
          <cell r="G373" t="str">
            <v>BEUTLER PROPERTIES</v>
          </cell>
          <cell r="H373" t="str">
            <v>Malcolm, Doug</v>
          </cell>
          <cell r="I373" t="str">
            <v>Elec Ntwk Project</v>
          </cell>
          <cell r="J373" t="str">
            <v>Full Payment</v>
          </cell>
          <cell r="K373">
            <v>11</v>
          </cell>
          <cell r="L373">
            <v>0</v>
          </cell>
          <cell r="M373">
            <v>34102</v>
          </cell>
          <cell r="N373">
            <v>0</v>
          </cell>
        </row>
        <row r="374">
          <cell r="A374">
            <v>513291</v>
          </cell>
          <cell r="B374">
            <v>30.1</v>
          </cell>
          <cell r="C374">
            <v>534</v>
          </cell>
          <cell r="D374">
            <v>9760</v>
          </cell>
          <cell r="E374">
            <v>37243</v>
          </cell>
          <cell r="F374" t="str">
            <v>I</v>
          </cell>
          <cell r="G374" t="str">
            <v>WODEN CONSTRUCTION</v>
          </cell>
          <cell r="H374" t="str">
            <v>Peisley, Mr. Warren</v>
          </cell>
          <cell r="I374" t="str">
            <v>Elec Ntwk Project</v>
          </cell>
          <cell r="J374" t="str">
            <v>Full Payment</v>
          </cell>
          <cell r="K374">
            <v>11</v>
          </cell>
          <cell r="L374">
            <v>0</v>
          </cell>
          <cell r="M374">
            <v>34102</v>
          </cell>
          <cell r="N374">
            <v>0</v>
          </cell>
        </row>
        <row r="375">
          <cell r="A375">
            <v>513292</v>
          </cell>
          <cell r="B375">
            <v>30.1</v>
          </cell>
          <cell r="C375">
            <v>554</v>
          </cell>
          <cell r="D375">
            <v>33700</v>
          </cell>
          <cell r="E375">
            <v>37281</v>
          </cell>
          <cell r="F375" t="str">
            <v>I</v>
          </cell>
          <cell r="G375" t="str">
            <v>KENOSS PTY LTD</v>
          </cell>
          <cell r="H375" t="str">
            <v>Rewal, Mr. Subhash</v>
          </cell>
          <cell r="I375" t="str">
            <v>Elec Ntwk Project</v>
          </cell>
          <cell r="J375" t="str">
            <v>Full Payment</v>
          </cell>
          <cell r="K375">
            <v>11</v>
          </cell>
          <cell r="L375">
            <v>0</v>
          </cell>
          <cell r="M375">
            <v>34102</v>
          </cell>
          <cell r="N375">
            <v>0</v>
          </cell>
        </row>
        <row r="376">
          <cell r="A376">
            <v>513298</v>
          </cell>
          <cell r="B376">
            <v>30.1</v>
          </cell>
          <cell r="C376">
            <v>546</v>
          </cell>
          <cell r="D376">
            <v>14480</v>
          </cell>
          <cell r="E376">
            <v>37272</v>
          </cell>
          <cell r="F376" t="str">
            <v>I</v>
          </cell>
          <cell r="G376" t="str">
            <v>BOVIS LEND LEASE</v>
          </cell>
          <cell r="H376" t="str">
            <v>Peisley, Mr. Warren</v>
          </cell>
          <cell r="I376" t="str">
            <v>Elec Ntwk Project</v>
          </cell>
          <cell r="J376" t="str">
            <v>Full Payment</v>
          </cell>
          <cell r="K376">
            <v>11</v>
          </cell>
          <cell r="L376">
            <v>0</v>
          </cell>
          <cell r="M376">
            <v>34102</v>
          </cell>
          <cell r="N376">
            <v>0</v>
          </cell>
        </row>
        <row r="377">
          <cell r="A377">
            <v>513301</v>
          </cell>
          <cell r="B377">
            <v>10.1</v>
          </cell>
          <cell r="C377">
            <v>540</v>
          </cell>
          <cell r="D377">
            <v>4900</v>
          </cell>
          <cell r="E377">
            <v>37246</v>
          </cell>
          <cell r="F377" t="str">
            <v>I</v>
          </cell>
          <cell r="G377" t="str">
            <v>O'LEARY E</v>
          </cell>
          <cell r="H377" t="str">
            <v>Singh, Mr. Darshan</v>
          </cell>
          <cell r="I377" t="str">
            <v>Elec Ntwk Project</v>
          </cell>
          <cell r="J377" t="str">
            <v>Full Payment</v>
          </cell>
          <cell r="K377">
            <v>11</v>
          </cell>
          <cell r="L377">
            <v>0</v>
          </cell>
          <cell r="M377">
            <v>34102</v>
          </cell>
          <cell r="N377">
            <v>0</v>
          </cell>
        </row>
        <row r="378">
          <cell r="A378">
            <v>513312</v>
          </cell>
          <cell r="B378">
            <v>10.1</v>
          </cell>
          <cell r="C378">
            <v>561</v>
          </cell>
          <cell r="D378">
            <v>1486.36</v>
          </cell>
          <cell r="E378">
            <v>37292</v>
          </cell>
          <cell r="F378" t="str">
            <v>I</v>
          </cell>
          <cell r="G378" t="str">
            <v>CANBERRA BUILDING SERVICES</v>
          </cell>
          <cell r="H378" t="str">
            <v>Singh, Mr. Darshan</v>
          </cell>
          <cell r="I378" t="str">
            <v>Elec Ntwk Project</v>
          </cell>
          <cell r="J378" t="str">
            <v>Full Payment</v>
          </cell>
          <cell r="K378">
            <v>11</v>
          </cell>
          <cell r="L378">
            <v>0</v>
          </cell>
          <cell r="M378">
            <v>34102</v>
          </cell>
          <cell r="N378">
            <v>0</v>
          </cell>
        </row>
        <row r="379">
          <cell r="A379">
            <v>513315</v>
          </cell>
          <cell r="B379">
            <v>30.1</v>
          </cell>
          <cell r="C379">
            <v>593</v>
          </cell>
          <cell r="D379">
            <v>82639</v>
          </cell>
          <cell r="E379">
            <v>37315</v>
          </cell>
          <cell r="F379" t="str">
            <v>I</v>
          </cell>
          <cell r="G379" t="str">
            <v>HABITAT LAND PTY LTD</v>
          </cell>
          <cell r="H379" t="str">
            <v>Harper, Mr. Rod</v>
          </cell>
          <cell r="I379" t="str">
            <v>Elec Ntwk Project</v>
          </cell>
          <cell r="J379" t="str">
            <v>50% or 100% Payment</v>
          </cell>
          <cell r="K379">
            <v>11</v>
          </cell>
          <cell r="L379">
            <v>0</v>
          </cell>
          <cell r="M379">
            <v>34102</v>
          </cell>
          <cell r="N379">
            <v>0</v>
          </cell>
        </row>
        <row r="380">
          <cell r="A380">
            <v>513319</v>
          </cell>
          <cell r="B380">
            <v>10.1</v>
          </cell>
          <cell r="C380">
            <v>568</v>
          </cell>
          <cell r="D380">
            <v>4475</v>
          </cell>
          <cell r="E380">
            <v>37295</v>
          </cell>
          <cell r="F380" t="str">
            <v>I</v>
          </cell>
          <cell r="G380" t="str">
            <v>NETWORK DEVELOPMENT GROUP PTY LTD</v>
          </cell>
          <cell r="H380" t="str">
            <v>Singh, Mr. Darshan</v>
          </cell>
          <cell r="I380" t="str">
            <v>Elec Ntwk Project</v>
          </cell>
          <cell r="J380" t="str">
            <v>Full Payment</v>
          </cell>
          <cell r="K380">
            <v>11</v>
          </cell>
          <cell r="L380">
            <v>0</v>
          </cell>
          <cell r="M380">
            <v>34102</v>
          </cell>
          <cell r="N380">
            <v>0</v>
          </cell>
        </row>
        <row r="381">
          <cell r="A381">
            <v>513323</v>
          </cell>
          <cell r="B381">
            <v>30.1</v>
          </cell>
          <cell r="C381">
            <v>563</v>
          </cell>
          <cell r="D381">
            <v>29980</v>
          </cell>
          <cell r="E381">
            <v>37292</v>
          </cell>
          <cell r="F381" t="str">
            <v>I</v>
          </cell>
          <cell r="G381" t="str">
            <v>CAPEZIO &amp; CO</v>
          </cell>
          <cell r="H381" t="str">
            <v>Malcolm, Doug</v>
          </cell>
          <cell r="I381" t="str">
            <v>Elec Ntwk Project</v>
          </cell>
          <cell r="J381" t="str">
            <v>Full Payment</v>
          </cell>
          <cell r="K381">
            <v>11</v>
          </cell>
          <cell r="L381">
            <v>0</v>
          </cell>
          <cell r="M381">
            <v>34102</v>
          </cell>
          <cell r="N381">
            <v>0</v>
          </cell>
        </row>
        <row r="382">
          <cell r="A382">
            <v>513334</v>
          </cell>
          <cell r="B382">
            <v>10.1</v>
          </cell>
          <cell r="C382">
            <v>587</v>
          </cell>
          <cell r="D382">
            <v>14100</v>
          </cell>
          <cell r="E382">
            <v>37312</v>
          </cell>
          <cell r="F382" t="str">
            <v>I</v>
          </cell>
          <cell r="G382" t="str">
            <v>TOTAL COMMUNICATIONS INFRASTRUCTURE</v>
          </cell>
          <cell r="H382" t="str">
            <v>Ochmanski, Mrs. Dana</v>
          </cell>
          <cell r="I382" t="str">
            <v>Elec Ntwk Project</v>
          </cell>
          <cell r="J382" t="str">
            <v>Full Payment</v>
          </cell>
          <cell r="K382">
            <v>11</v>
          </cell>
          <cell r="L382">
            <v>0</v>
          </cell>
          <cell r="M382">
            <v>34102</v>
          </cell>
          <cell r="N382">
            <v>0</v>
          </cell>
        </row>
        <row r="383">
          <cell r="A383">
            <v>513335</v>
          </cell>
          <cell r="B383">
            <v>30.1</v>
          </cell>
          <cell r="C383">
            <v>588</v>
          </cell>
          <cell r="D383">
            <v>17950</v>
          </cell>
          <cell r="E383">
            <v>37312</v>
          </cell>
          <cell r="F383" t="str">
            <v>I</v>
          </cell>
          <cell r="G383" t="str">
            <v>TOTAL COMMUNICATIONS INFRASTRUCTURE</v>
          </cell>
          <cell r="H383" t="str">
            <v>Peisley, Mr. Warren</v>
          </cell>
          <cell r="I383" t="str">
            <v>Elec Ntwk Project</v>
          </cell>
          <cell r="J383" t="str">
            <v>50% or 100% Payment</v>
          </cell>
          <cell r="K383">
            <v>11</v>
          </cell>
          <cell r="L383">
            <v>0</v>
          </cell>
          <cell r="M383">
            <v>34102</v>
          </cell>
          <cell r="N383">
            <v>0</v>
          </cell>
        </row>
        <row r="384">
          <cell r="A384">
            <v>513336</v>
          </cell>
          <cell r="B384">
            <v>10.1</v>
          </cell>
          <cell r="C384">
            <v>582</v>
          </cell>
          <cell r="D384">
            <v>2723</v>
          </cell>
          <cell r="E384">
            <v>37306</v>
          </cell>
          <cell r="F384" t="str">
            <v>I</v>
          </cell>
          <cell r="G384" t="str">
            <v>TOTAL COMMUNICATIONS INFRASTRUCTURE</v>
          </cell>
          <cell r="H384" t="str">
            <v>Singh, Mr. Darshan</v>
          </cell>
          <cell r="I384" t="str">
            <v>Elec Ntwk Project</v>
          </cell>
          <cell r="J384" t="str">
            <v>Full Payment</v>
          </cell>
          <cell r="K384">
            <v>11</v>
          </cell>
          <cell r="L384">
            <v>0</v>
          </cell>
          <cell r="M384">
            <v>34102</v>
          </cell>
          <cell r="N384">
            <v>0</v>
          </cell>
        </row>
        <row r="385">
          <cell r="A385">
            <v>513337</v>
          </cell>
          <cell r="B385">
            <v>10.1</v>
          </cell>
          <cell r="C385">
            <v>581</v>
          </cell>
          <cell r="D385">
            <v>7725</v>
          </cell>
          <cell r="E385">
            <v>37305</v>
          </cell>
          <cell r="F385" t="str">
            <v>I</v>
          </cell>
          <cell r="G385" t="str">
            <v>ESSENTIAL LIGHTING &amp; ELECTRICAL SERVICES</v>
          </cell>
          <cell r="H385" t="str">
            <v>Singh, Mr. Darshan</v>
          </cell>
          <cell r="I385" t="str">
            <v>Elec Ntwk Project</v>
          </cell>
          <cell r="J385" t="str">
            <v>Full Payment</v>
          </cell>
          <cell r="K385">
            <v>11</v>
          </cell>
          <cell r="L385">
            <v>0</v>
          </cell>
          <cell r="M385">
            <v>34102</v>
          </cell>
          <cell r="N385">
            <v>0</v>
          </cell>
        </row>
        <row r="386">
          <cell r="A386">
            <v>514200</v>
          </cell>
          <cell r="B386">
            <v>1.1000000000000001</v>
          </cell>
          <cell r="C386">
            <v>466</v>
          </cell>
          <cell r="D386">
            <v>2249</v>
          </cell>
          <cell r="E386">
            <v>37189</v>
          </cell>
          <cell r="F386" t="str">
            <v>I</v>
          </cell>
          <cell r="G386" t="str">
            <v>MALTONI ADAMS PTY LTD</v>
          </cell>
          <cell r="H386" t="str">
            <v>Walisundara, Mr. Upul</v>
          </cell>
          <cell r="I386" t="str">
            <v>Elec Ntwk Project</v>
          </cell>
          <cell r="J386" t="str">
            <v>Full Payment</v>
          </cell>
          <cell r="K386">
            <v>11</v>
          </cell>
          <cell r="L386">
            <v>0</v>
          </cell>
          <cell r="M386">
            <v>34102</v>
          </cell>
          <cell r="N386">
            <v>0</v>
          </cell>
        </row>
        <row r="387">
          <cell r="A387">
            <v>514209</v>
          </cell>
          <cell r="B387">
            <v>3.2</v>
          </cell>
          <cell r="C387">
            <v>391</v>
          </cell>
          <cell r="D387">
            <v>3771</v>
          </cell>
          <cell r="E387">
            <v>37118</v>
          </cell>
          <cell r="F387" t="str">
            <v>I</v>
          </cell>
          <cell r="G387" t="str">
            <v>PRESTIGE BUILDING SERVICES PTY LTD</v>
          </cell>
          <cell r="H387" t="str">
            <v>Smith, Mr. Gary</v>
          </cell>
          <cell r="I387" t="str">
            <v>Ancillary-Design</v>
          </cell>
          <cell r="J387" t="str">
            <v>Full Payment</v>
          </cell>
          <cell r="K387">
            <v>11</v>
          </cell>
          <cell r="L387">
            <v>0</v>
          </cell>
          <cell r="M387">
            <v>34102</v>
          </cell>
          <cell r="N387">
            <v>0</v>
          </cell>
        </row>
        <row r="388">
          <cell r="A388">
            <v>514210</v>
          </cell>
          <cell r="B388">
            <v>1.1000000000000001</v>
          </cell>
          <cell r="C388">
            <v>316</v>
          </cell>
          <cell r="D388">
            <v>7842.09</v>
          </cell>
          <cell r="E388">
            <v>37041</v>
          </cell>
          <cell r="F388" t="str">
            <v>I</v>
          </cell>
          <cell r="G388" t="str">
            <v>QUADRON PTY LTD</v>
          </cell>
          <cell r="H388" t="str">
            <v>Singh, Mr. Darshan</v>
          </cell>
          <cell r="I388" t="str">
            <v>Ancillary-Design</v>
          </cell>
          <cell r="J388" t="str">
            <v>Full Payment</v>
          </cell>
          <cell r="K388">
            <v>11</v>
          </cell>
          <cell r="L388">
            <v>0</v>
          </cell>
          <cell r="M388">
            <v>34102</v>
          </cell>
          <cell r="N388">
            <v>0</v>
          </cell>
        </row>
        <row r="389">
          <cell r="A389" t="str">
            <v>041750 2000-2001</v>
          </cell>
          <cell r="B389">
            <v>1.1000000000000001</v>
          </cell>
          <cell r="C389">
            <v>1</v>
          </cell>
          <cell r="D389">
            <v>154</v>
          </cell>
          <cell r="E389">
            <v>36732</v>
          </cell>
          <cell r="F389" t="str">
            <v>I</v>
          </cell>
          <cell r="G389" t="str">
            <v>B &amp; B ELECTRICAL SERVICES</v>
          </cell>
          <cell r="H389" t="str">
            <v>McCubbin-Mee, Mrs. Fiona</v>
          </cell>
          <cell r="I389" t="str">
            <v>Ancillary-Design</v>
          </cell>
          <cell r="J389" t="str">
            <v>50% or 100% Payment</v>
          </cell>
          <cell r="K389">
            <v>4</v>
          </cell>
          <cell r="L389">
            <v>1750</v>
          </cell>
          <cell r="M389">
            <v>68133</v>
          </cell>
          <cell r="N389">
            <v>0</v>
          </cell>
        </row>
        <row r="390">
          <cell r="A390" t="str">
            <v>100952a</v>
          </cell>
          <cell r="B390">
            <v>30.1</v>
          </cell>
          <cell r="C390">
            <v>197</v>
          </cell>
          <cell r="D390">
            <v>72100</v>
          </cell>
          <cell r="E390">
            <v>37011</v>
          </cell>
          <cell r="F390" t="str">
            <v>I</v>
          </cell>
          <cell r="G390" t="str">
            <v>GUIDELINE (ACT) PTY LTD</v>
          </cell>
          <cell r="H390" t="str">
            <v>Cortes, Frank</v>
          </cell>
          <cell r="I390" t="str">
            <v>Ancillary Project</v>
          </cell>
          <cell r="J390" t="str">
            <v>Government Order</v>
          </cell>
          <cell r="K390">
            <v>11</v>
          </cell>
          <cell r="L390">
            <v>0</v>
          </cell>
          <cell r="M390">
            <v>34102</v>
          </cell>
          <cell r="N390">
            <v>0</v>
          </cell>
        </row>
        <row r="391">
          <cell r="A391" t="str">
            <v>502067a</v>
          </cell>
          <cell r="B391">
            <v>30.1</v>
          </cell>
          <cell r="C391">
            <v>149</v>
          </cell>
          <cell r="D391">
            <v>4775</v>
          </cell>
          <cell r="E391">
            <v>36875</v>
          </cell>
          <cell r="F391" t="str">
            <v>I</v>
          </cell>
          <cell r="G391" t="str">
            <v>SCOTT BROTHERS</v>
          </cell>
          <cell r="H391" t="str">
            <v>Walisundara, Mrs. Lakshmi</v>
          </cell>
          <cell r="I391" t="str">
            <v>Ancillary-Design</v>
          </cell>
          <cell r="J391" t="str">
            <v>Full Payment</v>
          </cell>
          <cell r="K391">
            <v>11</v>
          </cell>
          <cell r="L391">
            <v>0</v>
          </cell>
          <cell r="M391">
            <v>34102</v>
          </cell>
          <cell r="N391">
            <v>0</v>
          </cell>
        </row>
        <row r="392">
          <cell r="A392" t="str">
            <v>506086a</v>
          </cell>
          <cell r="B392">
            <v>30.1</v>
          </cell>
          <cell r="C392">
            <v>168</v>
          </cell>
          <cell r="D392">
            <v>16400</v>
          </cell>
          <cell r="E392">
            <v>36908</v>
          </cell>
          <cell r="F392" t="str">
            <v>I</v>
          </cell>
          <cell r="G392" t="str">
            <v>ACT PROCUREMENT AND PROJECTS</v>
          </cell>
          <cell r="H392" t="str">
            <v>Walisundara, Mrs. Lakshmi</v>
          </cell>
          <cell r="I392" t="str">
            <v>Ancillary-Design</v>
          </cell>
          <cell r="J392" t="str">
            <v>Full Payment</v>
          </cell>
          <cell r="K392">
            <v>12</v>
          </cell>
          <cell r="L392">
            <v>0</v>
          </cell>
          <cell r="M392">
            <v>34102</v>
          </cell>
          <cell r="N392">
            <v>0</v>
          </cell>
        </row>
        <row r="393">
          <cell r="A393" t="str">
            <v>507111a</v>
          </cell>
          <cell r="B393">
            <v>30.1</v>
          </cell>
          <cell r="C393">
            <v>65</v>
          </cell>
          <cell r="D393">
            <v>42535</v>
          </cell>
          <cell r="E393">
            <v>36783</v>
          </cell>
          <cell r="F393" t="str">
            <v>I</v>
          </cell>
          <cell r="G393" t="str">
            <v>CANBERRA INSTITUTE OF TECHNOLOGY</v>
          </cell>
          <cell r="H393" t="str">
            <v>Hunnemann, Frank</v>
          </cell>
          <cell r="I393" t="str">
            <v>ENERGY - ANCILLIARY</v>
          </cell>
          <cell r="J393" t="str">
            <v>Full Payment</v>
          </cell>
          <cell r="K393">
            <v>11</v>
          </cell>
          <cell r="L393">
            <v>2130</v>
          </cell>
          <cell r="M393">
            <v>68190</v>
          </cell>
          <cell r="N393">
            <v>50620</v>
          </cell>
        </row>
        <row r="394">
          <cell r="A394" t="str">
            <v>513153a</v>
          </cell>
          <cell r="B394">
            <v>30.1</v>
          </cell>
          <cell r="C394">
            <v>451</v>
          </cell>
          <cell r="D394">
            <v>3200</v>
          </cell>
          <cell r="E394">
            <v>37175</v>
          </cell>
          <cell r="F394" t="str">
            <v>I</v>
          </cell>
          <cell r="G394" t="str">
            <v>CONSTRUCTION CONTROL QTC PTY LTD</v>
          </cell>
          <cell r="H394" t="str">
            <v>Rewal, Mr. Subhash</v>
          </cell>
          <cell r="I394" t="str">
            <v>2101 Invoice</v>
          </cell>
          <cell r="J394" t="str">
            <v>Full Payment</v>
          </cell>
          <cell r="K394">
            <v>11</v>
          </cell>
          <cell r="L394">
            <v>2101</v>
          </cell>
          <cell r="M394">
            <v>68170</v>
          </cell>
          <cell r="N394">
            <v>50200</v>
          </cell>
        </row>
      </sheetData>
      <sheetData sheetId="5" refreshError="1"/>
      <sheetData sheetId="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it&amp;Loss"/>
      <sheetName val="Activity"/>
      <sheetName val="Project"/>
      <sheetName val="DATA"/>
      <sheetName val="Revenue Data"/>
      <sheetName val="Project Data"/>
      <sheetName val="Cost Budg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501498</v>
          </cell>
          <cell r="B1">
            <v>20.100000000000001</v>
          </cell>
          <cell r="C1">
            <v>124</v>
          </cell>
          <cell r="D1">
            <v>6814</v>
          </cell>
          <cell r="E1">
            <v>36843</v>
          </cell>
          <cell r="F1" t="str">
            <v>I</v>
          </cell>
          <cell r="G1" t="str">
            <v>Federal Golf Club</v>
          </cell>
          <cell r="H1" t="str">
            <v>Astbury, Geoff</v>
          </cell>
          <cell r="I1" t="str">
            <v>2112 Invoice</v>
          </cell>
          <cell r="J1" t="str">
            <v>Full Payment</v>
          </cell>
          <cell r="K1">
            <v>11</v>
          </cell>
          <cell r="L1">
            <v>3200</v>
          </cell>
          <cell r="M1">
            <v>68120</v>
          </cell>
          <cell r="N1">
            <v>0</v>
          </cell>
          <cell r="O1" t="str">
            <v>Astbury, Geoff</v>
          </cell>
        </row>
        <row r="2">
          <cell r="A2">
            <v>501700</v>
          </cell>
          <cell r="B2">
            <v>1.1000000000000001</v>
          </cell>
          <cell r="C2">
            <v>274</v>
          </cell>
          <cell r="D2">
            <v>2360</v>
          </cell>
          <cell r="E2">
            <v>37015</v>
          </cell>
          <cell r="F2" t="str">
            <v>I</v>
          </cell>
          <cell r="G2" t="str">
            <v>PROJECT CO ORDINATION (AUSTRALIA) PTY LTD</v>
          </cell>
          <cell r="H2" t="str">
            <v>Harper, Mr. Rod</v>
          </cell>
          <cell r="I2" t="str">
            <v>Ancillary-General</v>
          </cell>
          <cell r="J2" t="str">
            <v>Full Payment</v>
          </cell>
          <cell r="K2">
            <v>12</v>
          </cell>
          <cell r="L2">
            <v>0</v>
          </cell>
          <cell r="M2">
            <v>34102</v>
          </cell>
          <cell r="N2">
            <v>0</v>
          </cell>
          <cell r="O2" t="str">
            <v>Smith, Mr. Gary</v>
          </cell>
        </row>
        <row r="3">
          <cell r="A3">
            <v>501783</v>
          </cell>
          <cell r="B3">
            <v>2.1</v>
          </cell>
          <cell r="C3">
            <v>78</v>
          </cell>
          <cell r="D3">
            <v>7823</v>
          </cell>
          <cell r="E3">
            <v>36804</v>
          </cell>
          <cell r="F3" t="str">
            <v>I</v>
          </cell>
          <cell r="G3" t="str">
            <v>CATHOLIC EDUCATION CENTRE</v>
          </cell>
          <cell r="H3" t="str">
            <v>Peisley, Mr. Warren</v>
          </cell>
          <cell r="I3" t="str">
            <v>Ancillary-Design</v>
          </cell>
          <cell r="J3" t="str">
            <v>Full Payment</v>
          </cell>
          <cell r="K3">
            <v>11</v>
          </cell>
          <cell r="L3">
            <v>3200</v>
          </cell>
          <cell r="M3">
            <v>68120</v>
          </cell>
          <cell r="N3">
            <v>0</v>
          </cell>
          <cell r="O3" t="str">
            <v>Smith, Mr. Gary</v>
          </cell>
        </row>
        <row r="4">
          <cell r="A4">
            <v>501798</v>
          </cell>
          <cell r="B4">
            <v>3.1</v>
          </cell>
          <cell r="C4">
            <v>179</v>
          </cell>
          <cell r="D4">
            <v>1300</v>
          </cell>
          <cell r="E4">
            <v>36920</v>
          </cell>
          <cell r="F4" t="str">
            <v>I</v>
          </cell>
          <cell r="G4" t="str">
            <v>WODEN CONSTRUCTION</v>
          </cell>
          <cell r="H4" t="str">
            <v>Smith, Mr. Gary</v>
          </cell>
          <cell r="I4" t="str">
            <v>Ancillary-Design</v>
          </cell>
          <cell r="J4" t="str">
            <v>Full Payment</v>
          </cell>
          <cell r="K4">
            <v>11</v>
          </cell>
          <cell r="L4">
            <v>0</v>
          </cell>
          <cell r="M4">
            <v>34102</v>
          </cell>
          <cell r="N4">
            <v>0</v>
          </cell>
          <cell r="O4" t="str">
            <v>Harper, Mr. Rod</v>
          </cell>
        </row>
        <row r="5">
          <cell r="A5">
            <v>501815</v>
          </cell>
          <cell r="B5">
            <v>30.1</v>
          </cell>
          <cell r="C5">
            <v>118</v>
          </cell>
          <cell r="D5">
            <v>16194.65</v>
          </cell>
          <cell r="E5">
            <v>36833</v>
          </cell>
          <cell r="F5" t="str">
            <v>I</v>
          </cell>
          <cell r="G5" t="str">
            <v>SYLVA ELECTRICAL</v>
          </cell>
          <cell r="H5" t="str">
            <v>Singh, Mr. Darshan</v>
          </cell>
          <cell r="I5" t="str">
            <v>Ancillary-Design</v>
          </cell>
          <cell r="J5" t="str">
            <v>Full Payment</v>
          </cell>
          <cell r="K5">
            <v>11</v>
          </cell>
          <cell r="L5">
            <v>3200</v>
          </cell>
          <cell r="M5">
            <v>68120</v>
          </cell>
          <cell r="N5">
            <v>0</v>
          </cell>
          <cell r="O5" t="str">
            <v>Peisley, Mr. Warren</v>
          </cell>
        </row>
        <row r="6">
          <cell r="A6">
            <v>502142</v>
          </cell>
          <cell r="B6">
            <v>30.1</v>
          </cell>
          <cell r="C6">
            <v>514</v>
          </cell>
          <cell r="D6">
            <v>4310</v>
          </cell>
          <cell r="E6">
            <v>37223</v>
          </cell>
          <cell r="F6" t="str">
            <v>I</v>
          </cell>
          <cell r="G6" t="str">
            <v>TOTALCARE INDUSTRIES LTD</v>
          </cell>
          <cell r="H6" t="str">
            <v>Peisley, Mr. Warren</v>
          </cell>
          <cell r="I6" t="str">
            <v>Elec Ntwk Project</v>
          </cell>
          <cell r="J6" t="str">
            <v>Full Payment</v>
          </cell>
          <cell r="K6">
            <v>11</v>
          </cell>
          <cell r="L6">
            <v>0</v>
          </cell>
          <cell r="M6">
            <v>34102</v>
          </cell>
          <cell r="N6">
            <v>0</v>
          </cell>
          <cell r="O6">
            <v>200006730301</v>
          </cell>
        </row>
        <row r="7">
          <cell r="A7">
            <v>502170</v>
          </cell>
          <cell r="B7">
            <v>16.100000000000001</v>
          </cell>
          <cell r="C7">
            <v>282</v>
          </cell>
          <cell r="D7">
            <v>1885</v>
          </cell>
          <cell r="E7">
            <v>37021</v>
          </cell>
          <cell r="F7" t="str">
            <v>I</v>
          </cell>
          <cell r="G7" t="str">
            <v>IEDCS ELECTRICAL</v>
          </cell>
          <cell r="H7" t="str">
            <v>Harper, Mr. Rod</v>
          </cell>
          <cell r="I7" t="str">
            <v>11 Company</v>
          </cell>
          <cell r="J7" t="str">
            <v>Full Payment</v>
          </cell>
          <cell r="K7">
            <v>11</v>
          </cell>
          <cell r="L7">
            <v>0</v>
          </cell>
          <cell r="M7">
            <v>34102</v>
          </cell>
          <cell r="N7">
            <v>0</v>
          </cell>
          <cell r="O7" t="str">
            <v>Singh, Mr. Darshan</v>
          </cell>
        </row>
        <row r="8">
          <cell r="A8">
            <v>502407</v>
          </cell>
          <cell r="B8">
            <v>30.1</v>
          </cell>
          <cell r="C8">
            <v>231</v>
          </cell>
          <cell r="D8">
            <v>1650</v>
          </cell>
          <cell r="E8">
            <v>36978</v>
          </cell>
          <cell r="F8" t="str">
            <v>I</v>
          </cell>
          <cell r="G8" t="str">
            <v>Milin Brothers Pty Ltd</v>
          </cell>
          <cell r="H8" t="str">
            <v>Cortes, Frank</v>
          </cell>
          <cell r="I8" t="str">
            <v>Ancillary Project</v>
          </cell>
          <cell r="J8" t="str">
            <v>Full Payment</v>
          </cell>
          <cell r="K8">
            <v>11</v>
          </cell>
          <cell r="L8">
            <v>0</v>
          </cell>
          <cell r="M8">
            <v>34102</v>
          </cell>
          <cell r="N8">
            <v>0</v>
          </cell>
          <cell r="O8" t="str">
            <v>Peisley, Mr. Warren</v>
          </cell>
        </row>
        <row r="9">
          <cell r="A9">
            <v>502408</v>
          </cell>
          <cell r="B9">
            <v>30.1</v>
          </cell>
          <cell r="C9">
            <v>366</v>
          </cell>
          <cell r="D9">
            <v>56244</v>
          </cell>
          <cell r="E9">
            <v>37091</v>
          </cell>
          <cell r="F9" t="str">
            <v>I</v>
          </cell>
          <cell r="G9" t="str">
            <v>ANU</v>
          </cell>
          <cell r="H9" t="str">
            <v>Maguire, Paul</v>
          </cell>
          <cell r="I9" t="str">
            <v>Ancillary-General</v>
          </cell>
          <cell r="J9" t="str">
            <v>Full Payment</v>
          </cell>
          <cell r="K9">
            <v>11</v>
          </cell>
          <cell r="L9">
            <v>0</v>
          </cell>
          <cell r="M9">
            <v>34102</v>
          </cell>
          <cell r="N9">
            <v>0</v>
          </cell>
          <cell r="O9" t="str">
            <v>Walisundara, Mrs. Lakshmi</v>
          </cell>
        </row>
        <row r="10">
          <cell r="A10">
            <v>502442</v>
          </cell>
          <cell r="B10">
            <v>1.1000000000000001</v>
          </cell>
          <cell r="C10">
            <v>26</v>
          </cell>
          <cell r="D10">
            <v>560</v>
          </cell>
          <cell r="E10">
            <v>36755</v>
          </cell>
          <cell r="F10" t="str">
            <v>I</v>
          </cell>
          <cell r="G10" t="str">
            <v>KOUNDOURIS GROUP</v>
          </cell>
          <cell r="H10" t="str">
            <v>Singh, Mr. Darshan</v>
          </cell>
          <cell r="I10" t="str">
            <v>ENERGY - ANCILLIARY</v>
          </cell>
          <cell r="J10" t="str">
            <v>Full Payment</v>
          </cell>
          <cell r="K10">
            <v>11</v>
          </cell>
          <cell r="L10">
            <v>3200</v>
          </cell>
          <cell r="M10">
            <v>68120</v>
          </cell>
          <cell r="N10">
            <v>0</v>
          </cell>
          <cell r="O10" t="str">
            <v>Smith, Mr. Gary</v>
          </cell>
        </row>
        <row r="11">
          <cell r="A11">
            <v>502442</v>
          </cell>
          <cell r="B11">
            <v>1.4</v>
          </cell>
          <cell r="C11">
            <v>325</v>
          </cell>
          <cell r="D11">
            <v>616</v>
          </cell>
          <cell r="E11">
            <v>37048</v>
          </cell>
          <cell r="F11" t="str">
            <v>I</v>
          </cell>
          <cell r="G11" t="str">
            <v>GUIDELINE (ACT) PTY LTD</v>
          </cell>
          <cell r="H11" t="str">
            <v>Singh, Mr. Darshan</v>
          </cell>
          <cell r="I11" t="str">
            <v>Ancillary-Design</v>
          </cell>
          <cell r="J11" t="str">
            <v>Full Payment</v>
          </cell>
          <cell r="K11">
            <v>11</v>
          </cell>
          <cell r="L11">
            <v>0</v>
          </cell>
          <cell r="M11">
            <v>34102</v>
          </cell>
          <cell r="N11">
            <v>0</v>
          </cell>
          <cell r="O11" t="str">
            <v>Smith, Mr. Gary</v>
          </cell>
        </row>
        <row r="12">
          <cell r="A12">
            <v>502456</v>
          </cell>
          <cell r="B12">
            <v>30.1</v>
          </cell>
          <cell r="C12">
            <v>185</v>
          </cell>
          <cell r="D12">
            <v>3110</v>
          </cell>
          <cell r="E12">
            <v>36931</v>
          </cell>
          <cell r="F12" t="str">
            <v>I</v>
          </cell>
          <cell r="G12" t="str">
            <v>INTERGRATED CONSTRUCTION (MANAGEMENT SERVICES)</v>
          </cell>
          <cell r="H12" t="str">
            <v>Maguire, Paul</v>
          </cell>
          <cell r="I12" t="str">
            <v>Ancillary-Design</v>
          </cell>
          <cell r="J12" t="str">
            <v>Full Payment</v>
          </cell>
          <cell r="K12">
            <v>11</v>
          </cell>
          <cell r="L12">
            <v>0</v>
          </cell>
          <cell r="M12">
            <v>34102</v>
          </cell>
          <cell r="N12">
            <v>0</v>
          </cell>
          <cell r="O12" t="str">
            <v>Smith, Mr. Gary</v>
          </cell>
        </row>
        <row r="13">
          <cell r="A13">
            <v>502489</v>
          </cell>
          <cell r="B13">
            <v>30.1</v>
          </cell>
          <cell r="C13">
            <v>108</v>
          </cell>
          <cell r="D13">
            <v>7019.16</v>
          </cell>
          <cell r="E13">
            <v>36825</v>
          </cell>
          <cell r="F13" t="str">
            <v>I</v>
          </cell>
          <cell r="G13" t="str">
            <v>Toorak Management Pty Ltd</v>
          </cell>
          <cell r="H13" t="str">
            <v>Singh, Mr. Darshan</v>
          </cell>
          <cell r="I13" t="str">
            <v>Ancillary-Design</v>
          </cell>
          <cell r="J13" t="str">
            <v>Full Payment</v>
          </cell>
          <cell r="K13">
            <v>11</v>
          </cell>
          <cell r="L13">
            <v>3200</v>
          </cell>
          <cell r="M13">
            <v>68120</v>
          </cell>
          <cell r="N13">
            <v>0</v>
          </cell>
          <cell r="O13" t="str">
            <v>Harper, Mr. Rod</v>
          </cell>
        </row>
        <row r="14">
          <cell r="A14">
            <v>506062</v>
          </cell>
          <cell r="B14">
            <v>30.1</v>
          </cell>
          <cell r="C14">
            <v>290</v>
          </cell>
          <cell r="D14">
            <v>81130.2</v>
          </cell>
          <cell r="E14">
            <v>37022</v>
          </cell>
          <cell r="F14" t="str">
            <v>I</v>
          </cell>
          <cell r="G14" t="str">
            <v>ACT PROCUREMENT AND PROJECTS</v>
          </cell>
          <cell r="H14" t="str">
            <v>Rewal, Mr. Subhash</v>
          </cell>
          <cell r="I14" t="str">
            <v>Ancillary-General</v>
          </cell>
          <cell r="J14" t="str">
            <v>Full Payment</v>
          </cell>
          <cell r="K14">
            <v>12</v>
          </cell>
          <cell r="L14">
            <v>0</v>
          </cell>
          <cell r="M14">
            <v>34102</v>
          </cell>
          <cell r="N14">
            <v>0</v>
          </cell>
          <cell r="O14" t="str">
            <v>Cortes, Frank</v>
          </cell>
        </row>
        <row r="15">
          <cell r="A15">
            <v>507012</v>
          </cell>
          <cell r="B15">
            <v>30.1</v>
          </cell>
          <cell r="C15">
            <v>31</v>
          </cell>
          <cell r="D15">
            <v>56430.91</v>
          </cell>
          <cell r="E15">
            <v>36759</v>
          </cell>
          <cell r="F15" t="str">
            <v>I</v>
          </cell>
          <cell r="G15" t="str">
            <v>ACCLAIM CONTRACTORS</v>
          </cell>
          <cell r="H15" t="str">
            <v>Singh, Mr. Darshan</v>
          </cell>
          <cell r="I15" t="str">
            <v>04 Company</v>
          </cell>
          <cell r="J15" t="str">
            <v>Full Payment</v>
          </cell>
          <cell r="K15">
            <v>12</v>
          </cell>
          <cell r="L15">
            <v>0</v>
          </cell>
          <cell r="M15">
            <v>34102</v>
          </cell>
          <cell r="N15">
            <v>0</v>
          </cell>
          <cell r="O15" t="str">
            <v>Singh, Mr. Darshan</v>
          </cell>
        </row>
        <row r="16">
          <cell r="A16">
            <v>507021</v>
          </cell>
          <cell r="B16">
            <v>30.1</v>
          </cell>
          <cell r="C16">
            <v>340</v>
          </cell>
          <cell r="D16">
            <v>12113.64</v>
          </cell>
          <cell r="E16">
            <v>37067</v>
          </cell>
          <cell r="F16" t="str">
            <v>I</v>
          </cell>
          <cell r="G16" t="str">
            <v>URBAN CONTRACTORS</v>
          </cell>
          <cell r="H16" t="str">
            <v>Singh, Mr. Darshan</v>
          </cell>
          <cell r="I16" t="str">
            <v>Ancillary-Design</v>
          </cell>
          <cell r="J16" t="str">
            <v>Full Payment</v>
          </cell>
          <cell r="K16">
            <v>11</v>
          </cell>
          <cell r="L16">
            <v>0</v>
          </cell>
          <cell r="M16">
            <v>34102</v>
          </cell>
          <cell r="N16">
            <v>0</v>
          </cell>
          <cell r="O16" t="str">
            <v>Singh, Mr. Darshan</v>
          </cell>
        </row>
        <row r="17">
          <cell r="A17">
            <v>507049</v>
          </cell>
          <cell r="B17">
            <v>30.1</v>
          </cell>
          <cell r="C17">
            <v>300</v>
          </cell>
          <cell r="D17">
            <v>82500.05</v>
          </cell>
          <cell r="E17">
            <v>37029</v>
          </cell>
          <cell r="F17" t="str">
            <v>I</v>
          </cell>
          <cell r="G17" t="str">
            <v>ACT PROCUREMENT AND PROJECTS</v>
          </cell>
          <cell r="H17" t="str">
            <v>Rewal, Mr. Subhash</v>
          </cell>
          <cell r="I17" t="str">
            <v>Ancillary-Design</v>
          </cell>
          <cell r="J17" t="str">
            <v>Government Order</v>
          </cell>
          <cell r="K17">
            <v>12</v>
          </cell>
          <cell r="L17">
            <v>0</v>
          </cell>
          <cell r="M17">
            <v>34102</v>
          </cell>
          <cell r="N17">
            <v>0</v>
          </cell>
          <cell r="O17" t="str">
            <v>Maguire, Paul</v>
          </cell>
        </row>
        <row r="18">
          <cell r="A18">
            <v>507050</v>
          </cell>
          <cell r="B18">
            <v>30.1</v>
          </cell>
          <cell r="C18">
            <v>302</v>
          </cell>
          <cell r="D18">
            <v>81265.52</v>
          </cell>
          <cell r="E18">
            <v>37029</v>
          </cell>
          <cell r="F18" t="str">
            <v>I</v>
          </cell>
          <cell r="G18" t="str">
            <v>ACT PROCUREMENT AND PROJECTS</v>
          </cell>
          <cell r="H18" t="str">
            <v>Rewal, Mr. Subhash</v>
          </cell>
          <cell r="I18" t="str">
            <v>Ancillary-Design</v>
          </cell>
          <cell r="J18" t="str">
            <v>Government Order</v>
          </cell>
          <cell r="K18">
            <v>12</v>
          </cell>
          <cell r="L18">
            <v>0</v>
          </cell>
          <cell r="M18">
            <v>34102</v>
          </cell>
          <cell r="N18">
            <v>0</v>
          </cell>
          <cell r="O18" t="str">
            <v>Singh, Mr. Darshan</v>
          </cell>
        </row>
        <row r="19">
          <cell r="A19">
            <v>507052</v>
          </cell>
          <cell r="B19">
            <v>30.1</v>
          </cell>
          <cell r="C19">
            <v>299</v>
          </cell>
          <cell r="D19">
            <v>42000</v>
          </cell>
          <cell r="E19">
            <v>37029</v>
          </cell>
          <cell r="F19" t="str">
            <v>I</v>
          </cell>
          <cell r="G19" t="str">
            <v>ACT PROCUREMENT AND PROJECTS</v>
          </cell>
          <cell r="H19" t="str">
            <v>Cortes, Frank</v>
          </cell>
          <cell r="I19" t="str">
            <v>Ancillary-Design</v>
          </cell>
          <cell r="J19" t="str">
            <v>Government Order</v>
          </cell>
          <cell r="K19">
            <v>12</v>
          </cell>
          <cell r="L19">
            <v>0</v>
          </cell>
          <cell r="M19">
            <v>34102</v>
          </cell>
          <cell r="N19">
            <v>0</v>
          </cell>
          <cell r="O19" t="str">
            <v>Singh, Mr. Darshan</v>
          </cell>
        </row>
        <row r="20">
          <cell r="A20">
            <v>507085</v>
          </cell>
          <cell r="B20">
            <v>30.1</v>
          </cell>
          <cell r="C20">
            <v>18</v>
          </cell>
          <cell r="D20">
            <v>75735</v>
          </cell>
          <cell r="E20">
            <v>36750</v>
          </cell>
          <cell r="F20" t="str">
            <v>I</v>
          </cell>
          <cell r="G20" t="str">
            <v>MBA LAND</v>
          </cell>
          <cell r="H20" t="str">
            <v>Walisundara, Mrs. Lakshmi</v>
          </cell>
          <cell r="I20" t="str">
            <v>Ancillary-Design</v>
          </cell>
          <cell r="J20" t="str">
            <v>50% or 100% Payment</v>
          </cell>
          <cell r="K20">
            <v>4</v>
          </cell>
          <cell r="L20">
            <v>0</v>
          </cell>
          <cell r="M20">
            <v>34101</v>
          </cell>
          <cell r="N20">
            <v>0</v>
          </cell>
          <cell r="O20" t="str">
            <v>Rewal, Mr. Subhash</v>
          </cell>
        </row>
        <row r="21">
          <cell r="A21">
            <v>507094</v>
          </cell>
          <cell r="B21">
            <v>30.1</v>
          </cell>
          <cell r="C21">
            <v>39</v>
          </cell>
          <cell r="D21">
            <v>12809.64</v>
          </cell>
          <cell r="E21">
            <v>36767</v>
          </cell>
          <cell r="F21" t="str">
            <v>I</v>
          </cell>
          <cell r="G21" t="str">
            <v>YOUNG CONSULTING ENGINEERS PTY LTD</v>
          </cell>
          <cell r="H21" t="str">
            <v>Singh, Mr. Darshan</v>
          </cell>
          <cell r="I21" t="str">
            <v>04 Company</v>
          </cell>
          <cell r="J21" t="str">
            <v>Full Payment</v>
          </cell>
          <cell r="K21">
            <v>4</v>
          </cell>
          <cell r="L21">
            <v>0</v>
          </cell>
          <cell r="M21">
            <v>34102</v>
          </cell>
          <cell r="N21">
            <v>0</v>
          </cell>
          <cell r="O21" t="str">
            <v>Singh, Mr. Darshan</v>
          </cell>
        </row>
        <row r="22">
          <cell r="A22">
            <v>507098</v>
          </cell>
          <cell r="B22">
            <v>30.1</v>
          </cell>
          <cell r="C22">
            <v>98</v>
          </cell>
          <cell r="D22">
            <v>13169</v>
          </cell>
          <cell r="E22">
            <v>36817</v>
          </cell>
          <cell r="F22" t="str">
            <v>I</v>
          </cell>
          <cell r="G22" t="str">
            <v>HARCOURT HILL PTY LTD</v>
          </cell>
          <cell r="H22" t="str">
            <v>Peisley, Mr. Warren</v>
          </cell>
          <cell r="I22" t="str">
            <v>Ancillary-Design</v>
          </cell>
          <cell r="J22" t="str">
            <v>Full Payment</v>
          </cell>
          <cell r="K22">
            <v>12</v>
          </cell>
          <cell r="L22">
            <v>0</v>
          </cell>
          <cell r="M22">
            <v>34102</v>
          </cell>
          <cell r="N22">
            <v>0</v>
          </cell>
          <cell r="O22" t="str">
            <v>Singh, Mr. Darshan</v>
          </cell>
        </row>
        <row r="23">
          <cell r="A23">
            <v>507101</v>
          </cell>
          <cell r="B23">
            <v>30.1</v>
          </cell>
          <cell r="C23">
            <v>220</v>
          </cell>
          <cell r="D23">
            <v>881.05</v>
          </cell>
          <cell r="E23">
            <v>36965</v>
          </cell>
          <cell r="F23" t="str">
            <v>I</v>
          </cell>
          <cell r="G23" t="str">
            <v>CHIEF MINISTERS OFFICE</v>
          </cell>
          <cell r="H23" t="str">
            <v>Rewal, Mr. Subhash</v>
          </cell>
          <cell r="I23" t="str">
            <v>Ancillary-Design</v>
          </cell>
          <cell r="J23" t="str">
            <v>Full Payment</v>
          </cell>
          <cell r="K23">
            <v>12</v>
          </cell>
          <cell r="L23">
            <v>0</v>
          </cell>
          <cell r="M23">
            <v>34102</v>
          </cell>
          <cell r="N23">
            <v>0</v>
          </cell>
          <cell r="O23" t="str">
            <v>Rewal, Mr. Subhash</v>
          </cell>
        </row>
        <row r="24">
          <cell r="A24">
            <v>507106</v>
          </cell>
          <cell r="B24">
            <v>30.1</v>
          </cell>
          <cell r="C24">
            <v>173</v>
          </cell>
          <cell r="D24">
            <v>29557.15</v>
          </cell>
          <cell r="E24">
            <v>36915</v>
          </cell>
          <cell r="F24" t="str">
            <v>I</v>
          </cell>
          <cell r="G24" t="str">
            <v>ACT PROCUREMENT AND PROJECTS</v>
          </cell>
          <cell r="H24" t="str">
            <v>Singh, Mr. Darshan</v>
          </cell>
          <cell r="I24" t="str">
            <v>Ancillary-Design</v>
          </cell>
          <cell r="J24" t="str">
            <v>Full Payment</v>
          </cell>
          <cell r="K24">
            <v>12</v>
          </cell>
          <cell r="L24">
            <v>0</v>
          </cell>
          <cell r="M24">
            <v>34102</v>
          </cell>
          <cell r="N24">
            <v>0</v>
          </cell>
          <cell r="O24" t="str">
            <v>Rewal, Mr. Subhash</v>
          </cell>
        </row>
        <row r="25">
          <cell r="A25">
            <v>507108</v>
          </cell>
          <cell r="B25">
            <v>30.1</v>
          </cell>
          <cell r="C25">
            <v>259</v>
          </cell>
          <cell r="D25">
            <v>28732.82</v>
          </cell>
          <cell r="E25">
            <v>36999</v>
          </cell>
          <cell r="F25" t="str">
            <v>I</v>
          </cell>
          <cell r="G25" t="str">
            <v>ACT PROCUREMENT AND PROJECTS</v>
          </cell>
          <cell r="H25" t="str">
            <v>Rewal, Mr. Subhash</v>
          </cell>
          <cell r="I25" t="str">
            <v>Ancillary Project</v>
          </cell>
          <cell r="J25" t="str">
            <v>Government Order</v>
          </cell>
          <cell r="K25">
            <v>12</v>
          </cell>
          <cell r="L25">
            <v>0</v>
          </cell>
          <cell r="M25">
            <v>34102</v>
          </cell>
          <cell r="N25">
            <v>0</v>
          </cell>
          <cell r="O25" t="str">
            <v>Rewal, Mr. Subhash</v>
          </cell>
        </row>
        <row r="26">
          <cell r="A26">
            <v>507113</v>
          </cell>
          <cell r="B26">
            <v>30.1</v>
          </cell>
          <cell r="C26">
            <v>332</v>
          </cell>
          <cell r="D26">
            <v>31240.86</v>
          </cell>
          <cell r="E26">
            <v>37050</v>
          </cell>
          <cell r="F26" t="str">
            <v>I</v>
          </cell>
          <cell r="G26" t="str">
            <v>ACT PROCUREMENT AND PROJECTS</v>
          </cell>
          <cell r="H26" t="str">
            <v>Rewal, Mr. Subhash</v>
          </cell>
          <cell r="I26" t="str">
            <v>Ancillary-Design</v>
          </cell>
          <cell r="J26" t="str">
            <v>Government Order</v>
          </cell>
          <cell r="K26">
            <v>12</v>
          </cell>
          <cell r="L26">
            <v>0</v>
          </cell>
          <cell r="M26">
            <v>34102</v>
          </cell>
          <cell r="N26">
            <v>0</v>
          </cell>
          <cell r="O26" t="str">
            <v>Cortes, Frank</v>
          </cell>
        </row>
        <row r="27">
          <cell r="A27">
            <v>507116</v>
          </cell>
          <cell r="B27">
            <v>30.1</v>
          </cell>
          <cell r="C27">
            <v>222</v>
          </cell>
          <cell r="D27">
            <v>51390</v>
          </cell>
          <cell r="E27">
            <v>36969</v>
          </cell>
          <cell r="F27" t="str">
            <v>I</v>
          </cell>
          <cell r="G27" t="str">
            <v>HEWATT EATHWORKS PTY LTD</v>
          </cell>
          <cell r="H27" t="str">
            <v>Rewal, Mr. Subhash</v>
          </cell>
          <cell r="I27" t="str">
            <v>Ancillary-Design</v>
          </cell>
          <cell r="J27" t="str">
            <v>Full Payment</v>
          </cell>
          <cell r="K27">
            <v>11</v>
          </cell>
          <cell r="L27">
            <v>0</v>
          </cell>
          <cell r="M27">
            <v>34102</v>
          </cell>
          <cell r="N27">
            <v>0</v>
          </cell>
          <cell r="O27" t="str">
            <v>Walisundara, Mrs. Lakshmi</v>
          </cell>
        </row>
        <row r="28">
          <cell r="A28">
            <v>507118</v>
          </cell>
          <cell r="B28">
            <v>30.1</v>
          </cell>
          <cell r="C28">
            <v>53</v>
          </cell>
          <cell r="D28">
            <v>7265</v>
          </cell>
          <cell r="E28">
            <v>36776</v>
          </cell>
          <cell r="F28" t="str">
            <v>I</v>
          </cell>
          <cell r="G28" t="str">
            <v>CSIRO PLANT INDUSTRY</v>
          </cell>
          <cell r="H28" t="str">
            <v>Walisundara, Mrs. Lakshmi</v>
          </cell>
          <cell r="I28" t="str">
            <v>Ancillary-Design</v>
          </cell>
          <cell r="J28" t="str">
            <v>Full Payment</v>
          </cell>
          <cell r="K28">
            <v>12</v>
          </cell>
          <cell r="L28">
            <v>0</v>
          </cell>
          <cell r="M28">
            <v>34102</v>
          </cell>
          <cell r="N28">
            <v>0</v>
          </cell>
          <cell r="O28" t="str">
            <v>Walisundara, Mrs. Lakshmi</v>
          </cell>
        </row>
        <row r="29">
          <cell r="A29">
            <v>507122</v>
          </cell>
          <cell r="B29">
            <v>30.1</v>
          </cell>
          <cell r="C29">
            <v>331</v>
          </cell>
          <cell r="D29">
            <v>22078.18</v>
          </cell>
          <cell r="E29">
            <v>37050</v>
          </cell>
          <cell r="F29" t="str">
            <v>I</v>
          </cell>
          <cell r="G29" t="str">
            <v>ACT PROCUREMENT AND PROJECTS</v>
          </cell>
          <cell r="H29" t="str">
            <v>Rewal, Mr. Subhash</v>
          </cell>
          <cell r="I29" t="str">
            <v>Ancillary-Design</v>
          </cell>
          <cell r="J29" t="str">
            <v>Government Order</v>
          </cell>
          <cell r="K29">
            <v>12</v>
          </cell>
          <cell r="L29">
            <v>0</v>
          </cell>
          <cell r="M29">
            <v>34102</v>
          </cell>
          <cell r="N29">
            <v>0</v>
          </cell>
          <cell r="O29" t="str">
            <v>Singh, Mr. Darshan</v>
          </cell>
        </row>
        <row r="30">
          <cell r="A30">
            <v>507123</v>
          </cell>
          <cell r="B30">
            <v>30.1</v>
          </cell>
          <cell r="C30">
            <v>69</v>
          </cell>
          <cell r="D30">
            <v>2472</v>
          </cell>
          <cell r="E30">
            <v>36788</v>
          </cell>
          <cell r="F30" t="str">
            <v>I</v>
          </cell>
          <cell r="G30" t="str">
            <v>ST HILLIERS (ACT)</v>
          </cell>
          <cell r="H30" t="str">
            <v>Peisley, Mr. Warren</v>
          </cell>
          <cell r="I30" t="str">
            <v>Ancillary-Design</v>
          </cell>
          <cell r="J30" t="str">
            <v>Full Payment</v>
          </cell>
          <cell r="K30">
            <v>12</v>
          </cell>
          <cell r="L30">
            <v>0</v>
          </cell>
          <cell r="M30">
            <v>34102</v>
          </cell>
          <cell r="N30">
            <v>0</v>
          </cell>
          <cell r="O30" t="str">
            <v>Peisley, Mr. Warren</v>
          </cell>
        </row>
        <row r="31">
          <cell r="A31">
            <v>507124</v>
          </cell>
          <cell r="B31">
            <v>30.1</v>
          </cell>
          <cell r="C31">
            <v>136</v>
          </cell>
          <cell r="D31">
            <v>10950</v>
          </cell>
          <cell r="E31">
            <v>36859</v>
          </cell>
          <cell r="F31" t="str">
            <v>I</v>
          </cell>
          <cell r="G31" t="str">
            <v>OSBORNE CONSULTANTS PTY LTD</v>
          </cell>
          <cell r="H31" t="str">
            <v>Walisundara, Mrs. Lakshmi</v>
          </cell>
          <cell r="I31" t="str">
            <v>Ancillary-Design</v>
          </cell>
          <cell r="J31" t="str">
            <v>Full Payment</v>
          </cell>
          <cell r="K31">
            <v>12</v>
          </cell>
          <cell r="L31">
            <v>0</v>
          </cell>
          <cell r="M31">
            <v>34102</v>
          </cell>
          <cell r="N31">
            <v>0</v>
          </cell>
          <cell r="O31" t="str">
            <v>Rewal, Mr. Subhash</v>
          </cell>
        </row>
        <row r="32">
          <cell r="A32">
            <v>507125</v>
          </cell>
          <cell r="B32">
            <v>30.1</v>
          </cell>
          <cell r="C32">
            <v>102</v>
          </cell>
          <cell r="D32">
            <v>16200</v>
          </cell>
          <cell r="E32">
            <v>36819</v>
          </cell>
          <cell r="F32" t="str">
            <v>I</v>
          </cell>
          <cell r="G32" t="str">
            <v>MBA LAND</v>
          </cell>
          <cell r="H32" t="str">
            <v>Walisundara, Mrs. Lakshmi</v>
          </cell>
          <cell r="I32" t="str">
            <v>Ancillary-Design</v>
          </cell>
          <cell r="J32" t="str">
            <v>Full Payment</v>
          </cell>
          <cell r="K32">
            <v>12</v>
          </cell>
          <cell r="L32">
            <v>0</v>
          </cell>
          <cell r="M32">
            <v>34102</v>
          </cell>
          <cell r="N32">
            <v>0</v>
          </cell>
          <cell r="O32" t="str">
            <v>Rewal, Mr. Subhash</v>
          </cell>
        </row>
        <row r="33">
          <cell r="A33">
            <v>507127</v>
          </cell>
          <cell r="B33">
            <v>30.1</v>
          </cell>
          <cell r="C33">
            <v>177</v>
          </cell>
          <cell r="D33">
            <v>99985</v>
          </cell>
          <cell r="E33">
            <v>36916</v>
          </cell>
          <cell r="F33" t="str">
            <v>I</v>
          </cell>
          <cell r="G33" t="str">
            <v>CANBERRA INVESTMENT CORPORATION</v>
          </cell>
          <cell r="H33" t="str">
            <v>Walisundara, Mrs. Lakshmi</v>
          </cell>
          <cell r="I33" t="str">
            <v>Ancillary-Design</v>
          </cell>
          <cell r="J33" t="str">
            <v>50% or 100% Payment</v>
          </cell>
          <cell r="K33">
            <v>12</v>
          </cell>
          <cell r="L33">
            <v>0</v>
          </cell>
          <cell r="M33">
            <v>34102</v>
          </cell>
          <cell r="N33">
            <v>0</v>
          </cell>
          <cell r="O33" t="str">
            <v>Singh, Mr. Darshan</v>
          </cell>
        </row>
        <row r="34">
          <cell r="A34">
            <v>507128</v>
          </cell>
          <cell r="B34">
            <v>10.1</v>
          </cell>
          <cell r="C34">
            <v>264</v>
          </cell>
          <cell r="D34">
            <v>7247.68</v>
          </cell>
          <cell r="E34">
            <v>37005</v>
          </cell>
          <cell r="F34" t="str">
            <v>I</v>
          </cell>
          <cell r="G34" t="str">
            <v>DEPARTMENT OF URBAN SERVICES</v>
          </cell>
          <cell r="H34" t="str">
            <v>Rewal, Mr. Subhash</v>
          </cell>
          <cell r="I34" t="str">
            <v>Ancillary-Design</v>
          </cell>
          <cell r="J34" t="str">
            <v>Government Order</v>
          </cell>
          <cell r="K34">
            <v>12</v>
          </cell>
          <cell r="L34">
            <v>0</v>
          </cell>
          <cell r="M34">
            <v>34102</v>
          </cell>
          <cell r="N34">
            <v>0</v>
          </cell>
          <cell r="O34" t="str">
            <v>Rewal, Mr. Subhash</v>
          </cell>
        </row>
        <row r="35">
          <cell r="A35">
            <v>507129</v>
          </cell>
          <cell r="B35">
            <v>10.1</v>
          </cell>
          <cell r="C35">
            <v>360</v>
          </cell>
          <cell r="D35">
            <v>36790.910000000003</v>
          </cell>
          <cell r="E35">
            <v>37085</v>
          </cell>
          <cell r="F35" t="str">
            <v>I</v>
          </cell>
          <cell r="G35" t="str">
            <v>ACT PROCUREMENT AND PROJECTS</v>
          </cell>
          <cell r="H35" t="str">
            <v>Rewal, Mr. Subhash</v>
          </cell>
          <cell r="I35" t="str">
            <v>Elec Ntwk Project</v>
          </cell>
          <cell r="J35" t="str">
            <v>Government Order</v>
          </cell>
          <cell r="K35">
            <v>11</v>
          </cell>
          <cell r="L35">
            <v>0</v>
          </cell>
          <cell r="M35">
            <v>34101</v>
          </cell>
          <cell r="N35">
            <v>0</v>
          </cell>
          <cell r="O35" t="str">
            <v>Rewal, Mr. Subhash</v>
          </cell>
        </row>
        <row r="36">
          <cell r="A36">
            <v>507130</v>
          </cell>
          <cell r="B36">
            <v>30.1</v>
          </cell>
          <cell r="C36">
            <v>114</v>
          </cell>
          <cell r="D36">
            <v>48446</v>
          </cell>
          <cell r="E36">
            <v>36829</v>
          </cell>
          <cell r="F36" t="str">
            <v>I</v>
          </cell>
          <cell r="G36" t="str">
            <v>HARCOURT HILL PTY LTD</v>
          </cell>
          <cell r="H36" t="str">
            <v>Peisley, Mr. Warren</v>
          </cell>
          <cell r="I36" t="str">
            <v>Ancillary-Design</v>
          </cell>
          <cell r="J36" t="str">
            <v>50% or 100% Payment</v>
          </cell>
          <cell r="K36">
            <v>12</v>
          </cell>
          <cell r="L36">
            <v>0</v>
          </cell>
          <cell r="M36">
            <v>34102</v>
          </cell>
          <cell r="N36">
            <v>0</v>
          </cell>
          <cell r="O36" t="str">
            <v>Rewal, Mr. Subhash</v>
          </cell>
        </row>
        <row r="37">
          <cell r="A37">
            <v>507131</v>
          </cell>
          <cell r="B37">
            <v>30.1</v>
          </cell>
          <cell r="C37">
            <v>537</v>
          </cell>
          <cell r="D37">
            <v>37550</v>
          </cell>
          <cell r="E37">
            <v>37245</v>
          </cell>
          <cell r="F37" t="str">
            <v>I</v>
          </cell>
          <cell r="G37" t="str">
            <v>HARCOURT HILL PTY LTD</v>
          </cell>
          <cell r="H37" t="str">
            <v>Peisley, Mr. Warren</v>
          </cell>
          <cell r="I37" t="str">
            <v>Elec Ntwk Project</v>
          </cell>
          <cell r="J37" t="str">
            <v>50% or 100% Payment</v>
          </cell>
          <cell r="K37">
            <v>11</v>
          </cell>
          <cell r="L37">
            <v>0</v>
          </cell>
          <cell r="M37">
            <v>34101</v>
          </cell>
          <cell r="N37">
            <v>0</v>
          </cell>
          <cell r="O37" t="str">
            <v>Walisundara, Mrs. Lakshmi</v>
          </cell>
        </row>
        <row r="38">
          <cell r="A38">
            <v>507132</v>
          </cell>
          <cell r="B38">
            <v>30.1</v>
          </cell>
          <cell r="C38">
            <v>164</v>
          </cell>
          <cell r="D38">
            <v>29050</v>
          </cell>
          <cell r="E38">
            <v>36900</v>
          </cell>
          <cell r="F38" t="str">
            <v>I</v>
          </cell>
          <cell r="G38" t="str">
            <v>CIC PENDON PTY LTD</v>
          </cell>
          <cell r="H38" t="str">
            <v>Maguire, Paul</v>
          </cell>
          <cell r="I38" t="str">
            <v>Ancillary Project</v>
          </cell>
          <cell r="J38" t="str">
            <v>Full Payment</v>
          </cell>
          <cell r="K38">
            <v>12</v>
          </cell>
          <cell r="L38">
            <v>0</v>
          </cell>
          <cell r="M38">
            <v>34102</v>
          </cell>
          <cell r="N38">
            <v>0</v>
          </cell>
          <cell r="O38" t="str">
            <v>Rewal, Mr. Subhash</v>
          </cell>
        </row>
        <row r="39">
          <cell r="A39">
            <v>507133</v>
          </cell>
          <cell r="B39">
            <v>30.1</v>
          </cell>
          <cell r="C39">
            <v>211</v>
          </cell>
          <cell r="D39">
            <v>50852.27</v>
          </cell>
          <cell r="E39">
            <v>36957</v>
          </cell>
          <cell r="F39" t="str">
            <v>I</v>
          </cell>
          <cell r="G39" t="str">
            <v>ACT PROCUREMENT AND PROJECTS</v>
          </cell>
          <cell r="H39" t="str">
            <v>Singh, Mr. Darshan</v>
          </cell>
          <cell r="I39" t="str">
            <v>Ancillary-Design</v>
          </cell>
          <cell r="J39" t="str">
            <v>Full Payment</v>
          </cell>
          <cell r="K39">
            <v>11</v>
          </cell>
          <cell r="L39">
            <v>0</v>
          </cell>
          <cell r="M39">
            <v>34102</v>
          </cell>
          <cell r="N39">
            <v>0</v>
          </cell>
          <cell r="O39" t="str">
            <v>Peisley, Mr. Warren</v>
          </cell>
        </row>
        <row r="40">
          <cell r="A40">
            <v>507134</v>
          </cell>
          <cell r="B40">
            <v>30.1</v>
          </cell>
          <cell r="C40">
            <v>205</v>
          </cell>
          <cell r="D40">
            <v>17405</v>
          </cell>
          <cell r="E40">
            <v>36956</v>
          </cell>
          <cell r="F40" t="str">
            <v>I</v>
          </cell>
          <cell r="G40" t="str">
            <v>ACT PROCUREMENT AND PROJECTS</v>
          </cell>
          <cell r="H40" t="str">
            <v>Rewal, Mr. Subhash</v>
          </cell>
          <cell r="I40" t="str">
            <v>Ancillary Project</v>
          </cell>
          <cell r="J40" t="str">
            <v>Government Order</v>
          </cell>
          <cell r="K40">
            <v>12</v>
          </cell>
          <cell r="L40">
            <v>0</v>
          </cell>
          <cell r="M40">
            <v>34102</v>
          </cell>
          <cell r="N40">
            <v>0</v>
          </cell>
          <cell r="O40" t="str">
            <v>Walisundara, Mrs. Lakshmi</v>
          </cell>
        </row>
        <row r="41">
          <cell r="A41">
            <v>507135</v>
          </cell>
          <cell r="B41">
            <v>30.1</v>
          </cell>
          <cell r="C41">
            <v>258</v>
          </cell>
          <cell r="D41">
            <v>17590.91</v>
          </cell>
          <cell r="E41">
            <v>36999</v>
          </cell>
          <cell r="F41" t="str">
            <v>I</v>
          </cell>
          <cell r="G41" t="str">
            <v>ACT PROCUREMENT AND PROJECTS</v>
          </cell>
          <cell r="H41" t="str">
            <v>Rewal, Mr. Subhash</v>
          </cell>
          <cell r="I41" t="str">
            <v>Ancillary Project</v>
          </cell>
          <cell r="J41" t="str">
            <v>Full Payment</v>
          </cell>
          <cell r="K41">
            <v>12</v>
          </cell>
          <cell r="L41">
            <v>0</v>
          </cell>
          <cell r="M41">
            <v>34102</v>
          </cell>
          <cell r="N41">
            <v>0</v>
          </cell>
          <cell r="O41" t="str">
            <v>Walisundara, Mrs. Lakshmi</v>
          </cell>
        </row>
        <row r="42">
          <cell r="A42">
            <v>507136</v>
          </cell>
          <cell r="B42">
            <v>30.1</v>
          </cell>
          <cell r="C42">
            <v>294</v>
          </cell>
          <cell r="D42">
            <v>83329</v>
          </cell>
          <cell r="E42">
            <v>37025</v>
          </cell>
          <cell r="F42" t="str">
            <v>I</v>
          </cell>
          <cell r="G42" t="str">
            <v>ACT PROCUREMENT AND PROJECTS</v>
          </cell>
          <cell r="H42" t="str">
            <v>Peisley, Mr. Warren</v>
          </cell>
          <cell r="I42" t="str">
            <v>Ancillary-Design</v>
          </cell>
          <cell r="J42" t="str">
            <v>Full Payment</v>
          </cell>
          <cell r="K42">
            <v>11</v>
          </cell>
          <cell r="L42">
            <v>0</v>
          </cell>
          <cell r="M42">
            <v>34102</v>
          </cell>
          <cell r="N42">
            <v>0</v>
          </cell>
          <cell r="O42" t="str">
            <v>Walisundara, Mrs. Lakshmi</v>
          </cell>
        </row>
        <row r="43">
          <cell r="A43">
            <v>507137</v>
          </cell>
          <cell r="B43">
            <v>30.1</v>
          </cell>
          <cell r="C43">
            <v>167</v>
          </cell>
          <cell r="D43">
            <v>14870.83</v>
          </cell>
          <cell r="E43">
            <v>36908</v>
          </cell>
          <cell r="F43" t="str">
            <v>I</v>
          </cell>
          <cell r="G43" t="str">
            <v>ACT PROCUREMENT AND PROJECTS</v>
          </cell>
          <cell r="H43" t="str">
            <v>Singh, Mr. Darshan</v>
          </cell>
          <cell r="I43" t="str">
            <v>Ancillary-Design</v>
          </cell>
          <cell r="J43" t="str">
            <v>Full Payment</v>
          </cell>
          <cell r="K43">
            <v>11</v>
          </cell>
          <cell r="L43">
            <v>0</v>
          </cell>
          <cell r="M43">
            <v>34102</v>
          </cell>
          <cell r="N43">
            <v>0</v>
          </cell>
          <cell r="O43" t="str">
            <v>Rewal, Mr. Subhash</v>
          </cell>
        </row>
        <row r="44">
          <cell r="A44">
            <v>507138</v>
          </cell>
          <cell r="B44">
            <v>30.1</v>
          </cell>
          <cell r="C44">
            <v>122</v>
          </cell>
          <cell r="D44">
            <v>2465</v>
          </cell>
          <cell r="E44">
            <v>36836</v>
          </cell>
          <cell r="F44" t="str">
            <v>I</v>
          </cell>
          <cell r="G44" t="str">
            <v>SCOTT BROTHERS</v>
          </cell>
          <cell r="H44" t="str">
            <v>Cortes, Frank</v>
          </cell>
          <cell r="I44" t="str">
            <v>Ancillary-Design</v>
          </cell>
          <cell r="J44" t="str">
            <v>Full Payment</v>
          </cell>
          <cell r="K44">
            <v>12</v>
          </cell>
          <cell r="L44">
            <v>0</v>
          </cell>
          <cell r="M44">
            <v>34102</v>
          </cell>
          <cell r="N44">
            <v>0</v>
          </cell>
          <cell r="O44" t="str">
            <v>Rewal, Mr. Subhash</v>
          </cell>
        </row>
        <row r="45">
          <cell r="A45">
            <v>507141</v>
          </cell>
          <cell r="B45">
            <v>30.1</v>
          </cell>
          <cell r="C45">
            <v>123</v>
          </cell>
          <cell r="D45">
            <v>1627.27</v>
          </cell>
          <cell r="E45">
            <v>36839</v>
          </cell>
          <cell r="F45" t="str">
            <v>I</v>
          </cell>
          <cell r="G45" t="str">
            <v>Simeonovic, Bill</v>
          </cell>
          <cell r="H45" t="str">
            <v>Singh, Mr. Darshan</v>
          </cell>
          <cell r="I45" t="str">
            <v>Ancillary-Design</v>
          </cell>
          <cell r="J45" t="str">
            <v>Full Payment</v>
          </cell>
          <cell r="K45">
            <v>12</v>
          </cell>
          <cell r="L45">
            <v>0</v>
          </cell>
          <cell r="M45">
            <v>34102</v>
          </cell>
          <cell r="N45">
            <v>0</v>
          </cell>
          <cell r="O45" t="str">
            <v>Rewal, Mr. Subhash</v>
          </cell>
        </row>
        <row r="46">
          <cell r="A46">
            <v>507143</v>
          </cell>
          <cell r="B46">
            <v>30.1</v>
          </cell>
          <cell r="C46">
            <v>248</v>
          </cell>
          <cell r="D46">
            <v>44830</v>
          </cell>
          <cell r="E46">
            <v>36992</v>
          </cell>
          <cell r="F46" t="str">
            <v>I</v>
          </cell>
          <cell r="G46" t="str">
            <v>GUIDELINE (ACT) PTY LTD</v>
          </cell>
          <cell r="H46" t="str">
            <v>Maguire, Paul</v>
          </cell>
          <cell r="I46" t="str">
            <v>Ancillary Project</v>
          </cell>
          <cell r="J46" t="str">
            <v>Full Payment</v>
          </cell>
          <cell r="K46">
            <v>12</v>
          </cell>
          <cell r="L46">
            <v>0</v>
          </cell>
          <cell r="M46">
            <v>34102</v>
          </cell>
          <cell r="N46">
            <v>0</v>
          </cell>
          <cell r="O46" t="str">
            <v>Peisley, Mr. Warren</v>
          </cell>
        </row>
        <row r="47">
          <cell r="A47">
            <v>507145</v>
          </cell>
          <cell r="B47">
            <v>30.1</v>
          </cell>
          <cell r="C47">
            <v>145</v>
          </cell>
          <cell r="D47">
            <v>8690</v>
          </cell>
          <cell r="E47">
            <v>36868</v>
          </cell>
          <cell r="F47" t="str">
            <v>I</v>
          </cell>
          <cell r="G47" t="str">
            <v>CANBERRA SAND AND GRAVEL</v>
          </cell>
          <cell r="H47" t="str">
            <v>Rewal, Mr. Subhash</v>
          </cell>
          <cell r="I47" t="str">
            <v>Ancillary-Design</v>
          </cell>
          <cell r="J47" t="str">
            <v>Full Payment</v>
          </cell>
          <cell r="K47">
            <v>12</v>
          </cell>
          <cell r="L47">
            <v>0</v>
          </cell>
          <cell r="M47">
            <v>34102</v>
          </cell>
          <cell r="N47">
            <v>0</v>
          </cell>
          <cell r="O47" t="str">
            <v>Maguire, Paul</v>
          </cell>
        </row>
        <row r="48">
          <cell r="A48">
            <v>507148</v>
          </cell>
          <cell r="B48">
            <v>30.1</v>
          </cell>
          <cell r="C48">
            <v>350</v>
          </cell>
          <cell r="D48">
            <v>80420</v>
          </cell>
          <cell r="E48">
            <v>37074</v>
          </cell>
          <cell r="F48" t="str">
            <v>I</v>
          </cell>
          <cell r="G48" t="str">
            <v>ACT PROCUREMENT AND PROJECTS</v>
          </cell>
          <cell r="H48" t="str">
            <v>Cortes, Frank</v>
          </cell>
          <cell r="I48" t="str">
            <v>Ancillary-Design</v>
          </cell>
          <cell r="J48" t="str">
            <v>Full Payment</v>
          </cell>
          <cell r="K48">
            <v>11</v>
          </cell>
          <cell r="L48">
            <v>0</v>
          </cell>
          <cell r="M48">
            <v>34102</v>
          </cell>
          <cell r="N48">
            <v>0</v>
          </cell>
          <cell r="O48" t="str">
            <v>Rewal, Mr. Subhash</v>
          </cell>
        </row>
        <row r="49">
          <cell r="A49">
            <v>507151</v>
          </cell>
          <cell r="B49">
            <v>30.1</v>
          </cell>
          <cell r="C49">
            <v>143</v>
          </cell>
          <cell r="D49">
            <v>3868</v>
          </cell>
          <cell r="E49">
            <v>36865</v>
          </cell>
          <cell r="F49" t="str">
            <v>I</v>
          </cell>
          <cell r="G49" t="str">
            <v>W P BROWN &amp; PARTNERS</v>
          </cell>
          <cell r="H49" t="str">
            <v>Smith, Mr. Gary</v>
          </cell>
          <cell r="I49" t="str">
            <v>Ancillary-Design</v>
          </cell>
          <cell r="J49" t="str">
            <v>Full Payment</v>
          </cell>
          <cell r="K49">
            <v>12</v>
          </cell>
          <cell r="L49">
            <v>0</v>
          </cell>
          <cell r="M49">
            <v>34102</v>
          </cell>
          <cell r="N49">
            <v>0</v>
          </cell>
          <cell r="O49" t="str">
            <v>Rewal, Mr. Subhash</v>
          </cell>
        </row>
        <row r="50">
          <cell r="A50">
            <v>507152</v>
          </cell>
          <cell r="B50">
            <v>10.1</v>
          </cell>
          <cell r="C50">
            <v>146</v>
          </cell>
          <cell r="D50">
            <v>640</v>
          </cell>
          <cell r="E50">
            <v>36871</v>
          </cell>
          <cell r="F50" t="str">
            <v>I</v>
          </cell>
          <cell r="G50" t="str">
            <v>D RUDD &amp; PARTNERS PTY LTD</v>
          </cell>
          <cell r="H50" t="str">
            <v>Rewal, Mr. Subhash</v>
          </cell>
          <cell r="I50" t="str">
            <v>Ancillary-Design</v>
          </cell>
          <cell r="J50" t="str">
            <v>Full Payment</v>
          </cell>
          <cell r="K50">
            <v>12</v>
          </cell>
          <cell r="L50">
            <v>0</v>
          </cell>
          <cell r="M50">
            <v>34102</v>
          </cell>
          <cell r="N50">
            <v>0</v>
          </cell>
          <cell r="O50" t="str">
            <v>Cortes, Frank</v>
          </cell>
        </row>
        <row r="51">
          <cell r="A51">
            <v>507153</v>
          </cell>
          <cell r="B51">
            <v>30.1</v>
          </cell>
          <cell r="C51">
            <v>155</v>
          </cell>
          <cell r="D51">
            <v>13777</v>
          </cell>
          <cell r="E51">
            <v>36878</v>
          </cell>
          <cell r="F51" t="str">
            <v>I</v>
          </cell>
          <cell r="G51" t="str">
            <v>Philip &amp; Anton Homes Pty Ltd</v>
          </cell>
          <cell r="H51" t="str">
            <v>Smith, Mr. Gary</v>
          </cell>
          <cell r="I51" t="str">
            <v>Ancillary-Design</v>
          </cell>
          <cell r="J51" t="str">
            <v>Full Payment</v>
          </cell>
          <cell r="K51">
            <v>12</v>
          </cell>
          <cell r="L51">
            <v>0</v>
          </cell>
          <cell r="M51">
            <v>34102</v>
          </cell>
          <cell r="N51">
            <v>0</v>
          </cell>
          <cell r="O51" t="str">
            <v>Singh, Mr. Darshan</v>
          </cell>
        </row>
        <row r="52">
          <cell r="A52">
            <v>507154</v>
          </cell>
          <cell r="B52">
            <v>30.1</v>
          </cell>
          <cell r="C52">
            <v>497</v>
          </cell>
          <cell r="D52">
            <v>3384</v>
          </cell>
          <cell r="E52">
            <v>37211</v>
          </cell>
          <cell r="F52" t="str">
            <v>I</v>
          </cell>
          <cell r="G52" t="str">
            <v>ROSIN DESIGN HOMES PTY LTD</v>
          </cell>
          <cell r="H52" t="str">
            <v>Smith, Mr. Gary</v>
          </cell>
          <cell r="I52" t="str">
            <v>Ancillary-Design</v>
          </cell>
          <cell r="J52" t="str">
            <v>Full Payment</v>
          </cell>
          <cell r="K52">
            <v>11</v>
          </cell>
          <cell r="L52">
            <v>0</v>
          </cell>
          <cell r="M52">
            <v>34101</v>
          </cell>
          <cell r="N52">
            <v>0</v>
          </cell>
          <cell r="O52" t="str">
            <v>Maguire, Paul</v>
          </cell>
        </row>
        <row r="53">
          <cell r="A53">
            <v>507155</v>
          </cell>
          <cell r="B53">
            <v>30.1</v>
          </cell>
          <cell r="C53">
            <v>148</v>
          </cell>
          <cell r="D53">
            <v>5100</v>
          </cell>
          <cell r="E53">
            <v>36875</v>
          </cell>
          <cell r="F53" t="str">
            <v>I</v>
          </cell>
          <cell r="G53" t="str">
            <v>HASKINS PTY LTD</v>
          </cell>
          <cell r="H53" t="str">
            <v>Walisundara, Mrs. Lakshmi</v>
          </cell>
          <cell r="I53" t="str">
            <v>Ancillary-Design</v>
          </cell>
          <cell r="J53" t="str">
            <v>Full Payment</v>
          </cell>
          <cell r="K53">
            <v>12</v>
          </cell>
          <cell r="L53">
            <v>0</v>
          </cell>
          <cell r="M53">
            <v>34102</v>
          </cell>
          <cell r="N53">
            <v>0</v>
          </cell>
          <cell r="O53" t="str">
            <v>Rewal, Mr. Subhash</v>
          </cell>
        </row>
        <row r="54">
          <cell r="A54">
            <v>507157</v>
          </cell>
          <cell r="B54">
            <v>30.1</v>
          </cell>
          <cell r="C54">
            <v>162</v>
          </cell>
          <cell r="D54">
            <v>2470</v>
          </cell>
          <cell r="E54">
            <v>36900</v>
          </cell>
          <cell r="F54" t="str">
            <v>I</v>
          </cell>
          <cell r="G54" t="str">
            <v>OSBORNE CONSULTANTS PTY LTD</v>
          </cell>
          <cell r="H54" t="str">
            <v>Walisundara, Mrs. Lakshmi</v>
          </cell>
          <cell r="I54" t="str">
            <v>Ancillary-Design</v>
          </cell>
          <cell r="J54" t="str">
            <v>Full Payment</v>
          </cell>
          <cell r="K54">
            <v>12</v>
          </cell>
          <cell r="L54">
            <v>0</v>
          </cell>
          <cell r="M54">
            <v>34102</v>
          </cell>
          <cell r="N54">
            <v>0</v>
          </cell>
          <cell r="O54" t="str">
            <v>Smith, Mr. Gary</v>
          </cell>
        </row>
        <row r="55">
          <cell r="A55">
            <v>507158</v>
          </cell>
          <cell r="B55">
            <v>30.1</v>
          </cell>
          <cell r="C55">
            <v>178</v>
          </cell>
          <cell r="D55">
            <v>250</v>
          </cell>
          <cell r="E55">
            <v>36920</v>
          </cell>
          <cell r="F55" t="str">
            <v>I</v>
          </cell>
          <cell r="G55" t="str">
            <v>SYLVA ELECTRICAL</v>
          </cell>
          <cell r="H55" t="str">
            <v>Singh, Mr. Darshan</v>
          </cell>
          <cell r="I55" t="str">
            <v>Ancillary-General</v>
          </cell>
          <cell r="J55" t="str">
            <v>Full Payment</v>
          </cell>
          <cell r="K55">
            <v>12</v>
          </cell>
          <cell r="L55">
            <v>0</v>
          </cell>
          <cell r="M55">
            <v>34102</v>
          </cell>
          <cell r="N55">
            <v>0</v>
          </cell>
          <cell r="O55" t="str">
            <v>Rewal, Mr. Subhash</v>
          </cell>
        </row>
        <row r="56">
          <cell r="A56">
            <v>507159</v>
          </cell>
          <cell r="B56">
            <v>30.1</v>
          </cell>
          <cell r="C56">
            <v>180</v>
          </cell>
          <cell r="D56">
            <v>1705</v>
          </cell>
          <cell r="E56">
            <v>36920</v>
          </cell>
          <cell r="F56" t="str">
            <v>I</v>
          </cell>
          <cell r="G56" t="str">
            <v>SAYERS PROPERTY GROUP</v>
          </cell>
          <cell r="H56" t="str">
            <v>Singh, Mr. Darshan</v>
          </cell>
          <cell r="I56" t="str">
            <v>Ancillary-General</v>
          </cell>
          <cell r="J56" t="str">
            <v>Full Payment</v>
          </cell>
          <cell r="K56">
            <v>12</v>
          </cell>
          <cell r="L56">
            <v>0</v>
          </cell>
          <cell r="M56">
            <v>34102</v>
          </cell>
          <cell r="N56">
            <v>0</v>
          </cell>
          <cell r="O56" t="str">
            <v>Smith, Mr. Gary</v>
          </cell>
        </row>
        <row r="57">
          <cell r="A57">
            <v>507161</v>
          </cell>
          <cell r="B57">
            <v>30.1</v>
          </cell>
          <cell r="C57">
            <v>181</v>
          </cell>
          <cell r="D57">
            <v>1486.89</v>
          </cell>
          <cell r="E57">
            <v>36922</v>
          </cell>
          <cell r="F57" t="str">
            <v>I</v>
          </cell>
          <cell r="G57" t="str">
            <v>CREATIVE BUILDING SERVICES</v>
          </cell>
          <cell r="H57" t="str">
            <v>Singh, Mr. Darshan</v>
          </cell>
          <cell r="I57" t="str">
            <v>Ancillary-Design</v>
          </cell>
          <cell r="J57" t="str">
            <v>Full Payment</v>
          </cell>
          <cell r="K57">
            <v>12</v>
          </cell>
          <cell r="L57">
            <v>0</v>
          </cell>
          <cell r="M57">
            <v>34102</v>
          </cell>
          <cell r="N57">
            <v>0</v>
          </cell>
          <cell r="O57" t="str">
            <v>Walisundara, Mrs. Lakshmi</v>
          </cell>
        </row>
        <row r="58">
          <cell r="A58">
            <v>507162</v>
          </cell>
          <cell r="B58">
            <v>30.1</v>
          </cell>
          <cell r="C58">
            <v>209</v>
          </cell>
          <cell r="D58">
            <v>31448</v>
          </cell>
          <cell r="E58">
            <v>36957</v>
          </cell>
          <cell r="F58" t="str">
            <v>I</v>
          </cell>
          <cell r="G58" t="str">
            <v>OSBORNE CONSULTANTS PTY LTD</v>
          </cell>
          <cell r="H58" t="str">
            <v>Smith, Mr. Gary</v>
          </cell>
          <cell r="I58" t="str">
            <v>Ancillary-Design</v>
          </cell>
          <cell r="J58" t="str">
            <v>50% or 100% Payment</v>
          </cell>
          <cell r="K58">
            <v>11</v>
          </cell>
          <cell r="L58">
            <v>0</v>
          </cell>
          <cell r="M58">
            <v>34102</v>
          </cell>
          <cell r="N58">
            <v>0</v>
          </cell>
          <cell r="O58" t="str">
            <v>Walisundara, Mrs. Lakshmi</v>
          </cell>
        </row>
        <row r="59">
          <cell r="A59">
            <v>507163</v>
          </cell>
          <cell r="B59">
            <v>30.1</v>
          </cell>
          <cell r="C59">
            <v>187</v>
          </cell>
          <cell r="D59">
            <v>3341</v>
          </cell>
          <cell r="E59">
            <v>36931</v>
          </cell>
          <cell r="F59" t="str">
            <v>I</v>
          </cell>
          <cell r="G59" t="str">
            <v>SUTTON &amp; HORSLEY PROJECTS PTY LTD</v>
          </cell>
          <cell r="H59" t="str">
            <v>Smith, Mr. Gary</v>
          </cell>
          <cell r="I59" t="str">
            <v>Ancillary-General</v>
          </cell>
          <cell r="J59" t="str">
            <v>Full Payment</v>
          </cell>
          <cell r="K59">
            <v>12</v>
          </cell>
          <cell r="L59">
            <v>0</v>
          </cell>
          <cell r="M59">
            <v>34102</v>
          </cell>
          <cell r="N59">
            <v>0</v>
          </cell>
          <cell r="O59" t="str">
            <v>Singh, Mr. Darshan</v>
          </cell>
        </row>
        <row r="60">
          <cell r="A60">
            <v>507164</v>
          </cell>
          <cell r="B60">
            <v>30.1</v>
          </cell>
          <cell r="C60">
            <v>208</v>
          </cell>
          <cell r="D60">
            <v>6759.04</v>
          </cell>
          <cell r="E60">
            <v>36957</v>
          </cell>
          <cell r="F60" t="str">
            <v>I</v>
          </cell>
          <cell r="G60" t="str">
            <v>FJ RIBENY &amp; ASSOCIATES PTY LTD</v>
          </cell>
          <cell r="H60" t="str">
            <v>Singh, Mr. Darshan</v>
          </cell>
          <cell r="I60" t="str">
            <v>Ancillary-Design</v>
          </cell>
          <cell r="J60" t="str">
            <v>Full Payment</v>
          </cell>
          <cell r="K60">
            <v>12</v>
          </cell>
          <cell r="L60">
            <v>0</v>
          </cell>
          <cell r="M60">
            <v>34102</v>
          </cell>
          <cell r="N60">
            <v>0</v>
          </cell>
          <cell r="O60" t="str">
            <v>Singh, Mr. Darshan</v>
          </cell>
        </row>
        <row r="61">
          <cell r="A61">
            <v>507165</v>
          </cell>
          <cell r="B61">
            <v>30.1</v>
          </cell>
          <cell r="C61">
            <v>191</v>
          </cell>
          <cell r="D61">
            <v>3180</v>
          </cell>
          <cell r="E61">
            <v>36936</v>
          </cell>
          <cell r="F61" t="str">
            <v>I</v>
          </cell>
          <cell r="G61" t="str">
            <v>YOUNG CONSULTING ENGINEERS PTY LTD</v>
          </cell>
          <cell r="H61" t="str">
            <v>Cortes, Frank</v>
          </cell>
          <cell r="I61" t="str">
            <v>Ancillary Project</v>
          </cell>
          <cell r="J61" t="str">
            <v>Full Payment</v>
          </cell>
          <cell r="K61">
            <v>12</v>
          </cell>
          <cell r="L61">
            <v>0</v>
          </cell>
          <cell r="M61">
            <v>34102</v>
          </cell>
          <cell r="N61">
            <v>0</v>
          </cell>
          <cell r="O61" t="str">
            <v>Singh, Mr. Darshan</v>
          </cell>
        </row>
        <row r="62">
          <cell r="A62">
            <v>507168</v>
          </cell>
          <cell r="B62">
            <v>30.1</v>
          </cell>
          <cell r="C62">
            <v>234</v>
          </cell>
          <cell r="D62">
            <v>108300</v>
          </cell>
          <cell r="E62">
            <v>36980</v>
          </cell>
          <cell r="F62" t="str">
            <v>I</v>
          </cell>
          <cell r="G62" t="str">
            <v>CANBERRA ESTATE PTY LTD</v>
          </cell>
          <cell r="H62" t="str">
            <v>Ochmanski, Mrs. Dana</v>
          </cell>
          <cell r="I62" t="str">
            <v>Ancillary-General</v>
          </cell>
          <cell r="J62" t="str">
            <v>50% or 100% Payment</v>
          </cell>
          <cell r="K62">
            <v>12</v>
          </cell>
          <cell r="L62">
            <v>0</v>
          </cell>
          <cell r="M62">
            <v>34102</v>
          </cell>
          <cell r="N62">
            <v>0</v>
          </cell>
          <cell r="O62" t="str">
            <v>Smith, Mr. Gary</v>
          </cell>
        </row>
        <row r="63">
          <cell r="A63">
            <v>507170</v>
          </cell>
          <cell r="B63">
            <v>30.1</v>
          </cell>
          <cell r="C63">
            <v>198</v>
          </cell>
          <cell r="D63">
            <v>6500</v>
          </cell>
          <cell r="E63">
            <v>37008</v>
          </cell>
          <cell r="F63" t="str">
            <v>I</v>
          </cell>
          <cell r="G63" t="str">
            <v>GUIDELINE (ACT) PTY LTD</v>
          </cell>
          <cell r="H63" t="str">
            <v>Cortes, Frank</v>
          </cell>
          <cell r="I63" t="str">
            <v>Ancillary Project</v>
          </cell>
          <cell r="J63" t="str">
            <v>Government Order</v>
          </cell>
          <cell r="K63">
            <v>12</v>
          </cell>
          <cell r="L63">
            <v>0</v>
          </cell>
          <cell r="M63">
            <v>34102</v>
          </cell>
          <cell r="N63">
            <v>0</v>
          </cell>
          <cell r="O63" t="str">
            <v>Singh, Mr. Darshan</v>
          </cell>
        </row>
        <row r="64">
          <cell r="A64">
            <v>507172</v>
          </cell>
          <cell r="B64">
            <v>30.1</v>
          </cell>
          <cell r="C64">
            <v>359</v>
          </cell>
          <cell r="D64">
            <v>61300</v>
          </cell>
          <cell r="E64">
            <v>37084</v>
          </cell>
          <cell r="F64" t="str">
            <v>I</v>
          </cell>
          <cell r="G64" t="str">
            <v>ACT PROCUREMENT AND PROJECTS</v>
          </cell>
          <cell r="H64" t="str">
            <v>Rewal, Mr. Subhash</v>
          </cell>
          <cell r="I64" t="str">
            <v>Elec Ntwk Project</v>
          </cell>
          <cell r="J64" t="str">
            <v>Government Order</v>
          </cell>
          <cell r="K64">
            <v>11</v>
          </cell>
          <cell r="L64">
            <v>0</v>
          </cell>
          <cell r="M64">
            <v>34101</v>
          </cell>
          <cell r="N64">
            <v>0</v>
          </cell>
          <cell r="O64" t="str">
            <v>Cortes, Frank</v>
          </cell>
        </row>
        <row r="65">
          <cell r="A65">
            <v>507175</v>
          </cell>
          <cell r="B65">
            <v>30.1</v>
          </cell>
          <cell r="C65">
            <v>255</v>
          </cell>
          <cell r="D65">
            <v>11800</v>
          </cell>
          <cell r="E65">
            <v>36993</v>
          </cell>
          <cell r="F65" t="str">
            <v>I</v>
          </cell>
          <cell r="G65" t="str">
            <v>DEPARTMENT OF URBAN SERVICES</v>
          </cell>
          <cell r="H65" t="str">
            <v>Walisundara, Mr. Upul</v>
          </cell>
          <cell r="I65" t="str">
            <v>Ancillary-Design</v>
          </cell>
          <cell r="J65" t="str">
            <v>50% or 100% Payment</v>
          </cell>
          <cell r="K65">
            <v>11</v>
          </cell>
          <cell r="L65">
            <v>0</v>
          </cell>
          <cell r="M65">
            <v>34102</v>
          </cell>
          <cell r="N65">
            <v>0</v>
          </cell>
          <cell r="O65" t="str">
            <v>Ochmanski, Mrs. Dana</v>
          </cell>
        </row>
        <row r="66">
          <cell r="A66">
            <v>507176</v>
          </cell>
          <cell r="B66">
            <v>30.1</v>
          </cell>
          <cell r="C66">
            <v>238</v>
          </cell>
          <cell r="D66">
            <v>31600</v>
          </cell>
          <cell r="E66">
            <v>37162</v>
          </cell>
          <cell r="F66" t="str">
            <v>I</v>
          </cell>
          <cell r="G66" t="str">
            <v>ACT PROCUREMENT AND PROJECTS</v>
          </cell>
          <cell r="H66" t="str">
            <v>Cortes, Frank</v>
          </cell>
          <cell r="I66" t="str">
            <v>Ancillary Project</v>
          </cell>
          <cell r="J66" t="str">
            <v>Government Order</v>
          </cell>
          <cell r="K66">
            <v>11</v>
          </cell>
          <cell r="L66">
            <v>0</v>
          </cell>
          <cell r="M66">
            <v>34102</v>
          </cell>
          <cell r="N66">
            <v>0</v>
          </cell>
          <cell r="O66" t="str">
            <v>Cortes, Frank</v>
          </cell>
        </row>
        <row r="67">
          <cell r="A67">
            <v>507177</v>
          </cell>
          <cell r="B67">
            <v>30.1</v>
          </cell>
          <cell r="C67">
            <v>483</v>
          </cell>
          <cell r="D67">
            <v>43000</v>
          </cell>
          <cell r="E67">
            <v>37204</v>
          </cell>
          <cell r="F67" t="str">
            <v>I</v>
          </cell>
          <cell r="G67" t="str">
            <v>ACT PROCUREMENT SOLUTIONS</v>
          </cell>
          <cell r="H67" t="str">
            <v>Rewal, Mr. Subhash</v>
          </cell>
          <cell r="I67" t="str">
            <v>Elec Ntwk Project</v>
          </cell>
          <cell r="J67" t="str">
            <v>Government Order</v>
          </cell>
          <cell r="K67">
            <v>11</v>
          </cell>
          <cell r="L67">
            <v>0</v>
          </cell>
          <cell r="M67">
            <v>34101</v>
          </cell>
          <cell r="N67">
            <v>0</v>
          </cell>
          <cell r="O67">
            <v>200100800402</v>
          </cell>
        </row>
        <row r="68">
          <cell r="A68">
            <v>507178</v>
          </cell>
          <cell r="B68">
            <v>30.1</v>
          </cell>
          <cell r="C68">
            <v>288</v>
          </cell>
          <cell r="D68">
            <v>13970</v>
          </cell>
          <cell r="E68">
            <v>37022</v>
          </cell>
          <cell r="F68" t="str">
            <v>I</v>
          </cell>
          <cell r="G68" t="str">
            <v>ACT PROCUREMENT AND PROJECTS</v>
          </cell>
          <cell r="H68" t="str">
            <v>Rewal, Mr. Subhash</v>
          </cell>
          <cell r="I68" t="str">
            <v>Ancillary-Design</v>
          </cell>
          <cell r="J68" t="str">
            <v>Government Order</v>
          </cell>
          <cell r="K68">
            <v>11</v>
          </cell>
          <cell r="L68">
            <v>0</v>
          </cell>
          <cell r="M68">
            <v>34102</v>
          </cell>
          <cell r="N68">
            <v>0</v>
          </cell>
          <cell r="O68" t="str">
            <v>Singh, Mr. Darshan</v>
          </cell>
        </row>
        <row r="69">
          <cell r="A69">
            <v>507180</v>
          </cell>
          <cell r="B69">
            <v>30.1</v>
          </cell>
          <cell r="C69">
            <v>276</v>
          </cell>
          <cell r="D69">
            <v>105257</v>
          </cell>
          <cell r="E69">
            <v>37019</v>
          </cell>
          <cell r="F69" t="str">
            <v>I</v>
          </cell>
          <cell r="G69" t="str">
            <v>ACT PROCUREMENT AND PROJECTS</v>
          </cell>
          <cell r="H69" t="str">
            <v>Peisley, Mr. Warren</v>
          </cell>
          <cell r="I69" t="str">
            <v>Ancillary-Design</v>
          </cell>
          <cell r="J69" t="str">
            <v>Government Order</v>
          </cell>
          <cell r="K69">
            <v>11</v>
          </cell>
          <cell r="L69">
            <v>0</v>
          </cell>
          <cell r="M69">
            <v>34102</v>
          </cell>
          <cell r="N69">
            <v>0</v>
          </cell>
          <cell r="O69" t="str">
            <v>Singh, Mr. Darshan</v>
          </cell>
        </row>
        <row r="70">
          <cell r="A70">
            <v>507183</v>
          </cell>
          <cell r="B70">
            <v>30.1</v>
          </cell>
          <cell r="C70">
            <v>309</v>
          </cell>
          <cell r="D70">
            <v>2181.8200000000002</v>
          </cell>
          <cell r="E70">
            <v>37036</v>
          </cell>
          <cell r="F70" t="str">
            <v>I</v>
          </cell>
          <cell r="G70" t="str">
            <v>D RUDD &amp; PARTNERS PTY LTD</v>
          </cell>
          <cell r="H70" t="str">
            <v>Singh, Mr. Darshan</v>
          </cell>
          <cell r="I70" t="str">
            <v>Ancillary-Design</v>
          </cell>
          <cell r="J70" t="str">
            <v>Full Payment</v>
          </cell>
          <cell r="K70">
            <v>11</v>
          </cell>
          <cell r="L70">
            <v>0</v>
          </cell>
          <cell r="M70">
            <v>34102</v>
          </cell>
          <cell r="N70">
            <v>0</v>
          </cell>
          <cell r="O70" t="str">
            <v>Smith, Mr. Gary</v>
          </cell>
        </row>
        <row r="71">
          <cell r="A71">
            <v>507184</v>
          </cell>
          <cell r="B71">
            <v>30.1</v>
          </cell>
          <cell r="C71">
            <v>253</v>
          </cell>
          <cell r="D71">
            <v>4363.6400000000003</v>
          </cell>
          <cell r="E71">
            <v>36992</v>
          </cell>
          <cell r="F71" t="str">
            <v>I</v>
          </cell>
          <cell r="G71" t="str">
            <v>ACCLAIM CONTRACTORS</v>
          </cell>
          <cell r="H71" t="str">
            <v>Singh, Mr. Darshan</v>
          </cell>
          <cell r="I71" t="str">
            <v>Ancillary-Design</v>
          </cell>
          <cell r="J71" t="str">
            <v>Full Payment</v>
          </cell>
          <cell r="K71">
            <v>12</v>
          </cell>
          <cell r="L71">
            <v>12</v>
          </cell>
          <cell r="M71">
            <v>0</v>
          </cell>
          <cell r="N71">
            <v>34102</v>
          </cell>
          <cell r="O71">
            <v>0</v>
          </cell>
        </row>
        <row r="72">
          <cell r="A72">
            <v>507185</v>
          </cell>
          <cell r="B72">
            <v>30.1</v>
          </cell>
          <cell r="C72">
            <v>257</v>
          </cell>
          <cell r="D72">
            <v>2127.27</v>
          </cell>
          <cell r="E72">
            <v>36999</v>
          </cell>
          <cell r="F72" t="str">
            <v>I</v>
          </cell>
          <cell r="G72" t="str">
            <v>TT ARCHITECTURE</v>
          </cell>
          <cell r="H72" t="str">
            <v>Singh, Mr. Darshan</v>
          </cell>
          <cell r="I72" t="str">
            <v>Ancillary-Design</v>
          </cell>
          <cell r="J72" t="str">
            <v>Full Payment</v>
          </cell>
          <cell r="K72">
            <v>12</v>
          </cell>
          <cell r="L72">
            <v>0</v>
          </cell>
          <cell r="M72">
            <v>34102</v>
          </cell>
          <cell r="N72">
            <v>0</v>
          </cell>
          <cell r="O72" t="str">
            <v>Peisley, Mr. Warren</v>
          </cell>
        </row>
        <row r="73">
          <cell r="A73">
            <v>507187</v>
          </cell>
          <cell r="B73">
            <v>30.1</v>
          </cell>
          <cell r="C73">
            <v>286</v>
          </cell>
          <cell r="D73">
            <v>70955</v>
          </cell>
          <cell r="E73">
            <v>37022</v>
          </cell>
          <cell r="F73" t="str">
            <v>I</v>
          </cell>
          <cell r="G73" t="str">
            <v>OSBORNE CONSULTANTS PTY LTD</v>
          </cell>
          <cell r="H73" t="str">
            <v>Smith, Mr. Gary</v>
          </cell>
          <cell r="I73" t="str">
            <v>Ancillary-Design</v>
          </cell>
          <cell r="J73" t="str">
            <v>50% or 100% Payment</v>
          </cell>
          <cell r="K73">
            <v>12</v>
          </cell>
          <cell r="L73">
            <v>0</v>
          </cell>
          <cell r="M73">
            <v>34102</v>
          </cell>
          <cell r="N73">
            <v>0</v>
          </cell>
          <cell r="O73" t="str">
            <v>Peisley, Mr. Warren</v>
          </cell>
        </row>
        <row r="74">
          <cell r="A74">
            <v>507190</v>
          </cell>
          <cell r="B74">
            <v>30.1</v>
          </cell>
          <cell r="C74">
            <v>321</v>
          </cell>
          <cell r="D74">
            <v>328932</v>
          </cell>
          <cell r="E74">
            <v>37071</v>
          </cell>
          <cell r="F74" t="str">
            <v>I</v>
          </cell>
          <cell r="G74" t="str">
            <v>DEPARTMENT OF URBAN SERVICES</v>
          </cell>
          <cell r="H74" t="str">
            <v>Smith, Mr. Gary</v>
          </cell>
          <cell r="I74" t="str">
            <v>Ancillary-Design</v>
          </cell>
          <cell r="J74" t="str">
            <v>Government Order</v>
          </cell>
          <cell r="K74">
            <v>12</v>
          </cell>
          <cell r="L74">
            <v>0</v>
          </cell>
          <cell r="M74">
            <v>34102</v>
          </cell>
          <cell r="N74">
            <v>0</v>
          </cell>
          <cell r="O74" t="str">
            <v>Peisley, Mr. Warren</v>
          </cell>
        </row>
        <row r="75">
          <cell r="A75">
            <v>507192</v>
          </cell>
          <cell r="B75">
            <v>30.1</v>
          </cell>
          <cell r="C75">
            <v>308</v>
          </cell>
          <cell r="D75">
            <v>60941</v>
          </cell>
          <cell r="E75">
            <v>37034</v>
          </cell>
          <cell r="F75" t="str">
            <v>I</v>
          </cell>
          <cell r="G75" t="str">
            <v>CANBERRA INVESTMENT CORPORATION</v>
          </cell>
          <cell r="H75" t="str">
            <v>Peisley, Mr. Warren</v>
          </cell>
          <cell r="I75" t="str">
            <v>Ancillary-Design</v>
          </cell>
          <cell r="J75" t="str">
            <v>50% or 100% Payment</v>
          </cell>
          <cell r="K75">
            <v>12</v>
          </cell>
          <cell r="L75">
            <v>0</v>
          </cell>
          <cell r="M75">
            <v>34102</v>
          </cell>
          <cell r="N75">
            <v>0</v>
          </cell>
          <cell r="O75" t="str">
            <v>Singh, Mr. Darshan</v>
          </cell>
        </row>
        <row r="76">
          <cell r="A76">
            <v>507193</v>
          </cell>
          <cell r="B76">
            <v>10.1</v>
          </cell>
          <cell r="C76">
            <v>422</v>
          </cell>
          <cell r="D76">
            <v>795.45</v>
          </cell>
          <cell r="E76">
            <v>37146</v>
          </cell>
          <cell r="F76" t="str">
            <v>I</v>
          </cell>
          <cell r="G76" t="str">
            <v>ACCLAIM CONTRACTORS</v>
          </cell>
          <cell r="H76" t="str">
            <v>Singh, Mr. Darshan</v>
          </cell>
          <cell r="I76" t="str">
            <v>Elec Ntwk Project</v>
          </cell>
          <cell r="J76" t="str">
            <v>Full Payment</v>
          </cell>
          <cell r="K76">
            <v>11</v>
          </cell>
          <cell r="L76">
            <v>0</v>
          </cell>
          <cell r="M76">
            <v>34101</v>
          </cell>
          <cell r="N76">
            <v>0</v>
          </cell>
          <cell r="O76" t="str">
            <v>Singh, Mr. Darshan</v>
          </cell>
        </row>
        <row r="77">
          <cell r="A77">
            <v>507194</v>
          </cell>
          <cell r="B77">
            <v>30.1</v>
          </cell>
          <cell r="C77">
            <v>252</v>
          </cell>
          <cell r="D77">
            <v>20322</v>
          </cell>
          <cell r="E77">
            <v>36992</v>
          </cell>
          <cell r="F77" t="str">
            <v>I</v>
          </cell>
          <cell r="G77" t="str">
            <v>DEFENCE HOUSING AUTHORITY</v>
          </cell>
          <cell r="H77" t="str">
            <v>Peisley, Mr. Warren</v>
          </cell>
          <cell r="I77" t="str">
            <v>Ancillary-Design</v>
          </cell>
          <cell r="J77" t="str">
            <v>Full Payment</v>
          </cell>
          <cell r="K77">
            <v>12</v>
          </cell>
          <cell r="L77">
            <v>0</v>
          </cell>
          <cell r="M77">
            <v>34102</v>
          </cell>
          <cell r="N77">
            <v>0</v>
          </cell>
          <cell r="O77" t="str">
            <v>Peisley, Mr. Warren</v>
          </cell>
        </row>
        <row r="78">
          <cell r="A78">
            <v>507195</v>
          </cell>
          <cell r="B78">
            <v>30.1</v>
          </cell>
          <cell r="C78">
            <v>279</v>
          </cell>
          <cell r="D78">
            <v>35779</v>
          </cell>
          <cell r="E78">
            <v>37022</v>
          </cell>
          <cell r="F78" t="str">
            <v>I</v>
          </cell>
          <cell r="G78" t="str">
            <v>HARCOURT HILL PTY LTD</v>
          </cell>
          <cell r="H78" t="str">
            <v>Peisley, Mr. Warren</v>
          </cell>
          <cell r="I78" t="str">
            <v>Ancillary-Design</v>
          </cell>
          <cell r="J78" t="str">
            <v>50% or 100% Payment</v>
          </cell>
          <cell r="K78">
            <v>12</v>
          </cell>
          <cell r="L78">
            <v>0</v>
          </cell>
          <cell r="M78">
            <v>34102</v>
          </cell>
          <cell r="N78">
            <v>0</v>
          </cell>
          <cell r="O78" t="str">
            <v>Smith, Mr. Gary</v>
          </cell>
        </row>
        <row r="79">
          <cell r="A79">
            <v>507196</v>
          </cell>
          <cell r="B79">
            <v>30.1</v>
          </cell>
          <cell r="C79">
            <v>269</v>
          </cell>
          <cell r="D79">
            <v>19863.64</v>
          </cell>
          <cell r="E79">
            <v>37082</v>
          </cell>
          <cell r="F79" t="str">
            <v>I</v>
          </cell>
          <cell r="G79" t="str">
            <v>TOTALCARE INDUSTRIES LTD</v>
          </cell>
          <cell r="H79" t="str">
            <v>Singh, Mr. Darshan</v>
          </cell>
          <cell r="I79" t="str">
            <v>Ancillary-Design</v>
          </cell>
          <cell r="J79" t="str">
            <v>Full Payment</v>
          </cell>
          <cell r="K79">
            <v>11</v>
          </cell>
          <cell r="L79">
            <v>0</v>
          </cell>
          <cell r="M79">
            <v>34102</v>
          </cell>
          <cell r="N79">
            <v>0</v>
          </cell>
          <cell r="O79" t="str">
            <v>Forlin, Mr. Silvano Anthony</v>
          </cell>
        </row>
        <row r="80">
          <cell r="A80">
            <v>507199</v>
          </cell>
          <cell r="B80">
            <v>30.1</v>
          </cell>
          <cell r="C80">
            <v>249</v>
          </cell>
          <cell r="D80">
            <v>2718.18</v>
          </cell>
          <cell r="E80">
            <v>36992</v>
          </cell>
          <cell r="F80" t="str">
            <v>I</v>
          </cell>
          <cell r="G80" t="str">
            <v>SAYERS PROPERTY GROUP</v>
          </cell>
          <cell r="H80" t="str">
            <v>Singh, Mr. Darshan</v>
          </cell>
          <cell r="I80" t="str">
            <v>Ancillary-Design</v>
          </cell>
          <cell r="J80" t="str">
            <v>Full Payment</v>
          </cell>
          <cell r="K80">
            <v>12</v>
          </cell>
          <cell r="L80">
            <v>0</v>
          </cell>
          <cell r="M80">
            <v>34102</v>
          </cell>
          <cell r="N80">
            <v>0</v>
          </cell>
          <cell r="O80" t="str">
            <v>Singh, Mr. Darshan</v>
          </cell>
        </row>
        <row r="81">
          <cell r="A81">
            <v>507200</v>
          </cell>
          <cell r="B81">
            <v>30.1</v>
          </cell>
          <cell r="C81">
            <v>250</v>
          </cell>
          <cell r="D81">
            <v>1548.95</v>
          </cell>
          <cell r="E81">
            <v>36992</v>
          </cell>
          <cell r="F81" t="str">
            <v>I</v>
          </cell>
          <cell r="G81" t="str">
            <v>PEROTTA C</v>
          </cell>
          <cell r="H81" t="str">
            <v>Singh, Mr. Darshan</v>
          </cell>
          <cell r="I81" t="str">
            <v>Ancillary-Design</v>
          </cell>
          <cell r="J81" t="str">
            <v>Full Payment</v>
          </cell>
          <cell r="K81">
            <v>12</v>
          </cell>
          <cell r="L81">
            <v>0</v>
          </cell>
          <cell r="M81">
            <v>34102</v>
          </cell>
          <cell r="N81">
            <v>0</v>
          </cell>
          <cell r="O81" t="str">
            <v>Maguire, Paul</v>
          </cell>
        </row>
        <row r="82">
          <cell r="A82">
            <v>507201</v>
          </cell>
          <cell r="B82">
            <v>30.1</v>
          </cell>
          <cell r="C82">
            <v>292</v>
          </cell>
          <cell r="D82">
            <v>13322</v>
          </cell>
          <cell r="E82">
            <v>37022</v>
          </cell>
          <cell r="F82" t="str">
            <v>I</v>
          </cell>
          <cell r="G82" t="str">
            <v>CHINCHILLA PTY LTD</v>
          </cell>
          <cell r="H82" t="str">
            <v>Peisley, Mr. Warren</v>
          </cell>
          <cell r="I82" t="str">
            <v>Ancillary-Design</v>
          </cell>
          <cell r="J82" t="str">
            <v>Full Payment</v>
          </cell>
          <cell r="K82">
            <v>11</v>
          </cell>
          <cell r="L82">
            <v>0</v>
          </cell>
          <cell r="M82">
            <v>34102</v>
          </cell>
          <cell r="N82">
            <v>0</v>
          </cell>
          <cell r="O82" t="str">
            <v>Tinio, Mr. Raul</v>
          </cell>
        </row>
        <row r="83">
          <cell r="A83">
            <v>507202</v>
          </cell>
          <cell r="B83">
            <v>10.1</v>
          </cell>
          <cell r="C83">
            <v>449</v>
          </cell>
          <cell r="D83">
            <v>14300</v>
          </cell>
          <cell r="E83">
            <v>37169</v>
          </cell>
          <cell r="F83" t="str">
            <v>I</v>
          </cell>
          <cell r="G83" t="str">
            <v>GUIDELINE (ACT) PTY LTD</v>
          </cell>
          <cell r="H83" t="str">
            <v>Singh, Mr. Darshan</v>
          </cell>
          <cell r="I83" t="str">
            <v>Elec Ntwk Project</v>
          </cell>
          <cell r="J83" t="str">
            <v>Full Payment</v>
          </cell>
          <cell r="K83">
            <v>11</v>
          </cell>
          <cell r="L83">
            <v>0</v>
          </cell>
          <cell r="M83">
            <v>34101</v>
          </cell>
          <cell r="N83">
            <v>0</v>
          </cell>
          <cell r="O83" t="str">
            <v>Tinio, Mr. Raul</v>
          </cell>
        </row>
        <row r="84">
          <cell r="A84">
            <v>507204</v>
          </cell>
          <cell r="B84">
            <v>30.1</v>
          </cell>
          <cell r="C84">
            <v>291</v>
          </cell>
          <cell r="D84">
            <v>136470</v>
          </cell>
          <cell r="E84">
            <v>37071</v>
          </cell>
          <cell r="F84" t="str">
            <v>I</v>
          </cell>
          <cell r="G84" t="str">
            <v>DEPARTMENT OF URBAN SERVICES</v>
          </cell>
          <cell r="H84" t="str">
            <v>Smith, Mr. Gary</v>
          </cell>
          <cell r="I84" t="str">
            <v>Ancillary-Design</v>
          </cell>
          <cell r="J84" t="str">
            <v>Government Order</v>
          </cell>
          <cell r="K84">
            <v>12</v>
          </cell>
          <cell r="L84">
            <v>0</v>
          </cell>
          <cell r="M84">
            <v>34102</v>
          </cell>
          <cell r="N84">
            <v>0</v>
          </cell>
          <cell r="O84" t="str">
            <v>Maguire, Paul</v>
          </cell>
        </row>
        <row r="85">
          <cell r="A85">
            <v>507205</v>
          </cell>
          <cell r="B85">
            <v>30.1</v>
          </cell>
          <cell r="C85">
            <v>334</v>
          </cell>
          <cell r="D85">
            <v>1200</v>
          </cell>
          <cell r="E85">
            <v>37050</v>
          </cell>
          <cell r="F85" t="str">
            <v>I</v>
          </cell>
          <cell r="G85" t="str">
            <v>CONNELL WAGNER</v>
          </cell>
          <cell r="H85" t="str">
            <v>Forlin, Mr. Silvano Anthony</v>
          </cell>
          <cell r="I85" t="str">
            <v>Ancillary-General</v>
          </cell>
          <cell r="J85" t="str">
            <v>Full Payment</v>
          </cell>
          <cell r="K85">
            <v>12</v>
          </cell>
          <cell r="L85">
            <v>0</v>
          </cell>
          <cell r="M85">
            <v>34102</v>
          </cell>
          <cell r="N85">
            <v>0</v>
          </cell>
          <cell r="O85" t="str">
            <v>Rewal, Mr. Subhash</v>
          </cell>
        </row>
        <row r="86">
          <cell r="A86">
            <v>507206</v>
          </cell>
          <cell r="B86">
            <v>30.1</v>
          </cell>
          <cell r="C86">
            <v>289</v>
          </cell>
          <cell r="D86">
            <v>700</v>
          </cell>
          <cell r="E86">
            <v>37022</v>
          </cell>
          <cell r="F86" t="str">
            <v>I</v>
          </cell>
          <cell r="G86" t="str">
            <v>KONSTANTINOU GROUP</v>
          </cell>
          <cell r="H86" t="str">
            <v>Singh, Mr. Darshan</v>
          </cell>
          <cell r="I86" t="str">
            <v>Ancillary-Design</v>
          </cell>
          <cell r="J86" t="str">
            <v>Full Payment</v>
          </cell>
          <cell r="K86">
            <v>12</v>
          </cell>
          <cell r="L86">
            <v>0</v>
          </cell>
          <cell r="M86">
            <v>34102</v>
          </cell>
          <cell r="N86">
            <v>0</v>
          </cell>
          <cell r="O86" t="str">
            <v>Peisley, Mr. Warren</v>
          </cell>
        </row>
        <row r="87">
          <cell r="A87">
            <v>507214</v>
          </cell>
          <cell r="B87">
            <v>30.1</v>
          </cell>
          <cell r="C87">
            <v>298</v>
          </cell>
          <cell r="D87">
            <v>15076</v>
          </cell>
          <cell r="E87">
            <v>37029</v>
          </cell>
          <cell r="F87" t="str">
            <v>I</v>
          </cell>
          <cell r="G87" t="str">
            <v>WEATHERED HOWE PTY LTD</v>
          </cell>
          <cell r="H87" t="str">
            <v>Maguire, Paul</v>
          </cell>
          <cell r="I87" t="str">
            <v>Ancillary Project</v>
          </cell>
          <cell r="J87" t="str">
            <v>Full Payment</v>
          </cell>
          <cell r="K87">
            <v>12</v>
          </cell>
          <cell r="L87">
            <v>0</v>
          </cell>
          <cell r="M87">
            <v>34102</v>
          </cell>
          <cell r="N87">
            <v>0</v>
          </cell>
          <cell r="O87" t="str">
            <v>Malcolm, Doug</v>
          </cell>
        </row>
        <row r="88">
          <cell r="A88">
            <v>507216</v>
          </cell>
          <cell r="B88">
            <v>30.1</v>
          </cell>
          <cell r="C88">
            <v>396</v>
          </cell>
          <cell r="D88">
            <v>27440</v>
          </cell>
          <cell r="E88">
            <v>37120</v>
          </cell>
          <cell r="F88" t="str">
            <v>I</v>
          </cell>
          <cell r="G88" t="str">
            <v>OSBORNE CONSULTANTS PTY LTD</v>
          </cell>
          <cell r="H88" t="str">
            <v>Smith, Mr. Gary</v>
          </cell>
          <cell r="I88" t="str">
            <v>Ancillary-Design</v>
          </cell>
          <cell r="J88" t="str">
            <v>50% or 100% Payment</v>
          </cell>
          <cell r="K88">
            <v>11</v>
          </cell>
          <cell r="L88">
            <v>0</v>
          </cell>
          <cell r="M88">
            <v>34101</v>
          </cell>
          <cell r="N88">
            <v>0</v>
          </cell>
          <cell r="O88" t="str">
            <v>Rewal, Mr. Subhash</v>
          </cell>
        </row>
        <row r="89">
          <cell r="A89">
            <v>507217</v>
          </cell>
          <cell r="B89">
            <v>30.1</v>
          </cell>
          <cell r="C89">
            <v>333</v>
          </cell>
          <cell r="D89">
            <v>6949.8</v>
          </cell>
          <cell r="E89">
            <v>37050</v>
          </cell>
          <cell r="F89" t="str">
            <v>I</v>
          </cell>
          <cell r="G89" t="str">
            <v>BAE SYSTEMS AUSTRALIA LIMITED</v>
          </cell>
          <cell r="H89" t="str">
            <v>Tinio, Mr. Raul</v>
          </cell>
          <cell r="I89" t="str">
            <v>ENERGY - EXT SERVICE</v>
          </cell>
          <cell r="J89" t="str">
            <v>Full Payment</v>
          </cell>
          <cell r="K89">
            <v>11</v>
          </cell>
          <cell r="L89">
            <v>0</v>
          </cell>
          <cell r="M89">
            <v>34102</v>
          </cell>
          <cell r="N89">
            <v>0</v>
          </cell>
          <cell r="O89" t="str">
            <v>Rewal, Mr. Subhash</v>
          </cell>
        </row>
        <row r="90">
          <cell r="A90">
            <v>507217</v>
          </cell>
          <cell r="B90">
            <v>30.1</v>
          </cell>
          <cell r="C90">
            <v>374</v>
          </cell>
          <cell r="D90">
            <v>6318</v>
          </cell>
          <cell r="E90">
            <v>37102</v>
          </cell>
          <cell r="F90" t="str">
            <v>I</v>
          </cell>
          <cell r="G90" t="str">
            <v>BAE SYSTEMS AUSTRALIA LIMITED</v>
          </cell>
          <cell r="H90" t="str">
            <v>Tinio, Mr. Raul</v>
          </cell>
          <cell r="I90" t="str">
            <v>2105 INVOICE</v>
          </cell>
          <cell r="J90" t="str">
            <v>Full Payment</v>
          </cell>
          <cell r="K90">
            <v>11</v>
          </cell>
          <cell r="L90">
            <v>0</v>
          </cell>
          <cell r="M90">
            <v>34102</v>
          </cell>
          <cell r="N90">
            <v>0</v>
          </cell>
          <cell r="O90" t="str">
            <v>Singh, Mr. Darshan</v>
          </cell>
        </row>
        <row r="91">
          <cell r="A91">
            <v>507218</v>
          </cell>
          <cell r="B91">
            <v>30.1</v>
          </cell>
          <cell r="C91">
            <v>395</v>
          </cell>
          <cell r="D91">
            <v>54034</v>
          </cell>
          <cell r="E91">
            <v>37120</v>
          </cell>
          <cell r="F91" t="str">
            <v>I</v>
          </cell>
          <cell r="G91" t="str">
            <v>OSBORNE CONSULTANTS PTY LTD</v>
          </cell>
          <cell r="H91" t="str">
            <v>Smith, Mr. Gary</v>
          </cell>
          <cell r="I91" t="str">
            <v>Ancillary-Design</v>
          </cell>
          <cell r="J91" t="str">
            <v>50% or 100% Payment</v>
          </cell>
          <cell r="K91">
            <v>11</v>
          </cell>
          <cell r="L91">
            <v>0</v>
          </cell>
          <cell r="M91">
            <v>34101</v>
          </cell>
          <cell r="N91">
            <v>0</v>
          </cell>
          <cell r="O91" t="str">
            <v>Singh, Mr. Darshan</v>
          </cell>
        </row>
        <row r="92">
          <cell r="A92">
            <v>507219</v>
          </cell>
          <cell r="B92">
            <v>30.1</v>
          </cell>
          <cell r="C92">
            <v>319</v>
          </cell>
          <cell r="D92">
            <v>2580</v>
          </cell>
          <cell r="E92">
            <v>37041</v>
          </cell>
          <cell r="F92" t="str">
            <v>I</v>
          </cell>
          <cell r="G92" t="str">
            <v>CORD EXCAVATIONS</v>
          </cell>
          <cell r="H92" t="str">
            <v>Maguire, Paul</v>
          </cell>
          <cell r="I92" t="str">
            <v>Ancillary Project</v>
          </cell>
          <cell r="J92" t="str">
            <v>Full Payment</v>
          </cell>
          <cell r="K92">
            <v>12</v>
          </cell>
          <cell r="L92">
            <v>0</v>
          </cell>
          <cell r="M92">
            <v>34102</v>
          </cell>
          <cell r="N92">
            <v>0</v>
          </cell>
          <cell r="O92" t="str">
            <v>Smith, Mr. Gary</v>
          </cell>
        </row>
        <row r="93">
          <cell r="A93">
            <v>507220</v>
          </cell>
          <cell r="B93">
            <v>10.1</v>
          </cell>
          <cell r="C93">
            <v>313</v>
          </cell>
          <cell r="D93">
            <v>2991.53</v>
          </cell>
          <cell r="E93">
            <v>37040</v>
          </cell>
          <cell r="F93" t="str">
            <v>I</v>
          </cell>
          <cell r="G93" t="str">
            <v>D RUDD &amp; PARTNERS PTY LTD</v>
          </cell>
          <cell r="H93" t="str">
            <v>Rewal, Mr. Subhash</v>
          </cell>
          <cell r="I93" t="str">
            <v>Ancillary-Design</v>
          </cell>
          <cell r="J93" t="str">
            <v>Full Payment</v>
          </cell>
          <cell r="K93">
            <v>11</v>
          </cell>
          <cell r="L93">
            <v>0</v>
          </cell>
          <cell r="M93">
            <v>34102</v>
          </cell>
          <cell r="N93">
            <v>0</v>
          </cell>
          <cell r="O93" t="str">
            <v>Maguire, Paul</v>
          </cell>
        </row>
        <row r="94">
          <cell r="A94">
            <v>507221</v>
          </cell>
          <cell r="B94">
            <v>30.1</v>
          </cell>
          <cell r="C94">
            <v>320</v>
          </cell>
          <cell r="D94">
            <v>16580</v>
          </cell>
          <cell r="E94">
            <v>37047</v>
          </cell>
          <cell r="F94" t="str">
            <v>I</v>
          </cell>
          <cell r="G94" t="str">
            <v>ACT PROCUREMENT AND PROJECTS</v>
          </cell>
          <cell r="H94" t="str">
            <v>Rewal, Mr. Subhash</v>
          </cell>
          <cell r="I94" t="str">
            <v>Ancillary-Design</v>
          </cell>
          <cell r="J94" t="str">
            <v>Government Order</v>
          </cell>
          <cell r="K94">
            <v>12</v>
          </cell>
          <cell r="L94">
            <v>0</v>
          </cell>
          <cell r="M94">
            <v>34102</v>
          </cell>
          <cell r="N94">
            <v>0</v>
          </cell>
          <cell r="O94" t="str">
            <v>Walisundara, Mrs. Lakshmi</v>
          </cell>
        </row>
        <row r="95">
          <cell r="A95">
            <v>507222</v>
          </cell>
          <cell r="B95">
            <v>30.1</v>
          </cell>
          <cell r="C95">
            <v>373</v>
          </cell>
          <cell r="D95">
            <v>2240</v>
          </cell>
          <cell r="E95">
            <v>37102</v>
          </cell>
          <cell r="F95" t="str">
            <v>I</v>
          </cell>
          <cell r="G95" t="str">
            <v>SAYERS PROPERTY GROUP</v>
          </cell>
          <cell r="H95" t="str">
            <v>Peisley, Mr. Warren</v>
          </cell>
          <cell r="I95" t="str">
            <v>Elec Ntwk Project</v>
          </cell>
          <cell r="J95" t="str">
            <v>Full Payment</v>
          </cell>
          <cell r="K95">
            <v>11</v>
          </cell>
          <cell r="L95">
            <v>0</v>
          </cell>
          <cell r="M95">
            <v>34101</v>
          </cell>
          <cell r="N95">
            <v>0</v>
          </cell>
          <cell r="O95" t="str">
            <v>Smith, Mr. Gary</v>
          </cell>
        </row>
        <row r="96">
          <cell r="A96">
            <v>507224</v>
          </cell>
          <cell r="B96">
            <v>30.1</v>
          </cell>
          <cell r="C96">
            <v>384</v>
          </cell>
          <cell r="D96">
            <v>101040</v>
          </cell>
          <cell r="E96">
            <v>37112</v>
          </cell>
          <cell r="F96" t="str">
            <v>I</v>
          </cell>
          <cell r="G96" t="str">
            <v>CANBERRA ESTATE PTY LTD</v>
          </cell>
          <cell r="H96" t="str">
            <v>Ochmanski, Mrs. Dana</v>
          </cell>
          <cell r="I96" t="str">
            <v>Ancillary-Design</v>
          </cell>
          <cell r="J96" t="str">
            <v>50% or 100% Payment</v>
          </cell>
          <cell r="K96">
            <v>11</v>
          </cell>
          <cell r="L96">
            <v>0</v>
          </cell>
          <cell r="M96">
            <v>34102</v>
          </cell>
          <cell r="N96">
            <v>0</v>
          </cell>
          <cell r="O96" t="str">
            <v>Smith, Mr. Gary</v>
          </cell>
        </row>
        <row r="97">
          <cell r="A97">
            <v>507225</v>
          </cell>
          <cell r="B97">
            <v>30.1</v>
          </cell>
          <cell r="C97">
            <v>404</v>
          </cell>
          <cell r="D97">
            <v>48965</v>
          </cell>
          <cell r="E97">
            <v>37131</v>
          </cell>
          <cell r="F97" t="str">
            <v>I</v>
          </cell>
          <cell r="G97" t="str">
            <v>CANBERRA INVESTMENT CORPORATION</v>
          </cell>
          <cell r="H97" t="str">
            <v>Peisley, Mr. Warren</v>
          </cell>
          <cell r="I97" t="str">
            <v>Elec Ntwk Project</v>
          </cell>
          <cell r="J97" t="str">
            <v>50% or 100% Payment</v>
          </cell>
          <cell r="K97">
            <v>11</v>
          </cell>
          <cell r="L97">
            <v>0</v>
          </cell>
          <cell r="M97">
            <v>34101</v>
          </cell>
          <cell r="N97">
            <v>0</v>
          </cell>
          <cell r="O97" t="str">
            <v>Singh, Mr. Darshan</v>
          </cell>
        </row>
        <row r="98">
          <cell r="A98">
            <v>507226</v>
          </cell>
          <cell r="B98">
            <v>10.1</v>
          </cell>
          <cell r="C98">
            <v>353</v>
          </cell>
          <cell r="D98">
            <v>17549</v>
          </cell>
          <cell r="E98">
            <v>37076</v>
          </cell>
          <cell r="F98" t="str">
            <v>I</v>
          </cell>
          <cell r="G98" t="str">
            <v>HARCOURT HILL PTY LTD</v>
          </cell>
          <cell r="H98" t="str">
            <v>Peisley, Mr. Warren</v>
          </cell>
          <cell r="I98" t="str">
            <v>Elec Ntwk Project</v>
          </cell>
          <cell r="J98" t="str">
            <v>Full Payment</v>
          </cell>
          <cell r="K98">
            <v>11</v>
          </cell>
          <cell r="L98">
            <v>0</v>
          </cell>
          <cell r="M98">
            <v>34101</v>
          </cell>
          <cell r="N98">
            <v>0</v>
          </cell>
          <cell r="O98" t="str">
            <v>Singh, Mr. Darshan</v>
          </cell>
        </row>
        <row r="99">
          <cell r="A99">
            <v>507227</v>
          </cell>
          <cell r="B99">
            <v>10.1</v>
          </cell>
          <cell r="C99">
            <v>355</v>
          </cell>
          <cell r="D99">
            <v>9940</v>
          </cell>
          <cell r="E99">
            <v>37081</v>
          </cell>
          <cell r="F99" t="str">
            <v>I</v>
          </cell>
          <cell r="G99" t="str">
            <v>ANU</v>
          </cell>
          <cell r="H99" t="str">
            <v>Malcolm, Doug</v>
          </cell>
          <cell r="I99" t="str">
            <v>Elec Ntwk Project</v>
          </cell>
          <cell r="J99" t="str">
            <v>Government Order</v>
          </cell>
          <cell r="K99">
            <v>11</v>
          </cell>
          <cell r="L99">
            <v>0</v>
          </cell>
          <cell r="M99">
            <v>34101</v>
          </cell>
          <cell r="N99">
            <v>0</v>
          </cell>
          <cell r="O99" t="str">
            <v>Maguire, Paul</v>
          </cell>
        </row>
        <row r="100">
          <cell r="A100">
            <v>507229</v>
          </cell>
          <cell r="B100">
            <v>30.1</v>
          </cell>
          <cell r="C100">
            <v>339</v>
          </cell>
          <cell r="D100">
            <v>1300</v>
          </cell>
          <cell r="E100">
            <v>37064</v>
          </cell>
          <cell r="F100" t="str">
            <v>I</v>
          </cell>
          <cell r="G100" t="str">
            <v>CREATIVE BUILDING SERVICES</v>
          </cell>
          <cell r="H100" t="str">
            <v>Malcolm, Doug</v>
          </cell>
          <cell r="I100" t="str">
            <v>Ancillary Project</v>
          </cell>
          <cell r="J100" t="str">
            <v>Full Payment</v>
          </cell>
          <cell r="K100">
            <v>11</v>
          </cell>
          <cell r="L100">
            <v>0</v>
          </cell>
          <cell r="M100">
            <v>34102</v>
          </cell>
          <cell r="N100">
            <v>0</v>
          </cell>
          <cell r="O100" t="str">
            <v>Peisley, Mr. Warren</v>
          </cell>
        </row>
        <row r="101">
          <cell r="A101">
            <v>507230</v>
          </cell>
          <cell r="B101">
            <v>30.1</v>
          </cell>
          <cell r="C101">
            <v>310</v>
          </cell>
          <cell r="D101">
            <v>730</v>
          </cell>
          <cell r="E101">
            <v>37036</v>
          </cell>
          <cell r="F101" t="str">
            <v>I</v>
          </cell>
          <cell r="G101" t="str">
            <v>LINDQUIST JOHNSON CONSULTANTS PTY LTD</v>
          </cell>
          <cell r="H101" t="str">
            <v>Smith, Mr. Gary</v>
          </cell>
          <cell r="I101" t="str">
            <v>Ancillary-Design</v>
          </cell>
          <cell r="J101" t="str">
            <v>Full Payment</v>
          </cell>
          <cell r="K101">
            <v>11</v>
          </cell>
          <cell r="L101">
            <v>0</v>
          </cell>
          <cell r="M101">
            <v>34102</v>
          </cell>
          <cell r="N101">
            <v>0</v>
          </cell>
          <cell r="O101" t="str">
            <v>Malcolm, Doug</v>
          </cell>
        </row>
        <row r="102">
          <cell r="A102">
            <v>507231</v>
          </cell>
          <cell r="B102">
            <v>30.1</v>
          </cell>
          <cell r="C102">
            <v>444</v>
          </cell>
          <cell r="D102">
            <v>96180</v>
          </cell>
          <cell r="E102">
            <v>37160</v>
          </cell>
          <cell r="F102" t="str">
            <v>I</v>
          </cell>
          <cell r="G102" t="str">
            <v>TRANSACT COMMUNICATIONS PTY LTD</v>
          </cell>
          <cell r="H102" t="str">
            <v>Harper, Mr. Rod</v>
          </cell>
          <cell r="I102" t="str">
            <v>Elec Ntwk Project</v>
          </cell>
          <cell r="J102" t="str">
            <v>Government Order</v>
          </cell>
          <cell r="K102">
            <v>11</v>
          </cell>
          <cell r="L102">
            <v>2101</v>
          </cell>
          <cell r="M102">
            <v>68170</v>
          </cell>
          <cell r="N102">
            <v>50200</v>
          </cell>
          <cell r="O102" t="str">
            <v>Cortes, Frank</v>
          </cell>
        </row>
        <row r="103">
          <cell r="A103">
            <v>507233</v>
          </cell>
          <cell r="B103">
            <v>10.1</v>
          </cell>
          <cell r="C103">
            <v>398</v>
          </cell>
          <cell r="D103">
            <v>2200</v>
          </cell>
          <cell r="E103">
            <v>37123</v>
          </cell>
          <cell r="F103" t="str">
            <v>I</v>
          </cell>
          <cell r="G103" t="str">
            <v>COUNTRY ENERG</v>
          </cell>
          <cell r="H103" t="str">
            <v>Malcolm, Doug</v>
          </cell>
          <cell r="I103" t="str">
            <v>Elec Ntwk Project</v>
          </cell>
          <cell r="J103" t="str">
            <v>Full Payment</v>
          </cell>
          <cell r="K103">
            <v>11</v>
          </cell>
          <cell r="L103">
            <v>2101</v>
          </cell>
          <cell r="M103">
            <v>68170</v>
          </cell>
          <cell r="N103">
            <v>50200</v>
          </cell>
          <cell r="O103" t="str">
            <v>Walisundara, Mrs. Lakshmi</v>
          </cell>
        </row>
        <row r="104">
          <cell r="A104">
            <v>507234</v>
          </cell>
          <cell r="B104">
            <v>30.1</v>
          </cell>
          <cell r="C104">
            <v>416</v>
          </cell>
          <cell r="D104">
            <v>29048</v>
          </cell>
          <cell r="E104">
            <v>37144</v>
          </cell>
          <cell r="F104" t="str">
            <v>I</v>
          </cell>
          <cell r="G104" t="str">
            <v>HABITAT LAND PTY LTD</v>
          </cell>
          <cell r="H104" t="str">
            <v>Peisley, Mr. Warren</v>
          </cell>
          <cell r="I104" t="str">
            <v>Elec Ntwk Project</v>
          </cell>
          <cell r="J104" t="str">
            <v>50% or 100% Payment</v>
          </cell>
          <cell r="K104">
            <v>11</v>
          </cell>
          <cell r="L104">
            <v>0</v>
          </cell>
          <cell r="M104">
            <v>34102</v>
          </cell>
          <cell r="N104">
            <v>0</v>
          </cell>
          <cell r="O104" t="str">
            <v>Cortes, Frank</v>
          </cell>
        </row>
        <row r="105">
          <cell r="A105">
            <v>507235</v>
          </cell>
          <cell r="B105">
            <v>30.1</v>
          </cell>
          <cell r="C105">
            <v>354</v>
          </cell>
          <cell r="D105">
            <v>3465</v>
          </cell>
          <cell r="E105">
            <v>37081</v>
          </cell>
          <cell r="F105" t="str">
            <v>I</v>
          </cell>
          <cell r="G105" t="str">
            <v>NEHEMIAH CONSTRUCTIONS PTY LTD</v>
          </cell>
          <cell r="H105" t="str">
            <v>Rewal, Mr. Subhash</v>
          </cell>
          <cell r="I105" t="str">
            <v>Ancillary-Design</v>
          </cell>
          <cell r="J105" t="str">
            <v>Full Payment</v>
          </cell>
          <cell r="K105">
            <v>11</v>
          </cell>
          <cell r="L105">
            <v>0</v>
          </cell>
          <cell r="M105">
            <v>34101</v>
          </cell>
          <cell r="N105">
            <v>0</v>
          </cell>
          <cell r="O105" t="str">
            <v>Peisley, Mr. Warren</v>
          </cell>
        </row>
        <row r="106">
          <cell r="A106">
            <v>507236</v>
          </cell>
          <cell r="B106">
            <v>30.1</v>
          </cell>
          <cell r="C106">
            <v>389</v>
          </cell>
          <cell r="D106">
            <v>6525</v>
          </cell>
          <cell r="E106">
            <v>37116</v>
          </cell>
          <cell r="F106" t="str">
            <v>I</v>
          </cell>
          <cell r="G106" t="str">
            <v>ADVANCED DEMOLITION &amp; RECYCLING PTY LTD</v>
          </cell>
          <cell r="H106" t="str">
            <v>Peisley, Mr. Warren</v>
          </cell>
          <cell r="I106" t="str">
            <v>Elec Ntwk Project</v>
          </cell>
          <cell r="J106" t="str">
            <v>Full Payment</v>
          </cell>
          <cell r="K106">
            <v>11</v>
          </cell>
          <cell r="L106">
            <v>0</v>
          </cell>
          <cell r="M106">
            <v>34102</v>
          </cell>
          <cell r="N106">
            <v>0</v>
          </cell>
          <cell r="O106" t="str">
            <v>Rewal, Mr. Subhash</v>
          </cell>
        </row>
        <row r="107">
          <cell r="A107">
            <v>507239</v>
          </cell>
          <cell r="B107">
            <v>30.1</v>
          </cell>
          <cell r="C107">
            <v>367</v>
          </cell>
          <cell r="D107">
            <v>21014</v>
          </cell>
          <cell r="E107">
            <v>37091</v>
          </cell>
          <cell r="F107" t="str">
            <v>I</v>
          </cell>
          <cell r="G107" t="str">
            <v>ANU</v>
          </cell>
          <cell r="H107" t="str">
            <v>Maguire, Paul</v>
          </cell>
          <cell r="I107" t="str">
            <v>Ancillary-Design</v>
          </cell>
          <cell r="J107" t="str">
            <v>Full Payment</v>
          </cell>
          <cell r="K107">
            <v>11</v>
          </cell>
          <cell r="L107">
            <v>0</v>
          </cell>
          <cell r="M107">
            <v>34101</v>
          </cell>
          <cell r="N107">
            <v>0</v>
          </cell>
          <cell r="O107" t="str">
            <v>Peisley, Mr. Warren</v>
          </cell>
        </row>
        <row r="108">
          <cell r="A108">
            <v>507240</v>
          </cell>
          <cell r="B108">
            <v>30.1</v>
          </cell>
          <cell r="C108">
            <v>361</v>
          </cell>
          <cell r="D108">
            <v>5390</v>
          </cell>
          <cell r="E108">
            <v>37088</v>
          </cell>
          <cell r="F108" t="str">
            <v>I</v>
          </cell>
          <cell r="G108" t="str">
            <v>URBAN SERVICES</v>
          </cell>
          <cell r="H108" t="str">
            <v>Rewal, Mr. Subhash</v>
          </cell>
          <cell r="I108" t="str">
            <v>Ancillary-Design</v>
          </cell>
          <cell r="J108" t="str">
            <v>Government Order</v>
          </cell>
          <cell r="K108">
            <v>11</v>
          </cell>
          <cell r="L108">
            <v>0</v>
          </cell>
          <cell r="M108">
            <v>34101</v>
          </cell>
          <cell r="N108">
            <v>0</v>
          </cell>
          <cell r="O108" t="str">
            <v>Walisundara, Mrs. Lakshmi</v>
          </cell>
        </row>
        <row r="109">
          <cell r="A109">
            <v>507242</v>
          </cell>
          <cell r="B109">
            <v>30.1</v>
          </cell>
          <cell r="C109">
            <v>400</v>
          </cell>
          <cell r="D109">
            <v>1700</v>
          </cell>
          <cell r="E109">
            <v>37126</v>
          </cell>
          <cell r="F109" t="str">
            <v>I</v>
          </cell>
          <cell r="G109" t="str">
            <v>CANBERRA ESTATE PTY LTD</v>
          </cell>
          <cell r="H109" t="str">
            <v>Rewal, Mr. Subhash</v>
          </cell>
          <cell r="I109" t="str">
            <v>Ancillary-Design</v>
          </cell>
          <cell r="J109" t="str">
            <v>Full Payment</v>
          </cell>
          <cell r="K109">
            <v>11</v>
          </cell>
          <cell r="L109">
            <v>0</v>
          </cell>
          <cell r="M109">
            <v>34101</v>
          </cell>
          <cell r="N109">
            <v>0</v>
          </cell>
          <cell r="O109" t="str">
            <v>Harper, Mr. Rod</v>
          </cell>
        </row>
        <row r="110">
          <cell r="A110">
            <v>507243</v>
          </cell>
          <cell r="B110">
            <v>30.1</v>
          </cell>
          <cell r="C110">
            <v>420</v>
          </cell>
          <cell r="D110">
            <v>28340</v>
          </cell>
          <cell r="E110">
            <v>37146</v>
          </cell>
          <cell r="F110" t="str">
            <v>I</v>
          </cell>
          <cell r="G110" t="str">
            <v>HARCOURT HILL PTY LTD</v>
          </cell>
          <cell r="H110" t="str">
            <v>Peisley, Mr. Warren</v>
          </cell>
          <cell r="I110" t="str">
            <v>Elec Ntwk Project</v>
          </cell>
          <cell r="J110" t="str">
            <v>Full Payment</v>
          </cell>
          <cell r="K110">
            <v>11</v>
          </cell>
          <cell r="L110">
            <v>0</v>
          </cell>
          <cell r="M110">
            <v>34101</v>
          </cell>
          <cell r="N110">
            <v>0</v>
          </cell>
          <cell r="O110" t="str">
            <v>Smith, Mr. Gary</v>
          </cell>
        </row>
        <row r="111">
          <cell r="A111">
            <v>507244</v>
          </cell>
          <cell r="B111">
            <v>30.1</v>
          </cell>
          <cell r="C111">
            <v>369</v>
          </cell>
          <cell r="D111">
            <v>30100</v>
          </cell>
          <cell r="E111">
            <v>37097</v>
          </cell>
          <cell r="F111" t="str">
            <v>I</v>
          </cell>
          <cell r="G111" t="str">
            <v>URBAN SERVICES</v>
          </cell>
          <cell r="H111" t="str">
            <v>Walisundara, Mrs. Lakshmi</v>
          </cell>
          <cell r="I111" t="str">
            <v>Ancillary-Design</v>
          </cell>
          <cell r="J111" t="str">
            <v>Government Order</v>
          </cell>
          <cell r="K111">
            <v>11</v>
          </cell>
          <cell r="L111">
            <v>0</v>
          </cell>
          <cell r="M111">
            <v>34101</v>
          </cell>
          <cell r="N111">
            <v>0</v>
          </cell>
          <cell r="O111" t="str">
            <v>Walisundara, Mrs. Lakshmi</v>
          </cell>
        </row>
        <row r="112">
          <cell r="A112">
            <v>507247</v>
          </cell>
          <cell r="B112">
            <v>30.1</v>
          </cell>
          <cell r="C112">
            <v>431</v>
          </cell>
          <cell r="D112">
            <v>56730</v>
          </cell>
          <cell r="E112">
            <v>37158</v>
          </cell>
          <cell r="F112" t="str">
            <v>I</v>
          </cell>
          <cell r="G112" t="str">
            <v>HABITAT LAND PTY LTD</v>
          </cell>
          <cell r="H112" t="str">
            <v>Cortes, Frank</v>
          </cell>
          <cell r="I112" t="str">
            <v>Ancillary Project</v>
          </cell>
          <cell r="J112" t="str">
            <v>50% or 100% Payment</v>
          </cell>
          <cell r="K112">
            <v>11</v>
          </cell>
          <cell r="L112">
            <v>0</v>
          </cell>
          <cell r="M112">
            <v>34101</v>
          </cell>
          <cell r="N112">
            <v>0</v>
          </cell>
          <cell r="O112" t="str">
            <v>Walisundara, Mrs. Lakshmi</v>
          </cell>
        </row>
        <row r="113">
          <cell r="A113">
            <v>507248</v>
          </cell>
          <cell r="B113">
            <v>30.1</v>
          </cell>
          <cell r="C113">
            <v>469</v>
          </cell>
          <cell r="D113">
            <v>3854</v>
          </cell>
          <cell r="E113">
            <v>37195</v>
          </cell>
          <cell r="F113" t="str">
            <v>I</v>
          </cell>
          <cell r="G113" t="str">
            <v>ACT PROCUREMENT SOLUTIONS</v>
          </cell>
          <cell r="H113" t="str">
            <v>Singh, Mr. Darshan</v>
          </cell>
          <cell r="I113" t="str">
            <v>Elec Ntwk Project</v>
          </cell>
          <cell r="J113" t="str">
            <v>Government Order</v>
          </cell>
          <cell r="K113">
            <v>11</v>
          </cell>
          <cell r="L113">
            <v>0</v>
          </cell>
          <cell r="M113">
            <v>34101</v>
          </cell>
          <cell r="N113">
            <v>0</v>
          </cell>
          <cell r="O113">
            <v>200101690801</v>
          </cell>
        </row>
        <row r="114">
          <cell r="A114">
            <v>507249</v>
          </cell>
          <cell r="B114">
            <v>30.1</v>
          </cell>
          <cell r="C114">
            <v>403</v>
          </cell>
          <cell r="D114">
            <v>4800</v>
          </cell>
          <cell r="E114">
            <v>37130</v>
          </cell>
          <cell r="F114" t="str">
            <v>I</v>
          </cell>
          <cell r="G114" t="str">
            <v>D RUDD &amp; PARTNERS PTY LTD</v>
          </cell>
          <cell r="H114" t="str">
            <v>Rewal, Mr. Subhash</v>
          </cell>
          <cell r="I114" t="str">
            <v>Ancillary-Design</v>
          </cell>
          <cell r="J114" t="str">
            <v>Full Payment</v>
          </cell>
          <cell r="K114">
            <v>11</v>
          </cell>
          <cell r="L114">
            <v>0</v>
          </cell>
          <cell r="M114">
            <v>34101</v>
          </cell>
          <cell r="N114">
            <v>0</v>
          </cell>
          <cell r="O114" t="str">
            <v>Cortes, Frank</v>
          </cell>
        </row>
        <row r="115">
          <cell r="A115">
            <v>507250</v>
          </cell>
          <cell r="B115">
            <v>30.1</v>
          </cell>
          <cell r="C115">
            <v>383</v>
          </cell>
          <cell r="D115">
            <v>11030</v>
          </cell>
          <cell r="E115">
            <v>37110</v>
          </cell>
          <cell r="F115" t="str">
            <v>I</v>
          </cell>
          <cell r="G115" t="str">
            <v>WODEN TRADESMAN UNION CLUB</v>
          </cell>
          <cell r="H115" t="str">
            <v>Cortes, Frank</v>
          </cell>
          <cell r="I115" t="str">
            <v>Ancillary-Design</v>
          </cell>
          <cell r="J115" t="str">
            <v>Full Payment</v>
          </cell>
          <cell r="K115">
            <v>11</v>
          </cell>
          <cell r="L115">
            <v>0</v>
          </cell>
          <cell r="M115">
            <v>34101</v>
          </cell>
          <cell r="N115">
            <v>0</v>
          </cell>
          <cell r="O115" t="str">
            <v>Cortes, Frank</v>
          </cell>
        </row>
        <row r="116">
          <cell r="A116">
            <v>507256</v>
          </cell>
          <cell r="B116">
            <v>4.0999999999999996</v>
          </cell>
          <cell r="C116">
            <v>454</v>
          </cell>
          <cell r="D116">
            <v>1727.27</v>
          </cell>
          <cell r="E116">
            <v>37181</v>
          </cell>
          <cell r="F116" t="str">
            <v>I</v>
          </cell>
          <cell r="G116" t="str">
            <v>artsACT</v>
          </cell>
          <cell r="H116" t="str">
            <v>Argue, Mr. Fraser</v>
          </cell>
          <cell r="I116" t="str">
            <v>Elec Ntwk Asset P</v>
          </cell>
          <cell r="J116" t="str">
            <v>Full Payment</v>
          </cell>
          <cell r="K116">
            <v>11</v>
          </cell>
          <cell r="L116">
            <v>2105</v>
          </cell>
          <cell r="M116">
            <v>68170</v>
          </cell>
          <cell r="N116">
            <v>50200</v>
          </cell>
          <cell r="O116" t="str">
            <v>Walisundara, Mrs. Lakshmi</v>
          </cell>
        </row>
        <row r="117">
          <cell r="A117">
            <v>507258</v>
          </cell>
          <cell r="B117">
            <v>30.1</v>
          </cell>
          <cell r="C117">
            <v>484</v>
          </cell>
          <cell r="D117">
            <v>5750</v>
          </cell>
          <cell r="E117">
            <v>37204</v>
          </cell>
          <cell r="F117" t="str">
            <v>I</v>
          </cell>
          <cell r="G117" t="str">
            <v>DEPARTMENT OF URBAN SERVICES</v>
          </cell>
          <cell r="H117" t="str">
            <v>Rewal, Mr. Subhash</v>
          </cell>
          <cell r="I117" t="str">
            <v>Elec Ntwk Project</v>
          </cell>
          <cell r="J117" t="str">
            <v>Full Payment</v>
          </cell>
          <cell r="K117">
            <v>11</v>
          </cell>
          <cell r="L117">
            <v>0</v>
          </cell>
          <cell r="M117">
            <v>34101</v>
          </cell>
          <cell r="N117">
            <v>0</v>
          </cell>
          <cell r="O117" t="str">
            <v>Email T Simpson 08/08/01</v>
          </cell>
        </row>
        <row r="118">
          <cell r="A118">
            <v>507259</v>
          </cell>
          <cell r="B118">
            <v>10.1</v>
          </cell>
          <cell r="C118">
            <v>393</v>
          </cell>
          <cell r="D118">
            <v>978</v>
          </cell>
          <cell r="E118">
            <v>37119</v>
          </cell>
          <cell r="F118" t="str">
            <v>I</v>
          </cell>
          <cell r="G118" t="str">
            <v>DIMITROVA M</v>
          </cell>
          <cell r="H118" t="str">
            <v>Singh, Mr. Darshan</v>
          </cell>
          <cell r="I118" t="str">
            <v>Elec Ntwk Project</v>
          </cell>
          <cell r="J118" t="str">
            <v>Full Payment</v>
          </cell>
          <cell r="K118">
            <v>11</v>
          </cell>
          <cell r="L118">
            <v>0</v>
          </cell>
          <cell r="M118">
            <v>34101</v>
          </cell>
          <cell r="N118">
            <v>0</v>
          </cell>
          <cell r="O118" t="str">
            <v>Walisundara, Mrs. Lakshmi</v>
          </cell>
        </row>
        <row r="119">
          <cell r="A119">
            <v>507261</v>
          </cell>
          <cell r="B119">
            <v>30.1</v>
          </cell>
          <cell r="C119">
            <v>401</v>
          </cell>
          <cell r="D119">
            <v>1640</v>
          </cell>
          <cell r="E119">
            <v>37130</v>
          </cell>
          <cell r="F119" t="str">
            <v>I</v>
          </cell>
          <cell r="G119" t="str">
            <v>CANBERRA CONSTRUCTIONS</v>
          </cell>
          <cell r="H119" t="str">
            <v>Rewal, Mr. Subhash</v>
          </cell>
          <cell r="I119" t="str">
            <v>Ancillary-Design</v>
          </cell>
          <cell r="J119" t="str">
            <v>Full Payment</v>
          </cell>
          <cell r="K119">
            <v>11</v>
          </cell>
          <cell r="L119">
            <v>0</v>
          </cell>
          <cell r="M119">
            <v>34101</v>
          </cell>
          <cell r="N119">
            <v>0</v>
          </cell>
          <cell r="O119" t="str">
            <v>Peisley, Mr. Warren</v>
          </cell>
        </row>
        <row r="120">
          <cell r="A120">
            <v>507262</v>
          </cell>
          <cell r="B120">
            <v>30.1</v>
          </cell>
          <cell r="C120">
            <v>435</v>
          </cell>
          <cell r="D120">
            <v>73100</v>
          </cell>
          <cell r="E120">
            <v>37159</v>
          </cell>
          <cell r="F120" t="str">
            <v>I</v>
          </cell>
          <cell r="G120" t="str">
            <v>CANBERRA ESTATE PTY LTD</v>
          </cell>
          <cell r="H120" t="str">
            <v>Ochmanski, Mrs. Dana</v>
          </cell>
          <cell r="I120" t="str">
            <v>Elec Ntwk Project</v>
          </cell>
          <cell r="J120" t="str">
            <v>50% or 100% Payment</v>
          </cell>
          <cell r="K120">
            <v>11</v>
          </cell>
          <cell r="L120">
            <v>0</v>
          </cell>
          <cell r="M120">
            <v>34101</v>
          </cell>
          <cell r="N120">
            <v>0</v>
          </cell>
          <cell r="O120" t="str">
            <v>Peisley, Mr. Warren</v>
          </cell>
        </row>
        <row r="121">
          <cell r="A121">
            <v>507263</v>
          </cell>
          <cell r="B121">
            <v>30.1</v>
          </cell>
          <cell r="C121">
            <v>486</v>
          </cell>
          <cell r="D121">
            <v>62900</v>
          </cell>
          <cell r="E121">
            <v>37207</v>
          </cell>
          <cell r="F121" t="str">
            <v>I</v>
          </cell>
          <cell r="G121" t="str">
            <v>CANBERRA ESTATE PTY LTD</v>
          </cell>
          <cell r="H121" t="str">
            <v>Ochmanski, Mrs. Dana</v>
          </cell>
          <cell r="I121" t="str">
            <v>Ancillary-Design</v>
          </cell>
          <cell r="J121" t="str">
            <v>50% or 100% Payment</v>
          </cell>
          <cell r="K121">
            <v>11</v>
          </cell>
          <cell r="L121">
            <v>0</v>
          </cell>
          <cell r="M121">
            <v>34102</v>
          </cell>
          <cell r="N121">
            <v>0</v>
          </cell>
          <cell r="O121" t="str">
            <v>Peisley, Mr. Warren</v>
          </cell>
        </row>
        <row r="122">
          <cell r="A122">
            <v>507264</v>
          </cell>
          <cell r="B122">
            <v>30.1</v>
          </cell>
          <cell r="C122">
            <v>510</v>
          </cell>
          <cell r="D122">
            <v>35200</v>
          </cell>
          <cell r="E122">
            <v>37223</v>
          </cell>
          <cell r="F122" t="str">
            <v>I</v>
          </cell>
          <cell r="G122" t="str">
            <v>CANBERRA CONTRACTORS PTY LTD</v>
          </cell>
          <cell r="H122" t="str">
            <v>Ochmanski, Mrs. Dana</v>
          </cell>
          <cell r="I122" t="str">
            <v>Elect Distributio</v>
          </cell>
          <cell r="J122" t="str">
            <v>50% or 100% Payment</v>
          </cell>
          <cell r="K122">
            <v>11</v>
          </cell>
          <cell r="L122">
            <v>0</v>
          </cell>
          <cell r="M122">
            <v>34102</v>
          </cell>
          <cell r="N122">
            <v>0</v>
          </cell>
          <cell r="O122" t="str">
            <v>Peisley, Mr. Warren</v>
          </cell>
        </row>
        <row r="123">
          <cell r="A123">
            <v>507265</v>
          </cell>
          <cell r="B123">
            <v>30.1</v>
          </cell>
          <cell r="C123">
            <v>550</v>
          </cell>
          <cell r="D123">
            <v>58604</v>
          </cell>
          <cell r="E123">
            <v>37279</v>
          </cell>
          <cell r="F123" t="str">
            <v>I</v>
          </cell>
          <cell r="G123" t="str">
            <v>HABITAT LAND PTY LTD</v>
          </cell>
          <cell r="H123" t="str">
            <v>Cortes, Frank</v>
          </cell>
          <cell r="I123" t="str">
            <v>Elec Ntwk Project</v>
          </cell>
          <cell r="J123" t="str">
            <v>50% or 100% Payment</v>
          </cell>
          <cell r="K123">
            <v>11</v>
          </cell>
          <cell r="L123">
            <v>0</v>
          </cell>
          <cell r="M123">
            <v>34101</v>
          </cell>
          <cell r="N123">
            <v>0</v>
          </cell>
          <cell r="O123" t="str">
            <v>Rewal, Mr. Subhash</v>
          </cell>
        </row>
        <row r="124">
          <cell r="A124">
            <v>507272</v>
          </cell>
          <cell r="B124">
            <v>30.1</v>
          </cell>
          <cell r="C124">
            <v>475</v>
          </cell>
          <cell r="D124">
            <v>39282</v>
          </cell>
          <cell r="E124">
            <v>37197</v>
          </cell>
          <cell r="F124" t="str">
            <v>I</v>
          </cell>
          <cell r="G124" t="str">
            <v>HABITAT LAND PTY LTD</v>
          </cell>
          <cell r="H124" t="str">
            <v>Cortes, Frank</v>
          </cell>
          <cell r="I124" t="str">
            <v>Ancillary Project</v>
          </cell>
          <cell r="J124" t="str">
            <v>50% or 100% Payment</v>
          </cell>
          <cell r="K124">
            <v>11</v>
          </cell>
          <cell r="L124">
            <v>0</v>
          </cell>
          <cell r="M124">
            <v>34101</v>
          </cell>
          <cell r="N124">
            <v>0</v>
          </cell>
          <cell r="O124" t="str">
            <v>Cortes, Frank</v>
          </cell>
        </row>
        <row r="125">
          <cell r="A125">
            <v>507273</v>
          </cell>
          <cell r="B125">
            <v>10.1</v>
          </cell>
          <cell r="C125">
            <v>407</v>
          </cell>
          <cell r="D125">
            <v>1670</v>
          </cell>
          <cell r="E125">
            <v>37134</v>
          </cell>
          <cell r="F125" t="str">
            <v>I</v>
          </cell>
          <cell r="G125" t="str">
            <v>MANTEENA CONSTRUCTIONS</v>
          </cell>
          <cell r="H125" t="str">
            <v>Malcolm, Doug</v>
          </cell>
          <cell r="I125" t="str">
            <v>Elec Ntwk Project</v>
          </cell>
          <cell r="J125" t="str">
            <v>Full Payment</v>
          </cell>
          <cell r="K125">
            <v>11</v>
          </cell>
          <cell r="L125">
            <v>0</v>
          </cell>
          <cell r="M125">
            <v>34101</v>
          </cell>
          <cell r="N125">
            <v>0</v>
          </cell>
          <cell r="O125" t="str">
            <v>Walisundara, Mrs. Lakshmi</v>
          </cell>
        </row>
        <row r="126">
          <cell r="A126">
            <v>507275</v>
          </cell>
          <cell r="B126">
            <v>10.1</v>
          </cell>
          <cell r="C126">
            <v>458</v>
          </cell>
          <cell r="D126">
            <v>600</v>
          </cell>
          <cell r="E126">
            <v>37183</v>
          </cell>
          <cell r="F126" t="str">
            <v>I</v>
          </cell>
          <cell r="G126" t="str">
            <v>NOUVELLE HOMES PTY LTD</v>
          </cell>
          <cell r="H126" t="str">
            <v>Singh, Mr. Darshan</v>
          </cell>
          <cell r="I126" t="str">
            <v>Elec Ntwk Project</v>
          </cell>
          <cell r="J126" t="str">
            <v>Full Payment</v>
          </cell>
          <cell r="K126">
            <v>11</v>
          </cell>
          <cell r="L126">
            <v>0</v>
          </cell>
          <cell r="M126">
            <v>34101</v>
          </cell>
          <cell r="N126">
            <v>0</v>
          </cell>
          <cell r="O126" t="str">
            <v>Walisundara, Mrs. Lakshmi</v>
          </cell>
        </row>
        <row r="127">
          <cell r="A127">
            <v>507277</v>
          </cell>
          <cell r="B127">
            <v>10.1</v>
          </cell>
          <cell r="C127">
            <v>424</v>
          </cell>
          <cell r="D127">
            <v>1090.9100000000001</v>
          </cell>
          <cell r="E127">
            <v>37148</v>
          </cell>
          <cell r="F127" t="str">
            <v>I</v>
          </cell>
          <cell r="G127" t="str">
            <v>GUIDELINE (ACT) PTY LTD</v>
          </cell>
          <cell r="H127" t="str">
            <v>Singh, Mr. Darshan</v>
          </cell>
          <cell r="I127" t="str">
            <v>Elec Ntwk Project</v>
          </cell>
          <cell r="J127" t="str">
            <v>Full Payment</v>
          </cell>
          <cell r="K127">
            <v>11</v>
          </cell>
          <cell r="L127">
            <v>0</v>
          </cell>
          <cell r="M127">
            <v>34101</v>
          </cell>
          <cell r="N127">
            <v>0</v>
          </cell>
          <cell r="O127" t="str">
            <v>Singh, Mr. Darshan</v>
          </cell>
        </row>
        <row r="128">
          <cell r="A128">
            <v>507279</v>
          </cell>
          <cell r="B128">
            <v>2.1</v>
          </cell>
          <cell r="C128">
            <v>423</v>
          </cell>
          <cell r="D128">
            <v>425</v>
          </cell>
          <cell r="E128">
            <v>37146</v>
          </cell>
          <cell r="F128" t="str">
            <v>I</v>
          </cell>
          <cell r="G128" t="str">
            <v>TOTAL COMMUNICATIONS INFRASTRUCTURE</v>
          </cell>
          <cell r="H128" t="str">
            <v>Peisley, Mr. Warren</v>
          </cell>
          <cell r="I128" t="str">
            <v>Elec Ntwk Project</v>
          </cell>
          <cell r="J128" t="str">
            <v>Full Payment</v>
          </cell>
          <cell r="K128">
            <v>11</v>
          </cell>
          <cell r="L128">
            <v>0</v>
          </cell>
          <cell r="M128">
            <v>34101</v>
          </cell>
          <cell r="N128">
            <v>0</v>
          </cell>
          <cell r="O128" t="str">
            <v>Maguire, Paul</v>
          </cell>
        </row>
        <row r="129">
          <cell r="A129">
            <v>507281</v>
          </cell>
          <cell r="B129">
            <v>10.1</v>
          </cell>
          <cell r="C129">
            <v>471</v>
          </cell>
          <cell r="D129">
            <v>2100</v>
          </cell>
          <cell r="E129">
            <v>37195</v>
          </cell>
          <cell r="F129" t="str">
            <v>I</v>
          </cell>
          <cell r="G129" t="str">
            <v>ACT PROCUREMENT SOLUTIONS</v>
          </cell>
          <cell r="H129" t="str">
            <v>Singh, Mr. Darshan</v>
          </cell>
          <cell r="I129" t="str">
            <v>Elec Ntwk Project</v>
          </cell>
          <cell r="J129" t="str">
            <v>Full Payment</v>
          </cell>
          <cell r="K129">
            <v>11</v>
          </cell>
          <cell r="L129">
            <v>0</v>
          </cell>
          <cell r="M129">
            <v>34101</v>
          </cell>
          <cell r="N129">
            <v>0</v>
          </cell>
          <cell r="O129">
            <v>20020980201</v>
          </cell>
        </row>
        <row r="130">
          <cell r="A130">
            <v>507289</v>
          </cell>
          <cell r="B130">
            <v>30.1</v>
          </cell>
          <cell r="C130">
            <v>567</v>
          </cell>
          <cell r="D130">
            <v>46370</v>
          </cell>
          <cell r="E130">
            <v>37295</v>
          </cell>
          <cell r="F130" t="str">
            <v>I</v>
          </cell>
          <cell r="G130" t="str">
            <v>CANBERRA INVESTMENT CORPORATION</v>
          </cell>
          <cell r="H130" t="str">
            <v>Peisley, Mr. Warren</v>
          </cell>
          <cell r="I130" t="str">
            <v>Elec Ntwk Project</v>
          </cell>
          <cell r="J130" t="str">
            <v>50% or 100% Payment</v>
          </cell>
          <cell r="K130">
            <v>11</v>
          </cell>
          <cell r="L130">
            <v>0</v>
          </cell>
          <cell r="M130">
            <v>34101</v>
          </cell>
          <cell r="N130">
            <v>0</v>
          </cell>
          <cell r="O130" t="str">
            <v>Rewal, Mr. Subhash</v>
          </cell>
        </row>
        <row r="131">
          <cell r="A131">
            <v>507290</v>
          </cell>
          <cell r="B131">
            <v>10.1</v>
          </cell>
          <cell r="C131">
            <v>450</v>
          </cell>
          <cell r="D131">
            <v>1035</v>
          </cell>
          <cell r="E131">
            <v>37172</v>
          </cell>
          <cell r="F131" t="str">
            <v>I</v>
          </cell>
          <cell r="G131" t="str">
            <v>CRISPINO C</v>
          </cell>
          <cell r="H131" t="str">
            <v>Singh, Mr. Darshan</v>
          </cell>
          <cell r="I131" t="str">
            <v>Elec Ntwk Project</v>
          </cell>
          <cell r="J131" t="str">
            <v>Full Payment</v>
          </cell>
          <cell r="K131">
            <v>11</v>
          </cell>
          <cell r="L131">
            <v>0</v>
          </cell>
          <cell r="M131">
            <v>34101</v>
          </cell>
          <cell r="N131">
            <v>0</v>
          </cell>
          <cell r="O131" t="str">
            <v>Peisley, Mr. Warren</v>
          </cell>
        </row>
        <row r="132">
          <cell r="A132">
            <v>507291</v>
          </cell>
          <cell r="B132">
            <v>10.1</v>
          </cell>
          <cell r="C132">
            <v>460</v>
          </cell>
          <cell r="D132">
            <v>5740</v>
          </cell>
          <cell r="E132">
            <v>37186</v>
          </cell>
          <cell r="F132" t="str">
            <v>I</v>
          </cell>
          <cell r="G132" t="str">
            <v>KAPPELLE PTY LTD</v>
          </cell>
          <cell r="H132" t="str">
            <v>Singh, Mr. Darshan</v>
          </cell>
          <cell r="I132" t="str">
            <v>Elec Ntwk Project</v>
          </cell>
          <cell r="J132" t="str">
            <v>Full Payment</v>
          </cell>
          <cell r="K132">
            <v>11</v>
          </cell>
          <cell r="L132">
            <v>0</v>
          </cell>
          <cell r="M132">
            <v>34101</v>
          </cell>
          <cell r="N132">
            <v>0</v>
          </cell>
          <cell r="O132" t="str">
            <v>Singh, Mr. Darshan</v>
          </cell>
        </row>
        <row r="133">
          <cell r="A133">
            <v>507292</v>
          </cell>
          <cell r="B133">
            <v>10.1</v>
          </cell>
          <cell r="C133">
            <v>503</v>
          </cell>
          <cell r="D133">
            <v>3950</v>
          </cell>
          <cell r="E133">
            <v>37216</v>
          </cell>
          <cell r="F133" t="str">
            <v>I</v>
          </cell>
          <cell r="G133" t="str">
            <v>HEYDAY GROUP</v>
          </cell>
          <cell r="H133" t="str">
            <v>Walisundara, Mr. Upul</v>
          </cell>
          <cell r="I133" t="str">
            <v>Elec Ntwk Project</v>
          </cell>
          <cell r="J133" t="str">
            <v>Full Payment</v>
          </cell>
          <cell r="K133">
            <v>11</v>
          </cell>
          <cell r="L133">
            <v>0</v>
          </cell>
          <cell r="M133">
            <v>34101</v>
          </cell>
          <cell r="N133">
            <v>0</v>
          </cell>
          <cell r="O133" t="str">
            <v>Deschamps, Chris</v>
          </cell>
        </row>
        <row r="134">
          <cell r="A134">
            <v>507293</v>
          </cell>
          <cell r="B134">
            <v>30.1</v>
          </cell>
          <cell r="C134">
            <v>557</v>
          </cell>
          <cell r="D134">
            <v>100615</v>
          </cell>
          <cell r="E134">
            <v>37285</v>
          </cell>
          <cell r="F134" t="str">
            <v>I</v>
          </cell>
          <cell r="G134" t="str">
            <v>MBA LAND</v>
          </cell>
          <cell r="H134" t="str">
            <v>Walisundara, Mrs. Lakshmi</v>
          </cell>
          <cell r="I134" t="str">
            <v>Ancillary Project</v>
          </cell>
          <cell r="J134" t="str">
            <v>50% or 100% Payment</v>
          </cell>
          <cell r="K134">
            <v>11</v>
          </cell>
          <cell r="L134">
            <v>0</v>
          </cell>
          <cell r="M134">
            <v>34101</v>
          </cell>
          <cell r="N134">
            <v>0</v>
          </cell>
          <cell r="O134" t="str">
            <v>Deschamps, Chris</v>
          </cell>
        </row>
        <row r="135">
          <cell r="A135">
            <v>507299</v>
          </cell>
          <cell r="B135">
            <v>10.1</v>
          </cell>
          <cell r="C135">
            <v>463</v>
          </cell>
          <cell r="D135">
            <v>7636.36</v>
          </cell>
          <cell r="E135">
            <v>37188</v>
          </cell>
          <cell r="F135" t="str">
            <v>I</v>
          </cell>
          <cell r="G135" t="str">
            <v>IRWIN &amp; HARTSHORN</v>
          </cell>
          <cell r="H135" t="str">
            <v>Singh, Mr. Darshan</v>
          </cell>
          <cell r="I135" t="str">
            <v>Elec Ntwk Project</v>
          </cell>
          <cell r="J135" t="str">
            <v>Full Payment</v>
          </cell>
          <cell r="K135">
            <v>11</v>
          </cell>
          <cell r="L135">
            <v>0</v>
          </cell>
          <cell r="M135">
            <v>34104</v>
          </cell>
          <cell r="N135">
            <v>0</v>
          </cell>
          <cell r="O135">
            <v>5089</v>
          </cell>
        </row>
        <row r="136">
          <cell r="A136">
            <v>507307</v>
          </cell>
          <cell r="B136">
            <v>10.1</v>
          </cell>
          <cell r="C136">
            <v>470</v>
          </cell>
          <cell r="D136">
            <v>2300</v>
          </cell>
          <cell r="E136">
            <v>37195</v>
          </cell>
          <cell r="F136" t="str">
            <v>I</v>
          </cell>
          <cell r="G136" t="str">
            <v>DELLOW EXCAVATIONS PTY LTD</v>
          </cell>
          <cell r="H136" t="str">
            <v>Singh, Mr. Darshan</v>
          </cell>
          <cell r="I136" t="str">
            <v>Elec Ntwk Project</v>
          </cell>
          <cell r="J136" t="str">
            <v>Full Payment</v>
          </cell>
          <cell r="K136">
            <v>11</v>
          </cell>
          <cell r="L136">
            <v>0</v>
          </cell>
          <cell r="M136">
            <v>34101</v>
          </cell>
          <cell r="N136">
            <v>0</v>
          </cell>
          <cell r="O136" t="str">
            <v>Singh, Mr. Darshan</v>
          </cell>
        </row>
        <row r="137">
          <cell r="A137">
            <v>507310</v>
          </cell>
          <cell r="B137">
            <v>10.1</v>
          </cell>
          <cell r="C137">
            <v>539</v>
          </cell>
          <cell r="D137">
            <v>69100</v>
          </cell>
          <cell r="E137">
            <v>37246</v>
          </cell>
          <cell r="F137" t="str">
            <v>I</v>
          </cell>
          <cell r="G137" t="str">
            <v>CANBERRA ESTATE PTY LTD</v>
          </cell>
          <cell r="H137" t="str">
            <v>Ochmanski, Mrs. Dana</v>
          </cell>
          <cell r="I137" t="str">
            <v>Elec Ntwk Project</v>
          </cell>
          <cell r="J137" t="str">
            <v>50% or 100% Payment</v>
          </cell>
          <cell r="K137">
            <v>11</v>
          </cell>
          <cell r="L137">
            <v>0</v>
          </cell>
          <cell r="M137">
            <v>34101</v>
          </cell>
          <cell r="N137">
            <v>0</v>
          </cell>
          <cell r="O137" t="str">
            <v>Cortes, Frank</v>
          </cell>
        </row>
        <row r="138">
          <cell r="A138">
            <v>507314</v>
          </cell>
          <cell r="B138">
            <v>30.1</v>
          </cell>
          <cell r="C138">
            <v>479</v>
          </cell>
          <cell r="D138">
            <v>1950</v>
          </cell>
          <cell r="E138">
            <v>37204</v>
          </cell>
          <cell r="F138" t="str">
            <v>I</v>
          </cell>
          <cell r="G138" t="str">
            <v>ROSEDALE HOMES CANBERRA PTY LTD</v>
          </cell>
          <cell r="H138" t="str">
            <v>Walisundara, Mr. Upul</v>
          </cell>
          <cell r="I138" t="str">
            <v>Ancillary-Design</v>
          </cell>
          <cell r="J138" t="str">
            <v>Full Payment</v>
          </cell>
          <cell r="K138">
            <v>11</v>
          </cell>
          <cell r="L138">
            <v>0</v>
          </cell>
          <cell r="M138">
            <v>34101</v>
          </cell>
          <cell r="N138">
            <v>0</v>
          </cell>
          <cell r="O138" t="str">
            <v>Peisley, Mr. Warren</v>
          </cell>
        </row>
        <row r="139">
          <cell r="A139">
            <v>507316</v>
          </cell>
          <cell r="B139">
            <v>10.1</v>
          </cell>
          <cell r="C139">
            <v>490</v>
          </cell>
          <cell r="D139">
            <v>1764</v>
          </cell>
          <cell r="E139">
            <v>37208</v>
          </cell>
          <cell r="F139" t="str">
            <v>I</v>
          </cell>
          <cell r="G139" t="str">
            <v>ROSA &amp; SONS CONSTRUCTION PTY LTD</v>
          </cell>
          <cell r="H139" t="str">
            <v>Singh, Mr. Darshan</v>
          </cell>
          <cell r="I139" t="str">
            <v>Elec Ntwk Project</v>
          </cell>
          <cell r="J139" t="str">
            <v>Full Payment</v>
          </cell>
          <cell r="K139">
            <v>11</v>
          </cell>
          <cell r="L139">
            <v>0</v>
          </cell>
          <cell r="M139">
            <v>34101</v>
          </cell>
          <cell r="N139">
            <v>0</v>
          </cell>
          <cell r="O139" t="str">
            <v>Ochmanski, Mrs. Dana</v>
          </cell>
        </row>
        <row r="140">
          <cell r="A140">
            <v>507318</v>
          </cell>
          <cell r="B140">
            <v>30.1</v>
          </cell>
          <cell r="C140">
            <v>508</v>
          </cell>
          <cell r="D140">
            <v>7640</v>
          </cell>
          <cell r="E140">
            <v>37221</v>
          </cell>
          <cell r="F140" t="str">
            <v>I</v>
          </cell>
          <cell r="G140" t="str">
            <v>KLASS ELECTRICAL PTY LTD</v>
          </cell>
          <cell r="H140" t="str">
            <v>Roesler, Mr. Michael</v>
          </cell>
          <cell r="I140" t="str">
            <v>Elec Ntwk Project</v>
          </cell>
          <cell r="J140" t="str">
            <v>Full Payment</v>
          </cell>
          <cell r="K140">
            <v>11</v>
          </cell>
          <cell r="L140">
            <v>2101</v>
          </cell>
          <cell r="M140">
            <v>68170</v>
          </cell>
          <cell r="N140">
            <v>50200</v>
          </cell>
          <cell r="O140" t="str">
            <v>Singh, Mr. Darshan</v>
          </cell>
        </row>
        <row r="141">
          <cell r="A141">
            <v>507319</v>
          </cell>
          <cell r="B141">
            <v>10.1</v>
          </cell>
          <cell r="C141">
            <v>506</v>
          </cell>
          <cell r="D141">
            <v>2226</v>
          </cell>
          <cell r="E141">
            <v>37217</v>
          </cell>
          <cell r="F141" t="str">
            <v>I</v>
          </cell>
          <cell r="G141" t="str">
            <v>GUIDELINE (ACT) PTY LTD</v>
          </cell>
          <cell r="H141" t="str">
            <v>Singh, Mr. Darshan</v>
          </cell>
          <cell r="I141" t="str">
            <v>Elec Ntwk Project</v>
          </cell>
          <cell r="J141" t="str">
            <v>Full Payment</v>
          </cell>
          <cell r="K141">
            <v>11</v>
          </cell>
          <cell r="L141">
            <v>0</v>
          </cell>
          <cell r="M141">
            <v>34101</v>
          </cell>
          <cell r="N141">
            <v>0</v>
          </cell>
          <cell r="O141" t="str">
            <v>Singh, Mr. Darshan</v>
          </cell>
        </row>
        <row r="142">
          <cell r="A142">
            <v>507325</v>
          </cell>
          <cell r="B142">
            <v>30.1</v>
          </cell>
          <cell r="C142">
            <v>518</v>
          </cell>
          <cell r="D142">
            <v>1250</v>
          </cell>
          <cell r="E142">
            <v>37228</v>
          </cell>
          <cell r="F142" t="str">
            <v>I</v>
          </cell>
          <cell r="G142" t="str">
            <v>QUACH P</v>
          </cell>
          <cell r="H142" t="str">
            <v>Walisundara, Mr. Upul</v>
          </cell>
          <cell r="I142" t="str">
            <v>Elec Ntwk Project</v>
          </cell>
          <cell r="J142" t="str">
            <v>Full Payment</v>
          </cell>
          <cell r="K142">
            <v>11</v>
          </cell>
          <cell r="L142">
            <v>0</v>
          </cell>
          <cell r="M142">
            <v>34101</v>
          </cell>
          <cell r="N142">
            <v>0</v>
          </cell>
          <cell r="O142" t="str">
            <v>Singh, Mr. Darshan</v>
          </cell>
        </row>
        <row r="143">
          <cell r="A143">
            <v>507326</v>
          </cell>
          <cell r="B143">
            <v>10.1</v>
          </cell>
          <cell r="C143">
            <v>520</v>
          </cell>
          <cell r="D143">
            <v>6800.64</v>
          </cell>
          <cell r="E143">
            <v>37230</v>
          </cell>
          <cell r="F143" t="str">
            <v>I</v>
          </cell>
          <cell r="G143" t="str">
            <v>NOUVELLE HOMES PTY LTD</v>
          </cell>
          <cell r="H143" t="str">
            <v>Singh, Mr. Darshan</v>
          </cell>
          <cell r="I143" t="str">
            <v>Elec Ntwk Project</v>
          </cell>
          <cell r="J143" t="str">
            <v>Full Payment</v>
          </cell>
          <cell r="K143">
            <v>11</v>
          </cell>
          <cell r="L143">
            <v>0</v>
          </cell>
          <cell r="M143">
            <v>34101</v>
          </cell>
          <cell r="N143">
            <v>0</v>
          </cell>
          <cell r="O143" t="str">
            <v>Singh, Mr. Darshan</v>
          </cell>
        </row>
        <row r="144">
          <cell r="A144">
            <v>507331</v>
          </cell>
          <cell r="B144">
            <v>10.1</v>
          </cell>
          <cell r="C144">
            <v>533</v>
          </cell>
          <cell r="D144">
            <v>5380</v>
          </cell>
          <cell r="E144">
            <v>37242</v>
          </cell>
          <cell r="F144" t="str">
            <v>I</v>
          </cell>
          <cell r="G144" t="str">
            <v>GHD PTY LTD</v>
          </cell>
          <cell r="H144" t="str">
            <v>Singh, Mr. Darshan</v>
          </cell>
          <cell r="I144" t="str">
            <v>Elec Ntwk Project</v>
          </cell>
          <cell r="J144" t="str">
            <v>Full Payment</v>
          </cell>
          <cell r="K144">
            <v>11</v>
          </cell>
          <cell r="L144">
            <v>0</v>
          </cell>
          <cell r="M144">
            <v>34101</v>
          </cell>
          <cell r="N144">
            <v>0</v>
          </cell>
          <cell r="O144" t="str">
            <v>Walisundara, Mrs. Lakshmi</v>
          </cell>
        </row>
        <row r="145">
          <cell r="A145">
            <v>507332</v>
          </cell>
          <cell r="B145">
            <v>30.1</v>
          </cell>
          <cell r="C145">
            <v>543</v>
          </cell>
          <cell r="D145">
            <v>6034</v>
          </cell>
          <cell r="E145">
            <v>37263</v>
          </cell>
          <cell r="F145" t="str">
            <v>I</v>
          </cell>
          <cell r="G145" t="str">
            <v>NARONA HOMES</v>
          </cell>
          <cell r="H145" t="str">
            <v>Hunnemann, Frank</v>
          </cell>
          <cell r="I145" t="str">
            <v>Elec Ntwk Project</v>
          </cell>
          <cell r="J145" t="str">
            <v>Full Payment</v>
          </cell>
          <cell r="K145">
            <v>11</v>
          </cell>
          <cell r="L145">
            <v>2101</v>
          </cell>
          <cell r="M145">
            <v>68170</v>
          </cell>
          <cell r="N145">
            <v>50200</v>
          </cell>
          <cell r="O145" t="str">
            <v>Rewal, Mr. Subhash</v>
          </cell>
        </row>
        <row r="146">
          <cell r="A146">
            <v>507334</v>
          </cell>
          <cell r="B146">
            <v>10.1</v>
          </cell>
          <cell r="C146">
            <v>528</v>
          </cell>
          <cell r="D146">
            <v>1750</v>
          </cell>
          <cell r="E146">
            <v>37236</v>
          </cell>
          <cell r="F146" t="str">
            <v>I</v>
          </cell>
          <cell r="G146" t="str">
            <v>CIVIL DOCUMENTATION SERVICES</v>
          </cell>
          <cell r="H146" t="str">
            <v>Singh, Mr. Darshan</v>
          </cell>
          <cell r="I146" t="str">
            <v>Elec Ntwk Project</v>
          </cell>
          <cell r="J146" t="str">
            <v>Full Payment</v>
          </cell>
          <cell r="K146">
            <v>11</v>
          </cell>
          <cell r="L146">
            <v>0</v>
          </cell>
          <cell r="M146">
            <v>34101</v>
          </cell>
          <cell r="N146">
            <v>0</v>
          </cell>
          <cell r="O146" t="str">
            <v>Cortes, Frank</v>
          </cell>
        </row>
        <row r="147">
          <cell r="A147">
            <v>507341</v>
          </cell>
          <cell r="B147">
            <v>30.1</v>
          </cell>
          <cell r="C147">
            <v>592</v>
          </cell>
          <cell r="D147">
            <v>19239</v>
          </cell>
          <cell r="E147">
            <v>37315</v>
          </cell>
          <cell r="F147" t="str">
            <v>I</v>
          </cell>
          <cell r="G147" t="str">
            <v>HABITAT LAND PTY LTD</v>
          </cell>
          <cell r="H147" t="str">
            <v>Harper, Mr. Rod</v>
          </cell>
          <cell r="I147" t="str">
            <v>Elec Ntwk Project</v>
          </cell>
          <cell r="J147" t="str">
            <v>50% or 100% Payment</v>
          </cell>
          <cell r="K147">
            <v>11</v>
          </cell>
          <cell r="L147">
            <v>0</v>
          </cell>
          <cell r="M147">
            <v>34101</v>
          </cell>
          <cell r="N147">
            <v>0</v>
          </cell>
          <cell r="O147" t="str">
            <v>Smith, Mr. Gary</v>
          </cell>
        </row>
        <row r="148">
          <cell r="A148">
            <v>507342</v>
          </cell>
          <cell r="B148">
            <v>30.1</v>
          </cell>
          <cell r="C148">
            <v>576</v>
          </cell>
          <cell r="D148">
            <v>4835</v>
          </cell>
          <cell r="E148">
            <v>37301</v>
          </cell>
          <cell r="F148" t="str">
            <v>I</v>
          </cell>
          <cell r="G148" t="str">
            <v>YOUNG CONSULTING ENGINEERS PTY LTD</v>
          </cell>
          <cell r="H148" t="str">
            <v>Peisley, Mr. Warren</v>
          </cell>
          <cell r="I148" t="str">
            <v>Elec Ntwk Project</v>
          </cell>
          <cell r="J148" t="str">
            <v>Full Payment</v>
          </cell>
          <cell r="K148">
            <v>11</v>
          </cell>
          <cell r="L148">
            <v>0</v>
          </cell>
          <cell r="M148">
            <v>34101</v>
          </cell>
          <cell r="N148">
            <v>0</v>
          </cell>
          <cell r="O148" t="str">
            <v>Tinio, Mr. Raul</v>
          </cell>
        </row>
        <row r="149">
          <cell r="A149">
            <v>507348</v>
          </cell>
          <cell r="B149">
            <v>10.1</v>
          </cell>
          <cell r="C149">
            <v>569</v>
          </cell>
          <cell r="D149">
            <v>1050</v>
          </cell>
          <cell r="E149">
            <v>37295</v>
          </cell>
          <cell r="F149" t="str">
            <v>I</v>
          </cell>
          <cell r="G149" t="str">
            <v>URBAN CONTRACTORS</v>
          </cell>
          <cell r="H149" t="str">
            <v>Singh, Mr. Darshan</v>
          </cell>
          <cell r="I149" t="str">
            <v>Elec Ntwk Project</v>
          </cell>
          <cell r="J149" t="str">
            <v>Full Payment</v>
          </cell>
          <cell r="K149">
            <v>11</v>
          </cell>
          <cell r="L149">
            <v>0</v>
          </cell>
          <cell r="M149">
            <v>34101</v>
          </cell>
          <cell r="N149">
            <v>0</v>
          </cell>
          <cell r="O149" t="str">
            <v>Singh, Mr. Darshan</v>
          </cell>
        </row>
        <row r="150">
          <cell r="A150">
            <v>507351</v>
          </cell>
          <cell r="B150">
            <v>30.1</v>
          </cell>
          <cell r="C150">
            <v>575</v>
          </cell>
          <cell r="D150">
            <v>1865</v>
          </cell>
          <cell r="E150">
            <v>37301</v>
          </cell>
          <cell r="F150" t="str">
            <v>I</v>
          </cell>
          <cell r="G150" t="str">
            <v>YOUNG CONSULTING ENGINEERS PTY LTD</v>
          </cell>
          <cell r="H150" t="str">
            <v>Peisley, Mr. Warren</v>
          </cell>
          <cell r="I150" t="str">
            <v>Elec Ntwk Project</v>
          </cell>
          <cell r="J150" t="str">
            <v>Full Payment</v>
          </cell>
          <cell r="K150">
            <v>11</v>
          </cell>
          <cell r="L150">
            <v>0</v>
          </cell>
          <cell r="M150">
            <v>34101</v>
          </cell>
          <cell r="N150">
            <v>0</v>
          </cell>
          <cell r="O150" t="str">
            <v>Tinio, Mr. Raul</v>
          </cell>
        </row>
        <row r="151">
          <cell r="A151">
            <v>510001</v>
          </cell>
          <cell r="B151">
            <v>4.0999999999999996</v>
          </cell>
          <cell r="C151">
            <v>104</v>
          </cell>
          <cell r="D151">
            <v>2925.91</v>
          </cell>
          <cell r="E151">
            <v>36822</v>
          </cell>
          <cell r="F151" t="str">
            <v>I</v>
          </cell>
          <cell r="G151" t="str">
            <v>ACT PROCUREMENT AND PROJECTS</v>
          </cell>
          <cell r="H151" t="str">
            <v>Rewal, Mr. Subhash</v>
          </cell>
          <cell r="I151" t="str">
            <v>Ancillary-Design</v>
          </cell>
          <cell r="J151" t="str">
            <v>Full Payment</v>
          </cell>
          <cell r="K151">
            <v>11</v>
          </cell>
          <cell r="L151">
            <v>0</v>
          </cell>
          <cell r="M151">
            <v>34102</v>
          </cell>
          <cell r="N151">
            <v>0</v>
          </cell>
          <cell r="O151" t="str">
            <v>Deschamps, Chris</v>
          </cell>
        </row>
        <row r="152">
          <cell r="A152">
            <v>512005</v>
          </cell>
          <cell r="B152">
            <v>30.1</v>
          </cell>
          <cell r="C152">
            <v>13</v>
          </cell>
          <cell r="D152">
            <v>6200</v>
          </cell>
          <cell r="E152">
            <v>36747</v>
          </cell>
          <cell r="F152" t="str">
            <v>I</v>
          </cell>
          <cell r="G152" t="str">
            <v>URBAN CONTRACTORS</v>
          </cell>
          <cell r="H152" t="str">
            <v>Rewal, Mr. Subhash</v>
          </cell>
          <cell r="I152" t="str">
            <v>Ancillary-Design</v>
          </cell>
          <cell r="J152" t="str">
            <v>Full Payment</v>
          </cell>
          <cell r="K152">
            <v>4</v>
          </cell>
          <cell r="L152">
            <v>0</v>
          </cell>
          <cell r="M152">
            <v>34102</v>
          </cell>
          <cell r="N152">
            <v>0</v>
          </cell>
          <cell r="O152" t="str">
            <v>Deschamps, Chris</v>
          </cell>
        </row>
        <row r="153">
          <cell r="A153">
            <v>512023</v>
          </cell>
          <cell r="B153">
            <v>30.1</v>
          </cell>
          <cell r="C153">
            <v>30</v>
          </cell>
          <cell r="D153">
            <v>47630</v>
          </cell>
          <cell r="E153">
            <v>36759</v>
          </cell>
          <cell r="F153" t="str">
            <v>I</v>
          </cell>
          <cell r="G153" t="str">
            <v>ACCLAIM CONTRACTORS</v>
          </cell>
          <cell r="H153" t="str">
            <v>Singh, Mr. Darshan</v>
          </cell>
          <cell r="I153" t="str">
            <v>ENERGY - EXT SERVICE</v>
          </cell>
          <cell r="J153" t="str">
            <v>Full Payment</v>
          </cell>
          <cell r="K153">
            <v>12</v>
          </cell>
          <cell r="L153">
            <v>0</v>
          </cell>
          <cell r="M153">
            <v>34102</v>
          </cell>
          <cell r="N153">
            <v>0</v>
          </cell>
          <cell r="O153" t="str">
            <v>Deschamps, Chris</v>
          </cell>
        </row>
        <row r="154">
          <cell r="A154">
            <v>512024</v>
          </cell>
          <cell r="B154">
            <v>30.1</v>
          </cell>
          <cell r="C154">
            <v>32</v>
          </cell>
          <cell r="D154">
            <v>25000</v>
          </cell>
          <cell r="E154">
            <v>36759</v>
          </cell>
          <cell r="F154" t="str">
            <v>I</v>
          </cell>
          <cell r="G154" t="str">
            <v>ACCLAIM CONTRACTORS</v>
          </cell>
          <cell r="H154" t="str">
            <v>Singh, Mr. Darshan</v>
          </cell>
          <cell r="I154" t="str">
            <v>04 Company</v>
          </cell>
          <cell r="J154" t="str">
            <v>Full Payment</v>
          </cell>
          <cell r="K154">
            <v>12</v>
          </cell>
          <cell r="L154">
            <v>0</v>
          </cell>
          <cell r="M154">
            <v>34102</v>
          </cell>
          <cell r="N154">
            <v>0</v>
          </cell>
          <cell r="O154" t="str">
            <v>Deschamps, Chris</v>
          </cell>
        </row>
        <row r="155">
          <cell r="A155">
            <v>512436</v>
          </cell>
          <cell r="B155">
            <v>30.1</v>
          </cell>
          <cell r="C155">
            <v>186</v>
          </cell>
          <cell r="D155">
            <v>5284</v>
          </cell>
          <cell r="E155">
            <v>36931</v>
          </cell>
          <cell r="F155" t="str">
            <v>I</v>
          </cell>
          <cell r="G155" t="str">
            <v>SUTTON &amp; HORSLEY PROJECTS PTY LTD</v>
          </cell>
          <cell r="H155" t="str">
            <v>Smith, Mr. Gary</v>
          </cell>
          <cell r="I155" t="str">
            <v>Ancillary-Design</v>
          </cell>
          <cell r="J155" t="str">
            <v>Full Payment</v>
          </cell>
          <cell r="K155">
            <v>11</v>
          </cell>
          <cell r="L155">
            <v>0</v>
          </cell>
          <cell r="M155">
            <v>34102</v>
          </cell>
          <cell r="N155">
            <v>0</v>
          </cell>
          <cell r="O155" t="str">
            <v>Singh, Mr. Darshan</v>
          </cell>
        </row>
        <row r="156">
          <cell r="A156">
            <v>512449</v>
          </cell>
          <cell r="B156">
            <v>30.1</v>
          </cell>
          <cell r="C156">
            <v>54</v>
          </cell>
          <cell r="D156">
            <v>71730</v>
          </cell>
          <cell r="E156">
            <v>36776</v>
          </cell>
          <cell r="F156" t="str">
            <v>I</v>
          </cell>
          <cell r="G156" t="str">
            <v>Totalcare Projects</v>
          </cell>
          <cell r="H156" t="str">
            <v>Maguire, Paul</v>
          </cell>
          <cell r="I156" t="str">
            <v>Network Systems</v>
          </cell>
          <cell r="J156" t="str">
            <v>Government Order</v>
          </cell>
          <cell r="K156">
            <v>11</v>
          </cell>
          <cell r="L156">
            <v>3200</v>
          </cell>
          <cell r="M156">
            <v>68120</v>
          </cell>
          <cell r="N156">
            <v>0</v>
          </cell>
          <cell r="O156" t="str">
            <v>Ochmanski, Mrs. Dana</v>
          </cell>
        </row>
        <row r="157">
          <cell r="A157">
            <v>512455</v>
          </cell>
          <cell r="B157">
            <v>30.1</v>
          </cell>
          <cell r="C157">
            <v>44</v>
          </cell>
          <cell r="D157">
            <v>39550</v>
          </cell>
          <cell r="E157">
            <v>36768</v>
          </cell>
          <cell r="F157" t="str">
            <v>I</v>
          </cell>
          <cell r="G157" t="str">
            <v>CONCOLIDATED BUILDERS LTD</v>
          </cell>
          <cell r="H157" t="str">
            <v>Walisundara, Mrs. Lakshmi</v>
          </cell>
          <cell r="I157" t="str">
            <v>Ancillary-Design</v>
          </cell>
          <cell r="J157" t="str">
            <v>Full Payment</v>
          </cell>
          <cell r="K157">
            <v>11</v>
          </cell>
          <cell r="L157">
            <v>3200</v>
          </cell>
          <cell r="M157">
            <v>68120</v>
          </cell>
          <cell r="N157">
            <v>0</v>
          </cell>
          <cell r="O157" t="str">
            <v>Cortes, Frank</v>
          </cell>
        </row>
        <row r="158">
          <cell r="A158">
            <v>512472</v>
          </cell>
          <cell r="B158">
            <v>30.1</v>
          </cell>
          <cell r="C158">
            <v>121</v>
          </cell>
          <cell r="D158">
            <v>39848</v>
          </cell>
          <cell r="E158">
            <v>36836</v>
          </cell>
          <cell r="F158" t="str">
            <v>I</v>
          </cell>
          <cell r="G158" t="str">
            <v>RD Gossip Pty Ltd</v>
          </cell>
          <cell r="H158" t="str">
            <v>Smith, Mr. Gary</v>
          </cell>
          <cell r="I158" t="str">
            <v>Ancillary-Design</v>
          </cell>
          <cell r="J158" t="str">
            <v>Full Payment</v>
          </cell>
          <cell r="K158">
            <v>11</v>
          </cell>
          <cell r="L158">
            <v>3200</v>
          </cell>
          <cell r="M158">
            <v>68120</v>
          </cell>
          <cell r="N158">
            <v>0</v>
          </cell>
          <cell r="O158" t="str">
            <v>Cortes, Frank</v>
          </cell>
        </row>
        <row r="159">
          <cell r="A159">
            <v>512494</v>
          </cell>
          <cell r="B159">
            <v>30.1</v>
          </cell>
          <cell r="C159">
            <v>116</v>
          </cell>
          <cell r="D159">
            <v>22023.01</v>
          </cell>
          <cell r="E159">
            <v>36831</v>
          </cell>
          <cell r="F159" t="str">
            <v>I</v>
          </cell>
          <cell r="G159" t="str">
            <v>WP BROWN &amp; PARTNERS PTY LTD</v>
          </cell>
          <cell r="H159" t="str">
            <v>Singh, Mr. Darshan</v>
          </cell>
          <cell r="I159" t="str">
            <v>Ancillary-Design</v>
          </cell>
          <cell r="J159" t="str">
            <v>Full Payment</v>
          </cell>
          <cell r="K159">
            <v>11</v>
          </cell>
          <cell r="L159">
            <v>3200</v>
          </cell>
          <cell r="M159">
            <v>68120</v>
          </cell>
          <cell r="N159">
            <v>0</v>
          </cell>
          <cell r="O159" t="str">
            <v>Cortes, Frank</v>
          </cell>
        </row>
        <row r="160">
          <cell r="A160">
            <v>512495</v>
          </cell>
          <cell r="B160">
            <v>30.1</v>
          </cell>
          <cell r="C160">
            <v>348</v>
          </cell>
          <cell r="D160">
            <v>5363.64</v>
          </cell>
          <cell r="E160">
            <v>37071</v>
          </cell>
          <cell r="F160" t="str">
            <v>I</v>
          </cell>
          <cell r="G160" t="str">
            <v>SUTTON &amp; HORSLEY PROJECTS PTY LTD</v>
          </cell>
          <cell r="H160" t="str">
            <v>Singh, Mr. Darshan</v>
          </cell>
          <cell r="I160" t="str">
            <v>Ancillary-Design</v>
          </cell>
          <cell r="J160" t="str">
            <v>Full Payment</v>
          </cell>
          <cell r="K160">
            <v>11</v>
          </cell>
          <cell r="L160">
            <v>0</v>
          </cell>
          <cell r="M160">
            <v>34102</v>
          </cell>
          <cell r="N160">
            <v>0</v>
          </cell>
          <cell r="O160" t="str">
            <v>Walisundara, Mrs. Lakshmi</v>
          </cell>
        </row>
        <row r="161">
          <cell r="A161">
            <v>512514</v>
          </cell>
          <cell r="B161">
            <v>30.1</v>
          </cell>
          <cell r="C161">
            <v>16</v>
          </cell>
          <cell r="D161">
            <v>166500</v>
          </cell>
          <cell r="E161">
            <v>36749</v>
          </cell>
          <cell r="F161" t="str">
            <v>I</v>
          </cell>
          <cell r="G161" t="str">
            <v>DEPARTMENT OF TREASURY AND INFRASTRUCTURE</v>
          </cell>
          <cell r="H161" t="str">
            <v>Maguire, Paul</v>
          </cell>
          <cell r="I161" t="str">
            <v>Network Systems</v>
          </cell>
          <cell r="J161" t="str">
            <v>Government Order</v>
          </cell>
          <cell r="K161">
            <v>11</v>
          </cell>
          <cell r="L161">
            <v>0</v>
          </cell>
          <cell r="M161">
            <v>34102</v>
          </cell>
          <cell r="N161">
            <v>0</v>
          </cell>
          <cell r="O161" t="str">
            <v>Ochmanski, Mrs. Dana</v>
          </cell>
        </row>
        <row r="162">
          <cell r="A162">
            <v>512527</v>
          </cell>
          <cell r="B162">
            <v>30.1</v>
          </cell>
          <cell r="C162">
            <v>99</v>
          </cell>
          <cell r="D162">
            <v>4891</v>
          </cell>
          <cell r="E162">
            <v>36818</v>
          </cell>
          <cell r="F162" t="str">
            <v>I</v>
          </cell>
          <cell r="G162" t="str">
            <v>HARCOURT HILL PTY LTD</v>
          </cell>
          <cell r="H162" t="str">
            <v>Peisley, Mr. Warren</v>
          </cell>
          <cell r="I162" t="str">
            <v>Ancillary-Design</v>
          </cell>
          <cell r="J162" t="str">
            <v>Full Payment</v>
          </cell>
          <cell r="K162">
            <v>11</v>
          </cell>
          <cell r="L162">
            <v>3200</v>
          </cell>
          <cell r="M162">
            <v>68120</v>
          </cell>
          <cell r="N162">
            <v>0</v>
          </cell>
          <cell r="O162" t="str">
            <v>Rewal, Mr. Subhash</v>
          </cell>
        </row>
        <row r="163">
          <cell r="A163">
            <v>512545</v>
          </cell>
          <cell r="B163">
            <v>30.1</v>
          </cell>
          <cell r="C163">
            <v>194</v>
          </cell>
          <cell r="D163">
            <v>39238</v>
          </cell>
          <cell r="E163">
            <v>36942</v>
          </cell>
          <cell r="F163" t="str">
            <v>I</v>
          </cell>
          <cell r="G163" t="str">
            <v>BOVIS LEND LEASE</v>
          </cell>
          <cell r="H163" t="str">
            <v>Malcolm, Doug</v>
          </cell>
          <cell r="I163" t="str">
            <v>2112 Invoice</v>
          </cell>
          <cell r="J163" t="str">
            <v>Full Payment</v>
          </cell>
          <cell r="K163">
            <v>11</v>
          </cell>
          <cell r="L163">
            <v>0</v>
          </cell>
          <cell r="M163">
            <v>34102</v>
          </cell>
          <cell r="N163">
            <v>0</v>
          </cell>
          <cell r="O163" t="str">
            <v>Maguire, Paul</v>
          </cell>
        </row>
        <row r="164">
          <cell r="A164">
            <v>512546</v>
          </cell>
          <cell r="B164">
            <v>30.1</v>
          </cell>
          <cell r="C164">
            <v>433</v>
          </cell>
          <cell r="D164">
            <v>5618</v>
          </cell>
          <cell r="E164">
            <v>37159</v>
          </cell>
          <cell r="F164" t="str">
            <v>I</v>
          </cell>
          <cell r="G164" t="str">
            <v>ANU</v>
          </cell>
          <cell r="H164" t="str">
            <v>Peisley, Mr. Warren</v>
          </cell>
          <cell r="I164" t="str">
            <v>Elec Ntwk Project</v>
          </cell>
          <cell r="J164" t="str">
            <v>Government Order</v>
          </cell>
          <cell r="K164">
            <v>11</v>
          </cell>
          <cell r="L164">
            <v>0</v>
          </cell>
          <cell r="M164">
            <v>34102</v>
          </cell>
          <cell r="N164">
            <v>0</v>
          </cell>
          <cell r="O164">
            <v>109310</v>
          </cell>
        </row>
        <row r="165">
          <cell r="A165">
            <v>512554</v>
          </cell>
          <cell r="B165">
            <v>30.1</v>
          </cell>
          <cell r="C165">
            <v>64</v>
          </cell>
          <cell r="D165">
            <v>4920</v>
          </cell>
          <cell r="E165">
            <v>36781</v>
          </cell>
          <cell r="F165" t="str">
            <v>I</v>
          </cell>
          <cell r="G165" t="str">
            <v>SCOTT BROTHERS</v>
          </cell>
          <cell r="H165" t="str">
            <v>Cortes, Frank</v>
          </cell>
          <cell r="I165" t="str">
            <v>Ancillary-Design</v>
          </cell>
          <cell r="J165" t="str">
            <v>Full Payment</v>
          </cell>
          <cell r="K165">
            <v>11</v>
          </cell>
          <cell r="L165">
            <v>3200</v>
          </cell>
          <cell r="M165">
            <v>68120</v>
          </cell>
          <cell r="N165">
            <v>0</v>
          </cell>
          <cell r="O165" t="str">
            <v>Walisundara, Mrs. Lakshmi</v>
          </cell>
        </row>
        <row r="166">
          <cell r="A166">
            <v>512557</v>
          </cell>
          <cell r="B166">
            <v>30.1</v>
          </cell>
          <cell r="C166">
            <v>56</v>
          </cell>
          <cell r="D166">
            <v>40682</v>
          </cell>
          <cell r="E166">
            <v>36777</v>
          </cell>
          <cell r="F166" t="str">
            <v>I</v>
          </cell>
          <cell r="G166" t="str">
            <v>PROJECT CO ORDINATION (AUSTRALIA) PTY LTD</v>
          </cell>
          <cell r="H166" t="str">
            <v>Walisundara, Mrs. Lakshmi</v>
          </cell>
          <cell r="I166" t="str">
            <v>Ancillary-Design</v>
          </cell>
          <cell r="J166" t="str">
            <v>Full Payment</v>
          </cell>
          <cell r="K166">
            <v>11</v>
          </cell>
          <cell r="L166">
            <v>3200</v>
          </cell>
          <cell r="M166">
            <v>68120</v>
          </cell>
          <cell r="N166">
            <v>0</v>
          </cell>
          <cell r="O166" t="str">
            <v>Singh, Mr. Darshan</v>
          </cell>
        </row>
        <row r="167">
          <cell r="A167">
            <v>512583</v>
          </cell>
          <cell r="B167">
            <v>30.1</v>
          </cell>
          <cell r="C167">
            <v>216</v>
          </cell>
          <cell r="D167">
            <v>330</v>
          </cell>
          <cell r="E167">
            <v>36958</v>
          </cell>
          <cell r="F167" t="str">
            <v>I</v>
          </cell>
          <cell r="G167" t="str">
            <v>DENNIS GREENWOOD ELECTRICAL</v>
          </cell>
          <cell r="H167" t="str">
            <v>Cortes, Frank</v>
          </cell>
          <cell r="I167" t="str">
            <v>Ancillary Project</v>
          </cell>
          <cell r="J167" t="str">
            <v>Full Payment</v>
          </cell>
          <cell r="K167">
            <v>11</v>
          </cell>
          <cell r="L167">
            <v>0</v>
          </cell>
          <cell r="M167">
            <v>34102</v>
          </cell>
          <cell r="N167">
            <v>0</v>
          </cell>
          <cell r="O167" t="str">
            <v>Peisley, Mr. Warren</v>
          </cell>
        </row>
        <row r="168">
          <cell r="A168">
            <v>512587</v>
          </cell>
          <cell r="B168">
            <v>30.1</v>
          </cell>
          <cell r="C168">
            <v>277</v>
          </cell>
          <cell r="D168">
            <v>17955</v>
          </cell>
          <cell r="E168">
            <v>37019</v>
          </cell>
          <cell r="F168" t="str">
            <v>I</v>
          </cell>
          <cell r="G168" t="str">
            <v>ST HILLIERS (ACT)</v>
          </cell>
          <cell r="H168" t="str">
            <v>Peisley, Mr. Warren</v>
          </cell>
          <cell r="I168" t="str">
            <v>Ancillary-Design</v>
          </cell>
          <cell r="J168" t="str">
            <v>Full Payment</v>
          </cell>
          <cell r="K168">
            <v>11</v>
          </cell>
          <cell r="L168">
            <v>0</v>
          </cell>
          <cell r="M168">
            <v>34102</v>
          </cell>
          <cell r="N168">
            <v>0</v>
          </cell>
          <cell r="O168" t="str">
            <v>Peisley, Mr. Warren</v>
          </cell>
        </row>
        <row r="169">
          <cell r="A169">
            <v>512591</v>
          </cell>
          <cell r="B169">
            <v>30.1</v>
          </cell>
          <cell r="C169">
            <v>184</v>
          </cell>
          <cell r="D169">
            <v>9000</v>
          </cell>
          <cell r="E169">
            <v>36930</v>
          </cell>
          <cell r="F169" t="str">
            <v>I</v>
          </cell>
          <cell r="G169" t="str">
            <v>KOUNDOURIS GROUP</v>
          </cell>
          <cell r="H169" t="str">
            <v>Rewal, Mr. Subhash</v>
          </cell>
          <cell r="I169" t="str">
            <v>Ancillary-Design</v>
          </cell>
          <cell r="J169" t="str">
            <v>Full Payment</v>
          </cell>
          <cell r="K169">
            <v>11</v>
          </cell>
          <cell r="L169">
            <v>0</v>
          </cell>
          <cell r="M169">
            <v>34102</v>
          </cell>
          <cell r="N169">
            <v>0</v>
          </cell>
          <cell r="O169" t="str">
            <v>Singh, Mr. Darshan</v>
          </cell>
        </row>
        <row r="170">
          <cell r="A170">
            <v>512595</v>
          </cell>
          <cell r="B170">
            <v>30.1</v>
          </cell>
          <cell r="C170">
            <v>79</v>
          </cell>
          <cell r="D170">
            <v>5322</v>
          </cell>
          <cell r="E170">
            <v>36804</v>
          </cell>
          <cell r="F170" t="str">
            <v>I</v>
          </cell>
          <cell r="G170" t="str">
            <v>CATHOLIC EDUCATION CENTRE</v>
          </cell>
          <cell r="H170" t="str">
            <v>Peisley, Mr. Warren</v>
          </cell>
          <cell r="I170" t="str">
            <v>Ancillary-Design</v>
          </cell>
          <cell r="J170" t="str">
            <v>Full Payment</v>
          </cell>
          <cell r="K170">
            <v>11</v>
          </cell>
          <cell r="L170">
            <v>3200</v>
          </cell>
          <cell r="M170">
            <v>68120</v>
          </cell>
          <cell r="N170">
            <v>0</v>
          </cell>
          <cell r="O170" t="str">
            <v>Singh, Mr. Darshan</v>
          </cell>
        </row>
        <row r="171">
          <cell r="A171">
            <v>512596</v>
          </cell>
          <cell r="B171">
            <v>30.1</v>
          </cell>
          <cell r="C171">
            <v>17</v>
          </cell>
          <cell r="D171">
            <v>58100</v>
          </cell>
          <cell r="E171">
            <v>36750</v>
          </cell>
          <cell r="F171" t="str">
            <v>I</v>
          </cell>
          <cell r="G171" t="str">
            <v>MBA LAND</v>
          </cell>
          <cell r="H171" t="str">
            <v>Walisundara, Mrs. Lakshmi</v>
          </cell>
          <cell r="I171" t="str">
            <v>Ancillary-Design</v>
          </cell>
          <cell r="J171" t="str">
            <v>50% or 100% Payment</v>
          </cell>
          <cell r="K171">
            <v>11</v>
          </cell>
          <cell r="L171">
            <v>3200</v>
          </cell>
          <cell r="M171">
            <v>68120</v>
          </cell>
          <cell r="N171">
            <v>0</v>
          </cell>
          <cell r="O171" t="str">
            <v>Singh, Mr. Darshan</v>
          </cell>
        </row>
        <row r="172">
          <cell r="A172">
            <v>512600</v>
          </cell>
          <cell r="B172">
            <v>30.1</v>
          </cell>
          <cell r="C172">
            <v>88</v>
          </cell>
          <cell r="D172">
            <v>1482</v>
          </cell>
          <cell r="E172">
            <v>36810</v>
          </cell>
          <cell r="F172" t="str">
            <v>I</v>
          </cell>
          <cell r="G172" t="str">
            <v>Mr Chris Horscroft</v>
          </cell>
          <cell r="H172" t="str">
            <v>Harper, Mr. Rod</v>
          </cell>
          <cell r="I172" t="str">
            <v>2112 Invoice</v>
          </cell>
          <cell r="J172" t="str">
            <v>Full Payment</v>
          </cell>
          <cell r="K172">
            <v>11</v>
          </cell>
          <cell r="L172">
            <v>3200</v>
          </cell>
          <cell r="M172">
            <v>68120</v>
          </cell>
          <cell r="N172">
            <v>0</v>
          </cell>
          <cell r="O172" t="str">
            <v>Singh, Mr. Darshan</v>
          </cell>
        </row>
        <row r="173">
          <cell r="A173">
            <v>512601</v>
          </cell>
          <cell r="B173">
            <v>30.1</v>
          </cell>
          <cell r="C173">
            <v>169</v>
          </cell>
          <cell r="D173">
            <v>6375</v>
          </cell>
          <cell r="E173">
            <v>36948</v>
          </cell>
          <cell r="F173" t="str">
            <v>I</v>
          </cell>
          <cell r="G173" t="str">
            <v>ActewAGL Retail JV</v>
          </cell>
          <cell r="H173" t="str">
            <v>Smith, Mr. Gary</v>
          </cell>
          <cell r="I173" t="str">
            <v>Ancillary-Design</v>
          </cell>
          <cell r="J173" t="str">
            <v>Full Payment</v>
          </cell>
          <cell r="K173">
            <v>11</v>
          </cell>
          <cell r="L173">
            <v>0</v>
          </cell>
          <cell r="M173">
            <v>34102</v>
          </cell>
          <cell r="N173">
            <v>0</v>
          </cell>
          <cell r="O173" t="str">
            <v>Singh, Mr. Darshan</v>
          </cell>
        </row>
        <row r="174">
          <cell r="A174">
            <v>512613</v>
          </cell>
          <cell r="B174">
            <v>30.1</v>
          </cell>
          <cell r="C174">
            <v>530</v>
          </cell>
          <cell r="D174">
            <v>5275</v>
          </cell>
          <cell r="E174">
            <v>37237</v>
          </cell>
          <cell r="F174" t="str">
            <v>I</v>
          </cell>
          <cell r="G174" t="str">
            <v>LEND LEASE</v>
          </cell>
          <cell r="H174" t="str">
            <v>Walisundara, Mrs. Lakshmi</v>
          </cell>
          <cell r="I174" t="str">
            <v>Ancillary Project</v>
          </cell>
          <cell r="J174" t="str">
            <v>Full Payment</v>
          </cell>
          <cell r="K174">
            <v>11</v>
          </cell>
          <cell r="L174">
            <v>0</v>
          </cell>
          <cell r="M174">
            <v>34102</v>
          </cell>
          <cell r="N174">
            <v>0</v>
          </cell>
          <cell r="O174" t="str">
            <v>Peisley, Mr. Warren</v>
          </cell>
        </row>
        <row r="175">
          <cell r="A175">
            <v>512620</v>
          </cell>
          <cell r="B175">
            <v>30.1</v>
          </cell>
          <cell r="C175">
            <v>2</v>
          </cell>
          <cell r="D175">
            <v>27360</v>
          </cell>
          <cell r="E175">
            <v>36733</v>
          </cell>
          <cell r="F175" t="str">
            <v>I</v>
          </cell>
          <cell r="G175" t="str">
            <v>CALVARY HOSPITAL</v>
          </cell>
          <cell r="H175" t="str">
            <v>Walisundara, Mrs. Lakshmi</v>
          </cell>
          <cell r="I175" t="str">
            <v>Ancillary-Design</v>
          </cell>
          <cell r="J175" t="str">
            <v>Full Payment</v>
          </cell>
          <cell r="K175">
            <v>11</v>
          </cell>
          <cell r="L175">
            <v>3200</v>
          </cell>
          <cell r="M175">
            <v>68120</v>
          </cell>
          <cell r="N175">
            <v>0</v>
          </cell>
          <cell r="O175" t="str">
            <v>Cortes, Frank</v>
          </cell>
        </row>
        <row r="176">
          <cell r="A176">
            <v>512620</v>
          </cell>
          <cell r="B176">
            <v>30.1</v>
          </cell>
          <cell r="C176">
            <v>89</v>
          </cell>
          <cell r="D176">
            <v>2365</v>
          </cell>
          <cell r="E176">
            <v>36810</v>
          </cell>
          <cell r="F176" t="str">
            <v>I</v>
          </cell>
          <cell r="G176" t="str">
            <v>CALVARY HOSPITAL</v>
          </cell>
          <cell r="H176" t="str">
            <v>Walisundara, Mrs. Lakshmi</v>
          </cell>
          <cell r="I176" t="str">
            <v>Ancillary-Design</v>
          </cell>
          <cell r="J176" t="str">
            <v>Full Payment</v>
          </cell>
          <cell r="K176">
            <v>11</v>
          </cell>
          <cell r="L176">
            <v>3200</v>
          </cell>
          <cell r="M176">
            <v>68120</v>
          </cell>
          <cell r="N176">
            <v>0</v>
          </cell>
          <cell r="O176" t="str">
            <v>Smith, Mr. Gary</v>
          </cell>
        </row>
        <row r="177">
          <cell r="A177">
            <v>512623</v>
          </cell>
          <cell r="B177">
            <v>30.1</v>
          </cell>
          <cell r="C177">
            <v>158</v>
          </cell>
          <cell r="D177">
            <v>4500</v>
          </cell>
          <cell r="E177">
            <v>36880</v>
          </cell>
          <cell r="F177" t="str">
            <v>I</v>
          </cell>
          <cell r="G177" t="str">
            <v>ACCOR ASIA PACIFIC</v>
          </cell>
          <cell r="H177" t="str">
            <v>Cortes, Frank</v>
          </cell>
          <cell r="I177" t="str">
            <v>Ancillary Project</v>
          </cell>
          <cell r="J177" t="str">
            <v>Full Payment</v>
          </cell>
          <cell r="K177">
            <v>11</v>
          </cell>
          <cell r="L177">
            <v>3200</v>
          </cell>
          <cell r="M177">
            <v>68120</v>
          </cell>
          <cell r="N177">
            <v>0</v>
          </cell>
          <cell r="O177" t="str">
            <v>Rewal, Mr. Subhash</v>
          </cell>
        </row>
        <row r="178">
          <cell r="A178">
            <v>512627</v>
          </cell>
          <cell r="B178">
            <v>30.1</v>
          </cell>
          <cell r="C178">
            <v>57</v>
          </cell>
          <cell r="D178">
            <v>9037</v>
          </cell>
          <cell r="E178">
            <v>36777</v>
          </cell>
          <cell r="F178" t="str">
            <v>I</v>
          </cell>
          <cell r="G178" t="str">
            <v>Bevans Constructions</v>
          </cell>
          <cell r="H178" t="str">
            <v>Cortes, Frank</v>
          </cell>
          <cell r="I178" t="str">
            <v>Ancillary-Design</v>
          </cell>
          <cell r="J178" t="str">
            <v>Full Payment</v>
          </cell>
          <cell r="K178">
            <v>11</v>
          </cell>
          <cell r="L178">
            <v>3200</v>
          </cell>
          <cell r="M178">
            <v>68120</v>
          </cell>
          <cell r="N178">
            <v>0</v>
          </cell>
          <cell r="O178" t="str">
            <v>Singh, Mr. Darshan</v>
          </cell>
        </row>
        <row r="179">
          <cell r="A179">
            <v>512628</v>
          </cell>
          <cell r="B179">
            <v>30.1</v>
          </cell>
          <cell r="C179">
            <v>12</v>
          </cell>
          <cell r="D179">
            <v>1798</v>
          </cell>
          <cell r="E179">
            <v>36746</v>
          </cell>
          <cell r="F179" t="str">
            <v>I</v>
          </cell>
          <cell r="G179" t="str">
            <v>Milin Brothers Pty Ltd</v>
          </cell>
          <cell r="H179" t="str">
            <v>Cortes, Frank</v>
          </cell>
          <cell r="I179" t="str">
            <v>Ancillary-Design</v>
          </cell>
          <cell r="J179" t="str">
            <v>Full Payment</v>
          </cell>
          <cell r="K179">
            <v>11</v>
          </cell>
          <cell r="L179">
            <v>3200</v>
          </cell>
          <cell r="M179">
            <v>68120</v>
          </cell>
          <cell r="N179">
            <v>0</v>
          </cell>
          <cell r="O179" t="str">
            <v>Smith, Mr. Gary</v>
          </cell>
        </row>
        <row r="180">
          <cell r="A180">
            <v>512630</v>
          </cell>
          <cell r="B180">
            <v>30.1</v>
          </cell>
          <cell r="C180">
            <v>25</v>
          </cell>
          <cell r="D180">
            <v>2960</v>
          </cell>
          <cell r="E180">
            <v>36754</v>
          </cell>
          <cell r="F180" t="str">
            <v>I</v>
          </cell>
          <cell r="G180" t="str">
            <v>CANBERRA UNITED LANDSCAPERS</v>
          </cell>
          <cell r="H180" t="str">
            <v>Walisundara, Mrs. Lakshmi</v>
          </cell>
          <cell r="I180" t="str">
            <v>Ancillary-Design</v>
          </cell>
          <cell r="J180" t="str">
            <v>Full Payment</v>
          </cell>
          <cell r="K180">
            <v>11</v>
          </cell>
          <cell r="L180">
            <v>3200</v>
          </cell>
          <cell r="M180">
            <v>68120</v>
          </cell>
          <cell r="N180">
            <v>0</v>
          </cell>
          <cell r="O180" t="str">
            <v>Ochmanski, Mrs. Dana</v>
          </cell>
        </row>
        <row r="181">
          <cell r="A181">
            <v>512631</v>
          </cell>
          <cell r="B181">
            <v>30.1</v>
          </cell>
          <cell r="C181">
            <v>139</v>
          </cell>
          <cell r="D181">
            <v>3397.66</v>
          </cell>
          <cell r="E181">
            <v>36861</v>
          </cell>
          <cell r="F181" t="str">
            <v>I</v>
          </cell>
          <cell r="G181" t="str">
            <v>KONSTANTINOU GROUP</v>
          </cell>
          <cell r="H181" t="str">
            <v>Singh, Mr. Darshan</v>
          </cell>
          <cell r="I181" t="str">
            <v>Ancillary-Design</v>
          </cell>
          <cell r="J181" t="str">
            <v>Full Payment</v>
          </cell>
          <cell r="K181">
            <v>11</v>
          </cell>
          <cell r="L181">
            <v>3200</v>
          </cell>
          <cell r="M181">
            <v>68120</v>
          </cell>
          <cell r="N181">
            <v>0</v>
          </cell>
          <cell r="O181" t="str">
            <v>Smith, Mr. Gary</v>
          </cell>
        </row>
        <row r="182">
          <cell r="A182">
            <v>512644</v>
          </cell>
          <cell r="B182">
            <v>30.1</v>
          </cell>
          <cell r="C182">
            <v>23</v>
          </cell>
          <cell r="D182">
            <v>2960</v>
          </cell>
          <cell r="E182">
            <v>36754</v>
          </cell>
          <cell r="F182" t="str">
            <v>I</v>
          </cell>
          <cell r="G182" t="str">
            <v>MBA LAND</v>
          </cell>
          <cell r="H182" t="str">
            <v>Walisundara, Mrs. Lakshmi</v>
          </cell>
          <cell r="I182" t="str">
            <v>Ancillary-Design</v>
          </cell>
          <cell r="J182" t="str">
            <v>Full Payment</v>
          </cell>
          <cell r="K182">
            <v>11</v>
          </cell>
          <cell r="L182">
            <v>3200</v>
          </cell>
          <cell r="M182">
            <v>68120</v>
          </cell>
          <cell r="N182">
            <v>0</v>
          </cell>
          <cell r="O182" t="str">
            <v>Smith, Mr. Gary</v>
          </cell>
        </row>
        <row r="183">
          <cell r="A183">
            <v>512650</v>
          </cell>
          <cell r="B183">
            <v>30.1</v>
          </cell>
          <cell r="C183">
            <v>133</v>
          </cell>
          <cell r="D183">
            <v>5915</v>
          </cell>
          <cell r="E183">
            <v>36857</v>
          </cell>
          <cell r="F183" t="str">
            <v>I</v>
          </cell>
          <cell r="G183" t="str">
            <v>ICON - NJL Constructions Pty Ltd</v>
          </cell>
          <cell r="H183" t="str">
            <v>Peisley, Mr. Warren</v>
          </cell>
          <cell r="I183" t="str">
            <v>Ancillary-Design</v>
          </cell>
          <cell r="J183" t="str">
            <v>Full Payment</v>
          </cell>
          <cell r="K183">
            <v>11</v>
          </cell>
          <cell r="L183">
            <v>0</v>
          </cell>
          <cell r="M183">
            <v>34102</v>
          </cell>
          <cell r="N183">
            <v>0</v>
          </cell>
          <cell r="O183" t="str">
            <v>Ochmanski, Mrs. Dana</v>
          </cell>
        </row>
        <row r="184">
          <cell r="A184">
            <v>512653</v>
          </cell>
          <cell r="B184">
            <v>30.1</v>
          </cell>
          <cell r="C184">
            <v>202</v>
          </cell>
          <cell r="D184">
            <v>14800</v>
          </cell>
          <cell r="E184">
            <v>37096</v>
          </cell>
          <cell r="F184" t="str">
            <v>I</v>
          </cell>
          <cell r="G184" t="str">
            <v>DOMA GROUP</v>
          </cell>
          <cell r="H184" t="str">
            <v>Cortes, Frank</v>
          </cell>
          <cell r="I184" t="str">
            <v>Ancillary Project</v>
          </cell>
          <cell r="J184" t="str">
            <v>Full Payment</v>
          </cell>
          <cell r="K184">
            <v>11</v>
          </cell>
          <cell r="L184">
            <v>0</v>
          </cell>
          <cell r="M184">
            <v>34102</v>
          </cell>
          <cell r="N184">
            <v>0</v>
          </cell>
          <cell r="O184" t="str">
            <v>Smith, Mr. Gary</v>
          </cell>
        </row>
        <row r="185">
          <cell r="A185">
            <v>512656</v>
          </cell>
          <cell r="B185">
            <v>30.1</v>
          </cell>
          <cell r="C185">
            <v>496</v>
          </cell>
          <cell r="D185">
            <v>659</v>
          </cell>
          <cell r="E185">
            <v>37211</v>
          </cell>
          <cell r="F185" t="str">
            <v>I</v>
          </cell>
          <cell r="G185" t="str">
            <v>ROSIN DESIGN HOMES PTY LTD</v>
          </cell>
          <cell r="H185" t="str">
            <v>Smith, Mr. Gary</v>
          </cell>
          <cell r="I185" t="str">
            <v>Ancillary-Design</v>
          </cell>
          <cell r="J185" t="str">
            <v>Full Payment</v>
          </cell>
          <cell r="K185">
            <v>11</v>
          </cell>
          <cell r="L185">
            <v>0</v>
          </cell>
          <cell r="M185">
            <v>34102</v>
          </cell>
          <cell r="N185">
            <v>0</v>
          </cell>
          <cell r="O185" t="str">
            <v>Smith, Mr. Gary</v>
          </cell>
        </row>
        <row r="186">
          <cell r="A186">
            <v>512658</v>
          </cell>
          <cell r="B186">
            <v>30.1</v>
          </cell>
          <cell r="C186">
            <v>74</v>
          </cell>
          <cell r="D186">
            <v>6239</v>
          </cell>
          <cell r="E186">
            <v>36794</v>
          </cell>
          <cell r="F186" t="str">
            <v>I</v>
          </cell>
          <cell r="G186" t="str">
            <v>Madison Constructions</v>
          </cell>
          <cell r="H186" t="str">
            <v>Peisley, Mr. Warren</v>
          </cell>
          <cell r="I186" t="str">
            <v>Ancillary-Design</v>
          </cell>
          <cell r="J186" t="str">
            <v>Full Payment</v>
          </cell>
          <cell r="K186">
            <v>11</v>
          </cell>
          <cell r="L186">
            <v>3200</v>
          </cell>
          <cell r="M186">
            <v>68120</v>
          </cell>
          <cell r="N186">
            <v>0</v>
          </cell>
          <cell r="O186" t="str">
            <v>Smith, Mr. Gary</v>
          </cell>
        </row>
        <row r="187">
          <cell r="A187">
            <v>512659</v>
          </cell>
          <cell r="B187">
            <v>30.1</v>
          </cell>
          <cell r="C187">
            <v>29</v>
          </cell>
          <cell r="D187">
            <v>14978</v>
          </cell>
          <cell r="E187">
            <v>36755</v>
          </cell>
          <cell r="F187" t="str">
            <v>I</v>
          </cell>
          <cell r="G187" t="str">
            <v>NATIONAL CONSTRUCTION GROUP</v>
          </cell>
          <cell r="H187" t="str">
            <v>Peisley, Mr. Warren</v>
          </cell>
          <cell r="I187" t="str">
            <v>Ancillary-Design</v>
          </cell>
          <cell r="J187" t="str">
            <v>Full Payment</v>
          </cell>
          <cell r="K187">
            <v>11</v>
          </cell>
          <cell r="L187">
            <v>3200</v>
          </cell>
          <cell r="M187">
            <v>68120</v>
          </cell>
          <cell r="N187">
            <v>0</v>
          </cell>
          <cell r="O187" t="str">
            <v>Peisley, Mr. Warren</v>
          </cell>
        </row>
        <row r="188">
          <cell r="A188">
            <v>512673</v>
          </cell>
          <cell r="B188">
            <v>30.1</v>
          </cell>
          <cell r="C188">
            <v>6</v>
          </cell>
          <cell r="D188">
            <v>14039</v>
          </cell>
          <cell r="E188">
            <v>36739</v>
          </cell>
          <cell r="F188" t="str">
            <v>I</v>
          </cell>
          <cell r="G188" t="str">
            <v>Paul Keir</v>
          </cell>
          <cell r="H188" t="str">
            <v>Peisley, Mr. Warren</v>
          </cell>
          <cell r="I188" t="str">
            <v>Ancillary-Design</v>
          </cell>
          <cell r="J188" t="str">
            <v>Full Payment</v>
          </cell>
          <cell r="K188">
            <v>11</v>
          </cell>
          <cell r="L188">
            <v>3200</v>
          </cell>
          <cell r="M188">
            <v>68120</v>
          </cell>
          <cell r="N188">
            <v>0</v>
          </cell>
          <cell r="O188" t="str">
            <v>Smith, Mr. Gary</v>
          </cell>
        </row>
        <row r="189">
          <cell r="A189">
            <v>512674</v>
          </cell>
          <cell r="B189">
            <v>30.1</v>
          </cell>
          <cell r="C189">
            <v>11</v>
          </cell>
          <cell r="D189">
            <v>1636</v>
          </cell>
          <cell r="E189">
            <v>36743</v>
          </cell>
          <cell r="F189" t="str">
            <v>I</v>
          </cell>
          <cell r="G189" t="str">
            <v>Bodman Dave Electrical Services</v>
          </cell>
          <cell r="H189" t="str">
            <v>Rewal, Mr. Subhash</v>
          </cell>
          <cell r="I189" t="str">
            <v>Ancillary-Design</v>
          </cell>
          <cell r="J189" t="str">
            <v>Full Payment</v>
          </cell>
          <cell r="K189">
            <v>11</v>
          </cell>
          <cell r="L189">
            <v>3200</v>
          </cell>
          <cell r="M189">
            <v>68120</v>
          </cell>
          <cell r="N189">
            <v>0</v>
          </cell>
          <cell r="O189" t="str">
            <v>Cortes, Frank</v>
          </cell>
        </row>
        <row r="190">
          <cell r="A190">
            <v>512679</v>
          </cell>
          <cell r="B190">
            <v>30.1</v>
          </cell>
          <cell r="C190">
            <v>40</v>
          </cell>
          <cell r="D190">
            <v>7643</v>
          </cell>
          <cell r="E190">
            <v>36767</v>
          </cell>
          <cell r="F190" t="str">
            <v>I</v>
          </cell>
          <cell r="G190" t="str">
            <v>Chris Yen</v>
          </cell>
          <cell r="H190" t="str">
            <v>Cortes, Frank</v>
          </cell>
          <cell r="I190" t="str">
            <v>Ancillary-Design</v>
          </cell>
          <cell r="J190" t="str">
            <v>Full Payment</v>
          </cell>
          <cell r="K190">
            <v>11</v>
          </cell>
          <cell r="L190">
            <v>3200</v>
          </cell>
          <cell r="M190">
            <v>68120</v>
          </cell>
          <cell r="N190">
            <v>0</v>
          </cell>
          <cell r="O190" t="str">
            <v>Malcolm, Doug</v>
          </cell>
        </row>
        <row r="191">
          <cell r="A191">
            <v>512699</v>
          </cell>
          <cell r="B191">
            <v>30.1</v>
          </cell>
          <cell r="C191">
            <v>22</v>
          </cell>
          <cell r="D191">
            <v>5640</v>
          </cell>
          <cell r="E191">
            <v>36753</v>
          </cell>
          <cell r="F191" t="str">
            <v>I</v>
          </cell>
          <cell r="G191" t="str">
            <v>MBA LAND</v>
          </cell>
          <cell r="H191" t="str">
            <v>Walisundara, Mrs. Lakshmi</v>
          </cell>
          <cell r="I191" t="str">
            <v>Ancillary-Design</v>
          </cell>
          <cell r="J191" t="str">
            <v>Full Payment</v>
          </cell>
          <cell r="K191">
            <v>11</v>
          </cell>
          <cell r="L191">
            <v>3200</v>
          </cell>
          <cell r="M191">
            <v>68120</v>
          </cell>
          <cell r="N191">
            <v>0</v>
          </cell>
          <cell r="O191" t="str">
            <v>Maguire, Paul</v>
          </cell>
        </row>
        <row r="192">
          <cell r="A192">
            <v>512700</v>
          </cell>
          <cell r="B192">
            <v>30.1</v>
          </cell>
          <cell r="C192">
            <v>75</v>
          </cell>
          <cell r="D192">
            <v>62250</v>
          </cell>
          <cell r="E192">
            <v>36796</v>
          </cell>
          <cell r="F192" t="str">
            <v>I</v>
          </cell>
          <cell r="G192" t="str">
            <v>CONCOLIDATED BUILDERS LTD</v>
          </cell>
          <cell r="H192" t="str">
            <v>Walisundara, Mrs. Lakshmi</v>
          </cell>
          <cell r="I192" t="str">
            <v>Ancillary-Design</v>
          </cell>
          <cell r="J192" t="str">
            <v>50% or 100% Payment</v>
          </cell>
          <cell r="K192">
            <v>11</v>
          </cell>
          <cell r="L192">
            <v>3200</v>
          </cell>
          <cell r="M192">
            <v>68120</v>
          </cell>
          <cell r="N192">
            <v>0</v>
          </cell>
          <cell r="O192" t="str">
            <v>Singh, Mr. Darshan</v>
          </cell>
        </row>
        <row r="193">
          <cell r="A193">
            <v>512701</v>
          </cell>
          <cell r="B193">
            <v>30.1</v>
          </cell>
          <cell r="C193">
            <v>35</v>
          </cell>
          <cell r="D193">
            <v>3544.98</v>
          </cell>
          <cell r="E193">
            <v>36762</v>
          </cell>
          <cell r="F193" t="str">
            <v>I</v>
          </cell>
          <cell r="G193" t="str">
            <v>HINDS, Paul</v>
          </cell>
          <cell r="H193" t="str">
            <v>Singh, Mr. Darshan</v>
          </cell>
          <cell r="I193" t="str">
            <v>11 Company</v>
          </cell>
          <cell r="J193" t="str">
            <v>Full Payment</v>
          </cell>
          <cell r="K193">
            <v>11</v>
          </cell>
          <cell r="L193">
            <v>3200</v>
          </cell>
          <cell r="M193">
            <v>68120</v>
          </cell>
          <cell r="N193">
            <v>0</v>
          </cell>
          <cell r="O193" t="str">
            <v>Ochmanski, Mrs. Dana</v>
          </cell>
        </row>
        <row r="194">
          <cell r="A194">
            <v>512705</v>
          </cell>
          <cell r="B194">
            <v>30.1</v>
          </cell>
          <cell r="C194">
            <v>230</v>
          </cell>
          <cell r="D194">
            <v>8972</v>
          </cell>
          <cell r="E194">
            <v>36978</v>
          </cell>
          <cell r="F194" t="str">
            <v>I</v>
          </cell>
          <cell r="G194" t="str">
            <v>CIC PENDON PTY LTD</v>
          </cell>
          <cell r="H194" t="str">
            <v>Maguire, Paul</v>
          </cell>
          <cell r="I194" t="str">
            <v>Ancillary Project</v>
          </cell>
          <cell r="J194" t="str">
            <v>Full Payment</v>
          </cell>
          <cell r="K194">
            <v>11</v>
          </cell>
          <cell r="L194">
            <v>0</v>
          </cell>
          <cell r="M194">
            <v>34102</v>
          </cell>
          <cell r="N194">
            <v>0</v>
          </cell>
          <cell r="O194" t="str">
            <v>Singh, Mr. Darshan</v>
          </cell>
        </row>
        <row r="195">
          <cell r="A195">
            <v>512706</v>
          </cell>
          <cell r="B195">
            <v>30.1</v>
          </cell>
          <cell r="C195">
            <v>163</v>
          </cell>
          <cell r="D195">
            <v>54290</v>
          </cell>
          <cell r="E195">
            <v>36900</v>
          </cell>
          <cell r="F195" t="str">
            <v>I</v>
          </cell>
          <cell r="G195" t="str">
            <v>CIC PENDON PTY LTD</v>
          </cell>
          <cell r="H195" t="str">
            <v>Maguire, Paul</v>
          </cell>
          <cell r="I195" t="str">
            <v>Network Services</v>
          </cell>
          <cell r="J195" t="str">
            <v>Full Payment</v>
          </cell>
          <cell r="K195">
            <v>11</v>
          </cell>
          <cell r="L195">
            <v>0</v>
          </cell>
          <cell r="M195">
            <v>34102</v>
          </cell>
          <cell r="N195">
            <v>0</v>
          </cell>
          <cell r="O195" t="str">
            <v>Walisundara, Mrs. Lakshmi</v>
          </cell>
        </row>
        <row r="196">
          <cell r="A196">
            <v>512708</v>
          </cell>
          <cell r="B196">
            <v>30.1</v>
          </cell>
          <cell r="C196">
            <v>144</v>
          </cell>
          <cell r="D196">
            <v>11550</v>
          </cell>
          <cell r="E196">
            <v>36868</v>
          </cell>
          <cell r="F196" t="str">
            <v>I</v>
          </cell>
          <cell r="G196" t="str">
            <v>CANBERRA SAND AND GRAVEL</v>
          </cell>
          <cell r="H196" t="str">
            <v>Rewal, Mr. Subhash</v>
          </cell>
          <cell r="I196" t="str">
            <v>Ancillary-Design</v>
          </cell>
          <cell r="J196" t="str">
            <v>Full Payment</v>
          </cell>
          <cell r="K196">
            <v>11</v>
          </cell>
          <cell r="L196">
            <v>3200</v>
          </cell>
          <cell r="M196">
            <v>68120</v>
          </cell>
          <cell r="N196">
            <v>0</v>
          </cell>
          <cell r="O196" t="str">
            <v>Smith, Mr. Gary</v>
          </cell>
        </row>
        <row r="197">
          <cell r="A197">
            <v>512712</v>
          </cell>
          <cell r="B197">
            <v>30.1</v>
          </cell>
          <cell r="C197">
            <v>33</v>
          </cell>
          <cell r="D197">
            <v>81375.45</v>
          </cell>
          <cell r="E197">
            <v>36760</v>
          </cell>
          <cell r="F197" t="str">
            <v>I</v>
          </cell>
          <cell r="G197" t="str">
            <v>G E SHAW &amp; ASSOCIATES</v>
          </cell>
          <cell r="H197" t="str">
            <v>Peisley, Mr. Warren</v>
          </cell>
          <cell r="I197" t="str">
            <v>Ancillary-Design</v>
          </cell>
          <cell r="J197" t="str">
            <v>Full Payment</v>
          </cell>
          <cell r="K197">
            <v>11</v>
          </cell>
          <cell r="L197">
            <v>3200</v>
          </cell>
          <cell r="M197">
            <v>68120</v>
          </cell>
          <cell r="N197">
            <v>0</v>
          </cell>
          <cell r="O197" t="str">
            <v>Ochmanski, Mrs. Dana</v>
          </cell>
        </row>
        <row r="198">
          <cell r="A198">
            <v>512714</v>
          </cell>
          <cell r="B198">
            <v>30.1</v>
          </cell>
          <cell r="C198">
            <v>505</v>
          </cell>
          <cell r="D198">
            <v>325</v>
          </cell>
          <cell r="E198">
            <v>37217</v>
          </cell>
          <cell r="F198" t="str">
            <v>I</v>
          </cell>
          <cell r="G198" t="str">
            <v>ABA CONSTRUCTION MANAGERS PTY LTD</v>
          </cell>
          <cell r="H198" t="str">
            <v>Walisundara, Mrs. Lakshmi</v>
          </cell>
          <cell r="I198" t="str">
            <v>Ancillary Project</v>
          </cell>
          <cell r="J198" t="str">
            <v>Full Payment</v>
          </cell>
          <cell r="K198">
            <v>11</v>
          </cell>
          <cell r="L198">
            <v>0</v>
          </cell>
          <cell r="M198">
            <v>34102</v>
          </cell>
          <cell r="N198">
            <v>0</v>
          </cell>
          <cell r="O198" t="str">
            <v>Singh, Mr. Darshan</v>
          </cell>
        </row>
        <row r="199">
          <cell r="A199">
            <v>512730</v>
          </cell>
          <cell r="B199">
            <v>30.1</v>
          </cell>
          <cell r="C199">
            <v>94</v>
          </cell>
          <cell r="D199">
            <v>1636.36</v>
          </cell>
          <cell r="E199">
            <v>36812</v>
          </cell>
          <cell r="F199" t="str">
            <v>I</v>
          </cell>
          <cell r="G199" t="str">
            <v>POXLEITNER CONSTRUCTIONS P/L</v>
          </cell>
          <cell r="H199" t="str">
            <v>Singh, Mr. Darshan</v>
          </cell>
          <cell r="I199" t="str">
            <v>Ancillary-Design</v>
          </cell>
          <cell r="J199" t="str">
            <v>Full Payment</v>
          </cell>
          <cell r="K199">
            <v>11</v>
          </cell>
          <cell r="L199">
            <v>3200</v>
          </cell>
          <cell r="M199">
            <v>68120</v>
          </cell>
          <cell r="N199">
            <v>0</v>
          </cell>
          <cell r="O199" t="str">
            <v>Ochmanski, Mrs. Dana</v>
          </cell>
        </row>
        <row r="200">
          <cell r="A200">
            <v>512742</v>
          </cell>
          <cell r="B200">
            <v>30.1</v>
          </cell>
          <cell r="C200">
            <v>4</v>
          </cell>
          <cell r="D200">
            <v>4290</v>
          </cell>
          <cell r="E200">
            <v>36739</v>
          </cell>
          <cell r="F200" t="str">
            <v>I</v>
          </cell>
          <cell r="G200" t="str">
            <v>COUNTRY ENERGY</v>
          </cell>
          <cell r="H200" t="str">
            <v>Deschamps, Chris</v>
          </cell>
          <cell r="I200" t="str">
            <v>Ancillary-Design</v>
          </cell>
          <cell r="J200" t="str">
            <v>Full Payment</v>
          </cell>
          <cell r="K200">
            <v>11</v>
          </cell>
          <cell r="L200">
            <v>3200</v>
          </cell>
          <cell r="M200">
            <v>68120</v>
          </cell>
          <cell r="N200">
            <v>0</v>
          </cell>
          <cell r="O200" t="str">
            <v>Smith, Mr. Gary</v>
          </cell>
        </row>
        <row r="201">
          <cell r="A201">
            <v>512760</v>
          </cell>
          <cell r="B201">
            <v>30.1</v>
          </cell>
          <cell r="C201">
            <v>137</v>
          </cell>
          <cell r="D201">
            <v>28250</v>
          </cell>
          <cell r="E201">
            <v>36859</v>
          </cell>
          <cell r="F201" t="str">
            <v>I</v>
          </cell>
          <cell r="G201" t="str">
            <v>OSBORNE CONSULTANTS PTY LTD</v>
          </cell>
          <cell r="H201" t="str">
            <v>Walisundara, Mrs. Lakshmi</v>
          </cell>
          <cell r="I201" t="str">
            <v>Ancillary-Design</v>
          </cell>
          <cell r="J201" t="str">
            <v>Full Payment</v>
          </cell>
          <cell r="K201">
            <v>11</v>
          </cell>
          <cell r="L201">
            <v>3200</v>
          </cell>
          <cell r="M201">
            <v>68120</v>
          </cell>
          <cell r="N201">
            <v>0</v>
          </cell>
          <cell r="O201" t="str">
            <v>Singh, Mr. Darshan</v>
          </cell>
        </row>
        <row r="202">
          <cell r="A202">
            <v>512762</v>
          </cell>
          <cell r="B202">
            <v>30.1</v>
          </cell>
          <cell r="C202">
            <v>293</v>
          </cell>
          <cell r="D202">
            <v>818.18</v>
          </cell>
          <cell r="E202">
            <v>37025</v>
          </cell>
          <cell r="F202" t="str">
            <v>I</v>
          </cell>
          <cell r="G202" t="str">
            <v>CUMMINS MJ &amp; WA</v>
          </cell>
          <cell r="H202" t="str">
            <v>Singh, Mr. Darshan</v>
          </cell>
          <cell r="I202" t="str">
            <v>Ancillary-Design</v>
          </cell>
          <cell r="J202" t="str">
            <v>Full Payment</v>
          </cell>
          <cell r="K202">
            <v>11</v>
          </cell>
          <cell r="L202">
            <v>0</v>
          </cell>
          <cell r="M202">
            <v>34102</v>
          </cell>
          <cell r="N202">
            <v>0</v>
          </cell>
          <cell r="O202" t="str">
            <v>Singh, Mr. Darshan</v>
          </cell>
        </row>
        <row r="203">
          <cell r="A203">
            <v>512770</v>
          </cell>
          <cell r="B203">
            <v>30.1</v>
          </cell>
          <cell r="C203">
            <v>45</v>
          </cell>
          <cell r="D203">
            <v>4658.97</v>
          </cell>
          <cell r="E203">
            <v>36769</v>
          </cell>
          <cell r="F203" t="str">
            <v>I</v>
          </cell>
          <cell r="G203" t="str">
            <v>John Ayers</v>
          </cell>
          <cell r="H203" t="str">
            <v>Cortes, Frank</v>
          </cell>
          <cell r="I203" t="str">
            <v>Ancillary-Design</v>
          </cell>
          <cell r="J203" t="str">
            <v>Full Payment</v>
          </cell>
          <cell r="K203">
            <v>11</v>
          </cell>
          <cell r="L203">
            <v>3200</v>
          </cell>
          <cell r="M203">
            <v>68120</v>
          </cell>
          <cell r="N203">
            <v>0</v>
          </cell>
          <cell r="O203" t="str">
            <v>Walisundara, Mrs. Lakshmi</v>
          </cell>
        </row>
        <row r="204">
          <cell r="A204">
            <v>512773</v>
          </cell>
          <cell r="B204">
            <v>30.1</v>
          </cell>
          <cell r="C204">
            <v>111</v>
          </cell>
          <cell r="D204">
            <v>31950</v>
          </cell>
          <cell r="E204">
            <v>36826</v>
          </cell>
          <cell r="F204" t="str">
            <v>I</v>
          </cell>
          <cell r="G204" t="str">
            <v>CONSTRUCTION CONTROL QTC PTY LTD</v>
          </cell>
          <cell r="H204" t="str">
            <v>Cortes, Frank</v>
          </cell>
          <cell r="I204" t="str">
            <v>Ancillary-Design</v>
          </cell>
          <cell r="J204" t="str">
            <v>Full Payment</v>
          </cell>
          <cell r="K204">
            <v>11</v>
          </cell>
          <cell r="L204">
            <v>0</v>
          </cell>
          <cell r="M204">
            <v>34102</v>
          </cell>
          <cell r="N204">
            <v>0</v>
          </cell>
          <cell r="O204" t="str">
            <v>Peisley, Mr. Warren</v>
          </cell>
        </row>
        <row r="205">
          <cell r="A205">
            <v>512774</v>
          </cell>
          <cell r="B205">
            <v>30.1</v>
          </cell>
          <cell r="C205">
            <v>93</v>
          </cell>
          <cell r="D205">
            <v>21730</v>
          </cell>
          <cell r="E205">
            <v>36896</v>
          </cell>
          <cell r="F205" t="str">
            <v>I</v>
          </cell>
          <cell r="G205" t="str">
            <v>DOMA GROUP</v>
          </cell>
          <cell r="H205" t="str">
            <v>Peisley, Mr. Warren</v>
          </cell>
          <cell r="I205" t="str">
            <v>Ancillary-Design</v>
          </cell>
          <cell r="J205" t="str">
            <v>Full Payment</v>
          </cell>
          <cell r="K205">
            <v>11</v>
          </cell>
          <cell r="L205">
            <v>0</v>
          </cell>
          <cell r="M205">
            <v>34102</v>
          </cell>
          <cell r="N205">
            <v>0</v>
          </cell>
          <cell r="O205" t="str">
            <v>Singh, Mr. Darshan</v>
          </cell>
        </row>
        <row r="206">
          <cell r="A206">
            <v>512777</v>
          </cell>
          <cell r="B206">
            <v>30.1</v>
          </cell>
          <cell r="C206">
            <v>49</v>
          </cell>
          <cell r="D206">
            <v>3630</v>
          </cell>
          <cell r="E206">
            <v>36774</v>
          </cell>
          <cell r="F206" t="str">
            <v>I</v>
          </cell>
          <cell r="G206" t="str">
            <v>CONCOLIDATED BUILDERS LTD</v>
          </cell>
          <cell r="H206" t="str">
            <v>Ochmanski, Mrs. Dana</v>
          </cell>
          <cell r="I206" t="str">
            <v>Network Services</v>
          </cell>
          <cell r="J206" t="str">
            <v>Full Payment</v>
          </cell>
          <cell r="K206">
            <v>11</v>
          </cell>
          <cell r="L206">
            <v>3200</v>
          </cell>
          <cell r="M206">
            <v>68120</v>
          </cell>
          <cell r="N206">
            <v>0</v>
          </cell>
          <cell r="O206" t="str">
            <v>Singh, Mr. Darshan</v>
          </cell>
        </row>
        <row r="207">
          <cell r="A207">
            <v>512781</v>
          </cell>
          <cell r="B207">
            <v>30.1</v>
          </cell>
          <cell r="C207">
            <v>51</v>
          </cell>
          <cell r="D207">
            <v>40305.78</v>
          </cell>
          <cell r="E207">
            <v>36775</v>
          </cell>
          <cell r="F207" t="str">
            <v>I</v>
          </cell>
          <cell r="G207" t="str">
            <v>JGS PROPERTY SERVICES</v>
          </cell>
          <cell r="H207" t="str">
            <v>Singh, Mr. Darshan</v>
          </cell>
          <cell r="I207" t="str">
            <v>11 Company</v>
          </cell>
          <cell r="J207" t="str">
            <v>Full Payment</v>
          </cell>
          <cell r="K207">
            <v>11</v>
          </cell>
          <cell r="L207">
            <v>3200</v>
          </cell>
          <cell r="M207">
            <v>68120</v>
          </cell>
          <cell r="N207">
            <v>0</v>
          </cell>
          <cell r="O207" t="str">
            <v>Peisley, Mr. Warren</v>
          </cell>
        </row>
        <row r="208">
          <cell r="A208">
            <v>512781</v>
          </cell>
          <cell r="B208">
            <v>30.1</v>
          </cell>
          <cell r="C208">
            <v>126</v>
          </cell>
          <cell r="D208">
            <v>2555.87</v>
          </cell>
          <cell r="E208">
            <v>36846</v>
          </cell>
          <cell r="F208" t="str">
            <v>I</v>
          </cell>
          <cell r="G208" t="str">
            <v>JGS PROPERTY SERVICES</v>
          </cell>
          <cell r="H208" t="str">
            <v>Singh, Mr. Darshan</v>
          </cell>
          <cell r="I208" t="str">
            <v>Ancillary-Design</v>
          </cell>
          <cell r="J208" t="str">
            <v>Full Payment</v>
          </cell>
          <cell r="K208">
            <v>11</v>
          </cell>
          <cell r="L208">
            <v>3200</v>
          </cell>
          <cell r="M208">
            <v>68120</v>
          </cell>
          <cell r="N208">
            <v>0</v>
          </cell>
          <cell r="O208" t="str">
            <v>Maguire, Paul</v>
          </cell>
        </row>
        <row r="209">
          <cell r="A209">
            <v>512785</v>
          </cell>
          <cell r="B209">
            <v>30.1</v>
          </cell>
          <cell r="C209">
            <v>48</v>
          </cell>
          <cell r="D209">
            <v>3122.98</v>
          </cell>
          <cell r="E209">
            <v>36773</v>
          </cell>
          <cell r="F209" t="str">
            <v>I</v>
          </cell>
          <cell r="G209" t="str">
            <v>Nutt, John</v>
          </cell>
          <cell r="H209" t="str">
            <v>Singh, Mr. Darshan</v>
          </cell>
          <cell r="I209" t="str">
            <v>11 Company</v>
          </cell>
          <cell r="J209" t="str">
            <v>Full Payment</v>
          </cell>
          <cell r="K209">
            <v>11</v>
          </cell>
          <cell r="L209">
            <v>3200</v>
          </cell>
          <cell r="M209">
            <v>68120</v>
          </cell>
          <cell r="N209">
            <v>0</v>
          </cell>
          <cell r="O209" t="str">
            <v>Maguire, Paul</v>
          </cell>
        </row>
        <row r="210">
          <cell r="A210">
            <v>512790</v>
          </cell>
          <cell r="B210">
            <v>30.1</v>
          </cell>
          <cell r="C210">
            <v>217</v>
          </cell>
          <cell r="D210">
            <v>6176.9</v>
          </cell>
          <cell r="E210">
            <v>36964</v>
          </cell>
          <cell r="F210" t="str">
            <v>I</v>
          </cell>
          <cell r="G210" t="str">
            <v>LEESON ARCHITECTS PTY LTD</v>
          </cell>
          <cell r="H210" t="str">
            <v>Singh, Mr. Darshan</v>
          </cell>
          <cell r="I210" t="str">
            <v>Ancillary-Design</v>
          </cell>
          <cell r="J210" t="str">
            <v>Full Payment</v>
          </cell>
          <cell r="K210">
            <v>11</v>
          </cell>
          <cell r="L210">
            <v>0</v>
          </cell>
          <cell r="M210">
            <v>34102</v>
          </cell>
          <cell r="N210">
            <v>0</v>
          </cell>
          <cell r="O210" t="str">
            <v>Ochmanski, Mrs. Dana</v>
          </cell>
        </row>
        <row r="211">
          <cell r="A211">
            <v>512791</v>
          </cell>
          <cell r="B211">
            <v>30.1</v>
          </cell>
          <cell r="C211">
            <v>50</v>
          </cell>
          <cell r="D211">
            <v>15390</v>
          </cell>
          <cell r="E211">
            <v>36774</v>
          </cell>
          <cell r="F211" t="str">
            <v>I</v>
          </cell>
          <cell r="G211" t="str">
            <v>ACTON PENINSULA ALLIANCE</v>
          </cell>
          <cell r="H211" t="str">
            <v>Walisundara, Mrs. Lakshmi</v>
          </cell>
          <cell r="I211" t="str">
            <v>Ancillary-Design</v>
          </cell>
          <cell r="J211" t="str">
            <v>Full Payment</v>
          </cell>
          <cell r="K211">
            <v>11</v>
          </cell>
          <cell r="L211">
            <v>3200</v>
          </cell>
          <cell r="M211">
            <v>68120</v>
          </cell>
          <cell r="N211">
            <v>0</v>
          </cell>
          <cell r="O211" t="str">
            <v>Maguire, Paul</v>
          </cell>
        </row>
        <row r="212">
          <cell r="A212">
            <v>512792</v>
          </cell>
          <cell r="B212">
            <v>30.1</v>
          </cell>
          <cell r="C212">
            <v>55</v>
          </cell>
          <cell r="D212">
            <v>18017.18</v>
          </cell>
          <cell r="E212">
            <v>36776</v>
          </cell>
          <cell r="F212" t="str">
            <v>I</v>
          </cell>
          <cell r="G212" t="str">
            <v>C &amp; H ELECTRICAL SERVICES</v>
          </cell>
          <cell r="H212" t="str">
            <v>Rewal, Mr. Subhash</v>
          </cell>
          <cell r="I212" t="str">
            <v>Ancillary-Design</v>
          </cell>
          <cell r="J212" t="str">
            <v>Full Payment</v>
          </cell>
          <cell r="K212">
            <v>11</v>
          </cell>
          <cell r="L212">
            <v>3200</v>
          </cell>
          <cell r="M212">
            <v>68120</v>
          </cell>
          <cell r="N212">
            <v>0</v>
          </cell>
          <cell r="O212" t="str">
            <v>Singh, Mr. Darshan</v>
          </cell>
        </row>
        <row r="213">
          <cell r="A213">
            <v>512793</v>
          </cell>
          <cell r="B213">
            <v>30.1</v>
          </cell>
          <cell r="C213">
            <v>192</v>
          </cell>
          <cell r="D213">
            <v>5830</v>
          </cell>
          <cell r="E213">
            <v>36937</v>
          </cell>
          <cell r="F213" t="str">
            <v>I</v>
          </cell>
          <cell r="G213" t="str">
            <v>VICTORY HOMES</v>
          </cell>
          <cell r="H213" t="str">
            <v>Cortes, Frank</v>
          </cell>
          <cell r="I213" t="str">
            <v>Ancillary Project</v>
          </cell>
          <cell r="J213" t="str">
            <v>Full Payment</v>
          </cell>
          <cell r="K213">
            <v>11</v>
          </cell>
          <cell r="L213">
            <v>0</v>
          </cell>
          <cell r="M213">
            <v>34102</v>
          </cell>
          <cell r="N213">
            <v>0</v>
          </cell>
          <cell r="O213" t="str">
            <v>Singh, Mr. Darshan</v>
          </cell>
        </row>
        <row r="214">
          <cell r="A214">
            <v>512795</v>
          </cell>
          <cell r="B214">
            <v>30.1</v>
          </cell>
          <cell r="C214">
            <v>204</v>
          </cell>
          <cell r="D214">
            <v>3044</v>
          </cell>
          <cell r="E214">
            <v>36949</v>
          </cell>
          <cell r="F214" t="str">
            <v>I</v>
          </cell>
          <cell r="G214" t="str">
            <v>KRIZAIC J</v>
          </cell>
          <cell r="H214" t="str">
            <v>Smith, Mr. Gary</v>
          </cell>
          <cell r="I214" t="str">
            <v>Ancillary-Design</v>
          </cell>
          <cell r="J214" t="str">
            <v>Full Payment</v>
          </cell>
          <cell r="K214">
            <v>11</v>
          </cell>
          <cell r="L214">
            <v>0</v>
          </cell>
          <cell r="M214">
            <v>34102</v>
          </cell>
          <cell r="N214">
            <v>0</v>
          </cell>
          <cell r="O214" t="str">
            <v>Singh, Mr. Darshan</v>
          </cell>
        </row>
        <row r="215">
          <cell r="A215">
            <v>512796</v>
          </cell>
          <cell r="B215">
            <v>30.1</v>
          </cell>
          <cell r="C215">
            <v>63</v>
          </cell>
          <cell r="D215">
            <v>1500</v>
          </cell>
          <cell r="E215">
            <v>36781</v>
          </cell>
          <cell r="F215" t="str">
            <v>I</v>
          </cell>
          <cell r="G215" t="str">
            <v>FORSYTH, GUY V J</v>
          </cell>
          <cell r="H215" t="str">
            <v>Tinio, Mr. Raul</v>
          </cell>
          <cell r="I215" t="str">
            <v>Network Services</v>
          </cell>
          <cell r="J215" t="str">
            <v>Full Payment</v>
          </cell>
          <cell r="K215">
            <v>11</v>
          </cell>
          <cell r="L215">
            <v>3200</v>
          </cell>
          <cell r="M215">
            <v>68120</v>
          </cell>
          <cell r="N215">
            <v>0</v>
          </cell>
          <cell r="O215" t="str">
            <v>Singh, Mr. Darshan</v>
          </cell>
        </row>
        <row r="216">
          <cell r="A216">
            <v>512797</v>
          </cell>
          <cell r="B216">
            <v>30.1</v>
          </cell>
          <cell r="C216">
            <v>95</v>
          </cell>
          <cell r="D216">
            <v>2783.32</v>
          </cell>
          <cell r="E216">
            <v>36812</v>
          </cell>
          <cell r="F216" t="str">
            <v>I</v>
          </cell>
          <cell r="G216" t="str">
            <v>Canberra Development Group</v>
          </cell>
          <cell r="H216" t="str">
            <v>Singh, Mr. Darshan</v>
          </cell>
          <cell r="I216" t="str">
            <v>Ancillary-Design</v>
          </cell>
          <cell r="J216" t="str">
            <v>Full Payment</v>
          </cell>
          <cell r="K216">
            <v>11</v>
          </cell>
          <cell r="L216">
            <v>3200</v>
          </cell>
          <cell r="M216">
            <v>68120</v>
          </cell>
          <cell r="N216">
            <v>0</v>
          </cell>
          <cell r="O216" t="str">
            <v>Ochmanski, Mrs. Dana</v>
          </cell>
        </row>
        <row r="217">
          <cell r="A217">
            <v>512798</v>
          </cell>
          <cell r="B217">
            <v>30.1</v>
          </cell>
          <cell r="C217">
            <v>311</v>
          </cell>
          <cell r="D217">
            <v>14929</v>
          </cell>
          <cell r="E217">
            <v>37116</v>
          </cell>
          <cell r="F217" t="str">
            <v>I</v>
          </cell>
          <cell r="G217" t="str">
            <v>TOTAL COMMUNICATIONS INFRASTRUCTURE</v>
          </cell>
          <cell r="H217" t="str">
            <v>Peisley, Mr. Warren</v>
          </cell>
          <cell r="I217" t="str">
            <v>Elec Ntwk Project</v>
          </cell>
          <cell r="J217" t="str">
            <v>Full Payment</v>
          </cell>
          <cell r="K217">
            <v>11</v>
          </cell>
          <cell r="L217">
            <v>0</v>
          </cell>
          <cell r="M217">
            <v>34102</v>
          </cell>
          <cell r="N217">
            <v>0</v>
          </cell>
          <cell r="O217" t="str">
            <v>Ochmanski, Mrs. Dana</v>
          </cell>
        </row>
        <row r="218">
          <cell r="A218">
            <v>512804</v>
          </cell>
          <cell r="B218">
            <v>30.1</v>
          </cell>
          <cell r="C218">
            <v>110</v>
          </cell>
          <cell r="D218">
            <v>1500</v>
          </cell>
          <cell r="E218">
            <v>36826</v>
          </cell>
          <cell r="F218" t="str">
            <v>I</v>
          </cell>
          <cell r="G218" t="str">
            <v>Hodome Pty Ltd</v>
          </cell>
          <cell r="H218" t="str">
            <v>Tinio, Mr. Raul</v>
          </cell>
          <cell r="I218" t="str">
            <v>ActewAGL Dist Bal</v>
          </cell>
          <cell r="J218" t="str">
            <v>Full Payment</v>
          </cell>
          <cell r="K218">
            <v>11</v>
          </cell>
          <cell r="L218">
            <v>3200</v>
          </cell>
          <cell r="M218">
            <v>68120</v>
          </cell>
          <cell r="N218">
            <v>0</v>
          </cell>
          <cell r="O218" t="str">
            <v>Singh, Mr. Darshan</v>
          </cell>
        </row>
        <row r="219">
          <cell r="A219">
            <v>512809</v>
          </cell>
          <cell r="B219">
            <v>1.1000000000000001</v>
          </cell>
          <cell r="C219">
            <v>130</v>
          </cell>
          <cell r="D219">
            <v>1490.9</v>
          </cell>
          <cell r="E219">
            <v>36767</v>
          </cell>
          <cell r="F219" t="str">
            <v>I</v>
          </cell>
          <cell r="G219" t="str">
            <v>CAPITAL CITY HEAVY HAULAGE</v>
          </cell>
          <cell r="H219" t="str">
            <v>Deschamps, Chris</v>
          </cell>
          <cell r="I219" t="str">
            <v>Network Systems</v>
          </cell>
          <cell r="J219" t="str">
            <v>Full Payment</v>
          </cell>
          <cell r="K219">
            <v>11</v>
          </cell>
          <cell r="L219">
            <v>2112</v>
          </cell>
          <cell r="M219">
            <v>68170</v>
          </cell>
          <cell r="N219">
            <v>50200</v>
          </cell>
          <cell r="O219" t="str">
            <v>Singh, Mr. Darshan</v>
          </cell>
        </row>
        <row r="220">
          <cell r="A220">
            <v>512814</v>
          </cell>
          <cell r="B220">
            <v>30.1</v>
          </cell>
          <cell r="C220">
            <v>58</v>
          </cell>
          <cell r="D220">
            <v>2279.98</v>
          </cell>
          <cell r="E220">
            <v>36777</v>
          </cell>
          <cell r="F220" t="str">
            <v>I</v>
          </cell>
          <cell r="G220" t="str">
            <v>PROJECT CO ORDINATION (AUSTRALIA) PTY LTD</v>
          </cell>
          <cell r="H220" t="str">
            <v>Singh, Mr. Darshan</v>
          </cell>
          <cell r="I220" t="str">
            <v>11 Company</v>
          </cell>
          <cell r="J220" t="str">
            <v>Full Payment</v>
          </cell>
          <cell r="K220">
            <v>11</v>
          </cell>
          <cell r="L220">
            <v>3200</v>
          </cell>
          <cell r="M220">
            <v>68120</v>
          </cell>
          <cell r="N220">
            <v>0</v>
          </cell>
          <cell r="O220" t="str">
            <v>Peisley, Mr. Warren</v>
          </cell>
        </row>
        <row r="221">
          <cell r="A221">
            <v>512819</v>
          </cell>
          <cell r="B221">
            <v>30.1</v>
          </cell>
          <cell r="C221">
            <v>134</v>
          </cell>
          <cell r="D221">
            <v>3010</v>
          </cell>
          <cell r="E221">
            <v>36857</v>
          </cell>
          <cell r="F221" t="str">
            <v>I</v>
          </cell>
          <cell r="G221" t="str">
            <v>CONCOLIDATED BUILDERS LTD</v>
          </cell>
          <cell r="H221" t="str">
            <v>Ochmanski, Mrs. Dana</v>
          </cell>
          <cell r="I221" t="str">
            <v>2112 Invoice</v>
          </cell>
          <cell r="J221" t="str">
            <v>Full Payment</v>
          </cell>
          <cell r="K221">
            <v>11</v>
          </cell>
          <cell r="L221">
            <v>3200</v>
          </cell>
          <cell r="M221">
            <v>68120</v>
          </cell>
          <cell r="N221">
            <v>0</v>
          </cell>
          <cell r="O221" t="str">
            <v>Malcolm, Doug</v>
          </cell>
        </row>
        <row r="222">
          <cell r="A222">
            <v>512821</v>
          </cell>
          <cell r="B222">
            <v>30.1</v>
          </cell>
          <cell r="C222">
            <v>141</v>
          </cell>
          <cell r="D222">
            <v>12830</v>
          </cell>
          <cell r="E222">
            <v>36864</v>
          </cell>
          <cell r="F222" t="str">
            <v>I</v>
          </cell>
          <cell r="G222" t="str">
            <v>STEVE PATTRICK ELECTRICAL PTY LTD</v>
          </cell>
          <cell r="H222" t="str">
            <v>Cortes, Frank</v>
          </cell>
          <cell r="I222" t="str">
            <v>Ancillary-Design</v>
          </cell>
          <cell r="J222" t="str">
            <v>Full Payment</v>
          </cell>
          <cell r="K222">
            <v>11</v>
          </cell>
          <cell r="L222">
            <v>3200</v>
          </cell>
          <cell r="M222">
            <v>68120</v>
          </cell>
          <cell r="N222">
            <v>0</v>
          </cell>
          <cell r="O222" t="str">
            <v>Singh, Mr. Darshan</v>
          </cell>
        </row>
        <row r="223">
          <cell r="A223">
            <v>512823</v>
          </cell>
          <cell r="B223">
            <v>30.1</v>
          </cell>
          <cell r="C223">
            <v>67</v>
          </cell>
          <cell r="D223">
            <v>22911</v>
          </cell>
          <cell r="E223">
            <v>36783</v>
          </cell>
          <cell r="F223" t="str">
            <v>I</v>
          </cell>
          <cell r="G223" t="str">
            <v>CANBERRA INTERNATIONAL AIRPORT</v>
          </cell>
          <cell r="H223" t="str">
            <v>Cortes, Frank</v>
          </cell>
          <cell r="I223" t="str">
            <v>Ancillary-Design</v>
          </cell>
          <cell r="J223" t="str">
            <v>Full Payment</v>
          </cell>
          <cell r="K223">
            <v>11</v>
          </cell>
          <cell r="L223">
            <v>3200</v>
          </cell>
          <cell r="M223">
            <v>68120</v>
          </cell>
          <cell r="N223">
            <v>0</v>
          </cell>
          <cell r="O223" t="str">
            <v>Singh, Mr. Darshan</v>
          </cell>
        </row>
        <row r="224">
          <cell r="A224">
            <v>512824</v>
          </cell>
          <cell r="B224">
            <v>30.1</v>
          </cell>
          <cell r="C224">
            <v>68</v>
          </cell>
          <cell r="D224">
            <v>766</v>
          </cell>
          <cell r="E224">
            <v>36784</v>
          </cell>
          <cell r="F224" t="str">
            <v>I</v>
          </cell>
          <cell r="G224" t="str">
            <v>PROJECT CO ORDINATION (AUSTRALIA) PTY LTD</v>
          </cell>
          <cell r="H224" t="str">
            <v>Cortes, Frank</v>
          </cell>
          <cell r="I224" t="str">
            <v>Ancillary-Design</v>
          </cell>
          <cell r="J224" t="str">
            <v>Full Payment</v>
          </cell>
          <cell r="K224">
            <v>11</v>
          </cell>
          <cell r="L224">
            <v>3200</v>
          </cell>
          <cell r="M224">
            <v>68120</v>
          </cell>
          <cell r="N224">
            <v>0</v>
          </cell>
          <cell r="O224" t="str">
            <v>Maguire, Paul</v>
          </cell>
        </row>
        <row r="225">
          <cell r="A225">
            <v>512826</v>
          </cell>
          <cell r="B225">
            <v>30.1</v>
          </cell>
          <cell r="C225">
            <v>112</v>
          </cell>
          <cell r="D225">
            <v>18150</v>
          </cell>
          <cell r="E225">
            <v>36829</v>
          </cell>
          <cell r="F225" t="str">
            <v>I</v>
          </cell>
          <cell r="G225" t="str">
            <v>CANBERRA CONTRACTORS PTY LTD</v>
          </cell>
          <cell r="H225" t="str">
            <v>Walisundara, Mrs. Lakshmi</v>
          </cell>
          <cell r="I225" t="str">
            <v>Ancillary-Design</v>
          </cell>
          <cell r="J225" t="str">
            <v>Full Payment</v>
          </cell>
          <cell r="K225">
            <v>11</v>
          </cell>
          <cell r="L225">
            <v>3200</v>
          </cell>
          <cell r="M225">
            <v>68120</v>
          </cell>
          <cell r="N225">
            <v>0</v>
          </cell>
          <cell r="O225" t="str">
            <v>Singh, Mr. Darshan</v>
          </cell>
        </row>
        <row r="226">
          <cell r="A226">
            <v>512830</v>
          </cell>
          <cell r="B226">
            <v>30.1</v>
          </cell>
          <cell r="C226">
            <v>272</v>
          </cell>
          <cell r="D226">
            <v>8650</v>
          </cell>
          <cell r="E226">
            <v>37014</v>
          </cell>
          <cell r="F226" t="str">
            <v>I</v>
          </cell>
          <cell r="G226" t="str">
            <v>CANBERRA INTERNATIONAL AIRPORT</v>
          </cell>
          <cell r="H226" t="str">
            <v>Ochmanski, Mrs. Dana</v>
          </cell>
          <cell r="I226" t="str">
            <v>Ancillary-Design</v>
          </cell>
          <cell r="J226" t="str">
            <v>Full Payment</v>
          </cell>
          <cell r="K226">
            <v>11</v>
          </cell>
          <cell r="L226">
            <v>0</v>
          </cell>
          <cell r="M226">
            <v>34102</v>
          </cell>
          <cell r="N226">
            <v>0</v>
          </cell>
          <cell r="O226" t="str">
            <v>Cortes, Frank</v>
          </cell>
        </row>
        <row r="227">
          <cell r="A227">
            <v>512833</v>
          </cell>
          <cell r="B227">
            <v>30.1</v>
          </cell>
          <cell r="C227">
            <v>131</v>
          </cell>
          <cell r="D227">
            <v>15960</v>
          </cell>
          <cell r="E227">
            <v>36853</v>
          </cell>
          <cell r="F227" t="str">
            <v>I</v>
          </cell>
          <cell r="G227" t="str">
            <v>INTEGRATED FOREST PRODUCTS PTY LTD</v>
          </cell>
          <cell r="H227" t="str">
            <v>Rewal, Mr. Subhash</v>
          </cell>
          <cell r="I227" t="str">
            <v>Ancillary-Design</v>
          </cell>
          <cell r="J227" t="str">
            <v>Full Payment</v>
          </cell>
          <cell r="K227">
            <v>11</v>
          </cell>
          <cell r="L227">
            <v>3200</v>
          </cell>
          <cell r="M227">
            <v>68120</v>
          </cell>
          <cell r="N227">
            <v>0</v>
          </cell>
          <cell r="O227" t="str">
            <v>Walisundara, Mrs. Lakshmi</v>
          </cell>
        </row>
        <row r="228">
          <cell r="A228">
            <v>512834</v>
          </cell>
          <cell r="B228">
            <v>30.1</v>
          </cell>
          <cell r="C228">
            <v>328</v>
          </cell>
          <cell r="D228">
            <v>31144</v>
          </cell>
          <cell r="E228">
            <v>37050</v>
          </cell>
          <cell r="F228" t="str">
            <v>I</v>
          </cell>
          <cell r="G228" t="str">
            <v>NOUVELLE HOMES PTY LTD</v>
          </cell>
          <cell r="H228" t="str">
            <v>Maguire, Paul</v>
          </cell>
          <cell r="I228" t="str">
            <v>Ancillary Project</v>
          </cell>
          <cell r="J228" t="str">
            <v>Full Payment</v>
          </cell>
          <cell r="K228">
            <v>11</v>
          </cell>
          <cell r="L228">
            <v>0</v>
          </cell>
          <cell r="M228">
            <v>34102</v>
          </cell>
          <cell r="N228">
            <v>0</v>
          </cell>
          <cell r="O228" t="str">
            <v>Hunnemann, Frank</v>
          </cell>
        </row>
        <row r="229">
          <cell r="A229">
            <v>512836</v>
          </cell>
          <cell r="B229">
            <v>30.1</v>
          </cell>
          <cell r="C229">
            <v>86</v>
          </cell>
          <cell r="D229">
            <v>5141</v>
          </cell>
          <cell r="E229">
            <v>36810</v>
          </cell>
          <cell r="F229" t="str">
            <v>I</v>
          </cell>
          <cell r="G229" t="str">
            <v>SANDSPOINT PTY LTD</v>
          </cell>
          <cell r="H229" t="str">
            <v>Peisley, Mr. Warren</v>
          </cell>
          <cell r="I229" t="str">
            <v>Ancillary-Design</v>
          </cell>
          <cell r="J229" t="str">
            <v>Full Payment</v>
          </cell>
          <cell r="K229">
            <v>11</v>
          </cell>
          <cell r="L229">
            <v>3200</v>
          </cell>
          <cell r="M229">
            <v>68120</v>
          </cell>
          <cell r="N229">
            <v>0</v>
          </cell>
        </row>
        <row r="230">
          <cell r="A230">
            <v>512837</v>
          </cell>
          <cell r="B230">
            <v>30.1</v>
          </cell>
          <cell r="C230">
            <v>176</v>
          </cell>
          <cell r="D230">
            <v>70125</v>
          </cell>
          <cell r="E230">
            <v>36916</v>
          </cell>
          <cell r="F230" t="str">
            <v>I</v>
          </cell>
          <cell r="G230" t="str">
            <v>CANBERRA INVESTMENT CORPORATION</v>
          </cell>
          <cell r="H230" t="str">
            <v>Walisundara, Mrs. Lakshmi</v>
          </cell>
          <cell r="I230" t="str">
            <v>Ancillary-Design</v>
          </cell>
          <cell r="J230" t="str">
            <v>50% or 100% Payment</v>
          </cell>
          <cell r="K230">
            <v>11</v>
          </cell>
          <cell r="L230">
            <v>0</v>
          </cell>
          <cell r="M230">
            <v>34102</v>
          </cell>
          <cell r="N230">
            <v>0</v>
          </cell>
        </row>
        <row r="231">
          <cell r="A231">
            <v>512842</v>
          </cell>
          <cell r="B231">
            <v>30.1</v>
          </cell>
          <cell r="C231">
            <v>419</v>
          </cell>
          <cell r="D231">
            <v>9060</v>
          </cell>
          <cell r="E231">
            <v>37146</v>
          </cell>
          <cell r="F231" t="str">
            <v>I</v>
          </cell>
          <cell r="G231" t="str">
            <v>HARCOURT HILL PTY LTD</v>
          </cell>
          <cell r="H231" t="str">
            <v>Peisley, Mr. Warren</v>
          </cell>
          <cell r="I231" t="str">
            <v>Elec Ntwk Project</v>
          </cell>
          <cell r="J231" t="str">
            <v>Full Payment</v>
          </cell>
          <cell r="K231">
            <v>11</v>
          </cell>
          <cell r="L231">
            <v>0</v>
          </cell>
          <cell r="M231">
            <v>34102</v>
          </cell>
          <cell r="N231">
            <v>0</v>
          </cell>
        </row>
        <row r="232">
          <cell r="A232">
            <v>512843</v>
          </cell>
          <cell r="B232">
            <v>30.1</v>
          </cell>
          <cell r="C232">
            <v>107</v>
          </cell>
          <cell r="D232">
            <v>4504.87</v>
          </cell>
          <cell r="E232">
            <v>36824</v>
          </cell>
          <cell r="F232" t="str">
            <v>I</v>
          </cell>
          <cell r="G232" t="str">
            <v>PROFESSOR R D TERRELL</v>
          </cell>
          <cell r="H232" t="str">
            <v>Singh, Mr. Darshan</v>
          </cell>
          <cell r="I232" t="str">
            <v>Ancillary-Design</v>
          </cell>
          <cell r="J232" t="str">
            <v>Full Payment</v>
          </cell>
          <cell r="K232">
            <v>11</v>
          </cell>
          <cell r="L232">
            <v>3200</v>
          </cell>
          <cell r="M232">
            <v>68120</v>
          </cell>
          <cell r="N232">
            <v>0</v>
          </cell>
        </row>
        <row r="233">
          <cell r="A233">
            <v>512844</v>
          </cell>
          <cell r="B233">
            <v>30.1</v>
          </cell>
          <cell r="C233">
            <v>92</v>
          </cell>
          <cell r="D233">
            <v>10613.73</v>
          </cell>
          <cell r="E233">
            <v>36811</v>
          </cell>
          <cell r="F233" t="str">
            <v>I</v>
          </cell>
          <cell r="G233" t="str">
            <v>ACT PROCUREMENT AND PROJECTS</v>
          </cell>
          <cell r="H233" t="str">
            <v>Rewal, Mr. Subhash</v>
          </cell>
          <cell r="I233" t="str">
            <v>Ancillary-Design</v>
          </cell>
          <cell r="J233" t="str">
            <v>Full Payment</v>
          </cell>
          <cell r="K233">
            <v>11</v>
          </cell>
          <cell r="L233">
            <v>0</v>
          </cell>
          <cell r="M233">
            <v>34102</v>
          </cell>
          <cell r="N233">
            <v>0</v>
          </cell>
          <cell r="O233">
            <v>200100180501</v>
          </cell>
        </row>
        <row r="234">
          <cell r="A234">
            <v>512846</v>
          </cell>
          <cell r="B234">
            <v>30.1</v>
          </cell>
          <cell r="C234">
            <v>536</v>
          </cell>
          <cell r="D234">
            <v>45010</v>
          </cell>
          <cell r="E234">
            <v>37245</v>
          </cell>
          <cell r="F234" t="str">
            <v>I</v>
          </cell>
          <cell r="G234" t="str">
            <v>HARCOURT HILL PTY LTD</v>
          </cell>
          <cell r="H234" t="str">
            <v>Peisley, Mr. Warren</v>
          </cell>
          <cell r="I234" t="str">
            <v>Elec Ntwk Project</v>
          </cell>
          <cell r="J234" t="str">
            <v>50% or 100% Payment</v>
          </cell>
          <cell r="K234">
            <v>11</v>
          </cell>
          <cell r="L234">
            <v>0</v>
          </cell>
          <cell r="M234">
            <v>34102</v>
          </cell>
          <cell r="N234">
            <v>0</v>
          </cell>
        </row>
        <row r="235">
          <cell r="A235">
            <v>512847</v>
          </cell>
          <cell r="B235">
            <v>30.1</v>
          </cell>
          <cell r="C235">
            <v>115</v>
          </cell>
          <cell r="D235">
            <v>88294</v>
          </cell>
          <cell r="E235">
            <v>36829</v>
          </cell>
          <cell r="F235" t="str">
            <v>I</v>
          </cell>
          <cell r="G235" t="str">
            <v>HARCOURT HILL PTY LTD</v>
          </cell>
          <cell r="H235" t="str">
            <v>Peisley, Mr. Warren</v>
          </cell>
          <cell r="I235" t="str">
            <v>Ancillary-Design</v>
          </cell>
          <cell r="J235" t="str">
            <v>50% or 100% Payment</v>
          </cell>
          <cell r="K235">
            <v>11</v>
          </cell>
          <cell r="L235">
            <v>0</v>
          </cell>
          <cell r="M235">
            <v>34102</v>
          </cell>
          <cell r="N235">
            <v>0</v>
          </cell>
        </row>
        <row r="236">
          <cell r="A236">
            <v>512848</v>
          </cell>
          <cell r="B236">
            <v>30.1</v>
          </cell>
          <cell r="C236">
            <v>278</v>
          </cell>
          <cell r="D236">
            <v>15821</v>
          </cell>
          <cell r="E236">
            <v>37019</v>
          </cell>
          <cell r="F236" t="str">
            <v>I</v>
          </cell>
          <cell r="G236" t="str">
            <v>HARCOURT HILL PTY LTD</v>
          </cell>
          <cell r="H236" t="str">
            <v>Peisley, Mr. Warren</v>
          </cell>
          <cell r="I236" t="str">
            <v>Ancillary-Design</v>
          </cell>
          <cell r="J236" t="str">
            <v>50% or 100% Payment</v>
          </cell>
          <cell r="K236">
            <v>11</v>
          </cell>
          <cell r="L236">
            <v>0</v>
          </cell>
          <cell r="M236">
            <v>34102</v>
          </cell>
          <cell r="N236">
            <v>0</v>
          </cell>
        </row>
        <row r="237">
          <cell r="A237">
            <v>512849</v>
          </cell>
          <cell r="B237">
            <v>30.1</v>
          </cell>
          <cell r="C237">
            <v>96</v>
          </cell>
          <cell r="D237">
            <v>2175.27</v>
          </cell>
          <cell r="E237">
            <v>36812</v>
          </cell>
          <cell r="F237" t="str">
            <v>I</v>
          </cell>
          <cell r="G237" t="str">
            <v>RON ALLEN</v>
          </cell>
          <cell r="H237" t="str">
            <v>Singh, Mr. Darshan</v>
          </cell>
          <cell r="I237" t="str">
            <v>Ancillary-Design</v>
          </cell>
          <cell r="J237" t="str">
            <v>Full Payment</v>
          </cell>
          <cell r="K237">
            <v>11</v>
          </cell>
          <cell r="L237">
            <v>3200</v>
          </cell>
          <cell r="M237">
            <v>68120</v>
          </cell>
          <cell r="N237">
            <v>0</v>
          </cell>
        </row>
        <row r="238">
          <cell r="A238">
            <v>512850</v>
          </cell>
          <cell r="B238">
            <v>30.1</v>
          </cell>
          <cell r="C238">
            <v>172</v>
          </cell>
          <cell r="D238">
            <v>859.33</v>
          </cell>
          <cell r="E238">
            <v>36914</v>
          </cell>
          <cell r="F238" t="str">
            <v>I</v>
          </cell>
          <cell r="G238" t="str">
            <v>MODERNFOLD AUSTRALIA</v>
          </cell>
          <cell r="H238" t="str">
            <v>Singh, Mr. Darshan</v>
          </cell>
          <cell r="I238" t="str">
            <v>Ancillary-General</v>
          </cell>
          <cell r="J238" t="str">
            <v>Full Payment</v>
          </cell>
          <cell r="K238">
            <v>11</v>
          </cell>
          <cell r="L238">
            <v>3200</v>
          </cell>
          <cell r="M238">
            <v>68120</v>
          </cell>
          <cell r="N238">
            <v>0</v>
          </cell>
        </row>
        <row r="239">
          <cell r="A239">
            <v>512856</v>
          </cell>
          <cell r="B239">
            <v>30.1</v>
          </cell>
          <cell r="C239">
            <v>261</v>
          </cell>
          <cell r="D239">
            <v>820</v>
          </cell>
          <cell r="E239">
            <v>37000</v>
          </cell>
          <cell r="F239" t="str">
            <v>I</v>
          </cell>
          <cell r="G239" t="str">
            <v>ESSENTIAL LIGHTING &amp; ELECTRICAL SERVICES</v>
          </cell>
          <cell r="H239" t="str">
            <v>Singh, Mr. Darshan</v>
          </cell>
          <cell r="I239" t="str">
            <v>Ancillary-Design</v>
          </cell>
          <cell r="J239" t="str">
            <v>Full Payment</v>
          </cell>
          <cell r="K239">
            <v>11</v>
          </cell>
          <cell r="L239">
            <v>0</v>
          </cell>
          <cell r="M239">
            <v>34102</v>
          </cell>
          <cell r="N239">
            <v>0</v>
          </cell>
        </row>
        <row r="240">
          <cell r="A240">
            <v>512857</v>
          </cell>
          <cell r="B240">
            <v>30.1</v>
          </cell>
          <cell r="C240">
            <v>262</v>
          </cell>
          <cell r="D240">
            <v>8817.73</v>
          </cell>
          <cell r="E240">
            <v>37000</v>
          </cell>
          <cell r="F240" t="str">
            <v>I</v>
          </cell>
          <cell r="G240" t="str">
            <v>ESSENTIAL LIGHTING &amp; ELECTRICAL SERVICES</v>
          </cell>
          <cell r="H240" t="str">
            <v>Singh, Mr. Darshan</v>
          </cell>
          <cell r="I240" t="str">
            <v>Ancillary-Design</v>
          </cell>
          <cell r="J240" t="str">
            <v>Full Payment</v>
          </cell>
          <cell r="K240">
            <v>11</v>
          </cell>
          <cell r="L240">
            <v>0</v>
          </cell>
          <cell r="M240">
            <v>34102</v>
          </cell>
          <cell r="N240">
            <v>0</v>
          </cell>
        </row>
        <row r="241">
          <cell r="A241">
            <v>512858</v>
          </cell>
          <cell r="B241">
            <v>10.1</v>
          </cell>
          <cell r="C241">
            <v>387</v>
          </cell>
          <cell r="D241">
            <v>32381</v>
          </cell>
          <cell r="E241">
            <v>37112</v>
          </cell>
          <cell r="F241" t="str">
            <v>I</v>
          </cell>
          <cell r="G241" t="str">
            <v>ANU</v>
          </cell>
          <cell r="H241" t="str">
            <v>Malcolm, Doug</v>
          </cell>
          <cell r="I241" t="str">
            <v>Elec Ntwk Project</v>
          </cell>
          <cell r="J241" t="str">
            <v>Full Payment</v>
          </cell>
          <cell r="K241">
            <v>11</v>
          </cell>
          <cell r="L241">
            <v>0</v>
          </cell>
          <cell r="M241">
            <v>34102</v>
          </cell>
          <cell r="N241">
            <v>0</v>
          </cell>
        </row>
        <row r="242">
          <cell r="A242">
            <v>512861</v>
          </cell>
          <cell r="B242">
            <v>30.1</v>
          </cell>
          <cell r="C242">
            <v>125</v>
          </cell>
          <cell r="D242">
            <v>1349.87</v>
          </cell>
          <cell r="E242">
            <v>36844</v>
          </cell>
          <cell r="F242" t="str">
            <v>I</v>
          </cell>
          <cell r="G242" t="str">
            <v>Bulum, Ivan</v>
          </cell>
          <cell r="H242" t="str">
            <v>Singh, Mr. Darshan</v>
          </cell>
          <cell r="I242" t="str">
            <v>Ancillary-Design</v>
          </cell>
          <cell r="J242" t="str">
            <v>Full Payment</v>
          </cell>
          <cell r="K242">
            <v>12</v>
          </cell>
          <cell r="L242">
            <v>0</v>
          </cell>
          <cell r="M242">
            <v>34102</v>
          </cell>
          <cell r="N242">
            <v>0</v>
          </cell>
        </row>
        <row r="243">
          <cell r="A243">
            <v>512865</v>
          </cell>
          <cell r="B243">
            <v>30.1</v>
          </cell>
          <cell r="C243">
            <v>243</v>
          </cell>
          <cell r="D243">
            <v>78478</v>
          </cell>
          <cell r="E243">
            <v>36987</v>
          </cell>
          <cell r="F243" t="str">
            <v>I</v>
          </cell>
          <cell r="G243" t="str">
            <v>PRESTIGE BUILDING SERVICES PTY LTD</v>
          </cell>
          <cell r="H243" t="str">
            <v>Peisley, Mr. Warren</v>
          </cell>
          <cell r="I243" t="str">
            <v>Ancillary-Design</v>
          </cell>
          <cell r="J243" t="str">
            <v>50% or 100% Payment</v>
          </cell>
          <cell r="K243">
            <v>11</v>
          </cell>
          <cell r="L243">
            <v>0</v>
          </cell>
          <cell r="M243">
            <v>34102</v>
          </cell>
          <cell r="N243">
            <v>0</v>
          </cell>
        </row>
        <row r="244">
          <cell r="A244">
            <v>512866</v>
          </cell>
          <cell r="B244">
            <v>30.1</v>
          </cell>
          <cell r="C244">
            <v>188</v>
          </cell>
          <cell r="D244">
            <v>2570</v>
          </cell>
          <cell r="E244">
            <v>36931</v>
          </cell>
          <cell r="F244" t="str">
            <v>I</v>
          </cell>
          <cell r="G244" t="str">
            <v>SUTTON &amp; HORSLEY PROJECTS PTY LTD</v>
          </cell>
          <cell r="H244" t="str">
            <v>Cortes, Frank</v>
          </cell>
          <cell r="I244" t="str">
            <v>Ancillary Project</v>
          </cell>
          <cell r="J244" t="str">
            <v>Full Payment</v>
          </cell>
          <cell r="K244">
            <v>11</v>
          </cell>
          <cell r="L244">
            <v>0</v>
          </cell>
          <cell r="M244">
            <v>34102</v>
          </cell>
          <cell r="N244">
            <v>0</v>
          </cell>
        </row>
        <row r="245">
          <cell r="A245">
            <v>512872</v>
          </cell>
          <cell r="B245">
            <v>30.1</v>
          </cell>
          <cell r="C245">
            <v>142</v>
          </cell>
          <cell r="D245">
            <v>18554</v>
          </cell>
          <cell r="E245">
            <v>36865</v>
          </cell>
          <cell r="F245" t="str">
            <v>I</v>
          </cell>
          <cell r="G245" t="str">
            <v>W P BROWN &amp; PARTNERS</v>
          </cell>
          <cell r="H245" t="str">
            <v>Smith, Mr. Gary</v>
          </cell>
          <cell r="I245" t="str">
            <v>Ancillary-Design</v>
          </cell>
          <cell r="J245" t="str">
            <v>Full Payment</v>
          </cell>
          <cell r="K245">
            <v>11</v>
          </cell>
          <cell r="L245">
            <v>3200</v>
          </cell>
          <cell r="M245">
            <v>68120</v>
          </cell>
          <cell r="N245">
            <v>0</v>
          </cell>
        </row>
        <row r="246">
          <cell r="A246">
            <v>512873</v>
          </cell>
          <cell r="B246">
            <v>10.1</v>
          </cell>
          <cell r="C246">
            <v>265</v>
          </cell>
          <cell r="D246">
            <v>19130.32</v>
          </cell>
          <cell r="E246">
            <v>37005</v>
          </cell>
          <cell r="F246" t="str">
            <v>I</v>
          </cell>
          <cell r="G246" t="str">
            <v>DEPARTMENT OF URBAN SERVICES</v>
          </cell>
          <cell r="H246" t="str">
            <v>Rewal, Mr. Subhash</v>
          </cell>
          <cell r="I246" t="str">
            <v>Elec Ntwk System</v>
          </cell>
          <cell r="J246" t="str">
            <v>Government Order</v>
          </cell>
          <cell r="K246">
            <v>11</v>
          </cell>
          <cell r="L246">
            <v>0</v>
          </cell>
          <cell r="M246">
            <v>34102</v>
          </cell>
          <cell r="N246">
            <v>0</v>
          </cell>
        </row>
        <row r="247">
          <cell r="A247">
            <v>512876</v>
          </cell>
          <cell r="B247">
            <v>30.1</v>
          </cell>
          <cell r="C247">
            <v>132</v>
          </cell>
          <cell r="D247">
            <v>3207.07</v>
          </cell>
          <cell r="E247">
            <v>36854</v>
          </cell>
          <cell r="F247" t="str">
            <v>I</v>
          </cell>
          <cell r="G247" t="str">
            <v>ALCATEL</v>
          </cell>
          <cell r="H247" t="str">
            <v>Singh, Mr. Darshan</v>
          </cell>
          <cell r="I247" t="str">
            <v>Ancillary-Design</v>
          </cell>
          <cell r="J247" t="str">
            <v>Full Payment</v>
          </cell>
          <cell r="K247">
            <v>11</v>
          </cell>
          <cell r="L247">
            <v>3200</v>
          </cell>
          <cell r="M247">
            <v>68120</v>
          </cell>
          <cell r="N247">
            <v>0</v>
          </cell>
        </row>
        <row r="248">
          <cell r="A248">
            <v>512878</v>
          </cell>
          <cell r="B248">
            <v>30.1</v>
          </cell>
          <cell r="C248">
            <v>214</v>
          </cell>
          <cell r="D248">
            <v>219133.64</v>
          </cell>
          <cell r="E248">
            <v>36958</v>
          </cell>
          <cell r="F248" t="str">
            <v xml:space="preserve"> </v>
          </cell>
          <cell r="G248" t="str">
            <v>URBAN SERVICES</v>
          </cell>
          <cell r="H248" t="str">
            <v>Cortes, Frank</v>
          </cell>
          <cell r="I248" t="str">
            <v>Ancillary Project</v>
          </cell>
          <cell r="J248" t="str">
            <v>Government Order</v>
          </cell>
          <cell r="K248">
            <v>11</v>
          </cell>
          <cell r="L248">
            <v>0</v>
          </cell>
          <cell r="M248">
            <v>34102</v>
          </cell>
          <cell r="N248">
            <v>0</v>
          </cell>
        </row>
        <row r="249">
          <cell r="A249">
            <v>512879</v>
          </cell>
          <cell r="B249">
            <v>30.1</v>
          </cell>
          <cell r="C249">
            <v>138</v>
          </cell>
          <cell r="D249">
            <v>1455</v>
          </cell>
          <cell r="E249">
            <v>36860</v>
          </cell>
          <cell r="F249" t="str">
            <v>I</v>
          </cell>
          <cell r="G249" t="str">
            <v>ALCATEL</v>
          </cell>
          <cell r="H249" t="str">
            <v>Smith, Mr. Gary</v>
          </cell>
          <cell r="I249" t="str">
            <v>Ancillary-Design</v>
          </cell>
          <cell r="J249" t="str">
            <v>Full Payment</v>
          </cell>
          <cell r="K249">
            <v>11</v>
          </cell>
          <cell r="L249">
            <v>3200</v>
          </cell>
          <cell r="M249">
            <v>68120</v>
          </cell>
          <cell r="N249">
            <v>0</v>
          </cell>
        </row>
        <row r="250">
          <cell r="A250">
            <v>512881</v>
          </cell>
          <cell r="B250">
            <v>30.1</v>
          </cell>
          <cell r="C250">
            <v>235</v>
          </cell>
          <cell r="D250">
            <v>123130</v>
          </cell>
          <cell r="E250">
            <v>36980</v>
          </cell>
          <cell r="F250" t="str">
            <v>I</v>
          </cell>
          <cell r="G250" t="str">
            <v>CANBERRA ESTATE PTY LTD</v>
          </cell>
          <cell r="H250" t="str">
            <v>Ochmanski, Mrs. Dana</v>
          </cell>
          <cell r="I250" t="str">
            <v>Network Services</v>
          </cell>
          <cell r="J250" t="str">
            <v>50% or 100% Payment</v>
          </cell>
          <cell r="K250">
            <v>11</v>
          </cell>
          <cell r="L250">
            <v>0</v>
          </cell>
          <cell r="M250">
            <v>34102</v>
          </cell>
          <cell r="N250">
            <v>0</v>
          </cell>
        </row>
        <row r="251">
          <cell r="A251">
            <v>512888</v>
          </cell>
          <cell r="B251">
            <v>30.1</v>
          </cell>
          <cell r="C251">
            <v>127</v>
          </cell>
          <cell r="D251">
            <v>1121</v>
          </cell>
          <cell r="E251">
            <v>36847</v>
          </cell>
          <cell r="F251" t="str">
            <v>I</v>
          </cell>
          <cell r="G251" t="str">
            <v>BASSETT CONSULTING ENGINEERS</v>
          </cell>
          <cell r="H251" t="str">
            <v>Smith, Mr. Gary</v>
          </cell>
          <cell r="I251" t="str">
            <v>Ancillary-Design</v>
          </cell>
          <cell r="J251" t="str">
            <v>Full Payment</v>
          </cell>
          <cell r="K251">
            <v>11</v>
          </cell>
          <cell r="L251">
            <v>3200</v>
          </cell>
          <cell r="M251">
            <v>68120</v>
          </cell>
          <cell r="N251">
            <v>0</v>
          </cell>
        </row>
        <row r="252">
          <cell r="A252">
            <v>512889</v>
          </cell>
          <cell r="B252">
            <v>30.1</v>
          </cell>
          <cell r="C252">
            <v>154</v>
          </cell>
          <cell r="D252">
            <v>13914</v>
          </cell>
          <cell r="E252">
            <v>36878</v>
          </cell>
          <cell r="F252" t="str">
            <v>I</v>
          </cell>
          <cell r="G252" t="str">
            <v>Philip &amp; Anton Homes Pty Ltd</v>
          </cell>
          <cell r="H252" t="str">
            <v>Smith, Mr. Gary</v>
          </cell>
          <cell r="I252" t="str">
            <v>Ancillary-Design</v>
          </cell>
          <cell r="J252" t="str">
            <v>Full Payment</v>
          </cell>
          <cell r="K252">
            <v>11</v>
          </cell>
          <cell r="L252">
            <v>3200</v>
          </cell>
          <cell r="M252">
            <v>68120</v>
          </cell>
          <cell r="N252">
            <v>0</v>
          </cell>
        </row>
        <row r="253">
          <cell r="A253">
            <v>512891</v>
          </cell>
          <cell r="B253">
            <v>30.1</v>
          </cell>
          <cell r="C253">
            <v>297</v>
          </cell>
          <cell r="D253">
            <v>11400</v>
          </cell>
          <cell r="E253">
            <v>37028</v>
          </cell>
          <cell r="F253" t="str">
            <v>I</v>
          </cell>
          <cell r="G253" t="str">
            <v>INTEGRATED CONSTRUCTION MANAGEMENT SERVICES</v>
          </cell>
          <cell r="H253" t="str">
            <v>Ochmanski, Mrs. Dana</v>
          </cell>
          <cell r="I253" t="str">
            <v>Ancillary-Design</v>
          </cell>
          <cell r="J253" t="str">
            <v>Full Payment</v>
          </cell>
          <cell r="K253">
            <v>11</v>
          </cell>
          <cell r="L253">
            <v>0</v>
          </cell>
          <cell r="M253">
            <v>34102</v>
          </cell>
          <cell r="N253">
            <v>0</v>
          </cell>
        </row>
        <row r="254">
          <cell r="A254">
            <v>512895</v>
          </cell>
          <cell r="B254">
            <v>30.1</v>
          </cell>
          <cell r="C254">
            <v>219</v>
          </cell>
          <cell r="D254">
            <v>1764</v>
          </cell>
          <cell r="E254">
            <v>36969</v>
          </cell>
          <cell r="F254" t="str">
            <v>I</v>
          </cell>
          <cell r="G254" t="str">
            <v>TRANSACT COMMUNICATIONS PTY LTD</v>
          </cell>
          <cell r="H254" t="str">
            <v>Smith, Mr. Gary</v>
          </cell>
          <cell r="I254" t="str">
            <v>Ancillary-Design</v>
          </cell>
          <cell r="J254" t="str">
            <v>Full Payment</v>
          </cell>
          <cell r="K254">
            <v>11</v>
          </cell>
          <cell r="L254">
            <v>0</v>
          </cell>
          <cell r="M254">
            <v>34102</v>
          </cell>
          <cell r="N254">
            <v>0</v>
          </cell>
        </row>
        <row r="255">
          <cell r="A255">
            <v>512898</v>
          </cell>
          <cell r="B255">
            <v>30.1</v>
          </cell>
          <cell r="C255">
            <v>370</v>
          </cell>
          <cell r="D255">
            <v>389550</v>
          </cell>
          <cell r="E255">
            <v>37097</v>
          </cell>
          <cell r="F255" t="str">
            <v>I</v>
          </cell>
          <cell r="G255" t="str">
            <v>URBAN SERVICES</v>
          </cell>
          <cell r="H255" t="str">
            <v>Walisundara, Mrs. Lakshmi</v>
          </cell>
          <cell r="I255" t="str">
            <v>Ancillary-Design</v>
          </cell>
          <cell r="J255" t="str">
            <v>Government Order</v>
          </cell>
          <cell r="K255">
            <v>11</v>
          </cell>
          <cell r="L255">
            <v>0</v>
          </cell>
          <cell r="M255">
            <v>34102</v>
          </cell>
          <cell r="N255">
            <v>0</v>
          </cell>
        </row>
        <row r="256">
          <cell r="A256">
            <v>512900</v>
          </cell>
          <cell r="B256">
            <v>30.1</v>
          </cell>
          <cell r="C256">
            <v>213</v>
          </cell>
          <cell r="D256">
            <v>36797</v>
          </cell>
          <cell r="E256">
            <v>37027</v>
          </cell>
          <cell r="F256" t="str">
            <v>I</v>
          </cell>
          <cell r="G256" t="str">
            <v>OSBORNE CONSULTANTS PTY LTD</v>
          </cell>
          <cell r="H256" t="str">
            <v>Smith, Mr. Gary</v>
          </cell>
          <cell r="I256" t="str">
            <v>Ancillary-Design</v>
          </cell>
          <cell r="J256" t="str">
            <v>Full Payment</v>
          </cell>
          <cell r="K256">
            <v>11</v>
          </cell>
          <cell r="L256">
            <v>0</v>
          </cell>
          <cell r="M256">
            <v>34102</v>
          </cell>
          <cell r="N256">
            <v>0</v>
          </cell>
        </row>
        <row r="257">
          <cell r="A257">
            <v>512901</v>
          </cell>
          <cell r="B257">
            <v>30.1</v>
          </cell>
          <cell r="C257">
            <v>210</v>
          </cell>
          <cell r="D257">
            <v>50962</v>
          </cell>
          <cell r="E257">
            <v>36957</v>
          </cell>
          <cell r="F257" t="str">
            <v>I</v>
          </cell>
          <cell r="G257" t="str">
            <v>OSBORNE CONSULTANTS PTY LTD</v>
          </cell>
          <cell r="H257" t="str">
            <v>Smith, Mr. Gary</v>
          </cell>
          <cell r="I257" t="str">
            <v>Ancillary-Design</v>
          </cell>
          <cell r="J257" t="str">
            <v>50% or 100% Payment</v>
          </cell>
          <cell r="K257">
            <v>11</v>
          </cell>
          <cell r="L257">
            <v>0</v>
          </cell>
          <cell r="M257">
            <v>34102</v>
          </cell>
          <cell r="N257">
            <v>0</v>
          </cell>
        </row>
        <row r="258">
          <cell r="A258">
            <v>512904</v>
          </cell>
          <cell r="B258">
            <v>30.1</v>
          </cell>
          <cell r="C258">
            <v>535</v>
          </cell>
          <cell r="D258">
            <v>895.45</v>
          </cell>
          <cell r="E258">
            <v>37244</v>
          </cell>
          <cell r="F258" t="str">
            <v>I</v>
          </cell>
          <cell r="G258" t="str">
            <v>Phil Blake Electrical</v>
          </cell>
          <cell r="H258" t="str">
            <v>Malcolm, Doug</v>
          </cell>
          <cell r="I258" t="str">
            <v>Elec Ntwk Project</v>
          </cell>
          <cell r="J258" t="str">
            <v>Full Payment</v>
          </cell>
          <cell r="K258">
            <v>11</v>
          </cell>
          <cell r="L258">
            <v>2101</v>
          </cell>
          <cell r="M258">
            <v>68170</v>
          </cell>
          <cell r="N258">
            <v>50200</v>
          </cell>
        </row>
        <row r="259">
          <cell r="A259">
            <v>512905</v>
          </cell>
          <cell r="B259">
            <v>30.1</v>
          </cell>
          <cell r="C259">
            <v>160</v>
          </cell>
          <cell r="D259">
            <v>6530</v>
          </cell>
          <cell r="E259">
            <v>36893</v>
          </cell>
          <cell r="F259" t="str">
            <v>I</v>
          </cell>
          <cell r="G259" t="str">
            <v>ICON - NJL Constructions Pty Ltd</v>
          </cell>
          <cell r="H259" t="str">
            <v>Peisley, Mr. Warren</v>
          </cell>
          <cell r="I259" t="str">
            <v>Ancillary-Design</v>
          </cell>
          <cell r="J259" t="str">
            <v>Full Payment</v>
          </cell>
          <cell r="K259">
            <v>11</v>
          </cell>
          <cell r="L259">
            <v>3200</v>
          </cell>
          <cell r="M259">
            <v>68120</v>
          </cell>
          <cell r="N259">
            <v>0</v>
          </cell>
        </row>
        <row r="260">
          <cell r="A260">
            <v>512907</v>
          </cell>
          <cell r="B260">
            <v>30.1</v>
          </cell>
          <cell r="C260">
            <v>182</v>
          </cell>
          <cell r="D260">
            <v>2473</v>
          </cell>
          <cell r="E260">
            <v>36923</v>
          </cell>
          <cell r="F260" t="str">
            <v>I</v>
          </cell>
          <cell r="G260" t="str">
            <v>TSOULIAS CONSTRUCTION PTY LTD</v>
          </cell>
          <cell r="H260" t="str">
            <v>Smith, Mr. Gary</v>
          </cell>
          <cell r="I260" t="str">
            <v>Ancillary-Design</v>
          </cell>
          <cell r="J260" t="str">
            <v>Full Payment</v>
          </cell>
          <cell r="K260">
            <v>11</v>
          </cell>
          <cell r="L260">
            <v>3200</v>
          </cell>
          <cell r="M260">
            <v>68120</v>
          </cell>
          <cell r="N260">
            <v>0</v>
          </cell>
        </row>
        <row r="261">
          <cell r="A261">
            <v>512908</v>
          </cell>
          <cell r="B261">
            <v>30.1</v>
          </cell>
          <cell r="C261">
            <v>237</v>
          </cell>
          <cell r="D261">
            <v>6012</v>
          </cell>
          <cell r="E261">
            <v>36980</v>
          </cell>
          <cell r="F261" t="str">
            <v>I</v>
          </cell>
          <cell r="G261" t="str">
            <v>JCL ELECTRICS PTY LTD</v>
          </cell>
          <cell r="H261" t="str">
            <v>Cortes, Frank</v>
          </cell>
          <cell r="I261" t="str">
            <v>Ancillary Project</v>
          </cell>
          <cell r="J261" t="str">
            <v>Full Payment</v>
          </cell>
          <cell r="K261">
            <v>11</v>
          </cell>
          <cell r="L261">
            <v>0</v>
          </cell>
          <cell r="M261">
            <v>34102</v>
          </cell>
          <cell r="N261">
            <v>0</v>
          </cell>
        </row>
        <row r="262">
          <cell r="A262">
            <v>512910</v>
          </cell>
          <cell r="B262">
            <v>10.1</v>
          </cell>
          <cell r="C262">
            <v>411</v>
          </cell>
          <cell r="D262">
            <v>1495</v>
          </cell>
          <cell r="E262">
            <v>37138</v>
          </cell>
          <cell r="F262" t="str">
            <v>I</v>
          </cell>
          <cell r="G262" t="str">
            <v>SANDSPOINT PTY LTD</v>
          </cell>
          <cell r="H262" t="str">
            <v>Singh, Mr. Darshan</v>
          </cell>
          <cell r="I262" t="str">
            <v>Elec Ntwk Project</v>
          </cell>
          <cell r="J262" t="str">
            <v>Full Payment</v>
          </cell>
          <cell r="K262">
            <v>11</v>
          </cell>
          <cell r="L262">
            <v>0</v>
          </cell>
          <cell r="M262">
            <v>34102</v>
          </cell>
          <cell r="N262">
            <v>0</v>
          </cell>
        </row>
        <row r="263">
          <cell r="A263">
            <v>512912</v>
          </cell>
          <cell r="B263">
            <v>30.1</v>
          </cell>
          <cell r="C263">
            <v>455</v>
          </cell>
          <cell r="D263">
            <v>17818</v>
          </cell>
          <cell r="E263">
            <v>37182</v>
          </cell>
          <cell r="F263" t="str">
            <v>I</v>
          </cell>
          <cell r="G263" t="str">
            <v>NETWORK ELECTRICAL SERVICES PTY LTD</v>
          </cell>
          <cell r="H263" t="str">
            <v>Malcolm, Doug</v>
          </cell>
          <cell r="I263" t="str">
            <v>Elec Ntwk Project</v>
          </cell>
          <cell r="J263" t="str">
            <v>Full Payment</v>
          </cell>
          <cell r="K263">
            <v>11</v>
          </cell>
          <cell r="L263">
            <v>0</v>
          </cell>
          <cell r="M263">
            <v>34102</v>
          </cell>
          <cell r="N263">
            <v>0</v>
          </cell>
        </row>
        <row r="264">
          <cell r="A264">
            <v>512913</v>
          </cell>
          <cell r="B264">
            <v>30.1</v>
          </cell>
          <cell r="C264">
            <v>346</v>
          </cell>
          <cell r="D264">
            <v>49500</v>
          </cell>
          <cell r="E264">
            <v>37070</v>
          </cell>
          <cell r="F264" t="str">
            <v>I</v>
          </cell>
          <cell r="G264" t="str">
            <v>LINDQUIST JOHNSON CONSULTANTS PTY LTD</v>
          </cell>
          <cell r="H264" t="str">
            <v>Ochmanski, Mrs. Dana</v>
          </cell>
          <cell r="I264" t="str">
            <v>Ancillary-Design</v>
          </cell>
          <cell r="J264" t="str">
            <v>Full Payment</v>
          </cell>
          <cell r="K264">
            <v>11</v>
          </cell>
          <cell r="L264">
            <v>0</v>
          </cell>
          <cell r="M264">
            <v>34102</v>
          </cell>
          <cell r="N264">
            <v>0</v>
          </cell>
        </row>
        <row r="265">
          <cell r="A265">
            <v>512916</v>
          </cell>
          <cell r="B265">
            <v>30.1</v>
          </cell>
          <cell r="C265">
            <v>201</v>
          </cell>
          <cell r="D265">
            <v>24930</v>
          </cell>
          <cell r="E265">
            <v>36944</v>
          </cell>
          <cell r="F265" t="str">
            <v>I</v>
          </cell>
          <cell r="G265" t="str">
            <v>ActewAGL Retail JV</v>
          </cell>
          <cell r="H265" t="str">
            <v>Malcolm, Doug</v>
          </cell>
          <cell r="I265" t="str">
            <v>2112 Invoice</v>
          </cell>
          <cell r="J265" t="str">
            <v>Full Payment</v>
          </cell>
          <cell r="K265">
            <v>11</v>
          </cell>
          <cell r="L265">
            <v>0</v>
          </cell>
          <cell r="M265">
            <v>34102</v>
          </cell>
          <cell r="N265">
            <v>0</v>
          </cell>
        </row>
        <row r="266">
          <cell r="A266">
            <v>512917</v>
          </cell>
          <cell r="B266">
            <v>30.1</v>
          </cell>
          <cell r="C266">
            <v>203</v>
          </cell>
          <cell r="D266">
            <v>4580</v>
          </cell>
          <cell r="E266">
            <v>37139</v>
          </cell>
          <cell r="F266" t="str">
            <v>I</v>
          </cell>
          <cell r="G266" t="str">
            <v>FERNANDEZ M &amp; TASSIUS D</v>
          </cell>
          <cell r="H266" t="str">
            <v>Cortes, Frank</v>
          </cell>
          <cell r="I266" t="str">
            <v>Ancillary Project</v>
          </cell>
          <cell r="J266" t="str">
            <v>Full Payment</v>
          </cell>
          <cell r="K266">
            <v>11</v>
          </cell>
          <cell r="L266">
            <v>0</v>
          </cell>
          <cell r="M266">
            <v>34102</v>
          </cell>
          <cell r="N266">
            <v>0</v>
          </cell>
        </row>
        <row r="267">
          <cell r="A267">
            <v>512919</v>
          </cell>
          <cell r="B267">
            <v>30.1</v>
          </cell>
          <cell r="C267">
            <v>242</v>
          </cell>
          <cell r="D267">
            <v>6483</v>
          </cell>
          <cell r="E267">
            <v>36985</v>
          </cell>
          <cell r="F267" t="str">
            <v>I</v>
          </cell>
          <cell r="G267" t="str">
            <v>LIANGIS INVESTMENTS PTY LTD</v>
          </cell>
          <cell r="H267" t="str">
            <v>Maguire, Paul</v>
          </cell>
          <cell r="I267" t="str">
            <v>Ancillary Project</v>
          </cell>
          <cell r="J267" t="str">
            <v>Full Payment</v>
          </cell>
          <cell r="K267">
            <v>11</v>
          </cell>
          <cell r="L267">
            <v>0</v>
          </cell>
          <cell r="M267">
            <v>34102</v>
          </cell>
          <cell r="N267">
            <v>0</v>
          </cell>
        </row>
        <row r="268">
          <cell r="A268">
            <v>512923</v>
          </cell>
          <cell r="B268">
            <v>30.1</v>
          </cell>
          <cell r="C268">
            <v>218</v>
          </cell>
          <cell r="D268">
            <v>1668.18</v>
          </cell>
          <cell r="E268">
            <v>36964</v>
          </cell>
          <cell r="F268" t="str">
            <v>I</v>
          </cell>
          <cell r="G268" t="str">
            <v>LEESON ARCHITECTS PTY LTD</v>
          </cell>
          <cell r="H268" t="str">
            <v>Singh, Mr. Darshan</v>
          </cell>
          <cell r="I268" t="str">
            <v>Ancillary-Design</v>
          </cell>
          <cell r="J268" t="str">
            <v>Full Payment</v>
          </cell>
          <cell r="K268">
            <v>11</v>
          </cell>
          <cell r="L268">
            <v>0</v>
          </cell>
          <cell r="M268">
            <v>34102</v>
          </cell>
          <cell r="N268">
            <v>0</v>
          </cell>
        </row>
        <row r="269">
          <cell r="A269">
            <v>512927</v>
          </cell>
          <cell r="B269">
            <v>30.1</v>
          </cell>
          <cell r="C269">
            <v>241</v>
          </cell>
          <cell r="D269">
            <v>4000</v>
          </cell>
          <cell r="E269">
            <v>36985</v>
          </cell>
          <cell r="F269" t="str">
            <v>I</v>
          </cell>
          <cell r="G269" t="str">
            <v>YOUNG CONSULTING ENGINEERS PTY LTD</v>
          </cell>
          <cell r="H269" t="str">
            <v>Ochmanski, Mrs. Dana</v>
          </cell>
          <cell r="I269" t="str">
            <v>Network Services</v>
          </cell>
          <cell r="J269" t="str">
            <v>Full Payment</v>
          </cell>
          <cell r="K269">
            <v>11</v>
          </cell>
          <cell r="L269">
            <v>0</v>
          </cell>
          <cell r="M269">
            <v>34102</v>
          </cell>
          <cell r="N269">
            <v>0</v>
          </cell>
        </row>
        <row r="270">
          <cell r="A270">
            <v>512928</v>
          </cell>
          <cell r="B270">
            <v>30.1</v>
          </cell>
          <cell r="C270">
            <v>326</v>
          </cell>
          <cell r="D270">
            <v>12280.18</v>
          </cell>
          <cell r="E270">
            <v>37048</v>
          </cell>
          <cell r="F270" t="str">
            <v>I</v>
          </cell>
          <cell r="G270" t="str">
            <v>SIMEONOV CIVIL ENGINEERING CONTRACTORS</v>
          </cell>
          <cell r="H270" t="str">
            <v>Singh, Mr. Darshan</v>
          </cell>
          <cell r="I270" t="str">
            <v>Ancillary-Design</v>
          </cell>
          <cell r="J270" t="str">
            <v>Full Payment</v>
          </cell>
          <cell r="K270">
            <v>11</v>
          </cell>
          <cell r="L270">
            <v>0</v>
          </cell>
          <cell r="M270">
            <v>34102</v>
          </cell>
          <cell r="N270">
            <v>0</v>
          </cell>
        </row>
        <row r="271">
          <cell r="A271">
            <v>512929</v>
          </cell>
          <cell r="B271">
            <v>30.1</v>
          </cell>
          <cell r="C271">
            <v>207</v>
          </cell>
          <cell r="D271">
            <v>6480</v>
          </cell>
          <cell r="E271">
            <v>36956</v>
          </cell>
          <cell r="F271" t="str">
            <v>I</v>
          </cell>
          <cell r="G271" t="str">
            <v>CANBERRA INVESTMENT CORPORATION</v>
          </cell>
          <cell r="H271" t="str">
            <v>Walisundara, Mrs. Lakshmi</v>
          </cell>
          <cell r="I271" t="str">
            <v>Ancillary-Design</v>
          </cell>
          <cell r="J271" t="str">
            <v>Full Payment</v>
          </cell>
          <cell r="K271">
            <v>11</v>
          </cell>
          <cell r="L271">
            <v>0</v>
          </cell>
          <cell r="M271">
            <v>34102</v>
          </cell>
          <cell r="N271">
            <v>0</v>
          </cell>
        </row>
        <row r="272">
          <cell r="A272">
            <v>512930</v>
          </cell>
          <cell r="B272">
            <v>30.1</v>
          </cell>
          <cell r="C272">
            <v>212</v>
          </cell>
          <cell r="D272">
            <v>4395</v>
          </cell>
          <cell r="E272">
            <v>36958</v>
          </cell>
          <cell r="F272" t="str">
            <v>I</v>
          </cell>
          <cell r="G272" t="str">
            <v>INTERGRATED CONSTRUCTION (MANAGEMENT SERVICES)</v>
          </cell>
          <cell r="H272" t="str">
            <v>Smith, Mr. Gary</v>
          </cell>
          <cell r="I272" t="str">
            <v>Ancillary-Design</v>
          </cell>
          <cell r="J272" t="str">
            <v>Full Payment</v>
          </cell>
          <cell r="K272">
            <v>11</v>
          </cell>
          <cell r="L272">
            <v>0</v>
          </cell>
          <cell r="M272">
            <v>34102</v>
          </cell>
          <cell r="N272">
            <v>0</v>
          </cell>
        </row>
        <row r="273">
          <cell r="A273">
            <v>512932</v>
          </cell>
          <cell r="B273">
            <v>30.1</v>
          </cell>
          <cell r="C273">
            <v>206</v>
          </cell>
          <cell r="D273">
            <v>880</v>
          </cell>
          <cell r="E273">
            <v>36956</v>
          </cell>
          <cell r="F273" t="str">
            <v>I</v>
          </cell>
          <cell r="G273" t="str">
            <v>IMAGE CONSTRUCTION</v>
          </cell>
          <cell r="H273" t="str">
            <v>Ochmanski, Mrs. Dana</v>
          </cell>
          <cell r="I273" t="str">
            <v>Network Systems</v>
          </cell>
          <cell r="J273" t="str">
            <v>Full Payment</v>
          </cell>
          <cell r="K273">
            <v>11</v>
          </cell>
          <cell r="L273">
            <v>0</v>
          </cell>
          <cell r="M273">
            <v>34102</v>
          </cell>
          <cell r="N273">
            <v>0</v>
          </cell>
        </row>
        <row r="274">
          <cell r="A274">
            <v>512933</v>
          </cell>
          <cell r="B274">
            <v>30.1</v>
          </cell>
          <cell r="C274">
            <v>200</v>
          </cell>
          <cell r="D274">
            <v>321.67</v>
          </cell>
          <cell r="E274">
            <v>36944</v>
          </cell>
          <cell r="F274" t="str">
            <v>I</v>
          </cell>
          <cell r="G274" t="str">
            <v>KONSTANTINOU GROUP</v>
          </cell>
          <cell r="H274" t="str">
            <v>Singh, Mr. Darshan</v>
          </cell>
          <cell r="I274" t="str">
            <v>Ancillary-Design</v>
          </cell>
          <cell r="J274" t="str">
            <v>Full Payment</v>
          </cell>
          <cell r="K274">
            <v>11</v>
          </cell>
          <cell r="L274">
            <v>0</v>
          </cell>
          <cell r="M274">
            <v>34102</v>
          </cell>
          <cell r="N274">
            <v>0</v>
          </cell>
        </row>
        <row r="275">
          <cell r="A275">
            <v>512936</v>
          </cell>
          <cell r="B275">
            <v>30.1</v>
          </cell>
          <cell r="C275">
            <v>323</v>
          </cell>
          <cell r="D275">
            <v>590.91</v>
          </cell>
          <cell r="E275">
            <v>37048</v>
          </cell>
          <cell r="F275" t="str">
            <v>I</v>
          </cell>
          <cell r="G275" t="str">
            <v>BINUTTI CONSTRUCTIONS PTY LTD</v>
          </cell>
          <cell r="H275" t="str">
            <v>Ochmanski, Mrs. Dana</v>
          </cell>
          <cell r="I275" t="str">
            <v>CUSTOMER SERVICES</v>
          </cell>
          <cell r="J275" t="str">
            <v>Full Payment</v>
          </cell>
          <cell r="K275">
            <v>11</v>
          </cell>
          <cell r="L275">
            <v>0</v>
          </cell>
          <cell r="M275">
            <v>34102</v>
          </cell>
          <cell r="N275">
            <v>0</v>
          </cell>
        </row>
        <row r="276">
          <cell r="A276">
            <v>512942</v>
          </cell>
          <cell r="B276">
            <v>30.1</v>
          </cell>
          <cell r="C276">
            <v>377</v>
          </cell>
          <cell r="D276">
            <v>4296</v>
          </cell>
          <cell r="E276">
            <v>37104</v>
          </cell>
          <cell r="F276" t="str">
            <v>I</v>
          </cell>
          <cell r="G276" t="str">
            <v>NARONA HOMES</v>
          </cell>
          <cell r="H276" t="str">
            <v>Peisley, Mr. Warren</v>
          </cell>
          <cell r="I276" t="str">
            <v>Elec Ntwk Project</v>
          </cell>
          <cell r="J276" t="str">
            <v>Full Payment</v>
          </cell>
          <cell r="K276">
            <v>11</v>
          </cell>
          <cell r="L276">
            <v>0</v>
          </cell>
          <cell r="M276">
            <v>34102</v>
          </cell>
          <cell r="N276">
            <v>0</v>
          </cell>
        </row>
        <row r="277">
          <cell r="A277">
            <v>512943</v>
          </cell>
          <cell r="B277">
            <v>10.1</v>
          </cell>
          <cell r="C277">
            <v>519</v>
          </cell>
          <cell r="D277">
            <v>4385</v>
          </cell>
          <cell r="E277">
            <v>37229</v>
          </cell>
          <cell r="F277" t="str">
            <v>I</v>
          </cell>
          <cell r="G277" t="str">
            <v>R&amp;B (ESM) ENTERPRISES</v>
          </cell>
          <cell r="H277" t="str">
            <v>Singh, Mr. Darshan</v>
          </cell>
          <cell r="I277" t="str">
            <v>Elec Ntwk Project</v>
          </cell>
          <cell r="J277" t="str">
            <v>Full Payment</v>
          </cell>
          <cell r="K277">
            <v>11</v>
          </cell>
          <cell r="L277">
            <v>0</v>
          </cell>
          <cell r="M277">
            <v>34102</v>
          </cell>
          <cell r="N277">
            <v>0</v>
          </cell>
        </row>
        <row r="278">
          <cell r="A278">
            <v>512952</v>
          </cell>
          <cell r="B278">
            <v>30.1</v>
          </cell>
          <cell r="C278">
            <v>285</v>
          </cell>
          <cell r="D278">
            <v>57055</v>
          </cell>
          <cell r="E278">
            <v>37022</v>
          </cell>
          <cell r="F278" t="str">
            <v>I</v>
          </cell>
          <cell r="G278" t="str">
            <v>OSBORNE CONSULTANTS PTY LTD</v>
          </cell>
          <cell r="H278" t="str">
            <v>Smith, Mr. Gary</v>
          </cell>
          <cell r="I278" t="str">
            <v>Ancillary-Design</v>
          </cell>
          <cell r="J278" t="str">
            <v>50% or 100% Payment</v>
          </cell>
          <cell r="K278">
            <v>11</v>
          </cell>
          <cell r="L278">
            <v>0</v>
          </cell>
          <cell r="M278">
            <v>34102</v>
          </cell>
          <cell r="N278">
            <v>0</v>
          </cell>
        </row>
        <row r="279">
          <cell r="A279">
            <v>512954</v>
          </cell>
          <cell r="B279">
            <v>30.1</v>
          </cell>
          <cell r="C279">
            <v>223</v>
          </cell>
          <cell r="D279">
            <v>2591</v>
          </cell>
          <cell r="E279">
            <v>37131</v>
          </cell>
          <cell r="F279" t="str">
            <v>I</v>
          </cell>
          <cell r="G279" t="str">
            <v>NDC</v>
          </cell>
          <cell r="H279" t="str">
            <v>Ochmanski, Mrs. Dana</v>
          </cell>
          <cell r="I279" t="str">
            <v>Network Systems</v>
          </cell>
          <cell r="J279" t="str">
            <v>Full Payment</v>
          </cell>
          <cell r="K279">
            <v>11</v>
          </cell>
          <cell r="L279">
            <v>0</v>
          </cell>
          <cell r="M279">
            <v>34102</v>
          </cell>
          <cell r="N279">
            <v>0</v>
          </cell>
        </row>
        <row r="280">
          <cell r="A280">
            <v>512955</v>
          </cell>
          <cell r="B280">
            <v>30.1</v>
          </cell>
          <cell r="C280">
            <v>324</v>
          </cell>
          <cell r="D280">
            <v>845.45</v>
          </cell>
          <cell r="E280">
            <v>37048</v>
          </cell>
          <cell r="F280" t="str">
            <v>I</v>
          </cell>
          <cell r="G280" t="str">
            <v>ECOWISE SERVICES AUSTRALIA PTY LTD</v>
          </cell>
          <cell r="H280" t="str">
            <v>Singh, Mr. Darshan</v>
          </cell>
          <cell r="I280" t="str">
            <v>Ancillary-Design</v>
          </cell>
          <cell r="J280" t="str">
            <v>Full Payment</v>
          </cell>
          <cell r="K280">
            <v>11</v>
          </cell>
          <cell r="L280">
            <v>0</v>
          </cell>
          <cell r="M280">
            <v>34102</v>
          </cell>
          <cell r="N280">
            <v>0</v>
          </cell>
        </row>
        <row r="281">
          <cell r="A281">
            <v>512956</v>
          </cell>
          <cell r="B281">
            <v>30.1</v>
          </cell>
          <cell r="C281">
            <v>542</v>
          </cell>
          <cell r="D281">
            <v>9850</v>
          </cell>
          <cell r="E281">
            <v>37258</v>
          </cell>
          <cell r="F281" t="str">
            <v>I</v>
          </cell>
          <cell r="G281" t="str">
            <v>Techno Build Developments</v>
          </cell>
          <cell r="H281" t="str">
            <v>Cortes, Frank</v>
          </cell>
          <cell r="I281" t="str">
            <v>Ancillary Project</v>
          </cell>
          <cell r="J281" t="str">
            <v>Full Payment</v>
          </cell>
          <cell r="K281">
            <v>11</v>
          </cell>
          <cell r="L281">
            <v>0</v>
          </cell>
          <cell r="M281">
            <v>34102</v>
          </cell>
          <cell r="N281">
            <v>0</v>
          </cell>
        </row>
        <row r="282">
          <cell r="A282">
            <v>512957</v>
          </cell>
          <cell r="B282">
            <v>30.1</v>
          </cell>
          <cell r="C282">
            <v>232</v>
          </cell>
          <cell r="D282">
            <v>6878</v>
          </cell>
          <cell r="E282">
            <v>36978</v>
          </cell>
          <cell r="F282" t="str">
            <v>I</v>
          </cell>
          <cell r="G282" t="str">
            <v>RENAISSANCE BUILDING &amp; DESIGN</v>
          </cell>
          <cell r="H282" t="str">
            <v>Smith, Mr. Gary</v>
          </cell>
          <cell r="I282" t="str">
            <v>Ancillary-Design</v>
          </cell>
          <cell r="J282" t="str">
            <v>Full Payment</v>
          </cell>
          <cell r="K282">
            <v>11</v>
          </cell>
          <cell r="L282">
            <v>0</v>
          </cell>
          <cell r="M282">
            <v>34102</v>
          </cell>
          <cell r="N282">
            <v>0</v>
          </cell>
        </row>
        <row r="283">
          <cell r="A283">
            <v>512958</v>
          </cell>
          <cell r="B283">
            <v>30.1</v>
          </cell>
          <cell r="C283">
            <v>322</v>
          </cell>
          <cell r="D283">
            <v>7134</v>
          </cell>
          <cell r="E283">
            <v>37048</v>
          </cell>
          <cell r="F283" t="str">
            <v>I</v>
          </cell>
          <cell r="G283" t="str">
            <v>CIC PENDON PTY LTD</v>
          </cell>
          <cell r="H283" t="str">
            <v>Maguire, Paul</v>
          </cell>
          <cell r="I283" t="str">
            <v>Ancillary Project</v>
          </cell>
          <cell r="J283" t="str">
            <v>Full Payment</v>
          </cell>
          <cell r="K283">
            <v>11</v>
          </cell>
          <cell r="L283">
            <v>0</v>
          </cell>
          <cell r="M283">
            <v>34102</v>
          </cell>
          <cell r="N283">
            <v>0</v>
          </cell>
        </row>
        <row r="284">
          <cell r="A284">
            <v>512960</v>
          </cell>
          <cell r="B284">
            <v>30.1</v>
          </cell>
          <cell r="C284">
            <v>304</v>
          </cell>
          <cell r="D284">
            <v>18712</v>
          </cell>
          <cell r="E284">
            <v>37033</v>
          </cell>
          <cell r="F284" t="str">
            <v>I</v>
          </cell>
          <cell r="G284" t="str">
            <v>CHAPMAN CONSTRUCTIONS</v>
          </cell>
          <cell r="H284" t="str">
            <v>Smith, Mr. Gary</v>
          </cell>
          <cell r="I284" t="str">
            <v>Ancillary-Design</v>
          </cell>
          <cell r="J284" t="str">
            <v>Full Payment</v>
          </cell>
          <cell r="K284">
            <v>11</v>
          </cell>
          <cell r="L284">
            <v>0</v>
          </cell>
          <cell r="M284">
            <v>34102</v>
          </cell>
          <cell r="N284">
            <v>0</v>
          </cell>
        </row>
        <row r="285">
          <cell r="A285">
            <v>512963</v>
          </cell>
          <cell r="B285">
            <v>30.1</v>
          </cell>
          <cell r="C285">
            <v>240</v>
          </cell>
          <cell r="D285">
            <v>15583.25</v>
          </cell>
          <cell r="E285">
            <v>36984</v>
          </cell>
          <cell r="F285" t="str">
            <v>I</v>
          </cell>
          <cell r="G285" t="str">
            <v>BIBBY RUSDEN THOMSON CONSULTING ENGINEERS</v>
          </cell>
          <cell r="H285" t="str">
            <v>Singh, Mr. Darshan</v>
          </cell>
          <cell r="I285" t="str">
            <v>Ancillary-Design</v>
          </cell>
          <cell r="J285" t="str">
            <v>Full Payment</v>
          </cell>
          <cell r="K285">
            <v>11</v>
          </cell>
          <cell r="L285">
            <v>0</v>
          </cell>
          <cell r="M285">
            <v>34102</v>
          </cell>
          <cell r="N285">
            <v>0</v>
          </cell>
        </row>
        <row r="286">
          <cell r="A286">
            <v>512967</v>
          </cell>
          <cell r="B286">
            <v>30.1</v>
          </cell>
          <cell r="C286">
            <v>330</v>
          </cell>
          <cell r="D286">
            <v>181100</v>
          </cell>
          <cell r="E286">
            <v>37050</v>
          </cell>
          <cell r="F286" t="str">
            <v>I</v>
          </cell>
          <cell r="G286" t="str">
            <v>URBAN SERVICES</v>
          </cell>
          <cell r="H286" t="str">
            <v>Walisundara, Mrs. Lakshmi</v>
          </cell>
          <cell r="I286" t="str">
            <v>Ancillary-Design</v>
          </cell>
          <cell r="J286" t="str">
            <v>Government Order</v>
          </cell>
          <cell r="K286">
            <v>11</v>
          </cell>
          <cell r="L286">
            <v>0</v>
          </cell>
          <cell r="M286">
            <v>34102</v>
          </cell>
          <cell r="N286">
            <v>0</v>
          </cell>
        </row>
        <row r="287">
          <cell r="A287">
            <v>512968</v>
          </cell>
          <cell r="B287">
            <v>30.1</v>
          </cell>
          <cell r="C287">
            <v>247</v>
          </cell>
          <cell r="D287">
            <v>6068.18</v>
          </cell>
          <cell r="E287">
            <v>36990</v>
          </cell>
          <cell r="F287" t="str">
            <v>I</v>
          </cell>
          <cell r="G287" t="str">
            <v>SANDSPOINT PTY LTD</v>
          </cell>
          <cell r="H287" t="str">
            <v>Singh, Mr. Darshan</v>
          </cell>
          <cell r="I287" t="str">
            <v>Ancillary-Design</v>
          </cell>
          <cell r="J287" t="str">
            <v>Full Payment</v>
          </cell>
          <cell r="K287">
            <v>11</v>
          </cell>
          <cell r="L287">
            <v>0</v>
          </cell>
          <cell r="M287">
            <v>34102</v>
          </cell>
          <cell r="N287">
            <v>0</v>
          </cell>
        </row>
        <row r="288">
          <cell r="A288">
            <v>512969</v>
          </cell>
          <cell r="B288">
            <v>30.1</v>
          </cell>
          <cell r="C288">
            <v>245</v>
          </cell>
          <cell r="D288">
            <v>1115</v>
          </cell>
          <cell r="E288">
            <v>36987</v>
          </cell>
          <cell r="F288" t="str">
            <v>I</v>
          </cell>
          <cell r="G288" t="str">
            <v>CANBERRA INVESTMENT CORPORATION</v>
          </cell>
          <cell r="H288" t="str">
            <v>Walisundara, Mrs. Lakshmi</v>
          </cell>
          <cell r="I288" t="str">
            <v>Ancillary-Design</v>
          </cell>
          <cell r="J288" t="str">
            <v>Full Payment</v>
          </cell>
          <cell r="K288">
            <v>11</v>
          </cell>
          <cell r="L288">
            <v>0</v>
          </cell>
          <cell r="M288">
            <v>34102</v>
          </cell>
          <cell r="N288">
            <v>0</v>
          </cell>
        </row>
        <row r="289">
          <cell r="A289">
            <v>512970</v>
          </cell>
          <cell r="B289">
            <v>30.1</v>
          </cell>
          <cell r="C289">
            <v>251</v>
          </cell>
          <cell r="D289">
            <v>13876</v>
          </cell>
          <cell r="E289">
            <v>36992</v>
          </cell>
          <cell r="F289" t="str">
            <v>I</v>
          </cell>
          <cell r="G289" t="str">
            <v>DEFENCE HOUSING AUTHORITY</v>
          </cell>
          <cell r="H289" t="str">
            <v>Peisley, Mr. Warren</v>
          </cell>
          <cell r="I289" t="str">
            <v>Ancillary-Design</v>
          </cell>
          <cell r="J289" t="str">
            <v>Full Payment</v>
          </cell>
          <cell r="K289">
            <v>11</v>
          </cell>
          <cell r="L289">
            <v>0</v>
          </cell>
          <cell r="M289">
            <v>34102</v>
          </cell>
          <cell r="N289">
            <v>0</v>
          </cell>
        </row>
        <row r="290">
          <cell r="A290">
            <v>512972</v>
          </cell>
          <cell r="B290">
            <v>30.1</v>
          </cell>
          <cell r="C290">
            <v>336</v>
          </cell>
          <cell r="D290">
            <v>1150</v>
          </cell>
          <cell r="E290">
            <v>37060</v>
          </cell>
          <cell r="F290" t="str">
            <v>I</v>
          </cell>
          <cell r="G290" t="str">
            <v>DALE &amp; HITCHCOCK</v>
          </cell>
          <cell r="H290" t="str">
            <v>Singh, Mr. Darshan</v>
          </cell>
          <cell r="I290" t="str">
            <v>Ancillary-Design</v>
          </cell>
          <cell r="J290" t="str">
            <v>Full Payment</v>
          </cell>
          <cell r="K290">
            <v>11</v>
          </cell>
          <cell r="L290">
            <v>0</v>
          </cell>
          <cell r="M290">
            <v>34102</v>
          </cell>
          <cell r="N290">
            <v>0</v>
          </cell>
        </row>
        <row r="291">
          <cell r="A291">
            <v>512973</v>
          </cell>
          <cell r="B291">
            <v>30.1</v>
          </cell>
          <cell r="C291">
            <v>260</v>
          </cell>
          <cell r="D291">
            <v>3293</v>
          </cell>
          <cell r="E291">
            <v>37000</v>
          </cell>
          <cell r="F291" t="str">
            <v>I</v>
          </cell>
          <cell r="G291" t="str">
            <v>ESSENTIAL LIGHTING &amp; ELECTRICAL SERVICES</v>
          </cell>
          <cell r="H291" t="str">
            <v>Singh, Mr. Darshan</v>
          </cell>
          <cell r="I291" t="str">
            <v>Ancillary-General</v>
          </cell>
          <cell r="J291" t="str">
            <v>Full Payment</v>
          </cell>
          <cell r="K291">
            <v>11</v>
          </cell>
          <cell r="L291">
            <v>0</v>
          </cell>
          <cell r="M291">
            <v>34102</v>
          </cell>
          <cell r="N291">
            <v>0</v>
          </cell>
        </row>
        <row r="292">
          <cell r="A292">
            <v>512974</v>
          </cell>
          <cell r="B292">
            <v>10.1</v>
          </cell>
          <cell r="C292">
            <v>421</v>
          </cell>
          <cell r="D292">
            <v>2772.73</v>
          </cell>
          <cell r="E292">
            <v>37146</v>
          </cell>
          <cell r="F292" t="str">
            <v>I</v>
          </cell>
          <cell r="G292" t="str">
            <v>ACCLAIM CONTRACTORS</v>
          </cell>
          <cell r="H292" t="str">
            <v>Singh, Mr. Darshan</v>
          </cell>
          <cell r="I292" t="str">
            <v>Elec Ntwk Project</v>
          </cell>
          <cell r="J292" t="str">
            <v>Full Payment</v>
          </cell>
          <cell r="K292">
            <v>11</v>
          </cell>
          <cell r="L292">
            <v>0</v>
          </cell>
          <cell r="M292">
            <v>34102</v>
          </cell>
          <cell r="N292">
            <v>0</v>
          </cell>
        </row>
        <row r="293">
          <cell r="A293">
            <v>512975</v>
          </cell>
          <cell r="B293">
            <v>30.1</v>
          </cell>
          <cell r="C293">
            <v>399</v>
          </cell>
          <cell r="D293">
            <v>6689</v>
          </cell>
          <cell r="E293">
            <v>37125</v>
          </cell>
          <cell r="F293" t="str">
            <v>I</v>
          </cell>
          <cell r="G293" t="str">
            <v>IC FORMWORK PTY LTD</v>
          </cell>
          <cell r="H293" t="str">
            <v>Peisley, Mr. Warren</v>
          </cell>
          <cell r="I293" t="str">
            <v>Elec Ntwk Project</v>
          </cell>
          <cell r="J293" t="str">
            <v>Full Payment</v>
          </cell>
          <cell r="K293">
            <v>11</v>
          </cell>
          <cell r="L293">
            <v>0</v>
          </cell>
          <cell r="M293">
            <v>34102</v>
          </cell>
          <cell r="N293">
            <v>0</v>
          </cell>
        </row>
        <row r="294">
          <cell r="A294">
            <v>512976</v>
          </cell>
          <cell r="B294">
            <v>30.1</v>
          </cell>
          <cell r="C294">
            <v>307</v>
          </cell>
          <cell r="D294">
            <v>144859</v>
          </cell>
          <cell r="E294">
            <v>37034</v>
          </cell>
          <cell r="F294" t="str">
            <v>I</v>
          </cell>
          <cell r="G294" t="str">
            <v>CANBERRA INVESTMENT CORPORATION</v>
          </cell>
          <cell r="H294" t="str">
            <v>Peisley, Mr. Warren</v>
          </cell>
          <cell r="I294" t="str">
            <v>Ancillary-Design</v>
          </cell>
          <cell r="J294" t="str">
            <v>50% or 100% Payment</v>
          </cell>
          <cell r="K294">
            <v>11</v>
          </cell>
          <cell r="L294">
            <v>0</v>
          </cell>
          <cell r="M294">
            <v>34102</v>
          </cell>
          <cell r="N294">
            <v>0</v>
          </cell>
        </row>
        <row r="295">
          <cell r="A295">
            <v>512978</v>
          </cell>
          <cell r="B295">
            <v>30.1</v>
          </cell>
          <cell r="C295">
            <v>270</v>
          </cell>
          <cell r="D295">
            <v>1090.9100000000001</v>
          </cell>
          <cell r="E295">
            <v>37082</v>
          </cell>
          <cell r="F295" t="str">
            <v>I</v>
          </cell>
          <cell r="G295" t="str">
            <v>TOTALCARE INDUSTRIES LTD</v>
          </cell>
          <cell r="H295" t="str">
            <v>Singh, Mr. Darshan</v>
          </cell>
          <cell r="I295" t="str">
            <v>Ancillary-Design</v>
          </cell>
          <cell r="J295" t="str">
            <v>Full Payment</v>
          </cell>
          <cell r="K295">
            <v>11</v>
          </cell>
          <cell r="L295">
            <v>0</v>
          </cell>
          <cell r="M295">
            <v>34102</v>
          </cell>
          <cell r="N295">
            <v>0</v>
          </cell>
        </row>
        <row r="296">
          <cell r="A296">
            <v>512979</v>
          </cell>
          <cell r="B296">
            <v>30.1</v>
          </cell>
          <cell r="C296">
            <v>271</v>
          </cell>
          <cell r="D296">
            <v>17500</v>
          </cell>
          <cell r="E296">
            <v>37082</v>
          </cell>
          <cell r="F296" t="str">
            <v xml:space="preserve"> </v>
          </cell>
          <cell r="G296" t="str">
            <v>OVE ARUP &amp; PARTNERS</v>
          </cell>
          <cell r="H296" t="str">
            <v>Singh, Mr. Darshan</v>
          </cell>
          <cell r="I296" t="str">
            <v>Ancillary-Design</v>
          </cell>
          <cell r="J296" t="str">
            <v>Full Payment</v>
          </cell>
          <cell r="K296">
            <v>11</v>
          </cell>
          <cell r="L296">
            <v>0</v>
          </cell>
          <cell r="M296">
            <v>34102</v>
          </cell>
          <cell r="N296">
            <v>0</v>
          </cell>
        </row>
        <row r="297">
          <cell r="A297">
            <v>512982</v>
          </cell>
          <cell r="B297">
            <v>30.1</v>
          </cell>
          <cell r="C297">
            <v>266</v>
          </cell>
          <cell r="D297">
            <v>7346</v>
          </cell>
          <cell r="E297">
            <v>37005</v>
          </cell>
          <cell r="F297" t="str">
            <v>I</v>
          </cell>
          <cell r="G297" t="str">
            <v>AGILITY SERVICES</v>
          </cell>
          <cell r="H297" t="str">
            <v>Maguire, Paul</v>
          </cell>
          <cell r="I297" t="str">
            <v>Ancillary-Design</v>
          </cell>
          <cell r="J297" t="str">
            <v>Full Payment</v>
          </cell>
          <cell r="K297">
            <v>11</v>
          </cell>
          <cell r="L297">
            <v>0</v>
          </cell>
          <cell r="M297">
            <v>34102</v>
          </cell>
          <cell r="N297">
            <v>0</v>
          </cell>
        </row>
        <row r="298">
          <cell r="A298">
            <v>512984</v>
          </cell>
          <cell r="B298">
            <v>1</v>
          </cell>
          <cell r="C298">
            <v>254</v>
          </cell>
          <cell r="D298">
            <v>4490</v>
          </cell>
          <cell r="E298">
            <v>36993</v>
          </cell>
          <cell r="F298" t="str">
            <v>I</v>
          </cell>
          <cell r="G298" t="str">
            <v>HALL MR A</v>
          </cell>
          <cell r="H298" t="str">
            <v>Maguire, Paul</v>
          </cell>
          <cell r="I298" t="str">
            <v>Ancillary Project</v>
          </cell>
          <cell r="J298" t="str">
            <v>Full Payment</v>
          </cell>
          <cell r="K298">
            <v>11</v>
          </cell>
          <cell r="L298">
            <v>0</v>
          </cell>
          <cell r="M298">
            <v>34102</v>
          </cell>
          <cell r="N298">
            <v>0</v>
          </cell>
        </row>
        <row r="299">
          <cell r="A299">
            <v>512985</v>
          </cell>
          <cell r="B299">
            <v>30.1</v>
          </cell>
          <cell r="C299">
            <v>473</v>
          </cell>
          <cell r="D299">
            <v>30920</v>
          </cell>
          <cell r="E299">
            <v>37196</v>
          </cell>
          <cell r="F299" t="str">
            <v>I</v>
          </cell>
          <cell r="G299" t="str">
            <v>Mr Ross Turton</v>
          </cell>
          <cell r="H299" t="str">
            <v>Walisundara, Mrs. Lakshmi</v>
          </cell>
          <cell r="I299" t="str">
            <v>Ancillary Project</v>
          </cell>
          <cell r="J299" t="str">
            <v>Full Payment</v>
          </cell>
          <cell r="K299">
            <v>11</v>
          </cell>
          <cell r="L299">
            <v>0</v>
          </cell>
          <cell r="M299">
            <v>34102</v>
          </cell>
          <cell r="N299">
            <v>0</v>
          </cell>
        </row>
        <row r="300">
          <cell r="A300">
            <v>512987</v>
          </cell>
          <cell r="B300">
            <v>30.1</v>
          </cell>
          <cell r="C300">
            <v>280</v>
          </cell>
          <cell r="D300">
            <v>3300</v>
          </cell>
          <cell r="E300">
            <v>37020</v>
          </cell>
          <cell r="F300" t="str">
            <v>I</v>
          </cell>
          <cell r="G300" t="str">
            <v>SUTTON &amp; HORSLEY PROJECTS PTY LTD</v>
          </cell>
          <cell r="H300" t="str">
            <v>Ochmanski, Mrs. Dana</v>
          </cell>
          <cell r="I300" t="str">
            <v>Ancillary-Design</v>
          </cell>
          <cell r="J300" t="str">
            <v>Full Payment</v>
          </cell>
          <cell r="K300">
            <v>11</v>
          </cell>
          <cell r="L300">
            <v>0</v>
          </cell>
          <cell r="M300">
            <v>34102</v>
          </cell>
          <cell r="N300">
            <v>0</v>
          </cell>
        </row>
        <row r="301">
          <cell r="A301">
            <v>512988</v>
          </cell>
          <cell r="B301">
            <v>30.1</v>
          </cell>
          <cell r="C301">
            <v>284</v>
          </cell>
          <cell r="D301">
            <v>19327</v>
          </cell>
          <cell r="E301">
            <v>37022</v>
          </cell>
          <cell r="F301" t="str">
            <v>I</v>
          </cell>
          <cell r="G301" t="str">
            <v>GREGORY M &amp; S</v>
          </cell>
          <cell r="H301" t="str">
            <v>Maguire, Paul</v>
          </cell>
          <cell r="I301" t="str">
            <v>Ancillary Project</v>
          </cell>
          <cell r="J301" t="str">
            <v>Full Payment</v>
          </cell>
          <cell r="K301">
            <v>11</v>
          </cell>
          <cell r="L301">
            <v>0</v>
          </cell>
          <cell r="M301">
            <v>34102</v>
          </cell>
          <cell r="N301">
            <v>0</v>
          </cell>
        </row>
        <row r="302">
          <cell r="A302">
            <v>512993</v>
          </cell>
          <cell r="B302">
            <v>10.1</v>
          </cell>
          <cell r="C302">
            <v>467</v>
          </cell>
          <cell r="D302">
            <v>4084</v>
          </cell>
          <cell r="E302">
            <v>37190</v>
          </cell>
          <cell r="F302" t="str">
            <v>I</v>
          </cell>
          <cell r="G302" t="str">
            <v>KOUNDOURIS GROUP</v>
          </cell>
          <cell r="H302" t="str">
            <v>Roesler, Mr. Michael</v>
          </cell>
          <cell r="I302" t="str">
            <v>Elec Ntwk Project</v>
          </cell>
          <cell r="J302" t="str">
            <v>Full Payment</v>
          </cell>
          <cell r="K302">
            <v>11</v>
          </cell>
          <cell r="L302">
            <v>2101</v>
          </cell>
          <cell r="M302">
            <v>68170</v>
          </cell>
          <cell r="N302">
            <v>50200</v>
          </cell>
        </row>
        <row r="303">
          <cell r="A303">
            <v>512998</v>
          </cell>
          <cell r="B303">
            <v>30.1</v>
          </cell>
          <cell r="C303">
            <v>268</v>
          </cell>
          <cell r="D303">
            <v>1272.73</v>
          </cell>
          <cell r="E303">
            <v>37014</v>
          </cell>
          <cell r="F303" t="str">
            <v>I</v>
          </cell>
          <cell r="G303" t="str">
            <v>KONSTANTINOU GROUP</v>
          </cell>
          <cell r="H303" t="str">
            <v>Singh, Mr. Darshan</v>
          </cell>
          <cell r="I303" t="str">
            <v>Ancillary-Design</v>
          </cell>
          <cell r="J303" t="str">
            <v>Full Payment</v>
          </cell>
          <cell r="K303">
            <v>11</v>
          </cell>
          <cell r="L303">
            <v>0</v>
          </cell>
          <cell r="M303">
            <v>34102</v>
          </cell>
          <cell r="N303">
            <v>0</v>
          </cell>
        </row>
        <row r="304">
          <cell r="A304">
            <v>512999</v>
          </cell>
          <cell r="B304">
            <v>30.1</v>
          </cell>
          <cell r="C304">
            <v>343</v>
          </cell>
          <cell r="D304">
            <v>881.82</v>
          </cell>
          <cell r="E304">
            <v>37068</v>
          </cell>
          <cell r="F304" t="str">
            <v>I</v>
          </cell>
          <cell r="G304" t="str">
            <v>DOMA GROUP</v>
          </cell>
          <cell r="H304" t="str">
            <v>Singh, Mr. Darshan</v>
          </cell>
          <cell r="I304" t="str">
            <v>Ancillary-Design</v>
          </cell>
          <cell r="J304" t="str">
            <v>Full Payment</v>
          </cell>
          <cell r="K304">
            <v>11</v>
          </cell>
          <cell r="L304">
            <v>0</v>
          </cell>
          <cell r="M304">
            <v>34102</v>
          </cell>
          <cell r="N304">
            <v>0</v>
          </cell>
        </row>
        <row r="305">
          <cell r="A305">
            <v>513100</v>
          </cell>
          <cell r="B305">
            <v>10.1</v>
          </cell>
          <cell r="C305">
            <v>413</v>
          </cell>
          <cell r="D305">
            <v>5442</v>
          </cell>
          <cell r="E305">
            <v>37139</v>
          </cell>
          <cell r="F305" t="str">
            <v>I</v>
          </cell>
          <cell r="G305" t="str">
            <v>STYLE MARK CONSTRUCTIONS</v>
          </cell>
          <cell r="H305" t="str">
            <v>Singh, Mr. Darshan</v>
          </cell>
          <cell r="I305" t="str">
            <v>Elec Ntwk Project</v>
          </cell>
          <cell r="J305" t="str">
            <v>Full Payment</v>
          </cell>
          <cell r="K305">
            <v>11</v>
          </cell>
          <cell r="L305">
            <v>0</v>
          </cell>
          <cell r="M305">
            <v>34102</v>
          </cell>
          <cell r="N305">
            <v>0</v>
          </cell>
        </row>
        <row r="306">
          <cell r="A306">
            <v>513107</v>
          </cell>
          <cell r="B306">
            <v>30.1</v>
          </cell>
          <cell r="C306">
            <v>273</v>
          </cell>
          <cell r="D306">
            <v>1472.73</v>
          </cell>
          <cell r="E306">
            <v>37015</v>
          </cell>
          <cell r="F306" t="str">
            <v>I</v>
          </cell>
          <cell r="G306" t="str">
            <v>INTEGRATED CONSTRUCTION MANAGEMENT SERVICES</v>
          </cell>
          <cell r="H306" t="str">
            <v>Singh, Mr. Darshan</v>
          </cell>
          <cell r="I306" t="str">
            <v>Ancillary-Design</v>
          </cell>
          <cell r="J306" t="str">
            <v>Full Payment</v>
          </cell>
          <cell r="K306">
            <v>11</v>
          </cell>
          <cell r="L306">
            <v>0</v>
          </cell>
          <cell r="M306">
            <v>34102</v>
          </cell>
          <cell r="N306">
            <v>0</v>
          </cell>
        </row>
        <row r="307">
          <cell r="A307">
            <v>513109</v>
          </cell>
          <cell r="B307">
            <v>30.1</v>
          </cell>
          <cell r="C307">
            <v>476</v>
          </cell>
          <cell r="D307">
            <v>15119</v>
          </cell>
          <cell r="E307">
            <v>37197</v>
          </cell>
          <cell r="F307" t="str">
            <v>I</v>
          </cell>
          <cell r="G307" t="str">
            <v>MARTIN DONNELLY ELECTRICAL CONTRACTORS</v>
          </cell>
          <cell r="H307" t="str">
            <v>Malcolm, Doug</v>
          </cell>
          <cell r="I307" t="str">
            <v>Elec Ntwk Project</v>
          </cell>
          <cell r="J307" t="str">
            <v>Full Payment</v>
          </cell>
          <cell r="K307">
            <v>11</v>
          </cell>
          <cell r="L307">
            <v>0</v>
          </cell>
          <cell r="M307">
            <v>34102</v>
          </cell>
          <cell r="N307">
            <v>0</v>
          </cell>
        </row>
        <row r="308">
          <cell r="A308">
            <v>513111</v>
          </cell>
          <cell r="B308">
            <v>30.1</v>
          </cell>
          <cell r="C308">
            <v>388</v>
          </cell>
          <cell r="D308">
            <v>37588</v>
          </cell>
          <cell r="E308">
            <v>37113</v>
          </cell>
          <cell r="F308" t="str">
            <v>I</v>
          </cell>
          <cell r="G308" t="str">
            <v>BRL HARDY</v>
          </cell>
          <cell r="H308" t="str">
            <v>Maguire, Paul</v>
          </cell>
          <cell r="I308" t="str">
            <v>Ancillary Project</v>
          </cell>
          <cell r="J308" t="str">
            <v>Full Payment</v>
          </cell>
          <cell r="K308">
            <v>11</v>
          </cell>
          <cell r="L308">
            <v>0</v>
          </cell>
          <cell r="M308">
            <v>34102</v>
          </cell>
          <cell r="N308">
            <v>0</v>
          </cell>
        </row>
        <row r="309">
          <cell r="A309">
            <v>513114</v>
          </cell>
          <cell r="B309">
            <v>30.1</v>
          </cell>
          <cell r="C309">
            <v>283</v>
          </cell>
          <cell r="D309">
            <v>1515</v>
          </cell>
          <cell r="E309">
            <v>37021</v>
          </cell>
          <cell r="F309" t="str">
            <v>I</v>
          </cell>
          <cell r="G309" t="str">
            <v>JOHN AYRES ELECTRICAL</v>
          </cell>
          <cell r="H309" t="str">
            <v>Singh, Mr. Darshan</v>
          </cell>
          <cell r="I309" t="str">
            <v>Ancillary-Design</v>
          </cell>
          <cell r="J309" t="str">
            <v>Full Payment</v>
          </cell>
          <cell r="K309">
            <v>11</v>
          </cell>
          <cell r="L309">
            <v>0</v>
          </cell>
          <cell r="M309">
            <v>34102</v>
          </cell>
          <cell r="N309">
            <v>0</v>
          </cell>
        </row>
        <row r="310">
          <cell r="A310">
            <v>513115</v>
          </cell>
          <cell r="B310">
            <v>30.1</v>
          </cell>
          <cell r="C310">
            <v>318</v>
          </cell>
          <cell r="D310">
            <v>3950</v>
          </cell>
          <cell r="E310">
            <v>37041</v>
          </cell>
          <cell r="F310" t="str">
            <v>I</v>
          </cell>
          <cell r="G310" t="str">
            <v>GINNS ELECTRICAL CO PTY LTD</v>
          </cell>
          <cell r="H310" t="str">
            <v>Ochmanski, Mrs. Dana</v>
          </cell>
          <cell r="I310" t="str">
            <v>Ancillary-Design</v>
          </cell>
          <cell r="J310" t="str">
            <v>Full Payment</v>
          </cell>
          <cell r="K310">
            <v>11</v>
          </cell>
          <cell r="L310">
            <v>0</v>
          </cell>
          <cell r="M310">
            <v>34102</v>
          </cell>
          <cell r="N310">
            <v>0</v>
          </cell>
        </row>
        <row r="311">
          <cell r="A311">
            <v>513118</v>
          </cell>
          <cell r="B311">
            <v>10.1</v>
          </cell>
          <cell r="C311">
            <v>580</v>
          </cell>
          <cell r="D311">
            <v>15759</v>
          </cell>
          <cell r="E311">
            <v>37305</v>
          </cell>
          <cell r="F311" t="str">
            <v>I</v>
          </cell>
          <cell r="G311" t="str">
            <v>BOVIS LEND LEASE</v>
          </cell>
          <cell r="H311" t="str">
            <v>Malcolm, Doug</v>
          </cell>
          <cell r="I311" t="str">
            <v>Elec Ntwk Project</v>
          </cell>
          <cell r="J311" t="str">
            <v>Full Payment</v>
          </cell>
          <cell r="K311">
            <v>11</v>
          </cell>
          <cell r="L311">
            <v>0</v>
          </cell>
          <cell r="M311">
            <v>34102</v>
          </cell>
          <cell r="N311">
            <v>0</v>
          </cell>
        </row>
        <row r="312">
          <cell r="A312">
            <v>513120</v>
          </cell>
          <cell r="B312">
            <v>30.1</v>
          </cell>
          <cell r="C312">
            <v>504</v>
          </cell>
          <cell r="D312">
            <v>8410</v>
          </cell>
          <cell r="E312">
            <v>37217</v>
          </cell>
          <cell r="F312" t="str">
            <v>I</v>
          </cell>
          <cell r="G312" t="str">
            <v>PRESTIGE BUILDING SERVICES PTY LTD</v>
          </cell>
          <cell r="H312" t="str">
            <v>Cortes, Frank</v>
          </cell>
          <cell r="I312" t="str">
            <v>Ancillary Project</v>
          </cell>
          <cell r="J312" t="str">
            <v>Full Payment</v>
          </cell>
          <cell r="K312">
            <v>11</v>
          </cell>
          <cell r="L312">
            <v>0</v>
          </cell>
          <cell r="M312">
            <v>34102</v>
          </cell>
          <cell r="N312">
            <v>0</v>
          </cell>
        </row>
        <row r="313">
          <cell r="A313">
            <v>513122</v>
          </cell>
          <cell r="B313">
            <v>30.1</v>
          </cell>
          <cell r="C313">
            <v>329</v>
          </cell>
          <cell r="D313">
            <v>3015</v>
          </cell>
          <cell r="E313">
            <v>37050</v>
          </cell>
          <cell r="F313" t="str">
            <v>I</v>
          </cell>
          <cell r="G313" t="str">
            <v>C &amp; H ELECTRICAL SERVICES</v>
          </cell>
          <cell r="H313" t="str">
            <v>Singh, Mr. Darshan</v>
          </cell>
          <cell r="I313" t="str">
            <v>Ancillary-Design</v>
          </cell>
          <cell r="J313" t="str">
            <v>Full Payment</v>
          </cell>
          <cell r="K313">
            <v>11</v>
          </cell>
          <cell r="L313">
            <v>0</v>
          </cell>
          <cell r="M313">
            <v>34102</v>
          </cell>
          <cell r="N313">
            <v>0</v>
          </cell>
        </row>
        <row r="314">
          <cell r="A314">
            <v>513124</v>
          </cell>
          <cell r="B314">
            <v>30.1</v>
          </cell>
          <cell r="C314">
            <v>351</v>
          </cell>
          <cell r="D314">
            <v>1489</v>
          </cell>
          <cell r="E314">
            <v>37075</v>
          </cell>
          <cell r="F314" t="str">
            <v>I</v>
          </cell>
          <cell r="G314" t="str">
            <v>ULTIMA CONSTRUCTIONS</v>
          </cell>
          <cell r="H314" t="str">
            <v>Singh, Mr. Darshan</v>
          </cell>
          <cell r="I314" t="str">
            <v>Ancillary-Design</v>
          </cell>
          <cell r="J314" t="str">
            <v>Full Payment</v>
          </cell>
          <cell r="K314">
            <v>11</v>
          </cell>
          <cell r="L314">
            <v>0</v>
          </cell>
          <cell r="M314">
            <v>34102</v>
          </cell>
          <cell r="N314">
            <v>0</v>
          </cell>
        </row>
        <row r="315">
          <cell r="A315">
            <v>513125</v>
          </cell>
          <cell r="B315">
            <v>10.1</v>
          </cell>
          <cell r="C315">
            <v>358</v>
          </cell>
          <cell r="D315">
            <v>1264</v>
          </cell>
          <cell r="E315">
            <v>37084</v>
          </cell>
          <cell r="F315" t="str">
            <v>I</v>
          </cell>
          <cell r="G315" t="str">
            <v>PORRECA CONSTRUCTIONS</v>
          </cell>
          <cell r="H315" t="str">
            <v>Singh, Mr. Darshan</v>
          </cell>
          <cell r="I315" t="str">
            <v>Elec Ntwk Project</v>
          </cell>
          <cell r="J315" t="str">
            <v>Full Payment</v>
          </cell>
          <cell r="K315">
            <v>11</v>
          </cell>
          <cell r="L315">
            <v>0</v>
          </cell>
          <cell r="M315">
            <v>34102</v>
          </cell>
          <cell r="N315">
            <v>0</v>
          </cell>
        </row>
        <row r="316">
          <cell r="A316">
            <v>513127</v>
          </cell>
          <cell r="B316">
            <v>30.1</v>
          </cell>
          <cell r="C316">
            <v>397</v>
          </cell>
          <cell r="D316">
            <v>14210</v>
          </cell>
          <cell r="E316">
            <v>37120</v>
          </cell>
          <cell r="F316" t="str">
            <v>I</v>
          </cell>
          <cell r="G316" t="str">
            <v>OSBORNE CONSULTANTS PTY LTD</v>
          </cell>
          <cell r="H316" t="str">
            <v>Smith, Mr. Gary</v>
          </cell>
          <cell r="I316" t="str">
            <v>Ancillary-Design</v>
          </cell>
          <cell r="J316" t="str">
            <v>50% or 100% Payment</v>
          </cell>
          <cell r="K316">
            <v>11</v>
          </cell>
          <cell r="L316">
            <v>0</v>
          </cell>
          <cell r="M316">
            <v>34102</v>
          </cell>
          <cell r="N316">
            <v>0</v>
          </cell>
        </row>
        <row r="317">
          <cell r="A317">
            <v>513128</v>
          </cell>
          <cell r="B317">
            <v>30.1</v>
          </cell>
          <cell r="C317">
            <v>394</v>
          </cell>
          <cell r="D317">
            <v>28316</v>
          </cell>
          <cell r="E317">
            <v>37120</v>
          </cell>
          <cell r="F317" t="str">
            <v>I</v>
          </cell>
          <cell r="G317" t="str">
            <v>OSBORNE CONSULTANTS PTY LTD</v>
          </cell>
          <cell r="H317" t="str">
            <v>Smith, Mr. Gary</v>
          </cell>
          <cell r="I317" t="str">
            <v>Ancillary-Design</v>
          </cell>
          <cell r="J317" t="str">
            <v>50% or 100% Payment</v>
          </cell>
          <cell r="K317">
            <v>11</v>
          </cell>
          <cell r="L317">
            <v>0</v>
          </cell>
          <cell r="M317">
            <v>34102</v>
          </cell>
          <cell r="N317">
            <v>0</v>
          </cell>
        </row>
        <row r="318">
          <cell r="A318">
            <v>513133</v>
          </cell>
          <cell r="B318">
            <v>30.1</v>
          </cell>
          <cell r="C318">
            <v>405</v>
          </cell>
          <cell r="D318">
            <v>72355</v>
          </cell>
          <cell r="E318">
            <v>37131</v>
          </cell>
          <cell r="F318" t="str">
            <v>I</v>
          </cell>
          <cell r="G318" t="str">
            <v>CANBERRA INVESTMENT CORPORATION</v>
          </cell>
          <cell r="H318" t="str">
            <v>Peisley, Mr. Warren</v>
          </cell>
          <cell r="I318" t="str">
            <v>Elec Ntwk Project</v>
          </cell>
          <cell r="J318" t="str">
            <v>50% or 100% Payment</v>
          </cell>
          <cell r="K318">
            <v>11</v>
          </cell>
          <cell r="L318">
            <v>0</v>
          </cell>
          <cell r="M318">
            <v>34102</v>
          </cell>
          <cell r="N318">
            <v>0</v>
          </cell>
        </row>
        <row r="319">
          <cell r="A319">
            <v>513136</v>
          </cell>
          <cell r="B319">
            <v>30.1</v>
          </cell>
          <cell r="C319">
            <v>385</v>
          </cell>
          <cell r="D319">
            <v>52600</v>
          </cell>
          <cell r="E319">
            <v>37112</v>
          </cell>
          <cell r="F319" t="str">
            <v>I</v>
          </cell>
          <cell r="G319" t="str">
            <v>CANBERRA ESTATE PTY LTD</v>
          </cell>
          <cell r="H319" t="str">
            <v>Ochmanski, Mrs. Dana</v>
          </cell>
          <cell r="I319" t="str">
            <v>Ancillary-General</v>
          </cell>
          <cell r="J319" t="str">
            <v>50% or 100% Payment</v>
          </cell>
          <cell r="K319">
            <v>11</v>
          </cell>
          <cell r="L319">
            <v>0</v>
          </cell>
          <cell r="M319">
            <v>34102</v>
          </cell>
          <cell r="N319">
            <v>0</v>
          </cell>
        </row>
        <row r="320">
          <cell r="A320">
            <v>513138</v>
          </cell>
          <cell r="B320">
            <v>30.1</v>
          </cell>
          <cell r="C320">
            <v>344</v>
          </cell>
          <cell r="D320">
            <v>4438</v>
          </cell>
          <cell r="E320">
            <v>37069</v>
          </cell>
          <cell r="F320" t="str">
            <v>I</v>
          </cell>
          <cell r="G320" t="str">
            <v>KAPPELLE PTY LTD</v>
          </cell>
          <cell r="H320" t="str">
            <v>Peisley, Mr. Warren</v>
          </cell>
          <cell r="I320" t="str">
            <v>Ancillary-Design</v>
          </cell>
          <cell r="J320" t="str">
            <v>Full Payment</v>
          </cell>
          <cell r="K320">
            <v>11</v>
          </cell>
          <cell r="L320">
            <v>0</v>
          </cell>
          <cell r="M320">
            <v>34102</v>
          </cell>
          <cell r="N320">
            <v>0</v>
          </cell>
        </row>
        <row r="321">
          <cell r="A321">
            <v>513141</v>
          </cell>
          <cell r="B321">
            <v>30.1</v>
          </cell>
          <cell r="C321">
            <v>338</v>
          </cell>
          <cell r="D321">
            <v>19750</v>
          </cell>
          <cell r="E321">
            <v>37061</v>
          </cell>
          <cell r="F321" t="str">
            <v>I</v>
          </cell>
          <cell r="G321" t="str">
            <v>BAULDERSTON HORNIBROOK LTD</v>
          </cell>
          <cell r="H321" t="str">
            <v>Malcolm, Doug</v>
          </cell>
          <cell r="I321" t="str">
            <v>Ancillary-Design</v>
          </cell>
          <cell r="J321" t="str">
            <v>Full Payment</v>
          </cell>
          <cell r="K321">
            <v>11</v>
          </cell>
          <cell r="L321">
            <v>0</v>
          </cell>
          <cell r="M321">
            <v>34102</v>
          </cell>
          <cell r="N321">
            <v>0</v>
          </cell>
        </row>
        <row r="322">
          <cell r="A322">
            <v>513142</v>
          </cell>
          <cell r="B322">
            <v>40.1</v>
          </cell>
          <cell r="C322">
            <v>352</v>
          </cell>
          <cell r="D322">
            <v>18571</v>
          </cell>
          <cell r="E322">
            <v>37076</v>
          </cell>
          <cell r="F322" t="str">
            <v>I</v>
          </cell>
          <cell r="G322" t="str">
            <v>HARCOURT HILL PTY LTD</v>
          </cell>
          <cell r="H322" t="str">
            <v>Peisley, Mr. Warren</v>
          </cell>
          <cell r="I322" t="str">
            <v>Elec Ntwk Project</v>
          </cell>
          <cell r="J322" t="str">
            <v>Full Payment</v>
          </cell>
          <cell r="K322">
            <v>11</v>
          </cell>
          <cell r="L322">
            <v>0</v>
          </cell>
          <cell r="M322">
            <v>34102</v>
          </cell>
          <cell r="N322">
            <v>0</v>
          </cell>
        </row>
        <row r="323">
          <cell r="A323">
            <v>513145</v>
          </cell>
          <cell r="B323">
            <v>10.1</v>
          </cell>
          <cell r="C323">
            <v>364</v>
          </cell>
          <cell r="D323">
            <v>2500</v>
          </cell>
          <cell r="E323">
            <v>37089</v>
          </cell>
          <cell r="F323" t="str">
            <v>I</v>
          </cell>
          <cell r="G323" t="str">
            <v>URBAN CONTRACTORS</v>
          </cell>
          <cell r="H323" t="str">
            <v>Singh, Mr. Darshan</v>
          </cell>
          <cell r="I323" t="str">
            <v>Elec Ntwk Project</v>
          </cell>
          <cell r="J323" t="str">
            <v>Full Payment</v>
          </cell>
          <cell r="K323">
            <v>11</v>
          </cell>
          <cell r="L323">
            <v>0</v>
          </cell>
          <cell r="M323">
            <v>34102</v>
          </cell>
          <cell r="N323">
            <v>0</v>
          </cell>
        </row>
        <row r="324">
          <cell r="A324">
            <v>513145</v>
          </cell>
          <cell r="B324">
            <v>30.1</v>
          </cell>
          <cell r="C324">
            <v>341</v>
          </cell>
          <cell r="D324">
            <v>8909.09</v>
          </cell>
          <cell r="E324">
            <v>37067</v>
          </cell>
          <cell r="F324" t="str">
            <v>I</v>
          </cell>
          <cell r="G324" t="str">
            <v>URBAN CONTRACTORS</v>
          </cell>
          <cell r="H324" t="str">
            <v>Singh, Mr. Darshan</v>
          </cell>
          <cell r="I324" t="str">
            <v>Ancillary-Design</v>
          </cell>
          <cell r="J324" t="str">
            <v>Full Payment</v>
          </cell>
          <cell r="K324">
            <v>11</v>
          </cell>
          <cell r="L324">
            <v>0</v>
          </cell>
          <cell r="M324">
            <v>34102</v>
          </cell>
          <cell r="N324">
            <v>0</v>
          </cell>
        </row>
        <row r="325">
          <cell r="A325">
            <v>513148</v>
          </cell>
          <cell r="B325">
            <v>20.100000000000001</v>
          </cell>
          <cell r="C325">
            <v>439</v>
          </cell>
          <cell r="D325">
            <v>12360</v>
          </cell>
          <cell r="E325">
            <v>37160</v>
          </cell>
          <cell r="F325" t="str">
            <v>I</v>
          </cell>
          <cell r="G325" t="str">
            <v>TRANSACT COMMUNICATIONS PTY LTD</v>
          </cell>
          <cell r="H325" t="str">
            <v>Rewal, Mr. Subhash</v>
          </cell>
          <cell r="I325" t="str">
            <v>Elec Ntwk Project</v>
          </cell>
          <cell r="J325" t="str">
            <v>Government Order</v>
          </cell>
          <cell r="K325">
            <v>11</v>
          </cell>
          <cell r="L325">
            <v>2101</v>
          </cell>
          <cell r="M325">
            <v>68170</v>
          </cell>
          <cell r="N325">
            <v>50200</v>
          </cell>
          <cell r="O325">
            <v>864</v>
          </cell>
        </row>
        <row r="326">
          <cell r="A326">
            <v>513149</v>
          </cell>
          <cell r="B326">
            <v>40.1</v>
          </cell>
          <cell r="C326">
            <v>410</v>
          </cell>
          <cell r="D326">
            <v>1565</v>
          </cell>
          <cell r="E326">
            <v>37137</v>
          </cell>
          <cell r="F326" t="str">
            <v>I</v>
          </cell>
          <cell r="G326" t="str">
            <v>RENAISSANCE BUILDING &amp; DESIGN</v>
          </cell>
          <cell r="H326" t="str">
            <v>Singh, Mr. Darshan</v>
          </cell>
          <cell r="I326" t="str">
            <v>Elec Ntwk Project</v>
          </cell>
          <cell r="J326" t="str">
            <v>Full Payment</v>
          </cell>
          <cell r="K326">
            <v>11</v>
          </cell>
          <cell r="L326">
            <v>0</v>
          </cell>
          <cell r="M326">
            <v>34102</v>
          </cell>
          <cell r="N326">
            <v>0</v>
          </cell>
        </row>
        <row r="327">
          <cell r="A327">
            <v>513151</v>
          </cell>
          <cell r="B327">
            <v>30.1</v>
          </cell>
          <cell r="C327">
            <v>415</v>
          </cell>
          <cell r="D327">
            <v>62562</v>
          </cell>
          <cell r="E327">
            <v>37144</v>
          </cell>
          <cell r="F327" t="str">
            <v>I</v>
          </cell>
          <cell r="G327" t="str">
            <v>HABITAT LAND PTY LTD</v>
          </cell>
          <cell r="H327" t="str">
            <v>Peisley, Mr. Warren</v>
          </cell>
          <cell r="I327" t="str">
            <v>Elec Ntwk Project</v>
          </cell>
          <cell r="J327" t="str">
            <v>50% or 100% Payment</v>
          </cell>
          <cell r="K327">
            <v>11</v>
          </cell>
          <cell r="L327">
            <v>0</v>
          </cell>
          <cell r="M327">
            <v>34102</v>
          </cell>
          <cell r="N327">
            <v>0</v>
          </cell>
        </row>
        <row r="328">
          <cell r="A328">
            <v>513152</v>
          </cell>
          <cell r="B328">
            <v>20.100000000000001</v>
          </cell>
          <cell r="C328">
            <v>427</v>
          </cell>
          <cell r="D328">
            <v>12240</v>
          </cell>
          <cell r="E328">
            <v>37153</v>
          </cell>
          <cell r="F328" t="str">
            <v>I</v>
          </cell>
          <cell r="G328" t="str">
            <v>PROJECT CO ORDINATION (AUSTRALIA) PTY LTD</v>
          </cell>
          <cell r="H328" t="str">
            <v>Cortes, Frank</v>
          </cell>
          <cell r="I328" t="str">
            <v>Ancillary-Design</v>
          </cell>
          <cell r="J328" t="str">
            <v>Full Payment</v>
          </cell>
          <cell r="K328">
            <v>11</v>
          </cell>
          <cell r="L328">
            <v>0</v>
          </cell>
          <cell r="M328">
            <v>34102</v>
          </cell>
          <cell r="N328">
            <v>0</v>
          </cell>
        </row>
        <row r="329">
          <cell r="A329">
            <v>513156</v>
          </cell>
          <cell r="B329">
            <v>30.1</v>
          </cell>
          <cell r="C329">
            <v>371</v>
          </cell>
          <cell r="D329">
            <v>21768</v>
          </cell>
          <cell r="E329">
            <v>37097</v>
          </cell>
          <cell r="F329" t="str">
            <v>I</v>
          </cell>
          <cell r="G329" t="str">
            <v>CANBERRA INTERNATIONAL AIRPORT</v>
          </cell>
          <cell r="H329" t="str">
            <v>Maguire, Paul</v>
          </cell>
          <cell r="I329" t="str">
            <v>Ancillary Project</v>
          </cell>
          <cell r="J329" t="str">
            <v>Full Payment</v>
          </cell>
          <cell r="K329">
            <v>11</v>
          </cell>
          <cell r="L329">
            <v>0</v>
          </cell>
          <cell r="M329">
            <v>34102</v>
          </cell>
          <cell r="N329">
            <v>0</v>
          </cell>
        </row>
        <row r="330">
          <cell r="A330">
            <v>513161</v>
          </cell>
          <cell r="B330">
            <v>30.1</v>
          </cell>
          <cell r="C330">
            <v>375</v>
          </cell>
          <cell r="D330">
            <v>2474</v>
          </cell>
          <cell r="E330">
            <v>37132</v>
          </cell>
          <cell r="F330" t="str">
            <v>I</v>
          </cell>
          <cell r="G330" t="str">
            <v>COBONOV G</v>
          </cell>
          <cell r="H330" t="str">
            <v>Maguire, Paul</v>
          </cell>
          <cell r="I330" t="str">
            <v>Ancillary Project</v>
          </cell>
          <cell r="J330" t="str">
            <v>Full Payment</v>
          </cell>
          <cell r="K330">
            <v>11</v>
          </cell>
          <cell r="L330">
            <v>0</v>
          </cell>
          <cell r="M330">
            <v>34102</v>
          </cell>
          <cell r="N330">
            <v>0</v>
          </cell>
        </row>
        <row r="331">
          <cell r="A331">
            <v>513163</v>
          </cell>
          <cell r="B331">
            <v>10.1</v>
          </cell>
          <cell r="C331">
            <v>368</v>
          </cell>
          <cell r="D331">
            <v>195</v>
          </cell>
          <cell r="E331">
            <v>37097</v>
          </cell>
          <cell r="F331" t="str">
            <v>I</v>
          </cell>
          <cell r="G331" t="str">
            <v>HJ ELECTRICS</v>
          </cell>
          <cell r="H331" t="str">
            <v>Singh, Mr. Darshan</v>
          </cell>
          <cell r="I331" t="str">
            <v>Elec Ntwk Project</v>
          </cell>
          <cell r="J331" t="str">
            <v>Full Payment</v>
          </cell>
          <cell r="K331">
            <v>11</v>
          </cell>
          <cell r="L331">
            <v>0</v>
          </cell>
          <cell r="M331">
            <v>34102</v>
          </cell>
          <cell r="N331">
            <v>0</v>
          </cell>
        </row>
        <row r="332">
          <cell r="A332">
            <v>513167</v>
          </cell>
          <cell r="B332">
            <v>30.1</v>
          </cell>
          <cell r="C332">
            <v>381</v>
          </cell>
          <cell r="D332">
            <v>3600</v>
          </cell>
          <cell r="E332">
            <v>37105</v>
          </cell>
          <cell r="F332" t="str">
            <v>I</v>
          </cell>
          <cell r="G332" t="str">
            <v>GINNS ELECTRIAL COMPANY</v>
          </cell>
          <cell r="H332" t="str">
            <v>Ochmanski, Mrs. Dana</v>
          </cell>
          <cell r="I332" t="str">
            <v>Ancillary-Design</v>
          </cell>
          <cell r="J332" t="str">
            <v>Full Payment</v>
          </cell>
          <cell r="K332">
            <v>11</v>
          </cell>
          <cell r="L332">
            <v>0</v>
          </cell>
          <cell r="M332">
            <v>34102</v>
          </cell>
          <cell r="N332">
            <v>0</v>
          </cell>
        </row>
        <row r="333">
          <cell r="A333">
            <v>513170</v>
          </cell>
          <cell r="B333">
            <v>30.1</v>
          </cell>
          <cell r="C333">
            <v>488</v>
          </cell>
          <cell r="D333">
            <v>3705</v>
          </cell>
          <cell r="E333">
            <v>37207</v>
          </cell>
          <cell r="F333" t="str">
            <v>I</v>
          </cell>
          <cell r="G333" t="str">
            <v>BEUTLER PROPERTIES</v>
          </cell>
          <cell r="H333" t="str">
            <v>Rewal, Mr. Subhash</v>
          </cell>
          <cell r="I333" t="str">
            <v>Ancillary-Design</v>
          </cell>
          <cell r="J333" t="str">
            <v>Full Payment</v>
          </cell>
          <cell r="K333">
            <v>11</v>
          </cell>
          <cell r="L333">
            <v>0</v>
          </cell>
          <cell r="M333">
            <v>34102</v>
          </cell>
          <cell r="N333">
            <v>0</v>
          </cell>
        </row>
        <row r="334">
          <cell r="A334">
            <v>513171</v>
          </cell>
          <cell r="B334">
            <v>30.1</v>
          </cell>
          <cell r="C334">
            <v>382</v>
          </cell>
          <cell r="D334">
            <v>8457</v>
          </cell>
          <cell r="E334">
            <v>37109</v>
          </cell>
          <cell r="F334" t="str">
            <v>I</v>
          </cell>
          <cell r="G334" t="str">
            <v>ROSIN DESIGN HOMES PTY LTD</v>
          </cell>
          <cell r="H334" t="str">
            <v>Smith, Mr. Gary</v>
          </cell>
          <cell r="I334" t="str">
            <v>Ancillary-Design</v>
          </cell>
          <cell r="J334" t="str">
            <v>Full Payment</v>
          </cell>
          <cell r="K334">
            <v>11</v>
          </cell>
          <cell r="L334">
            <v>0</v>
          </cell>
          <cell r="M334">
            <v>34102</v>
          </cell>
          <cell r="N334">
            <v>0</v>
          </cell>
        </row>
        <row r="335">
          <cell r="A335">
            <v>513172</v>
          </cell>
          <cell r="B335">
            <v>30.1</v>
          </cell>
          <cell r="C335">
            <v>365</v>
          </cell>
          <cell r="D335">
            <v>22550</v>
          </cell>
          <cell r="E335">
            <v>37091</v>
          </cell>
          <cell r="F335" t="str">
            <v>I</v>
          </cell>
          <cell r="G335" t="str">
            <v>MR STEPHEN LOCKE</v>
          </cell>
          <cell r="H335" t="str">
            <v>Walisundara, Mrs. Lakshmi</v>
          </cell>
          <cell r="I335" t="str">
            <v>Ancillary-Design</v>
          </cell>
          <cell r="J335" t="str">
            <v>Full Payment</v>
          </cell>
          <cell r="K335">
            <v>11</v>
          </cell>
          <cell r="L335">
            <v>0</v>
          </cell>
          <cell r="M335">
            <v>34102</v>
          </cell>
          <cell r="N335">
            <v>0</v>
          </cell>
        </row>
        <row r="336">
          <cell r="A336">
            <v>513174</v>
          </cell>
          <cell r="B336">
            <v>30.1</v>
          </cell>
          <cell r="C336">
            <v>456</v>
          </cell>
          <cell r="D336">
            <v>28395</v>
          </cell>
          <cell r="E336">
            <v>37183</v>
          </cell>
          <cell r="F336" t="str">
            <v>I</v>
          </cell>
          <cell r="G336" t="str">
            <v>BOVIS LEND LEASE</v>
          </cell>
          <cell r="H336" t="str">
            <v>Peisley, Mr. Warren</v>
          </cell>
          <cell r="I336" t="str">
            <v>Elec Ntwk Project</v>
          </cell>
          <cell r="J336" t="str">
            <v>Full Payment</v>
          </cell>
          <cell r="K336">
            <v>11</v>
          </cell>
          <cell r="L336">
            <v>0</v>
          </cell>
          <cell r="M336">
            <v>34102</v>
          </cell>
          <cell r="N336">
            <v>0</v>
          </cell>
        </row>
        <row r="337">
          <cell r="A337">
            <v>513176</v>
          </cell>
          <cell r="B337">
            <v>30.1</v>
          </cell>
          <cell r="C337">
            <v>432</v>
          </cell>
          <cell r="D337">
            <v>98510</v>
          </cell>
          <cell r="E337">
            <v>37158</v>
          </cell>
          <cell r="F337" t="str">
            <v>I</v>
          </cell>
          <cell r="G337" t="str">
            <v>HABITAT LAND PTY LTD</v>
          </cell>
          <cell r="H337" t="str">
            <v>Cortes, Frank</v>
          </cell>
          <cell r="I337" t="str">
            <v>Ancillary Project</v>
          </cell>
          <cell r="J337" t="str">
            <v>50% or 100% Payment</v>
          </cell>
          <cell r="K337">
            <v>11</v>
          </cell>
          <cell r="L337">
            <v>0</v>
          </cell>
          <cell r="M337">
            <v>34102</v>
          </cell>
          <cell r="N337">
            <v>0</v>
          </cell>
        </row>
        <row r="338">
          <cell r="A338">
            <v>513181</v>
          </cell>
          <cell r="B338">
            <v>30.1</v>
          </cell>
          <cell r="C338">
            <v>386</v>
          </cell>
          <cell r="D338">
            <v>6493</v>
          </cell>
          <cell r="E338">
            <v>37112</v>
          </cell>
          <cell r="F338" t="str">
            <v>I</v>
          </cell>
          <cell r="G338" t="str">
            <v>JOHN HINDMARSH ACT PTY LTD</v>
          </cell>
          <cell r="H338" t="str">
            <v>Peisley, Mr. Warren</v>
          </cell>
          <cell r="I338" t="str">
            <v>Elec Ntwk Project</v>
          </cell>
          <cell r="J338" t="str">
            <v>Full Payment</v>
          </cell>
          <cell r="K338">
            <v>11</v>
          </cell>
          <cell r="L338">
            <v>0</v>
          </cell>
          <cell r="M338">
            <v>34102</v>
          </cell>
          <cell r="N338">
            <v>0</v>
          </cell>
        </row>
        <row r="339">
          <cell r="A339">
            <v>513183</v>
          </cell>
          <cell r="B339">
            <v>10.1</v>
          </cell>
          <cell r="C339">
            <v>436</v>
          </cell>
          <cell r="D339">
            <v>5300</v>
          </cell>
          <cell r="E339">
            <v>37159</v>
          </cell>
          <cell r="F339" t="str">
            <v>I</v>
          </cell>
          <cell r="G339" t="str">
            <v>WOLFHAGEN E</v>
          </cell>
          <cell r="H339" t="str">
            <v>Singh, Mr. Darshan</v>
          </cell>
          <cell r="I339" t="str">
            <v>Elec Ntwk Project</v>
          </cell>
          <cell r="J339" t="str">
            <v>Full Payment</v>
          </cell>
          <cell r="K339">
            <v>11</v>
          </cell>
          <cell r="L339">
            <v>0</v>
          </cell>
          <cell r="M339">
            <v>34102</v>
          </cell>
          <cell r="N339">
            <v>0</v>
          </cell>
        </row>
        <row r="340">
          <cell r="A340">
            <v>513184</v>
          </cell>
          <cell r="B340">
            <v>30.1</v>
          </cell>
          <cell r="C340">
            <v>409</v>
          </cell>
          <cell r="D340">
            <v>9259</v>
          </cell>
          <cell r="E340">
            <v>37137</v>
          </cell>
          <cell r="F340" t="str">
            <v>I</v>
          </cell>
          <cell r="G340" t="str">
            <v>MACARTHUR B</v>
          </cell>
          <cell r="H340" t="str">
            <v>Maguire, Paul</v>
          </cell>
          <cell r="I340" t="str">
            <v>Ancillary Project</v>
          </cell>
          <cell r="J340" t="str">
            <v>Full Payment</v>
          </cell>
          <cell r="K340">
            <v>11</v>
          </cell>
          <cell r="L340">
            <v>0</v>
          </cell>
          <cell r="M340">
            <v>34102</v>
          </cell>
          <cell r="N340">
            <v>0</v>
          </cell>
        </row>
        <row r="341">
          <cell r="A341">
            <v>513191</v>
          </cell>
          <cell r="B341">
            <v>30.1</v>
          </cell>
          <cell r="C341">
            <v>434</v>
          </cell>
          <cell r="D341">
            <v>97540</v>
          </cell>
          <cell r="E341">
            <v>37159</v>
          </cell>
          <cell r="F341" t="str">
            <v>I</v>
          </cell>
          <cell r="G341" t="str">
            <v>CANBERRA ESTATE PTY LTD</v>
          </cell>
          <cell r="H341" t="str">
            <v>Ochmanski, Mrs. Dana</v>
          </cell>
          <cell r="I341" t="str">
            <v>Elec Ntwk Project</v>
          </cell>
          <cell r="J341" t="str">
            <v>50% or 100% Payment</v>
          </cell>
          <cell r="K341">
            <v>11</v>
          </cell>
          <cell r="L341">
            <v>0</v>
          </cell>
          <cell r="M341">
            <v>34102</v>
          </cell>
          <cell r="N341">
            <v>0</v>
          </cell>
        </row>
        <row r="342">
          <cell r="A342">
            <v>513192</v>
          </cell>
          <cell r="B342">
            <v>30.1</v>
          </cell>
          <cell r="C342">
            <v>485</v>
          </cell>
          <cell r="D342">
            <v>77680</v>
          </cell>
          <cell r="E342">
            <v>37207</v>
          </cell>
          <cell r="F342" t="str">
            <v>I</v>
          </cell>
          <cell r="G342" t="str">
            <v>CANBERRA ESTATE PTY LTD</v>
          </cell>
          <cell r="H342" t="str">
            <v>Ochmanski, Mrs. Dana</v>
          </cell>
          <cell r="I342" t="str">
            <v>Ancillary-Design</v>
          </cell>
          <cell r="J342" t="str">
            <v>50% or 100% Payment</v>
          </cell>
          <cell r="K342">
            <v>11</v>
          </cell>
          <cell r="L342">
            <v>0</v>
          </cell>
          <cell r="M342">
            <v>34102</v>
          </cell>
          <cell r="N342">
            <v>0</v>
          </cell>
        </row>
        <row r="343">
          <cell r="A343">
            <v>513193</v>
          </cell>
          <cell r="B343">
            <v>30.1</v>
          </cell>
          <cell r="C343">
            <v>511</v>
          </cell>
          <cell r="D343">
            <v>35860</v>
          </cell>
          <cell r="E343">
            <v>37223</v>
          </cell>
          <cell r="F343" t="str">
            <v>I</v>
          </cell>
          <cell r="G343" t="str">
            <v>CANBERRA CONTRACTORS PTY LTD</v>
          </cell>
          <cell r="H343" t="str">
            <v>Ochmanski, Mrs. Dana</v>
          </cell>
          <cell r="I343" t="str">
            <v>Elec Ntwk Project</v>
          </cell>
          <cell r="J343" t="str">
            <v>50% or 100% Payment</v>
          </cell>
          <cell r="K343">
            <v>11</v>
          </cell>
          <cell r="L343">
            <v>0</v>
          </cell>
          <cell r="M343">
            <v>34102</v>
          </cell>
          <cell r="N343">
            <v>0</v>
          </cell>
        </row>
        <row r="344">
          <cell r="A344">
            <v>513194</v>
          </cell>
          <cell r="B344">
            <v>10.1</v>
          </cell>
          <cell r="C344">
            <v>481</v>
          </cell>
          <cell r="D344">
            <v>2227.27</v>
          </cell>
          <cell r="E344">
            <v>37204</v>
          </cell>
          <cell r="F344" t="str">
            <v>I</v>
          </cell>
          <cell r="G344" t="str">
            <v>Milin Brothers Pty Ltd</v>
          </cell>
          <cell r="H344" t="str">
            <v>Singh, Mr. Darshan</v>
          </cell>
          <cell r="I344" t="str">
            <v>Elec Ntwk Project</v>
          </cell>
          <cell r="J344" t="str">
            <v>Full Payment</v>
          </cell>
          <cell r="K344">
            <v>11</v>
          </cell>
          <cell r="L344">
            <v>0</v>
          </cell>
          <cell r="M344">
            <v>34102</v>
          </cell>
          <cell r="N344">
            <v>0</v>
          </cell>
        </row>
        <row r="345">
          <cell r="A345">
            <v>513195</v>
          </cell>
          <cell r="B345">
            <v>30.1</v>
          </cell>
          <cell r="C345">
            <v>549</v>
          </cell>
          <cell r="D345">
            <v>113236</v>
          </cell>
          <cell r="E345">
            <v>37279</v>
          </cell>
          <cell r="F345" t="str">
            <v>I</v>
          </cell>
          <cell r="G345" t="str">
            <v>HABITAT LAND PTY LTD</v>
          </cell>
          <cell r="H345" t="str">
            <v>Cortes, Frank</v>
          </cell>
          <cell r="I345" t="str">
            <v>Elec Ntwk Project</v>
          </cell>
          <cell r="J345" t="str">
            <v>50% or 100% Payment</v>
          </cell>
          <cell r="K345">
            <v>11</v>
          </cell>
          <cell r="L345">
            <v>0</v>
          </cell>
          <cell r="M345">
            <v>34102</v>
          </cell>
          <cell r="N345">
            <v>0</v>
          </cell>
        </row>
        <row r="346">
          <cell r="A346">
            <v>513199</v>
          </cell>
          <cell r="B346">
            <v>30.1</v>
          </cell>
          <cell r="C346">
            <v>474</v>
          </cell>
          <cell r="D346">
            <v>38548</v>
          </cell>
          <cell r="E346">
            <v>37197</v>
          </cell>
          <cell r="F346" t="str">
            <v>I</v>
          </cell>
          <cell r="G346" t="str">
            <v>HABITAT LAND PTY LTD</v>
          </cell>
          <cell r="H346" t="str">
            <v>Cortes, Frank</v>
          </cell>
          <cell r="I346" t="str">
            <v>Ancillary Project</v>
          </cell>
          <cell r="J346" t="str">
            <v>50% or 100% Payment</v>
          </cell>
          <cell r="K346">
            <v>11</v>
          </cell>
          <cell r="L346">
            <v>0</v>
          </cell>
          <cell r="M346">
            <v>34102</v>
          </cell>
          <cell r="N346">
            <v>0</v>
          </cell>
        </row>
        <row r="347">
          <cell r="A347">
            <v>513204</v>
          </cell>
          <cell r="B347">
            <v>10.1</v>
          </cell>
          <cell r="C347">
            <v>417</v>
          </cell>
          <cell r="D347">
            <v>2800</v>
          </cell>
          <cell r="E347">
            <v>37144</v>
          </cell>
          <cell r="F347" t="str">
            <v>I</v>
          </cell>
          <cell r="G347" t="str">
            <v>TURNER BUILDING COMPANY PTY LTD</v>
          </cell>
          <cell r="H347" t="str">
            <v>Singh, Mr. Darshan</v>
          </cell>
          <cell r="I347" t="str">
            <v>Elec Ntwk Project</v>
          </cell>
          <cell r="J347" t="str">
            <v>Full Payment</v>
          </cell>
          <cell r="K347">
            <v>11</v>
          </cell>
          <cell r="L347">
            <v>0</v>
          </cell>
          <cell r="M347">
            <v>34102</v>
          </cell>
          <cell r="N347">
            <v>0</v>
          </cell>
        </row>
        <row r="348">
          <cell r="A348">
            <v>513207</v>
          </cell>
          <cell r="B348">
            <v>30.1</v>
          </cell>
          <cell r="C348">
            <v>459</v>
          </cell>
          <cell r="D348">
            <v>12070</v>
          </cell>
          <cell r="E348">
            <v>37186</v>
          </cell>
          <cell r="F348" t="str">
            <v>I</v>
          </cell>
          <cell r="G348" t="str">
            <v>Mr Neil Reid</v>
          </cell>
          <cell r="H348" t="str">
            <v>Walisundara, Mrs. Lakshmi</v>
          </cell>
          <cell r="I348" t="str">
            <v>Ancillary Project</v>
          </cell>
          <cell r="J348" t="str">
            <v>Full Payment</v>
          </cell>
          <cell r="K348">
            <v>11</v>
          </cell>
          <cell r="L348">
            <v>0</v>
          </cell>
          <cell r="M348">
            <v>34102</v>
          </cell>
          <cell r="N348">
            <v>0</v>
          </cell>
        </row>
        <row r="349">
          <cell r="A349">
            <v>513210</v>
          </cell>
          <cell r="B349">
            <v>10.1</v>
          </cell>
          <cell r="C349">
            <v>426</v>
          </cell>
          <cell r="D349">
            <v>1786.36</v>
          </cell>
          <cell r="E349">
            <v>37152</v>
          </cell>
          <cell r="F349" t="str">
            <v>I</v>
          </cell>
          <cell r="G349" t="str">
            <v>TOORAK MANAGEMENT PTY LTD</v>
          </cell>
          <cell r="H349" t="str">
            <v>Singh, Mr. Darshan</v>
          </cell>
          <cell r="I349" t="str">
            <v>Elec Ntwk Project</v>
          </cell>
          <cell r="J349" t="str">
            <v>Full Payment</v>
          </cell>
          <cell r="K349">
            <v>11</v>
          </cell>
          <cell r="L349">
            <v>0</v>
          </cell>
          <cell r="M349">
            <v>34102</v>
          </cell>
          <cell r="N349">
            <v>0</v>
          </cell>
        </row>
        <row r="350">
          <cell r="A350">
            <v>513211</v>
          </cell>
          <cell r="B350">
            <v>10.1</v>
          </cell>
          <cell r="C350">
            <v>428</v>
          </cell>
          <cell r="D350">
            <v>2772.73</v>
          </cell>
          <cell r="E350">
            <v>37154</v>
          </cell>
          <cell r="F350" t="str">
            <v>I</v>
          </cell>
          <cell r="G350" t="str">
            <v>MANTEENA CONSTRUCTIONS</v>
          </cell>
          <cell r="H350" t="str">
            <v>Singh, Mr. Darshan</v>
          </cell>
          <cell r="I350" t="str">
            <v>Elec Ntwk Project</v>
          </cell>
          <cell r="J350" t="str">
            <v>Full Payment</v>
          </cell>
          <cell r="K350">
            <v>11</v>
          </cell>
          <cell r="L350">
            <v>0</v>
          </cell>
          <cell r="M350">
            <v>34102</v>
          </cell>
          <cell r="N350">
            <v>0</v>
          </cell>
        </row>
        <row r="351">
          <cell r="A351">
            <v>513212</v>
          </cell>
          <cell r="B351">
            <v>30.1</v>
          </cell>
          <cell r="C351">
            <v>513</v>
          </cell>
          <cell r="D351">
            <v>15680</v>
          </cell>
          <cell r="E351">
            <v>37223</v>
          </cell>
          <cell r="F351" t="str">
            <v>I</v>
          </cell>
          <cell r="G351" t="str">
            <v>CANBERRA INTERNATIONAL AIRPORT</v>
          </cell>
          <cell r="H351" t="str">
            <v>Cortes, Frank</v>
          </cell>
          <cell r="I351" t="str">
            <v>Ancillary Project</v>
          </cell>
          <cell r="J351" t="str">
            <v>Full Payment</v>
          </cell>
          <cell r="K351">
            <v>11</v>
          </cell>
          <cell r="L351">
            <v>0</v>
          </cell>
          <cell r="M351">
            <v>34102</v>
          </cell>
          <cell r="N351">
            <v>0</v>
          </cell>
        </row>
        <row r="352">
          <cell r="A352">
            <v>513220</v>
          </cell>
          <cell r="B352">
            <v>30.1</v>
          </cell>
          <cell r="C352">
            <v>446</v>
          </cell>
          <cell r="D352">
            <v>28083.200000000001</v>
          </cell>
          <cell r="E352">
            <v>37162</v>
          </cell>
          <cell r="F352" t="str">
            <v>I</v>
          </cell>
          <cell r="G352" t="str">
            <v>A &amp; A CONSTRUCTIONS</v>
          </cell>
          <cell r="H352" t="str">
            <v>Maguire, Paul</v>
          </cell>
          <cell r="I352" t="str">
            <v>Ancillary Project</v>
          </cell>
          <cell r="J352" t="str">
            <v>Full Payment</v>
          </cell>
          <cell r="K352">
            <v>11</v>
          </cell>
          <cell r="L352">
            <v>0</v>
          </cell>
          <cell r="M352">
            <v>34102</v>
          </cell>
          <cell r="N352">
            <v>0</v>
          </cell>
        </row>
        <row r="353">
          <cell r="A353">
            <v>513220</v>
          </cell>
          <cell r="B353">
            <v>30.1</v>
          </cell>
          <cell r="C353">
            <v>461</v>
          </cell>
          <cell r="D353">
            <v>7020.8</v>
          </cell>
          <cell r="E353">
            <v>37187</v>
          </cell>
          <cell r="F353" t="str">
            <v>I</v>
          </cell>
          <cell r="G353" t="str">
            <v>A &amp; A CONSTRUCTIONS</v>
          </cell>
          <cell r="H353" t="str">
            <v>Walisundara, Mrs. Lakshmi</v>
          </cell>
          <cell r="I353" t="str">
            <v>Ancillary Project</v>
          </cell>
          <cell r="J353" t="str">
            <v>Special Payment</v>
          </cell>
          <cell r="K353">
            <v>11</v>
          </cell>
          <cell r="L353">
            <v>0</v>
          </cell>
          <cell r="M353">
            <v>34102</v>
          </cell>
          <cell r="N353">
            <v>0</v>
          </cell>
        </row>
        <row r="354">
          <cell r="A354">
            <v>513222</v>
          </cell>
          <cell r="B354">
            <v>30.1</v>
          </cell>
          <cell r="C354">
            <v>445</v>
          </cell>
          <cell r="D354">
            <v>15110</v>
          </cell>
          <cell r="E354">
            <v>37161</v>
          </cell>
          <cell r="F354" t="str">
            <v>I</v>
          </cell>
          <cell r="G354" t="str">
            <v>ACT PROCUREMENT AND PROJECTS</v>
          </cell>
          <cell r="H354" t="str">
            <v>Walisundara, Mrs. Lakshmi</v>
          </cell>
          <cell r="I354" t="str">
            <v>Ancillary-Design</v>
          </cell>
          <cell r="J354" t="str">
            <v>Full Payment</v>
          </cell>
          <cell r="K354">
            <v>11</v>
          </cell>
          <cell r="L354">
            <v>0</v>
          </cell>
          <cell r="M354">
            <v>34102</v>
          </cell>
          <cell r="N354">
            <v>0</v>
          </cell>
        </row>
        <row r="355">
          <cell r="A355">
            <v>513224</v>
          </cell>
          <cell r="B355">
            <v>30.1</v>
          </cell>
          <cell r="C355">
            <v>482</v>
          </cell>
          <cell r="D355">
            <v>19020</v>
          </cell>
          <cell r="E355">
            <v>37204</v>
          </cell>
          <cell r="F355" t="str">
            <v>I</v>
          </cell>
          <cell r="G355" t="str">
            <v>THIESS SERVICES PTY LTD</v>
          </cell>
          <cell r="H355" t="str">
            <v>Rewal, Mr. Subhash</v>
          </cell>
          <cell r="I355" t="str">
            <v>Ancillary-Design</v>
          </cell>
          <cell r="J355" t="str">
            <v>Full Payment</v>
          </cell>
          <cell r="K355">
            <v>11</v>
          </cell>
          <cell r="L355">
            <v>0</v>
          </cell>
          <cell r="M355">
            <v>34102</v>
          </cell>
          <cell r="N355">
            <v>0</v>
          </cell>
        </row>
        <row r="356">
          <cell r="A356">
            <v>513225</v>
          </cell>
          <cell r="B356">
            <v>30.1</v>
          </cell>
          <cell r="C356">
            <v>452</v>
          </cell>
          <cell r="D356">
            <v>6970</v>
          </cell>
          <cell r="E356">
            <v>37176</v>
          </cell>
          <cell r="F356" t="str">
            <v>I</v>
          </cell>
          <cell r="G356" t="str">
            <v>Bodman Dave Electrical Services</v>
          </cell>
          <cell r="H356" t="str">
            <v>Roesler, Mr. Michael</v>
          </cell>
          <cell r="I356" t="str">
            <v>Elec Ntwk Project</v>
          </cell>
          <cell r="J356" t="str">
            <v>Full Payment</v>
          </cell>
          <cell r="K356">
            <v>11</v>
          </cell>
          <cell r="L356">
            <v>0</v>
          </cell>
          <cell r="M356">
            <v>34102</v>
          </cell>
          <cell r="N356">
            <v>0</v>
          </cell>
        </row>
        <row r="357">
          <cell r="A357">
            <v>513226</v>
          </cell>
          <cell r="B357">
            <v>30.1</v>
          </cell>
          <cell r="C357">
            <v>566</v>
          </cell>
          <cell r="D357">
            <v>121510</v>
          </cell>
          <cell r="E357">
            <v>37295</v>
          </cell>
          <cell r="F357" t="str">
            <v>I</v>
          </cell>
          <cell r="G357" t="str">
            <v>CANBERRA INVESTMENT CORPORATION</v>
          </cell>
          <cell r="H357" t="str">
            <v>Peisley, Mr. Warren</v>
          </cell>
          <cell r="I357" t="str">
            <v>Elec Ntwk Project</v>
          </cell>
          <cell r="J357" t="str">
            <v>50% or 100% Payment</v>
          </cell>
          <cell r="K357">
            <v>11</v>
          </cell>
          <cell r="L357">
            <v>0</v>
          </cell>
          <cell r="M357">
            <v>34102</v>
          </cell>
          <cell r="N357">
            <v>0</v>
          </cell>
        </row>
        <row r="358">
          <cell r="A358">
            <v>513228</v>
          </cell>
          <cell r="B358">
            <v>30.1</v>
          </cell>
          <cell r="C358">
            <v>462</v>
          </cell>
          <cell r="D358">
            <v>1720</v>
          </cell>
          <cell r="E358">
            <v>37187</v>
          </cell>
          <cell r="F358" t="str">
            <v>I</v>
          </cell>
          <cell r="G358" t="str">
            <v>Mr G Haridemos</v>
          </cell>
          <cell r="H358" t="str">
            <v>Malcolm, Doug</v>
          </cell>
          <cell r="I358" t="str">
            <v>Elec Ntwk Project</v>
          </cell>
          <cell r="J358" t="str">
            <v>Full Payment</v>
          </cell>
          <cell r="K358">
            <v>11</v>
          </cell>
          <cell r="L358">
            <v>0</v>
          </cell>
          <cell r="M358">
            <v>34102</v>
          </cell>
          <cell r="N358">
            <v>0</v>
          </cell>
        </row>
        <row r="359">
          <cell r="A359">
            <v>513232</v>
          </cell>
          <cell r="B359">
            <v>30.1</v>
          </cell>
          <cell r="C359">
            <v>558</v>
          </cell>
          <cell r="D359">
            <v>128285</v>
          </cell>
          <cell r="E359">
            <v>37285</v>
          </cell>
          <cell r="F359" t="str">
            <v>I</v>
          </cell>
          <cell r="G359" t="str">
            <v>MBA LAND</v>
          </cell>
          <cell r="H359" t="str">
            <v>Walisundara, Mrs. Lakshmi</v>
          </cell>
          <cell r="I359" t="str">
            <v>Ancillary Project</v>
          </cell>
          <cell r="J359" t="str">
            <v>50% or 100% Payment</v>
          </cell>
          <cell r="K359">
            <v>11</v>
          </cell>
          <cell r="L359">
            <v>0</v>
          </cell>
          <cell r="M359">
            <v>34102</v>
          </cell>
          <cell r="N359">
            <v>0</v>
          </cell>
        </row>
        <row r="360">
          <cell r="A360">
            <v>513234</v>
          </cell>
          <cell r="B360">
            <v>10.1</v>
          </cell>
          <cell r="C360">
            <v>586</v>
          </cell>
          <cell r="D360">
            <v>4230</v>
          </cell>
          <cell r="E360">
            <v>37309</v>
          </cell>
          <cell r="F360" t="str">
            <v>I</v>
          </cell>
          <cell r="G360" t="str">
            <v>SUTTON &amp; HORSLEY PROJECTS PTY LTD</v>
          </cell>
          <cell r="H360" t="str">
            <v>Singh, Mr. Darshan</v>
          </cell>
          <cell r="I360" t="str">
            <v>Elec Ntwk Project</v>
          </cell>
          <cell r="J360" t="str">
            <v>Full Payment</v>
          </cell>
          <cell r="K360">
            <v>11</v>
          </cell>
          <cell r="L360">
            <v>0</v>
          </cell>
          <cell r="M360">
            <v>34102</v>
          </cell>
          <cell r="N360">
            <v>0</v>
          </cell>
        </row>
        <row r="361">
          <cell r="A361">
            <v>513240</v>
          </cell>
          <cell r="B361">
            <v>30.1</v>
          </cell>
          <cell r="C361">
            <v>472</v>
          </cell>
          <cell r="D361">
            <v>1875</v>
          </cell>
          <cell r="E361">
            <v>37195</v>
          </cell>
          <cell r="F361" t="str">
            <v>I</v>
          </cell>
          <cell r="G361" t="str">
            <v>KOUNDOURIS GROUP</v>
          </cell>
          <cell r="H361" t="str">
            <v>Peisley, Mr. Warren</v>
          </cell>
          <cell r="I361" t="str">
            <v>Elec Ntwk Project</v>
          </cell>
          <cell r="J361" t="str">
            <v>Full Payment</v>
          </cell>
          <cell r="K361">
            <v>11</v>
          </cell>
          <cell r="L361">
            <v>0</v>
          </cell>
          <cell r="M361">
            <v>34102</v>
          </cell>
          <cell r="N361">
            <v>0</v>
          </cell>
        </row>
        <row r="362">
          <cell r="A362">
            <v>513242</v>
          </cell>
          <cell r="B362">
            <v>10.1</v>
          </cell>
          <cell r="C362">
            <v>453</v>
          </cell>
          <cell r="D362">
            <v>936.36</v>
          </cell>
          <cell r="E362">
            <v>37180</v>
          </cell>
          <cell r="F362" t="str">
            <v>I</v>
          </cell>
          <cell r="G362" t="str">
            <v>NETWORK ELECTRICAL SERVICES PTY LTD</v>
          </cell>
          <cell r="H362" t="str">
            <v>Singh, Mr. Darshan</v>
          </cell>
          <cell r="I362" t="str">
            <v>Elec Ntwk Project</v>
          </cell>
          <cell r="J362" t="str">
            <v>Full Payment</v>
          </cell>
          <cell r="K362">
            <v>11</v>
          </cell>
          <cell r="L362">
            <v>0</v>
          </cell>
          <cell r="M362">
            <v>34102</v>
          </cell>
          <cell r="N362">
            <v>0</v>
          </cell>
        </row>
        <row r="363">
          <cell r="A363">
            <v>513248</v>
          </cell>
          <cell r="B363">
            <v>10.1</v>
          </cell>
          <cell r="C363">
            <v>556</v>
          </cell>
          <cell r="D363">
            <v>47200</v>
          </cell>
          <cell r="E363">
            <v>37281</v>
          </cell>
          <cell r="F363" t="str">
            <v>I</v>
          </cell>
          <cell r="G363" t="str">
            <v>ABA CONSTRUCTION MANAGERS PTY LTD</v>
          </cell>
          <cell r="H363" t="str">
            <v>Ochmanski, Mrs. Dana</v>
          </cell>
          <cell r="I363" t="str">
            <v>Elec Ntwk Project</v>
          </cell>
          <cell r="J363" t="str">
            <v>Full Payment</v>
          </cell>
          <cell r="K363">
            <v>11</v>
          </cell>
          <cell r="L363">
            <v>0</v>
          </cell>
          <cell r="M363">
            <v>34102</v>
          </cell>
          <cell r="N363">
            <v>0</v>
          </cell>
        </row>
        <row r="364">
          <cell r="A364">
            <v>513257</v>
          </cell>
          <cell r="B364">
            <v>10.1</v>
          </cell>
          <cell r="C364">
            <v>547</v>
          </cell>
          <cell r="D364">
            <v>1613.64</v>
          </cell>
          <cell r="E364">
            <v>37272</v>
          </cell>
          <cell r="F364" t="str">
            <v>I</v>
          </cell>
          <cell r="G364" t="str">
            <v>ABA CONSTRUCTION MANAGERS PTY LTD</v>
          </cell>
          <cell r="H364" t="str">
            <v>Singh, Mr. Darshan</v>
          </cell>
          <cell r="I364" t="str">
            <v>Elec Ntwk Project</v>
          </cell>
          <cell r="J364" t="str">
            <v>Full Payment</v>
          </cell>
          <cell r="K364">
            <v>11</v>
          </cell>
          <cell r="L364">
            <v>0</v>
          </cell>
          <cell r="M364">
            <v>34102</v>
          </cell>
          <cell r="N364">
            <v>0</v>
          </cell>
        </row>
        <row r="365">
          <cell r="A365">
            <v>513260</v>
          </cell>
          <cell r="B365">
            <v>30.1</v>
          </cell>
          <cell r="C365">
            <v>538</v>
          </cell>
          <cell r="D365">
            <v>64040</v>
          </cell>
          <cell r="E365">
            <v>37246</v>
          </cell>
          <cell r="F365" t="str">
            <v>I</v>
          </cell>
          <cell r="G365" t="str">
            <v>CANBERRA ESTATE PTY LTD</v>
          </cell>
          <cell r="H365" t="str">
            <v>Ochmanski, Mrs. Dana</v>
          </cell>
          <cell r="I365" t="str">
            <v>Elec Ntwk Project</v>
          </cell>
          <cell r="J365" t="str">
            <v>50% or 100% Payment</v>
          </cell>
          <cell r="K365">
            <v>11</v>
          </cell>
          <cell r="L365">
            <v>0</v>
          </cell>
          <cell r="M365">
            <v>34102</v>
          </cell>
          <cell r="N365">
            <v>0</v>
          </cell>
        </row>
        <row r="366">
          <cell r="A366">
            <v>513261</v>
          </cell>
          <cell r="B366">
            <v>30.1</v>
          </cell>
          <cell r="C366">
            <v>500</v>
          </cell>
          <cell r="D366">
            <v>7800</v>
          </cell>
          <cell r="E366">
            <v>37215</v>
          </cell>
          <cell r="F366" t="str">
            <v>I</v>
          </cell>
          <cell r="G366" t="str">
            <v>GUTTERIDGE HASKINS &amp; DAVEY PTY LTD</v>
          </cell>
          <cell r="H366" t="str">
            <v>Ochmanski, Mrs. Dana</v>
          </cell>
          <cell r="I366" t="str">
            <v>Elec Ntwk Project</v>
          </cell>
          <cell r="J366" t="str">
            <v>Full Payment</v>
          </cell>
          <cell r="K366">
            <v>11</v>
          </cell>
          <cell r="L366">
            <v>2101</v>
          </cell>
          <cell r="M366">
            <v>68170</v>
          </cell>
          <cell r="N366">
            <v>50200</v>
          </cell>
        </row>
        <row r="367">
          <cell r="A367">
            <v>513262</v>
          </cell>
          <cell r="B367">
            <v>30.1</v>
          </cell>
          <cell r="C367">
            <v>507</v>
          </cell>
          <cell r="D367">
            <v>7832</v>
          </cell>
          <cell r="E367">
            <v>37221</v>
          </cell>
          <cell r="F367" t="str">
            <v>I</v>
          </cell>
          <cell r="G367" t="str">
            <v>MASCOT HOMES PTY LTD</v>
          </cell>
          <cell r="H367" t="str">
            <v>Rewal, Mr. Subhash</v>
          </cell>
          <cell r="I367" t="str">
            <v>Elec Ntwk Project</v>
          </cell>
          <cell r="J367" t="str">
            <v>Full Payment</v>
          </cell>
          <cell r="K367">
            <v>11</v>
          </cell>
          <cell r="L367">
            <v>0</v>
          </cell>
          <cell r="M367">
            <v>34102</v>
          </cell>
          <cell r="N367">
            <v>0</v>
          </cell>
        </row>
        <row r="368">
          <cell r="A368">
            <v>513266</v>
          </cell>
          <cell r="B368">
            <v>30.1</v>
          </cell>
          <cell r="C368">
            <v>522</v>
          </cell>
          <cell r="D368">
            <v>2680</v>
          </cell>
          <cell r="E368">
            <v>37231</v>
          </cell>
          <cell r="F368" t="str">
            <v>I</v>
          </cell>
          <cell r="G368" t="str">
            <v>GUTTERIDGE HASKINS &amp; DAVEY PTY LTD</v>
          </cell>
          <cell r="H368" t="str">
            <v>Walisundara, Mr. Upul</v>
          </cell>
          <cell r="I368" t="str">
            <v>Elec Ntwk Project</v>
          </cell>
          <cell r="J368" t="str">
            <v>Full Payment</v>
          </cell>
          <cell r="K368">
            <v>11</v>
          </cell>
          <cell r="L368">
            <v>2101</v>
          </cell>
          <cell r="M368">
            <v>68170</v>
          </cell>
          <cell r="N368">
            <v>50200</v>
          </cell>
        </row>
        <row r="369">
          <cell r="A369">
            <v>513267</v>
          </cell>
          <cell r="B369">
            <v>30.1</v>
          </cell>
          <cell r="C369">
            <v>493</v>
          </cell>
          <cell r="D369">
            <v>2475</v>
          </cell>
          <cell r="E369">
            <v>37211</v>
          </cell>
          <cell r="F369" t="str">
            <v>I</v>
          </cell>
          <cell r="G369" t="str">
            <v>HEYDAY GROUP</v>
          </cell>
          <cell r="H369" t="str">
            <v>Hunnemann, Frank</v>
          </cell>
          <cell r="I369" t="str">
            <v>Elec Ntwk Project</v>
          </cell>
          <cell r="J369" t="str">
            <v>Full Payment</v>
          </cell>
          <cell r="K369">
            <v>11</v>
          </cell>
          <cell r="L369">
            <v>0</v>
          </cell>
          <cell r="M369">
            <v>34102</v>
          </cell>
          <cell r="N369">
            <v>0</v>
          </cell>
        </row>
        <row r="370">
          <cell r="A370">
            <v>513269</v>
          </cell>
          <cell r="B370">
            <v>30.1</v>
          </cell>
          <cell r="C370">
            <v>512</v>
          </cell>
          <cell r="D370">
            <v>4185</v>
          </cell>
          <cell r="E370">
            <v>37223</v>
          </cell>
          <cell r="F370" t="str">
            <v>I</v>
          </cell>
          <cell r="G370" t="str">
            <v>SCHIAVELLO COMMERCIAL INTERIORS</v>
          </cell>
          <cell r="H370" t="str">
            <v>Roesler, Mr. Michael</v>
          </cell>
          <cell r="I370" t="str">
            <v>Elec Ntwk Project</v>
          </cell>
          <cell r="J370" t="str">
            <v>Full Payment</v>
          </cell>
          <cell r="K370">
            <v>11</v>
          </cell>
          <cell r="L370">
            <v>0</v>
          </cell>
          <cell r="M370">
            <v>34102</v>
          </cell>
          <cell r="N370">
            <v>0</v>
          </cell>
        </row>
        <row r="371">
          <cell r="A371">
            <v>513277</v>
          </cell>
          <cell r="B371">
            <v>10.1</v>
          </cell>
          <cell r="C371">
            <v>516</v>
          </cell>
          <cell r="D371">
            <v>9668.18</v>
          </cell>
          <cell r="E371">
            <v>37228</v>
          </cell>
          <cell r="F371" t="str">
            <v>I</v>
          </cell>
          <cell r="G371" t="str">
            <v>CIC PENDON PTY LTD</v>
          </cell>
          <cell r="H371" t="str">
            <v>Singh, Mr. Darshan</v>
          </cell>
          <cell r="I371" t="str">
            <v>Elec Ntwk Project</v>
          </cell>
          <cell r="J371" t="str">
            <v>Full Payment</v>
          </cell>
          <cell r="K371">
            <v>11</v>
          </cell>
          <cell r="L371">
            <v>0</v>
          </cell>
          <cell r="M371">
            <v>34102</v>
          </cell>
          <cell r="N371">
            <v>0</v>
          </cell>
        </row>
        <row r="372">
          <cell r="A372">
            <v>513282</v>
          </cell>
          <cell r="B372">
            <v>30.1</v>
          </cell>
          <cell r="C372">
            <v>559</v>
          </cell>
          <cell r="D372">
            <v>3460</v>
          </cell>
          <cell r="E372">
            <v>37286</v>
          </cell>
          <cell r="F372" t="str">
            <v>I</v>
          </cell>
          <cell r="G372" t="str">
            <v>NETWORK ELECTRICAL SERVICES PTY LTD</v>
          </cell>
          <cell r="H372" t="str">
            <v>Walisundara, Mrs. Lakshmi</v>
          </cell>
          <cell r="I372" t="str">
            <v>Ancillary Project</v>
          </cell>
          <cell r="J372" t="str">
            <v>Full Payment</v>
          </cell>
          <cell r="K372">
            <v>11</v>
          </cell>
          <cell r="L372">
            <v>0</v>
          </cell>
          <cell r="M372">
            <v>34102</v>
          </cell>
          <cell r="N372">
            <v>0</v>
          </cell>
        </row>
        <row r="373">
          <cell r="A373">
            <v>513287</v>
          </cell>
          <cell r="B373">
            <v>30.1</v>
          </cell>
          <cell r="C373">
            <v>525</v>
          </cell>
          <cell r="D373">
            <v>10143</v>
          </cell>
          <cell r="E373">
            <v>37235</v>
          </cell>
          <cell r="F373" t="str">
            <v>I</v>
          </cell>
          <cell r="G373" t="str">
            <v>BEUTLER PROPERTIES</v>
          </cell>
          <cell r="H373" t="str">
            <v>Malcolm, Doug</v>
          </cell>
          <cell r="I373" t="str">
            <v>Elec Ntwk Project</v>
          </cell>
          <cell r="J373" t="str">
            <v>Full Payment</v>
          </cell>
          <cell r="K373">
            <v>11</v>
          </cell>
          <cell r="L373">
            <v>0</v>
          </cell>
          <cell r="M373">
            <v>34102</v>
          </cell>
          <cell r="N373">
            <v>0</v>
          </cell>
        </row>
        <row r="374">
          <cell r="A374">
            <v>513291</v>
          </cell>
          <cell r="B374">
            <v>30.1</v>
          </cell>
          <cell r="C374">
            <v>534</v>
          </cell>
          <cell r="D374">
            <v>9760</v>
          </cell>
          <cell r="E374">
            <v>37243</v>
          </cell>
          <cell r="F374" t="str">
            <v>I</v>
          </cell>
          <cell r="G374" t="str">
            <v>WODEN CONSTRUCTION</v>
          </cell>
          <cell r="H374" t="str">
            <v>Peisley, Mr. Warren</v>
          </cell>
          <cell r="I374" t="str">
            <v>Elec Ntwk Project</v>
          </cell>
          <cell r="J374" t="str">
            <v>Full Payment</v>
          </cell>
          <cell r="K374">
            <v>11</v>
          </cell>
          <cell r="L374">
            <v>0</v>
          </cell>
          <cell r="M374">
            <v>34102</v>
          </cell>
          <cell r="N374">
            <v>0</v>
          </cell>
        </row>
        <row r="375">
          <cell r="A375">
            <v>513292</v>
          </cell>
          <cell r="B375">
            <v>30.1</v>
          </cell>
          <cell r="C375">
            <v>554</v>
          </cell>
          <cell r="D375">
            <v>33700</v>
          </cell>
          <cell r="E375">
            <v>37281</v>
          </cell>
          <cell r="F375" t="str">
            <v>I</v>
          </cell>
          <cell r="G375" t="str">
            <v>KENOSS PTY LTD</v>
          </cell>
          <cell r="H375" t="str">
            <v>Rewal, Mr. Subhash</v>
          </cell>
          <cell r="I375" t="str">
            <v>Elec Ntwk Project</v>
          </cell>
          <cell r="J375" t="str">
            <v>Full Payment</v>
          </cell>
          <cell r="K375">
            <v>11</v>
          </cell>
          <cell r="L375">
            <v>0</v>
          </cell>
          <cell r="M375">
            <v>34102</v>
          </cell>
          <cell r="N375">
            <v>0</v>
          </cell>
        </row>
        <row r="376">
          <cell r="A376">
            <v>513298</v>
          </cell>
          <cell r="B376">
            <v>30.1</v>
          </cell>
          <cell r="C376">
            <v>546</v>
          </cell>
          <cell r="D376">
            <v>14480</v>
          </cell>
          <cell r="E376">
            <v>37272</v>
          </cell>
          <cell r="F376" t="str">
            <v>I</v>
          </cell>
          <cell r="G376" t="str">
            <v>BOVIS LEND LEASE</v>
          </cell>
          <cell r="H376" t="str">
            <v>Peisley, Mr. Warren</v>
          </cell>
          <cell r="I376" t="str">
            <v>Elec Ntwk Project</v>
          </cell>
          <cell r="J376" t="str">
            <v>Full Payment</v>
          </cell>
          <cell r="K376">
            <v>11</v>
          </cell>
          <cell r="L376">
            <v>0</v>
          </cell>
          <cell r="M376">
            <v>34102</v>
          </cell>
          <cell r="N376">
            <v>0</v>
          </cell>
        </row>
        <row r="377">
          <cell r="A377">
            <v>513301</v>
          </cell>
          <cell r="B377">
            <v>10.1</v>
          </cell>
          <cell r="C377">
            <v>540</v>
          </cell>
          <cell r="D377">
            <v>4900</v>
          </cell>
          <cell r="E377">
            <v>37246</v>
          </cell>
          <cell r="F377" t="str">
            <v>I</v>
          </cell>
          <cell r="G377" t="str">
            <v>O'LEARY E</v>
          </cell>
          <cell r="H377" t="str">
            <v>Singh, Mr. Darshan</v>
          </cell>
          <cell r="I377" t="str">
            <v>Elec Ntwk Project</v>
          </cell>
          <cell r="J377" t="str">
            <v>Full Payment</v>
          </cell>
          <cell r="K377">
            <v>11</v>
          </cell>
          <cell r="L377">
            <v>0</v>
          </cell>
          <cell r="M377">
            <v>34102</v>
          </cell>
          <cell r="N377">
            <v>0</v>
          </cell>
        </row>
        <row r="378">
          <cell r="A378">
            <v>513312</v>
          </cell>
          <cell r="B378">
            <v>10.1</v>
          </cell>
          <cell r="C378">
            <v>561</v>
          </cell>
          <cell r="D378">
            <v>1486.36</v>
          </cell>
          <cell r="E378">
            <v>37292</v>
          </cell>
          <cell r="F378" t="str">
            <v>I</v>
          </cell>
          <cell r="G378" t="str">
            <v>CANBERRA BUILDING SERVICES</v>
          </cell>
          <cell r="H378" t="str">
            <v>Singh, Mr. Darshan</v>
          </cell>
          <cell r="I378" t="str">
            <v>Elec Ntwk Project</v>
          </cell>
          <cell r="J378" t="str">
            <v>Full Payment</v>
          </cell>
          <cell r="K378">
            <v>11</v>
          </cell>
          <cell r="L378">
            <v>0</v>
          </cell>
          <cell r="M378">
            <v>34102</v>
          </cell>
          <cell r="N378">
            <v>0</v>
          </cell>
        </row>
        <row r="379">
          <cell r="A379">
            <v>513315</v>
          </cell>
          <cell r="B379">
            <v>30.1</v>
          </cell>
          <cell r="C379">
            <v>593</v>
          </cell>
          <cell r="D379">
            <v>82639</v>
          </cell>
          <cell r="E379">
            <v>37315</v>
          </cell>
          <cell r="F379" t="str">
            <v>I</v>
          </cell>
          <cell r="G379" t="str">
            <v>HABITAT LAND PTY LTD</v>
          </cell>
          <cell r="H379" t="str">
            <v>Harper, Mr. Rod</v>
          </cell>
          <cell r="I379" t="str">
            <v>Elec Ntwk Project</v>
          </cell>
          <cell r="J379" t="str">
            <v>50% or 100% Payment</v>
          </cell>
          <cell r="K379">
            <v>11</v>
          </cell>
          <cell r="L379">
            <v>0</v>
          </cell>
          <cell r="M379">
            <v>34102</v>
          </cell>
          <cell r="N379">
            <v>0</v>
          </cell>
        </row>
        <row r="380">
          <cell r="A380">
            <v>513319</v>
          </cell>
          <cell r="B380">
            <v>10.1</v>
          </cell>
          <cell r="C380">
            <v>568</v>
          </cell>
          <cell r="D380">
            <v>4475</v>
          </cell>
          <cell r="E380">
            <v>37295</v>
          </cell>
          <cell r="F380" t="str">
            <v>I</v>
          </cell>
          <cell r="G380" t="str">
            <v>NETWORK DEVELOPMENT GROUP PTY LTD</v>
          </cell>
          <cell r="H380" t="str">
            <v>Singh, Mr. Darshan</v>
          </cell>
          <cell r="I380" t="str">
            <v>Elec Ntwk Project</v>
          </cell>
          <cell r="J380" t="str">
            <v>Full Payment</v>
          </cell>
          <cell r="K380">
            <v>11</v>
          </cell>
          <cell r="L380">
            <v>0</v>
          </cell>
          <cell r="M380">
            <v>34102</v>
          </cell>
          <cell r="N380">
            <v>0</v>
          </cell>
        </row>
        <row r="381">
          <cell r="A381">
            <v>513323</v>
          </cell>
          <cell r="B381">
            <v>30.1</v>
          </cell>
          <cell r="C381">
            <v>563</v>
          </cell>
          <cell r="D381">
            <v>29980</v>
          </cell>
          <cell r="E381">
            <v>37292</v>
          </cell>
          <cell r="F381" t="str">
            <v>I</v>
          </cell>
          <cell r="G381" t="str">
            <v>CAPEZIO &amp; CO</v>
          </cell>
          <cell r="H381" t="str">
            <v>Malcolm, Doug</v>
          </cell>
          <cell r="I381" t="str">
            <v>Elec Ntwk Project</v>
          </cell>
          <cell r="J381" t="str">
            <v>Full Payment</v>
          </cell>
          <cell r="K381">
            <v>11</v>
          </cell>
          <cell r="L381">
            <v>0</v>
          </cell>
          <cell r="M381">
            <v>34102</v>
          </cell>
          <cell r="N381">
            <v>0</v>
          </cell>
        </row>
        <row r="382">
          <cell r="A382">
            <v>513334</v>
          </cell>
          <cell r="B382">
            <v>10.1</v>
          </cell>
          <cell r="C382">
            <v>587</v>
          </cell>
          <cell r="D382">
            <v>14100</v>
          </cell>
          <cell r="E382">
            <v>37312</v>
          </cell>
          <cell r="F382" t="str">
            <v>I</v>
          </cell>
          <cell r="G382" t="str">
            <v>TOTAL COMMUNICATIONS INFRASTRUCTURE</v>
          </cell>
          <cell r="H382" t="str">
            <v>Ochmanski, Mrs. Dana</v>
          </cell>
          <cell r="I382" t="str">
            <v>Elec Ntwk Project</v>
          </cell>
          <cell r="J382" t="str">
            <v>Full Payment</v>
          </cell>
          <cell r="K382">
            <v>11</v>
          </cell>
          <cell r="L382">
            <v>0</v>
          </cell>
          <cell r="M382">
            <v>34102</v>
          </cell>
          <cell r="N382">
            <v>0</v>
          </cell>
        </row>
        <row r="383">
          <cell r="A383">
            <v>513335</v>
          </cell>
          <cell r="B383">
            <v>30.1</v>
          </cell>
          <cell r="C383">
            <v>588</v>
          </cell>
          <cell r="D383">
            <v>17950</v>
          </cell>
          <cell r="E383">
            <v>37312</v>
          </cell>
          <cell r="F383" t="str">
            <v>I</v>
          </cell>
          <cell r="G383" t="str">
            <v>TOTAL COMMUNICATIONS INFRASTRUCTURE</v>
          </cell>
          <cell r="H383" t="str">
            <v>Peisley, Mr. Warren</v>
          </cell>
          <cell r="I383" t="str">
            <v>Elec Ntwk Project</v>
          </cell>
          <cell r="J383" t="str">
            <v>50% or 100% Payment</v>
          </cell>
          <cell r="K383">
            <v>11</v>
          </cell>
          <cell r="L383">
            <v>0</v>
          </cell>
          <cell r="M383">
            <v>34102</v>
          </cell>
          <cell r="N383">
            <v>0</v>
          </cell>
        </row>
        <row r="384">
          <cell r="A384">
            <v>513336</v>
          </cell>
          <cell r="B384">
            <v>10.1</v>
          </cell>
          <cell r="C384">
            <v>582</v>
          </cell>
          <cell r="D384">
            <v>2723</v>
          </cell>
          <cell r="E384">
            <v>37306</v>
          </cell>
          <cell r="F384" t="str">
            <v>I</v>
          </cell>
          <cell r="G384" t="str">
            <v>TOTAL COMMUNICATIONS INFRASTRUCTURE</v>
          </cell>
          <cell r="H384" t="str">
            <v>Singh, Mr. Darshan</v>
          </cell>
          <cell r="I384" t="str">
            <v>Elec Ntwk Project</v>
          </cell>
          <cell r="J384" t="str">
            <v>Full Payment</v>
          </cell>
          <cell r="K384">
            <v>11</v>
          </cell>
          <cell r="L384">
            <v>0</v>
          </cell>
          <cell r="M384">
            <v>34102</v>
          </cell>
          <cell r="N384">
            <v>0</v>
          </cell>
        </row>
        <row r="385">
          <cell r="A385">
            <v>513337</v>
          </cell>
          <cell r="B385">
            <v>10.1</v>
          </cell>
          <cell r="C385">
            <v>581</v>
          </cell>
          <cell r="D385">
            <v>7725</v>
          </cell>
          <cell r="E385">
            <v>37305</v>
          </cell>
          <cell r="F385" t="str">
            <v>I</v>
          </cell>
          <cell r="G385" t="str">
            <v>ESSENTIAL LIGHTING &amp; ELECTRICAL SERVICES</v>
          </cell>
          <cell r="H385" t="str">
            <v>Singh, Mr. Darshan</v>
          </cell>
          <cell r="I385" t="str">
            <v>Elec Ntwk Project</v>
          </cell>
          <cell r="J385" t="str">
            <v>Full Payment</v>
          </cell>
          <cell r="K385">
            <v>11</v>
          </cell>
          <cell r="L385">
            <v>0</v>
          </cell>
          <cell r="M385">
            <v>34102</v>
          </cell>
          <cell r="N385">
            <v>0</v>
          </cell>
        </row>
        <row r="386">
          <cell r="A386">
            <v>514200</v>
          </cell>
          <cell r="B386">
            <v>1.1000000000000001</v>
          </cell>
          <cell r="C386">
            <v>466</v>
          </cell>
          <cell r="D386">
            <v>2249</v>
          </cell>
          <cell r="E386">
            <v>37189</v>
          </cell>
          <cell r="F386" t="str">
            <v>I</v>
          </cell>
          <cell r="G386" t="str">
            <v>MALTONI ADAMS PTY LTD</v>
          </cell>
          <cell r="H386" t="str">
            <v>Walisundara, Mr. Upul</v>
          </cell>
          <cell r="I386" t="str">
            <v>Elec Ntwk Project</v>
          </cell>
          <cell r="J386" t="str">
            <v>Full Payment</v>
          </cell>
          <cell r="K386">
            <v>11</v>
          </cell>
          <cell r="L386">
            <v>0</v>
          </cell>
          <cell r="M386">
            <v>34102</v>
          </cell>
          <cell r="N386">
            <v>0</v>
          </cell>
        </row>
        <row r="387">
          <cell r="A387">
            <v>514209</v>
          </cell>
          <cell r="B387">
            <v>3.2</v>
          </cell>
          <cell r="C387">
            <v>391</v>
          </cell>
          <cell r="D387">
            <v>3771</v>
          </cell>
          <cell r="E387">
            <v>37118</v>
          </cell>
          <cell r="F387" t="str">
            <v>I</v>
          </cell>
          <cell r="G387" t="str">
            <v>PRESTIGE BUILDING SERVICES PTY LTD</v>
          </cell>
          <cell r="H387" t="str">
            <v>Smith, Mr. Gary</v>
          </cell>
          <cell r="I387" t="str">
            <v>Ancillary-Design</v>
          </cell>
          <cell r="J387" t="str">
            <v>Full Payment</v>
          </cell>
          <cell r="K387">
            <v>11</v>
          </cell>
          <cell r="L387">
            <v>0</v>
          </cell>
          <cell r="M387">
            <v>34102</v>
          </cell>
          <cell r="N387">
            <v>0</v>
          </cell>
        </row>
        <row r="388">
          <cell r="A388">
            <v>514210</v>
          </cell>
          <cell r="B388">
            <v>1.1000000000000001</v>
          </cell>
          <cell r="C388">
            <v>316</v>
          </cell>
          <cell r="D388">
            <v>7842.09</v>
          </cell>
          <cell r="E388">
            <v>37041</v>
          </cell>
          <cell r="F388" t="str">
            <v>I</v>
          </cell>
          <cell r="G388" t="str">
            <v>QUADRON PTY LTD</v>
          </cell>
          <cell r="H388" t="str">
            <v>Singh, Mr. Darshan</v>
          </cell>
          <cell r="I388" t="str">
            <v>Ancillary-Design</v>
          </cell>
          <cell r="J388" t="str">
            <v>Full Payment</v>
          </cell>
          <cell r="K388">
            <v>11</v>
          </cell>
          <cell r="L388">
            <v>0</v>
          </cell>
          <cell r="M388">
            <v>34102</v>
          </cell>
          <cell r="N388">
            <v>0</v>
          </cell>
        </row>
        <row r="389">
          <cell r="A389" t="str">
            <v>041750 2000-2001</v>
          </cell>
          <cell r="B389">
            <v>1.1000000000000001</v>
          </cell>
          <cell r="C389">
            <v>1</v>
          </cell>
          <cell r="D389">
            <v>154</v>
          </cell>
          <cell r="E389">
            <v>36732</v>
          </cell>
          <cell r="F389" t="str">
            <v>I</v>
          </cell>
          <cell r="G389" t="str">
            <v>B &amp; B ELECTRICAL SERVICES</v>
          </cell>
          <cell r="H389" t="str">
            <v>McCubbin-Mee, Mrs. Fiona</v>
          </cell>
          <cell r="I389" t="str">
            <v>Ancillary-Design</v>
          </cell>
          <cell r="J389" t="str">
            <v>50% or 100% Payment</v>
          </cell>
          <cell r="K389">
            <v>4</v>
          </cell>
          <cell r="L389">
            <v>1750</v>
          </cell>
          <cell r="M389">
            <v>68133</v>
          </cell>
          <cell r="N389">
            <v>0</v>
          </cell>
        </row>
        <row r="390">
          <cell r="A390" t="str">
            <v>100952a</v>
          </cell>
          <cell r="B390">
            <v>30.1</v>
          </cell>
          <cell r="C390">
            <v>197</v>
          </cell>
          <cell r="D390">
            <v>72100</v>
          </cell>
          <cell r="E390">
            <v>37011</v>
          </cell>
          <cell r="F390" t="str">
            <v>I</v>
          </cell>
          <cell r="G390" t="str">
            <v>GUIDELINE (ACT) PTY LTD</v>
          </cell>
          <cell r="H390" t="str">
            <v>Cortes, Frank</v>
          </cell>
          <cell r="I390" t="str">
            <v>Ancillary Project</v>
          </cell>
          <cell r="J390" t="str">
            <v>Government Order</v>
          </cell>
          <cell r="K390">
            <v>11</v>
          </cell>
          <cell r="L390">
            <v>0</v>
          </cell>
          <cell r="M390">
            <v>34102</v>
          </cell>
          <cell r="N390">
            <v>0</v>
          </cell>
        </row>
        <row r="391">
          <cell r="A391" t="str">
            <v>502067a</v>
          </cell>
          <cell r="B391">
            <v>30.1</v>
          </cell>
          <cell r="C391">
            <v>149</v>
          </cell>
          <cell r="D391">
            <v>4775</v>
          </cell>
          <cell r="E391">
            <v>36875</v>
          </cell>
          <cell r="F391" t="str">
            <v>I</v>
          </cell>
          <cell r="G391" t="str">
            <v>SCOTT BROTHERS</v>
          </cell>
          <cell r="H391" t="str">
            <v>Walisundara, Mrs. Lakshmi</v>
          </cell>
          <cell r="I391" t="str">
            <v>Ancillary-Design</v>
          </cell>
          <cell r="J391" t="str">
            <v>Full Payment</v>
          </cell>
          <cell r="K391">
            <v>11</v>
          </cell>
          <cell r="L391">
            <v>0</v>
          </cell>
          <cell r="M391">
            <v>34102</v>
          </cell>
          <cell r="N391">
            <v>0</v>
          </cell>
        </row>
        <row r="392">
          <cell r="A392" t="str">
            <v>506086a</v>
          </cell>
          <cell r="B392">
            <v>30.1</v>
          </cell>
          <cell r="C392">
            <v>168</v>
          </cell>
          <cell r="D392">
            <v>16400</v>
          </cell>
          <cell r="E392">
            <v>36908</v>
          </cell>
          <cell r="F392" t="str">
            <v>I</v>
          </cell>
          <cell r="G392" t="str">
            <v>ACT PROCUREMENT AND PROJECTS</v>
          </cell>
          <cell r="H392" t="str">
            <v>Walisundara, Mrs. Lakshmi</v>
          </cell>
          <cell r="I392" t="str">
            <v>Ancillary-Design</v>
          </cell>
          <cell r="J392" t="str">
            <v>Full Payment</v>
          </cell>
          <cell r="K392">
            <v>12</v>
          </cell>
          <cell r="L392">
            <v>0</v>
          </cell>
          <cell r="M392">
            <v>34102</v>
          </cell>
          <cell r="N392">
            <v>0</v>
          </cell>
        </row>
        <row r="393">
          <cell r="A393" t="str">
            <v>507111a</v>
          </cell>
          <cell r="B393">
            <v>30.1</v>
          </cell>
          <cell r="C393">
            <v>65</v>
          </cell>
          <cell r="D393">
            <v>42535</v>
          </cell>
          <cell r="E393">
            <v>36783</v>
          </cell>
          <cell r="F393" t="str">
            <v>I</v>
          </cell>
          <cell r="G393" t="str">
            <v>CANBERRA INSTITUTE OF TECHNOLOGY</v>
          </cell>
          <cell r="H393" t="str">
            <v>Hunnemann, Frank</v>
          </cell>
          <cell r="I393" t="str">
            <v>ENERGY - ANCILLIARY</v>
          </cell>
          <cell r="J393" t="str">
            <v>Full Payment</v>
          </cell>
          <cell r="K393">
            <v>11</v>
          </cell>
          <cell r="L393">
            <v>2130</v>
          </cell>
          <cell r="M393">
            <v>68190</v>
          </cell>
          <cell r="N393">
            <v>50620</v>
          </cell>
        </row>
        <row r="394">
          <cell r="A394" t="str">
            <v>513153a</v>
          </cell>
          <cell r="B394">
            <v>30.1</v>
          </cell>
          <cell r="C394">
            <v>451</v>
          </cell>
          <cell r="D394">
            <v>3200</v>
          </cell>
          <cell r="E394">
            <v>37175</v>
          </cell>
          <cell r="F394" t="str">
            <v>I</v>
          </cell>
          <cell r="G394" t="str">
            <v>CONSTRUCTION CONTROL QTC PTY LTD</v>
          </cell>
          <cell r="H394" t="str">
            <v>Rewal, Mr. Subhash</v>
          </cell>
          <cell r="I394" t="str">
            <v>2101 Invoice</v>
          </cell>
          <cell r="J394" t="str">
            <v>Full Payment</v>
          </cell>
          <cell r="K394">
            <v>11</v>
          </cell>
          <cell r="L394">
            <v>2101</v>
          </cell>
          <cell r="M394">
            <v>68170</v>
          </cell>
          <cell r="N394">
            <v>50200</v>
          </cell>
        </row>
      </sheetData>
      <sheetData sheetId="5" refreshError="1"/>
      <sheetData sheetId="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ff Listing"/>
      <sheetName val="Staff Costs"/>
      <sheetName val="Staff Profile"/>
      <sheetName val="Staff Numbers"/>
      <sheetName val="Staff Costing"/>
      <sheetName val="Other Staff Costs"/>
      <sheetName val="Pay Mapping"/>
      <sheetName val="Payroll Accrual"/>
      <sheetName val="Calendar"/>
      <sheetName val="On Costs"/>
      <sheetName val="Parameters"/>
      <sheetName val="Blank"/>
      <sheetName val="Slice"/>
    </sheetNames>
    <sheetDataSet>
      <sheetData sheetId="0">
        <row r="10">
          <cell r="C10" t="str">
            <v>2014/15</v>
          </cell>
        </row>
        <row r="11">
          <cell r="C11" t="str">
            <v>Preliminary Budget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ff Listing"/>
      <sheetName val="Staff Costs"/>
      <sheetName val="Staff Profile"/>
      <sheetName val="Staff Numbers"/>
      <sheetName val="Staff Costing"/>
      <sheetName val="Other Staff Costs"/>
      <sheetName val="Pay Mapping"/>
      <sheetName val="Payroll Accrual"/>
      <sheetName val="Calendar"/>
      <sheetName val="On Costs"/>
      <sheetName val="Parameters"/>
      <sheetName val="Blank"/>
      <sheetName val="Sl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7" dT="2022-11-08T06:08:10.07" personId="{00000000-0000-0000-0000-000000000000}" id="{3CCAFFF2-5424-4DC4-B931-E3EB0BB80BB5}">
    <text>Hardcoded from SCS model with Jun-23 as output year instead of Jun-24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7EC61-CB20-4021-8A29-49EAF8447689}">
  <sheetPr>
    <tabColor rgb="FFFFCC99"/>
  </sheetPr>
  <dimension ref="A1:BA225"/>
  <sheetViews>
    <sheetView workbookViewId="0">
      <selection activeCell="D121" sqref="D121"/>
    </sheetView>
  </sheetViews>
  <sheetFormatPr defaultColWidth="0" defaultRowHeight="12.75" zeroHeight="1" outlineLevelRow="1"/>
  <cols>
    <col min="1" max="1" width="2.5703125" style="154" customWidth="1"/>
    <col min="2" max="2" width="4.28515625" style="154" customWidth="1"/>
    <col min="3" max="3" width="42.7109375" style="154" customWidth="1"/>
    <col min="4" max="4" width="14.7109375" style="155" customWidth="1"/>
    <col min="5" max="5" width="12.7109375" style="155" customWidth="1"/>
    <col min="6" max="6" width="14.7109375" style="155" customWidth="1"/>
    <col min="7" max="9" width="12.7109375" style="155" customWidth="1"/>
    <col min="10" max="10" width="13.5703125" style="155" bestFit="1" customWidth="1"/>
    <col min="11" max="11" width="12.7109375" style="155" customWidth="1"/>
    <col min="12" max="12" width="2.28515625" style="154" customWidth="1"/>
    <col min="13" max="13" width="4.28515625" style="154" customWidth="1"/>
    <col min="14" max="14" width="42.7109375" style="154" customWidth="1"/>
    <col min="15" max="22" width="12.7109375" style="155" customWidth="1"/>
    <col min="23" max="23" width="4.28515625" style="154" customWidth="1"/>
    <col min="24" max="24" width="6" style="154" hidden="1" customWidth="1"/>
    <col min="25" max="25" width="45.5703125" style="154" hidden="1" customWidth="1"/>
    <col min="26" max="26" width="11.7109375" style="155" hidden="1" customWidth="1"/>
    <col min="27" max="27" width="15.7109375" style="155" hidden="1" customWidth="1"/>
    <col min="28" max="28" width="12.28515625" style="155" hidden="1" customWidth="1"/>
    <col min="29" max="29" width="13" style="155" hidden="1" customWidth="1"/>
    <col min="30" max="30" width="16.7109375" style="155" hidden="1" customWidth="1"/>
    <col min="31" max="31" width="11.42578125" style="155" hidden="1" customWidth="1"/>
    <col min="32" max="33" width="8.7109375" style="154" hidden="1" customWidth="1"/>
    <col min="34" max="34" width="7.28515625" style="154" hidden="1" customWidth="1"/>
    <col min="35" max="35" width="42.7109375" style="154" hidden="1" customWidth="1"/>
    <col min="36" max="41" width="12.7109375" style="155" hidden="1" customWidth="1"/>
    <col min="42" max="42" width="11.42578125" style="154" hidden="1" customWidth="1"/>
    <col min="43" max="44" width="8.7109375" style="154" hidden="1" customWidth="1"/>
    <col min="45" max="45" width="7.28515625" style="154" hidden="1" customWidth="1"/>
    <col min="46" max="46" width="42.7109375" style="154" hidden="1" customWidth="1"/>
    <col min="47" max="53" width="12.7109375" style="154" hidden="1" customWidth="1"/>
    <col min="54" max="16384" width="8.7109375" style="154" hidden="1"/>
  </cols>
  <sheetData>
    <row r="1" spans="1:41">
      <c r="A1" s="153" t="str">
        <f>'[112]Input| Setup'!E5&amp;"     "&amp;'[112]Input| Escalations'!D8</f>
        <v>Enter DNSP name     2024-25</v>
      </c>
    </row>
    <row r="2" spans="1:41" ht="13.5" customHeight="1">
      <c r="A2" s="156"/>
      <c r="B2" s="156"/>
      <c r="C2" s="157" t="str">
        <f>IFERROR([112]Index!B2,"")</f>
        <v>AER Capex Forecast Model</v>
      </c>
      <c r="D2" s="158" t="s">
        <v>8</v>
      </c>
      <c r="E2" s="159">
        <f>'[112]Model Validation'!$C$16</f>
        <v>0</v>
      </c>
      <c r="F2" s="158" t="s">
        <v>8</v>
      </c>
      <c r="G2" s="159">
        <f>'[112]Model Validation'!$C$16</f>
        <v>0</v>
      </c>
      <c r="H2" s="160"/>
      <c r="I2" s="160"/>
      <c r="J2" s="160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Z2" s="154"/>
      <c r="AA2" s="154"/>
      <c r="AB2" s="154"/>
      <c r="AC2" s="154"/>
      <c r="AD2" s="154"/>
      <c r="AE2" s="154"/>
      <c r="AJ2" s="154"/>
      <c r="AK2" s="154"/>
      <c r="AL2" s="154"/>
      <c r="AM2" s="154"/>
      <c r="AN2" s="154"/>
      <c r="AO2" s="154"/>
    </row>
    <row r="3" spans="1:41" ht="13.5" customHeight="1">
      <c r="A3" s="156"/>
      <c r="B3" s="156"/>
      <c r="C3" s="157" t="str">
        <f ca="1">IFERROR(MID(CELL("filename",B2),FIND("]",CELL("filename",B2))+1,255),"")</f>
        <v>Output| PTRM (T) (Adj)</v>
      </c>
      <c r="D3" s="156"/>
      <c r="E3" s="156"/>
      <c r="F3" s="156"/>
      <c r="G3" s="156"/>
      <c r="H3" s="160"/>
      <c r="I3" s="160"/>
      <c r="J3" s="160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Z3" s="154"/>
      <c r="AA3" s="154"/>
      <c r="AB3" s="154"/>
      <c r="AC3" s="154"/>
      <c r="AD3" s="154"/>
      <c r="AE3" s="154"/>
      <c r="AJ3" s="154"/>
      <c r="AK3" s="154"/>
      <c r="AL3" s="154"/>
      <c r="AM3" s="154"/>
      <c r="AN3" s="154"/>
      <c r="AO3" s="154"/>
    </row>
    <row r="4" spans="1:41"/>
    <row r="5" spans="1:41">
      <c r="A5" s="273"/>
      <c r="B5" s="273"/>
      <c r="C5" s="273" t="str">
        <f>IFERROR(LEFT('[112]Output| PTRM (D)'!N5,2)+1&amp;". Forecast gross capital expenditure – as incurred ($millions "&amp;'[112]Input| Escalations'!$E$10&amp;" "&amp;'[112]Input| Escalations'!$D$10&amp;") (Transmission)","")</f>
        <v>61. Forecast gross capital expenditure – as incurred ($millions June 2024) (Transmission)</v>
      </c>
      <c r="D5" s="273"/>
      <c r="E5" s="273"/>
      <c r="F5" s="273"/>
      <c r="G5" s="273"/>
      <c r="H5" s="273"/>
      <c r="I5" s="273"/>
      <c r="J5" s="273"/>
      <c r="K5" s="273"/>
      <c r="N5" s="273" t="str">
        <f>IFERROR(LEFT(C170,2)+1&amp;". Forecast immediate expensing of capital expenditure – as incurred ($millions "&amp;'[112]Input| Escalations'!$E$10&amp;" "&amp;'[112]Input| Escalations'!$D$10&amp;") (Transmission)","")</f>
        <v>65. Forecast immediate expensing of capital expenditure – as incurred ($millions June 2024) (Transmission)</v>
      </c>
      <c r="O5" s="273"/>
      <c r="P5" s="273"/>
      <c r="Q5" s="273"/>
      <c r="R5" s="273"/>
      <c r="S5" s="273"/>
      <c r="T5" s="273"/>
      <c r="U5" s="273"/>
      <c r="V5" s="273"/>
    </row>
    <row r="6" spans="1:41">
      <c r="D6" s="161"/>
      <c r="E6" s="161">
        <f>IF(ABS('[112]Calc| Project Costs'!BS6/10^3-E58-'[112]Output| PTRM (D)'!E58)&lt;0.0000001,0,1)</f>
        <v>1</v>
      </c>
      <c r="F6" s="161">
        <f>IF(ABS('[112]Calc| Project Costs'!BT6/10^3-F58-'[112]Output| PTRM (D)'!F58)&lt;0.0000001,0,1)</f>
        <v>1</v>
      </c>
      <c r="G6" s="161">
        <f>IF(ABS('[112]Calc| Project Costs'!BU6/10^3-G58-'[112]Output| PTRM (D)'!G58)&lt;0.0000001,0,1)</f>
        <v>1</v>
      </c>
      <c r="H6" s="161">
        <f>IF(ABS('[112]Calc| Project Costs'!BV6/10^3-H58-'[112]Output| PTRM (D)'!H58)&lt;0.0000001,0,1)</f>
        <v>1</v>
      </c>
      <c r="I6" s="161">
        <f>IF(ABS('[112]Calc| Project Costs'!BW6/10^3-I58-'[112]Output| PTRM (D)'!I58)&lt;0.0000001,0,1)</f>
        <v>1</v>
      </c>
      <c r="J6" s="161">
        <f>IF(ABS('[112]Calc| Project Costs'!BX6/10^3-J58-'[112]Output| PTRM (D)'!J58)&lt;0.0000001,0,1)</f>
        <v>1</v>
      </c>
      <c r="K6" s="154"/>
      <c r="O6" s="161">
        <f>IF(ABS((SUMPRODUCT(D8:D57,'[112]Input| Expensing'!X8:X57)-SUMPRODUCT(D118:D167,'[112]Input| Expensing'!X8:X57))-O58)&lt;0.0000001,0,1)</f>
        <v>0</v>
      </c>
      <c r="P6" s="161">
        <f>IF(ABS((SUMPRODUCT(E8:E57,'[112]Input| Expensing'!Y8:Y57)-SUMPRODUCT(E118:E167,'[112]Input| Expensing'!Y8:Y57))-P58)&lt;0.0000001,0,1)</f>
        <v>0</v>
      </c>
      <c r="Q6" s="161">
        <f>IF(ABS((SUMPRODUCT(F8:F57,'[112]Input| Expensing'!Z8:Z57)-SUMPRODUCT(F118:F167,'[112]Input| Expensing'!Z8:Z57))-Q58)&lt;0.0000001,0,1)</f>
        <v>0</v>
      </c>
      <c r="R6" s="161">
        <f>IF(ABS((SUMPRODUCT(G8:G57,'[112]Input| Expensing'!AA8:AA57)-SUMPRODUCT(G118:G167,'[112]Input| Expensing'!AA8:AA57))-R58)&lt;0.0000001,0,1)</f>
        <v>0</v>
      </c>
      <c r="S6" s="161">
        <f>IF(ABS((SUMPRODUCT(H8:H57,'[112]Input| Expensing'!AB8:AB57)-SUMPRODUCT(H118:H167,'[112]Input| Expensing'!AB8:AB57))-S58)&lt;0.0000001,0,1)</f>
        <v>0</v>
      </c>
      <c r="T6" s="161">
        <f>IF(ABS((SUMPRODUCT(I8:I57,'[112]Input| Expensing'!AC8:AC57)-SUMPRODUCT(I118:I167,'[112]Input| Expensing'!AC8:AC57))-T58)&lt;0.0000001,0,1)</f>
        <v>0</v>
      </c>
      <c r="U6" s="161">
        <f>IF(ABS((SUMPRODUCT(J8:J57,'[112]Input| Expensing'!AD8:AD57)-SUMPRODUCT(J118:J167,'[112]Input| Expensing'!AD8:AD57))-U58)&lt;0.0000001,0,1)</f>
        <v>0</v>
      </c>
      <c r="V6" s="154"/>
    </row>
    <row r="7" spans="1:41">
      <c r="C7" s="162" t="s">
        <v>9</v>
      </c>
      <c r="D7" s="178" t="str">
        <f>IFERROR('[112]Input| Escalations'!H23,"")</f>
        <v>2022-23</v>
      </c>
      <c r="E7" s="162" t="str">
        <f>IFERROR('[112]Input| Escalations'!I23,"")</f>
        <v>2023-24</v>
      </c>
      <c r="F7" s="162" t="str">
        <f>IFERROR('[112]Input| Escalations'!J23,"")</f>
        <v>2024-25</v>
      </c>
      <c r="G7" s="162" t="str">
        <f>IFERROR('[112]Input| Escalations'!K23,"")</f>
        <v>2025-26</v>
      </c>
      <c r="H7" s="162" t="str">
        <f>IFERROR('[112]Input| Escalations'!L23,"")</f>
        <v>2026-27</v>
      </c>
      <c r="I7" s="162" t="str">
        <f>IFERROR('[112]Input| Escalations'!M23,"")</f>
        <v>2027-28</v>
      </c>
      <c r="J7" s="162" t="str">
        <f>IFERROR('[112]Input| Escalations'!N23,"")</f>
        <v>2028-29</v>
      </c>
      <c r="K7" s="162" t="s">
        <v>5</v>
      </c>
      <c r="N7" s="162" t="s">
        <v>9</v>
      </c>
      <c r="O7" s="162" t="str">
        <f t="shared" ref="O7:U7" si="0">D7</f>
        <v>2022-23</v>
      </c>
      <c r="P7" s="162" t="str">
        <f t="shared" si="0"/>
        <v>2023-24</v>
      </c>
      <c r="Q7" s="162" t="str">
        <f t="shared" si="0"/>
        <v>2024-25</v>
      </c>
      <c r="R7" s="162" t="str">
        <f t="shared" si="0"/>
        <v>2025-26</v>
      </c>
      <c r="S7" s="162" t="str">
        <f t="shared" si="0"/>
        <v>2026-27</v>
      </c>
      <c r="T7" s="162" t="str">
        <f t="shared" si="0"/>
        <v>2027-28</v>
      </c>
      <c r="U7" s="162" t="str">
        <f t="shared" si="0"/>
        <v>2028-29</v>
      </c>
      <c r="V7" s="162" t="s">
        <v>5</v>
      </c>
    </row>
    <row r="8" spans="1:41">
      <c r="B8" s="163">
        <v>1</v>
      </c>
      <c r="C8" s="164" t="str">
        <f>'Output| PTRM (T)'!C8</f>
        <v>Sub-transmission Overhead</v>
      </c>
      <c r="D8" s="179">
        <v>1.342850345948182</v>
      </c>
      <c r="E8" s="165">
        <f>'Output| PTRM (T)'!E8</f>
        <v>0.39962714556156775</v>
      </c>
      <c r="F8" s="165">
        <f>'Output| PTRM (T)'!F8</f>
        <v>1.4975465788418039</v>
      </c>
      <c r="G8" s="165">
        <f>'Output| PTRM (T)'!G8</f>
        <v>1.5088472297864706</v>
      </c>
      <c r="H8" s="165">
        <f>'Output| PTRM (T)'!H8</f>
        <v>1.9105834050341455</v>
      </c>
      <c r="I8" s="165">
        <f>'Output| PTRM (T)'!I8</f>
        <v>2.3032375226462904</v>
      </c>
      <c r="J8" s="165">
        <f>'Output| PTRM (T)'!J8</f>
        <v>6.7724913007137424</v>
      </c>
      <c r="K8" s="165">
        <f>'Output| PTRM (T)'!K8</f>
        <v>13.992706037022453</v>
      </c>
      <c r="M8" s="163">
        <v>1</v>
      </c>
      <c r="N8" s="164" t="str">
        <f t="shared" ref="N8:N57" si="1">IFERROR(C8,"")</f>
        <v>Sub-transmission Overhead</v>
      </c>
      <c r="O8" s="165">
        <f>'Output| PTRM (T)'!O8</f>
        <v>0</v>
      </c>
      <c r="P8" s="165">
        <f>'Output| PTRM (T)'!P8</f>
        <v>0</v>
      </c>
      <c r="Q8" s="165">
        <f>'Output| PTRM (T)'!Q8</f>
        <v>0</v>
      </c>
      <c r="R8" s="165">
        <f>'Output| PTRM (T)'!R8</f>
        <v>0</v>
      </c>
      <c r="S8" s="165">
        <f>'Output| PTRM (T)'!S8</f>
        <v>0</v>
      </c>
      <c r="T8" s="165">
        <f>'Output| PTRM (T)'!T8</f>
        <v>0</v>
      </c>
      <c r="U8" s="165">
        <f>'Output| PTRM (T)'!U8</f>
        <v>0</v>
      </c>
      <c r="V8" s="165">
        <f>'Output| PTRM (T)'!V8</f>
        <v>0</v>
      </c>
      <c r="AF8" s="166"/>
      <c r="AG8" s="166"/>
      <c r="AH8" s="166"/>
    </row>
    <row r="9" spans="1:41">
      <c r="B9" s="163">
        <f>IFERROR(B8+1,"")</f>
        <v>2</v>
      </c>
      <c r="C9" s="164" t="str">
        <f>'Output| PTRM (T)'!C9</f>
        <v>Sub-transmission Underground</v>
      </c>
      <c r="D9" s="179">
        <v>0</v>
      </c>
      <c r="E9" s="165">
        <f>'Output| PTRM (T)'!E9</f>
        <v>0</v>
      </c>
      <c r="F9" s="165">
        <f>'Output| PTRM (T)'!F9</f>
        <v>0</v>
      </c>
      <c r="G9" s="165">
        <f>'Output| PTRM (T)'!G9</f>
        <v>0</v>
      </c>
      <c r="H9" s="165">
        <f>'Output| PTRM (T)'!H9</f>
        <v>0</v>
      </c>
      <c r="I9" s="165">
        <f>'Output| PTRM (T)'!I9</f>
        <v>0</v>
      </c>
      <c r="J9" s="165">
        <f>'Output| PTRM (T)'!J9</f>
        <v>0</v>
      </c>
      <c r="K9" s="165">
        <f>'Output| PTRM (T)'!K9</f>
        <v>0</v>
      </c>
      <c r="M9" s="163">
        <f>IFERROR(M8+1,"")</f>
        <v>2</v>
      </c>
      <c r="N9" s="164" t="str">
        <f t="shared" si="1"/>
        <v>Sub-transmission Underground</v>
      </c>
      <c r="O9" s="165">
        <f>'Output| PTRM (T)'!O9</f>
        <v>0</v>
      </c>
      <c r="P9" s="165">
        <f>'Output| PTRM (T)'!P9</f>
        <v>0</v>
      </c>
      <c r="Q9" s="165">
        <f>'Output| PTRM (T)'!Q9</f>
        <v>0</v>
      </c>
      <c r="R9" s="165">
        <f>'Output| PTRM (T)'!R9</f>
        <v>0</v>
      </c>
      <c r="S9" s="165">
        <f>'Output| PTRM (T)'!S9</f>
        <v>0</v>
      </c>
      <c r="T9" s="165">
        <f>'Output| PTRM (T)'!T9</f>
        <v>0</v>
      </c>
      <c r="U9" s="165">
        <f>'Output| PTRM (T)'!U9</f>
        <v>0</v>
      </c>
      <c r="V9" s="165">
        <f>'Output| PTRM (T)'!V9</f>
        <v>0</v>
      </c>
      <c r="AF9" s="166"/>
      <c r="AG9" s="166"/>
      <c r="AH9" s="166"/>
    </row>
    <row r="10" spans="1:41">
      <c r="B10" s="163">
        <f t="shared" ref="B10:B57" si="2">IFERROR(B9+1,"")</f>
        <v>3</v>
      </c>
      <c r="C10" s="164" t="str">
        <f>'Output| PTRM (T)'!C10</f>
        <v>Zone Substation Tx</v>
      </c>
      <c r="D10" s="179">
        <v>7.8758413977412864</v>
      </c>
      <c r="E10" s="165">
        <f>'Output| PTRM (T)'!E10</f>
        <v>7.8697134442313974</v>
      </c>
      <c r="F10" s="165">
        <f>'Output| PTRM (T)'!F10</f>
        <v>6.2179256081188425</v>
      </c>
      <c r="G10" s="165">
        <f>'Output| PTRM (T)'!G10</f>
        <v>8.4634239176433645</v>
      </c>
      <c r="H10" s="165">
        <f>'Output| PTRM (T)'!H10</f>
        <v>5.8895008282104362</v>
      </c>
      <c r="I10" s="165">
        <f>'Output| PTRM (T)'!I10</f>
        <v>6.5192455019869939</v>
      </c>
      <c r="J10" s="165">
        <f>'Output| PTRM (T)'!J10</f>
        <v>7.270275482638354</v>
      </c>
      <c r="K10" s="165">
        <f>'Output| PTRM (T)'!K10</f>
        <v>34.360371338597993</v>
      </c>
      <c r="M10" s="163">
        <f t="shared" ref="M10:M57" si="3">IFERROR(M9+1,"")</f>
        <v>3</v>
      </c>
      <c r="N10" s="164" t="str">
        <f t="shared" si="1"/>
        <v>Zone Substation Tx</v>
      </c>
      <c r="O10" s="165">
        <f>'Output| PTRM (T)'!O10</f>
        <v>0</v>
      </c>
      <c r="P10" s="165">
        <f>'Output| PTRM (T)'!P10</f>
        <v>0</v>
      </c>
      <c r="Q10" s="165">
        <f>'Output| PTRM (T)'!Q10</f>
        <v>0</v>
      </c>
      <c r="R10" s="165">
        <f>'Output| PTRM (T)'!R10</f>
        <v>0</v>
      </c>
      <c r="S10" s="165">
        <f>'Output| PTRM (T)'!S10</f>
        <v>0</v>
      </c>
      <c r="T10" s="165">
        <f>'Output| PTRM (T)'!T10</f>
        <v>0</v>
      </c>
      <c r="U10" s="165">
        <f>'Output| PTRM (T)'!U10</f>
        <v>0</v>
      </c>
      <c r="V10" s="165">
        <f>'Output| PTRM (T)'!V10</f>
        <v>0</v>
      </c>
      <c r="AF10" s="166"/>
      <c r="AG10" s="166"/>
      <c r="AH10" s="166"/>
    </row>
    <row r="11" spans="1:41">
      <c r="B11" s="163">
        <f t="shared" si="2"/>
        <v>4</v>
      </c>
      <c r="C11" s="164" t="str">
        <f>'Output| PTRM (T)'!C11</f>
        <v>IT &amp; Communication Systems (Networks) Tx</v>
      </c>
      <c r="D11" s="179">
        <v>1.5230416480808719</v>
      </c>
      <c r="E11" s="165">
        <f>'Output| PTRM (T)'!E11</f>
        <v>1.160002848242057</v>
      </c>
      <c r="F11" s="165">
        <f>'Output| PTRM (T)'!F11</f>
        <v>1.3962418165663455</v>
      </c>
      <c r="G11" s="165">
        <f>'Output| PTRM (T)'!G11</f>
        <v>1.5522541066368976</v>
      </c>
      <c r="H11" s="165">
        <f>'Output| PTRM (T)'!H11</f>
        <v>1.4923419726601015</v>
      </c>
      <c r="I11" s="165">
        <f>'Output| PTRM (T)'!I11</f>
        <v>1.8770979225019773</v>
      </c>
      <c r="J11" s="165">
        <f>'Output| PTRM (T)'!J11</f>
        <v>2.133115436277361</v>
      </c>
      <c r="K11" s="165">
        <f>'Output| PTRM (T)'!K11</f>
        <v>8.4510512546426817</v>
      </c>
      <c r="M11" s="163">
        <f t="shared" si="3"/>
        <v>4</v>
      </c>
      <c r="N11" s="164" t="str">
        <f t="shared" si="1"/>
        <v>IT &amp; Communication Systems (Networks) Tx</v>
      </c>
      <c r="O11" s="165">
        <f>'Output| PTRM (T)'!O11</f>
        <v>0</v>
      </c>
      <c r="P11" s="165">
        <f>'Output| PTRM (T)'!P11</f>
        <v>0</v>
      </c>
      <c r="Q11" s="165">
        <f>'Output| PTRM (T)'!Q11</f>
        <v>0</v>
      </c>
      <c r="R11" s="165">
        <f>'Output| PTRM (T)'!R11</f>
        <v>0</v>
      </c>
      <c r="S11" s="165">
        <f>'Output| PTRM (T)'!S11</f>
        <v>0</v>
      </c>
      <c r="T11" s="165">
        <f>'Output| PTRM (T)'!T11</f>
        <v>0</v>
      </c>
      <c r="U11" s="165">
        <f>'Output| PTRM (T)'!U11</f>
        <v>0</v>
      </c>
      <c r="V11" s="165">
        <f>'Output| PTRM (T)'!V11</f>
        <v>0</v>
      </c>
    </row>
    <row r="12" spans="1:41">
      <c r="B12" s="163">
        <f t="shared" si="2"/>
        <v>5</v>
      </c>
      <c r="C12" s="164" t="str">
        <f>'Output| PTRM (T)'!C12</f>
        <v>Motor Vehicles Tx</v>
      </c>
      <c r="D12" s="179">
        <v>0.54025341114750791</v>
      </c>
      <c r="E12" s="165">
        <f>'Output| PTRM (T)'!E12</f>
        <v>0.59886146094845905</v>
      </c>
      <c r="F12" s="165">
        <f>'Output| PTRM (T)'!F12</f>
        <v>0.75307668650178006</v>
      </c>
      <c r="G12" s="165">
        <f>'Output| PTRM (T)'!G12</f>
        <v>0.77902962392751118</v>
      </c>
      <c r="H12" s="165">
        <f>'Output| PTRM (T)'!H12</f>
        <v>0.4332546902449132</v>
      </c>
      <c r="I12" s="165">
        <f>'Output| PTRM (T)'!I12</f>
        <v>0.43533829474623148</v>
      </c>
      <c r="J12" s="165">
        <f>'Output| PTRM (T)'!J12</f>
        <v>0.44842830511691278</v>
      </c>
      <c r="K12" s="165">
        <f>'Output| PTRM (T)'!K12</f>
        <v>2.8491276005373489</v>
      </c>
      <c r="M12" s="163">
        <f t="shared" si="3"/>
        <v>5</v>
      </c>
      <c r="N12" s="164" t="str">
        <f t="shared" si="1"/>
        <v>Motor Vehicles Tx</v>
      </c>
      <c r="O12" s="165">
        <f>'Output| PTRM (T)'!O12</f>
        <v>0</v>
      </c>
      <c r="P12" s="165">
        <f>'Output| PTRM (T)'!P12</f>
        <v>0</v>
      </c>
      <c r="Q12" s="165">
        <f>'Output| PTRM (T)'!Q12</f>
        <v>0</v>
      </c>
      <c r="R12" s="165">
        <f>'Output| PTRM (T)'!R12</f>
        <v>0</v>
      </c>
      <c r="S12" s="165">
        <f>'Output| PTRM (T)'!S12</f>
        <v>0</v>
      </c>
      <c r="T12" s="165">
        <f>'Output| PTRM (T)'!T12</f>
        <v>0</v>
      </c>
      <c r="U12" s="165">
        <f>'Output| PTRM (T)'!U12</f>
        <v>0</v>
      </c>
      <c r="V12" s="165">
        <f>'Output| PTRM (T)'!V12</f>
        <v>0</v>
      </c>
    </row>
    <row r="13" spans="1:41">
      <c r="B13" s="163">
        <f t="shared" si="2"/>
        <v>6</v>
      </c>
      <c r="C13" s="164" t="str">
        <f>'Output| PTRM (T)'!C13</f>
        <v>Other Non-System Assets (Networks) Tx</v>
      </c>
      <c r="D13" s="179">
        <v>0.12256123929091159</v>
      </c>
      <c r="E13" s="165">
        <f>'Output| PTRM (T)'!E13</f>
        <v>0.10015607146933471</v>
      </c>
      <c r="F13" s="165">
        <f>'Output| PTRM (T)'!F13</f>
        <v>0.10040218753304296</v>
      </c>
      <c r="G13" s="165">
        <f>'Output| PTRM (T)'!G13</f>
        <v>0.1006109394090795</v>
      </c>
      <c r="H13" s="165">
        <f>'Output| PTRM (T)'!H13</f>
        <v>0.10075695072583302</v>
      </c>
      <c r="I13" s="165">
        <f>'Output| PTRM (T)'!I13</f>
        <v>0.10088464934429288</v>
      </c>
      <c r="J13" s="165">
        <f>'Output| PTRM (T)'!J13</f>
        <v>0.10108191556723212</v>
      </c>
      <c r="K13" s="165">
        <f>'Output| PTRM (T)'!K13</f>
        <v>0.50373664257948048</v>
      </c>
      <c r="M13" s="163">
        <f t="shared" si="3"/>
        <v>6</v>
      </c>
      <c r="N13" s="164" t="str">
        <f t="shared" si="1"/>
        <v>Other Non-System Assets (Networks) Tx</v>
      </c>
      <c r="O13" s="165">
        <f>'Output| PTRM (T)'!O13</f>
        <v>0</v>
      </c>
      <c r="P13" s="165">
        <f>'Output| PTRM (T)'!P13</f>
        <v>0</v>
      </c>
      <c r="Q13" s="165">
        <f>'Output| PTRM (T)'!Q13</f>
        <v>0</v>
      </c>
      <c r="R13" s="165">
        <f>'Output| PTRM (T)'!R13</f>
        <v>0</v>
      </c>
      <c r="S13" s="165">
        <f>'Output| PTRM (T)'!S13</f>
        <v>0</v>
      </c>
      <c r="T13" s="165">
        <f>'Output| PTRM (T)'!T13</f>
        <v>0</v>
      </c>
      <c r="U13" s="165">
        <f>'Output| PTRM (T)'!U13</f>
        <v>0</v>
      </c>
      <c r="V13" s="165">
        <f>'Output| PTRM (T)'!V13</f>
        <v>0</v>
      </c>
    </row>
    <row r="14" spans="1:41">
      <c r="B14" s="163">
        <f t="shared" si="2"/>
        <v>7</v>
      </c>
      <c r="C14" s="164" t="str">
        <f>'Output| PTRM (T)'!C14</f>
        <v>IT Systems (Corporate) Tx</v>
      </c>
      <c r="D14" s="179">
        <v>1.099673843669309</v>
      </c>
      <c r="E14" s="165">
        <f>'Output| PTRM (T)'!E14</f>
        <v>0.87191996530077787</v>
      </c>
      <c r="F14" s="165">
        <f>'Output| PTRM (T)'!F14</f>
        <v>0.1626775712852194</v>
      </c>
      <c r="G14" s="165">
        <f>'Output| PTRM (T)'!G14</f>
        <v>0.34018363067647411</v>
      </c>
      <c r="H14" s="165">
        <f>'Output| PTRM (T)'!H14</f>
        <v>0.110122265919361</v>
      </c>
      <c r="I14" s="165">
        <f>'Output| PTRM (T)'!I14</f>
        <v>0.10652259594875663</v>
      </c>
      <c r="J14" s="165">
        <f>'Output| PTRM (T)'!J14</f>
        <v>0.65503263858847693</v>
      </c>
      <c r="K14" s="165">
        <f>'Output| PTRM (T)'!K14</f>
        <v>1.3745387024182882</v>
      </c>
      <c r="M14" s="163">
        <f t="shared" si="3"/>
        <v>7</v>
      </c>
      <c r="N14" s="164" t="str">
        <f t="shared" si="1"/>
        <v>IT Systems (Corporate) Tx</v>
      </c>
      <c r="O14" s="165">
        <f>'Output| PTRM (T)'!O14</f>
        <v>0</v>
      </c>
      <c r="P14" s="165">
        <f>'Output| PTRM (T)'!P14</f>
        <v>0</v>
      </c>
      <c r="Q14" s="165">
        <f>'Output| PTRM (T)'!Q14</f>
        <v>0</v>
      </c>
      <c r="R14" s="165">
        <f>'Output| PTRM (T)'!R14</f>
        <v>0</v>
      </c>
      <c r="S14" s="165">
        <f>'Output| PTRM (T)'!S14</f>
        <v>0</v>
      </c>
      <c r="T14" s="165">
        <f>'Output| PTRM (T)'!T14</f>
        <v>0</v>
      </c>
      <c r="U14" s="165">
        <f>'Output| PTRM (T)'!U14</f>
        <v>0</v>
      </c>
      <c r="V14" s="165">
        <f>'Output| PTRM (T)'!V14</f>
        <v>0</v>
      </c>
    </row>
    <row r="15" spans="1:41">
      <c r="B15" s="163">
        <f t="shared" si="2"/>
        <v>8</v>
      </c>
      <c r="C15" s="164" t="str">
        <f>'Output| PTRM (T)'!C15</f>
        <v>Telecommunications (Corporate) Tx</v>
      </c>
      <c r="D15" s="179">
        <v>0</v>
      </c>
      <c r="E15" s="165">
        <f>'Output| PTRM (T)'!E15</f>
        <v>0</v>
      </c>
      <c r="F15" s="165">
        <f>'Output| PTRM (T)'!F15</f>
        <v>0</v>
      </c>
      <c r="G15" s="165">
        <f>'Output| PTRM (T)'!G15</f>
        <v>0</v>
      </c>
      <c r="H15" s="165">
        <f>'Output| PTRM (T)'!H15</f>
        <v>0</v>
      </c>
      <c r="I15" s="165">
        <f>'Output| PTRM (T)'!I15</f>
        <v>0</v>
      </c>
      <c r="J15" s="165">
        <f>'Output| PTRM (T)'!J15</f>
        <v>0</v>
      </c>
      <c r="K15" s="165">
        <f>'Output| PTRM (T)'!K15</f>
        <v>0</v>
      </c>
      <c r="M15" s="163">
        <f t="shared" si="3"/>
        <v>8</v>
      </c>
      <c r="N15" s="164" t="str">
        <f t="shared" si="1"/>
        <v>Telecommunications (Corporate) Tx</v>
      </c>
      <c r="O15" s="165">
        <f>'Output| PTRM (T)'!O15</f>
        <v>0</v>
      </c>
      <c r="P15" s="165">
        <f>'Output| PTRM (T)'!P15</f>
        <v>0</v>
      </c>
      <c r="Q15" s="165">
        <f>'Output| PTRM (T)'!Q15</f>
        <v>0</v>
      </c>
      <c r="R15" s="165">
        <f>'Output| PTRM (T)'!R15</f>
        <v>0</v>
      </c>
      <c r="S15" s="165">
        <f>'Output| PTRM (T)'!S15</f>
        <v>0</v>
      </c>
      <c r="T15" s="165">
        <f>'Output| PTRM (T)'!T15</f>
        <v>0</v>
      </c>
      <c r="U15" s="165">
        <f>'Output| PTRM (T)'!U15</f>
        <v>0</v>
      </c>
      <c r="V15" s="165">
        <f>'Output| PTRM (T)'!V15</f>
        <v>0</v>
      </c>
    </row>
    <row r="16" spans="1:41">
      <c r="B16" s="163">
        <f t="shared" si="2"/>
        <v>9</v>
      </c>
      <c r="C16" s="164" t="str">
        <f>'Output| PTRM (T)'!C16</f>
        <v>Other Non-System Assets (Corporate) Tx</v>
      </c>
      <c r="D16" s="179">
        <v>0</v>
      </c>
      <c r="E16" s="165">
        <f>'Output| PTRM (T)'!E16</f>
        <v>0</v>
      </c>
      <c r="F16" s="165">
        <f>'Output| PTRM (T)'!F16</f>
        <v>0</v>
      </c>
      <c r="G16" s="165">
        <f>'Output| PTRM (T)'!G16</f>
        <v>0</v>
      </c>
      <c r="H16" s="165">
        <f>'Output| PTRM (T)'!H16</f>
        <v>0</v>
      </c>
      <c r="I16" s="165">
        <f>'Output| PTRM (T)'!I16</f>
        <v>0</v>
      </c>
      <c r="J16" s="165">
        <f>'Output| PTRM (T)'!J16</f>
        <v>0</v>
      </c>
      <c r="K16" s="165">
        <f>'Output| PTRM (T)'!K16</f>
        <v>0</v>
      </c>
      <c r="M16" s="163">
        <f t="shared" si="3"/>
        <v>9</v>
      </c>
      <c r="N16" s="164" t="str">
        <f t="shared" si="1"/>
        <v>Other Non-System Assets (Corporate) Tx</v>
      </c>
      <c r="O16" s="165">
        <f>'Output| PTRM (T)'!O16</f>
        <v>0</v>
      </c>
      <c r="P16" s="165">
        <f>'Output| PTRM (T)'!P16</f>
        <v>0</v>
      </c>
      <c r="Q16" s="165">
        <f>'Output| PTRM (T)'!Q16</f>
        <v>0</v>
      </c>
      <c r="R16" s="165">
        <f>'Output| PTRM (T)'!R16</f>
        <v>0</v>
      </c>
      <c r="S16" s="165">
        <f>'Output| PTRM (T)'!S16</f>
        <v>0</v>
      </c>
      <c r="T16" s="165">
        <f>'Output| PTRM (T)'!T16</f>
        <v>0</v>
      </c>
      <c r="U16" s="165">
        <f>'Output| PTRM (T)'!U16</f>
        <v>0</v>
      </c>
      <c r="V16" s="165">
        <f>'Output| PTRM (T)'!V16</f>
        <v>0</v>
      </c>
    </row>
    <row r="17" spans="2:22">
      <c r="B17" s="163">
        <f t="shared" si="2"/>
        <v>10</v>
      </c>
      <c r="C17" s="164" t="str">
        <f>'Output| PTRM (T)'!C17</f>
        <v>Land Tx</v>
      </c>
      <c r="D17" s="179">
        <v>6.1550932096107194E-2</v>
      </c>
      <c r="E17" s="165">
        <f>'Output| PTRM (T)'!E17</f>
        <v>6.179106937777519E-2</v>
      </c>
      <c r="F17" s="165">
        <f>'Output| PTRM (T)'!F17</f>
        <v>5.0412234898775193E-2</v>
      </c>
      <c r="G17" s="165">
        <f>'Output| PTRM (T)'!G17</f>
        <v>7.0244560804955003E-2</v>
      </c>
      <c r="H17" s="165">
        <f>'Output| PTRM (T)'!H17</f>
        <v>4.7514596018516084E-2</v>
      </c>
      <c r="I17" s="165">
        <f>'Output| PTRM (T)'!I17</f>
        <v>5.3910328423000059E-2</v>
      </c>
      <c r="J17" s="165">
        <f>'Output| PTRM (T)'!J17</f>
        <v>6.0301063544645324E-2</v>
      </c>
      <c r="K17" s="165">
        <f>'Output| PTRM (T)'!K17</f>
        <v>0.28238278368989167</v>
      </c>
      <c r="M17" s="163">
        <f t="shared" si="3"/>
        <v>10</v>
      </c>
      <c r="N17" s="164" t="str">
        <f t="shared" si="1"/>
        <v>Land Tx</v>
      </c>
      <c r="O17" s="165">
        <f>'Output| PTRM (T)'!O17</f>
        <v>0</v>
      </c>
      <c r="P17" s="165">
        <f>'Output| PTRM (T)'!P17</f>
        <v>0</v>
      </c>
      <c r="Q17" s="165">
        <f>'Output| PTRM (T)'!Q17</f>
        <v>0</v>
      </c>
      <c r="R17" s="165">
        <f>'Output| PTRM (T)'!R17</f>
        <v>0</v>
      </c>
      <c r="S17" s="165">
        <f>'Output| PTRM (T)'!S17</f>
        <v>0</v>
      </c>
      <c r="T17" s="165">
        <f>'Output| PTRM (T)'!T17</f>
        <v>0</v>
      </c>
      <c r="U17" s="165">
        <f>'Output| PTRM (T)'!U17</f>
        <v>0</v>
      </c>
      <c r="V17" s="165">
        <f>'Output| PTRM (T)'!V17</f>
        <v>0</v>
      </c>
    </row>
    <row r="18" spans="2:22">
      <c r="B18" s="163">
        <f t="shared" si="2"/>
        <v>11</v>
      </c>
      <c r="C18" s="164" t="str">
        <f>'Output| PTRM (T)'!C18</f>
        <v>Buildings Tx</v>
      </c>
      <c r="D18" s="179">
        <v>2.6820061123872039</v>
      </c>
      <c r="E18" s="165">
        <f>'Output| PTRM (T)'!E18</f>
        <v>0.78192740672226102</v>
      </c>
      <c r="F18" s="165">
        <f>'Output| PTRM (T)'!F18</f>
        <v>0.10702816275753103</v>
      </c>
      <c r="G18" s="165">
        <f>'Output| PTRM (T)'!G18</f>
        <v>0.10838075530421101</v>
      </c>
      <c r="H18" s="165">
        <f>'Output| PTRM (T)'!H18</f>
        <v>0.10933195594700895</v>
      </c>
      <c r="I18" s="165">
        <f>'Output| PTRM (T)'!I18</f>
        <v>0.11016158219087969</v>
      </c>
      <c r="J18" s="165">
        <f>'Output| PTRM (T)'!J18</f>
        <v>0.11144001608630913</v>
      </c>
      <c r="K18" s="165">
        <f>'Output| PTRM (T)'!K18</f>
        <v>0.5463424722859398</v>
      </c>
      <c r="M18" s="163">
        <f t="shared" si="3"/>
        <v>11</v>
      </c>
      <c r="N18" s="164" t="str">
        <f t="shared" si="1"/>
        <v>Buildings Tx</v>
      </c>
      <c r="O18" s="165">
        <f>'Output| PTRM (T)'!O18</f>
        <v>0</v>
      </c>
      <c r="P18" s="165">
        <f>'Output| PTRM (T)'!P18</f>
        <v>0</v>
      </c>
      <c r="Q18" s="165">
        <f>'Output| PTRM (T)'!Q18</f>
        <v>0</v>
      </c>
      <c r="R18" s="165">
        <f>'Output| PTRM (T)'!R18</f>
        <v>0</v>
      </c>
      <c r="S18" s="165">
        <f>'Output| PTRM (T)'!S18</f>
        <v>0</v>
      </c>
      <c r="T18" s="165">
        <f>'Output| PTRM (T)'!T18</f>
        <v>0</v>
      </c>
      <c r="U18" s="165">
        <f>'Output| PTRM (T)'!U18</f>
        <v>0</v>
      </c>
      <c r="V18" s="165">
        <f>'Output| PTRM (T)'!V18</f>
        <v>0</v>
      </c>
    </row>
    <row r="19" spans="2:22">
      <c r="B19" s="163">
        <f t="shared" si="2"/>
        <v>12</v>
      </c>
      <c r="C19" s="164" t="str">
        <f>'Output| PTRM (T)'!C19</f>
        <v/>
      </c>
      <c r="D19" s="179">
        <v>0</v>
      </c>
      <c r="E19" s="165">
        <f>'Output| PTRM (T)'!E19</f>
        <v>0</v>
      </c>
      <c r="F19" s="165">
        <f>'Output| PTRM (T)'!F19</f>
        <v>0</v>
      </c>
      <c r="G19" s="165">
        <f>'Output| PTRM (T)'!G19</f>
        <v>0</v>
      </c>
      <c r="H19" s="165">
        <f>'Output| PTRM (T)'!H19</f>
        <v>0</v>
      </c>
      <c r="I19" s="165">
        <f>'Output| PTRM (T)'!I19</f>
        <v>0</v>
      </c>
      <c r="J19" s="165">
        <f>'Output| PTRM (T)'!J19</f>
        <v>0</v>
      </c>
      <c r="K19" s="165">
        <f>'Output| PTRM (T)'!K19</f>
        <v>0</v>
      </c>
      <c r="M19" s="163">
        <f t="shared" si="3"/>
        <v>12</v>
      </c>
      <c r="N19" s="164" t="str">
        <f t="shared" si="1"/>
        <v/>
      </c>
      <c r="O19" s="165">
        <f>'Output| PTRM (T)'!O19</f>
        <v>0</v>
      </c>
      <c r="P19" s="165">
        <f>'Output| PTRM (T)'!P19</f>
        <v>0</v>
      </c>
      <c r="Q19" s="165">
        <f>'Output| PTRM (T)'!Q19</f>
        <v>0</v>
      </c>
      <c r="R19" s="165">
        <f>'Output| PTRM (T)'!R19</f>
        <v>0</v>
      </c>
      <c r="S19" s="165">
        <f>'Output| PTRM (T)'!S19</f>
        <v>0</v>
      </c>
      <c r="T19" s="165">
        <f>'Output| PTRM (T)'!T19</f>
        <v>0</v>
      </c>
      <c r="U19" s="165">
        <f>'Output| PTRM (T)'!U19</f>
        <v>0</v>
      </c>
      <c r="V19" s="165">
        <f>'Output| PTRM (T)'!V19</f>
        <v>0</v>
      </c>
    </row>
    <row r="20" spans="2:22">
      <c r="B20" s="163">
        <f t="shared" si="2"/>
        <v>13</v>
      </c>
      <c r="C20" s="164" t="str">
        <f t="array" ref="C20">IFERROR(INDEX('[112]Input| Setup'!$E$8:$E$37,SMALL(IF('[112]Input| Setup'!$F$8:$F$37="TX",ROW('[112]Input| Setup'!$F$8:$F$37)-ROW('[112]Input| Setup'!$F$8)+1),ROWS('[112]Input| Setup'!$F$8:$F20))),"")</f>
        <v/>
      </c>
      <c r="D20" s="179">
        <v>0</v>
      </c>
      <c r="E20" s="165">
        <f>'Output| PTRM (T)'!E20</f>
        <v>0</v>
      </c>
      <c r="F20" s="165">
        <f>'Output| PTRM (T)'!F20</f>
        <v>0</v>
      </c>
      <c r="G20" s="165">
        <f>'Output| PTRM (T)'!G20</f>
        <v>0</v>
      </c>
      <c r="H20" s="165">
        <f>'Output| PTRM (T)'!H20</f>
        <v>0</v>
      </c>
      <c r="I20" s="165">
        <f>'Output| PTRM (T)'!I20</f>
        <v>0</v>
      </c>
      <c r="J20" s="165">
        <f>'Output| PTRM (T)'!J20</f>
        <v>0</v>
      </c>
      <c r="K20" s="165">
        <f>'Output| PTRM (T)'!K20</f>
        <v>0</v>
      </c>
      <c r="M20" s="163">
        <f t="shared" si="3"/>
        <v>13</v>
      </c>
      <c r="N20" s="164" t="str">
        <f t="shared" si="1"/>
        <v/>
      </c>
      <c r="O20" s="165">
        <f>IFERROR((D20-D130)*INDEX('[112]Input| Expensing'!$D$8:$J$57,MATCH($N20,'[112]Input| Expensing'!$C$8:$C$57,0),MATCH(O$7,'[112]Input| Expensing'!$D$7:$J$7,0)),"")</f>
        <v>0</v>
      </c>
      <c r="P20" s="165">
        <f>IFERROR((E20-E130)*INDEX('[112]Input| Expensing'!$D$8:$J$57,MATCH($N20,'[112]Input| Expensing'!$C$8:$C$57,0),MATCH(P$7,'[112]Input| Expensing'!$D$7:$J$7,0)),"")</f>
        <v>0</v>
      </c>
      <c r="Q20" s="165">
        <f>IFERROR((F20-F130)*INDEX('[112]Input| Expensing'!$F$8:$J$57,MATCH($N20,'[112]Input| Expensing'!$C$8:$C$57,0),MATCH(Q$7,'[112]Input| Expensing'!$F$7:$J$7,0)),"")</f>
        <v>0</v>
      </c>
      <c r="R20" s="165">
        <f>IFERROR((G20-G130)*INDEX('[112]Input| Expensing'!$F$8:$J$57,MATCH($N20,'[112]Input| Expensing'!$C$8:$C$57,0),MATCH(R$7,'[112]Input| Expensing'!$F$7:$J$7,0)),"")</f>
        <v>0</v>
      </c>
      <c r="S20" s="165">
        <f>IFERROR((H20-H130)*INDEX('[112]Input| Expensing'!$F$8:$J$57,MATCH($N20,'[112]Input| Expensing'!$C$8:$C$57,0),MATCH(S$7,'[112]Input| Expensing'!$F$7:$J$7,0)),"")</f>
        <v>0</v>
      </c>
      <c r="T20" s="165">
        <f>IFERROR((I20-I130)*INDEX('[112]Input| Expensing'!$F$8:$J$57,MATCH($N20,'[112]Input| Expensing'!$C$8:$C$57,0),MATCH(T$7,'[112]Input| Expensing'!$F$7:$J$7,0)),"")</f>
        <v>0</v>
      </c>
      <c r="U20" s="165">
        <f>IFERROR((J20-J130)*INDEX('[112]Input| Expensing'!$F$8:$J$57,MATCH($N20,'[112]Input| Expensing'!$C$8:$C$57,0),MATCH(U$7,'[112]Input| Expensing'!$F$7:$J$7,0)),"")</f>
        <v>0</v>
      </c>
      <c r="V20" s="165">
        <f t="shared" ref="V20:V57" si="4">IFERROR(SUM(Q20:U20),"")</f>
        <v>0</v>
      </c>
    </row>
    <row r="21" spans="2:22">
      <c r="B21" s="163">
        <f t="shared" si="2"/>
        <v>14</v>
      </c>
      <c r="C21" s="164" t="str">
        <f t="array" ref="C21">IFERROR(INDEX('[112]Input| Setup'!$E$8:$E$37,SMALL(IF('[112]Input| Setup'!$F$8:$F$37="TX",ROW('[112]Input| Setup'!$F$8:$F$37)-ROW('[112]Input| Setup'!$F$8)+1),ROWS('[112]Input| Setup'!$F$8:$F21))),"")</f>
        <v/>
      </c>
      <c r="D21" s="179">
        <v>0</v>
      </c>
      <c r="E21" s="165">
        <f>'Output| PTRM (T)'!E21</f>
        <v>0</v>
      </c>
      <c r="F21" s="165">
        <f>'Output| PTRM (T)'!F21</f>
        <v>0</v>
      </c>
      <c r="G21" s="165">
        <f>'Output| PTRM (T)'!G21</f>
        <v>0</v>
      </c>
      <c r="H21" s="165">
        <f>'Output| PTRM (T)'!H21</f>
        <v>0</v>
      </c>
      <c r="I21" s="165">
        <f>'Output| PTRM (T)'!I21</f>
        <v>0</v>
      </c>
      <c r="J21" s="165">
        <f>'Output| PTRM (T)'!J21</f>
        <v>0</v>
      </c>
      <c r="K21" s="165">
        <f>'Output| PTRM (T)'!K21</f>
        <v>0</v>
      </c>
      <c r="M21" s="163">
        <f t="shared" si="3"/>
        <v>14</v>
      </c>
      <c r="N21" s="164" t="str">
        <f t="shared" si="1"/>
        <v/>
      </c>
      <c r="O21" s="165">
        <f>IFERROR((D21-D131)*INDEX('[112]Input| Expensing'!$D$8:$J$57,MATCH($N21,'[112]Input| Expensing'!$C$8:$C$57,0),MATCH(O$7,'[112]Input| Expensing'!$D$7:$J$7,0)),"")</f>
        <v>0</v>
      </c>
      <c r="P21" s="165">
        <f>IFERROR((E21-E131)*INDEX('[112]Input| Expensing'!$D$8:$J$57,MATCH($N21,'[112]Input| Expensing'!$C$8:$C$57,0),MATCH(P$7,'[112]Input| Expensing'!$D$7:$J$7,0)),"")</f>
        <v>0</v>
      </c>
      <c r="Q21" s="165">
        <f>IFERROR((F21-F131)*INDEX('[112]Input| Expensing'!$F$8:$J$57,MATCH($N21,'[112]Input| Expensing'!$C$8:$C$57,0),MATCH(Q$7,'[112]Input| Expensing'!$F$7:$J$7,0)),"")</f>
        <v>0</v>
      </c>
      <c r="R21" s="165">
        <f>IFERROR((G21-G131)*INDEX('[112]Input| Expensing'!$F$8:$J$57,MATCH($N21,'[112]Input| Expensing'!$C$8:$C$57,0),MATCH(R$7,'[112]Input| Expensing'!$F$7:$J$7,0)),"")</f>
        <v>0</v>
      </c>
      <c r="S21" s="165">
        <f>IFERROR((H21-H131)*INDEX('[112]Input| Expensing'!$F$8:$J$57,MATCH($N21,'[112]Input| Expensing'!$C$8:$C$57,0),MATCH(S$7,'[112]Input| Expensing'!$F$7:$J$7,0)),"")</f>
        <v>0</v>
      </c>
      <c r="T21" s="165">
        <f>IFERROR((I21-I131)*INDEX('[112]Input| Expensing'!$F$8:$J$57,MATCH($N21,'[112]Input| Expensing'!$C$8:$C$57,0),MATCH(T$7,'[112]Input| Expensing'!$F$7:$J$7,0)),"")</f>
        <v>0</v>
      </c>
      <c r="U21" s="165">
        <f>IFERROR((J21-J131)*INDEX('[112]Input| Expensing'!$F$8:$J$57,MATCH($N21,'[112]Input| Expensing'!$C$8:$C$57,0),MATCH(U$7,'[112]Input| Expensing'!$F$7:$J$7,0)),"")</f>
        <v>0</v>
      </c>
      <c r="V21" s="165">
        <f t="shared" si="4"/>
        <v>0</v>
      </c>
    </row>
    <row r="22" spans="2:22">
      <c r="B22" s="163">
        <f t="shared" si="2"/>
        <v>15</v>
      </c>
      <c r="C22" s="164" t="str">
        <f t="array" ref="C22">IFERROR(INDEX('[112]Input| Setup'!$E$8:$E$37,SMALL(IF('[112]Input| Setup'!$F$8:$F$37="TX",ROW('[112]Input| Setup'!$F$8:$F$37)-ROW('[112]Input| Setup'!$F$8)+1),ROWS('[112]Input| Setup'!$F$8:$F22))),"")</f>
        <v/>
      </c>
      <c r="D22" s="179">
        <v>0</v>
      </c>
      <c r="E22" s="165">
        <f>'Output| PTRM (T)'!E22</f>
        <v>0</v>
      </c>
      <c r="F22" s="165">
        <f>'Output| PTRM (T)'!F22</f>
        <v>0</v>
      </c>
      <c r="G22" s="165">
        <f>'Output| PTRM (T)'!G22</f>
        <v>0</v>
      </c>
      <c r="H22" s="165">
        <f>'Output| PTRM (T)'!H22</f>
        <v>0</v>
      </c>
      <c r="I22" s="165">
        <f>'Output| PTRM (T)'!I22</f>
        <v>0</v>
      </c>
      <c r="J22" s="165">
        <f>'Output| PTRM (T)'!J22</f>
        <v>0</v>
      </c>
      <c r="K22" s="165">
        <f>'Output| PTRM (T)'!K22</f>
        <v>0</v>
      </c>
      <c r="M22" s="163">
        <f t="shared" si="3"/>
        <v>15</v>
      </c>
      <c r="N22" s="164" t="str">
        <f t="shared" si="1"/>
        <v/>
      </c>
      <c r="O22" s="165">
        <f>IFERROR((D22-D132)*INDEX('[112]Input| Expensing'!$D$8:$J$57,MATCH($N22,'[112]Input| Expensing'!$C$8:$C$57,0),MATCH(O$7,'[112]Input| Expensing'!$D$7:$J$7,0)),"")</f>
        <v>0</v>
      </c>
      <c r="P22" s="165">
        <f>IFERROR((E22-E132)*INDEX('[112]Input| Expensing'!$D$8:$J$57,MATCH($N22,'[112]Input| Expensing'!$C$8:$C$57,0),MATCH(P$7,'[112]Input| Expensing'!$D$7:$J$7,0)),"")</f>
        <v>0</v>
      </c>
      <c r="Q22" s="165">
        <f>IFERROR((F22-F132)*INDEX('[112]Input| Expensing'!$F$8:$J$57,MATCH($N22,'[112]Input| Expensing'!$C$8:$C$57,0),MATCH(Q$7,'[112]Input| Expensing'!$F$7:$J$7,0)),"")</f>
        <v>0</v>
      </c>
      <c r="R22" s="165">
        <f>IFERROR((G22-G132)*INDEX('[112]Input| Expensing'!$F$8:$J$57,MATCH($N22,'[112]Input| Expensing'!$C$8:$C$57,0),MATCH(R$7,'[112]Input| Expensing'!$F$7:$J$7,0)),"")</f>
        <v>0</v>
      </c>
      <c r="S22" s="165">
        <f>IFERROR((H22-H132)*INDEX('[112]Input| Expensing'!$F$8:$J$57,MATCH($N22,'[112]Input| Expensing'!$C$8:$C$57,0),MATCH(S$7,'[112]Input| Expensing'!$F$7:$J$7,0)),"")</f>
        <v>0</v>
      </c>
      <c r="T22" s="165">
        <f>IFERROR((I22-I132)*INDEX('[112]Input| Expensing'!$F$8:$J$57,MATCH($N22,'[112]Input| Expensing'!$C$8:$C$57,0),MATCH(T$7,'[112]Input| Expensing'!$F$7:$J$7,0)),"")</f>
        <v>0</v>
      </c>
      <c r="U22" s="165">
        <f>IFERROR((J22-J132)*INDEX('[112]Input| Expensing'!$F$8:$J$57,MATCH($N22,'[112]Input| Expensing'!$C$8:$C$57,0),MATCH(U$7,'[112]Input| Expensing'!$F$7:$J$7,0)),"")</f>
        <v>0</v>
      </c>
      <c r="V22" s="165">
        <f t="shared" si="4"/>
        <v>0</v>
      </c>
    </row>
    <row r="23" spans="2:22">
      <c r="B23" s="163">
        <f t="shared" si="2"/>
        <v>16</v>
      </c>
      <c r="C23" s="164" t="str">
        <f t="array" ref="C23">IFERROR(INDEX('[112]Input| Setup'!$E$8:$E$37,SMALL(IF('[112]Input| Setup'!$F$8:$F$37="TX",ROW('[112]Input| Setup'!$F$8:$F$37)-ROW('[112]Input| Setup'!$F$8)+1),ROWS('[112]Input| Setup'!$F$8:$F23))),"")</f>
        <v/>
      </c>
      <c r="D23" s="179">
        <v>0</v>
      </c>
      <c r="E23" s="165">
        <f>'Output| PTRM (T)'!E23</f>
        <v>0</v>
      </c>
      <c r="F23" s="165">
        <f>'Output| PTRM (T)'!F23</f>
        <v>0</v>
      </c>
      <c r="G23" s="165">
        <f>'Output| PTRM (T)'!G23</f>
        <v>0</v>
      </c>
      <c r="H23" s="165">
        <f>'Output| PTRM (T)'!H23</f>
        <v>0</v>
      </c>
      <c r="I23" s="165">
        <f>'Output| PTRM (T)'!I23</f>
        <v>0</v>
      </c>
      <c r="J23" s="165">
        <f>'Output| PTRM (T)'!J23</f>
        <v>0</v>
      </c>
      <c r="K23" s="165">
        <f>'Output| PTRM (T)'!K23</f>
        <v>0</v>
      </c>
      <c r="M23" s="163">
        <f t="shared" si="3"/>
        <v>16</v>
      </c>
      <c r="N23" s="164" t="str">
        <f t="shared" si="1"/>
        <v/>
      </c>
      <c r="O23" s="165">
        <f>IFERROR((D23-D133)*INDEX('[112]Input| Expensing'!$D$8:$J$57,MATCH($N23,'[112]Input| Expensing'!$C$8:$C$57,0),MATCH(O$7,'[112]Input| Expensing'!$D$7:$J$7,0)),"")</f>
        <v>0</v>
      </c>
      <c r="P23" s="165">
        <f>IFERROR((E23-E133)*INDEX('[112]Input| Expensing'!$D$8:$J$57,MATCH($N23,'[112]Input| Expensing'!$C$8:$C$57,0),MATCH(P$7,'[112]Input| Expensing'!$D$7:$J$7,0)),"")</f>
        <v>0</v>
      </c>
      <c r="Q23" s="165">
        <f>IFERROR((F23-F133)*INDEX('[112]Input| Expensing'!$F$8:$J$57,MATCH($N23,'[112]Input| Expensing'!$C$8:$C$57,0),MATCH(Q$7,'[112]Input| Expensing'!$F$7:$J$7,0)),"")</f>
        <v>0</v>
      </c>
      <c r="R23" s="165">
        <f>IFERROR((G23-G133)*INDEX('[112]Input| Expensing'!$F$8:$J$57,MATCH($N23,'[112]Input| Expensing'!$C$8:$C$57,0),MATCH(R$7,'[112]Input| Expensing'!$F$7:$J$7,0)),"")</f>
        <v>0</v>
      </c>
      <c r="S23" s="165">
        <f>IFERROR((H23-H133)*INDEX('[112]Input| Expensing'!$F$8:$J$57,MATCH($N23,'[112]Input| Expensing'!$C$8:$C$57,0),MATCH(S$7,'[112]Input| Expensing'!$F$7:$J$7,0)),"")</f>
        <v>0</v>
      </c>
      <c r="T23" s="165">
        <f>IFERROR((I23-I133)*INDEX('[112]Input| Expensing'!$F$8:$J$57,MATCH($N23,'[112]Input| Expensing'!$C$8:$C$57,0),MATCH(T$7,'[112]Input| Expensing'!$F$7:$J$7,0)),"")</f>
        <v>0</v>
      </c>
      <c r="U23" s="165">
        <f>IFERROR((J23-J133)*INDEX('[112]Input| Expensing'!$F$8:$J$57,MATCH($N23,'[112]Input| Expensing'!$C$8:$C$57,0),MATCH(U$7,'[112]Input| Expensing'!$F$7:$J$7,0)),"")</f>
        <v>0</v>
      </c>
      <c r="V23" s="165">
        <f t="shared" si="4"/>
        <v>0</v>
      </c>
    </row>
    <row r="24" spans="2:22">
      <c r="B24" s="163">
        <f t="shared" si="2"/>
        <v>17</v>
      </c>
      <c r="C24" s="164" t="str">
        <f t="array" ref="C24">IFERROR(INDEX('[112]Input| Setup'!$E$8:$E$37,SMALL(IF('[112]Input| Setup'!$F$8:$F$37="TX",ROW('[112]Input| Setup'!$F$8:$F$37)-ROW('[112]Input| Setup'!$F$8)+1),ROWS('[112]Input| Setup'!$F$8:$F24))),"")</f>
        <v/>
      </c>
      <c r="D24" s="179">
        <v>0</v>
      </c>
      <c r="E24" s="165">
        <f>'Output| PTRM (T)'!E24</f>
        <v>0</v>
      </c>
      <c r="F24" s="165">
        <f>'Output| PTRM (T)'!F24</f>
        <v>0</v>
      </c>
      <c r="G24" s="165">
        <f>'Output| PTRM (T)'!G24</f>
        <v>0</v>
      </c>
      <c r="H24" s="165">
        <f>'Output| PTRM (T)'!H24</f>
        <v>0</v>
      </c>
      <c r="I24" s="165">
        <f>'Output| PTRM (T)'!I24</f>
        <v>0</v>
      </c>
      <c r="J24" s="165">
        <f>'Output| PTRM (T)'!J24</f>
        <v>0</v>
      </c>
      <c r="K24" s="165">
        <f>'Output| PTRM (T)'!K24</f>
        <v>0</v>
      </c>
      <c r="M24" s="163">
        <f t="shared" si="3"/>
        <v>17</v>
      </c>
      <c r="N24" s="164" t="str">
        <f t="shared" si="1"/>
        <v/>
      </c>
      <c r="O24" s="165">
        <f>IFERROR((D24-D134)*INDEX('[112]Input| Expensing'!$D$8:$J$57,MATCH($N24,'[112]Input| Expensing'!$C$8:$C$57,0),MATCH(O$7,'[112]Input| Expensing'!$D$7:$J$7,0)),"")</f>
        <v>0</v>
      </c>
      <c r="P24" s="165">
        <f>IFERROR((E24-E134)*INDEX('[112]Input| Expensing'!$D$8:$J$57,MATCH($N24,'[112]Input| Expensing'!$C$8:$C$57,0),MATCH(P$7,'[112]Input| Expensing'!$D$7:$J$7,0)),"")</f>
        <v>0</v>
      </c>
      <c r="Q24" s="165">
        <f>IFERROR((F24-F134)*INDEX('[112]Input| Expensing'!$F$8:$J$57,MATCH($N24,'[112]Input| Expensing'!$C$8:$C$57,0),MATCH(Q$7,'[112]Input| Expensing'!$F$7:$J$7,0)),"")</f>
        <v>0</v>
      </c>
      <c r="R24" s="165">
        <f>IFERROR((G24-G134)*INDEX('[112]Input| Expensing'!$F$8:$J$57,MATCH($N24,'[112]Input| Expensing'!$C$8:$C$57,0),MATCH(R$7,'[112]Input| Expensing'!$F$7:$J$7,0)),"")</f>
        <v>0</v>
      </c>
      <c r="S24" s="165">
        <f>IFERROR((H24-H134)*INDEX('[112]Input| Expensing'!$F$8:$J$57,MATCH($N24,'[112]Input| Expensing'!$C$8:$C$57,0),MATCH(S$7,'[112]Input| Expensing'!$F$7:$J$7,0)),"")</f>
        <v>0</v>
      </c>
      <c r="T24" s="165">
        <f>IFERROR((I24-I134)*INDEX('[112]Input| Expensing'!$F$8:$J$57,MATCH($N24,'[112]Input| Expensing'!$C$8:$C$57,0),MATCH(T$7,'[112]Input| Expensing'!$F$7:$J$7,0)),"")</f>
        <v>0</v>
      </c>
      <c r="U24" s="165">
        <f>IFERROR((J24-J134)*INDEX('[112]Input| Expensing'!$F$8:$J$57,MATCH($N24,'[112]Input| Expensing'!$C$8:$C$57,0),MATCH(U$7,'[112]Input| Expensing'!$F$7:$J$7,0)),"")</f>
        <v>0</v>
      </c>
      <c r="V24" s="165">
        <f t="shared" si="4"/>
        <v>0</v>
      </c>
    </row>
    <row r="25" spans="2:22">
      <c r="B25" s="163">
        <f t="shared" si="2"/>
        <v>18</v>
      </c>
      <c r="C25" s="164" t="str">
        <f t="array" ref="C25">IFERROR(INDEX('[112]Input| Setup'!$E$8:$E$37,SMALL(IF('[112]Input| Setup'!$F$8:$F$37="TX",ROW('[112]Input| Setup'!$F$8:$F$37)-ROW('[112]Input| Setup'!$F$8)+1),ROWS('[112]Input| Setup'!$F$8:$F25))),"")</f>
        <v/>
      </c>
      <c r="D25" s="179">
        <v>0</v>
      </c>
      <c r="E25" s="165">
        <f>'Output| PTRM (T)'!E25</f>
        <v>0</v>
      </c>
      <c r="F25" s="165">
        <f>'Output| PTRM (T)'!F25</f>
        <v>0</v>
      </c>
      <c r="G25" s="165">
        <f>'Output| PTRM (T)'!G25</f>
        <v>0</v>
      </c>
      <c r="H25" s="165">
        <f>'Output| PTRM (T)'!H25</f>
        <v>0</v>
      </c>
      <c r="I25" s="165">
        <f>'Output| PTRM (T)'!I25</f>
        <v>0</v>
      </c>
      <c r="J25" s="165">
        <f>'Output| PTRM (T)'!J25</f>
        <v>0</v>
      </c>
      <c r="K25" s="165">
        <f>'Output| PTRM (T)'!K25</f>
        <v>0</v>
      </c>
      <c r="M25" s="163">
        <f t="shared" si="3"/>
        <v>18</v>
      </c>
      <c r="N25" s="164" t="str">
        <f t="shared" si="1"/>
        <v/>
      </c>
      <c r="O25" s="165">
        <f>IFERROR((D25-D135)*INDEX('[112]Input| Expensing'!$D$8:$J$57,MATCH($N25,'[112]Input| Expensing'!$C$8:$C$57,0),MATCH(O$7,'[112]Input| Expensing'!$D$7:$J$7,0)),"")</f>
        <v>0</v>
      </c>
      <c r="P25" s="165">
        <f>IFERROR((E25-E135)*INDEX('[112]Input| Expensing'!$D$8:$J$57,MATCH($N25,'[112]Input| Expensing'!$C$8:$C$57,0),MATCH(P$7,'[112]Input| Expensing'!$D$7:$J$7,0)),"")</f>
        <v>0</v>
      </c>
      <c r="Q25" s="165">
        <f>IFERROR((F25-F135)*INDEX('[112]Input| Expensing'!$F$8:$J$57,MATCH($N25,'[112]Input| Expensing'!$C$8:$C$57,0),MATCH(Q$7,'[112]Input| Expensing'!$F$7:$J$7,0)),"")</f>
        <v>0</v>
      </c>
      <c r="R25" s="165">
        <f>IFERROR((G25-G135)*INDEX('[112]Input| Expensing'!$F$8:$J$57,MATCH($N25,'[112]Input| Expensing'!$C$8:$C$57,0),MATCH(R$7,'[112]Input| Expensing'!$F$7:$J$7,0)),"")</f>
        <v>0</v>
      </c>
      <c r="S25" s="165">
        <f>IFERROR((H25-H135)*INDEX('[112]Input| Expensing'!$F$8:$J$57,MATCH($N25,'[112]Input| Expensing'!$C$8:$C$57,0),MATCH(S$7,'[112]Input| Expensing'!$F$7:$J$7,0)),"")</f>
        <v>0</v>
      </c>
      <c r="T25" s="165">
        <f>IFERROR((I25-I135)*INDEX('[112]Input| Expensing'!$F$8:$J$57,MATCH($N25,'[112]Input| Expensing'!$C$8:$C$57,0),MATCH(T$7,'[112]Input| Expensing'!$F$7:$J$7,0)),"")</f>
        <v>0</v>
      </c>
      <c r="U25" s="165">
        <f>IFERROR((J25-J135)*INDEX('[112]Input| Expensing'!$F$8:$J$57,MATCH($N25,'[112]Input| Expensing'!$C$8:$C$57,0),MATCH(U$7,'[112]Input| Expensing'!$F$7:$J$7,0)),"")</f>
        <v>0</v>
      </c>
      <c r="V25" s="165">
        <f t="shared" si="4"/>
        <v>0</v>
      </c>
    </row>
    <row r="26" spans="2:22">
      <c r="B26" s="163">
        <f t="shared" si="2"/>
        <v>19</v>
      </c>
      <c r="C26" s="164" t="str">
        <f t="array" ref="C26">IFERROR(INDEX('[112]Input| Setup'!$E$8:$E$37,SMALL(IF('[112]Input| Setup'!$F$8:$F$37="TX",ROW('[112]Input| Setup'!$F$8:$F$37)-ROW('[112]Input| Setup'!$F$8)+1),ROWS('[112]Input| Setup'!$F$8:$F26))),"")</f>
        <v/>
      </c>
      <c r="D26" s="179">
        <v>0</v>
      </c>
      <c r="E26" s="165">
        <f>'Output| PTRM (T)'!E26</f>
        <v>0</v>
      </c>
      <c r="F26" s="165">
        <f>'Output| PTRM (T)'!F26</f>
        <v>0</v>
      </c>
      <c r="G26" s="165">
        <f>'Output| PTRM (T)'!G26</f>
        <v>0</v>
      </c>
      <c r="H26" s="165">
        <f>'Output| PTRM (T)'!H26</f>
        <v>0</v>
      </c>
      <c r="I26" s="165">
        <f>'Output| PTRM (T)'!I26</f>
        <v>0</v>
      </c>
      <c r="J26" s="165">
        <f>'Output| PTRM (T)'!J26</f>
        <v>0</v>
      </c>
      <c r="K26" s="165">
        <f>'Output| PTRM (T)'!K26</f>
        <v>0</v>
      </c>
      <c r="M26" s="163">
        <f t="shared" si="3"/>
        <v>19</v>
      </c>
      <c r="N26" s="164" t="str">
        <f t="shared" si="1"/>
        <v/>
      </c>
      <c r="O26" s="165">
        <f>IFERROR((D26-D136)*INDEX('[112]Input| Expensing'!$D$8:$J$57,MATCH($N26,'[112]Input| Expensing'!$C$8:$C$57,0),MATCH(O$7,'[112]Input| Expensing'!$D$7:$J$7,0)),"")</f>
        <v>0</v>
      </c>
      <c r="P26" s="165">
        <f>IFERROR((E26-E136)*INDEX('[112]Input| Expensing'!$D$8:$J$57,MATCH($N26,'[112]Input| Expensing'!$C$8:$C$57,0),MATCH(P$7,'[112]Input| Expensing'!$D$7:$J$7,0)),"")</f>
        <v>0</v>
      </c>
      <c r="Q26" s="165">
        <f>IFERROR((F26-F136)*INDEX('[112]Input| Expensing'!$F$8:$J$57,MATCH($N26,'[112]Input| Expensing'!$C$8:$C$57,0),MATCH(Q$7,'[112]Input| Expensing'!$F$7:$J$7,0)),"")</f>
        <v>0</v>
      </c>
      <c r="R26" s="165">
        <f>IFERROR((G26-G136)*INDEX('[112]Input| Expensing'!$F$8:$J$57,MATCH($N26,'[112]Input| Expensing'!$C$8:$C$57,0),MATCH(R$7,'[112]Input| Expensing'!$F$7:$J$7,0)),"")</f>
        <v>0</v>
      </c>
      <c r="S26" s="165">
        <f>IFERROR((H26-H136)*INDEX('[112]Input| Expensing'!$F$8:$J$57,MATCH($N26,'[112]Input| Expensing'!$C$8:$C$57,0),MATCH(S$7,'[112]Input| Expensing'!$F$7:$J$7,0)),"")</f>
        <v>0</v>
      </c>
      <c r="T26" s="165">
        <f>IFERROR((I26-I136)*INDEX('[112]Input| Expensing'!$F$8:$J$57,MATCH($N26,'[112]Input| Expensing'!$C$8:$C$57,0),MATCH(T$7,'[112]Input| Expensing'!$F$7:$J$7,0)),"")</f>
        <v>0</v>
      </c>
      <c r="U26" s="165">
        <f>IFERROR((J26-J136)*INDEX('[112]Input| Expensing'!$F$8:$J$57,MATCH($N26,'[112]Input| Expensing'!$C$8:$C$57,0),MATCH(U$7,'[112]Input| Expensing'!$F$7:$J$7,0)),"")</f>
        <v>0</v>
      </c>
      <c r="V26" s="165">
        <f t="shared" si="4"/>
        <v>0</v>
      </c>
    </row>
    <row r="27" spans="2:22">
      <c r="B27" s="163">
        <f t="shared" si="2"/>
        <v>20</v>
      </c>
      <c r="C27" s="164" t="str">
        <f t="array" ref="C27">IFERROR(INDEX('[112]Input| Setup'!$E$8:$E$37,SMALL(IF('[112]Input| Setup'!$F$8:$F$37="TX",ROW('[112]Input| Setup'!$F$8:$F$37)-ROW('[112]Input| Setup'!$F$8)+1),ROWS('[112]Input| Setup'!$F$8:$F27))),"")</f>
        <v/>
      </c>
      <c r="D27" s="179">
        <v>0</v>
      </c>
      <c r="E27" s="165">
        <f>'Output| PTRM (T)'!E27</f>
        <v>0</v>
      </c>
      <c r="F27" s="165">
        <f>'Output| PTRM (T)'!F27</f>
        <v>0</v>
      </c>
      <c r="G27" s="165">
        <f>'Output| PTRM (T)'!G27</f>
        <v>0</v>
      </c>
      <c r="H27" s="165">
        <f>'Output| PTRM (T)'!H27</f>
        <v>0</v>
      </c>
      <c r="I27" s="165">
        <f>'Output| PTRM (T)'!I27</f>
        <v>0</v>
      </c>
      <c r="J27" s="165">
        <f>'Output| PTRM (T)'!J27</f>
        <v>0</v>
      </c>
      <c r="K27" s="165">
        <f>'Output| PTRM (T)'!K27</f>
        <v>0</v>
      </c>
      <c r="M27" s="163">
        <f t="shared" si="3"/>
        <v>20</v>
      </c>
      <c r="N27" s="164" t="str">
        <f t="shared" si="1"/>
        <v/>
      </c>
      <c r="O27" s="165">
        <f>IFERROR((D27-D137)*INDEX('[112]Input| Expensing'!$D$8:$J$57,MATCH($N27,'[112]Input| Expensing'!$C$8:$C$57,0),MATCH(O$7,'[112]Input| Expensing'!$D$7:$J$7,0)),"")</f>
        <v>0</v>
      </c>
      <c r="P27" s="165">
        <f>IFERROR((E27-E137)*INDEX('[112]Input| Expensing'!$D$8:$J$57,MATCH($N27,'[112]Input| Expensing'!$C$8:$C$57,0),MATCH(P$7,'[112]Input| Expensing'!$D$7:$J$7,0)),"")</f>
        <v>0</v>
      </c>
      <c r="Q27" s="165">
        <f>IFERROR((F27-F137)*INDEX('[112]Input| Expensing'!$F$8:$J$57,MATCH($N27,'[112]Input| Expensing'!$C$8:$C$57,0),MATCH(Q$7,'[112]Input| Expensing'!$F$7:$J$7,0)),"")</f>
        <v>0</v>
      </c>
      <c r="R27" s="165">
        <f>IFERROR((G27-G137)*INDEX('[112]Input| Expensing'!$F$8:$J$57,MATCH($N27,'[112]Input| Expensing'!$C$8:$C$57,0),MATCH(R$7,'[112]Input| Expensing'!$F$7:$J$7,0)),"")</f>
        <v>0</v>
      </c>
      <c r="S27" s="165">
        <f>IFERROR((H27-H137)*INDEX('[112]Input| Expensing'!$F$8:$J$57,MATCH($N27,'[112]Input| Expensing'!$C$8:$C$57,0),MATCH(S$7,'[112]Input| Expensing'!$F$7:$J$7,0)),"")</f>
        <v>0</v>
      </c>
      <c r="T27" s="165">
        <f>IFERROR((I27-I137)*INDEX('[112]Input| Expensing'!$F$8:$J$57,MATCH($N27,'[112]Input| Expensing'!$C$8:$C$57,0),MATCH(T$7,'[112]Input| Expensing'!$F$7:$J$7,0)),"")</f>
        <v>0</v>
      </c>
      <c r="U27" s="165">
        <f>IFERROR((J27-J137)*INDEX('[112]Input| Expensing'!$F$8:$J$57,MATCH($N27,'[112]Input| Expensing'!$C$8:$C$57,0),MATCH(U$7,'[112]Input| Expensing'!$F$7:$J$7,0)),"")</f>
        <v>0</v>
      </c>
      <c r="V27" s="165">
        <f t="shared" si="4"/>
        <v>0</v>
      </c>
    </row>
    <row r="28" spans="2:22" ht="15" hidden="1" outlineLevel="1">
      <c r="B28" s="163">
        <f t="shared" si="2"/>
        <v>21</v>
      </c>
      <c r="C28" s="164" t="str">
        <f t="array" ref="C28">IFERROR(INDEX('[112]Input| Setup'!$E$8:$E$37,SMALL(IF('[112]Input| Setup'!$F$8:$F$37="TX",ROW('[112]Input| Setup'!$F$8:$F$37)-ROW('[112]Input| Setup'!$F$8)+1),ROWS('[112]Input| Setup'!$F$8:$F28))),"")</f>
        <v/>
      </c>
      <c r="D28" s="165">
        <v>0</v>
      </c>
      <c r="E28" s="165">
        <f>SUMPRODUCT(INDEX('[112]Input| Projects'!$AR$10:$CO$1009, ,MATCH($C28,'[112]Input| Projects'!$AR$9:$CO$9,0)),'[112]Calc| Project Costs'!BS$10:BS$1009)/10^3</f>
        <v>0</v>
      </c>
      <c r="F28" s="165">
        <f>SUMPRODUCT(INDEX('[112]Input| Projects'!$AR$10:$CO$1009, ,MATCH($C28,'[112]Input| Projects'!$AR$9:$CO$9,0)),'[112]Calc| Project Costs'!BT$10:BT$1009)/10^3</f>
        <v>0</v>
      </c>
      <c r="G28" s="165">
        <f>SUMPRODUCT(INDEX('[112]Input| Projects'!$AR$10:$CO$1009, ,MATCH($C28,'[112]Input| Projects'!$AR$9:$CO$9,0)),'[112]Calc| Project Costs'!BU$10:BU$1009)/10^3</f>
        <v>0</v>
      </c>
      <c r="H28" s="165">
        <f>SUMPRODUCT(INDEX('[112]Input| Projects'!$AR$10:$CO$1009, ,MATCH($C28,'[112]Input| Projects'!$AR$9:$CO$9,0)),'[112]Calc| Project Costs'!BV$10:BV$1009)/10^3</f>
        <v>0</v>
      </c>
      <c r="I28" s="165">
        <f>SUMPRODUCT(INDEX('[112]Input| Projects'!$AR$10:$CO$1009, ,MATCH($C28,'[112]Input| Projects'!$AR$9:$CO$9,0)),'[112]Calc| Project Costs'!BW$10:BW$1009)/10^3</f>
        <v>0</v>
      </c>
      <c r="J28" s="165">
        <f>SUMPRODUCT(INDEX('[112]Input| Projects'!$AR$10:$CO$1009, ,MATCH($C28,'[112]Input| Projects'!$AR$9:$CO$9,0)),'[112]Calc| Project Costs'!BX$10:BX$1009)/10^3</f>
        <v>0</v>
      </c>
      <c r="K28" s="180">
        <f t="shared" ref="K28:K57" si="5">IFERROR(SUM(F28:J28),"")</f>
        <v>0</v>
      </c>
      <c r="M28" s="163">
        <f t="shared" si="3"/>
        <v>21</v>
      </c>
      <c r="N28" s="164" t="str">
        <f t="shared" si="1"/>
        <v/>
      </c>
      <c r="O28" s="165">
        <f>IFERROR((D28-D138)*INDEX('[112]Input| Expensing'!$D$8:$J$57,MATCH($N28,'[112]Input| Expensing'!$C$8:$C$57,0),MATCH(O$7,'[112]Input| Expensing'!$D$7:$J$7,0)),"")</f>
        <v>0</v>
      </c>
      <c r="P28" s="165">
        <f>IFERROR((E28-E138)*INDEX('[112]Input| Expensing'!$D$8:$J$57,MATCH($N28,'[112]Input| Expensing'!$C$8:$C$57,0),MATCH(P$7,'[112]Input| Expensing'!$D$7:$J$7,0)),"")</f>
        <v>0</v>
      </c>
      <c r="Q28" s="165">
        <f>IFERROR((F28-F138)*INDEX('[112]Input| Expensing'!$F$8:$J$57,MATCH($N28,'[112]Input| Expensing'!$C$8:$C$57,0),MATCH(Q$7,'[112]Input| Expensing'!$F$7:$J$7,0)),"")</f>
        <v>0</v>
      </c>
      <c r="R28" s="165">
        <f>IFERROR((G28-G138)*INDEX('[112]Input| Expensing'!$F$8:$J$57,MATCH($N28,'[112]Input| Expensing'!$C$8:$C$57,0),MATCH(R$7,'[112]Input| Expensing'!$F$7:$J$7,0)),"")</f>
        <v>0</v>
      </c>
      <c r="S28" s="165">
        <f>IFERROR((H28-H138)*INDEX('[112]Input| Expensing'!$F$8:$J$57,MATCH($N28,'[112]Input| Expensing'!$C$8:$C$57,0),MATCH(S$7,'[112]Input| Expensing'!$F$7:$J$7,0)),"")</f>
        <v>0</v>
      </c>
      <c r="T28" s="165">
        <f>IFERROR((I28-I138)*INDEX('[112]Input| Expensing'!$F$8:$J$57,MATCH($N28,'[112]Input| Expensing'!$C$8:$C$57,0),MATCH(T$7,'[112]Input| Expensing'!$F$7:$J$7,0)),"")</f>
        <v>0</v>
      </c>
      <c r="U28" s="165">
        <f>IFERROR((J28-J138)*INDEX('[112]Input| Expensing'!$F$8:$J$57,MATCH($N28,'[112]Input| Expensing'!$C$8:$C$57,0),MATCH(U$7,'[112]Input| Expensing'!$F$7:$J$7,0)),"")</f>
        <v>0</v>
      </c>
      <c r="V28" s="165">
        <f t="shared" si="4"/>
        <v>0</v>
      </c>
    </row>
    <row r="29" spans="2:22" ht="15" hidden="1" outlineLevel="1">
      <c r="B29" s="163">
        <f t="shared" si="2"/>
        <v>22</v>
      </c>
      <c r="C29" s="164" t="str">
        <f t="array" ref="C29">IFERROR(INDEX('[112]Input| Setup'!$E$8:$E$37,SMALL(IF('[112]Input| Setup'!$F$8:$F$37="TX",ROW('[112]Input| Setup'!$F$8:$F$37)-ROW('[112]Input| Setup'!$F$8)+1),ROWS('[112]Input| Setup'!$F$8:$F29))),"")</f>
        <v/>
      </c>
      <c r="D29" s="165">
        <v>0</v>
      </c>
      <c r="E29" s="165">
        <f>SUMPRODUCT(INDEX('[112]Input| Projects'!$AR$10:$CO$1009, ,MATCH($C29,'[112]Input| Projects'!$AR$9:$CO$9,0)),'[112]Calc| Project Costs'!BS$10:BS$1009)/10^3</f>
        <v>0</v>
      </c>
      <c r="F29" s="165">
        <f>SUMPRODUCT(INDEX('[112]Input| Projects'!$AR$10:$CO$1009, ,MATCH($C29,'[112]Input| Projects'!$AR$9:$CO$9,0)),'[112]Calc| Project Costs'!BT$10:BT$1009)/10^3</f>
        <v>0</v>
      </c>
      <c r="G29" s="165">
        <f>SUMPRODUCT(INDEX('[112]Input| Projects'!$AR$10:$CO$1009, ,MATCH($C29,'[112]Input| Projects'!$AR$9:$CO$9,0)),'[112]Calc| Project Costs'!BU$10:BU$1009)/10^3</f>
        <v>0</v>
      </c>
      <c r="H29" s="165">
        <f>SUMPRODUCT(INDEX('[112]Input| Projects'!$AR$10:$CO$1009, ,MATCH($C29,'[112]Input| Projects'!$AR$9:$CO$9,0)),'[112]Calc| Project Costs'!BV$10:BV$1009)/10^3</f>
        <v>0</v>
      </c>
      <c r="I29" s="165">
        <f>SUMPRODUCT(INDEX('[112]Input| Projects'!$AR$10:$CO$1009, ,MATCH($C29,'[112]Input| Projects'!$AR$9:$CO$9,0)),'[112]Calc| Project Costs'!BW$10:BW$1009)/10^3</f>
        <v>0</v>
      </c>
      <c r="J29" s="165">
        <f>SUMPRODUCT(INDEX('[112]Input| Projects'!$AR$10:$CO$1009, ,MATCH($C29,'[112]Input| Projects'!$AR$9:$CO$9,0)),'[112]Calc| Project Costs'!BX$10:BX$1009)/10^3</f>
        <v>0</v>
      </c>
      <c r="K29" s="180">
        <f t="shared" si="5"/>
        <v>0</v>
      </c>
      <c r="M29" s="163">
        <f t="shared" si="3"/>
        <v>22</v>
      </c>
      <c r="N29" s="164" t="str">
        <f t="shared" si="1"/>
        <v/>
      </c>
      <c r="O29" s="165">
        <f>IFERROR((D29-D139)*INDEX('[112]Input| Expensing'!$D$8:$J$57,MATCH($N29,'[112]Input| Expensing'!$C$8:$C$57,0),MATCH(O$7,'[112]Input| Expensing'!$D$7:$J$7,0)),"")</f>
        <v>0</v>
      </c>
      <c r="P29" s="165">
        <f>IFERROR((E29-E139)*INDEX('[112]Input| Expensing'!$D$8:$J$57,MATCH($N29,'[112]Input| Expensing'!$C$8:$C$57,0),MATCH(P$7,'[112]Input| Expensing'!$D$7:$J$7,0)),"")</f>
        <v>0</v>
      </c>
      <c r="Q29" s="165">
        <f>IFERROR((F29-F139)*INDEX('[112]Input| Expensing'!$F$8:$J$57,MATCH($N29,'[112]Input| Expensing'!$C$8:$C$57,0),MATCH(Q$7,'[112]Input| Expensing'!$F$7:$J$7,0)),"")</f>
        <v>0</v>
      </c>
      <c r="R29" s="165">
        <f>IFERROR((G29-G139)*INDEX('[112]Input| Expensing'!$F$8:$J$57,MATCH($N29,'[112]Input| Expensing'!$C$8:$C$57,0),MATCH(R$7,'[112]Input| Expensing'!$F$7:$J$7,0)),"")</f>
        <v>0</v>
      </c>
      <c r="S29" s="165">
        <f>IFERROR((H29-H139)*INDEX('[112]Input| Expensing'!$F$8:$J$57,MATCH($N29,'[112]Input| Expensing'!$C$8:$C$57,0),MATCH(S$7,'[112]Input| Expensing'!$F$7:$J$7,0)),"")</f>
        <v>0</v>
      </c>
      <c r="T29" s="165">
        <f>IFERROR((I29-I139)*INDEX('[112]Input| Expensing'!$F$8:$J$57,MATCH($N29,'[112]Input| Expensing'!$C$8:$C$57,0),MATCH(T$7,'[112]Input| Expensing'!$F$7:$J$7,0)),"")</f>
        <v>0</v>
      </c>
      <c r="U29" s="165">
        <f>IFERROR((J29-J139)*INDEX('[112]Input| Expensing'!$F$8:$J$57,MATCH($N29,'[112]Input| Expensing'!$C$8:$C$57,0),MATCH(U$7,'[112]Input| Expensing'!$F$7:$J$7,0)),"")</f>
        <v>0</v>
      </c>
      <c r="V29" s="165">
        <f t="shared" si="4"/>
        <v>0</v>
      </c>
    </row>
    <row r="30" spans="2:22" ht="15" hidden="1" outlineLevel="1">
      <c r="B30" s="163">
        <f t="shared" si="2"/>
        <v>23</v>
      </c>
      <c r="C30" s="164" t="str">
        <f t="array" ref="C30">IFERROR(INDEX('[112]Input| Setup'!$E$8:$E$37,SMALL(IF('[112]Input| Setup'!$F$8:$F$37="TX",ROW('[112]Input| Setup'!$F$8:$F$37)-ROW('[112]Input| Setup'!$F$8)+1),ROWS('[112]Input| Setup'!$F$8:$F30))),"")</f>
        <v/>
      </c>
      <c r="D30" s="165">
        <v>0</v>
      </c>
      <c r="E30" s="165">
        <f>SUMPRODUCT(INDEX('[112]Input| Projects'!$AR$10:$CO$1009, ,MATCH($C30,'[112]Input| Projects'!$AR$9:$CO$9,0)),'[112]Calc| Project Costs'!BS$10:BS$1009)/10^3</f>
        <v>0</v>
      </c>
      <c r="F30" s="165">
        <f>SUMPRODUCT(INDEX('[112]Input| Projects'!$AR$10:$CO$1009, ,MATCH($C30,'[112]Input| Projects'!$AR$9:$CO$9,0)),'[112]Calc| Project Costs'!BT$10:BT$1009)/10^3</f>
        <v>0</v>
      </c>
      <c r="G30" s="165">
        <f>SUMPRODUCT(INDEX('[112]Input| Projects'!$AR$10:$CO$1009, ,MATCH($C30,'[112]Input| Projects'!$AR$9:$CO$9,0)),'[112]Calc| Project Costs'!BU$10:BU$1009)/10^3</f>
        <v>0</v>
      </c>
      <c r="H30" s="165">
        <f>SUMPRODUCT(INDEX('[112]Input| Projects'!$AR$10:$CO$1009, ,MATCH($C30,'[112]Input| Projects'!$AR$9:$CO$9,0)),'[112]Calc| Project Costs'!BV$10:BV$1009)/10^3</f>
        <v>0</v>
      </c>
      <c r="I30" s="165">
        <f>SUMPRODUCT(INDEX('[112]Input| Projects'!$AR$10:$CO$1009, ,MATCH($C30,'[112]Input| Projects'!$AR$9:$CO$9,0)),'[112]Calc| Project Costs'!BW$10:BW$1009)/10^3</f>
        <v>0</v>
      </c>
      <c r="J30" s="165">
        <f>SUMPRODUCT(INDEX('[112]Input| Projects'!$AR$10:$CO$1009, ,MATCH($C30,'[112]Input| Projects'!$AR$9:$CO$9,0)),'[112]Calc| Project Costs'!BX$10:BX$1009)/10^3</f>
        <v>0</v>
      </c>
      <c r="K30" s="180">
        <f t="shared" si="5"/>
        <v>0</v>
      </c>
      <c r="M30" s="163">
        <f t="shared" si="3"/>
        <v>23</v>
      </c>
      <c r="N30" s="164" t="str">
        <f t="shared" si="1"/>
        <v/>
      </c>
      <c r="O30" s="165">
        <f>IFERROR((D30-D140)*INDEX('[112]Input| Expensing'!$D$8:$J$57,MATCH($N30,'[112]Input| Expensing'!$C$8:$C$57,0),MATCH(O$7,'[112]Input| Expensing'!$D$7:$J$7,0)),"")</f>
        <v>0</v>
      </c>
      <c r="P30" s="165">
        <f>IFERROR((E30-E140)*INDEX('[112]Input| Expensing'!$D$8:$J$57,MATCH($N30,'[112]Input| Expensing'!$C$8:$C$57,0),MATCH(P$7,'[112]Input| Expensing'!$D$7:$J$7,0)),"")</f>
        <v>0</v>
      </c>
      <c r="Q30" s="165">
        <f>IFERROR((F30-F140)*INDEX('[112]Input| Expensing'!$F$8:$J$57,MATCH($N30,'[112]Input| Expensing'!$C$8:$C$57,0),MATCH(Q$7,'[112]Input| Expensing'!$F$7:$J$7,0)),"")</f>
        <v>0</v>
      </c>
      <c r="R30" s="165">
        <f>IFERROR((G30-G140)*INDEX('[112]Input| Expensing'!$F$8:$J$57,MATCH($N30,'[112]Input| Expensing'!$C$8:$C$57,0),MATCH(R$7,'[112]Input| Expensing'!$F$7:$J$7,0)),"")</f>
        <v>0</v>
      </c>
      <c r="S30" s="165">
        <f>IFERROR((H30-H140)*INDEX('[112]Input| Expensing'!$F$8:$J$57,MATCH($N30,'[112]Input| Expensing'!$C$8:$C$57,0),MATCH(S$7,'[112]Input| Expensing'!$F$7:$J$7,0)),"")</f>
        <v>0</v>
      </c>
      <c r="T30" s="165">
        <f>IFERROR((I30-I140)*INDEX('[112]Input| Expensing'!$F$8:$J$57,MATCH($N30,'[112]Input| Expensing'!$C$8:$C$57,0),MATCH(T$7,'[112]Input| Expensing'!$F$7:$J$7,0)),"")</f>
        <v>0</v>
      </c>
      <c r="U30" s="165">
        <f>IFERROR((J30-J140)*INDEX('[112]Input| Expensing'!$F$8:$J$57,MATCH($N30,'[112]Input| Expensing'!$C$8:$C$57,0),MATCH(U$7,'[112]Input| Expensing'!$F$7:$J$7,0)),"")</f>
        <v>0</v>
      </c>
      <c r="V30" s="165">
        <f t="shared" si="4"/>
        <v>0</v>
      </c>
    </row>
    <row r="31" spans="2:22" ht="15" hidden="1" outlineLevel="1">
      <c r="B31" s="163">
        <f t="shared" si="2"/>
        <v>24</v>
      </c>
      <c r="C31" s="164" t="str">
        <f t="array" ref="C31">IFERROR(INDEX('[112]Input| Setup'!$E$8:$E$37,SMALL(IF('[112]Input| Setup'!$F$8:$F$37="TX",ROW('[112]Input| Setup'!$F$8:$F$37)-ROW('[112]Input| Setup'!$F$8)+1),ROWS('[112]Input| Setup'!$F$8:$F31))),"")</f>
        <v/>
      </c>
      <c r="D31" s="165">
        <v>0</v>
      </c>
      <c r="E31" s="165">
        <f>SUMPRODUCT(INDEX('[112]Input| Projects'!$AR$10:$CO$1009, ,MATCH($C31,'[112]Input| Projects'!$AR$9:$CO$9,0)),'[112]Calc| Project Costs'!BS$10:BS$1009)/10^3</f>
        <v>0</v>
      </c>
      <c r="F31" s="165">
        <f>SUMPRODUCT(INDEX('[112]Input| Projects'!$AR$10:$CO$1009, ,MATCH($C31,'[112]Input| Projects'!$AR$9:$CO$9,0)),'[112]Calc| Project Costs'!BT$10:BT$1009)/10^3</f>
        <v>0</v>
      </c>
      <c r="G31" s="165">
        <f>SUMPRODUCT(INDEX('[112]Input| Projects'!$AR$10:$CO$1009, ,MATCH($C31,'[112]Input| Projects'!$AR$9:$CO$9,0)),'[112]Calc| Project Costs'!BU$10:BU$1009)/10^3</f>
        <v>0</v>
      </c>
      <c r="H31" s="165">
        <f>SUMPRODUCT(INDEX('[112]Input| Projects'!$AR$10:$CO$1009, ,MATCH($C31,'[112]Input| Projects'!$AR$9:$CO$9,0)),'[112]Calc| Project Costs'!BV$10:BV$1009)/10^3</f>
        <v>0</v>
      </c>
      <c r="I31" s="165">
        <f>SUMPRODUCT(INDEX('[112]Input| Projects'!$AR$10:$CO$1009, ,MATCH($C31,'[112]Input| Projects'!$AR$9:$CO$9,0)),'[112]Calc| Project Costs'!BW$10:BW$1009)/10^3</f>
        <v>0</v>
      </c>
      <c r="J31" s="165">
        <f>SUMPRODUCT(INDEX('[112]Input| Projects'!$AR$10:$CO$1009, ,MATCH($C31,'[112]Input| Projects'!$AR$9:$CO$9,0)),'[112]Calc| Project Costs'!BX$10:BX$1009)/10^3</f>
        <v>0</v>
      </c>
      <c r="K31" s="180">
        <f t="shared" si="5"/>
        <v>0</v>
      </c>
      <c r="M31" s="163">
        <f t="shared" si="3"/>
        <v>24</v>
      </c>
      <c r="N31" s="164" t="str">
        <f t="shared" si="1"/>
        <v/>
      </c>
      <c r="O31" s="165">
        <f>IFERROR((D31-D141)*INDEX('[112]Input| Expensing'!$D$8:$J$57,MATCH($N31,'[112]Input| Expensing'!$C$8:$C$57,0),MATCH(O$7,'[112]Input| Expensing'!$D$7:$J$7,0)),"")</f>
        <v>0</v>
      </c>
      <c r="P31" s="165">
        <f>IFERROR((E31-E141)*INDEX('[112]Input| Expensing'!$D$8:$J$57,MATCH($N31,'[112]Input| Expensing'!$C$8:$C$57,0),MATCH(P$7,'[112]Input| Expensing'!$D$7:$J$7,0)),"")</f>
        <v>0</v>
      </c>
      <c r="Q31" s="165">
        <f>IFERROR((F31-F141)*INDEX('[112]Input| Expensing'!$F$8:$J$57,MATCH($N31,'[112]Input| Expensing'!$C$8:$C$57,0),MATCH(Q$7,'[112]Input| Expensing'!$F$7:$J$7,0)),"")</f>
        <v>0</v>
      </c>
      <c r="R31" s="165">
        <f>IFERROR((G31-G141)*INDEX('[112]Input| Expensing'!$F$8:$J$57,MATCH($N31,'[112]Input| Expensing'!$C$8:$C$57,0),MATCH(R$7,'[112]Input| Expensing'!$F$7:$J$7,0)),"")</f>
        <v>0</v>
      </c>
      <c r="S31" s="165">
        <f>IFERROR((H31-H141)*INDEX('[112]Input| Expensing'!$F$8:$J$57,MATCH($N31,'[112]Input| Expensing'!$C$8:$C$57,0),MATCH(S$7,'[112]Input| Expensing'!$F$7:$J$7,0)),"")</f>
        <v>0</v>
      </c>
      <c r="T31" s="165">
        <f>IFERROR((I31-I141)*INDEX('[112]Input| Expensing'!$F$8:$J$57,MATCH($N31,'[112]Input| Expensing'!$C$8:$C$57,0),MATCH(T$7,'[112]Input| Expensing'!$F$7:$J$7,0)),"")</f>
        <v>0</v>
      </c>
      <c r="U31" s="165">
        <f>IFERROR((J31-J141)*INDEX('[112]Input| Expensing'!$F$8:$J$57,MATCH($N31,'[112]Input| Expensing'!$C$8:$C$57,0),MATCH(U$7,'[112]Input| Expensing'!$F$7:$J$7,0)),"")</f>
        <v>0</v>
      </c>
      <c r="V31" s="165">
        <f t="shared" si="4"/>
        <v>0</v>
      </c>
    </row>
    <row r="32" spans="2:22" ht="15" hidden="1" outlineLevel="1">
      <c r="B32" s="163">
        <f t="shared" si="2"/>
        <v>25</v>
      </c>
      <c r="C32" s="164" t="str">
        <f t="array" ref="C32">IFERROR(INDEX('[112]Input| Setup'!$E$8:$E$37,SMALL(IF('[112]Input| Setup'!$F$8:$F$37="TX",ROW('[112]Input| Setup'!$F$8:$F$37)-ROW('[112]Input| Setup'!$F$8)+1),ROWS('[112]Input| Setup'!$F$8:$F32))),"")</f>
        <v/>
      </c>
      <c r="D32" s="165">
        <v>0</v>
      </c>
      <c r="E32" s="165">
        <f>SUMPRODUCT(INDEX('[112]Input| Projects'!$AR$10:$CO$1009, ,MATCH($C32,'[112]Input| Projects'!$AR$9:$CO$9,0)),'[112]Calc| Project Costs'!BS$10:BS$1009)/10^3</f>
        <v>0</v>
      </c>
      <c r="F32" s="165">
        <f>SUMPRODUCT(INDEX('[112]Input| Projects'!$AR$10:$CO$1009, ,MATCH($C32,'[112]Input| Projects'!$AR$9:$CO$9,0)),'[112]Calc| Project Costs'!BT$10:BT$1009)/10^3</f>
        <v>0</v>
      </c>
      <c r="G32" s="165">
        <f>SUMPRODUCT(INDEX('[112]Input| Projects'!$AR$10:$CO$1009, ,MATCH($C32,'[112]Input| Projects'!$AR$9:$CO$9,0)),'[112]Calc| Project Costs'!BU$10:BU$1009)/10^3</f>
        <v>0</v>
      </c>
      <c r="H32" s="165">
        <f>SUMPRODUCT(INDEX('[112]Input| Projects'!$AR$10:$CO$1009, ,MATCH($C32,'[112]Input| Projects'!$AR$9:$CO$9,0)),'[112]Calc| Project Costs'!BV$10:BV$1009)/10^3</f>
        <v>0</v>
      </c>
      <c r="I32" s="165">
        <f>SUMPRODUCT(INDEX('[112]Input| Projects'!$AR$10:$CO$1009, ,MATCH($C32,'[112]Input| Projects'!$AR$9:$CO$9,0)),'[112]Calc| Project Costs'!BW$10:BW$1009)/10^3</f>
        <v>0</v>
      </c>
      <c r="J32" s="165">
        <f>SUMPRODUCT(INDEX('[112]Input| Projects'!$AR$10:$CO$1009, ,MATCH($C32,'[112]Input| Projects'!$AR$9:$CO$9,0)),'[112]Calc| Project Costs'!BX$10:BX$1009)/10^3</f>
        <v>0</v>
      </c>
      <c r="K32" s="180">
        <f t="shared" si="5"/>
        <v>0</v>
      </c>
      <c r="M32" s="163">
        <f t="shared" si="3"/>
        <v>25</v>
      </c>
      <c r="N32" s="164" t="str">
        <f t="shared" si="1"/>
        <v/>
      </c>
      <c r="O32" s="165">
        <f>IFERROR((D32-D142)*INDEX('[112]Input| Expensing'!$D$8:$J$57,MATCH($N32,'[112]Input| Expensing'!$C$8:$C$57,0),MATCH(O$7,'[112]Input| Expensing'!$D$7:$J$7,0)),"")</f>
        <v>0</v>
      </c>
      <c r="P32" s="165">
        <f>IFERROR((E32-E142)*INDEX('[112]Input| Expensing'!$D$8:$J$57,MATCH($N32,'[112]Input| Expensing'!$C$8:$C$57,0),MATCH(P$7,'[112]Input| Expensing'!$D$7:$J$7,0)),"")</f>
        <v>0</v>
      </c>
      <c r="Q32" s="165">
        <f>IFERROR((F32-F142)*INDEX('[112]Input| Expensing'!$F$8:$J$57,MATCH($N32,'[112]Input| Expensing'!$C$8:$C$57,0),MATCH(Q$7,'[112]Input| Expensing'!$F$7:$J$7,0)),"")</f>
        <v>0</v>
      </c>
      <c r="R32" s="165">
        <f>IFERROR((G32-G142)*INDEX('[112]Input| Expensing'!$F$8:$J$57,MATCH($N32,'[112]Input| Expensing'!$C$8:$C$57,0),MATCH(R$7,'[112]Input| Expensing'!$F$7:$J$7,0)),"")</f>
        <v>0</v>
      </c>
      <c r="S32" s="165">
        <f>IFERROR((H32-H142)*INDEX('[112]Input| Expensing'!$F$8:$J$57,MATCH($N32,'[112]Input| Expensing'!$C$8:$C$57,0),MATCH(S$7,'[112]Input| Expensing'!$F$7:$J$7,0)),"")</f>
        <v>0</v>
      </c>
      <c r="T32" s="165">
        <f>IFERROR((I32-I142)*INDEX('[112]Input| Expensing'!$F$8:$J$57,MATCH($N32,'[112]Input| Expensing'!$C$8:$C$57,0),MATCH(T$7,'[112]Input| Expensing'!$F$7:$J$7,0)),"")</f>
        <v>0</v>
      </c>
      <c r="U32" s="165">
        <f>IFERROR((J32-J142)*INDEX('[112]Input| Expensing'!$F$8:$J$57,MATCH($N32,'[112]Input| Expensing'!$C$8:$C$57,0),MATCH(U$7,'[112]Input| Expensing'!$F$7:$J$7,0)),"")</f>
        <v>0</v>
      </c>
      <c r="V32" s="165">
        <f t="shared" si="4"/>
        <v>0</v>
      </c>
    </row>
    <row r="33" spans="2:22" ht="15" hidden="1" outlineLevel="1">
      <c r="B33" s="163">
        <f t="shared" si="2"/>
        <v>26</v>
      </c>
      <c r="C33" s="164" t="str">
        <f t="array" ref="C33">IFERROR(INDEX('[112]Input| Setup'!$E$8:$E$37,SMALL(IF('[112]Input| Setup'!$F$8:$F$37="TX",ROW('[112]Input| Setup'!$F$8:$F$37)-ROW('[112]Input| Setup'!$F$8)+1),ROWS('[112]Input| Setup'!$F$8:$F33))),"")</f>
        <v/>
      </c>
      <c r="D33" s="165">
        <v>0</v>
      </c>
      <c r="E33" s="165">
        <f>SUMPRODUCT(INDEX('[112]Input| Projects'!$AR$10:$CO$1009, ,MATCH($C33,'[112]Input| Projects'!$AR$9:$CO$9,0)),'[112]Calc| Project Costs'!BS$10:BS$1009)/10^3</f>
        <v>0</v>
      </c>
      <c r="F33" s="165">
        <f>SUMPRODUCT(INDEX('[112]Input| Projects'!$AR$10:$CO$1009, ,MATCH($C33,'[112]Input| Projects'!$AR$9:$CO$9,0)),'[112]Calc| Project Costs'!BT$10:BT$1009)/10^3</f>
        <v>0</v>
      </c>
      <c r="G33" s="165">
        <f>SUMPRODUCT(INDEX('[112]Input| Projects'!$AR$10:$CO$1009, ,MATCH($C33,'[112]Input| Projects'!$AR$9:$CO$9,0)),'[112]Calc| Project Costs'!BU$10:BU$1009)/10^3</f>
        <v>0</v>
      </c>
      <c r="H33" s="165">
        <f>SUMPRODUCT(INDEX('[112]Input| Projects'!$AR$10:$CO$1009, ,MATCH($C33,'[112]Input| Projects'!$AR$9:$CO$9,0)),'[112]Calc| Project Costs'!BV$10:BV$1009)/10^3</f>
        <v>0</v>
      </c>
      <c r="I33" s="165">
        <f>SUMPRODUCT(INDEX('[112]Input| Projects'!$AR$10:$CO$1009, ,MATCH($C33,'[112]Input| Projects'!$AR$9:$CO$9,0)),'[112]Calc| Project Costs'!BW$10:BW$1009)/10^3</f>
        <v>0</v>
      </c>
      <c r="J33" s="165">
        <f>SUMPRODUCT(INDEX('[112]Input| Projects'!$AR$10:$CO$1009, ,MATCH($C33,'[112]Input| Projects'!$AR$9:$CO$9,0)),'[112]Calc| Project Costs'!BX$10:BX$1009)/10^3</f>
        <v>0</v>
      </c>
      <c r="K33" s="180">
        <f t="shared" si="5"/>
        <v>0</v>
      </c>
      <c r="M33" s="163">
        <f t="shared" si="3"/>
        <v>26</v>
      </c>
      <c r="N33" s="164" t="str">
        <f t="shared" si="1"/>
        <v/>
      </c>
      <c r="O33" s="165">
        <f>IFERROR((D33-D143)*INDEX('[112]Input| Expensing'!$D$8:$J$57,MATCH($N33,'[112]Input| Expensing'!$C$8:$C$57,0),MATCH(O$7,'[112]Input| Expensing'!$D$7:$J$7,0)),"")</f>
        <v>0</v>
      </c>
      <c r="P33" s="165">
        <f>IFERROR((E33-E143)*INDEX('[112]Input| Expensing'!$D$8:$J$57,MATCH($N33,'[112]Input| Expensing'!$C$8:$C$57,0),MATCH(P$7,'[112]Input| Expensing'!$D$7:$J$7,0)),"")</f>
        <v>0</v>
      </c>
      <c r="Q33" s="165">
        <f>IFERROR((F33-F143)*INDEX('[112]Input| Expensing'!$F$8:$J$57,MATCH($N33,'[112]Input| Expensing'!$C$8:$C$57,0),MATCH(Q$7,'[112]Input| Expensing'!$F$7:$J$7,0)),"")</f>
        <v>0</v>
      </c>
      <c r="R33" s="165">
        <f>IFERROR((G33-G143)*INDEX('[112]Input| Expensing'!$F$8:$J$57,MATCH($N33,'[112]Input| Expensing'!$C$8:$C$57,0),MATCH(R$7,'[112]Input| Expensing'!$F$7:$J$7,0)),"")</f>
        <v>0</v>
      </c>
      <c r="S33" s="165">
        <f>IFERROR((H33-H143)*INDEX('[112]Input| Expensing'!$F$8:$J$57,MATCH($N33,'[112]Input| Expensing'!$C$8:$C$57,0),MATCH(S$7,'[112]Input| Expensing'!$F$7:$J$7,0)),"")</f>
        <v>0</v>
      </c>
      <c r="T33" s="165">
        <f>IFERROR((I33-I143)*INDEX('[112]Input| Expensing'!$F$8:$J$57,MATCH($N33,'[112]Input| Expensing'!$C$8:$C$57,0),MATCH(T$7,'[112]Input| Expensing'!$F$7:$J$7,0)),"")</f>
        <v>0</v>
      </c>
      <c r="U33" s="165">
        <f>IFERROR((J33-J143)*INDEX('[112]Input| Expensing'!$F$8:$J$57,MATCH($N33,'[112]Input| Expensing'!$C$8:$C$57,0),MATCH(U$7,'[112]Input| Expensing'!$F$7:$J$7,0)),"")</f>
        <v>0</v>
      </c>
      <c r="V33" s="165">
        <f t="shared" si="4"/>
        <v>0</v>
      </c>
    </row>
    <row r="34" spans="2:22" ht="15" hidden="1" outlineLevel="1">
      <c r="B34" s="163">
        <f t="shared" si="2"/>
        <v>27</v>
      </c>
      <c r="C34" s="164" t="str">
        <f t="array" ref="C34">IFERROR(INDEX('[112]Input| Setup'!$E$8:$E$37,SMALL(IF('[112]Input| Setup'!$F$8:$F$37="TX",ROW('[112]Input| Setup'!$F$8:$F$37)-ROW('[112]Input| Setup'!$F$8)+1),ROWS('[112]Input| Setup'!$F$8:$F34))),"")</f>
        <v/>
      </c>
      <c r="D34" s="165">
        <v>0</v>
      </c>
      <c r="E34" s="165">
        <f>SUMPRODUCT(INDEX('[112]Input| Projects'!$AR$10:$CO$1009, ,MATCH($C34,'[112]Input| Projects'!$AR$9:$CO$9,0)),'[112]Calc| Project Costs'!BS$10:BS$1009)/10^3</f>
        <v>0</v>
      </c>
      <c r="F34" s="165">
        <f>SUMPRODUCT(INDEX('[112]Input| Projects'!$AR$10:$CO$1009, ,MATCH($C34,'[112]Input| Projects'!$AR$9:$CO$9,0)),'[112]Calc| Project Costs'!BT$10:BT$1009)/10^3</f>
        <v>0</v>
      </c>
      <c r="G34" s="165">
        <f>SUMPRODUCT(INDEX('[112]Input| Projects'!$AR$10:$CO$1009, ,MATCH($C34,'[112]Input| Projects'!$AR$9:$CO$9,0)),'[112]Calc| Project Costs'!BU$10:BU$1009)/10^3</f>
        <v>0</v>
      </c>
      <c r="H34" s="165">
        <f>SUMPRODUCT(INDEX('[112]Input| Projects'!$AR$10:$CO$1009, ,MATCH($C34,'[112]Input| Projects'!$AR$9:$CO$9,0)),'[112]Calc| Project Costs'!BV$10:BV$1009)/10^3</f>
        <v>0</v>
      </c>
      <c r="I34" s="165">
        <f>SUMPRODUCT(INDEX('[112]Input| Projects'!$AR$10:$CO$1009, ,MATCH($C34,'[112]Input| Projects'!$AR$9:$CO$9,0)),'[112]Calc| Project Costs'!BW$10:BW$1009)/10^3</f>
        <v>0</v>
      </c>
      <c r="J34" s="165">
        <f>SUMPRODUCT(INDEX('[112]Input| Projects'!$AR$10:$CO$1009, ,MATCH($C34,'[112]Input| Projects'!$AR$9:$CO$9,0)),'[112]Calc| Project Costs'!BX$10:BX$1009)/10^3</f>
        <v>0</v>
      </c>
      <c r="K34" s="180">
        <f t="shared" si="5"/>
        <v>0</v>
      </c>
      <c r="M34" s="163">
        <f t="shared" si="3"/>
        <v>27</v>
      </c>
      <c r="N34" s="164" t="str">
        <f t="shared" si="1"/>
        <v/>
      </c>
      <c r="O34" s="165">
        <f>IFERROR((D34-D144)*INDEX('[112]Input| Expensing'!$D$8:$J$57,MATCH($N34,'[112]Input| Expensing'!$C$8:$C$57,0),MATCH(O$7,'[112]Input| Expensing'!$D$7:$J$7,0)),"")</f>
        <v>0</v>
      </c>
      <c r="P34" s="165">
        <f>IFERROR((E34-E144)*INDEX('[112]Input| Expensing'!$D$8:$J$57,MATCH($N34,'[112]Input| Expensing'!$C$8:$C$57,0),MATCH(P$7,'[112]Input| Expensing'!$D$7:$J$7,0)),"")</f>
        <v>0</v>
      </c>
      <c r="Q34" s="165">
        <f>IFERROR((F34-F144)*INDEX('[112]Input| Expensing'!$F$8:$J$57,MATCH($N34,'[112]Input| Expensing'!$C$8:$C$57,0),MATCH(Q$7,'[112]Input| Expensing'!$F$7:$J$7,0)),"")</f>
        <v>0</v>
      </c>
      <c r="R34" s="165">
        <f>IFERROR((G34-G144)*INDEX('[112]Input| Expensing'!$F$8:$J$57,MATCH($N34,'[112]Input| Expensing'!$C$8:$C$57,0),MATCH(R$7,'[112]Input| Expensing'!$F$7:$J$7,0)),"")</f>
        <v>0</v>
      </c>
      <c r="S34" s="165">
        <f>IFERROR((H34-H144)*INDEX('[112]Input| Expensing'!$F$8:$J$57,MATCH($N34,'[112]Input| Expensing'!$C$8:$C$57,0),MATCH(S$7,'[112]Input| Expensing'!$F$7:$J$7,0)),"")</f>
        <v>0</v>
      </c>
      <c r="T34" s="165">
        <f>IFERROR((I34-I144)*INDEX('[112]Input| Expensing'!$F$8:$J$57,MATCH($N34,'[112]Input| Expensing'!$C$8:$C$57,0),MATCH(T$7,'[112]Input| Expensing'!$F$7:$J$7,0)),"")</f>
        <v>0</v>
      </c>
      <c r="U34" s="165">
        <f>IFERROR((J34-J144)*INDEX('[112]Input| Expensing'!$F$8:$J$57,MATCH($N34,'[112]Input| Expensing'!$C$8:$C$57,0),MATCH(U$7,'[112]Input| Expensing'!$F$7:$J$7,0)),"")</f>
        <v>0</v>
      </c>
      <c r="V34" s="165">
        <f t="shared" si="4"/>
        <v>0</v>
      </c>
    </row>
    <row r="35" spans="2:22" ht="15" hidden="1" outlineLevel="1">
      <c r="B35" s="163">
        <f t="shared" si="2"/>
        <v>28</v>
      </c>
      <c r="C35" s="164" t="str">
        <f t="array" ref="C35">IFERROR(INDEX('[112]Input| Setup'!$E$8:$E$37,SMALL(IF('[112]Input| Setup'!$F$8:$F$37="TX",ROW('[112]Input| Setup'!$F$8:$F$37)-ROW('[112]Input| Setup'!$F$8)+1),ROWS('[112]Input| Setup'!$F$8:$F35))),"")</f>
        <v/>
      </c>
      <c r="D35" s="165">
        <v>0</v>
      </c>
      <c r="E35" s="165">
        <f>SUMPRODUCT(INDEX('[112]Input| Projects'!$AR$10:$CO$1009, ,MATCH($C35,'[112]Input| Projects'!$AR$9:$CO$9,0)),'[112]Calc| Project Costs'!BS$10:BS$1009)/10^3</f>
        <v>0</v>
      </c>
      <c r="F35" s="165">
        <f>SUMPRODUCT(INDEX('[112]Input| Projects'!$AR$10:$CO$1009, ,MATCH($C35,'[112]Input| Projects'!$AR$9:$CO$9,0)),'[112]Calc| Project Costs'!BT$10:BT$1009)/10^3</f>
        <v>0</v>
      </c>
      <c r="G35" s="165">
        <f>SUMPRODUCT(INDEX('[112]Input| Projects'!$AR$10:$CO$1009, ,MATCH($C35,'[112]Input| Projects'!$AR$9:$CO$9,0)),'[112]Calc| Project Costs'!BU$10:BU$1009)/10^3</f>
        <v>0</v>
      </c>
      <c r="H35" s="165">
        <f>SUMPRODUCT(INDEX('[112]Input| Projects'!$AR$10:$CO$1009, ,MATCH($C35,'[112]Input| Projects'!$AR$9:$CO$9,0)),'[112]Calc| Project Costs'!BV$10:BV$1009)/10^3</f>
        <v>0</v>
      </c>
      <c r="I35" s="165">
        <f>SUMPRODUCT(INDEX('[112]Input| Projects'!$AR$10:$CO$1009, ,MATCH($C35,'[112]Input| Projects'!$AR$9:$CO$9,0)),'[112]Calc| Project Costs'!BW$10:BW$1009)/10^3</f>
        <v>0</v>
      </c>
      <c r="J35" s="165">
        <f>SUMPRODUCT(INDEX('[112]Input| Projects'!$AR$10:$CO$1009, ,MATCH($C35,'[112]Input| Projects'!$AR$9:$CO$9,0)),'[112]Calc| Project Costs'!BX$10:BX$1009)/10^3</f>
        <v>0</v>
      </c>
      <c r="K35" s="180">
        <f t="shared" si="5"/>
        <v>0</v>
      </c>
      <c r="M35" s="163">
        <f t="shared" si="3"/>
        <v>28</v>
      </c>
      <c r="N35" s="164" t="str">
        <f t="shared" si="1"/>
        <v/>
      </c>
      <c r="O35" s="165">
        <f>IFERROR((D35-D145)*INDEX('[112]Input| Expensing'!$D$8:$J$57,MATCH($N35,'[112]Input| Expensing'!$C$8:$C$57,0),MATCH(O$7,'[112]Input| Expensing'!$D$7:$J$7,0)),"")</f>
        <v>0</v>
      </c>
      <c r="P35" s="165">
        <f>IFERROR((E35-E145)*INDEX('[112]Input| Expensing'!$D$8:$J$57,MATCH($N35,'[112]Input| Expensing'!$C$8:$C$57,0),MATCH(P$7,'[112]Input| Expensing'!$D$7:$J$7,0)),"")</f>
        <v>0</v>
      </c>
      <c r="Q35" s="165">
        <f>IFERROR((F35-F145)*INDEX('[112]Input| Expensing'!$F$8:$J$57,MATCH($N35,'[112]Input| Expensing'!$C$8:$C$57,0),MATCH(Q$7,'[112]Input| Expensing'!$F$7:$J$7,0)),"")</f>
        <v>0</v>
      </c>
      <c r="R35" s="165">
        <f>IFERROR((G35-G145)*INDEX('[112]Input| Expensing'!$F$8:$J$57,MATCH($N35,'[112]Input| Expensing'!$C$8:$C$57,0),MATCH(R$7,'[112]Input| Expensing'!$F$7:$J$7,0)),"")</f>
        <v>0</v>
      </c>
      <c r="S35" s="165">
        <f>IFERROR((H35-H145)*INDEX('[112]Input| Expensing'!$F$8:$J$57,MATCH($N35,'[112]Input| Expensing'!$C$8:$C$57,0),MATCH(S$7,'[112]Input| Expensing'!$F$7:$J$7,0)),"")</f>
        <v>0</v>
      </c>
      <c r="T35" s="165">
        <f>IFERROR((I35-I145)*INDEX('[112]Input| Expensing'!$F$8:$J$57,MATCH($N35,'[112]Input| Expensing'!$C$8:$C$57,0),MATCH(T$7,'[112]Input| Expensing'!$F$7:$J$7,0)),"")</f>
        <v>0</v>
      </c>
      <c r="U35" s="165">
        <f>IFERROR((J35-J145)*INDEX('[112]Input| Expensing'!$F$8:$J$57,MATCH($N35,'[112]Input| Expensing'!$C$8:$C$57,0),MATCH(U$7,'[112]Input| Expensing'!$F$7:$J$7,0)),"")</f>
        <v>0</v>
      </c>
      <c r="V35" s="165">
        <f t="shared" si="4"/>
        <v>0</v>
      </c>
    </row>
    <row r="36" spans="2:22" ht="15" hidden="1" outlineLevel="1">
      <c r="B36" s="163">
        <f t="shared" si="2"/>
        <v>29</v>
      </c>
      <c r="C36" s="164" t="str">
        <f t="array" ref="C36">IFERROR(INDEX('[112]Input| Setup'!$E$8:$E$37,SMALL(IF('[112]Input| Setup'!$F$8:$F$37="TX",ROW('[112]Input| Setup'!$F$8:$F$37)-ROW('[112]Input| Setup'!$F$8)+1),ROWS('[112]Input| Setup'!$F$8:$F36))),"")</f>
        <v/>
      </c>
      <c r="D36" s="165">
        <v>0</v>
      </c>
      <c r="E36" s="165">
        <f>SUMPRODUCT(INDEX('[112]Input| Projects'!$AR$10:$CO$1009, ,MATCH($C36,'[112]Input| Projects'!$AR$9:$CO$9,0)),'[112]Calc| Project Costs'!BS$10:BS$1009)/10^3</f>
        <v>0</v>
      </c>
      <c r="F36" s="165">
        <f>SUMPRODUCT(INDEX('[112]Input| Projects'!$AR$10:$CO$1009, ,MATCH($C36,'[112]Input| Projects'!$AR$9:$CO$9,0)),'[112]Calc| Project Costs'!BT$10:BT$1009)/10^3</f>
        <v>0</v>
      </c>
      <c r="G36" s="165">
        <f>SUMPRODUCT(INDEX('[112]Input| Projects'!$AR$10:$CO$1009, ,MATCH($C36,'[112]Input| Projects'!$AR$9:$CO$9,0)),'[112]Calc| Project Costs'!BU$10:BU$1009)/10^3</f>
        <v>0</v>
      </c>
      <c r="H36" s="165">
        <f>SUMPRODUCT(INDEX('[112]Input| Projects'!$AR$10:$CO$1009, ,MATCH($C36,'[112]Input| Projects'!$AR$9:$CO$9,0)),'[112]Calc| Project Costs'!BV$10:BV$1009)/10^3</f>
        <v>0</v>
      </c>
      <c r="I36" s="165">
        <f>SUMPRODUCT(INDEX('[112]Input| Projects'!$AR$10:$CO$1009, ,MATCH($C36,'[112]Input| Projects'!$AR$9:$CO$9,0)),'[112]Calc| Project Costs'!BW$10:BW$1009)/10^3</f>
        <v>0</v>
      </c>
      <c r="J36" s="165">
        <f>SUMPRODUCT(INDEX('[112]Input| Projects'!$AR$10:$CO$1009, ,MATCH($C36,'[112]Input| Projects'!$AR$9:$CO$9,0)),'[112]Calc| Project Costs'!BX$10:BX$1009)/10^3</f>
        <v>0</v>
      </c>
      <c r="K36" s="180">
        <f t="shared" si="5"/>
        <v>0</v>
      </c>
      <c r="M36" s="163">
        <f t="shared" si="3"/>
        <v>29</v>
      </c>
      <c r="N36" s="164" t="str">
        <f t="shared" si="1"/>
        <v/>
      </c>
      <c r="O36" s="165">
        <f>IFERROR((D36-D146)*INDEX('[112]Input| Expensing'!$D$8:$J$57,MATCH($N36,'[112]Input| Expensing'!$C$8:$C$57,0),MATCH(O$7,'[112]Input| Expensing'!$D$7:$J$7,0)),"")</f>
        <v>0</v>
      </c>
      <c r="P36" s="165">
        <f>IFERROR((E36-E146)*INDEX('[112]Input| Expensing'!$D$8:$J$57,MATCH($N36,'[112]Input| Expensing'!$C$8:$C$57,0),MATCH(P$7,'[112]Input| Expensing'!$D$7:$J$7,0)),"")</f>
        <v>0</v>
      </c>
      <c r="Q36" s="165">
        <f>IFERROR((F36-F146)*INDEX('[112]Input| Expensing'!$F$8:$J$57,MATCH($N36,'[112]Input| Expensing'!$C$8:$C$57,0),MATCH(Q$7,'[112]Input| Expensing'!$F$7:$J$7,0)),"")</f>
        <v>0</v>
      </c>
      <c r="R36" s="165">
        <f>IFERROR((G36-G146)*INDEX('[112]Input| Expensing'!$F$8:$J$57,MATCH($N36,'[112]Input| Expensing'!$C$8:$C$57,0),MATCH(R$7,'[112]Input| Expensing'!$F$7:$J$7,0)),"")</f>
        <v>0</v>
      </c>
      <c r="S36" s="165">
        <f>IFERROR((H36-H146)*INDEX('[112]Input| Expensing'!$F$8:$J$57,MATCH($N36,'[112]Input| Expensing'!$C$8:$C$57,0),MATCH(S$7,'[112]Input| Expensing'!$F$7:$J$7,0)),"")</f>
        <v>0</v>
      </c>
      <c r="T36" s="165">
        <f>IFERROR((I36-I146)*INDEX('[112]Input| Expensing'!$F$8:$J$57,MATCH($N36,'[112]Input| Expensing'!$C$8:$C$57,0),MATCH(T$7,'[112]Input| Expensing'!$F$7:$J$7,0)),"")</f>
        <v>0</v>
      </c>
      <c r="U36" s="165">
        <f>IFERROR((J36-J146)*INDEX('[112]Input| Expensing'!$F$8:$J$57,MATCH($N36,'[112]Input| Expensing'!$C$8:$C$57,0),MATCH(U$7,'[112]Input| Expensing'!$F$7:$J$7,0)),"")</f>
        <v>0</v>
      </c>
      <c r="V36" s="165">
        <f t="shared" si="4"/>
        <v>0</v>
      </c>
    </row>
    <row r="37" spans="2:22" ht="15" hidden="1" outlineLevel="1">
      <c r="B37" s="163">
        <f t="shared" si="2"/>
        <v>30</v>
      </c>
      <c r="C37" s="164" t="str">
        <f t="array" ref="C37">IFERROR(INDEX('[112]Input| Setup'!$E$8:$E$37,SMALL(IF('[112]Input| Setup'!$F$8:$F$37="TX",ROW('[112]Input| Setup'!$F$8:$F$37)-ROW('[112]Input| Setup'!$F$8)+1),ROWS('[112]Input| Setup'!$F$8:$F37))),"")</f>
        <v/>
      </c>
      <c r="D37" s="165">
        <v>0</v>
      </c>
      <c r="E37" s="165">
        <f>SUMPRODUCT(INDEX('[112]Input| Projects'!$AR$10:$CO$1009, ,MATCH($C37,'[112]Input| Projects'!$AR$9:$CO$9,0)),'[112]Calc| Project Costs'!BS$10:BS$1009)/10^3</f>
        <v>0</v>
      </c>
      <c r="F37" s="165">
        <f>SUMPRODUCT(INDEX('[112]Input| Projects'!$AR$10:$CO$1009, ,MATCH($C37,'[112]Input| Projects'!$AR$9:$CO$9,0)),'[112]Calc| Project Costs'!BT$10:BT$1009)/10^3</f>
        <v>0</v>
      </c>
      <c r="G37" s="165">
        <f>SUMPRODUCT(INDEX('[112]Input| Projects'!$AR$10:$CO$1009, ,MATCH($C37,'[112]Input| Projects'!$AR$9:$CO$9,0)),'[112]Calc| Project Costs'!BU$10:BU$1009)/10^3</f>
        <v>0</v>
      </c>
      <c r="H37" s="165">
        <f>SUMPRODUCT(INDEX('[112]Input| Projects'!$AR$10:$CO$1009, ,MATCH($C37,'[112]Input| Projects'!$AR$9:$CO$9,0)),'[112]Calc| Project Costs'!BV$10:BV$1009)/10^3</f>
        <v>0</v>
      </c>
      <c r="I37" s="165">
        <f>SUMPRODUCT(INDEX('[112]Input| Projects'!$AR$10:$CO$1009, ,MATCH($C37,'[112]Input| Projects'!$AR$9:$CO$9,0)),'[112]Calc| Project Costs'!BW$10:BW$1009)/10^3</f>
        <v>0</v>
      </c>
      <c r="J37" s="165">
        <f>SUMPRODUCT(INDEX('[112]Input| Projects'!$AR$10:$CO$1009, ,MATCH($C37,'[112]Input| Projects'!$AR$9:$CO$9,0)),'[112]Calc| Project Costs'!BX$10:BX$1009)/10^3</f>
        <v>0</v>
      </c>
      <c r="K37" s="180">
        <f t="shared" si="5"/>
        <v>0</v>
      </c>
      <c r="M37" s="163">
        <f t="shared" si="3"/>
        <v>30</v>
      </c>
      <c r="N37" s="164" t="str">
        <f t="shared" si="1"/>
        <v/>
      </c>
      <c r="O37" s="165">
        <f>IFERROR((D37-D147)*INDEX('[112]Input| Expensing'!$D$8:$J$57,MATCH($N37,'[112]Input| Expensing'!$C$8:$C$57,0),MATCH(O$7,'[112]Input| Expensing'!$D$7:$J$7,0)),"")</f>
        <v>0</v>
      </c>
      <c r="P37" s="165">
        <f>IFERROR((E37-E147)*INDEX('[112]Input| Expensing'!$D$8:$J$57,MATCH($N37,'[112]Input| Expensing'!$C$8:$C$57,0),MATCH(P$7,'[112]Input| Expensing'!$D$7:$J$7,0)),"")</f>
        <v>0</v>
      </c>
      <c r="Q37" s="165">
        <f>IFERROR((F37-F147)*INDEX('[112]Input| Expensing'!$F$8:$J$57,MATCH($N37,'[112]Input| Expensing'!$C$8:$C$57,0),MATCH(Q$7,'[112]Input| Expensing'!$F$7:$J$7,0)),"")</f>
        <v>0</v>
      </c>
      <c r="R37" s="165">
        <f>IFERROR((G37-G147)*INDEX('[112]Input| Expensing'!$F$8:$J$57,MATCH($N37,'[112]Input| Expensing'!$C$8:$C$57,0),MATCH(R$7,'[112]Input| Expensing'!$F$7:$J$7,0)),"")</f>
        <v>0</v>
      </c>
      <c r="S37" s="165">
        <f>IFERROR((H37-H147)*INDEX('[112]Input| Expensing'!$F$8:$J$57,MATCH($N37,'[112]Input| Expensing'!$C$8:$C$57,0),MATCH(S$7,'[112]Input| Expensing'!$F$7:$J$7,0)),"")</f>
        <v>0</v>
      </c>
      <c r="T37" s="165">
        <f>IFERROR((I37-I147)*INDEX('[112]Input| Expensing'!$F$8:$J$57,MATCH($N37,'[112]Input| Expensing'!$C$8:$C$57,0),MATCH(T$7,'[112]Input| Expensing'!$F$7:$J$7,0)),"")</f>
        <v>0</v>
      </c>
      <c r="U37" s="165">
        <f>IFERROR((J37-J147)*INDEX('[112]Input| Expensing'!$F$8:$J$57,MATCH($N37,'[112]Input| Expensing'!$C$8:$C$57,0),MATCH(U$7,'[112]Input| Expensing'!$F$7:$J$7,0)),"")</f>
        <v>0</v>
      </c>
      <c r="V37" s="165">
        <f t="shared" si="4"/>
        <v>0</v>
      </c>
    </row>
    <row r="38" spans="2:22" ht="15" hidden="1" outlineLevel="1">
      <c r="B38" s="163">
        <f t="shared" si="2"/>
        <v>31</v>
      </c>
      <c r="C38" s="164" t="str">
        <f t="array" ref="C38">IFERROR(INDEX('[112]Input| Setup'!$E$8:$E$37,SMALL(IF('[112]Input| Setup'!$F$8:$F$37="TX",ROW('[112]Input| Setup'!$F$8:$F$37)-ROW('[112]Input| Setup'!$F$8)+1),ROWS('[112]Input| Setup'!$F$8:$F38))),"")</f>
        <v/>
      </c>
      <c r="D38" s="165">
        <v>0</v>
      </c>
      <c r="E38" s="165">
        <f>SUMPRODUCT(INDEX('[112]Input| Projects'!$AR$10:$CO$1009, ,MATCH($C38,'[112]Input| Projects'!$AR$9:$CO$9,0)),'[112]Calc| Project Costs'!BS$10:BS$1009)/10^3</f>
        <v>0</v>
      </c>
      <c r="F38" s="165">
        <f>SUMPRODUCT(INDEX('[112]Input| Projects'!$AR$10:$CO$1009, ,MATCH($C38,'[112]Input| Projects'!$AR$9:$CO$9,0)),'[112]Calc| Project Costs'!BT$10:BT$1009)/10^3</f>
        <v>0</v>
      </c>
      <c r="G38" s="165">
        <f>SUMPRODUCT(INDEX('[112]Input| Projects'!$AR$10:$CO$1009, ,MATCH($C38,'[112]Input| Projects'!$AR$9:$CO$9,0)),'[112]Calc| Project Costs'!BU$10:BU$1009)/10^3</f>
        <v>0</v>
      </c>
      <c r="H38" s="165">
        <f>SUMPRODUCT(INDEX('[112]Input| Projects'!$AR$10:$CO$1009, ,MATCH($C38,'[112]Input| Projects'!$AR$9:$CO$9,0)),'[112]Calc| Project Costs'!BV$10:BV$1009)/10^3</f>
        <v>0</v>
      </c>
      <c r="I38" s="165">
        <f>SUMPRODUCT(INDEX('[112]Input| Projects'!$AR$10:$CO$1009, ,MATCH($C38,'[112]Input| Projects'!$AR$9:$CO$9,0)),'[112]Calc| Project Costs'!BW$10:BW$1009)/10^3</f>
        <v>0</v>
      </c>
      <c r="J38" s="165">
        <f>SUMPRODUCT(INDEX('[112]Input| Projects'!$AR$10:$CO$1009, ,MATCH($C38,'[112]Input| Projects'!$AR$9:$CO$9,0)),'[112]Calc| Project Costs'!BX$10:BX$1009)/10^3</f>
        <v>0</v>
      </c>
      <c r="K38" s="180">
        <f t="shared" si="5"/>
        <v>0</v>
      </c>
      <c r="M38" s="163">
        <f t="shared" si="3"/>
        <v>31</v>
      </c>
      <c r="N38" s="164" t="str">
        <f t="shared" si="1"/>
        <v/>
      </c>
      <c r="O38" s="165">
        <f>IFERROR((D38-D148)*INDEX('[112]Input| Expensing'!$D$8:$J$57,MATCH($N38,'[112]Input| Expensing'!$C$8:$C$57,0),MATCH(O$7,'[112]Input| Expensing'!$D$7:$J$7,0)),"")</f>
        <v>0</v>
      </c>
      <c r="P38" s="165">
        <f>IFERROR((E38-E148)*INDEX('[112]Input| Expensing'!$D$8:$J$57,MATCH($N38,'[112]Input| Expensing'!$C$8:$C$57,0),MATCH(P$7,'[112]Input| Expensing'!$D$7:$J$7,0)),"")</f>
        <v>0</v>
      </c>
      <c r="Q38" s="165">
        <f>IFERROR((F38-F148)*INDEX('[112]Input| Expensing'!$F$8:$J$57,MATCH($N38,'[112]Input| Expensing'!$C$8:$C$57,0),MATCH(Q$7,'[112]Input| Expensing'!$F$7:$J$7,0)),"")</f>
        <v>0</v>
      </c>
      <c r="R38" s="165">
        <f>IFERROR((G38-G148)*INDEX('[112]Input| Expensing'!$F$8:$J$57,MATCH($N38,'[112]Input| Expensing'!$C$8:$C$57,0),MATCH(R$7,'[112]Input| Expensing'!$F$7:$J$7,0)),"")</f>
        <v>0</v>
      </c>
      <c r="S38" s="165">
        <f>IFERROR((H38-H148)*INDEX('[112]Input| Expensing'!$F$8:$J$57,MATCH($N38,'[112]Input| Expensing'!$C$8:$C$57,0),MATCH(S$7,'[112]Input| Expensing'!$F$7:$J$7,0)),"")</f>
        <v>0</v>
      </c>
      <c r="T38" s="165">
        <f>IFERROR((I38-I148)*INDEX('[112]Input| Expensing'!$F$8:$J$57,MATCH($N38,'[112]Input| Expensing'!$C$8:$C$57,0),MATCH(T$7,'[112]Input| Expensing'!$F$7:$J$7,0)),"")</f>
        <v>0</v>
      </c>
      <c r="U38" s="165">
        <f>IFERROR((J38-J148)*INDEX('[112]Input| Expensing'!$F$8:$J$57,MATCH($N38,'[112]Input| Expensing'!$C$8:$C$57,0),MATCH(U$7,'[112]Input| Expensing'!$F$7:$J$7,0)),"")</f>
        <v>0</v>
      </c>
      <c r="V38" s="165">
        <f t="shared" si="4"/>
        <v>0</v>
      </c>
    </row>
    <row r="39" spans="2:22" ht="15" hidden="1" outlineLevel="1">
      <c r="B39" s="163">
        <f t="shared" si="2"/>
        <v>32</v>
      </c>
      <c r="C39" s="164" t="str">
        <f t="array" ref="C39">IFERROR(INDEX('[112]Input| Setup'!$E$8:$E$37,SMALL(IF('[112]Input| Setup'!$F$8:$F$37="TX",ROW('[112]Input| Setup'!$F$8:$F$37)-ROW('[112]Input| Setup'!$F$8)+1),ROWS('[112]Input| Setup'!$F$8:$F39))),"")</f>
        <v/>
      </c>
      <c r="D39" s="165">
        <v>0</v>
      </c>
      <c r="E39" s="165">
        <f>SUMPRODUCT(INDEX('[112]Input| Projects'!$AR$10:$CO$1009, ,MATCH($C39,'[112]Input| Projects'!$AR$9:$CO$9,0)),'[112]Calc| Project Costs'!BS$10:BS$1009)/10^3</f>
        <v>0</v>
      </c>
      <c r="F39" s="165">
        <f>SUMPRODUCT(INDEX('[112]Input| Projects'!$AR$10:$CO$1009, ,MATCH($C39,'[112]Input| Projects'!$AR$9:$CO$9,0)),'[112]Calc| Project Costs'!BT$10:BT$1009)/10^3</f>
        <v>0</v>
      </c>
      <c r="G39" s="165">
        <f>SUMPRODUCT(INDEX('[112]Input| Projects'!$AR$10:$CO$1009, ,MATCH($C39,'[112]Input| Projects'!$AR$9:$CO$9,0)),'[112]Calc| Project Costs'!BU$10:BU$1009)/10^3</f>
        <v>0</v>
      </c>
      <c r="H39" s="165">
        <f>SUMPRODUCT(INDEX('[112]Input| Projects'!$AR$10:$CO$1009, ,MATCH($C39,'[112]Input| Projects'!$AR$9:$CO$9,0)),'[112]Calc| Project Costs'!BV$10:BV$1009)/10^3</f>
        <v>0</v>
      </c>
      <c r="I39" s="165">
        <f>SUMPRODUCT(INDEX('[112]Input| Projects'!$AR$10:$CO$1009, ,MATCH($C39,'[112]Input| Projects'!$AR$9:$CO$9,0)),'[112]Calc| Project Costs'!BW$10:BW$1009)/10^3</f>
        <v>0</v>
      </c>
      <c r="J39" s="165">
        <f>SUMPRODUCT(INDEX('[112]Input| Projects'!$AR$10:$CO$1009, ,MATCH($C39,'[112]Input| Projects'!$AR$9:$CO$9,0)),'[112]Calc| Project Costs'!BX$10:BX$1009)/10^3</f>
        <v>0</v>
      </c>
      <c r="K39" s="180">
        <f t="shared" si="5"/>
        <v>0</v>
      </c>
      <c r="M39" s="163">
        <f t="shared" si="3"/>
        <v>32</v>
      </c>
      <c r="N39" s="164" t="str">
        <f t="shared" si="1"/>
        <v/>
      </c>
      <c r="O39" s="165">
        <f>IFERROR((D39-D149)*INDEX('[112]Input| Expensing'!$D$8:$J$57,MATCH($N39,'[112]Input| Expensing'!$C$8:$C$57,0),MATCH(O$7,'[112]Input| Expensing'!$D$7:$J$7,0)),"")</f>
        <v>0</v>
      </c>
      <c r="P39" s="165">
        <f>IFERROR((E39-E149)*INDEX('[112]Input| Expensing'!$D$8:$J$57,MATCH($N39,'[112]Input| Expensing'!$C$8:$C$57,0),MATCH(P$7,'[112]Input| Expensing'!$D$7:$J$7,0)),"")</f>
        <v>0</v>
      </c>
      <c r="Q39" s="165">
        <f>IFERROR((F39-F149)*INDEX('[112]Input| Expensing'!$F$8:$J$57,MATCH($N39,'[112]Input| Expensing'!$C$8:$C$57,0),MATCH(Q$7,'[112]Input| Expensing'!$F$7:$J$7,0)),"")</f>
        <v>0</v>
      </c>
      <c r="R39" s="165">
        <f>IFERROR((G39-G149)*INDEX('[112]Input| Expensing'!$F$8:$J$57,MATCH($N39,'[112]Input| Expensing'!$C$8:$C$57,0),MATCH(R$7,'[112]Input| Expensing'!$F$7:$J$7,0)),"")</f>
        <v>0</v>
      </c>
      <c r="S39" s="165">
        <f>IFERROR((H39-H149)*INDEX('[112]Input| Expensing'!$F$8:$J$57,MATCH($N39,'[112]Input| Expensing'!$C$8:$C$57,0),MATCH(S$7,'[112]Input| Expensing'!$F$7:$J$7,0)),"")</f>
        <v>0</v>
      </c>
      <c r="T39" s="165">
        <f>IFERROR((I39-I149)*INDEX('[112]Input| Expensing'!$F$8:$J$57,MATCH($N39,'[112]Input| Expensing'!$C$8:$C$57,0),MATCH(T$7,'[112]Input| Expensing'!$F$7:$J$7,0)),"")</f>
        <v>0</v>
      </c>
      <c r="U39" s="165">
        <f>IFERROR((J39-J149)*INDEX('[112]Input| Expensing'!$F$8:$J$57,MATCH($N39,'[112]Input| Expensing'!$C$8:$C$57,0),MATCH(U$7,'[112]Input| Expensing'!$F$7:$J$7,0)),"")</f>
        <v>0</v>
      </c>
      <c r="V39" s="165">
        <f t="shared" si="4"/>
        <v>0</v>
      </c>
    </row>
    <row r="40" spans="2:22" ht="15" hidden="1" outlineLevel="1">
      <c r="B40" s="163">
        <f t="shared" si="2"/>
        <v>33</v>
      </c>
      <c r="C40" s="164" t="str">
        <f t="array" ref="C40">IFERROR(INDEX('[112]Input| Setup'!$E$8:$E$37,SMALL(IF('[112]Input| Setup'!$F$8:$F$37="TX",ROW('[112]Input| Setup'!$F$8:$F$37)-ROW('[112]Input| Setup'!$F$8)+1),ROWS('[112]Input| Setup'!$F$8:$F40))),"")</f>
        <v/>
      </c>
      <c r="D40" s="165">
        <v>0</v>
      </c>
      <c r="E40" s="165">
        <f>SUMPRODUCT(INDEX('[112]Input| Projects'!$AR$10:$CO$1009, ,MATCH($C40,'[112]Input| Projects'!$AR$9:$CO$9,0)),'[112]Calc| Project Costs'!BS$10:BS$1009)/10^3</f>
        <v>0</v>
      </c>
      <c r="F40" s="165">
        <f>SUMPRODUCT(INDEX('[112]Input| Projects'!$AR$10:$CO$1009, ,MATCH($C40,'[112]Input| Projects'!$AR$9:$CO$9,0)),'[112]Calc| Project Costs'!BT$10:BT$1009)/10^3</f>
        <v>0</v>
      </c>
      <c r="G40" s="165">
        <f>SUMPRODUCT(INDEX('[112]Input| Projects'!$AR$10:$CO$1009, ,MATCH($C40,'[112]Input| Projects'!$AR$9:$CO$9,0)),'[112]Calc| Project Costs'!BU$10:BU$1009)/10^3</f>
        <v>0</v>
      </c>
      <c r="H40" s="165">
        <f>SUMPRODUCT(INDEX('[112]Input| Projects'!$AR$10:$CO$1009, ,MATCH($C40,'[112]Input| Projects'!$AR$9:$CO$9,0)),'[112]Calc| Project Costs'!BV$10:BV$1009)/10^3</f>
        <v>0</v>
      </c>
      <c r="I40" s="165">
        <f>SUMPRODUCT(INDEX('[112]Input| Projects'!$AR$10:$CO$1009, ,MATCH($C40,'[112]Input| Projects'!$AR$9:$CO$9,0)),'[112]Calc| Project Costs'!BW$10:BW$1009)/10^3</f>
        <v>0</v>
      </c>
      <c r="J40" s="165">
        <f>SUMPRODUCT(INDEX('[112]Input| Projects'!$AR$10:$CO$1009, ,MATCH($C40,'[112]Input| Projects'!$AR$9:$CO$9,0)),'[112]Calc| Project Costs'!BX$10:BX$1009)/10^3</f>
        <v>0</v>
      </c>
      <c r="K40" s="180">
        <f t="shared" si="5"/>
        <v>0</v>
      </c>
      <c r="M40" s="163">
        <f t="shared" si="3"/>
        <v>33</v>
      </c>
      <c r="N40" s="164" t="str">
        <f t="shared" si="1"/>
        <v/>
      </c>
      <c r="O40" s="165">
        <f>IFERROR((D40-D150)*INDEX('[112]Input| Expensing'!$D$8:$J$57,MATCH($N40,'[112]Input| Expensing'!$C$8:$C$57,0),MATCH(O$7,'[112]Input| Expensing'!$D$7:$J$7,0)),"")</f>
        <v>0</v>
      </c>
      <c r="P40" s="165">
        <f>IFERROR((E40-E150)*INDEX('[112]Input| Expensing'!$D$8:$J$57,MATCH($N40,'[112]Input| Expensing'!$C$8:$C$57,0),MATCH(P$7,'[112]Input| Expensing'!$D$7:$J$7,0)),"")</f>
        <v>0</v>
      </c>
      <c r="Q40" s="165">
        <f>IFERROR((F40-F150)*INDEX('[112]Input| Expensing'!$F$8:$J$57,MATCH($N40,'[112]Input| Expensing'!$C$8:$C$57,0),MATCH(Q$7,'[112]Input| Expensing'!$F$7:$J$7,0)),"")</f>
        <v>0</v>
      </c>
      <c r="R40" s="165">
        <f>IFERROR((G40-G150)*INDEX('[112]Input| Expensing'!$F$8:$J$57,MATCH($N40,'[112]Input| Expensing'!$C$8:$C$57,0),MATCH(R$7,'[112]Input| Expensing'!$F$7:$J$7,0)),"")</f>
        <v>0</v>
      </c>
      <c r="S40" s="165">
        <f>IFERROR((H40-H150)*INDEX('[112]Input| Expensing'!$F$8:$J$57,MATCH($N40,'[112]Input| Expensing'!$C$8:$C$57,0),MATCH(S$7,'[112]Input| Expensing'!$F$7:$J$7,0)),"")</f>
        <v>0</v>
      </c>
      <c r="T40" s="165">
        <f>IFERROR((I40-I150)*INDEX('[112]Input| Expensing'!$F$8:$J$57,MATCH($N40,'[112]Input| Expensing'!$C$8:$C$57,0),MATCH(T$7,'[112]Input| Expensing'!$F$7:$J$7,0)),"")</f>
        <v>0</v>
      </c>
      <c r="U40" s="165">
        <f>IFERROR((J40-J150)*INDEX('[112]Input| Expensing'!$F$8:$J$57,MATCH($N40,'[112]Input| Expensing'!$C$8:$C$57,0),MATCH(U$7,'[112]Input| Expensing'!$F$7:$J$7,0)),"")</f>
        <v>0</v>
      </c>
      <c r="V40" s="165">
        <f t="shared" si="4"/>
        <v>0</v>
      </c>
    </row>
    <row r="41" spans="2:22" ht="15" hidden="1" outlineLevel="1">
      <c r="B41" s="163">
        <f t="shared" si="2"/>
        <v>34</v>
      </c>
      <c r="C41" s="164" t="str">
        <f t="array" ref="C41">IFERROR(INDEX('[112]Input| Setup'!$E$8:$E$37,SMALL(IF('[112]Input| Setup'!$F$8:$F$37="TX",ROW('[112]Input| Setup'!$F$8:$F$37)-ROW('[112]Input| Setup'!$F$8)+1),ROWS('[112]Input| Setup'!$F$8:$F41))),"")</f>
        <v/>
      </c>
      <c r="D41" s="165">
        <v>0</v>
      </c>
      <c r="E41" s="165">
        <f>SUMPRODUCT(INDEX('[112]Input| Projects'!$AR$10:$CO$1009, ,MATCH($C41,'[112]Input| Projects'!$AR$9:$CO$9,0)),'[112]Calc| Project Costs'!BS$10:BS$1009)/10^3</f>
        <v>0</v>
      </c>
      <c r="F41" s="165">
        <f>SUMPRODUCT(INDEX('[112]Input| Projects'!$AR$10:$CO$1009, ,MATCH($C41,'[112]Input| Projects'!$AR$9:$CO$9,0)),'[112]Calc| Project Costs'!BT$10:BT$1009)/10^3</f>
        <v>0</v>
      </c>
      <c r="G41" s="165">
        <f>SUMPRODUCT(INDEX('[112]Input| Projects'!$AR$10:$CO$1009, ,MATCH($C41,'[112]Input| Projects'!$AR$9:$CO$9,0)),'[112]Calc| Project Costs'!BU$10:BU$1009)/10^3</f>
        <v>0</v>
      </c>
      <c r="H41" s="165">
        <f>SUMPRODUCT(INDEX('[112]Input| Projects'!$AR$10:$CO$1009, ,MATCH($C41,'[112]Input| Projects'!$AR$9:$CO$9,0)),'[112]Calc| Project Costs'!BV$10:BV$1009)/10^3</f>
        <v>0</v>
      </c>
      <c r="I41" s="165">
        <f>SUMPRODUCT(INDEX('[112]Input| Projects'!$AR$10:$CO$1009, ,MATCH($C41,'[112]Input| Projects'!$AR$9:$CO$9,0)),'[112]Calc| Project Costs'!BW$10:BW$1009)/10^3</f>
        <v>0</v>
      </c>
      <c r="J41" s="165">
        <f>SUMPRODUCT(INDEX('[112]Input| Projects'!$AR$10:$CO$1009, ,MATCH($C41,'[112]Input| Projects'!$AR$9:$CO$9,0)),'[112]Calc| Project Costs'!BX$10:BX$1009)/10^3</f>
        <v>0</v>
      </c>
      <c r="K41" s="180">
        <f t="shared" si="5"/>
        <v>0</v>
      </c>
      <c r="M41" s="163">
        <f t="shared" si="3"/>
        <v>34</v>
      </c>
      <c r="N41" s="164" t="str">
        <f t="shared" si="1"/>
        <v/>
      </c>
      <c r="O41" s="165">
        <f>IFERROR((D41-D151)*INDEX('[112]Input| Expensing'!$D$8:$J$57,MATCH($N41,'[112]Input| Expensing'!$C$8:$C$57,0),MATCH(O$7,'[112]Input| Expensing'!$D$7:$J$7,0)),"")</f>
        <v>0</v>
      </c>
      <c r="P41" s="165">
        <f>IFERROR((E41-E151)*INDEX('[112]Input| Expensing'!$D$8:$J$57,MATCH($N41,'[112]Input| Expensing'!$C$8:$C$57,0),MATCH(P$7,'[112]Input| Expensing'!$D$7:$J$7,0)),"")</f>
        <v>0</v>
      </c>
      <c r="Q41" s="165">
        <f>IFERROR((F41-F151)*INDEX('[112]Input| Expensing'!$F$8:$J$57,MATCH($N41,'[112]Input| Expensing'!$C$8:$C$57,0),MATCH(Q$7,'[112]Input| Expensing'!$F$7:$J$7,0)),"")</f>
        <v>0</v>
      </c>
      <c r="R41" s="165">
        <f>IFERROR((G41-G151)*INDEX('[112]Input| Expensing'!$F$8:$J$57,MATCH($N41,'[112]Input| Expensing'!$C$8:$C$57,0),MATCH(R$7,'[112]Input| Expensing'!$F$7:$J$7,0)),"")</f>
        <v>0</v>
      </c>
      <c r="S41" s="165">
        <f>IFERROR((H41-H151)*INDEX('[112]Input| Expensing'!$F$8:$J$57,MATCH($N41,'[112]Input| Expensing'!$C$8:$C$57,0),MATCH(S$7,'[112]Input| Expensing'!$F$7:$J$7,0)),"")</f>
        <v>0</v>
      </c>
      <c r="T41" s="165">
        <f>IFERROR((I41-I151)*INDEX('[112]Input| Expensing'!$F$8:$J$57,MATCH($N41,'[112]Input| Expensing'!$C$8:$C$57,0),MATCH(T$7,'[112]Input| Expensing'!$F$7:$J$7,0)),"")</f>
        <v>0</v>
      </c>
      <c r="U41" s="165">
        <f>IFERROR((J41-J151)*INDEX('[112]Input| Expensing'!$F$8:$J$57,MATCH($N41,'[112]Input| Expensing'!$C$8:$C$57,0),MATCH(U$7,'[112]Input| Expensing'!$F$7:$J$7,0)),"")</f>
        <v>0</v>
      </c>
      <c r="V41" s="165">
        <f t="shared" si="4"/>
        <v>0</v>
      </c>
    </row>
    <row r="42" spans="2:22" ht="15" hidden="1" outlineLevel="1">
      <c r="B42" s="163">
        <f t="shared" si="2"/>
        <v>35</v>
      </c>
      <c r="C42" s="164" t="str">
        <f t="array" ref="C42">IFERROR(INDEX('[112]Input| Setup'!$E$8:$E$37,SMALL(IF('[112]Input| Setup'!$F$8:$F$37="TX",ROW('[112]Input| Setup'!$F$8:$F$37)-ROW('[112]Input| Setup'!$F$8)+1),ROWS('[112]Input| Setup'!$F$8:$F42))),"")</f>
        <v/>
      </c>
      <c r="D42" s="165">
        <v>0</v>
      </c>
      <c r="E42" s="165">
        <f>SUMPRODUCT(INDEX('[112]Input| Projects'!$AR$10:$CO$1009, ,MATCH($C42,'[112]Input| Projects'!$AR$9:$CO$9,0)),'[112]Calc| Project Costs'!BS$10:BS$1009)/10^3</f>
        <v>0</v>
      </c>
      <c r="F42" s="165">
        <f>SUMPRODUCT(INDEX('[112]Input| Projects'!$AR$10:$CO$1009, ,MATCH($C42,'[112]Input| Projects'!$AR$9:$CO$9,0)),'[112]Calc| Project Costs'!BT$10:BT$1009)/10^3</f>
        <v>0</v>
      </c>
      <c r="G42" s="165">
        <f>SUMPRODUCT(INDEX('[112]Input| Projects'!$AR$10:$CO$1009, ,MATCH($C42,'[112]Input| Projects'!$AR$9:$CO$9,0)),'[112]Calc| Project Costs'!BU$10:BU$1009)/10^3</f>
        <v>0</v>
      </c>
      <c r="H42" s="165">
        <f>SUMPRODUCT(INDEX('[112]Input| Projects'!$AR$10:$CO$1009, ,MATCH($C42,'[112]Input| Projects'!$AR$9:$CO$9,0)),'[112]Calc| Project Costs'!BV$10:BV$1009)/10^3</f>
        <v>0</v>
      </c>
      <c r="I42" s="165">
        <f>SUMPRODUCT(INDEX('[112]Input| Projects'!$AR$10:$CO$1009, ,MATCH($C42,'[112]Input| Projects'!$AR$9:$CO$9,0)),'[112]Calc| Project Costs'!BW$10:BW$1009)/10^3</f>
        <v>0</v>
      </c>
      <c r="J42" s="165">
        <f>SUMPRODUCT(INDEX('[112]Input| Projects'!$AR$10:$CO$1009, ,MATCH($C42,'[112]Input| Projects'!$AR$9:$CO$9,0)),'[112]Calc| Project Costs'!BX$10:BX$1009)/10^3</f>
        <v>0</v>
      </c>
      <c r="K42" s="180">
        <f t="shared" si="5"/>
        <v>0</v>
      </c>
      <c r="M42" s="163">
        <f t="shared" si="3"/>
        <v>35</v>
      </c>
      <c r="N42" s="164" t="str">
        <f t="shared" si="1"/>
        <v/>
      </c>
      <c r="O42" s="165">
        <f>IFERROR((D42-D152)*INDEX('[112]Input| Expensing'!$D$8:$J$57,MATCH($N42,'[112]Input| Expensing'!$C$8:$C$57,0),MATCH(O$7,'[112]Input| Expensing'!$D$7:$J$7,0)),"")</f>
        <v>0</v>
      </c>
      <c r="P42" s="165">
        <f>IFERROR((E42-E152)*INDEX('[112]Input| Expensing'!$D$8:$J$57,MATCH($N42,'[112]Input| Expensing'!$C$8:$C$57,0),MATCH(P$7,'[112]Input| Expensing'!$D$7:$J$7,0)),"")</f>
        <v>0</v>
      </c>
      <c r="Q42" s="165">
        <f>IFERROR((F42-F152)*INDEX('[112]Input| Expensing'!$F$8:$J$57,MATCH($N42,'[112]Input| Expensing'!$C$8:$C$57,0),MATCH(Q$7,'[112]Input| Expensing'!$F$7:$J$7,0)),"")</f>
        <v>0</v>
      </c>
      <c r="R42" s="165">
        <f>IFERROR((G42-G152)*INDEX('[112]Input| Expensing'!$F$8:$J$57,MATCH($N42,'[112]Input| Expensing'!$C$8:$C$57,0),MATCH(R$7,'[112]Input| Expensing'!$F$7:$J$7,0)),"")</f>
        <v>0</v>
      </c>
      <c r="S42" s="165">
        <f>IFERROR((H42-H152)*INDEX('[112]Input| Expensing'!$F$8:$J$57,MATCH($N42,'[112]Input| Expensing'!$C$8:$C$57,0),MATCH(S$7,'[112]Input| Expensing'!$F$7:$J$7,0)),"")</f>
        <v>0</v>
      </c>
      <c r="T42" s="165">
        <f>IFERROR((I42-I152)*INDEX('[112]Input| Expensing'!$F$8:$J$57,MATCH($N42,'[112]Input| Expensing'!$C$8:$C$57,0),MATCH(T$7,'[112]Input| Expensing'!$F$7:$J$7,0)),"")</f>
        <v>0</v>
      </c>
      <c r="U42" s="165">
        <f>IFERROR((J42-J152)*INDEX('[112]Input| Expensing'!$F$8:$J$57,MATCH($N42,'[112]Input| Expensing'!$C$8:$C$57,0),MATCH(U$7,'[112]Input| Expensing'!$F$7:$J$7,0)),"")</f>
        <v>0</v>
      </c>
      <c r="V42" s="165">
        <f t="shared" si="4"/>
        <v>0</v>
      </c>
    </row>
    <row r="43" spans="2:22" ht="15" hidden="1" outlineLevel="1">
      <c r="B43" s="163">
        <f t="shared" si="2"/>
        <v>36</v>
      </c>
      <c r="C43" s="164" t="str">
        <f t="array" ref="C43">IFERROR(INDEX('[112]Input| Setup'!$E$8:$E$37,SMALL(IF('[112]Input| Setup'!$F$8:$F$37="TX",ROW('[112]Input| Setup'!$F$8:$F$37)-ROW('[112]Input| Setup'!$F$8)+1),ROWS('[112]Input| Setup'!$F$8:$F43))),"")</f>
        <v/>
      </c>
      <c r="D43" s="165">
        <v>0</v>
      </c>
      <c r="E43" s="165">
        <f>SUMPRODUCT(INDEX('[112]Input| Projects'!$AR$10:$CO$1009, ,MATCH($C43,'[112]Input| Projects'!$AR$9:$CO$9,0)),'[112]Calc| Project Costs'!BS$10:BS$1009)/10^3</f>
        <v>0</v>
      </c>
      <c r="F43" s="165">
        <f>SUMPRODUCT(INDEX('[112]Input| Projects'!$AR$10:$CO$1009, ,MATCH($C43,'[112]Input| Projects'!$AR$9:$CO$9,0)),'[112]Calc| Project Costs'!BT$10:BT$1009)/10^3</f>
        <v>0</v>
      </c>
      <c r="G43" s="165">
        <f>SUMPRODUCT(INDEX('[112]Input| Projects'!$AR$10:$CO$1009, ,MATCH($C43,'[112]Input| Projects'!$AR$9:$CO$9,0)),'[112]Calc| Project Costs'!BU$10:BU$1009)/10^3</f>
        <v>0</v>
      </c>
      <c r="H43" s="165">
        <f>SUMPRODUCT(INDEX('[112]Input| Projects'!$AR$10:$CO$1009, ,MATCH($C43,'[112]Input| Projects'!$AR$9:$CO$9,0)),'[112]Calc| Project Costs'!BV$10:BV$1009)/10^3</f>
        <v>0</v>
      </c>
      <c r="I43" s="165">
        <f>SUMPRODUCT(INDEX('[112]Input| Projects'!$AR$10:$CO$1009, ,MATCH($C43,'[112]Input| Projects'!$AR$9:$CO$9,0)),'[112]Calc| Project Costs'!BW$10:BW$1009)/10^3</f>
        <v>0</v>
      </c>
      <c r="J43" s="165">
        <f>SUMPRODUCT(INDEX('[112]Input| Projects'!$AR$10:$CO$1009, ,MATCH($C43,'[112]Input| Projects'!$AR$9:$CO$9,0)),'[112]Calc| Project Costs'!BX$10:BX$1009)/10^3</f>
        <v>0</v>
      </c>
      <c r="K43" s="180">
        <f t="shared" si="5"/>
        <v>0</v>
      </c>
      <c r="M43" s="163">
        <f t="shared" si="3"/>
        <v>36</v>
      </c>
      <c r="N43" s="164" t="str">
        <f t="shared" si="1"/>
        <v/>
      </c>
      <c r="O43" s="165">
        <f>IFERROR((D43-D153)*INDEX('[112]Input| Expensing'!$D$8:$J$57,MATCH($N43,'[112]Input| Expensing'!$C$8:$C$57,0),MATCH(O$7,'[112]Input| Expensing'!$D$7:$J$7,0)),"")</f>
        <v>0</v>
      </c>
      <c r="P43" s="165">
        <f>IFERROR((E43-E153)*INDEX('[112]Input| Expensing'!$D$8:$J$57,MATCH($N43,'[112]Input| Expensing'!$C$8:$C$57,0),MATCH(P$7,'[112]Input| Expensing'!$D$7:$J$7,0)),"")</f>
        <v>0</v>
      </c>
      <c r="Q43" s="165">
        <f>IFERROR((F43-F153)*INDEX('[112]Input| Expensing'!$F$8:$J$57,MATCH($N43,'[112]Input| Expensing'!$C$8:$C$57,0),MATCH(Q$7,'[112]Input| Expensing'!$F$7:$J$7,0)),"")</f>
        <v>0</v>
      </c>
      <c r="R43" s="165">
        <f>IFERROR((G43-G153)*INDEX('[112]Input| Expensing'!$F$8:$J$57,MATCH($N43,'[112]Input| Expensing'!$C$8:$C$57,0),MATCH(R$7,'[112]Input| Expensing'!$F$7:$J$7,0)),"")</f>
        <v>0</v>
      </c>
      <c r="S43" s="165">
        <f>IFERROR((H43-H153)*INDEX('[112]Input| Expensing'!$F$8:$J$57,MATCH($N43,'[112]Input| Expensing'!$C$8:$C$57,0),MATCH(S$7,'[112]Input| Expensing'!$F$7:$J$7,0)),"")</f>
        <v>0</v>
      </c>
      <c r="T43" s="165">
        <f>IFERROR((I43-I153)*INDEX('[112]Input| Expensing'!$F$8:$J$57,MATCH($N43,'[112]Input| Expensing'!$C$8:$C$57,0),MATCH(T$7,'[112]Input| Expensing'!$F$7:$J$7,0)),"")</f>
        <v>0</v>
      </c>
      <c r="U43" s="165">
        <f>IFERROR((J43-J153)*INDEX('[112]Input| Expensing'!$F$8:$J$57,MATCH($N43,'[112]Input| Expensing'!$C$8:$C$57,0),MATCH(U$7,'[112]Input| Expensing'!$F$7:$J$7,0)),"")</f>
        <v>0</v>
      </c>
      <c r="V43" s="165">
        <f t="shared" si="4"/>
        <v>0</v>
      </c>
    </row>
    <row r="44" spans="2:22" ht="15" hidden="1" outlineLevel="1">
      <c r="B44" s="163">
        <f t="shared" si="2"/>
        <v>37</v>
      </c>
      <c r="C44" s="164" t="str">
        <f t="array" ref="C44">IFERROR(INDEX('[112]Input| Setup'!$E$8:$E$37,SMALL(IF('[112]Input| Setup'!$F$8:$F$37="TX",ROW('[112]Input| Setup'!$F$8:$F$37)-ROW('[112]Input| Setup'!$F$8)+1),ROWS('[112]Input| Setup'!$F$8:$F44))),"")</f>
        <v/>
      </c>
      <c r="D44" s="165">
        <v>0</v>
      </c>
      <c r="E44" s="165">
        <f>SUMPRODUCT(INDEX('[112]Input| Projects'!$AR$10:$CO$1009, ,MATCH($C44,'[112]Input| Projects'!$AR$9:$CO$9,0)),'[112]Calc| Project Costs'!BS$10:BS$1009)/10^3</f>
        <v>0</v>
      </c>
      <c r="F44" s="165">
        <f>SUMPRODUCT(INDEX('[112]Input| Projects'!$AR$10:$CO$1009, ,MATCH($C44,'[112]Input| Projects'!$AR$9:$CO$9,0)),'[112]Calc| Project Costs'!BT$10:BT$1009)/10^3</f>
        <v>0</v>
      </c>
      <c r="G44" s="165">
        <f>SUMPRODUCT(INDEX('[112]Input| Projects'!$AR$10:$CO$1009, ,MATCH($C44,'[112]Input| Projects'!$AR$9:$CO$9,0)),'[112]Calc| Project Costs'!BU$10:BU$1009)/10^3</f>
        <v>0</v>
      </c>
      <c r="H44" s="165">
        <f>SUMPRODUCT(INDEX('[112]Input| Projects'!$AR$10:$CO$1009, ,MATCH($C44,'[112]Input| Projects'!$AR$9:$CO$9,0)),'[112]Calc| Project Costs'!BV$10:BV$1009)/10^3</f>
        <v>0</v>
      </c>
      <c r="I44" s="165">
        <f>SUMPRODUCT(INDEX('[112]Input| Projects'!$AR$10:$CO$1009, ,MATCH($C44,'[112]Input| Projects'!$AR$9:$CO$9,0)),'[112]Calc| Project Costs'!BW$10:BW$1009)/10^3</f>
        <v>0</v>
      </c>
      <c r="J44" s="165">
        <f>SUMPRODUCT(INDEX('[112]Input| Projects'!$AR$10:$CO$1009, ,MATCH($C44,'[112]Input| Projects'!$AR$9:$CO$9,0)),'[112]Calc| Project Costs'!BX$10:BX$1009)/10^3</f>
        <v>0</v>
      </c>
      <c r="K44" s="180">
        <f t="shared" si="5"/>
        <v>0</v>
      </c>
      <c r="M44" s="163">
        <f t="shared" si="3"/>
        <v>37</v>
      </c>
      <c r="N44" s="164" t="str">
        <f t="shared" si="1"/>
        <v/>
      </c>
      <c r="O44" s="165">
        <f>IFERROR((D44-D154)*INDEX('[112]Input| Expensing'!$D$8:$J$57,MATCH($N44,'[112]Input| Expensing'!$C$8:$C$57,0),MATCH(O$7,'[112]Input| Expensing'!$D$7:$J$7,0)),"")</f>
        <v>0</v>
      </c>
      <c r="P44" s="165">
        <f>IFERROR((E44-E154)*INDEX('[112]Input| Expensing'!$D$8:$J$57,MATCH($N44,'[112]Input| Expensing'!$C$8:$C$57,0),MATCH(P$7,'[112]Input| Expensing'!$D$7:$J$7,0)),"")</f>
        <v>0</v>
      </c>
      <c r="Q44" s="165">
        <f>IFERROR((F44-F154)*INDEX('[112]Input| Expensing'!$F$8:$J$57,MATCH($N44,'[112]Input| Expensing'!$C$8:$C$57,0),MATCH(Q$7,'[112]Input| Expensing'!$F$7:$J$7,0)),"")</f>
        <v>0</v>
      </c>
      <c r="R44" s="165">
        <f>IFERROR((G44-G154)*INDEX('[112]Input| Expensing'!$F$8:$J$57,MATCH($N44,'[112]Input| Expensing'!$C$8:$C$57,0),MATCH(R$7,'[112]Input| Expensing'!$F$7:$J$7,0)),"")</f>
        <v>0</v>
      </c>
      <c r="S44" s="165">
        <f>IFERROR((H44-H154)*INDEX('[112]Input| Expensing'!$F$8:$J$57,MATCH($N44,'[112]Input| Expensing'!$C$8:$C$57,0),MATCH(S$7,'[112]Input| Expensing'!$F$7:$J$7,0)),"")</f>
        <v>0</v>
      </c>
      <c r="T44" s="165">
        <f>IFERROR((I44-I154)*INDEX('[112]Input| Expensing'!$F$8:$J$57,MATCH($N44,'[112]Input| Expensing'!$C$8:$C$57,0),MATCH(T$7,'[112]Input| Expensing'!$F$7:$J$7,0)),"")</f>
        <v>0</v>
      </c>
      <c r="U44" s="165">
        <f>IFERROR((J44-J154)*INDEX('[112]Input| Expensing'!$F$8:$J$57,MATCH($N44,'[112]Input| Expensing'!$C$8:$C$57,0),MATCH(U$7,'[112]Input| Expensing'!$F$7:$J$7,0)),"")</f>
        <v>0</v>
      </c>
      <c r="V44" s="165">
        <f t="shared" si="4"/>
        <v>0</v>
      </c>
    </row>
    <row r="45" spans="2:22" ht="15" hidden="1" outlineLevel="1">
      <c r="B45" s="163">
        <f t="shared" si="2"/>
        <v>38</v>
      </c>
      <c r="C45" s="164" t="str">
        <f t="array" ref="C45">IFERROR(INDEX('[112]Input| Setup'!$E$8:$E$37,SMALL(IF('[112]Input| Setup'!$F$8:$F$37="TX",ROW('[112]Input| Setup'!$F$8:$F$37)-ROW('[112]Input| Setup'!$F$8)+1),ROWS('[112]Input| Setup'!$F$8:$F45))),"")</f>
        <v/>
      </c>
      <c r="D45" s="165">
        <v>0</v>
      </c>
      <c r="E45" s="165">
        <f>SUMPRODUCT(INDEX('[112]Input| Projects'!$AR$10:$CO$1009, ,MATCH($C45,'[112]Input| Projects'!$AR$9:$CO$9,0)),'[112]Calc| Project Costs'!BS$10:BS$1009)/10^3</f>
        <v>0</v>
      </c>
      <c r="F45" s="165">
        <f>SUMPRODUCT(INDEX('[112]Input| Projects'!$AR$10:$CO$1009, ,MATCH($C45,'[112]Input| Projects'!$AR$9:$CO$9,0)),'[112]Calc| Project Costs'!BT$10:BT$1009)/10^3</f>
        <v>0</v>
      </c>
      <c r="G45" s="165">
        <f>SUMPRODUCT(INDEX('[112]Input| Projects'!$AR$10:$CO$1009, ,MATCH($C45,'[112]Input| Projects'!$AR$9:$CO$9,0)),'[112]Calc| Project Costs'!BU$10:BU$1009)/10^3</f>
        <v>0</v>
      </c>
      <c r="H45" s="165">
        <f>SUMPRODUCT(INDEX('[112]Input| Projects'!$AR$10:$CO$1009, ,MATCH($C45,'[112]Input| Projects'!$AR$9:$CO$9,0)),'[112]Calc| Project Costs'!BV$10:BV$1009)/10^3</f>
        <v>0</v>
      </c>
      <c r="I45" s="165">
        <f>SUMPRODUCT(INDEX('[112]Input| Projects'!$AR$10:$CO$1009, ,MATCH($C45,'[112]Input| Projects'!$AR$9:$CO$9,0)),'[112]Calc| Project Costs'!BW$10:BW$1009)/10^3</f>
        <v>0</v>
      </c>
      <c r="J45" s="165">
        <f>SUMPRODUCT(INDEX('[112]Input| Projects'!$AR$10:$CO$1009, ,MATCH($C45,'[112]Input| Projects'!$AR$9:$CO$9,0)),'[112]Calc| Project Costs'!BX$10:BX$1009)/10^3</f>
        <v>0</v>
      </c>
      <c r="K45" s="180">
        <f t="shared" si="5"/>
        <v>0</v>
      </c>
      <c r="M45" s="163">
        <f t="shared" si="3"/>
        <v>38</v>
      </c>
      <c r="N45" s="164" t="str">
        <f t="shared" si="1"/>
        <v/>
      </c>
      <c r="O45" s="165">
        <f>IFERROR((D45-D155)*INDEX('[112]Input| Expensing'!$D$8:$J$57,MATCH($N45,'[112]Input| Expensing'!$C$8:$C$57,0),MATCH(O$7,'[112]Input| Expensing'!$D$7:$J$7,0)),"")</f>
        <v>0</v>
      </c>
      <c r="P45" s="165">
        <f>IFERROR((E45-E155)*INDEX('[112]Input| Expensing'!$D$8:$J$57,MATCH($N45,'[112]Input| Expensing'!$C$8:$C$57,0),MATCH(P$7,'[112]Input| Expensing'!$D$7:$J$7,0)),"")</f>
        <v>0</v>
      </c>
      <c r="Q45" s="165">
        <f>IFERROR((F45-F155)*INDEX('[112]Input| Expensing'!$F$8:$J$57,MATCH($N45,'[112]Input| Expensing'!$C$8:$C$57,0),MATCH(Q$7,'[112]Input| Expensing'!$F$7:$J$7,0)),"")</f>
        <v>0</v>
      </c>
      <c r="R45" s="165">
        <f>IFERROR((G45-G155)*INDEX('[112]Input| Expensing'!$F$8:$J$57,MATCH($N45,'[112]Input| Expensing'!$C$8:$C$57,0),MATCH(R$7,'[112]Input| Expensing'!$F$7:$J$7,0)),"")</f>
        <v>0</v>
      </c>
      <c r="S45" s="165">
        <f>IFERROR((H45-H155)*INDEX('[112]Input| Expensing'!$F$8:$J$57,MATCH($N45,'[112]Input| Expensing'!$C$8:$C$57,0),MATCH(S$7,'[112]Input| Expensing'!$F$7:$J$7,0)),"")</f>
        <v>0</v>
      </c>
      <c r="T45" s="165">
        <f>IFERROR((I45-I155)*INDEX('[112]Input| Expensing'!$F$8:$J$57,MATCH($N45,'[112]Input| Expensing'!$C$8:$C$57,0),MATCH(T$7,'[112]Input| Expensing'!$F$7:$J$7,0)),"")</f>
        <v>0</v>
      </c>
      <c r="U45" s="165">
        <f>IFERROR((J45-J155)*INDEX('[112]Input| Expensing'!$F$8:$J$57,MATCH($N45,'[112]Input| Expensing'!$C$8:$C$57,0),MATCH(U$7,'[112]Input| Expensing'!$F$7:$J$7,0)),"")</f>
        <v>0</v>
      </c>
      <c r="V45" s="165">
        <f t="shared" si="4"/>
        <v>0</v>
      </c>
    </row>
    <row r="46" spans="2:22" ht="15" hidden="1" outlineLevel="1">
      <c r="B46" s="163">
        <f t="shared" si="2"/>
        <v>39</v>
      </c>
      <c r="C46" s="164" t="str">
        <f t="array" ref="C46">IFERROR(INDEX('[112]Input| Setup'!$E$8:$E$37,SMALL(IF('[112]Input| Setup'!$F$8:$F$37="TX",ROW('[112]Input| Setup'!$F$8:$F$37)-ROW('[112]Input| Setup'!$F$8)+1),ROWS('[112]Input| Setup'!$F$8:$F46))),"")</f>
        <v/>
      </c>
      <c r="D46" s="165">
        <v>0</v>
      </c>
      <c r="E46" s="165">
        <f>SUMPRODUCT(INDEX('[112]Input| Projects'!$AR$10:$CO$1009, ,MATCH($C46,'[112]Input| Projects'!$AR$9:$CO$9,0)),'[112]Calc| Project Costs'!BS$10:BS$1009)/10^3</f>
        <v>0</v>
      </c>
      <c r="F46" s="165">
        <f>SUMPRODUCT(INDEX('[112]Input| Projects'!$AR$10:$CO$1009, ,MATCH($C46,'[112]Input| Projects'!$AR$9:$CO$9,0)),'[112]Calc| Project Costs'!BT$10:BT$1009)/10^3</f>
        <v>0</v>
      </c>
      <c r="G46" s="165">
        <f>SUMPRODUCT(INDEX('[112]Input| Projects'!$AR$10:$CO$1009, ,MATCH($C46,'[112]Input| Projects'!$AR$9:$CO$9,0)),'[112]Calc| Project Costs'!BU$10:BU$1009)/10^3</f>
        <v>0</v>
      </c>
      <c r="H46" s="165">
        <f>SUMPRODUCT(INDEX('[112]Input| Projects'!$AR$10:$CO$1009, ,MATCH($C46,'[112]Input| Projects'!$AR$9:$CO$9,0)),'[112]Calc| Project Costs'!BV$10:BV$1009)/10^3</f>
        <v>0</v>
      </c>
      <c r="I46" s="165">
        <f>SUMPRODUCT(INDEX('[112]Input| Projects'!$AR$10:$CO$1009, ,MATCH($C46,'[112]Input| Projects'!$AR$9:$CO$9,0)),'[112]Calc| Project Costs'!BW$10:BW$1009)/10^3</f>
        <v>0</v>
      </c>
      <c r="J46" s="165">
        <f>SUMPRODUCT(INDEX('[112]Input| Projects'!$AR$10:$CO$1009, ,MATCH($C46,'[112]Input| Projects'!$AR$9:$CO$9,0)),'[112]Calc| Project Costs'!BX$10:BX$1009)/10^3</f>
        <v>0</v>
      </c>
      <c r="K46" s="180">
        <f t="shared" si="5"/>
        <v>0</v>
      </c>
      <c r="M46" s="163">
        <f t="shared" si="3"/>
        <v>39</v>
      </c>
      <c r="N46" s="164" t="str">
        <f t="shared" si="1"/>
        <v/>
      </c>
      <c r="O46" s="165">
        <f>IFERROR((D46-D156)*INDEX('[112]Input| Expensing'!$D$8:$J$57,MATCH($N46,'[112]Input| Expensing'!$C$8:$C$57,0),MATCH(O$7,'[112]Input| Expensing'!$D$7:$J$7,0)),"")</f>
        <v>0</v>
      </c>
      <c r="P46" s="165">
        <f>IFERROR((E46-E156)*INDEX('[112]Input| Expensing'!$D$8:$J$57,MATCH($N46,'[112]Input| Expensing'!$C$8:$C$57,0),MATCH(P$7,'[112]Input| Expensing'!$D$7:$J$7,0)),"")</f>
        <v>0</v>
      </c>
      <c r="Q46" s="165">
        <f>IFERROR((F46-F156)*INDEX('[112]Input| Expensing'!$F$8:$J$57,MATCH($N46,'[112]Input| Expensing'!$C$8:$C$57,0),MATCH(Q$7,'[112]Input| Expensing'!$F$7:$J$7,0)),"")</f>
        <v>0</v>
      </c>
      <c r="R46" s="165">
        <f>IFERROR((G46-G156)*INDEX('[112]Input| Expensing'!$F$8:$J$57,MATCH($N46,'[112]Input| Expensing'!$C$8:$C$57,0),MATCH(R$7,'[112]Input| Expensing'!$F$7:$J$7,0)),"")</f>
        <v>0</v>
      </c>
      <c r="S46" s="165">
        <f>IFERROR((H46-H156)*INDEX('[112]Input| Expensing'!$F$8:$J$57,MATCH($N46,'[112]Input| Expensing'!$C$8:$C$57,0),MATCH(S$7,'[112]Input| Expensing'!$F$7:$J$7,0)),"")</f>
        <v>0</v>
      </c>
      <c r="T46" s="165">
        <f>IFERROR((I46-I156)*INDEX('[112]Input| Expensing'!$F$8:$J$57,MATCH($N46,'[112]Input| Expensing'!$C$8:$C$57,0),MATCH(T$7,'[112]Input| Expensing'!$F$7:$J$7,0)),"")</f>
        <v>0</v>
      </c>
      <c r="U46" s="165">
        <f>IFERROR((J46-J156)*INDEX('[112]Input| Expensing'!$F$8:$J$57,MATCH($N46,'[112]Input| Expensing'!$C$8:$C$57,0),MATCH(U$7,'[112]Input| Expensing'!$F$7:$J$7,0)),"")</f>
        <v>0</v>
      </c>
      <c r="V46" s="165">
        <f t="shared" si="4"/>
        <v>0</v>
      </c>
    </row>
    <row r="47" spans="2:22" ht="15" hidden="1" outlineLevel="1">
      <c r="B47" s="163">
        <f t="shared" si="2"/>
        <v>40</v>
      </c>
      <c r="C47" s="164" t="str">
        <f t="array" ref="C47">IFERROR(INDEX('[112]Input| Setup'!$E$8:$E$37,SMALL(IF('[112]Input| Setup'!$F$8:$F$37="TX",ROW('[112]Input| Setup'!$F$8:$F$37)-ROW('[112]Input| Setup'!$F$8)+1),ROWS('[112]Input| Setup'!$F$8:$F47))),"")</f>
        <v/>
      </c>
      <c r="D47" s="165">
        <v>0</v>
      </c>
      <c r="E47" s="165">
        <f>SUMPRODUCT(INDEX('[112]Input| Projects'!$AR$10:$CO$1009, ,MATCH($C47,'[112]Input| Projects'!$AR$9:$CO$9,0)),'[112]Calc| Project Costs'!BS$10:BS$1009)/10^3</f>
        <v>0</v>
      </c>
      <c r="F47" s="165">
        <f>SUMPRODUCT(INDEX('[112]Input| Projects'!$AR$10:$CO$1009, ,MATCH($C47,'[112]Input| Projects'!$AR$9:$CO$9,0)),'[112]Calc| Project Costs'!BT$10:BT$1009)/10^3</f>
        <v>0</v>
      </c>
      <c r="G47" s="165">
        <f>SUMPRODUCT(INDEX('[112]Input| Projects'!$AR$10:$CO$1009, ,MATCH($C47,'[112]Input| Projects'!$AR$9:$CO$9,0)),'[112]Calc| Project Costs'!BU$10:BU$1009)/10^3</f>
        <v>0</v>
      </c>
      <c r="H47" s="165">
        <f>SUMPRODUCT(INDEX('[112]Input| Projects'!$AR$10:$CO$1009, ,MATCH($C47,'[112]Input| Projects'!$AR$9:$CO$9,0)),'[112]Calc| Project Costs'!BV$10:BV$1009)/10^3</f>
        <v>0</v>
      </c>
      <c r="I47" s="165">
        <f>SUMPRODUCT(INDEX('[112]Input| Projects'!$AR$10:$CO$1009, ,MATCH($C47,'[112]Input| Projects'!$AR$9:$CO$9,0)),'[112]Calc| Project Costs'!BW$10:BW$1009)/10^3</f>
        <v>0</v>
      </c>
      <c r="J47" s="165">
        <f>SUMPRODUCT(INDEX('[112]Input| Projects'!$AR$10:$CO$1009, ,MATCH($C47,'[112]Input| Projects'!$AR$9:$CO$9,0)),'[112]Calc| Project Costs'!BX$10:BX$1009)/10^3</f>
        <v>0</v>
      </c>
      <c r="K47" s="180">
        <f t="shared" si="5"/>
        <v>0</v>
      </c>
      <c r="M47" s="163">
        <f t="shared" si="3"/>
        <v>40</v>
      </c>
      <c r="N47" s="164" t="str">
        <f t="shared" si="1"/>
        <v/>
      </c>
      <c r="O47" s="165">
        <f>IFERROR((D47-D157)*INDEX('[112]Input| Expensing'!$D$8:$J$57,MATCH($N47,'[112]Input| Expensing'!$C$8:$C$57,0),MATCH(O$7,'[112]Input| Expensing'!$D$7:$J$7,0)),"")</f>
        <v>0</v>
      </c>
      <c r="P47" s="165">
        <f>IFERROR((E47-E157)*INDEX('[112]Input| Expensing'!$D$8:$J$57,MATCH($N47,'[112]Input| Expensing'!$C$8:$C$57,0),MATCH(P$7,'[112]Input| Expensing'!$D$7:$J$7,0)),"")</f>
        <v>0</v>
      </c>
      <c r="Q47" s="165">
        <f>IFERROR((F47-F157)*INDEX('[112]Input| Expensing'!$F$8:$J$57,MATCH($N47,'[112]Input| Expensing'!$C$8:$C$57,0),MATCH(Q$7,'[112]Input| Expensing'!$F$7:$J$7,0)),"")</f>
        <v>0</v>
      </c>
      <c r="R47" s="165">
        <f>IFERROR((G47-G157)*INDEX('[112]Input| Expensing'!$F$8:$J$57,MATCH($N47,'[112]Input| Expensing'!$C$8:$C$57,0),MATCH(R$7,'[112]Input| Expensing'!$F$7:$J$7,0)),"")</f>
        <v>0</v>
      </c>
      <c r="S47" s="165">
        <f>IFERROR((H47-H157)*INDEX('[112]Input| Expensing'!$F$8:$J$57,MATCH($N47,'[112]Input| Expensing'!$C$8:$C$57,0),MATCH(S$7,'[112]Input| Expensing'!$F$7:$J$7,0)),"")</f>
        <v>0</v>
      </c>
      <c r="T47" s="165">
        <f>IFERROR((I47-I157)*INDEX('[112]Input| Expensing'!$F$8:$J$57,MATCH($N47,'[112]Input| Expensing'!$C$8:$C$57,0),MATCH(T$7,'[112]Input| Expensing'!$F$7:$J$7,0)),"")</f>
        <v>0</v>
      </c>
      <c r="U47" s="165">
        <f>IFERROR((J47-J157)*INDEX('[112]Input| Expensing'!$F$8:$J$57,MATCH($N47,'[112]Input| Expensing'!$C$8:$C$57,0),MATCH(U$7,'[112]Input| Expensing'!$F$7:$J$7,0)),"")</f>
        <v>0</v>
      </c>
      <c r="V47" s="165">
        <f t="shared" si="4"/>
        <v>0</v>
      </c>
    </row>
    <row r="48" spans="2:22" ht="15" hidden="1" outlineLevel="1">
      <c r="B48" s="163">
        <f t="shared" si="2"/>
        <v>41</v>
      </c>
      <c r="C48" s="164" t="str">
        <f t="array" ref="C48">IFERROR(INDEX('[112]Input| Setup'!$E$8:$E$37,SMALL(IF('[112]Input| Setup'!$F$8:$F$37="TX",ROW('[112]Input| Setup'!$F$8:$F$37)-ROW('[112]Input| Setup'!$F$8)+1),ROWS('[112]Input| Setup'!$F$8:$F48))),"")</f>
        <v/>
      </c>
      <c r="D48" s="165">
        <v>0</v>
      </c>
      <c r="E48" s="165">
        <f>SUMPRODUCT(INDEX('[112]Input| Projects'!$AR$10:$CO$1009, ,MATCH($C48,'[112]Input| Projects'!$AR$9:$CO$9,0)),'[112]Calc| Project Costs'!BS$10:BS$1009)/10^3</f>
        <v>0</v>
      </c>
      <c r="F48" s="165">
        <f>SUMPRODUCT(INDEX('[112]Input| Projects'!$AR$10:$CO$1009, ,MATCH($C48,'[112]Input| Projects'!$AR$9:$CO$9,0)),'[112]Calc| Project Costs'!BT$10:BT$1009)/10^3</f>
        <v>0</v>
      </c>
      <c r="G48" s="165">
        <f>SUMPRODUCT(INDEX('[112]Input| Projects'!$AR$10:$CO$1009, ,MATCH($C48,'[112]Input| Projects'!$AR$9:$CO$9,0)),'[112]Calc| Project Costs'!BU$10:BU$1009)/10^3</f>
        <v>0</v>
      </c>
      <c r="H48" s="165">
        <f>SUMPRODUCT(INDEX('[112]Input| Projects'!$AR$10:$CO$1009, ,MATCH($C48,'[112]Input| Projects'!$AR$9:$CO$9,0)),'[112]Calc| Project Costs'!BV$10:BV$1009)/10^3</f>
        <v>0</v>
      </c>
      <c r="I48" s="165">
        <f>SUMPRODUCT(INDEX('[112]Input| Projects'!$AR$10:$CO$1009, ,MATCH($C48,'[112]Input| Projects'!$AR$9:$CO$9,0)),'[112]Calc| Project Costs'!BW$10:BW$1009)/10^3</f>
        <v>0</v>
      </c>
      <c r="J48" s="165">
        <f>SUMPRODUCT(INDEX('[112]Input| Projects'!$AR$10:$CO$1009, ,MATCH($C48,'[112]Input| Projects'!$AR$9:$CO$9,0)),'[112]Calc| Project Costs'!BX$10:BX$1009)/10^3</f>
        <v>0</v>
      </c>
      <c r="K48" s="180">
        <f t="shared" si="5"/>
        <v>0</v>
      </c>
      <c r="M48" s="163">
        <f t="shared" si="3"/>
        <v>41</v>
      </c>
      <c r="N48" s="164" t="str">
        <f t="shared" si="1"/>
        <v/>
      </c>
      <c r="O48" s="165">
        <f>IFERROR((D48-D158)*INDEX('[112]Input| Expensing'!$D$8:$J$57,MATCH($N48,'[112]Input| Expensing'!$C$8:$C$57,0),MATCH(O$7,'[112]Input| Expensing'!$D$7:$J$7,0)),"")</f>
        <v>0</v>
      </c>
      <c r="P48" s="165">
        <f>IFERROR((E48-E158)*INDEX('[112]Input| Expensing'!$D$8:$J$57,MATCH($N48,'[112]Input| Expensing'!$C$8:$C$57,0),MATCH(P$7,'[112]Input| Expensing'!$D$7:$J$7,0)),"")</f>
        <v>0</v>
      </c>
      <c r="Q48" s="165">
        <f>IFERROR((F48-F158)*INDEX('[112]Input| Expensing'!$F$8:$J$57,MATCH($N48,'[112]Input| Expensing'!$C$8:$C$57,0),MATCH(Q$7,'[112]Input| Expensing'!$F$7:$J$7,0)),"")</f>
        <v>0</v>
      </c>
      <c r="R48" s="165">
        <f>IFERROR((G48-G158)*INDEX('[112]Input| Expensing'!$F$8:$J$57,MATCH($N48,'[112]Input| Expensing'!$C$8:$C$57,0),MATCH(R$7,'[112]Input| Expensing'!$F$7:$J$7,0)),"")</f>
        <v>0</v>
      </c>
      <c r="S48" s="165">
        <f>IFERROR((H48-H158)*INDEX('[112]Input| Expensing'!$F$8:$J$57,MATCH($N48,'[112]Input| Expensing'!$C$8:$C$57,0),MATCH(S$7,'[112]Input| Expensing'!$F$7:$J$7,0)),"")</f>
        <v>0</v>
      </c>
      <c r="T48" s="165">
        <f>IFERROR((I48-I158)*INDEX('[112]Input| Expensing'!$F$8:$J$57,MATCH($N48,'[112]Input| Expensing'!$C$8:$C$57,0),MATCH(T$7,'[112]Input| Expensing'!$F$7:$J$7,0)),"")</f>
        <v>0</v>
      </c>
      <c r="U48" s="165">
        <f>IFERROR((J48-J158)*INDEX('[112]Input| Expensing'!$F$8:$J$57,MATCH($N48,'[112]Input| Expensing'!$C$8:$C$57,0),MATCH(U$7,'[112]Input| Expensing'!$F$7:$J$7,0)),"")</f>
        <v>0</v>
      </c>
      <c r="V48" s="165">
        <f t="shared" si="4"/>
        <v>0</v>
      </c>
    </row>
    <row r="49" spans="1:22" ht="15" hidden="1" outlineLevel="1">
      <c r="B49" s="163">
        <f t="shared" si="2"/>
        <v>42</v>
      </c>
      <c r="C49" s="164" t="str">
        <f t="array" ref="C49">IFERROR(INDEX('[112]Input| Setup'!$E$8:$E$37,SMALL(IF('[112]Input| Setup'!$F$8:$F$37="TX",ROW('[112]Input| Setup'!$F$8:$F$37)-ROW('[112]Input| Setup'!$F$8)+1),ROWS('[112]Input| Setup'!$F$8:$F49))),"")</f>
        <v/>
      </c>
      <c r="D49" s="165">
        <v>0</v>
      </c>
      <c r="E49" s="165">
        <f>SUMPRODUCT(INDEX('[112]Input| Projects'!$AR$10:$CO$1009, ,MATCH($C49,'[112]Input| Projects'!$AR$9:$CO$9,0)),'[112]Calc| Project Costs'!BS$10:BS$1009)/10^3</f>
        <v>0</v>
      </c>
      <c r="F49" s="165">
        <f>SUMPRODUCT(INDEX('[112]Input| Projects'!$AR$10:$CO$1009, ,MATCH($C49,'[112]Input| Projects'!$AR$9:$CO$9,0)),'[112]Calc| Project Costs'!BT$10:BT$1009)/10^3</f>
        <v>0</v>
      </c>
      <c r="G49" s="165">
        <f>SUMPRODUCT(INDEX('[112]Input| Projects'!$AR$10:$CO$1009, ,MATCH($C49,'[112]Input| Projects'!$AR$9:$CO$9,0)),'[112]Calc| Project Costs'!BU$10:BU$1009)/10^3</f>
        <v>0</v>
      </c>
      <c r="H49" s="165">
        <f>SUMPRODUCT(INDEX('[112]Input| Projects'!$AR$10:$CO$1009, ,MATCH($C49,'[112]Input| Projects'!$AR$9:$CO$9,0)),'[112]Calc| Project Costs'!BV$10:BV$1009)/10^3</f>
        <v>0</v>
      </c>
      <c r="I49" s="165">
        <f>SUMPRODUCT(INDEX('[112]Input| Projects'!$AR$10:$CO$1009, ,MATCH($C49,'[112]Input| Projects'!$AR$9:$CO$9,0)),'[112]Calc| Project Costs'!BW$10:BW$1009)/10^3</f>
        <v>0</v>
      </c>
      <c r="J49" s="165">
        <f>SUMPRODUCT(INDEX('[112]Input| Projects'!$AR$10:$CO$1009, ,MATCH($C49,'[112]Input| Projects'!$AR$9:$CO$9,0)),'[112]Calc| Project Costs'!BX$10:BX$1009)/10^3</f>
        <v>0</v>
      </c>
      <c r="K49" s="180">
        <f t="shared" si="5"/>
        <v>0</v>
      </c>
      <c r="M49" s="163">
        <f t="shared" si="3"/>
        <v>42</v>
      </c>
      <c r="N49" s="164" t="str">
        <f t="shared" si="1"/>
        <v/>
      </c>
      <c r="O49" s="165">
        <f>IFERROR((D49-D159)*INDEX('[112]Input| Expensing'!$D$8:$J$57,MATCH($N49,'[112]Input| Expensing'!$C$8:$C$57,0),MATCH(O$7,'[112]Input| Expensing'!$D$7:$J$7,0)),"")</f>
        <v>0</v>
      </c>
      <c r="P49" s="165">
        <f>IFERROR((E49-E159)*INDEX('[112]Input| Expensing'!$D$8:$J$57,MATCH($N49,'[112]Input| Expensing'!$C$8:$C$57,0),MATCH(P$7,'[112]Input| Expensing'!$D$7:$J$7,0)),"")</f>
        <v>0</v>
      </c>
      <c r="Q49" s="165">
        <f>IFERROR((F49-F159)*INDEX('[112]Input| Expensing'!$F$8:$J$57,MATCH($N49,'[112]Input| Expensing'!$C$8:$C$57,0),MATCH(Q$7,'[112]Input| Expensing'!$F$7:$J$7,0)),"")</f>
        <v>0</v>
      </c>
      <c r="R49" s="165">
        <f>IFERROR((G49-G159)*INDEX('[112]Input| Expensing'!$F$8:$J$57,MATCH($N49,'[112]Input| Expensing'!$C$8:$C$57,0),MATCH(R$7,'[112]Input| Expensing'!$F$7:$J$7,0)),"")</f>
        <v>0</v>
      </c>
      <c r="S49" s="165">
        <f>IFERROR((H49-H159)*INDEX('[112]Input| Expensing'!$F$8:$J$57,MATCH($N49,'[112]Input| Expensing'!$C$8:$C$57,0),MATCH(S$7,'[112]Input| Expensing'!$F$7:$J$7,0)),"")</f>
        <v>0</v>
      </c>
      <c r="T49" s="165">
        <f>IFERROR((I49-I159)*INDEX('[112]Input| Expensing'!$F$8:$J$57,MATCH($N49,'[112]Input| Expensing'!$C$8:$C$57,0),MATCH(T$7,'[112]Input| Expensing'!$F$7:$J$7,0)),"")</f>
        <v>0</v>
      </c>
      <c r="U49" s="165">
        <f>IFERROR((J49-J159)*INDEX('[112]Input| Expensing'!$F$8:$J$57,MATCH($N49,'[112]Input| Expensing'!$C$8:$C$57,0),MATCH(U$7,'[112]Input| Expensing'!$F$7:$J$7,0)),"")</f>
        <v>0</v>
      </c>
      <c r="V49" s="165">
        <f t="shared" si="4"/>
        <v>0</v>
      </c>
    </row>
    <row r="50" spans="1:22" ht="15" hidden="1" outlineLevel="1">
      <c r="B50" s="163">
        <f t="shared" si="2"/>
        <v>43</v>
      </c>
      <c r="C50" s="164" t="str">
        <f t="array" ref="C50">IFERROR(INDEX('[112]Input| Setup'!$E$8:$E$37,SMALL(IF('[112]Input| Setup'!$F$8:$F$37="TX",ROW('[112]Input| Setup'!$F$8:$F$37)-ROW('[112]Input| Setup'!$F$8)+1),ROWS('[112]Input| Setup'!$F$8:$F50))),"")</f>
        <v/>
      </c>
      <c r="D50" s="165">
        <v>0</v>
      </c>
      <c r="E50" s="165">
        <f>SUMPRODUCT(INDEX('[112]Input| Projects'!$AR$10:$CO$1009, ,MATCH($C50,'[112]Input| Projects'!$AR$9:$CO$9,0)),'[112]Calc| Project Costs'!BS$10:BS$1009)/10^3</f>
        <v>0</v>
      </c>
      <c r="F50" s="165">
        <f>SUMPRODUCT(INDEX('[112]Input| Projects'!$AR$10:$CO$1009, ,MATCH($C50,'[112]Input| Projects'!$AR$9:$CO$9,0)),'[112]Calc| Project Costs'!BT$10:BT$1009)/10^3</f>
        <v>0</v>
      </c>
      <c r="G50" s="165">
        <f>SUMPRODUCT(INDEX('[112]Input| Projects'!$AR$10:$CO$1009, ,MATCH($C50,'[112]Input| Projects'!$AR$9:$CO$9,0)),'[112]Calc| Project Costs'!BU$10:BU$1009)/10^3</f>
        <v>0</v>
      </c>
      <c r="H50" s="165">
        <f>SUMPRODUCT(INDEX('[112]Input| Projects'!$AR$10:$CO$1009, ,MATCH($C50,'[112]Input| Projects'!$AR$9:$CO$9,0)),'[112]Calc| Project Costs'!BV$10:BV$1009)/10^3</f>
        <v>0</v>
      </c>
      <c r="I50" s="165">
        <f>SUMPRODUCT(INDEX('[112]Input| Projects'!$AR$10:$CO$1009, ,MATCH($C50,'[112]Input| Projects'!$AR$9:$CO$9,0)),'[112]Calc| Project Costs'!BW$10:BW$1009)/10^3</f>
        <v>0</v>
      </c>
      <c r="J50" s="165">
        <f>SUMPRODUCT(INDEX('[112]Input| Projects'!$AR$10:$CO$1009, ,MATCH($C50,'[112]Input| Projects'!$AR$9:$CO$9,0)),'[112]Calc| Project Costs'!BX$10:BX$1009)/10^3</f>
        <v>0</v>
      </c>
      <c r="K50" s="180">
        <f t="shared" si="5"/>
        <v>0</v>
      </c>
      <c r="M50" s="163">
        <f t="shared" si="3"/>
        <v>43</v>
      </c>
      <c r="N50" s="164" t="str">
        <f t="shared" si="1"/>
        <v/>
      </c>
      <c r="O50" s="165">
        <f>IFERROR((D50-D160)*INDEX('[112]Input| Expensing'!$D$8:$J$57,MATCH($N50,'[112]Input| Expensing'!$C$8:$C$57,0),MATCH(O$7,'[112]Input| Expensing'!$D$7:$J$7,0)),"")</f>
        <v>0</v>
      </c>
      <c r="P50" s="165">
        <f>IFERROR((E50-E160)*INDEX('[112]Input| Expensing'!$D$8:$J$57,MATCH($N50,'[112]Input| Expensing'!$C$8:$C$57,0),MATCH(P$7,'[112]Input| Expensing'!$D$7:$J$7,0)),"")</f>
        <v>0</v>
      </c>
      <c r="Q50" s="165">
        <f>IFERROR((F50-F160)*INDEX('[112]Input| Expensing'!$F$8:$J$57,MATCH($N50,'[112]Input| Expensing'!$C$8:$C$57,0),MATCH(Q$7,'[112]Input| Expensing'!$F$7:$J$7,0)),"")</f>
        <v>0</v>
      </c>
      <c r="R50" s="165">
        <f>IFERROR((G50-G160)*INDEX('[112]Input| Expensing'!$F$8:$J$57,MATCH($N50,'[112]Input| Expensing'!$C$8:$C$57,0),MATCH(R$7,'[112]Input| Expensing'!$F$7:$J$7,0)),"")</f>
        <v>0</v>
      </c>
      <c r="S50" s="165">
        <f>IFERROR((H50-H160)*INDEX('[112]Input| Expensing'!$F$8:$J$57,MATCH($N50,'[112]Input| Expensing'!$C$8:$C$57,0),MATCH(S$7,'[112]Input| Expensing'!$F$7:$J$7,0)),"")</f>
        <v>0</v>
      </c>
      <c r="T50" s="165">
        <f>IFERROR((I50-I160)*INDEX('[112]Input| Expensing'!$F$8:$J$57,MATCH($N50,'[112]Input| Expensing'!$C$8:$C$57,0),MATCH(T$7,'[112]Input| Expensing'!$F$7:$J$7,0)),"")</f>
        <v>0</v>
      </c>
      <c r="U50" s="165">
        <f>IFERROR((J50-J160)*INDEX('[112]Input| Expensing'!$F$8:$J$57,MATCH($N50,'[112]Input| Expensing'!$C$8:$C$57,0),MATCH(U$7,'[112]Input| Expensing'!$F$7:$J$7,0)),"")</f>
        <v>0</v>
      </c>
      <c r="V50" s="165">
        <f t="shared" si="4"/>
        <v>0</v>
      </c>
    </row>
    <row r="51" spans="1:22" ht="15" hidden="1" outlineLevel="1">
      <c r="B51" s="163">
        <f t="shared" si="2"/>
        <v>44</v>
      </c>
      <c r="C51" s="164" t="str">
        <f t="array" ref="C51">IFERROR(INDEX('[112]Input| Setup'!$E$8:$E$37,SMALL(IF('[112]Input| Setup'!$F$8:$F$37="TX",ROW('[112]Input| Setup'!$F$8:$F$37)-ROW('[112]Input| Setup'!$F$8)+1),ROWS('[112]Input| Setup'!$F$8:$F51))),"")</f>
        <v/>
      </c>
      <c r="D51" s="165">
        <v>0</v>
      </c>
      <c r="E51" s="165">
        <f>SUMPRODUCT(INDEX('[112]Input| Projects'!$AR$10:$CO$1009, ,MATCH($C51,'[112]Input| Projects'!$AR$9:$CO$9,0)),'[112]Calc| Project Costs'!BS$10:BS$1009)/10^3</f>
        <v>0</v>
      </c>
      <c r="F51" s="165">
        <f>SUMPRODUCT(INDEX('[112]Input| Projects'!$AR$10:$CO$1009, ,MATCH($C51,'[112]Input| Projects'!$AR$9:$CO$9,0)),'[112]Calc| Project Costs'!BT$10:BT$1009)/10^3</f>
        <v>0</v>
      </c>
      <c r="G51" s="165">
        <f>SUMPRODUCT(INDEX('[112]Input| Projects'!$AR$10:$CO$1009, ,MATCH($C51,'[112]Input| Projects'!$AR$9:$CO$9,0)),'[112]Calc| Project Costs'!BU$10:BU$1009)/10^3</f>
        <v>0</v>
      </c>
      <c r="H51" s="165">
        <f>SUMPRODUCT(INDEX('[112]Input| Projects'!$AR$10:$CO$1009, ,MATCH($C51,'[112]Input| Projects'!$AR$9:$CO$9,0)),'[112]Calc| Project Costs'!BV$10:BV$1009)/10^3</f>
        <v>0</v>
      </c>
      <c r="I51" s="165">
        <f>SUMPRODUCT(INDEX('[112]Input| Projects'!$AR$10:$CO$1009, ,MATCH($C51,'[112]Input| Projects'!$AR$9:$CO$9,0)),'[112]Calc| Project Costs'!BW$10:BW$1009)/10^3</f>
        <v>0</v>
      </c>
      <c r="J51" s="165">
        <f>SUMPRODUCT(INDEX('[112]Input| Projects'!$AR$10:$CO$1009, ,MATCH($C51,'[112]Input| Projects'!$AR$9:$CO$9,0)),'[112]Calc| Project Costs'!BX$10:BX$1009)/10^3</f>
        <v>0</v>
      </c>
      <c r="K51" s="180">
        <f t="shared" si="5"/>
        <v>0</v>
      </c>
      <c r="M51" s="163">
        <f t="shared" si="3"/>
        <v>44</v>
      </c>
      <c r="N51" s="164" t="str">
        <f t="shared" si="1"/>
        <v/>
      </c>
      <c r="O51" s="165">
        <f>IFERROR((D51-D161)*INDEX('[112]Input| Expensing'!$D$8:$J$57,MATCH($N51,'[112]Input| Expensing'!$C$8:$C$57,0),MATCH(O$7,'[112]Input| Expensing'!$D$7:$J$7,0)),"")</f>
        <v>0</v>
      </c>
      <c r="P51" s="165">
        <f>IFERROR((E51-E161)*INDEX('[112]Input| Expensing'!$D$8:$J$57,MATCH($N51,'[112]Input| Expensing'!$C$8:$C$57,0),MATCH(P$7,'[112]Input| Expensing'!$D$7:$J$7,0)),"")</f>
        <v>0</v>
      </c>
      <c r="Q51" s="165">
        <f>IFERROR((F51-F161)*INDEX('[112]Input| Expensing'!$F$8:$J$57,MATCH($N51,'[112]Input| Expensing'!$C$8:$C$57,0),MATCH(Q$7,'[112]Input| Expensing'!$F$7:$J$7,0)),"")</f>
        <v>0</v>
      </c>
      <c r="R51" s="165">
        <f>IFERROR((G51-G161)*INDEX('[112]Input| Expensing'!$F$8:$J$57,MATCH($N51,'[112]Input| Expensing'!$C$8:$C$57,0),MATCH(R$7,'[112]Input| Expensing'!$F$7:$J$7,0)),"")</f>
        <v>0</v>
      </c>
      <c r="S51" s="165">
        <f>IFERROR((H51-H161)*INDEX('[112]Input| Expensing'!$F$8:$J$57,MATCH($N51,'[112]Input| Expensing'!$C$8:$C$57,0),MATCH(S$7,'[112]Input| Expensing'!$F$7:$J$7,0)),"")</f>
        <v>0</v>
      </c>
      <c r="T51" s="165">
        <f>IFERROR((I51-I161)*INDEX('[112]Input| Expensing'!$F$8:$J$57,MATCH($N51,'[112]Input| Expensing'!$C$8:$C$57,0),MATCH(T$7,'[112]Input| Expensing'!$F$7:$J$7,0)),"")</f>
        <v>0</v>
      </c>
      <c r="U51" s="165">
        <f>IFERROR((J51-J161)*INDEX('[112]Input| Expensing'!$F$8:$J$57,MATCH($N51,'[112]Input| Expensing'!$C$8:$C$57,0),MATCH(U$7,'[112]Input| Expensing'!$F$7:$J$7,0)),"")</f>
        <v>0</v>
      </c>
      <c r="V51" s="165">
        <f t="shared" si="4"/>
        <v>0</v>
      </c>
    </row>
    <row r="52" spans="1:22" ht="15" hidden="1" outlineLevel="1">
      <c r="B52" s="163">
        <f t="shared" si="2"/>
        <v>45</v>
      </c>
      <c r="C52" s="164" t="str">
        <f t="array" ref="C52">IFERROR(INDEX('[112]Input| Setup'!$E$8:$E$37,SMALL(IF('[112]Input| Setup'!$F$8:$F$37="TX",ROW('[112]Input| Setup'!$F$8:$F$37)-ROW('[112]Input| Setup'!$F$8)+1),ROWS('[112]Input| Setup'!$F$8:$F52))),"")</f>
        <v/>
      </c>
      <c r="D52" s="165">
        <v>0</v>
      </c>
      <c r="E52" s="165">
        <f>SUMPRODUCT(INDEX('[112]Input| Projects'!$AR$10:$CO$1009, ,MATCH($C52,'[112]Input| Projects'!$AR$9:$CO$9,0)),'[112]Calc| Project Costs'!BS$10:BS$1009)/10^3</f>
        <v>0</v>
      </c>
      <c r="F52" s="165">
        <f>SUMPRODUCT(INDEX('[112]Input| Projects'!$AR$10:$CO$1009, ,MATCH($C52,'[112]Input| Projects'!$AR$9:$CO$9,0)),'[112]Calc| Project Costs'!BT$10:BT$1009)/10^3</f>
        <v>0</v>
      </c>
      <c r="G52" s="165">
        <f>SUMPRODUCT(INDEX('[112]Input| Projects'!$AR$10:$CO$1009, ,MATCH($C52,'[112]Input| Projects'!$AR$9:$CO$9,0)),'[112]Calc| Project Costs'!BU$10:BU$1009)/10^3</f>
        <v>0</v>
      </c>
      <c r="H52" s="165">
        <f>SUMPRODUCT(INDEX('[112]Input| Projects'!$AR$10:$CO$1009, ,MATCH($C52,'[112]Input| Projects'!$AR$9:$CO$9,0)),'[112]Calc| Project Costs'!BV$10:BV$1009)/10^3</f>
        <v>0</v>
      </c>
      <c r="I52" s="165">
        <f>SUMPRODUCT(INDEX('[112]Input| Projects'!$AR$10:$CO$1009, ,MATCH($C52,'[112]Input| Projects'!$AR$9:$CO$9,0)),'[112]Calc| Project Costs'!BW$10:BW$1009)/10^3</f>
        <v>0</v>
      </c>
      <c r="J52" s="165">
        <f>SUMPRODUCT(INDEX('[112]Input| Projects'!$AR$10:$CO$1009, ,MATCH($C52,'[112]Input| Projects'!$AR$9:$CO$9,0)),'[112]Calc| Project Costs'!BX$10:BX$1009)/10^3</f>
        <v>0</v>
      </c>
      <c r="K52" s="180">
        <f t="shared" si="5"/>
        <v>0</v>
      </c>
      <c r="M52" s="163">
        <f t="shared" si="3"/>
        <v>45</v>
      </c>
      <c r="N52" s="164" t="str">
        <f t="shared" si="1"/>
        <v/>
      </c>
      <c r="O52" s="165">
        <f>IFERROR((D52-D162)*INDEX('[112]Input| Expensing'!$D$8:$J$57,MATCH($N52,'[112]Input| Expensing'!$C$8:$C$57,0),MATCH(O$7,'[112]Input| Expensing'!$D$7:$J$7,0)),"")</f>
        <v>0</v>
      </c>
      <c r="P52" s="165">
        <f>IFERROR((E52-E162)*INDEX('[112]Input| Expensing'!$D$8:$J$57,MATCH($N52,'[112]Input| Expensing'!$C$8:$C$57,0),MATCH(P$7,'[112]Input| Expensing'!$D$7:$J$7,0)),"")</f>
        <v>0</v>
      </c>
      <c r="Q52" s="165">
        <f>IFERROR((F52-F162)*INDEX('[112]Input| Expensing'!$F$8:$J$57,MATCH($N52,'[112]Input| Expensing'!$C$8:$C$57,0),MATCH(Q$7,'[112]Input| Expensing'!$F$7:$J$7,0)),"")</f>
        <v>0</v>
      </c>
      <c r="R52" s="165">
        <f>IFERROR((G52-G162)*INDEX('[112]Input| Expensing'!$F$8:$J$57,MATCH($N52,'[112]Input| Expensing'!$C$8:$C$57,0),MATCH(R$7,'[112]Input| Expensing'!$F$7:$J$7,0)),"")</f>
        <v>0</v>
      </c>
      <c r="S52" s="165">
        <f>IFERROR((H52-H162)*INDEX('[112]Input| Expensing'!$F$8:$J$57,MATCH($N52,'[112]Input| Expensing'!$C$8:$C$57,0),MATCH(S$7,'[112]Input| Expensing'!$F$7:$J$7,0)),"")</f>
        <v>0</v>
      </c>
      <c r="T52" s="165">
        <f>IFERROR((I52-I162)*INDEX('[112]Input| Expensing'!$F$8:$J$57,MATCH($N52,'[112]Input| Expensing'!$C$8:$C$57,0),MATCH(T$7,'[112]Input| Expensing'!$F$7:$J$7,0)),"")</f>
        <v>0</v>
      </c>
      <c r="U52" s="165">
        <f>IFERROR((J52-J162)*INDEX('[112]Input| Expensing'!$F$8:$J$57,MATCH($N52,'[112]Input| Expensing'!$C$8:$C$57,0),MATCH(U$7,'[112]Input| Expensing'!$F$7:$J$7,0)),"")</f>
        <v>0</v>
      </c>
      <c r="V52" s="165">
        <f t="shared" si="4"/>
        <v>0</v>
      </c>
    </row>
    <row r="53" spans="1:22" ht="15" hidden="1" outlineLevel="1">
      <c r="B53" s="163">
        <f t="shared" si="2"/>
        <v>46</v>
      </c>
      <c r="C53" s="164" t="str">
        <f t="array" ref="C53">IFERROR(INDEX('[112]Input| Setup'!$E$8:$E$37,SMALL(IF('[112]Input| Setup'!$F$8:$F$37="TX",ROW('[112]Input| Setup'!$F$8:$F$37)-ROW('[112]Input| Setup'!$F$8)+1),ROWS('[112]Input| Setup'!$F$8:$F53))),"")</f>
        <v/>
      </c>
      <c r="D53" s="165">
        <v>0</v>
      </c>
      <c r="E53" s="165">
        <f>SUMPRODUCT(INDEX('[112]Input| Projects'!$AR$10:$CO$1009, ,MATCH($C53,'[112]Input| Projects'!$AR$9:$CO$9,0)),'[112]Calc| Project Costs'!BS$10:BS$1009)/10^3</f>
        <v>0</v>
      </c>
      <c r="F53" s="165">
        <f>SUMPRODUCT(INDEX('[112]Input| Projects'!$AR$10:$CO$1009, ,MATCH($C53,'[112]Input| Projects'!$AR$9:$CO$9,0)),'[112]Calc| Project Costs'!BT$10:BT$1009)/10^3</f>
        <v>0</v>
      </c>
      <c r="G53" s="165">
        <f>SUMPRODUCT(INDEX('[112]Input| Projects'!$AR$10:$CO$1009, ,MATCH($C53,'[112]Input| Projects'!$AR$9:$CO$9,0)),'[112]Calc| Project Costs'!BU$10:BU$1009)/10^3</f>
        <v>0</v>
      </c>
      <c r="H53" s="165">
        <f>SUMPRODUCT(INDEX('[112]Input| Projects'!$AR$10:$CO$1009, ,MATCH($C53,'[112]Input| Projects'!$AR$9:$CO$9,0)),'[112]Calc| Project Costs'!BV$10:BV$1009)/10^3</f>
        <v>0</v>
      </c>
      <c r="I53" s="165">
        <f>SUMPRODUCT(INDEX('[112]Input| Projects'!$AR$10:$CO$1009, ,MATCH($C53,'[112]Input| Projects'!$AR$9:$CO$9,0)),'[112]Calc| Project Costs'!BW$10:BW$1009)/10^3</f>
        <v>0</v>
      </c>
      <c r="J53" s="165">
        <f>SUMPRODUCT(INDEX('[112]Input| Projects'!$AR$10:$CO$1009, ,MATCH($C53,'[112]Input| Projects'!$AR$9:$CO$9,0)),'[112]Calc| Project Costs'!BX$10:BX$1009)/10^3</f>
        <v>0</v>
      </c>
      <c r="K53" s="180">
        <f t="shared" si="5"/>
        <v>0</v>
      </c>
      <c r="M53" s="163">
        <f t="shared" si="3"/>
        <v>46</v>
      </c>
      <c r="N53" s="164" t="str">
        <f t="shared" si="1"/>
        <v/>
      </c>
      <c r="O53" s="165">
        <f>IFERROR((D53-D163)*INDEX('[112]Input| Expensing'!$D$8:$J$57,MATCH($N53,'[112]Input| Expensing'!$C$8:$C$57,0),MATCH(O$7,'[112]Input| Expensing'!$D$7:$J$7,0)),"")</f>
        <v>0</v>
      </c>
      <c r="P53" s="165">
        <f>IFERROR((E53-E163)*INDEX('[112]Input| Expensing'!$D$8:$J$57,MATCH($N53,'[112]Input| Expensing'!$C$8:$C$57,0),MATCH(P$7,'[112]Input| Expensing'!$D$7:$J$7,0)),"")</f>
        <v>0</v>
      </c>
      <c r="Q53" s="165">
        <f>IFERROR((F53-F163)*INDEX('[112]Input| Expensing'!$F$8:$J$57,MATCH($N53,'[112]Input| Expensing'!$C$8:$C$57,0),MATCH(Q$7,'[112]Input| Expensing'!$F$7:$J$7,0)),"")</f>
        <v>0</v>
      </c>
      <c r="R53" s="165">
        <f>IFERROR((G53-G163)*INDEX('[112]Input| Expensing'!$F$8:$J$57,MATCH($N53,'[112]Input| Expensing'!$C$8:$C$57,0),MATCH(R$7,'[112]Input| Expensing'!$F$7:$J$7,0)),"")</f>
        <v>0</v>
      </c>
      <c r="S53" s="165">
        <f>IFERROR((H53-H163)*INDEX('[112]Input| Expensing'!$F$8:$J$57,MATCH($N53,'[112]Input| Expensing'!$C$8:$C$57,0),MATCH(S$7,'[112]Input| Expensing'!$F$7:$J$7,0)),"")</f>
        <v>0</v>
      </c>
      <c r="T53" s="165">
        <f>IFERROR((I53-I163)*INDEX('[112]Input| Expensing'!$F$8:$J$57,MATCH($N53,'[112]Input| Expensing'!$C$8:$C$57,0),MATCH(T$7,'[112]Input| Expensing'!$F$7:$J$7,0)),"")</f>
        <v>0</v>
      </c>
      <c r="U53" s="165">
        <f>IFERROR((J53-J163)*INDEX('[112]Input| Expensing'!$F$8:$J$57,MATCH($N53,'[112]Input| Expensing'!$C$8:$C$57,0),MATCH(U$7,'[112]Input| Expensing'!$F$7:$J$7,0)),"")</f>
        <v>0</v>
      </c>
      <c r="V53" s="165">
        <f t="shared" si="4"/>
        <v>0</v>
      </c>
    </row>
    <row r="54" spans="1:22" ht="15" hidden="1" outlineLevel="1">
      <c r="B54" s="163">
        <f t="shared" si="2"/>
        <v>47</v>
      </c>
      <c r="C54" s="164" t="str">
        <f t="array" ref="C54">IFERROR(INDEX('[112]Input| Setup'!$E$8:$E$37,SMALL(IF('[112]Input| Setup'!$F$8:$F$37="TX",ROW('[112]Input| Setup'!$F$8:$F$37)-ROW('[112]Input| Setup'!$F$8)+1),ROWS('[112]Input| Setup'!$F$8:$F54))),"")</f>
        <v/>
      </c>
      <c r="D54" s="165">
        <v>0</v>
      </c>
      <c r="E54" s="165">
        <f>SUMPRODUCT(INDEX('[112]Input| Projects'!$AR$10:$CO$1009, ,MATCH($C54,'[112]Input| Projects'!$AR$9:$CO$9,0)),'[112]Calc| Project Costs'!BS$10:BS$1009)/10^3</f>
        <v>0</v>
      </c>
      <c r="F54" s="165">
        <f>SUMPRODUCT(INDEX('[112]Input| Projects'!$AR$10:$CO$1009, ,MATCH($C54,'[112]Input| Projects'!$AR$9:$CO$9,0)),'[112]Calc| Project Costs'!BT$10:BT$1009)/10^3</f>
        <v>0</v>
      </c>
      <c r="G54" s="165">
        <f>SUMPRODUCT(INDEX('[112]Input| Projects'!$AR$10:$CO$1009, ,MATCH($C54,'[112]Input| Projects'!$AR$9:$CO$9,0)),'[112]Calc| Project Costs'!BU$10:BU$1009)/10^3</f>
        <v>0</v>
      </c>
      <c r="H54" s="165">
        <f>SUMPRODUCT(INDEX('[112]Input| Projects'!$AR$10:$CO$1009, ,MATCH($C54,'[112]Input| Projects'!$AR$9:$CO$9,0)),'[112]Calc| Project Costs'!BV$10:BV$1009)/10^3</f>
        <v>0</v>
      </c>
      <c r="I54" s="165">
        <f>SUMPRODUCT(INDEX('[112]Input| Projects'!$AR$10:$CO$1009, ,MATCH($C54,'[112]Input| Projects'!$AR$9:$CO$9,0)),'[112]Calc| Project Costs'!BW$10:BW$1009)/10^3</f>
        <v>0</v>
      </c>
      <c r="J54" s="165">
        <f>SUMPRODUCT(INDEX('[112]Input| Projects'!$AR$10:$CO$1009, ,MATCH($C54,'[112]Input| Projects'!$AR$9:$CO$9,0)),'[112]Calc| Project Costs'!BX$10:BX$1009)/10^3</f>
        <v>0</v>
      </c>
      <c r="K54" s="180">
        <f t="shared" si="5"/>
        <v>0</v>
      </c>
      <c r="M54" s="163">
        <f t="shared" si="3"/>
        <v>47</v>
      </c>
      <c r="N54" s="164" t="str">
        <f t="shared" si="1"/>
        <v/>
      </c>
      <c r="O54" s="165">
        <f>IFERROR((D54-D164)*INDEX('[112]Input| Expensing'!$D$8:$J$57,MATCH($N54,'[112]Input| Expensing'!$C$8:$C$57,0),MATCH(O$7,'[112]Input| Expensing'!$D$7:$J$7,0)),"")</f>
        <v>0</v>
      </c>
      <c r="P54" s="165">
        <f>IFERROR((E54-E164)*INDEX('[112]Input| Expensing'!$D$8:$J$57,MATCH($N54,'[112]Input| Expensing'!$C$8:$C$57,0),MATCH(P$7,'[112]Input| Expensing'!$D$7:$J$7,0)),"")</f>
        <v>0</v>
      </c>
      <c r="Q54" s="165">
        <f>IFERROR((F54-F164)*INDEX('[112]Input| Expensing'!$F$8:$J$57,MATCH($N54,'[112]Input| Expensing'!$C$8:$C$57,0),MATCH(Q$7,'[112]Input| Expensing'!$F$7:$J$7,0)),"")</f>
        <v>0</v>
      </c>
      <c r="R54" s="165">
        <f>IFERROR((G54-G164)*INDEX('[112]Input| Expensing'!$F$8:$J$57,MATCH($N54,'[112]Input| Expensing'!$C$8:$C$57,0),MATCH(R$7,'[112]Input| Expensing'!$F$7:$J$7,0)),"")</f>
        <v>0</v>
      </c>
      <c r="S54" s="165">
        <f>IFERROR((H54-H164)*INDEX('[112]Input| Expensing'!$F$8:$J$57,MATCH($N54,'[112]Input| Expensing'!$C$8:$C$57,0),MATCH(S$7,'[112]Input| Expensing'!$F$7:$J$7,0)),"")</f>
        <v>0</v>
      </c>
      <c r="T54" s="165">
        <f>IFERROR((I54-I164)*INDEX('[112]Input| Expensing'!$F$8:$J$57,MATCH($N54,'[112]Input| Expensing'!$C$8:$C$57,0),MATCH(T$7,'[112]Input| Expensing'!$F$7:$J$7,0)),"")</f>
        <v>0</v>
      </c>
      <c r="U54" s="165">
        <f>IFERROR((J54-J164)*INDEX('[112]Input| Expensing'!$F$8:$J$57,MATCH($N54,'[112]Input| Expensing'!$C$8:$C$57,0),MATCH(U$7,'[112]Input| Expensing'!$F$7:$J$7,0)),"")</f>
        <v>0</v>
      </c>
      <c r="V54" s="165">
        <f t="shared" si="4"/>
        <v>0</v>
      </c>
    </row>
    <row r="55" spans="1:22" ht="15" hidden="1" outlineLevel="1">
      <c r="B55" s="163">
        <f t="shared" si="2"/>
        <v>48</v>
      </c>
      <c r="C55" s="164" t="str">
        <f t="array" ref="C55">IFERROR(INDEX('[112]Input| Setup'!$E$8:$E$37,SMALL(IF('[112]Input| Setup'!$F$8:$F$37="TX",ROW('[112]Input| Setup'!$F$8:$F$37)-ROW('[112]Input| Setup'!$F$8)+1),ROWS('[112]Input| Setup'!$F$8:$F55))),"")</f>
        <v/>
      </c>
      <c r="D55" s="165">
        <v>0</v>
      </c>
      <c r="E55" s="165">
        <f>SUMPRODUCT(INDEX('[112]Input| Projects'!$AR$10:$CO$1009, ,MATCH($C55,'[112]Input| Projects'!$AR$9:$CO$9,0)),'[112]Calc| Project Costs'!BS$10:BS$1009)/10^3</f>
        <v>0</v>
      </c>
      <c r="F55" s="165">
        <f>SUMPRODUCT(INDEX('[112]Input| Projects'!$AR$10:$CO$1009, ,MATCH($C55,'[112]Input| Projects'!$AR$9:$CO$9,0)),'[112]Calc| Project Costs'!BT$10:BT$1009)/10^3</f>
        <v>0</v>
      </c>
      <c r="G55" s="165">
        <f>SUMPRODUCT(INDEX('[112]Input| Projects'!$AR$10:$CO$1009, ,MATCH($C55,'[112]Input| Projects'!$AR$9:$CO$9,0)),'[112]Calc| Project Costs'!BU$10:BU$1009)/10^3</f>
        <v>0</v>
      </c>
      <c r="H55" s="165">
        <f>SUMPRODUCT(INDEX('[112]Input| Projects'!$AR$10:$CO$1009, ,MATCH($C55,'[112]Input| Projects'!$AR$9:$CO$9,0)),'[112]Calc| Project Costs'!BV$10:BV$1009)/10^3</f>
        <v>0</v>
      </c>
      <c r="I55" s="165">
        <f>SUMPRODUCT(INDEX('[112]Input| Projects'!$AR$10:$CO$1009, ,MATCH($C55,'[112]Input| Projects'!$AR$9:$CO$9,0)),'[112]Calc| Project Costs'!BW$10:BW$1009)/10^3</f>
        <v>0</v>
      </c>
      <c r="J55" s="165">
        <f>SUMPRODUCT(INDEX('[112]Input| Projects'!$AR$10:$CO$1009, ,MATCH($C55,'[112]Input| Projects'!$AR$9:$CO$9,0)),'[112]Calc| Project Costs'!BX$10:BX$1009)/10^3</f>
        <v>0</v>
      </c>
      <c r="K55" s="180">
        <f t="shared" si="5"/>
        <v>0</v>
      </c>
      <c r="M55" s="163">
        <f t="shared" si="3"/>
        <v>48</v>
      </c>
      <c r="N55" s="164" t="str">
        <f t="shared" si="1"/>
        <v/>
      </c>
      <c r="O55" s="165">
        <f>IFERROR((D55-D165)*INDEX('[112]Input| Expensing'!$D$8:$J$57,MATCH($N55,'[112]Input| Expensing'!$C$8:$C$57,0),MATCH(O$7,'[112]Input| Expensing'!$D$7:$J$7,0)),"")</f>
        <v>0</v>
      </c>
      <c r="P55" s="165">
        <f>IFERROR((E55-E165)*INDEX('[112]Input| Expensing'!$D$8:$J$57,MATCH($N55,'[112]Input| Expensing'!$C$8:$C$57,0),MATCH(P$7,'[112]Input| Expensing'!$D$7:$J$7,0)),"")</f>
        <v>0</v>
      </c>
      <c r="Q55" s="165">
        <f>IFERROR((F55-F165)*INDEX('[112]Input| Expensing'!$F$8:$J$57,MATCH($N55,'[112]Input| Expensing'!$C$8:$C$57,0),MATCH(Q$7,'[112]Input| Expensing'!$F$7:$J$7,0)),"")</f>
        <v>0</v>
      </c>
      <c r="R55" s="165">
        <f>IFERROR((G55-G165)*INDEX('[112]Input| Expensing'!$F$8:$J$57,MATCH($N55,'[112]Input| Expensing'!$C$8:$C$57,0),MATCH(R$7,'[112]Input| Expensing'!$F$7:$J$7,0)),"")</f>
        <v>0</v>
      </c>
      <c r="S55" s="165">
        <f>IFERROR((H55-H165)*INDEX('[112]Input| Expensing'!$F$8:$J$57,MATCH($N55,'[112]Input| Expensing'!$C$8:$C$57,0),MATCH(S$7,'[112]Input| Expensing'!$F$7:$J$7,0)),"")</f>
        <v>0</v>
      </c>
      <c r="T55" s="165">
        <f>IFERROR((I55-I165)*INDEX('[112]Input| Expensing'!$F$8:$J$57,MATCH($N55,'[112]Input| Expensing'!$C$8:$C$57,0),MATCH(T$7,'[112]Input| Expensing'!$F$7:$J$7,0)),"")</f>
        <v>0</v>
      </c>
      <c r="U55" s="165">
        <f>IFERROR((J55-J165)*INDEX('[112]Input| Expensing'!$F$8:$J$57,MATCH($N55,'[112]Input| Expensing'!$C$8:$C$57,0),MATCH(U$7,'[112]Input| Expensing'!$F$7:$J$7,0)),"")</f>
        <v>0</v>
      </c>
      <c r="V55" s="165">
        <f t="shared" si="4"/>
        <v>0</v>
      </c>
    </row>
    <row r="56" spans="1:22" ht="15" hidden="1" outlineLevel="1">
      <c r="B56" s="163">
        <f t="shared" si="2"/>
        <v>49</v>
      </c>
      <c r="C56" s="164" t="str">
        <f t="array" ref="C56">IFERROR(INDEX('[112]Input| Setup'!$E$8:$E$37,SMALL(IF('[112]Input| Setup'!$F$8:$F$37="TX",ROW('[112]Input| Setup'!$F$8:$F$37)-ROW('[112]Input| Setup'!$F$8)+1),ROWS('[112]Input| Setup'!$F$8:$F56))),"")</f>
        <v/>
      </c>
      <c r="D56" s="165">
        <v>0</v>
      </c>
      <c r="E56" s="165">
        <f>SUMPRODUCT(INDEX('[112]Input| Projects'!$AR$10:$CO$1009, ,MATCH($C56,'[112]Input| Projects'!$AR$9:$CO$9,0)),'[112]Calc| Project Costs'!BS$10:BS$1009)/10^3</f>
        <v>0</v>
      </c>
      <c r="F56" s="165">
        <f>SUMPRODUCT(INDEX('[112]Input| Projects'!$AR$10:$CO$1009, ,MATCH($C56,'[112]Input| Projects'!$AR$9:$CO$9,0)),'[112]Calc| Project Costs'!BT$10:BT$1009)/10^3</f>
        <v>0</v>
      </c>
      <c r="G56" s="165">
        <f>SUMPRODUCT(INDEX('[112]Input| Projects'!$AR$10:$CO$1009, ,MATCH($C56,'[112]Input| Projects'!$AR$9:$CO$9,0)),'[112]Calc| Project Costs'!BU$10:BU$1009)/10^3</f>
        <v>0</v>
      </c>
      <c r="H56" s="165">
        <f>SUMPRODUCT(INDEX('[112]Input| Projects'!$AR$10:$CO$1009, ,MATCH($C56,'[112]Input| Projects'!$AR$9:$CO$9,0)),'[112]Calc| Project Costs'!BV$10:BV$1009)/10^3</f>
        <v>0</v>
      </c>
      <c r="I56" s="165">
        <f>SUMPRODUCT(INDEX('[112]Input| Projects'!$AR$10:$CO$1009, ,MATCH($C56,'[112]Input| Projects'!$AR$9:$CO$9,0)),'[112]Calc| Project Costs'!BW$10:BW$1009)/10^3</f>
        <v>0</v>
      </c>
      <c r="J56" s="165">
        <f>SUMPRODUCT(INDEX('[112]Input| Projects'!$AR$10:$CO$1009, ,MATCH($C56,'[112]Input| Projects'!$AR$9:$CO$9,0)),'[112]Calc| Project Costs'!BX$10:BX$1009)/10^3</f>
        <v>0</v>
      </c>
      <c r="K56" s="180">
        <f t="shared" si="5"/>
        <v>0</v>
      </c>
      <c r="M56" s="163">
        <f t="shared" si="3"/>
        <v>49</v>
      </c>
      <c r="N56" s="164" t="str">
        <f t="shared" si="1"/>
        <v/>
      </c>
      <c r="O56" s="165">
        <f>IFERROR((D56-D166)*INDEX('[112]Input| Expensing'!$D$8:$J$57,MATCH($N56,'[112]Input| Expensing'!$C$8:$C$57,0),MATCH(O$7,'[112]Input| Expensing'!$D$7:$J$7,0)),"")</f>
        <v>0</v>
      </c>
      <c r="P56" s="165">
        <f>IFERROR((E56-E166)*INDEX('[112]Input| Expensing'!$D$8:$J$57,MATCH($N56,'[112]Input| Expensing'!$C$8:$C$57,0),MATCH(P$7,'[112]Input| Expensing'!$D$7:$J$7,0)),"")</f>
        <v>0</v>
      </c>
      <c r="Q56" s="165">
        <f>IFERROR((F56-F166)*INDEX('[112]Input| Expensing'!$F$8:$J$57,MATCH($N56,'[112]Input| Expensing'!$C$8:$C$57,0),MATCH(Q$7,'[112]Input| Expensing'!$F$7:$J$7,0)),"")</f>
        <v>0</v>
      </c>
      <c r="R56" s="165">
        <f>IFERROR((G56-G166)*INDEX('[112]Input| Expensing'!$F$8:$J$57,MATCH($N56,'[112]Input| Expensing'!$C$8:$C$57,0),MATCH(R$7,'[112]Input| Expensing'!$F$7:$J$7,0)),"")</f>
        <v>0</v>
      </c>
      <c r="S56" s="165">
        <f>IFERROR((H56-H166)*INDEX('[112]Input| Expensing'!$F$8:$J$57,MATCH($N56,'[112]Input| Expensing'!$C$8:$C$57,0),MATCH(S$7,'[112]Input| Expensing'!$F$7:$J$7,0)),"")</f>
        <v>0</v>
      </c>
      <c r="T56" s="165">
        <f>IFERROR((I56-I166)*INDEX('[112]Input| Expensing'!$F$8:$J$57,MATCH($N56,'[112]Input| Expensing'!$C$8:$C$57,0),MATCH(T$7,'[112]Input| Expensing'!$F$7:$J$7,0)),"")</f>
        <v>0</v>
      </c>
      <c r="U56" s="165">
        <f>IFERROR((J56-J166)*INDEX('[112]Input| Expensing'!$F$8:$J$57,MATCH($N56,'[112]Input| Expensing'!$C$8:$C$57,0),MATCH(U$7,'[112]Input| Expensing'!$F$7:$J$7,0)),"")</f>
        <v>0</v>
      </c>
      <c r="V56" s="165">
        <f t="shared" si="4"/>
        <v>0</v>
      </c>
    </row>
    <row r="57" spans="1:22" ht="15" hidden="1" outlineLevel="1">
      <c r="B57" s="163">
        <f t="shared" si="2"/>
        <v>50</v>
      </c>
      <c r="C57" s="164" t="str">
        <f t="array" ref="C57">IFERROR(INDEX('[112]Input| Setup'!$E$8:$E$37,SMALL(IF('[112]Input| Setup'!$F$8:$F$37="TX",ROW('[112]Input| Setup'!$F$8:$F$37)-ROW('[112]Input| Setup'!$F$8)+1),ROWS('[112]Input| Setup'!$F$8:$F57))),"")</f>
        <v/>
      </c>
      <c r="D57" s="165">
        <v>0</v>
      </c>
      <c r="E57" s="165">
        <f>SUMPRODUCT(INDEX('[112]Input| Projects'!$AR$10:$CO$1009, ,MATCH($C57,'[112]Input| Projects'!$AR$9:$CO$9,0)),'[112]Calc| Project Costs'!BS$10:BS$1009)/10^3</f>
        <v>0</v>
      </c>
      <c r="F57" s="165">
        <f>SUMPRODUCT(INDEX('[112]Input| Projects'!$AR$10:$CO$1009, ,MATCH($C57,'[112]Input| Projects'!$AR$9:$CO$9,0)),'[112]Calc| Project Costs'!BT$10:BT$1009)/10^3</f>
        <v>0</v>
      </c>
      <c r="G57" s="165">
        <f>SUMPRODUCT(INDEX('[112]Input| Projects'!$AR$10:$CO$1009, ,MATCH($C57,'[112]Input| Projects'!$AR$9:$CO$9,0)),'[112]Calc| Project Costs'!BU$10:BU$1009)/10^3</f>
        <v>0</v>
      </c>
      <c r="H57" s="165">
        <f>SUMPRODUCT(INDEX('[112]Input| Projects'!$AR$10:$CO$1009, ,MATCH($C57,'[112]Input| Projects'!$AR$9:$CO$9,0)),'[112]Calc| Project Costs'!BV$10:BV$1009)/10^3</f>
        <v>0</v>
      </c>
      <c r="I57" s="165">
        <f>SUMPRODUCT(INDEX('[112]Input| Projects'!$AR$10:$CO$1009, ,MATCH($C57,'[112]Input| Projects'!$AR$9:$CO$9,0)),'[112]Calc| Project Costs'!BW$10:BW$1009)/10^3</f>
        <v>0</v>
      </c>
      <c r="J57" s="165">
        <f>SUMPRODUCT(INDEX('[112]Input| Projects'!$AR$10:$CO$1009, ,MATCH($C57,'[112]Input| Projects'!$AR$9:$CO$9,0)),'[112]Calc| Project Costs'!BX$10:BX$1009)/10^3</f>
        <v>0</v>
      </c>
      <c r="K57" s="180">
        <f t="shared" si="5"/>
        <v>0</v>
      </c>
      <c r="M57" s="163">
        <f t="shared" si="3"/>
        <v>50</v>
      </c>
      <c r="N57" s="164" t="str">
        <f t="shared" si="1"/>
        <v/>
      </c>
      <c r="O57" s="165">
        <f>IFERROR((D57-D167)*INDEX('[112]Input| Expensing'!$D$8:$J$57,MATCH($N57,'[112]Input| Expensing'!$C$8:$C$57,0),MATCH(O$7,'[112]Input| Expensing'!$D$7:$J$7,0)),"")</f>
        <v>0</v>
      </c>
      <c r="P57" s="165">
        <f>IFERROR((E57-E167)*INDEX('[112]Input| Expensing'!$D$8:$J$57,MATCH($N57,'[112]Input| Expensing'!$C$8:$C$57,0),MATCH(P$7,'[112]Input| Expensing'!$D$7:$J$7,0)),"")</f>
        <v>0</v>
      </c>
      <c r="Q57" s="165">
        <f>IFERROR((F57-F167)*INDEX('[112]Input| Expensing'!$F$8:$J$57,MATCH($N57,'[112]Input| Expensing'!$C$8:$C$57,0),MATCH(Q$7,'[112]Input| Expensing'!$F$7:$J$7,0)),"")</f>
        <v>0</v>
      </c>
      <c r="R57" s="165">
        <f>IFERROR((G57-G167)*INDEX('[112]Input| Expensing'!$F$8:$J$57,MATCH($N57,'[112]Input| Expensing'!$C$8:$C$57,0),MATCH(R$7,'[112]Input| Expensing'!$F$7:$J$7,0)),"")</f>
        <v>0</v>
      </c>
      <c r="S57" s="165">
        <f>IFERROR((H57-H167)*INDEX('[112]Input| Expensing'!$F$8:$J$57,MATCH($N57,'[112]Input| Expensing'!$C$8:$C$57,0),MATCH(S$7,'[112]Input| Expensing'!$F$7:$J$7,0)),"")</f>
        <v>0</v>
      </c>
      <c r="T57" s="165">
        <f>IFERROR((I57-I167)*INDEX('[112]Input| Expensing'!$F$8:$J$57,MATCH($N57,'[112]Input| Expensing'!$C$8:$C$57,0),MATCH(T$7,'[112]Input| Expensing'!$F$7:$J$7,0)),"")</f>
        <v>0</v>
      </c>
      <c r="U57" s="165">
        <f>IFERROR((J57-J167)*INDEX('[112]Input| Expensing'!$F$8:$J$57,MATCH($N57,'[112]Input| Expensing'!$C$8:$C$57,0),MATCH(U$7,'[112]Input| Expensing'!$F$7:$J$7,0)),"")</f>
        <v>0</v>
      </c>
      <c r="V57" s="165">
        <f t="shared" si="4"/>
        <v>0</v>
      </c>
    </row>
    <row r="58" spans="1:22" collapsed="1">
      <c r="C58" s="154" t="str">
        <f t="array" ref="C58">IFERROR(INDEX('[112]Input| Setup'!$E$8:$E$37,SMALL(IF('[112]Input| Setup'!$F$8:$F$37="TX",ROW('[112]Input| Setup'!$F$8:$F$37)-ROW('[112]Input| Setup'!$F$8)+1),ROWS('[112]Input| Setup'!$F$8:$F58))),"")</f>
        <v/>
      </c>
      <c r="D58" s="181">
        <v>15.247778930361381</v>
      </c>
      <c r="E58" s="167">
        <f>IFERROR(SUM(E8:E57),"")</f>
        <v>11.84399941185363</v>
      </c>
      <c r="F58" s="167">
        <f t="shared" ref="F58:K58" si="6">IFERROR(SUM(F8:F57),"")</f>
        <v>10.285310846503339</v>
      </c>
      <c r="G58" s="167">
        <f t="shared" si="6"/>
        <v>12.922974764188965</v>
      </c>
      <c r="H58" s="167">
        <f t="shared" si="6"/>
        <v>10.093406664760316</v>
      </c>
      <c r="I58" s="167">
        <f t="shared" si="6"/>
        <v>11.506398397788423</v>
      </c>
      <c r="J58" s="167">
        <f t="shared" si="6"/>
        <v>17.552166158533034</v>
      </c>
      <c r="K58" s="167">
        <f t="shared" si="6"/>
        <v>62.360256831774073</v>
      </c>
      <c r="N58" s="168"/>
      <c r="O58" s="167">
        <f>IFERROR(SUM(O8:O57),"")</f>
        <v>0</v>
      </c>
      <c r="P58" s="167">
        <f>IFERROR(SUM(P8:P57),"")</f>
        <v>0</v>
      </c>
      <c r="Q58" s="167">
        <f t="shared" ref="Q58:V58" si="7">IFERROR(SUM(Q8:Q57),"")</f>
        <v>0</v>
      </c>
      <c r="R58" s="167">
        <f t="shared" si="7"/>
        <v>0</v>
      </c>
      <c r="S58" s="167">
        <f t="shared" si="7"/>
        <v>0</v>
      </c>
      <c r="T58" s="167">
        <f t="shared" si="7"/>
        <v>0</v>
      </c>
      <c r="U58" s="167">
        <f t="shared" si="7"/>
        <v>0</v>
      </c>
      <c r="V58" s="167">
        <f t="shared" si="7"/>
        <v>0</v>
      </c>
    </row>
    <row r="59" spans="1:22" s="168" customFormat="1">
      <c r="B59" s="169"/>
      <c r="C59" s="170"/>
      <c r="D59" s="168" t="b">
        <f>D58='Output| PTRM (T)'!D58</f>
        <v>0</v>
      </c>
      <c r="E59" s="168" t="b">
        <f>E58='Output| PTRM (T)'!E58</f>
        <v>1</v>
      </c>
      <c r="F59" s="168" t="b">
        <f>F58='Output| PTRM (T)'!F58</f>
        <v>1</v>
      </c>
      <c r="G59" s="168" t="b">
        <f>G58='Output| PTRM (T)'!G58</f>
        <v>1</v>
      </c>
      <c r="H59" s="168" t="b">
        <f>H58='Output| PTRM (T)'!H58</f>
        <v>1</v>
      </c>
      <c r="I59" s="168" t="b">
        <f>I58='Output| PTRM (T)'!I58</f>
        <v>1</v>
      </c>
      <c r="J59" s="168" t="b">
        <f>J58='Output| PTRM (T)'!J58</f>
        <v>1</v>
      </c>
      <c r="K59" s="168" t="b">
        <f>K58='Output| PTRM (T)'!K58</f>
        <v>1</v>
      </c>
      <c r="V59" s="172"/>
    </row>
    <row r="60" spans="1:22" s="168" customFormat="1">
      <c r="A60" s="273"/>
      <c r="B60" s="273"/>
      <c r="C60" s="273" t="str">
        <f>IFERROR(LEFT(C5,2)+1&amp;". Forecast capital contributions – Type 1 – as incurred ($millions "&amp;'[112]Input| Escalations'!$E$10&amp;" "&amp;'[112]Input| Escalations'!$D$10&amp;") (Transmission)","")</f>
        <v>62. Forecast capital contributions – Type 1 – as incurred ($millions June 2024) (Transmission)</v>
      </c>
      <c r="D60" s="273"/>
      <c r="E60" s="273"/>
      <c r="F60" s="273"/>
      <c r="G60" s="273"/>
      <c r="H60" s="273"/>
      <c r="I60" s="273"/>
      <c r="J60" s="273"/>
      <c r="K60" s="273"/>
      <c r="O60" s="173"/>
      <c r="Q60" s="173"/>
    </row>
    <row r="61" spans="1:22" s="168" customFormat="1">
      <c r="D61" s="161">
        <f>IF(ABS(('[112]Calc| Project Costs'!AD6+'[112]Calc| Project Costs'!BJ6)/10^3-D113-'[112]Output| PTRM (D)'!D113)&lt;0.0000001,0,1)</f>
        <v>1</v>
      </c>
      <c r="E61" s="161">
        <f>IF(ABS(('[112]Calc| Project Costs'!AE6+'[112]Calc| Project Costs'!BK6)/10^3-E113-'[112]Output| PTRM (D)'!E113)&lt;0.0000001,0,1)</f>
        <v>1</v>
      </c>
      <c r="F61" s="161">
        <f>IF(ABS(('[112]Calc| Project Costs'!AF6+'[112]Calc| Project Costs'!BL6)/10^3-F113-'[112]Output| PTRM (D)'!F113)&lt;0.0000001,0,1)</f>
        <v>0</v>
      </c>
      <c r="G61" s="161">
        <f>IF(ABS(('[112]Calc| Project Costs'!AG6+'[112]Calc| Project Costs'!BM6)/10^3-G113-'[112]Output| PTRM (D)'!G113)&lt;0.0000001,0,1)</f>
        <v>0</v>
      </c>
      <c r="H61" s="161">
        <f>IF(ABS(('[112]Calc| Project Costs'!AH6+'[112]Calc| Project Costs'!BN6)/10^3-H113-'[112]Output| PTRM (D)'!H113)&lt;0.0000001,0,1)</f>
        <v>0</v>
      </c>
      <c r="I61" s="161">
        <f>IF(ABS(('[112]Calc| Project Costs'!AI6+'[112]Calc| Project Costs'!BO6)/10^3-I113-'[112]Output| PTRM (D)'!I113)&lt;0.0000001,0,1)</f>
        <v>0</v>
      </c>
      <c r="J61" s="161">
        <f>IF(ABS(('[112]Calc| Project Costs'!AJ6+'[112]Calc| Project Costs'!BP6)/10^3-J113-'[112]Output| PTRM (D)'!J113)&lt;0.0000001,0,1)</f>
        <v>0</v>
      </c>
      <c r="O61" s="173"/>
      <c r="Q61" s="173"/>
    </row>
    <row r="62" spans="1:22" s="168" customFormat="1">
      <c r="B62" s="154"/>
      <c r="C62" s="162" t="s">
        <v>9</v>
      </c>
      <c r="D62" s="162" t="str">
        <f t="shared" ref="D62:J62" si="8">D$7</f>
        <v>2022-23</v>
      </c>
      <c r="E62" s="162" t="str">
        <f t="shared" si="8"/>
        <v>2023-24</v>
      </c>
      <c r="F62" s="162" t="str">
        <f t="shared" si="8"/>
        <v>2024-25</v>
      </c>
      <c r="G62" s="162" t="str">
        <f t="shared" si="8"/>
        <v>2025-26</v>
      </c>
      <c r="H62" s="162" t="str">
        <f t="shared" si="8"/>
        <v>2026-27</v>
      </c>
      <c r="I62" s="162" t="str">
        <f t="shared" si="8"/>
        <v>2027-28</v>
      </c>
      <c r="J62" s="162" t="str">
        <f t="shared" si="8"/>
        <v>2028-29</v>
      </c>
      <c r="K62" s="162" t="s">
        <v>5</v>
      </c>
    </row>
    <row r="63" spans="1:22" s="168" customFormat="1">
      <c r="B63" s="163">
        <v>1</v>
      </c>
      <c r="C63" s="164" t="str">
        <f>'Output| PTRM (T)'!C63</f>
        <v>Sub-transmission Overhead</v>
      </c>
      <c r="D63" s="179">
        <v>0</v>
      </c>
      <c r="E63" s="165">
        <f>'Output| PTRM (T)'!E63</f>
        <v>0</v>
      </c>
      <c r="F63" s="165">
        <f>'Output| PTRM (T)'!F63</f>
        <v>0</v>
      </c>
      <c r="G63" s="165">
        <f>'Output| PTRM (T)'!G63</f>
        <v>0</v>
      </c>
      <c r="H63" s="165">
        <f>'Output| PTRM (T)'!H63</f>
        <v>0</v>
      </c>
      <c r="I63" s="165">
        <f>'Output| PTRM (T)'!I63</f>
        <v>0</v>
      </c>
      <c r="J63" s="165">
        <f>'Output| PTRM (T)'!J63</f>
        <v>0</v>
      </c>
      <c r="K63" s="165">
        <f>'Output| PTRM (T)'!K63</f>
        <v>0</v>
      </c>
      <c r="O63" s="174"/>
      <c r="Q63" s="174"/>
    </row>
    <row r="64" spans="1:22" s="168" customFormat="1">
      <c r="B64" s="163">
        <f>IFERROR(B63+1,"")</f>
        <v>2</v>
      </c>
      <c r="C64" s="164" t="str">
        <f>'Output| PTRM (T)'!C64</f>
        <v>Sub-transmission Underground</v>
      </c>
      <c r="D64" s="179">
        <v>0</v>
      </c>
      <c r="E64" s="165">
        <f>'Output| PTRM (T)'!E64</f>
        <v>0</v>
      </c>
      <c r="F64" s="165">
        <f>'Output| PTRM (T)'!F64</f>
        <v>0</v>
      </c>
      <c r="G64" s="165">
        <f>'Output| PTRM (T)'!G64</f>
        <v>0</v>
      </c>
      <c r="H64" s="165">
        <f>'Output| PTRM (T)'!H64</f>
        <v>0</v>
      </c>
      <c r="I64" s="165">
        <f>'Output| PTRM (T)'!I64</f>
        <v>0</v>
      </c>
      <c r="J64" s="165">
        <f>'Output| PTRM (T)'!J64</f>
        <v>0</v>
      </c>
      <c r="K64" s="165">
        <f>'Output| PTRM (T)'!K64</f>
        <v>0</v>
      </c>
      <c r="O64" s="174"/>
      <c r="Q64" s="174"/>
    </row>
    <row r="65" spans="2:17" s="168" customFormat="1">
      <c r="B65" s="163">
        <f t="shared" ref="B65:B112" si="9">IFERROR(B64+1,"")</f>
        <v>3</v>
      </c>
      <c r="C65" s="164" t="str">
        <f>'Output| PTRM (T)'!C65</f>
        <v>Zone Substation Tx</v>
      </c>
      <c r="D65" s="179">
        <v>0</v>
      </c>
      <c r="E65" s="165">
        <f>'Output| PTRM (T)'!E65</f>
        <v>18.085269577468935</v>
      </c>
      <c r="F65" s="165">
        <f>'Output| PTRM (T)'!F65</f>
        <v>0</v>
      </c>
      <c r="G65" s="165">
        <f>'Output| PTRM (T)'!G65</f>
        <v>0</v>
      </c>
      <c r="H65" s="165">
        <f>'Output| PTRM (T)'!H65</f>
        <v>0</v>
      </c>
      <c r="I65" s="165">
        <f>'Output| PTRM (T)'!I65</f>
        <v>0</v>
      </c>
      <c r="J65" s="165">
        <f>'Output| PTRM (T)'!J65</f>
        <v>0</v>
      </c>
      <c r="K65" s="165">
        <f>'Output| PTRM (T)'!K65</f>
        <v>0</v>
      </c>
      <c r="O65" s="174"/>
      <c r="Q65" s="174"/>
    </row>
    <row r="66" spans="2:17" s="168" customFormat="1">
      <c r="B66" s="163">
        <f t="shared" si="9"/>
        <v>4</v>
      </c>
      <c r="C66" s="164" t="str">
        <f>'Output| PTRM (T)'!C66</f>
        <v>IT &amp; Communication Systems (Networks) Tx</v>
      </c>
      <c r="D66" s="179">
        <v>0.14632679846749141</v>
      </c>
      <c r="E66" s="165">
        <f>'Output| PTRM (T)'!E66</f>
        <v>0</v>
      </c>
      <c r="F66" s="165">
        <f>'Output| PTRM (T)'!F66</f>
        <v>0</v>
      </c>
      <c r="G66" s="165">
        <f>'Output| PTRM (T)'!G66</f>
        <v>0</v>
      </c>
      <c r="H66" s="165">
        <f>'Output| PTRM (T)'!H66</f>
        <v>0</v>
      </c>
      <c r="I66" s="165">
        <f>'Output| PTRM (T)'!I66</f>
        <v>0</v>
      </c>
      <c r="J66" s="165">
        <f>'Output| PTRM (T)'!J66</f>
        <v>0</v>
      </c>
      <c r="K66" s="165">
        <f>'Output| PTRM (T)'!K66</f>
        <v>0</v>
      </c>
      <c r="O66" s="174"/>
      <c r="Q66" s="174"/>
    </row>
    <row r="67" spans="2:17" s="168" customFormat="1">
      <c r="B67" s="163">
        <f t="shared" si="9"/>
        <v>5</v>
      </c>
      <c r="C67" s="164" t="str">
        <f>'Output| PTRM (T)'!C67</f>
        <v>Motor Vehicles Tx</v>
      </c>
      <c r="D67" s="179">
        <v>0</v>
      </c>
      <c r="E67" s="165">
        <f>'Output| PTRM (T)'!E67</f>
        <v>0</v>
      </c>
      <c r="F67" s="165">
        <f>'Output| PTRM (T)'!F67</f>
        <v>0</v>
      </c>
      <c r="G67" s="165">
        <f>'Output| PTRM (T)'!G67</f>
        <v>0</v>
      </c>
      <c r="H67" s="165">
        <f>'Output| PTRM (T)'!H67</f>
        <v>0</v>
      </c>
      <c r="I67" s="165">
        <f>'Output| PTRM (T)'!I67</f>
        <v>0</v>
      </c>
      <c r="J67" s="165">
        <f>'Output| PTRM (T)'!J67</f>
        <v>0</v>
      </c>
      <c r="K67" s="165">
        <f>'Output| PTRM (T)'!K67</f>
        <v>0</v>
      </c>
      <c r="O67" s="174"/>
      <c r="Q67" s="174"/>
    </row>
    <row r="68" spans="2:17" s="168" customFormat="1">
      <c r="B68" s="163">
        <f t="shared" si="9"/>
        <v>6</v>
      </c>
      <c r="C68" s="164" t="str">
        <f>'Output| PTRM (T)'!C68</f>
        <v>Other Non-System Assets (Networks) Tx</v>
      </c>
      <c r="D68" s="179">
        <v>0</v>
      </c>
      <c r="E68" s="165">
        <f>'Output| PTRM (T)'!E68</f>
        <v>0</v>
      </c>
      <c r="F68" s="165">
        <f>'Output| PTRM (T)'!F68</f>
        <v>0</v>
      </c>
      <c r="G68" s="165">
        <f>'Output| PTRM (T)'!G68</f>
        <v>0</v>
      </c>
      <c r="H68" s="165">
        <f>'Output| PTRM (T)'!H68</f>
        <v>0</v>
      </c>
      <c r="I68" s="165">
        <f>'Output| PTRM (T)'!I68</f>
        <v>0</v>
      </c>
      <c r="J68" s="165">
        <f>'Output| PTRM (T)'!J68</f>
        <v>0</v>
      </c>
      <c r="K68" s="165">
        <f>'Output| PTRM (T)'!K68</f>
        <v>0</v>
      </c>
    </row>
    <row r="69" spans="2:17" s="168" customFormat="1">
      <c r="B69" s="163">
        <f t="shared" si="9"/>
        <v>7</v>
      </c>
      <c r="C69" s="164" t="str">
        <f>'Output| PTRM (T)'!C69</f>
        <v>IT Systems (Corporate) Tx</v>
      </c>
      <c r="D69" s="179">
        <v>0</v>
      </c>
      <c r="E69" s="165">
        <f>'Output| PTRM (T)'!E69</f>
        <v>0</v>
      </c>
      <c r="F69" s="165">
        <f>'Output| PTRM (T)'!F69</f>
        <v>0</v>
      </c>
      <c r="G69" s="165">
        <f>'Output| PTRM (T)'!G69</f>
        <v>0</v>
      </c>
      <c r="H69" s="165">
        <f>'Output| PTRM (T)'!H69</f>
        <v>0</v>
      </c>
      <c r="I69" s="165">
        <f>'Output| PTRM (T)'!I69</f>
        <v>0</v>
      </c>
      <c r="J69" s="165">
        <f>'Output| PTRM (T)'!J69</f>
        <v>0</v>
      </c>
      <c r="K69" s="165">
        <f>'Output| PTRM (T)'!K69</f>
        <v>0</v>
      </c>
    </row>
    <row r="70" spans="2:17" s="168" customFormat="1">
      <c r="B70" s="163">
        <f t="shared" si="9"/>
        <v>8</v>
      </c>
      <c r="C70" s="164" t="str">
        <f>'Output| PTRM (T)'!C70</f>
        <v>Telecommunications (Corporate) Tx</v>
      </c>
      <c r="D70" s="179">
        <v>0</v>
      </c>
      <c r="E70" s="165">
        <f>'Output| PTRM (T)'!E70</f>
        <v>0</v>
      </c>
      <c r="F70" s="165">
        <f>'Output| PTRM (T)'!F70</f>
        <v>0</v>
      </c>
      <c r="G70" s="165">
        <f>'Output| PTRM (T)'!G70</f>
        <v>0</v>
      </c>
      <c r="H70" s="165">
        <f>'Output| PTRM (T)'!H70</f>
        <v>0</v>
      </c>
      <c r="I70" s="165">
        <f>'Output| PTRM (T)'!I70</f>
        <v>0</v>
      </c>
      <c r="J70" s="165">
        <f>'Output| PTRM (T)'!J70</f>
        <v>0</v>
      </c>
      <c r="K70" s="165">
        <f>'Output| PTRM (T)'!K70</f>
        <v>0</v>
      </c>
    </row>
    <row r="71" spans="2:17" s="168" customFormat="1">
      <c r="B71" s="163">
        <f t="shared" si="9"/>
        <v>9</v>
      </c>
      <c r="C71" s="164" t="str">
        <f>'Output| PTRM (T)'!C71</f>
        <v>Other Non-System Assets (Corporate) Tx</v>
      </c>
      <c r="D71" s="179">
        <v>0</v>
      </c>
      <c r="E71" s="165">
        <f>'Output| PTRM (T)'!E71</f>
        <v>0</v>
      </c>
      <c r="F71" s="165">
        <f>'Output| PTRM (T)'!F71</f>
        <v>0</v>
      </c>
      <c r="G71" s="165">
        <f>'Output| PTRM (T)'!G71</f>
        <v>0</v>
      </c>
      <c r="H71" s="165">
        <f>'Output| PTRM (T)'!H71</f>
        <v>0</v>
      </c>
      <c r="I71" s="165">
        <f>'Output| PTRM (T)'!I71</f>
        <v>0</v>
      </c>
      <c r="J71" s="165">
        <f>'Output| PTRM (T)'!J71</f>
        <v>0</v>
      </c>
      <c r="K71" s="165">
        <f>'Output| PTRM (T)'!K71</f>
        <v>0</v>
      </c>
    </row>
    <row r="72" spans="2:17" s="168" customFormat="1">
      <c r="B72" s="163">
        <f t="shared" si="9"/>
        <v>10</v>
      </c>
      <c r="C72" s="164" t="str">
        <f>'Output| PTRM (T)'!C72</f>
        <v>Land Tx</v>
      </c>
      <c r="D72" s="179">
        <v>0</v>
      </c>
      <c r="E72" s="165">
        <f>'Output| PTRM (T)'!E72</f>
        <v>0.15694596667257094</v>
      </c>
      <c r="F72" s="165">
        <f>'Output| PTRM (T)'!F72</f>
        <v>0</v>
      </c>
      <c r="G72" s="165">
        <f>'Output| PTRM (T)'!G72</f>
        <v>0</v>
      </c>
      <c r="H72" s="165">
        <f>'Output| PTRM (T)'!H72</f>
        <v>0</v>
      </c>
      <c r="I72" s="165">
        <f>'Output| PTRM (T)'!I72</f>
        <v>0</v>
      </c>
      <c r="J72" s="165">
        <f>'Output| PTRM (T)'!J72</f>
        <v>0</v>
      </c>
      <c r="K72" s="165">
        <f>'Output| PTRM (T)'!K72</f>
        <v>0</v>
      </c>
    </row>
    <row r="73" spans="2:17" s="168" customFormat="1">
      <c r="B73" s="163">
        <f t="shared" si="9"/>
        <v>11</v>
      </c>
      <c r="C73" s="164" t="str">
        <f>'Output| PTRM (T)'!C73</f>
        <v>Buildings Tx</v>
      </c>
      <c r="D73" s="179">
        <v>0</v>
      </c>
      <c r="E73" s="165">
        <f>'Output| PTRM (T)'!E73</f>
        <v>0</v>
      </c>
      <c r="F73" s="165">
        <f>'Output| PTRM (T)'!F73</f>
        <v>0</v>
      </c>
      <c r="G73" s="165">
        <f>'Output| PTRM (T)'!G73</f>
        <v>0</v>
      </c>
      <c r="H73" s="165">
        <f>'Output| PTRM (T)'!H73</f>
        <v>0</v>
      </c>
      <c r="I73" s="165">
        <f>'Output| PTRM (T)'!I73</f>
        <v>0</v>
      </c>
      <c r="J73" s="165">
        <f>'Output| PTRM (T)'!J73</f>
        <v>0</v>
      </c>
      <c r="K73" s="165">
        <f>'Output| PTRM (T)'!K73</f>
        <v>0</v>
      </c>
    </row>
    <row r="74" spans="2:17" s="168" customFormat="1">
      <c r="B74" s="163">
        <f t="shared" si="9"/>
        <v>12</v>
      </c>
      <c r="C74" s="164" t="str">
        <f>'Output| PTRM (T)'!C74</f>
        <v/>
      </c>
      <c r="D74" s="179">
        <v>0</v>
      </c>
      <c r="E74" s="165">
        <f>'Output| PTRM (T)'!E74</f>
        <v>0</v>
      </c>
      <c r="F74" s="165">
        <f>'Output| PTRM (T)'!F74</f>
        <v>0</v>
      </c>
      <c r="G74" s="165">
        <f>'Output| PTRM (T)'!G74</f>
        <v>0</v>
      </c>
      <c r="H74" s="165">
        <f>'Output| PTRM (T)'!H74</f>
        <v>0</v>
      </c>
      <c r="I74" s="165">
        <f>'Output| PTRM (T)'!I74</f>
        <v>0</v>
      </c>
      <c r="J74" s="165">
        <f>'Output| PTRM (T)'!J74</f>
        <v>0</v>
      </c>
      <c r="K74" s="165">
        <f>'Output| PTRM (T)'!K74</f>
        <v>0</v>
      </c>
    </row>
    <row r="75" spans="2:17" s="168" customFormat="1" ht="15">
      <c r="B75" s="163">
        <f t="shared" si="9"/>
        <v>13</v>
      </c>
      <c r="C75" s="164" t="str">
        <f t="shared" ref="C75:C112" si="10">IFERROR(C20,"")</f>
        <v/>
      </c>
      <c r="D75" s="165">
        <v>0</v>
      </c>
      <c r="E75" s="165">
        <f>'[74]Output| PTRM (T)'!E75</f>
        <v>0</v>
      </c>
      <c r="F75" s="165">
        <f>'[74]Output| PTRM (T)'!F75</f>
        <v>0</v>
      </c>
      <c r="G75" s="165">
        <f>'[74]Output| PTRM (T)'!G75</f>
        <v>0</v>
      </c>
      <c r="H75" s="165">
        <f>'[74]Output| PTRM (T)'!H75</f>
        <v>0</v>
      </c>
      <c r="I75" s="165">
        <f>'[74]Output| PTRM (T)'!I75</f>
        <v>0</v>
      </c>
      <c r="J75" s="165">
        <f>'[74]Output| PTRM (T)'!J75</f>
        <v>0</v>
      </c>
      <c r="K75" s="180">
        <f t="shared" ref="K75:K112" si="11">IFERROR(SUM(F75:J75),"")</f>
        <v>0</v>
      </c>
    </row>
    <row r="76" spans="2:17" s="168" customFormat="1" ht="15">
      <c r="B76" s="163">
        <f t="shared" si="9"/>
        <v>14</v>
      </c>
      <c r="C76" s="164" t="str">
        <f t="shared" si="10"/>
        <v/>
      </c>
      <c r="D76" s="165">
        <v>0</v>
      </c>
      <c r="E76" s="165">
        <f>'[74]Output| PTRM (T)'!E76</f>
        <v>0</v>
      </c>
      <c r="F76" s="165">
        <f>'[74]Output| PTRM (T)'!F76</f>
        <v>0</v>
      </c>
      <c r="G76" s="165">
        <f>'[74]Output| PTRM (T)'!G76</f>
        <v>0</v>
      </c>
      <c r="H76" s="165">
        <f>'[74]Output| PTRM (T)'!H76</f>
        <v>0</v>
      </c>
      <c r="I76" s="165">
        <f>'[74]Output| PTRM (T)'!I76</f>
        <v>0</v>
      </c>
      <c r="J76" s="165">
        <f>'[74]Output| PTRM (T)'!J76</f>
        <v>0</v>
      </c>
      <c r="K76" s="180">
        <f t="shared" si="11"/>
        <v>0</v>
      </c>
    </row>
    <row r="77" spans="2:17" s="168" customFormat="1" ht="15">
      <c r="B77" s="163">
        <f t="shared" si="9"/>
        <v>15</v>
      </c>
      <c r="C77" s="164" t="str">
        <f t="shared" si="10"/>
        <v/>
      </c>
      <c r="D77" s="165">
        <v>0</v>
      </c>
      <c r="E77" s="165">
        <f>'[74]Output| PTRM (T)'!E77</f>
        <v>0</v>
      </c>
      <c r="F77" s="165">
        <f>'[74]Output| PTRM (T)'!F77</f>
        <v>0</v>
      </c>
      <c r="G77" s="165">
        <f>'[74]Output| PTRM (T)'!G77</f>
        <v>0</v>
      </c>
      <c r="H77" s="165">
        <f>'[74]Output| PTRM (T)'!H77</f>
        <v>0</v>
      </c>
      <c r="I77" s="165">
        <f>'[74]Output| PTRM (T)'!I77</f>
        <v>0</v>
      </c>
      <c r="J77" s="165">
        <f>'[74]Output| PTRM (T)'!J77</f>
        <v>0</v>
      </c>
      <c r="K77" s="180">
        <f t="shared" si="11"/>
        <v>0</v>
      </c>
    </row>
    <row r="78" spans="2:17" s="168" customFormat="1" ht="15">
      <c r="B78" s="163">
        <f t="shared" si="9"/>
        <v>16</v>
      </c>
      <c r="C78" s="164" t="str">
        <f t="shared" si="10"/>
        <v/>
      </c>
      <c r="D78" s="165">
        <v>0</v>
      </c>
      <c r="E78" s="165">
        <f>'[74]Output| PTRM (T)'!E78</f>
        <v>0</v>
      </c>
      <c r="F78" s="165">
        <f>'[74]Output| PTRM (T)'!F78</f>
        <v>0</v>
      </c>
      <c r="G78" s="165">
        <f>'[74]Output| PTRM (T)'!G78</f>
        <v>0</v>
      </c>
      <c r="H78" s="165">
        <f>'[74]Output| PTRM (T)'!H78</f>
        <v>0</v>
      </c>
      <c r="I78" s="165">
        <f>'[74]Output| PTRM (T)'!I78</f>
        <v>0</v>
      </c>
      <c r="J78" s="165">
        <f>'[74]Output| PTRM (T)'!J78</f>
        <v>0</v>
      </c>
      <c r="K78" s="180">
        <f t="shared" si="11"/>
        <v>0</v>
      </c>
    </row>
    <row r="79" spans="2:17" s="168" customFormat="1" ht="15">
      <c r="B79" s="163">
        <f t="shared" si="9"/>
        <v>17</v>
      </c>
      <c r="C79" s="164" t="str">
        <f t="shared" si="10"/>
        <v/>
      </c>
      <c r="D79" s="165">
        <v>0</v>
      </c>
      <c r="E79" s="165">
        <f>'[74]Output| PTRM (T)'!E79</f>
        <v>0</v>
      </c>
      <c r="F79" s="165">
        <f>'[74]Output| PTRM (T)'!F79</f>
        <v>0</v>
      </c>
      <c r="G79" s="165">
        <f>'[74]Output| PTRM (T)'!G79</f>
        <v>0</v>
      </c>
      <c r="H79" s="165">
        <f>'[74]Output| PTRM (T)'!H79</f>
        <v>0</v>
      </c>
      <c r="I79" s="165">
        <f>'[74]Output| PTRM (T)'!I79</f>
        <v>0</v>
      </c>
      <c r="J79" s="165">
        <f>'[74]Output| PTRM (T)'!J79</f>
        <v>0</v>
      </c>
      <c r="K79" s="180">
        <f t="shared" si="11"/>
        <v>0</v>
      </c>
    </row>
    <row r="80" spans="2:17" s="168" customFormat="1" ht="15">
      <c r="B80" s="163">
        <f t="shared" si="9"/>
        <v>18</v>
      </c>
      <c r="C80" s="164" t="str">
        <f t="shared" si="10"/>
        <v/>
      </c>
      <c r="D80" s="165">
        <v>0</v>
      </c>
      <c r="E80" s="165">
        <f>'[74]Output| PTRM (T)'!E80</f>
        <v>0</v>
      </c>
      <c r="F80" s="165">
        <f>'[74]Output| PTRM (T)'!F80</f>
        <v>0</v>
      </c>
      <c r="G80" s="165">
        <f>'[74]Output| PTRM (T)'!G80</f>
        <v>0</v>
      </c>
      <c r="H80" s="165">
        <f>'[74]Output| PTRM (T)'!H80</f>
        <v>0</v>
      </c>
      <c r="I80" s="165">
        <f>'[74]Output| PTRM (T)'!I80</f>
        <v>0</v>
      </c>
      <c r="J80" s="165">
        <f>'[74]Output| PTRM (T)'!J80</f>
        <v>0</v>
      </c>
      <c r="K80" s="180">
        <f t="shared" si="11"/>
        <v>0</v>
      </c>
    </row>
    <row r="81" spans="2:11" s="168" customFormat="1" ht="15">
      <c r="B81" s="163">
        <f t="shared" si="9"/>
        <v>19</v>
      </c>
      <c r="C81" s="164" t="str">
        <f t="shared" si="10"/>
        <v/>
      </c>
      <c r="D81" s="165">
        <v>0</v>
      </c>
      <c r="E81" s="165">
        <f>'[74]Output| PTRM (T)'!E81</f>
        <v>0</v>
      </c>
      <c r="F81" s="165">
        <f>'[74]Output| PTRM (T)'!F81</f>
        <v>0</v>
      </c>
      <c r="G81" s="165">
        <f>'[74]Output| PTRM (T)'!G81</f>
        <v>0</v>
      </c>
      <c r="H81" s="165">
        <f>'[74]Output| PTRM (T)'!H81</f>
        <v>0</v>
      </c>
      <c r="I81" s="165">
        <f>'[74]Output| PTRM (T)'!I81</f>
        <v>0</v>
      </c>
      <c r="J81" s="165">
        <f>'[74]Output| PTRM (T)'!J81</f>
        <v>0</v>
      </c>
      <c r="K81" s="180">
        <f t="shared" si="11"/>
        <v>0</v>
      </c>
    </row>
    <row r="82" spans="2:11" s="168" customFormat="1" ht="15">
      <c r="B82" s="163">
        <f t="shared" si="9"/>
        <v>20</v>
      </c>
      <c r="C82" s="164" t="str">
        <f t="shared" si="10"/>
        <v/>
      </c>
      <c r="D82" s="165">
        <v>0</v>
      </c>
      <c r="E82" s="165">
        <f>'[74]Output| PTRM (T)'!E82</f>
        <v>0</v>
      </c>
      <c r="F82" s="165">
        <f>'[74]Output| PTRM (T)'!F82</f>
        <v>0</v>
      </c>
      <c r="G82" s="165">
        <f>'[74]Output| PTRM (T)'!G82</f>
        <v>0</v>
      </c>
      <c r="H82" s="165">
        <f>'[74]Output| PTRM (T)'!H82</f>
        <v>0</v>
      </c>
      <c r="I82" s="165">
        <f>'[74]Output| PTRM (T)'!I82</f>
        <v>0</v>
      </c>
      <c r="J82" s="165">
        <f>'[74]Output| PTRM (T)'!J82</f>
        <v>0</v>
      </c>
      <c r="K82" s="180">
        <f t="shared" si="11"/>
        <v>0</v>
      </c>
    </row>
    <row r="83" spans="2:11" s="168" customFormat="1" ht="15" hidden="1" outlineLevel="1">
      <c r="B83" s="163">
        <f t="shared" si="9"/>
        <v>21</v>
      </c>
      <c r="C83" s="164" t="str">
        <f t="shared" si="10"/>
        <v/>
      </c>
      <c r="D83" s="165">
        <v>0</v>
      </c>
      <c r="E83" s="165">
        <f>SUMPRODUCT(INDEX('[112]Input| Projects'!$AR$10:$CO$1009, ,MATCH($C83,'[112]Input| Projects'!$AR$9:$CO$9,0)),'[112]Calc| Project Costs'!AE$10:AE$1009)/10^3+SUMPRODUCT(INDEX('[112]Input| Projects'!$AR$10:$CO$1009, ,MATCH($C28,'[112]Input| Projects'!$AR$9:$CO$9,0)),'[112]Calc| Project Costs'!BK$10:BK$1009)/10^3</f>
        <v>0</v>
      </c>
      <c r="F83" s="165">
        <f>SUMPRODUCT(INDEX('[112]Input| Projects'!$AR$10:$CO$1009, ,MATCH($C83,'[112]Input| Projects'!$AR$9:$CO$9,0)),'[112]Calc| Project Costs'!AF$10:AF$1009)/10^3+SUMPRODUCT(INDEX('[112]Input| Projects'!$AR$10:$CO$1009, ,MATCH($C28,'[112]Input| Projects'!$AR$9:$CO$9,0)),'[112]Calc| Project Costs'!BL$10:BL$1009)/10^3</f>
        <v>0</v>
      </c>
      <c r="G83" s="165">
        <f>SUMPRODUCT(INDEX('[112]Input| Projects'!$AR$10:$CO$1009, ,MATCH($C83,'[112]Input| Projects'!$AR$9:$CO$9,0)),'[112]Calc| Project Costs'!AG$10:AG$1009)/10^3+SUMPRODUCT(INDEX('[112]Input| Projects'!$AR$10:$CO$1009, ,MATCH($C28,'[112]Input| Projects'!$AR$9:$CO$9,0)),'[112]Calc| Project Costs'!BM$10:BM$1009)/10^3</f>
        <v>0</v>
      </c>
      <c r="H83" s="165">
        <f>SUMPRODUCT(INDEX('[112]Input| Projects'!$AR$10:$CO$1009, ,MATCH($C83,'[112]Input| Projects'!$AR$9:$CO$9,0)),'[112]Calc| Project Costs'!AH$10:AH$1009)/10^3+SUMPRODUCT(INDEX('[112]Input| Projects'!$AR$10:$CO$1009, ,MATCH($C28,'[112]Input| Projects'!$AR$9:$CO$9,0)),'[112]Calc| Project Costs'!BN$10:BN$1009)/10^3</f>
        <v>0</v>
      </c>
      <c r="I83" s="165">
        <f>SUMPRODUCT(INDEX('[112]Input| Projects'!$AR$10:$CO$1009, ,MATCH($C83,'[112]Input| Projects'!$AR$9:$CO$9,0)),'[112]Calc| Project Costs'!AI$10:AI$1009)/10^3+SUMPRODUCT(INDEX('[112]Input| Projects'!$AR$10:$CO$1009, ,MATCH($C28,'[112]Input| Projects'!$AR$9:$CO$9,0)),'[112]Calc| Project Costs'!BO$10:BO$1009)/10^3</f>
        <v>0</v>
      </c>
      <c r="J83" s="165">
        <f>SUMPRODUCT(INDEX('[112]Input| Projects'!$AR$10:$CO$1009, ,MATCH($C83,'[112]Input| Projects'!$AR$9:$CO$9,0)),'[112]Calc| Project Costs'!AJ$10:AJ$1009)/10^3+SUMPRODUCT(INDEX('[112]Input| Projects'!$AR$10:$CO$1009, ,MATCH($C28,'[112]Input| Projects'!$AR$9:$CO$9,0)),'[112]Calc| Project Costs'!BP$10:BP$1009)/10^3</f>
        <v>0</v>
      </c>
      <c r="K83" s="180">
        <f t="shared" si="11"/>
        <v>0</v>
      </c>
    </row>
    <row r="84" spans="2:11" s="168" customFormat="1" ht="15" hidden="1" outlineLevel="1">
      <c r="B84" s="163">
        <f t="shared" si="9"/>
        <v>22</v>
      </c>
      <c r="C84" s="164" t="str">
        <f t="shared" si="10"/>
        <v/>
      </c>
      <c r="D84" s="165">
        <v>0</v>
      </c>
      <c r="E84" s="165">
        <f>SUMPRODUCT(INDEX('[112]Input| Projects'!$AR$10:$CO$1009, ,MATCH($C84,'[112]Input| Projects'!$AR$9:$CO$9,0)),'[112]Calc| Project Costs'!AE$10:AE$1009)/10^3+SUMPRODUCT(INDEX('[112]Input| Projects'!$AR$10:$CO$1009, ,MATCH($C29,'[112]Input| Projects'!$AR$9:$CO$9,0)),'[112]Calc| Project Costs'!BK$10:BK$1009)/10^3</f>
        <v>0</v>
      </c>
      <c r="F84" s="165">
        <f>SUMPRODUCT(INDEX('[112]Input| Projects'!$AR$10:$CO$1009, ,MATCH($C84,'[112]Input| Projects'!$AR$9:$CO$9,0)),'[112]Calc| Project Costs'!AF$10:AF$1009)/10^3+SUMPRODUCT(INDEX('[112]Input| Projects'!$AR$10:$CO$1009, ,MATCH($C29,'[112]Input| Projects'!$AR$9:$CO$9,0)),'[112]Calc| Project Costs'!BL$10:BL$1009)/10^3</f>
        <v>0</v>
      </c>
      <c r="G84" s="165">
        <f>SUMPRODUCT(INDEX('[112]Input| Projects'!$AR$10:$CO$1009, ,MATCH($C84,'[112]Input| Projects'!$AR$9:$CO$9,0)),'[112]Calc| Project Costs'!AG$10:AG$1009)/10^3+SUMPRODUCT(INDEX('[112]Input| Projects'!$AR$10:$CO$1009, ,MATCH($C29,'[112]Input| Projects'!$AR$9:$CO$9,0)),'[112]Calc| Project Costs'!BM$10:BM$1009)/10^3</f>
        <v>0</v>
      </c>
      <c r="H84" s="165">
        <f>SUMPRODUCT(INDEX('[112]Input| Projects'!$AR$10:$CO$1009, ,MATCH($C84,'[112]Input| Projects'!$AR$9:$CO$9,0)),'[112]Calc| Project Costs'!AH$10:AH$1009)/10^3+SUMPRODUCT(INDEX('[112]Input| Projects'!$AR$10:$CO$1009, ,MATCH($C29,'[112]Input| Projects'!$AR$9:$CO$9,0)),'[112]Calc| Project Costs'!BN$10:BN$1009)/10^3</f>
        <v>0</v>
      </c>
      <c r="I84" s="165">
        <f>SUMPRODUCT(INDEX('[112]Input| Projects'!$AR$10:$CO$1009, ,MATCH($C84,'[112]Input| Projects'!$AR$9:$CO$9,0)),'[112]Calc| Project Costs'!AI$10:AI$1009)/10^3+SUMPRODUCT(INDEX('[112]Input| Projects'!$AR$10:$CO$1009, ,MATCH($C29,'[112]Input| Projects'!$AR$9:$CO$9,0)),'[112]Calc| Project Costs'!BO$10:BO$1009)/10^3</f>
        <v>0</v>
      </c>
      <c r="J84" s="165">
        <f>SUMPRODUCT(INDEX('[112]Input| Projects'!$AR$10:$CO$1009, ,MATCH($C84,'[112]Input| Projects'!$AR$9:$CO$9,0)),'[112]Calc| Project Costs'!AJ$10:AJ$1009)/10^3+SUMPRODUCT(INDEX('[112]Input| Projects'!$AR$10:$CO$1009, ,MATCH($C29,'[112]Input| Projects'!$AR$9:$CO$9,0)),'[112]Calc| Project Costs'!BP$10:BP$1009)/10^3</f>
        <v>0</v>
      </c>
      <c r="K84" s="180">
        <f t="shared" si="11"/>
        <v>0</v>
      </c>
    </row>
    <row r="85" spans="2:11" s="168" customFormat="1" ht="15" hidden="1" outlineLevel="1">
      <c r="B85" s="163">
        <f t="shared" si="9"/>
        <v>23</v>
      </c>
      <c r="C85" s="164" t="str">
        <f t="shared" si="10"/>
        <v/>
      </c>
      <c r="D85" s="165">
        <v>0</v>
      </c>
      <c r="E85" s="165">
        <f>SUMPRODUCT(INDEX('[112]Input| Projects'!$AR$10:$CO$1009, ,MATCH($C85,'[112]Input| Projects'!$AR$9:$CO$9,0)),'[112]Calc| Project Costs'!AE$10:AE$1009)/10^3+SUMPRODUCT(INDEX('[112]Input| Projects'!$AR$10:$CO$1009, ,MATCH($C30,'[112]Input| Projects'!$AR$9:$CO$9,0)),'[112]Calc| Project Costs'!BK$10:BK$1009)/10^3</f>
        <v>0</v>
      </c>
      <c r="F85" s="165">
        <f>SUMPRODUCT(INDEX('[112]Input| Projects'!$AR$10:$CO$1009, ,MATCH($C85,'[112]Input| Projects'!$AR$9:$CO$9,0)),'[112]Calc| Project Costs'!AF$10:AF$1009)/10^3+SUMPRODUCT(INDEX('[112]Input| Projects'!$AR$10:$CO$1009, ,MATCH($C30,'[112]Input| Projects'!$AR$9:$CO$9,0)),'[112]Calc| Project Costs'!BL$10:BL$1009)/10^3</f>
        <v>0</v>
      </c>
      <c r="G85" s="165">
        <f>SUMPRODUCT(INDEX('[112]Input| Projects'!$AR$10:$CO$1009, ,MATCH($C85,'[112]Input| Projects'!$AR$9:$CO$9,0)),'[112]Calc| Project Costs'!AG$10:AG$1009)/10^3+SUMPRODUCT(INDEX('[112]Input| Projects'!$AR$10:$CO$1009, ,MATCH($C30,'[112]Input| Projects'!$AR$9:$CO$9,0)),'[112]Calc| Project Costs'!BM$10:BM$1009)/10^3</f>
        <v>0</v>
      </c>
      <c r="H85" s="165">
        <f>SUMPRODUCT(INDEX('[112]Input| Projects'!$AR$10:$CO$1009, ,MATCH($C85,'[112]Input| Projects'!$AR$9:$CO$9,0)),'[112]Calc| Project Costs'!AH$10:AH$1009)/10^3+SUMPRODUCT(INDEX('[112]Input| Projects'!$AR$10:$CO$1009, ,MATCH($C30,'[112]Input| Projects'!$AR$9:$CO$9,0)),'[112]Calc| Project Costs'!BN$10:BN$1009)/10^3</f>
        <v>0</v>
      </c>
      <c r="I85" s="165">
        <f>SUMPRODUCT(INDEX('[112]Input| Projects'!$AR$10:$CO$1009, ,MATCH($C85,'[112]Input| Projects'!$AR$9:$CO$9,0)),'[112]Calc| Project Costs'!AI$10:AI$1009)/10^3+SUMPRODUCT(INDEX('[112]Input| Projects'!$AR$10:$CO$1009, ,MATCH($C30,'[112]Input| Projects'!$AR$9:$CO$9,0)),'[112]Calc| Project Costs'!BO$10:BO$1009)/10^3</f>
        <v>0</v>
      </c>
      <c r="J85" s="165">
        <f>SUMPRODUCT(INDEX('[112]Input| Projects'!$AR$10:$CO$1009, ,MATCH($C85,'[112]Input| Projects'!$AR$9:$CO$9,0)),'[112]Calc| Project Costs'!AJ$10:AJ$1009)/10^3+SUMPRODUCT(INDEX('[112]Input| Projects'!$AR$10:$CO$1009, ,MATCH($C30,'[112]Input| Projects'!$AR$9:$CO$9,0)),'[112]Calc| Project Costs'!BP$10:BP$1009)/10^3</f>
        <v>0</v>
      </c>
      <c r="K85" s="180">
        <f t="shared" si="11"/>
        <v>0</v>
      </c>
    </row>
    <row r="86" spans="2:11" s="168" customFormat="1" ht="15" hidden="1" outlineLevel="1">
      <c r="B86" s="163">
        <f t="shared" si="9"/>
        <v>24</v>
      </c>
      <c r="C86" s="164" t="str">
        <f t="shared" si="10"/>
        <v/>
      </c>
      <c r="D86" s="165">
        <v>0</v>
      </c>
      <c r="E86" s="165">
        <f>SUMPRODUCT(INDEX('[112]Input| Projects'!$AR$10:$CO$1009, ,MATCH($C86,'[112]Input| Projects'!$AR$9:$CO$9,0)),'[112]Calc| Project Costs'!AE$10:AE$1009)/10^3+SUMPRODUCT(INDEX('[112]Input| Projects'!$AR$10:$CO$1009, ,MATCH($C31,'[112]Input| Projects'!$AR$9:$CO$9,0)),'[112]Calc| Project Costs'!BK$10:BK$1009)/10^3</f>
        <v>0</v>
      </c>
      <c r="F86" s="165">
        <f>SUMPRODUCT(INDEX('[112]Input| Projects'!$AR$10:$CO$1009, ,MATCH($C86,'[112]Input| Projects'!$AR$9:$CO$9,0)),'[112]Calc| Project Costs'!AF$10:AF$1009)/10^3+SUMPRODUCT(INDEX('[112]Input| Projects'!$AR$10:$CO$1009, ,MATCH($C31,'[112]Input| Projects'!$AR$9:$CO$9,0)),'[112]Calc| Project Costs'!BL$10:BL$1009)/10^3</f>
        <v>0</v>
      </c>
      <c r="G86" s="165">
        <f>SUMPRODUCT(INDEX('[112]Input| Projects'!$AR$10:$CO$1009, ,MATCH($C86,'[112]Input| Projects'!$AR$9:$CO$9,0)),'[112]Calc| Project Costs'!AG$10:AG$1009)/10^3+SUMPRODUCT(INDEX('[112]Input| Projects'!$AR$10:$CO$1009, ,MATCH($C31,'[112]Input| Projects'!$AR$9:$CO$9,0)),'[112]Calc| Project Costs'!BM$10:BM$1009)/10^3</f>
        <v>0</v>
      </c>
      <c r="H86" s="165">
        <f>SUMPRODUCT(INDEX('[112]Input| Projects'!$AR$10:$CO$1009, ,MATCH($C86,'[112]Input| Projects'!$AR$9:$CO$9,0)),'[112]Calc| Project Costs'!AH$10:AH$1009)/10^3+SUMPRODUCT(INDEX('[112]Input| Projects'!$AR$10:$CO$1009, ,MATCH($C31,'[112]Input| Projects'!$AR$9:$CO$9,0)),'[112]Calc| Project Costs'!BN$10:BN$1009)/10^3</f>
        <v>0</v>
      </c>
      <c r="I86" s="165">
        <f>SUMPRODUCT(INDEX('[112]Input| Projects'!$AR$10:$CO$1009, ,MATCH($C86,'[112]Input| Projects'!$AR$9:$CO$9,0)),'[112]Calc| Project Costs'!AI$10:AI$1009)/10^3+SUMPRODUCT(INDEX('[112]Input| Projects'!$AR$10:$CO$1009, ,MATCH($C31,'[112]Input| Projects'!$AR$9:$CO$9,0)),'[112]Calc| Project Costs'!BO$10:BO$1009)/10^3</f>
        <v>0</v>
      </c>
      <c r="J86" s="165">
        <f>SUMPRODUCT(INDEX('[112]Input| Projects'!$AR$10:$CO$1009, ,MATCH($C86,'[112]Input| Projects'!$AR$9:$CO$9,0)),'[112]Calc| Project Costs'!AJ$10:AJ$1009)/10^3+SUMPRODUCT(INDEX('[112]Input| Projects'!$AR$10:$CO$1009, ,MATCH($C31,'[112]Input| Projects'!$AR$9:$CO$9,0)),'[112]Calc| Project Costs'!BP$10:BP$1009)/10^3</f>
        <v>0</v>
      </c>
      <c r="K86" s="180">
        <f t="shared" si="11"/>
        <v>0</v>
      </c>
    </row>
    <row r="87" spans="2:11" s="168" customFormat="1" ht="15" hidden="1" outlineLevel="1">
      <c r="B87" s="163">
        <f t="shared" si="9"/>
        <v>25</v>
      </c>
      <c r="C87" s="164" t="str">
        <f t="shared" si="10"/>
        <v/>
      </c>
      <c r="D87" s="165">
        <v>0</v>
      </c>
      <c r="E87" s="165">
        <f>SUMPRODUCT(INDEX('[112]Input| Projects'!$AR$10:$CO$1009, ,MATCH($C87,'[112]Input| Projects'!$AR$9:$CO$9,0)),'[112]Calc| Project Costs'!AE$10:AE$1009)/10^3+SUMPRODUCT(INDEX('[112]Input| Projects'!$AR$10:$CO$1009, ,MATCH($C32,'[112]Input| Projects'!$AR$9:$CO$9,0)),'[112]Calc| Project Costs'!BK$10:BK$1009)/10^3</f>
        <v>0</v>
      </c>
      <c r="F87" s="165">
        <f>SUMPRODUCT(INDEX('[112]Input| Projects'!$AR$10:$CO$1009, ,MATCH($C87,'[112]Input| Projects'!$AR$9:$CO$9,0)),'[112]Calc| Project Costs'!AF$10:AF$1009)/10^3+SUMPRODUCT(INDEX('[112]Input| Projects'!$AR$10:$CO$1009, ,MATCH($C32,'[112]Input| Projects'!$AR$9:$CO$9,0)),'[112]Calc| Project Costs'!BL$10:BL$1009)/10^3</f>
        <v>0</v>
      </c>
      <c r="G87" s="165">
        <f>SUMPRODUCT(INDEX('[112]Input| Projects'!$AR$10:$CO$1009, ,MATCH($C87,'[112]Input| Projects'!$AR$9:$CO$9,0)),'[112]Calc| Project Costs'!AG$10:AG$1009)/10^3+SUMPRODUCT(INDEX('[112]Input| Projects'!$AR$10:$CO$1009, ,MATCH($C32,'[112]Input| Projects'!$AR$9:$CO$9,0)),'[112]Calc| Project Costs'!BM$10:BM$1009)/10^3</f>
        <v>0</v>
      </c>
      <c r="H87" s="165">
        <f>SUMPRODUCT(INDEX('[112]Input| Projects'!$AR$10:$CO$1009, ,MATCH($C87,'[112]Input| Projects'!$AR$9:$CO$9,0)),'[112]Calc| Project Costs'!AH$10:AH$1009)/10^3+SUMPRODUCT(INDEX('[112]Input| Projects'!$AR$10:$CO$1009, ,MATCH($C32,'[112]Input| Projects'!$AR$9:$CO$9,0)),'[112]Calc| Project Costs'!BN$10:BN$1009)/10^3</f>
        <v>0</v>
      </c>
      <c r="I87" s="165">
        <f>SUMPRODUCT(INDEX('[112]Input| Projects'!$AR$10:$CO$1009, ,MATCH($C87,'[112]Input| Projects'!$AR$9:$CO$9,0)),'[112]Calc| Project Costs'!AI$10:AI$1009)/10^3+SUMPRODUCT(INDEX('[112]Input| Projects'!$AR$10:$CO$1009, ,MATCH($C32,'[112]Input| Projects'!$AR$9:$CO$9,0)),'[112]Calc| Project Costs'!BO$10:BO$1009)/10^3</f>
        <v>0</v>
      </c>
      <c r="J87" s="165">
        <f>SUMPRODUCT(INDEX('[112]Input| Projects'!$AR$10:$CO$1009, ,MATCH($C87,'[112]Input| Projects'!$AR$9:$CO$9,0)),'[112]Calc| Project Costs'!AJ$10:AJ$1009)/10^3+SUMPRODUCT(INDEX('[112]Input| Projects'!$AR$10:$CO$1009, ,MATCH($C32,'[112]Input| Projects'!$AR$9:$CO$9,0)),'[112]Calc| Project Costs'!BP$10:BP$1009)/10^3</f>
        <v>0</v>
      </c>
      <c r="K87" s="180">
        <f t="shared" si="11"/>
        <v>0</v>
      </c>
    </row>
    <row r="88" spans="2:11" s="168" customFormat="1" ht="15" hidden="1" outlineLevel="1">
      <c r="B88" s="163">
        <f t="shared" si="9"/>
        <v>26</v>
      </c>
      <c r="C88" s="164" t="str">
        <f t="shared" si="10"/>
        <v/>
      </c>
      <c r="D88" s="165">
        <v>0</v>
      </c>
      <c r="E88" s="165">
        <f>SUMPRODUCT(INDEX('[112]Input| Projects'!$AR$10:$CO$1009, ,MATCH($C88,'[112]Input| Projects'!$AR$9:$CO$9,0)),'[112]Calc| Project Costs'!AE$10:AE$1009)/10^3+SUMPRODUCT(INDEX('[112]Input| Projects'!$AR$10:$CO$1009, ,MATCH($C33,'[112]Input| Projects'!$AR$9:$CO$9,0)),'[112]Calc| Project Costs'!BK$10:BK$1009)/10^3</f>
        <v>0</v>
      </c>
      <c r="F88" s="165">
        <f>SUMPRODUCT(INDEX('[112]Input| Projects'!$AR$10:$CO$1009, ,MATCH($C88,'[112]Input| Projects'!$AR$9:$CO$9,0)),'[112]Calc| Project Costs'!AF$10:AF$1009)/10^3+SUMPRODUCT(INDEX('[112]Input| Projects'!$AR$10:$CO$1009, ,MATCH($C33,'[112]Input| Projects'!$AR$9:$CO$9,0)),'[112]Calc| Project Costs'!BL$10:BL$1009)/10^3</f>
        <v>0</v>
      </c>
      <c r="G88" s="165">
        <f>SUMPRODUCT(INDEX('[112]Input| Projects'!$AR$10:$CO$1009, ,MATCH($C88,'[112]Input| Projects'!$AR$9:$CO$9,0)),'[112]Calc| Project Costs'!AG$10:AG$1009)/10^3+SUMPRODUCT(INDEX('[112]Input| Projects'!$AR$10:$CO$1009, ,MATCH($C33,'[112]Input| Projects'!$AR$9:$CO$9,0)),'[112]Calc| Project Costs'!BM$10:BM$1009)/10^3</f>
        <v>0</v>
      </c>
      <c r="H88" s="165">
        <f>SUMPRODUCT(INDEX('[112]Input| Projects'!$AR$10:$CO$1009, ,MATCH($C88,'[112]Input| Projects'!$AR$9:$CO$9,0)),'[112]Calc| Project Costs'!AH$10:AH$1009)/10^3+SUMPRODUCT(INDEX('[112]Input| Projects'!$AR$10:$CO$1009, ,MATCH($C33,'[112]Input| Projects'!$AR$9:$CO$9,0)),'[112]Calc| Project Costs'!BN$10:BN$1009)/10^3</f>
        <v>0</v>
      </c>
      <c r="I88" s="165">
        <f>SUMPRODUCT(INDEX('[112]Input| Projects'!$AR$10:$CO$1009, ,MATCH($C88,'[112]Input| Projects'!$AR$9:$CO$9,0)),'[112]Calc| Project Costs'!AI$10:AI$1009)/10^3+SUMPRODUCT(INDEX('[112]Input| Projects'!$AR$10:$CO$1009, ,MATCH($C33,'[112]Input| Projects'!$AR$9:$CO$9,0)),'[112]Calc| Project Costs'!BO$10:BO$1009)/10^3</f>
        <v>0</v>
      </c>
      <c r="J88" s="165">
        <f>SUMPRODUCT(INDEX('[112]Input| Projects'!$AR$10:$CO$1009, ,MATCH($C88,'[112]Input| Projects'!$AR$9:$CO$9,0)),'[112]Calc| Project Costs'!AJ$10:AJ$1009)/10^3+SUMPRODUCT(INDEX('[112]Input| Projects'!$AR$10:$CO$1009, ,MATCH($C33,'[112]Input| Projects'!$AR$9:$CO$9,0)),'[112]Calc| Project Costs'!BP$10:BP$1009)/10^3</f>
        <v>0</v>
      </c>
      <c r="K88" s="180">
        <f t="shared" si="11"/>
        <v>0</v>
      </c>
    </row>
    <row r="89" spans="2:11" s="168" customFormat="1" ht="15" hidden="1" outlineLevel="1">
      <c r="B89" s="163">
        <f t="shared" si="9"/>
        <v>27</v>
      </c>
      <c r="C89" s="164" t="str">
        <f t="shared" si="10"/>
        <v/>
      </c>
      <c r="D89" s="165">
        <v>0</v>
      </c>
      <c r="E89" s="165">
        <f>SUMPRODUCT(INDEX('[112]Input| Projects'!$AR$10:$CO$1009, ,MATCH($C89,'[112]Input| Projects'!$AR$9:$CO$9,0)),'[112]Calc| Project Costs'!AE$10:AE$1009)/10^3+SUMPRODUCT(INDEX('[112]Input| Projects'!$AR$10:$CO$1009, ,MATCH($C34,'[112]Input| Projects'!$AR$9:$CO$9,0)),'[112]Calc| Project Costs'!BK$10:BK$1009)/10^3</f>
        <v>0</v>
      </c>
      <c r="F89" s="165">
        <f>SUMPRODUCT(INDEX('[112]Input| Projects'!$AR$10:$CO$1009, ,MATCH($C89,'[112]Input| Projects'!$AR$9:$CO$9,0)),'[112]Calc| Project Costs'!AF$10:AF$1009)/10^3+SUMPRODUCT(INDEX('[112]Input| Projects'!$AR$10:$CO$1009, ,MATCH($C34,'[112]Input| Projects'!$AR$9:$CO$9,0)),'[112]Calc| Project Costs'!BL$10:BL$1009)/10^3</f>
        <v>0</v>
      </c>
      <c r="G89" s="165">
        <f>SUMPRODUCT(INDEX('[112]Input| Projects'!$AR$10:$CO$1009, ,MATCH($C89,'[112]Input| Projects'!$AR$9:$CO$9,0)),'[112]Calc| Project Costs'!AG$10:AG$1009)/10^3+SUMPRODUCT(INDEX('[112]Input| Projects'!$AR$10:$CO$1009, ,MATCH($C34,'[112]Input| Projects'!$AR$9:$CO$9,0)),'[112]Calc| Project Costs'!BM$10:BM$1009)/10^3</f>
        <v>0</v>
      </c>
      <c r="H89" s="165">
        <f>SUMPRODUCT(INDEX('[112]Input| Projects'!$AR$10:$CO$1009, ,MATCH($C89,'[112]Input| Projects'!$AR$9:$CO$9,0)),'[112]Calc| Project Costs'!AH$10:AH$1009)/10^3+SUMPRODUCT(INDEX('[112]Input| Projects'!$AR$10:$CO$1009, ,MATCH($C34,'[112]Input| Projects'!$AR$9:$CO$9,0)),'[112]Calc| Project Costs'!BN$10:BN$1009)/10^3</f>
        <v>0</v>
      </c>
      <c r="I89" s="165">
        <f>SUMPRODUCT(INDEX('[112]Input| Projects'!$AR$10:$CO$1009, ,MATCH($C89,'[112]Input| Projects'!$AR$9:$CO$9,0)),'[112]Calc| Project Costs'!AI$10:AI$1009)/10^3+SUMPRODUCT(INDEX('[112]Input| Projects'!$AR$10:$CO$1009, ,MATCH($C34,'[112]Input| Projects'!$AR$9:$CO$9,0)),'[112]Calc| Project Costs'!BO$10:BO$1009)/10^3</f>
        <v>0</v>
      </c>
      <c r="J89" s="165">
        <f>SUMPRODUCT(INDEX('[112]Input| Projects'!$AR$10:$CO$1009, ,MATCH($C89,'[112]Input| Projects'!$AR$9:$CO$9,0)),'[112]Calc| Project Costs'!AJ$10:AJ$1009)/10^3+SUMPRODUCT(INDEX('[112]Input| Projects'!$AR$10:$CO$1009, ,MATCH($C34,'[112]Input| Projects'!$AR$9:$CO$9,0)),'[112]Calc| Project Costs'!BP$10:BP$1009)/10^3</f>
        <v>0</v>
      </c>
      <c r="K89" s="180">
        <f t="shared" si="11"/>
        <v>0</v>
      </c>
    </row>
    <row r="90" spans="2:11" s="168" customFormat="1" ht="15" hidden="1" outlineLevel="1">
      <c r="B90" s="163">
        <f t="shared" si="9"/>
        <v>28</v>
      </c>
      <c r="C90" s="164" t="str">
        <f t="shared" si="10"/>
        <v/>
      </c>
      <c r="D90" s="165">
        <v>0</v>
      </c>
      <c r="E90" s="165">
        <f>SUMPRODUCT(INDEX('[112]Input| Projects'!$AR$10:$CO$1009, ,MATCH($C90,'[112]Input| Projects'!$AR$9:$CO$9,0)),'[112]Calc| Project Costs'!AE$10:AE$1009)/10^3+SUMPRODUCT(INDEX('[112]Input| Projects'!$AR$10:$CO$1009, ,MATCH($C35,'[112]Input| Projects'!$AR$9:$CO$9,0)),'[112]Calc| Project Costs'!BK$10:BK$1009)/10^3</f>
        <v>0</v>
      </c>
      <c r="F90" s="165">
        <f>SUMPRODUCT(INDEX('[112]Input| Projects'!$AR$10:$CO$1009, ,MATCH($C90,'[112]Input| Projects'!$AR$9:$CO$9,0)),'[112]Calc| Project Costs'!AF$10:AF$1009)/10^3+SUMPRODUCT(INDEX('[112]Input| Projects'!$AR$10:$CO$1009, ,MATCH($C35,'[112]Input| Projects'!$AR$9:$CO$9,0)),'[112]Calc| Project Costs'!BL$10:BL$1009)/10^3</f>
        <v>0</v>
      </c>
      <c r="G90" s="165">
        <f>SUMPRODUCT(INDEX('[112]Input| Projects'!$AR$10:$CO$1009, ,MATCH($C90,'[112]Input| Projects'!$AR$9:$CO$9,0)),'[112]Calc| Project Costs'!AG$10:AG$1009)/10^3+SUMPRODUCT(INDEX('[112]Input| Projects'!$AR$10:$CO$1009, ,MATCH($C35,'[112]Input| Projects'!$AR$9:$CO$9,0)),'[112]Calc| Project Costs'!BM$10:BM$1009)/10^3</f>
        <v>0</v>
      </c>
      <c r="H90" s="165">
        <f>SUMPRODUCT(INDEX('[112]Input| Projects'!$AR$10:$CO$1009, ,MATCH($C90,'[112]Input| Projects'!$AR$9:$CO$9,0)),'[112]Calc| Project Costs'!AH$10:AH$1009)/10^3+SUMPRODUCT(INDEX('[112]Input| Projects'!$AR$10:$CO$1009, ,MATCH($C35,'[112]Input| Projects'!$AR$9:$CO$9,0)),'[112]Calc| Project Costs'!BN$10:BN$1009)/10^3</f>
        <v>0</v>
      </c>
      <c r="I90" s="165">
        <f>SUMPRODUCT(INDEX('[112]Input| Projects'!$AR$10:$CO$1009, ,MATCH($C90,'[112]Input| Projects'!$AR$9:$CO$9,0)),'[112]Calc| Project Costs'!AI$10:AI$1009)/10^3+SUMPRODUCT(INDEX('[112]Input| Projects'!$AR$10:$CO$1009, ,MATCH($C35,'[112]Input| Projects'!$AR$9:$CO$9,0)),'[112]Calc| Project Costs'!BO$10:BO$1009)/10^3</f>
        <v>0</v>
      </c>
      <c r="J90" s="165">
        <f>SUMPRODUCT(INDEX('[112]Input| Projects'!$AR$10:$CO$1009, ,MATCH($C90,'[112]Input| Projects'!$AR$9:$CO$9,0)),'[112]Calc| Project Costs'!AJ$10:AJ$1009)/10^3+SUMPRODUCT(INDEX('[112]Input| Projects'!$AR$10:$CO$1009, ,MATCH($C35,'[112]Input| Projects'!$AR$9:$CO$9,0)),'[112]Calc| Project Costs'!BP$10:BP$1009)/10^3</f>
        <v>0</v>
      </c>
      <c r="K90" s="180">
        <f t="shared" si="11"/>
        <v>0</v>
      </c>
    </row>
    <row r="91" spans="2:11" s="168" customFormat="1" ht="15" hidden="1" outlineLevel="1">
      <c r="B91" s="163">
        <f t="shared" si="9"/>
        <v>29</v>
      </c>
      <c r="C91" s="164" t="str">
        <f t="shared" si="10"/>
        <v/>
      </c>
      <c r="D91" s="165">
        <v>0</v>
      </c>
      <c r="E91" s="165">
        <f>SUMPRODUCT(INDEX('[112]Input| Projects'!$AR$10:$CO$1009, ,MATCH($C91,'[112]Input| Projects'!$AR$9:$CO$9,0)),'[112]Calc| Project Costs'!AE$10:AE$1009)/10^3+SUMPRODUCT(INDEX('[112]Input| Projects'!$AR$10:$CO$1009, ,MATCH($C36,'[112]Input| Projects'!$AR$9:$CO$9,0)),'[112]Calc| Project Costs'!BK$10:BK$1009)/10^3</f>
        <v>0</v>
      </c>
      <c r="F91" s="165">
        <f>SUMPRODUCT(INDEX('[112]Input| Projects'!$AR$10:$CO$1009, ,MATCH($C91,'[112]Input| Projects'!$AR$9:$CO$9,0)),'[112]Calc| Project Costs'!AF$10:AF$1009)/10^3+SUMPRODUCT(INDEX('[112]Input| Projects'!$AR$10:$CO$1009, ,MATCH($C36,'[112]Input| Projects'!$AR$9:$CO$9,0)),'[112]Calc| Project Costs'!BL$10:BL$1009)/10^3</f>
        <v>0</v>
      </c>
      <c r="G91" s="165">
        <f>SUMPRODUCT(INDEX('[112]Input| Projects'!$AR$10:$CO$1009, ,MATCH($C91,'[112]Input| Projects'!$AR$9:$CO$9,0)),'[112]Calc| Project Costs'!AG$10:AG$1009)/10^3+SUMPRODUCT(INDEX('[112]Input| Projects'!$AR$10:$CO$1009, ,MATCH($C36,'[112]Input| Projects'!$AR$9:$CO$9,0)),'[112]Calc| Project Costs'!BM$10:BM$1009)/10^3</f>
        <v>0</v>
      </c>
      <c r="H91" s="165">
        <f>SUMPRODUCT(INDEX('[112]Input| Projects'!$AR$10:$CO$1009, ,MATCH($C91,'[112]Input| Projects'!$AR$9:$CO$9,0)),'[112]Calc| Project Costs'!AH$10:AH$1009)/10^3+SUMPRODUCT(INDEX('[112]Input| Projects'!$AR$10:$CO$1009, ,MATCH($C36,'[112]Input| Projects'!$AR$9:$CO$9,0)),'[112]Calc| Project Costs'!BN$10:BN$1009)/10^3</f>
        <v>0</v>
      </c>
      <c r="I91" s="165">
        <f>SUMPRODUCT(INDEX('[112]Input| Projects'!$AR$10:$CO$1009, ,MATCH($C91,'[112]Input| Projects'!$AR$9:$CO$9,0)),'[112]Calc| Project Costs'!AI$10:AI$1009)/10^3+SUMPRODUCT(INDEX('[112]Input| Projects'!$AR$10:$CO$1009, ,MATCH($C36,'[112]Input| Projects'!$AR$9:$CO$9,0)),'[112]Calc| Project Costs'!BO$10:BO$1009)/10^3</f>
        <v>0</v>
      </c>
      <c r="J91" s="165">
        <f>SUMPRODUCT(INDEX('[112]Input| Projects'!$AR$10:$CO$1009, ,MATCH($C91,'[112]Input| Projects'!$AR$9:$CO$9,0)),'[112]Calc| Project Costs'!AJ$10:AJ$1009)/10^3+SUMPRODUCT(INDEX('[112]Input| Projects'!$AR$10:$CO$1009, ,MATCH($C36,'[112]Input| Projects'!$AR$9:$CO$9,0)),'[112]Calc| Project Costs'!BP$10:BP$1009)/10^3</f>
        <v>0</v>
      </c>
      <c r="K91" s="180">
        <f t="shared" si="11"/>
        <v>0</v>
      </c>
    </row>
    <row r="92" spans="2:11" s="168" customFormat="1" ht="15" hidden="1" outlineLevel="1">
      <c r="B92" s="163">
        <f t="shared" si="9"/>
        <v>30</v>
      </c>
      <c r="C92" s="164" t="str">
        <f t="shared" si="10"/>
        <v/>
      </c>
      <c r="D92" s="165">
        <v>0</v>
      </c>
      <c r="E92" s="165">
        <f>SUMPRODUCT(INDEX('[112]Input| Projects'!$AR$10:$CO$1009, ,MATCH($C92,'[112]Input| Projects'!$AR$9:$CO$9,0)),'[112]Calc| Project Costs'!AE$10:AE$1009)/10^3+SUMPRODUCT(INDEX('[112]Input| Projects'!$AR$10:$CO$1009, ,MATCH($C37,'[112]Input| Projects'!$AR$9:$CO$9,0)),'[112]Calc| Project Costs'!BK$10:BK$1009)/10^3</f>
        <v>0</v>
      </c>
      <c r="F92" s="165">
        <f>SUMPRODUCT(INDEX('[112]Input| Projects'!$AR$10:$CO$1009, ,MATCH($C92,'[112]Input| Projects'!$AR$9:$CO$9,0)),'[112]Calc| Project Costs'!AF$10:AF$1009)/10^3+SUMPRODUCT(INDEX('[112]Input| Projects'!$AR$10:$CO$1009, ,MATCH($C37,'[112]Input| Projects'!$AR$9:$CO$9,0)),'[112]Calc| Project Costs'!BL$10:BL$1009)/10^3</f>
        <v>0</v>
      </c>
      <c r="G92" s="165">
        <f>SUMPRODUCT(INDEX('[112]Input| Projects'!$AR$10:$CO$1009, ,MATCH($C92,'[112]Input| Projects'!$AR$9:$CO$9,0)),'[112]Calc| Project Costs'!AG$10:AG$1009)/10^3+SUMPRODUCT(INDEX('[112]Input| Projects'!$AR$10:$CO$1009, ,MATCH($C37,'[112]Input| Projects'!$AR$9:$CO$9,0)),'[112]Calc| Project Costs'!BM$10:BM$1009)/10^3</f>
        <v>0</v>
      </c>
      <c r="H92" s="165">
        <f>SUMPRODUCT(INDEX('[112]Input| Projects'!$AR$10:$CO$1009, ,MATCH($C92,'[112]Input| Projects'!$AR$9:$CO$9,0)),'[112]Calc| Project Costs'!AH$10:AH$1009)/10^3+SUMPRODUCT(INDEX('[112]Input| Projects'!$AR$10:$CO$1009, ,MATCH($C37,'[112]Input| Projects'!$AR$9:$CO$9,0)),'[112]Calc| Project Costs'!BN$10:BN$1009)/10^3</f>
        <v>0</v>
      </c>
      <c r="I92" s="165">
        <f>SUMPRODUCT(INDEX('[112]Input| Projects'!$AR$10:$CO$1009, ,MATCH($C92,'[112]Input| Projects'!$AR$9:$CO$9,0)),'[112]Calc| Project Costs'!AI$10:AI$1009)/10^3+SUMPRODUCT(INDEX('[112]Input| Projects'!$AR$10:$CO$1009, ,MATCH($C37,'[112]Input| Projects'!$AR$9:$CO$9,0)),'[112]Calc| Project Costs'!BO$10:BO$1009)/10^3</f>
        <v>0</v>
      </c>
      <c r="J92" s="165">
        <f>SUMPRODUCT(INDEX('[112]Input| Projects'!$AR$10:$CO$1009, ,MATCH($C92,'[112]Input| Projects'!$AR$9:$CO$9,0)),'[112]Calc| Project Costs'!AJ$10:AJ$1009)/10^3+SUMPRODUCT(INDEX('[112]Input| Projects'!$AR$10:$CO$1009, ,MATCH($C37,'[112]Input| Projects'!$AR$9:$CO$9,0)),'[112]Calc| Project Costs'!BP$10:BP$1009)/10^3</f>
        <v>0</v>
      </c>
      <c r="K92" s="180">
        <f t="shared" si="11"/>
        <v>0</v>
      </c>
    </row>
    <row r="93" spans="2:11" s="168" customFormat="1" ht="15" hidden="1" outlineLevel="1">
      <c r="B93" s="163">
        <f t="shared" si="9"/>
        <v>31</v>
      </c>
      <c r="C93" s="164" t="str">
        <f t="shared" si="10"/>
        <v/>
      </c>
      <c r="D93" s="165">
        <v>0</v>
      </c>
      <c r="E93" s="165">
        <f>SUMPRODUCT(INDEX('[112]Input| Projects'!$AR$10:$CO$1009, ,MATCH($C93,'[112]Input| Projects'!$AR$9:$CO$9,0)),'[112]Calc| Project Costs'!AE$10:AE$1009)/10^3+SUMPRODUCT(INDEX('[112]Input| Projects'!$AR$10:$CO$1009, ,MATCH($C38,'[112]Input| Projects'!$AR$9:$CO$9,0)),'[112]Calc| Project Costs'!BK$10:BK$1009)/10^3</f>
        <v>0</v>
      </c>
      <c r="F93" s="165">
        <f>SUMPRODUCT(INDEX('[112]Input| Projects'!$AR$10:$CO$1009, ,MATCH($C93,'[112]Input| Projects'!$AR$9:$CO$9,0)),'[112]Calc| Project Costs'!AF$10:AF$1009)/10^3+SUMPRODUCT(INDEX('[112]Input| Projects'!$AR$10:$CO$1009, ,MATCH($C38,'[112]Input| Projects'!$AR$9:$CO$9,0)),'[112]Calc| Project Costs'!BL$10:BL$1009)/10^3</f>
        <v>0</v>
      </c>
      <c r="G93" s="165">
        <f>SUMPRODUCT(INDEX('[112]Input| Projects'!$AR$10:$CO$1009, ,MATCH($C93,'[112]Input| Projects'!$AR$9:$CO$9,0)),'[112]Calc| Project Costs'!AG$10:AG$1009)/10^3+SUMPRODUCT(INDEX('[112]Input| Projects'!$AR$10:$CO$1009, ,MATCH($C38,'[112]Input| Projects'!$AR$9:$CO$9,0)),'[112]Calc| Project Costs'!BM$10:BM$1009)/10^3</f>
        <v>0</v>
      </c>
      <c r="H93" s="165">
        <f>SUMPRODUCT(INDEX('[112]Input| Projects'!$AR$10:$CO$1009, ,MATCH($C93,'[112]Input| Projects'!$AR$9:$CO$9,0)),'[112]Calc| Project Costs'!AH$10:AH$1009)/10^3+SUMPRODUCT(INDEX('[112]Input| Projects'!$AR$10:$CO$1009, ,MATCH($C38,'[112]Input| Projects'!$AR$9:$CO$9,0)),'[112]Calc| Project Costs'!BN$10:BN$1009)/10^3</f>
        <v>0</v>
      </c>
      <c r="I93" s="165">
        <f>SUMPRODUCT(INDEX('[112]Input| Projects'!$AR$10:$CO$1009, ,MATCH($C93,'[112]Input| Projects'!$AR$9:$CO$9,0)),'[112]Calc| Project Costs'!AI$10:AI$1009)/10^3+SUMPRODUCT(INDEX('[112]Input| Projects'!$AR$10:$CO$1009, ,MATCH($C38,'[112]Input| Projects'!$AR$9:$CO$9,0)),'[112]Calc| Project Costs'!BO$10:BO$1009)/10^3</f>
        <v>0</v>
      </c>
      <c r="J93" s="165">
        <f>SUMPRODUCT(INDEX('[112]Input| Projects'!$AR$10:$CO$1009, ,MATCH($C93,'[112]Input| Projects'!$AR$9:$CO$9,0)),'[112]Calc| Project Costs'!AJ$10:AJ$1009)/10^3+SUMPRODUCT(INDEX('[112]Input| Projects'!$AR$10:$CO$1009, ,MATCH($C38,'[112]Input| Projects'!$AR$9:$CO$9,0)),'[112]Calc| Project Costs'!BP$10:BP$1009)/10^3</f>
        <v>0</v>
      </c>
      <c r="K93" s="180">
        <f t="shared" si="11"/>
        <v>0</v>
      </c>
    </row>
    <row r="94" spans="2:11" s="168" customFormat="1" ht="15" hidden="1" outlineLevel="1">
      <c r="B94" s="163">
        <f t="shared" si="9"/>
        <v>32</v>
      </c>
      <c r="C94" s="164" t="str">
        <f t="shared" si="10"/>
        <v/>
      </c>
      <c r="D94" s="165">
        <v>0</v>
      </c>
      <c r="E94" s="165">
        <f>SUMPRODUCT(INDEX('[112]Input| Projects'!$AR$10:$CO$1009, ,MATCH($C94,'[112]Input| Projects'!$AR$9:$CO$9,0)),'[112]Calc| Project Costs'!AE$10:AE$1009)/10^3+SUMPRODUCT(INDEX('[112]Input| Projects'!$AR$10:$CO$1009, ,MATCH($C39,'[112]Input| Projects'!$AR$9:$CO$9,0)),'[112]Calc| Project Costs'!BK$10:BK$1009)/10^3</f>
        <v>0</v>
      </c>
      <c r="F94" s="165">
        <f>SUMPRODUCT(INDEX('[112]Input| Projects'!$AR$10:$CO$1009, ,MATCH($C94,'[112]Input| Projects'!$AR$9:$CO$9,0)),'[112]Calc| Project Costs'!AF$10:AF$1009)/10^3+SUMPRODUCT(INDEX('[112]Input| Projects'!$AR$10:$CO$1009, ,MATCH($C39,'[112]Input| Projects'!$AR$9:$CO$9,0)),'[112]Calc| Project Costs'!BL$10:BL$1009)/10^3</f>
        <v>0</v>
      </c>
      <c r="G94" s="165">
        <f>SUMPRODUCT(INDEX('[112]Input| Projects'!$AR$10:$CO$1009, ,MATCH($C94,'[112]Input| Projects'!$AR$9:$CO$9,0)),'[112]Calc| Project Costs'!AG$10:AG$1009)/10^3+SUMPRODUCT(INDEX('[112]Input| Projects'!$AR$10:$CO$1009, ,MATCH($C39,'[112]Input| Projects'!$AR$9:$CO$9,0)),'[112]Calc| Project Costs'!BM$10:BM$1009)/10^3</f>
        <v>0</v>
      </c>
      <c r="H94" s="165">
        <f>SUMPRODUCT(INDEX('[112]Input| Projects'!$AR$10:$CO$1009, ,MATCH($C94,'[112]Input| Projects'!$AR$9:$CO$9,0)),'[112]Calc| Project Costs'!AH$10:AH$1009)/10^3+SUMPRODUCT(INDEX('[112]Input| Projects'!$AR$10:$CO$1009, ,MATCH($C39,'[112]Input| Projects'!$AR$9:$CO$9,0)),'[112]Calc| Project Costs'!BN$10:BN$1009)/10^3</f>
        <v>0</v>
      </c>
      <c r="I94" s="165">
        <f>SUMPRODUCT(INDEX('[112]Input| Projects'!$AR$10:$CO$1009, ,MATCH($C94,'[112]Input| Projects'!$AR$9:$CO$9,0)),'[112]Calc| Project Costs'!AI$10:AI$1009)/10^3+SUMPRODUCT(INDEX('[112]Input| Projects'!$AR$10:$CO$1009, ,MATCH($C39,'[112]Input| Projects'!$AR$9:$CO$9,0)),'[112]Calc| Project Costs'!BO$10:BO$1009)/10^3</f>
        <v>0</v>
      </c>
      <c r="J94" s="165">
        <f>SUMPRODUCT(INDEX('[112]Input| Projects'!$AR$10:$CO$1009, ,MATCH($C94,'[112]Input| Projects'!$AR$9:$CO$9,0)),'[112]Calc| Project Costs'!AJ$10:AJ$1009)/10^3+SUMPRODUCT(INDEX('[112]Input| Projects'!$AR$10:$CO$1009, ,MATCH($C39,'[112]Input| Projects'!$AR$9:$CO$9,0)),'[112]Calc| Project Costs'!BP$10:BP$1009)/10^3</f>
        <v>0</v>
      </c>
      <c r="K94" s="180">
        <f t="shared" si="11"/>
        <v>0</v>
      </c>
    </row>
    <row r="95" spans="2:11" s="168" customFormat="1" ht="15" hidden="1" outlineLevel="1">
      <c r="B95" s="163">
        <f t="shared" si="9"/>
        <v>33</v>
      </c>
      <c r="C95" s="164" t="str">
        <f t="shared" si="10"/>
        <v/>
      </c>
      <c r="D95" s="165">
        <v>0</v>
      </c>
      <c r="E95" s="165">
        <f>SUMPRODUCT(INDEX('[112]Input| Projects'!$AR$10:$CO$1009, ,MATCH($C95,'[112]Input| Projects'!$AR$9:$CO$9,0)),'[112]Calc| Project Costs'!AE$10:AE$1009)/10^3+SUMPRODUCT(INDEX('[112]Input| Projects'!$AR$10:$CO$1009, ,MATCH($C40,'[112]Input| Projects'!$AR$9:$CO$9,0)),'[112]Calc| Project Costs'!BK$10:BK$1009)/10^3</f>
        <v>0</v>
      </c>
      <c r="F95" s="165">
        <f>SUMPRODUCT(INDEX('[112]Input| Projects'!$AR$10:$CO$1009, ,MATCH($C95,'[112]Input| Projects'!$AR$9:$CO$9,0)),'[112]Calc| Project Costs'!AF$10:AF$1009)/10^3+SUMPRODUCT(INDEX('[112]Input| Projects'!$AR$10:$CO$1009, ,MATCH($C40,'[112]Input| Projects'!$AR$9:$CO$9,0)),'[112]Calc| Project Costs'!BL$10:BL$1009)/10^3</f>
        <v>0</v>
      </c>
      <c r="G95" s="165">
        <f>SUMPRODUCT(INDEX('[112]Input| Projects'!$AR$10:$CO$1009, ,MATCH($C95,'[112]Input| Projects'!$AR$9:$CO$9,0)),'[112]Calc| Project Costs'!AG$10:AG$1009)/10^3+SUMPRODUCT(INDEX('[112]Input| Projects'!$AR$10:$CO$1009, ,MATCH($C40,'[112]Input| Projects'!$AR$9:$CO$9,0)),'[112]Calc| Project Costs'!BM$10:BM$1009)/10^3</f>
        <v>0</v>
      </c>
      <c r="H95" s="165">
        <f>SUMPRODUCT(INDEX('[112]Input| Projects'!$AR$10:$CO$1009, ,MATCH($C95,'[112]Input| Projects'!$AR$9:$CO$9,0)),'[112]Calc| Project Costs'!AH$10:AH$1009)/10^3+SUMPRODUCT(INDEX('[112]Input| Projects'!$AR$10:$CO$1009, ,MATCH($C40,'[112]Input| Projects'!$AR$9:$CO$9,0)),'[112]Calc| Project Costs'!BN$10:BN$1009)/10^3</f>
        <v>0</v>
      </c>
      <c r="I95" s="165">
        <f>SUMPRODUCT(INDEX('[112]Input| Projects'!$AR$10:$CO$1009, ,MATCH($C95,'[112]Input| Projects'!$AR$9:$CO$9,0)),'[112]Calc| Project Costs'!AI$10:AI$1009)/10^3+SUMPRODUCT(INDEX('[112]Input| Projects'!$AR$10:$CO$1009, ,MATCH($C40,'[112]Input| Projects'!$AR$9:$CO$9,0)),'[112]Calc| Project Costs'!BO$10:BO$1009)/10^3</f>
        <v>0</v>
      </c>
      <c r="J95" s="165">
        <f>SUMPRODUCT(INDEX('[112]Input| Projects'!$AR$10:$CO$1009, ,MATCH($C95,'[112]Input| Projects'!$AR$9:$CO$9,0)),'[112]Calc| Project Costs'!AJ$10:AJ$1009)/10^3+SUMPRODUCT(INDEX('[112]Input| Projects'!$AR$10:$CO$1009, ,MATCH($C40,'[112]Input| Projects'!$AR$9:$CO$9,0)),'[112]Calc| Project Costs'!BP$10:BP$1009)/10^3</f>
        <v>0</v>
      </c>
      <c r="K95" s="180">
        <f t="shared" si="11"/>
        <v>0</v>
      </c>
    </row>
    <row r="96" spans="2:11" s="168" customFormat="1" ht="15" hidden="1" outlineLevel="1">
      <c r="B96" s="163">
        <f t="shared" si="9"/>
        <v>34</v>
      </c>
      <c r="C96" s="164" t="str">
        <f t="shared" si="10"/>
        <v/>
      </c>
      <c r="D96" s="165">
        <v>0</v>
      </c>
      <c r="E96" s="165">
        <f>SUMPRODUCT(INDEX('[112]Input| Projects'!$AR$10:$CO$1009, ,MATCH($C96,'[112]Input| Projects'!$AR$9:$CO$9,0)),'[112]Calc| Project Costs'!AE$10:AE$1009)/10^3+SUMPRODUCT(INDEX('[112]Input| Projects'!$AR$10:$CO$1009, ,MATCH($C41,'[112]Input| Projects'!$AR$9:$CO$9,0)),'[112]Calc| Project Costs'!BK$10:BK$1009)/10^3</f>
        <v>0</v>
      </c>
      <c r="F96" s="165">
        <f>SUMPRODUCT(INDEX('[112]Input| Projects'!$AR$10:$CO$1009, ,MATCH($C96,'[112]Input| Projects'!$AR$9:$CO$9,0)),'[112]Calc| Project Costs'!AF$10:AF$1009)/10^3+SUMPRODUCT(INDEX('[112]Input| Projects'!$AR$10:$CO$1009, ,MATCH($C41,'[112]Input| Projects'!$AR$9:$CO$9,0)),'[112]Calc| Project Costs'!BL$10:BL$1009)/10^3</f>
        <v>0</v>
      </c>
      <c r="G96" s="165">
        <f>SUMPRODUCT(INDEX('[112]Input| Projects'!$AR$10:$CO$1009, ,MATCH($C96,'[112]Input| Projects'!$AR$9:$CO$9,0)),'[112]Calc| Project Costs'!AG$10:AG$1009)/10^3+SUMPRODUCT(INDEX('[112]Input| Projects'!$AR$10:$CO$1009, ,MATCH($C41,'[112]Input| Projects'!$AR$9:$CO$9,0)),'[112]Calc| Project Costs'!BM$10:BM$1009)/10^3</f>
        <v>0</v>
      </c>
      <c r="H96" s="165">
        <f>SUMPRODUCT(INDEX('[112]Input| Projects'!$AR$10:$CO$1009, ,MATCH($C96,'[112]Input| Projects'!$AR$9:$CO$9,0)),'[112]Calc| Project Costs'!AH$10:AH$1009)/10^3+SUMPRODUCT(INDEX('[112]Input| Projects'!$AR$10:$CO$1009, ,MATCH($C41,'[112]Input| Projects'!$AR$9:$CO$9,0)),'[112]Calc| Project Costs'!BN$10:BN$1009)/10^3</f>
        <v>0</v>
      </c>
      <c r="I96" s="165">
        <f>SUMPRODUCT(INDEX('[112]Input| Projects'!$AR$10:$CO$1009, ,MATCH($C96,'[112]Input| Projects'!$AR$9:$CO$9,0)),'[112]Calc| Project Costs'!AI$10:AI$1009)/10^3+SUMPRODUCT(INDEX('[112]Input| Projects'!$AR$10:$CO$1009, ,MATCH($C41,'[112]Input| Projects'!$AR$9:$CO$9,0)),'[112]Calc| Project Costs'!BO$10:BO$1009)/10^3</f>
        <v>0</v>
      </c>
      <c r="J96" s="165">
        <f>SUMPRODUCT(INDEX('[112]Input| Projects'!$AR$10:$CO$1009, ,MATCH($C96,'[112]Input| Projects'!$AR$9:$CO$9,0)),'[112]Calc| Project Costs'!AJ$10:AJ$1009)/10^3+SUMPRODUCT(INDEX('[112]Input| Projects'!$AR$10:$CO$1009, ,MATCH($C41,'[112]Input| Projects'!$AR$9:$CO$9,0)),'[112]Calc| Project Costs'!BP$10:BP$1009)/10^3</f>
        <v>0</v>
      </c>
      <c r="K96" s="180">
        <f t="shared" si="11"/>
        <v>0</v>
      </c>
    </row>
    <row r="97" spans="2:11" s="168" customFormat="1" ht="15" hidden="1" outlineLevel="1">
      <c r="B97" s="163">
        <f t="shared" si="9"/>
        <v>35</v>
      </c>
      <c r="C97" s="164" t="str">
        <f t="shared" si="10"/>
        <v/>
      </c>
      <c r="D97" s="165">
        <v>0</v>
      </c>
      <c r="E97" s="165">
        <f>SUMPRODUCT(INDEX('[112]Input| Projects'!$AR$10:$CO$1009, ,MATCH($C97,'[112]Input| Projects'!$AR$9:$CO$9,0)),'[112]Calc| Project Costs'!AE$10:AE$1009)/10^3+SUMPRODUCT(INDEX('[112]Input| Projects'!$AR$10:$CO$1009, ,MATCH($C42,'[112]Input| Projects'!$AR$9:$CO$9,0)),'[112]Calc| Project Costs'!BK$10:BK$1009)/10^3</f>
        <v>0</v>
      </c>
      <c r="F97" s="165">
        <f>SUMPRODUCT(INDEX('[112]Input| Projects'!$AR$10:$CO$1009, ,MATCH($C97,'[112]Input| Projects'!$AR$9:$CO$9,0)),'[112]Calc| Project Costs'!AF$10:AF$1009)/10^3+SUMPRODUCT(INDEX('[112]Input| Projects'!$AR$10:$CO$1009, ,MATCH($C42,'[112]Input| Projects'!$AR$9:$CO$9,0)),'[112]Calc| Project Costs'!BL$10:BL$1009)/10^3</f>
        <v>0</v>
      </c>
      <c r="G97" s="165">
        <f>SUMPRODUCT(INDEX('[112]Input| Projects'!$AR$10:$CO$1009, ,MATCH($C97,'[112]Input| Projects'!$AR$9:$CO$9,0)),'[112]Calc| Project Costs'!AG$10:AG$1009)/10^3+SUMPRODUCT(INDEX('[112]Input| Projects'!$AR$10:$CO$1009, ,MATCH($C42,'[112]Input| Projects'!$AR$9:$CO$9,0)),'[112]Calc| Project Costs'!BM$10:BM$1009)/10^3</f>
        <v>0</v>
      </c>
      <c r="H97" s="165">
        <f>SUMPRODUCT(INDEX('[112]Input| Projects'!$AR$10:$CO$1009, ,MATCH($C97,'[112]Input| Projects'!$AR$9:$CO$9,0)),'[112]Calc| Project Costs'!AH$10:AH$1009)/10^3+SUMPRODUCT(INDEX('[112]Input| Projects'!$AR$10:$CO$1009, ,MATCH($C42,'[112]Input| Projects'!$AR$9:$CO$9,0)),'[112]Calc| Project Costs'!BN$10:BN$1009)/10^3</f>
        <v>0</v>
      </c>
      <c r="I97" s="165">
        <f>SUMPRODUCT(INDEX('[112]Input| Projects'!$AR$10:$CO$1009, ,MATCH($C97,'[112]Input| Projects'!$AR$9:$CO$9,0)),'[112]Calc| Project Costs'!AI$10:AI$1009)/10^3+SUMPRODUCT(INDEX('[112]Input| Projects'!$AR$10:$CO$1009, ,MATCH($C42,'[112]Input| Projects'!$AR$9:$CO$9,0)),'[112]Calc| Project Costs'!BO$10:BO$1009)/10^3</f>
        <v>0</v>
      </c>
      <c r="J97" s="165">
        <f>SUMPRODUCT(INDEX('[112]Input| Projects'!$AR$10:$CO$1009, ,MATCH($C97,'[112]Input| Projects'!$AR$9:$CO$9,0)),'[112]Calc| Project Costs'!AJ$10:AJ$1009)/10^3+SUMPRODUCT(INDEX('[112]Input| Projects'!$AR$10:$CO$1009, ,MATCH($C42,'[112]Input| Projects'!$AR$9:$CO$9,0)),'[112]Calc| Project Costs'!BP$10:BP$1009)/10^3</f>
        <v>0</v>
      </c>
      <c r="K97" s="180">
        <f t="shared" si="11"/>
        <v>0</v>
      </c>
    </row>
    <row r="98" spans="2:11" s="168" customFormat="1" ht="15" hidden="1" outlineLevel="1">
      <c r="B98" s="163">
        <f t="shared" si="9"/>
        <v>36</v>
      </c>
      <c r="C98" s="164" t="str">
        <f t="shared" si="10"/>
        <v/>
      </c>
      <c r="D98" s="165">
        <v>0</v>
      </c>
      <c r="E98" s="165">
        <f>SUMPRODUCT(INDEX('[112]Input| Projects'!$AR$10:$CO$1009, ,MATCH($C98,'[112]Input| Projects'!$AR$9:$CO$9,0)),'[112]Calc| Project Costs'!AE$10:AE$1009)/10^3+SUMPRODUCT(INDEX('[112]Input| Projects'!$AR$10:$CO$1009, ,MATCH($C43,'[112]Input| Projects'!$AR$9:$CO$9,0)),'[112]Calc| Project Costs'!BK$10:BK$1009)/10^3</f>
        <v>0</v>
      </c>
      <c r="F98" s="165">
        <f>SUMPRODUCT(INDEX('[112]Input| Projects'!$AR$10:$CO$1009, ,MATCH($C98,'[112]Input| Projects'!$AR$9:$CO$9,0)),'[112]Calc| Project Costs'!AF$10:AF$1009)/10^3+SUMPRODUCT(INDEX('[112]Input| Projects'!$AR$10:$CO$1009, ,MATCH($C43,'[112]Input| Projects'!$AR$9:$CO$9,0)),'[112]Calc| Project Costs'!BL$10:BL$1009)/10^3</f>
        <v>0</v>
      </c>
      <c r="G98" s="165">
        <f>SUMPRODUCT(INDEX('[112]Input| Projects'!$AR$10:$CO$1009, ,MATCH($C98,'[112]Input| Projects'!$AR$9:$CO$9,0)),'[112]Calc| Project Costs'!AG$10:AG$1009)/10^3+SUMPRODUCT(INDEX('[112]Input| Projects'!$AR$10:$CO$1009, ,MATCH($C43,'[112]Input| Projects'!$AR$9:$CO$9,0)),'[112]Calc| Project Costs'!BM$10:BM$1009)/10^3</f>
        <v>0</v>
      </c>
      <c r="H98" s="165">
        <f>SUMPRODUCT(INDEX('[112]Input| Projects'!$AR$10:$CO$1009, ,MATCH($C98,'[112]Input| Projects'!$AR$9:$CO$9,0)),'[112]Calc| Project Costs'!AH$10:AH$1009)/10^3+SUMPRODUCT(INDEX('[112]Input| Projects'!$AR$10:$CO$1009, ,MATCH($C43,'[112]Input| Projects'!$AR$9:$CO$9,0)),'[112]Calc| Project Costs'!BN$10:BN$1009)/10^3</f>
        <v>0</v>
      </c>
      <c r="I98" s="165">
        <f>SUMPRODUCT(INDEX('[112]Input| Projects'!$AR$10:$CO$1009, ,MATCH($C98,'[112]Input| Projects'!$AR$9:$CO$9,0)),'[112]Calc| Project Costs'!AI$10:AI$1009)/10^3+SUMPRODUCT(INDEX('[112]Input| Projects'!$AR$10:$CO$1009, ,MATCH($C43,'[112]Input| Projects'!$AR$9:$CO$9,0)),'[112]Calc| Project Costs'!BO$10:BO$1009)/10^3</f>
        <v>0</v>
      </c>
      <c r="J98" s="165">
        <f>SUMPRODUCT(INDEX('[112]Input| Projects'!$AR$10:$CO$1009, ,MATCH($C98,'[112]Input| Projects'!$AR$9:$CO$9,0)),'[112]Calc| Project Costs'!AJ$10:AJ$1009)/10^3+SUMPRODUCT(INDEX('[112]Input| Projects'!$AR$10:$CO$1009, ,MATCH($C43,'[112]Input| Projects'!$AR$9:$CO$9,0)),'[112]Calc| Project Costs'!BP$10:BP$1009)/10^3</f>
        <v>0</v>
      </c>
      <c r="K98" s="180">
        <f t="shared" si="11"/>
        <v>0</v>
      </c>
    </row>
    <row r="99" spans="2:11" s="168" customFormat="1" ht="15" hidden="1" outlineLevel="1">
      <c r="B99" s="163">
        <f t="shared" si="9"/>
        <v>37</v>
      </c>
      <c r="C99" s="164" t="str">
        <f t="shared" si="10"/>
        <v/>
      </c>
      <c r="D99" s="165">
        <v>0</v>
      </c>
      <c r="E99" s="165">
        <f>SUMPRODUCT(INDEX('[112]Input| Projects'!$AR$10:$CO$1009, ,MATCH($C99,'[112]Input| Projects'!$AR$9:$CO$9,0)),'[112]Calc| Project Costs'!AE$10:AE$1009)/10^3+SUMPRODUCT(INDEX('[112]Input| Projects'!$AR$10:$CO$1009, ,MATCH($C44,'[112]Input| Projects'!$AR$9:$CO$9,0)),'[112]Calc| Project Costs'!BK$10:BK$1009)/10^3</f>
        <v>0</v>
      </c>
      <c r="F99" s="165">
        <f>SUMPRODUCT(INDEX('[112]Input| Projects'!$AR$10:$CO$1009, ,MATCH($C99,'[112]Input| Projects'!$AR$9:$CO$9,0)),'[112]Calc| Project Costs'!AF$10:AF$1009)/10^3+SUMPRODUCT(INDEX('[112]Input| Projects'!$AR$10:$CO$1009, ,MATCH($C44,'[112]Input| Projects'!$AR$9:$CO$9,0)),'[112]Calc| Project Costs'!BL$10:BL$1009)/10^3</f>
        <v>0</v>
      </c>
      <c r="G99" s="165">
        <f>SUMPRODUCT(INDEX('[112]Input| Projects'!$AR$10:$CO$1009, ,MATCH($C99,'[112]Input| Projects'!$AR$9:$CO$9,0)),'[112]Calc| Project Costs'!AG$10:AG$1009)/10^3+SUMPRODUCT(INDEX('[112]Input| Projects'!$AR$10:$CO$1009, ,MATCH($C44,'[112]Input| Projects'!$AR$9:$CO$9,0)),'[112]Calc| Project Costs'!BM$10:BM$1009)/10^3</f>
        <v>0</v>
      </c>
      <c r="H99" s="165">
        <f>SUMPRODUCT(INDEX('[112]Input| Projects'!$AR$10:$CO$1009, ,MATCH($C99,'[112]Input| Projects'!$AR$9:$CO$9,0)),'[112]Calc| Project Costs'!AH$10:AH$1009)/10^3+SUMPRODUCT(INDEX('[112]Input| Projects'!$AR$10:$CO$1009, ,MATCH($C44,'[112]Input| Projects'!$AR$9:$CO$9,0)),'[112]Calc| Project Costs'!BN$10:BN$1009)/10^3</f>
        <v>0</v>
      </c>
      <c r="I99" s="165">
        <f>SUMPRODUCT(INDEX('[112]Input| Projects'!$AR$10:$CO$1009, ,MATCH($C99,'[112]Input| Projects'!$AR$9:$CO$9,0)),'[112]Calc| Project Costs'!AI$10:AI$1009)/10^3+SUMPRODUCT(INDEX('[112]Input| Projects'!$AR$10:$CO$1009, ,MATCH($C44,'[112]Input| Projects'!$AR$9:$CO$9,0)),'[112]Calc| Project Costs'!BO$10:BO$1009)/10^3</f>
        <v>0</v>
      </c>
      <c r="J99" s="165">
        <f>SUMPRODUCT(INDEX('[112]Input| Projects'!$AR$10:$CO$1009, ,MATCH($C99,'[112]Input| Projects'!$AR$9:$CO$9,0)),'[112]Calc| Project Costs'!AJ$10:AJ$1009)/10^3+SUMPRODUCT(INDEX('[112]Input| Projects'!$AR$10:$CO$1009, ,MATCH($C44,'[112]Input| Projects'!$AR$9:$CO$9,0)),'[112]Calc| Project Costs'!BP$10:BP$1009)/10^3</f>
        <v>0</v>
      </c>
      <c r="K99" s="180">
        <f t="shared" si="11"/>
        <v>0</v>
      </c>
    </row>
    <row r="100" spans="2:11" s="168" customFormat="1" ht="15" hidden="1" outlineLevel="1">
      <c r="B100" s="163">
        <f t="shared" si="9"/>
        <v>38</v>
      </c>
      <c r="C100" s="164" t="str">
        <f t="shared" si="10"/>
        <v/>
      </c>
      <c r="D100" s="165">
        <v>0</v>
      </c>
      <c r="E100" s="165">
        <f>SUMPRODUCT(INDEX('[112]Input| Projects'!$AR$10:$CO$1009, ,MATCH($C100,'[112]Input| Projects'!$AR$9:$CO$9,0)),'[112]Calc| Project Costs'!AE$10:AE$1009)/10^3+SUMPRODUCT(INDEX('[112]Input| Projects'!$AR$10:$CO$1009, ,MATCH($C45,'[112]Input| Projects'!$AR$9:$CO$9,0)),'[112]Calc| Project Costs'!BK$10:BK$1009)/10^3</f>
        <v>0</v>
      </c>
      <c r="F100" s="165">
        <f>SUMPRODUCT(INDEX('[112]Input| Projects'!$AR$10:$CO$1009, ,MATCH($C100,'[112]Input| Projects'!$AR$9:$CO$9,0)),'[112]Calc| Project Costs'!AF$10:AF$1009)/10^3+SUMPRODUCT(INDEX('[112]Input| Projects'!$AR$10:$CO$1009, ,MATCH($C45,'[112]Input| Projects'!$AR$9:$CO$9,0)),'[112]Calc| Project Costs'!BL$10:BL$1009)/10^3</f>
        <v>0</v>
      </c>
      <c r="G100" s="165">
        <f>SUMPRODUCT(INDEX('[112]Input| Projects'!$AR$10:$CO$1009, ,MATCH($C100,'[112]Input| Projects'!$AR$9:$CO$9,0)),'[112]Calc| Project Costs'!AG$10:AG$1009)/10^3+SUMPRODUCT(INDEX('[112]Input| Projects'!$AR$10:$CO$1009, ,MATCH($C45,'[112]Input| Projects'!$AR$9:$CO$9,0)),'[112]Calc| Project Costs'!BM$10:BM$1009)/10^3</f>
        <v>0</v>
      </c>
      <c r="H100" s="165">
        <f>SUMPRODUCT(INDEX('[112]Input| Projects'!$AR$10:$CO$1009, ,MATCH($C100,'[112]Input| Projects'!$AR$9:$CO$9,0)),'[112]Calc| Project Costs'!AH$10:AH$1009)/10^3+SUMPRODUCT(INDEX('[112]Input| Projects'!$AR$10:$CO$1009, ,MATCH($C45,'[112]Input| Projects'!$AR$9:$CO$9,0)),'[112]Calc| Project Costs'!BN$10:BN$1009)/10^3</f>
        <v>0</v>
      </c>
      <c r="I100" s="165">
        <f>SUMPRODUCT(INDEX('[112]Input| Projects'!$AR$10:$CO$1009, ,MATCH($C100,'[112]Input| Projects'!$AR$9:$CO$9,0)),'[112]Calc| Project Costs'!AI$10:AI$1009)/10^3+SUMPRODUCT(INDEX('[112]Input| Projects'!$AR$10:$CO$1009, ,MATCH($C45,'[112]Input| Projects'!$AR$9:$CO$9,0)),'[112]Calc| Project Costs'!BO$10:BO$1009)/10^3</f>
        <v>0</v>
      </c>
      <c r="J100" s="165">
        <f>SUMPRODUCT(INDEX('[112]Input| Projects'!$AR$10:$CO$1009, ,MATCH($C100,'[112]Input| Projects'!$AR$9:$CO$9,0)),'[112]Calc| Project Costs'!AJ$10:AJ$1009)/10^3+SUMPRODUCT(INDEX('[112]Input| Projects'!$AR$10:$CO$1009, ,MATCH($C45,'[112]Input| Projects'!$AR$9:$CO$9,0)),'[112]Calc| Project Costs'!BP$10:BP$1009)/10^3</f>
        <v>0</v>
      </c>
      <c r="K100" s="180">
        <f t="shared" si="11"/>
        <v>0</v>
      </c>
    </row>
    <row r="101" spans="2:11" s="168" customFormat="1" ht="15" hidden="1" outlineLevel="1">
      <c r="B101" s="163">
        <f t="shared" si="9"/>
        <v>39</v>
      </c>
      <c r="C101" s="164" t="str">
        <f t="shared" si="10"/>
        <v/>
      </c>
      <c r="D101" s="165">
        <v>0</v>
      </c>
      <c r="E101" s="165">
        <f>SUMPRODUCT(INDEX('[112]Input| Projects'!$AR$10:$CO$1009, ,MATCH($C101,'[112]Input| Projects'!$AR$9:$CO$9,0)),'[112]Calc| Project Costs'!AE$10:AE$1009)/10^3+SUMPRODUCT(INDEX('[112]Input| Projects'!$AR$10:$CO$1009, ,MATCH($C46,'[112]Input| Projects'!$AR$9:$CO$9,0)),'[112]Calc| Project Costs'!BK$10:BK$1009)/10^3</f>
        <v>0</v>
      </c>
      <c r="F101" s="165">
        <f>SUMPRODUCT(INDEX('[112]Input| Projects'!$AR$10:$CO$1009, ,MATCH($C101,'[112]Input| Projects'!$AR$9:$CO$9,0)),'[112]Calc| Project Costs'!AF$10:AF$1009)/10^3+SUMPRODUCT(INDEX('[112]Input| Projects'!$AR$10:$CO$1009, ,MATCH($C46,'[112]Input| Projects'!$AR$9:$CO$9,0)),'[112]Calc| Project Costs'!BL$10:BL$1009)/10^3</f>
        <v>0</v>
      </c>
      <c r="G101" s="165">
        <f>SUMPRODUCT(INDEX('[112]Input| Projects'!$AR$10:$CO$1009, ,MATCH($C101,'[112]Input| Projects'!$AR$9:$CO$9,0)),'[112]Calc| Project Costs'!AG$10:AG$1009)/10^3+SUMPRODUCT(INDEX('[112]Input| Projects'!$AR$10:$CO$1009, ,MATCH($C46,'[112]Input| Projects'!$AR$9:$CO$9,0)),'[112]Calc| Project Costs'!BM$10:BM$1009)/10^3</f>
        <v>0</v>
      </c>
      <c r="H101" s="165">
        <f>SUMPRODUCT(INDEX('[112]Input| Projects'!$AR$10:$CO$1009, ,MATCH($C101,'[112]Input| Projects'!$AR$9:$CO$9,0)),'[112]Calc| Project Costs'!AH$10:AH$1009)/10^3+SUMPRODUCT(INDEX('[112]Input| Projects'!$AR$10:$CO$1009, ,MATCH($C46,'[112]Input| Projects'!$AR$9:$CO$9,0)),'[112]Calc| Project Costs'!BN$10:BN$1009)/10^3</f>
        <v>0</v>
      </c>
      <c r="I101" s="165">
        <f>SUMPRODUCT(INDEX('[112]Input| Projects'!$AR$10:$CO$1009, ,MATCH($C101,'[112]Input| Projects'!$AR$9:$CO$9,0)),'[112]Calc| Project Costs'!AI$10:AI$1009)/10^3+SUMPRODUCT(INDEX('[112]Input| Projects'!$AR$10:$CO$1009, ,MATCH($C46,'[112]Input| Projects'!$AR$9:$CO$9,0)),'[112]Calc| Project Costs'!BO$10:BO$1009)/10^3</f>
        <v>0</v>
      </c>
      <c r="J101" s="165">
        <f>SUMPRODUCT(INDEX('[112]Input| Projects'!$AR$10:$CO$1009, ,MATCH($C101,'[112]Input| Projects'!$AR$9:$CO$9,0)),'[112]Calc| Project Costs'!AJ$10:AJ$1009)/10^3+SUMPRODUCT(INDEX('[112]Input| Projects'!$AR$10:$CO$1009, ,MATCH($C46,'[112]Input| Projects'!$AR$9:$CO$9,0)),'[112]Calc| Project Costs'!BP$10:BP$1009)/10^3</f>
        <v>0</v>
      </c>
      <c r="K101" s="180">
        <f t="shared" si="11"/>
        <v>0</v>
      </c>
    </row>
    <row r="102" spans="2:11" s="168" customFormat="1" ht="15" hidden="1" outlineLevel="1">
      <c r="B102" s="163">
        <f t="shared" si="9"/>
        <v>40</v>
      </c>
      <c r="C102" s="164" t="str">
        <f t="shared" si="10"/>
        <v/>
      </c>
      <c r="D102" s="165">
        <v>0</v>
      </c>
      <c r="E102" s="165">
        <f>SUMPRODUCT(INDEX('[112]Input| Projects'!$AR$10:$CO$1009, ,MATCH($C102,'[112]Input| Projects'!$AR$9:$CO$9,0)),'[112]Calc| Project Costs'!AE$10:AE$1009)/10^3+SUMPRODUCT(INDEX('[112]Input| Projects'!$AR$10:$CO$1009, ,MATCH($C47,'[112]Input| Projects'!$AR$9:$CO$9,0)),'[112]Calc| Project Costs'!BK$10:BK$1009)/10^3</f>
        <v>0</v>
      </c>
      <c r="F102" s="165">
        <f>SUMPRODUCT(INDEX('[112]Input| Projects'!$AR$10:$CO$1009, ,MATCH($C102,'[112]Input| Projects'!$AR$9:$CO$9,0)),'[112]Calc| Project Costs'!AF$10:AF$1009)/10^3+SUMPRODUCT(INDEX('[112]Input| Projects'!$AR$10:$CO$1009, ,MATCH($C47,'[112]Input| Projects'!$AR$9:$CO$9,0)),'[112]Calc| Project Costs'!BL$10:BL$1009)/10^3</f>
        <v>0</v>
      </c>
      <c r="G102" s="165">
        <f>SUMPRODUCT(INDEX('[112]Input| Projects'!$AR$10:$CO$1009, ,MATCH($C102,'[112]Input| Projects'!$AR$9:$CO$9,0)),'[112]Calc| Project Costs'!AG$10:AG$1009)/10^3+SUMPRODUCT(INDEX('[112]Input| Projects'!$AR$10:$CO$1009, ,MATCH($C47,'[112]Input| Projects'!$AR$9:$CO$9,0)),'[112]Calc| Project Costs'!BM$10:BM$1009)/10^3</f>
        <v>0</v>
      </c>
      <c r="H102" s="165">
        <f>SUMPRODUCT(INDEX('[112]Input| Projects'!$AR$10:$CO$1009, ,MATCH($C102,'[112]Input| Projects'!$AR$9:$CO$9,0)),'[112]Calc| Project Costs'!AH$10:AH$1009)/10^3+SUMPRODUCT(INDEX('[112]Input| Projects'!$AR$10:$CO$1009, ,MATCH($C47,'[112]Input| Projects'!$AR$9:$CO$9,0)),'[112]Calc| Project Costs'!BN$10:BN$1009)/10^3</f>
        <v>0</v>
      </c>
      <c r="I102" s="165">
        <f>SUMPRODUCT(INDEX('[112]Input| Projects'!$AR$10:$CO$1009, ,MATCH($C102,'[112]Input| Projects'!$AR$9:$CO$9,0)),'[112]Calc| Project Costs'!AI$10:AI$1009)/10^3+SUMPRODUCT(INDEX('[112]Input| Projects'!$AR$10:$CO$1009, ,MATCH($C47,'[112]Input| Projects'!$AR$9:$CO$9,0)),'[112]Calc| Project Costs'!BO$10:BO$1009)/10^3</f>
        <v>0</v>
      </c>
      <c r="J102" s="165">
        <f>SUMPRODUCT(INDEX('[112]Input| Projects'!$AR$10:$CO$1009, ,MATCH($C102,'[112]Input| Projects'!$AR$9:$CO$9,0)),'[112]Calc| Project Costs'!AJ$10:AJ$1009)/10^3+SUMPRODUCT(INDEX('[112]Input| Projects'!$AR$10:$CO$1009, ,MATCH($C47,'[112]Input| Projects'!$AR$9:$CO$9,0)),'[112]Calc| Project Costs'!BP$10:BP$1009)/10^3</f>
        <v>0</v>
      </c>
      <c r="K102" s="180">
        <f t="shared" si="11"/>
        <v>0</v>
      </c>
    </row>
    <row r="103" spans="2:11" s="168" customFormat="1" ht="15" hidden="1" outlineLevel="1">
      <c r="B103" s="163">
        <f t="shared" si="9"/>
        <v>41</v>
      </c>
      <c r="C103" s="164" t="str">
        <f t="shared" si="10"/>
        <v/>
      </c>
      <c r="D103" s="165">
        <v>0</v>
      </c>
      <c r="E103" s="165">
        <f>SUMPRODUCT(INDEX('[112]Input| Projects'!$AR$10:$CO$1009, ,MATCH($C103,'[112]Input| Projects'!$AR$9:$CO$9,0)),'[112]Calc| Project Costs'!AE$10:AE$1009)/10^3+SUMPRODUCT(INDEX('[112]Input| Projects'!$AR$10:$CO$1009, ,MATCH($C48,'[112]Input| Projects'!$AR$9:$CO$9,0)),'[112]Calc| Project Costs'!BK$10:BK$1009)/10^3</f>
        <v>0</v>
      </c>
      <c r="F103" s="165">
        <f>SUMPRODUCT(INDEX('[112]Input| Projects'!$AR$10:$CO$1009, ,MATCH($C103,'[112]Input| Projects'!$AR$9:$CO$9,0)),'[112]Calc| Project Costs'!AF$10:AF$1009)/10^3+SUMPRODUCT(INDEX('[112]Input| Projects'!$AR$10:$CO$1009, ,MATCH($C48,'[112]Input| Projects'!$AR$9:$CO$9,0)),'[112]Calc| Project Costs'!BL$10:BL$1009)/10^3</f>
        <v>0</v>
      </c>
      <c r="G103" s="165">
        <f>SUMPRODUCT(INDEX('[112]Input| Projects'!$AR$10:$CO$1009, ,MATCH($C103,'[112]Input| Projects'!$AR$9:$CO$9,0)),'[112]Calc| Project Costs'!AG$10:AG$1009)/10^3+SUMPRODUCT(INDEX('[112]Input| Projects'!$AR$10:$CO$1009, ,MATCH($C48,'[112]Input| Projects'!$AR$9:$CO$9,0)),'[112]Calc| Project Costs'!BM$10:BM$1009)/10^3</f>
        <v>0</v>
      </c>
      <c r="H103" s="165">
        <f>SUMPRODUCT(INDEX('[112]Input| Projects'!$AR$10:$CO$1009, ,MATCH($C103,'[112]Input| Projects'!$AR$9:$CO$9,0)),'[112]Calc| Project Costs'!AH$10:AH$1009)/10^3+SUMPRODUCT(INDEX('[112]Input| Projects'!$AR$10:$CO$1009, ,MATCH($C48,'[112]Input| Projects'!$AR$9:$CO$9,0)),'[112]Calc| Project Costs'!BN$10:BN$1009)/10^3</f>
        <v>0</v>
      </c>
      <c r="I103" s="165">
        <f>SUMPRODUCT(INDEX('[112]Input| Projects'!$AR$10:$CO$1009, ,MATCH($C103,'[112]Input| Projects'!$AR$9:$CO$9,0)),'[112]Calc| Project Costs'!AI$10:AI$1009)/10^3+SUMPRODUCT(INDEX('[112]Input| Projects'!$AR$10:$CO$1009, ,MATCH($C48,'[112]Input| Projects'!$AR$9:$CO$9,0)),'[112]Calc| Project Costs'!BO$10:BO$1009)/10^3</f>
        <v>0</v>
      </c>
      <c r="J103" s="165">
        <f>SUMPRODUCT(INDEX('[112]Input| Projects'!$AR$10:$CO$1009, ,MATCH($C103,'[112]Input| Projects'!$AR$9:$CO$9,0)),'[112]Calc| Project Costs'!AJ$10:AJ$1009)/10^3+SUMPRODUCT(INDEX('[112]Input| Projects'!$AR$10:$CO$1009, ,MATCH($C48,'[112]Input| Projects'!$AR$9:$CO$9,0)),'[112]Calc| Project Costs'!BP$10:BP$1009)/10^3</f>
        <v>0</v>
      </c>
      <c r="K103" s="180">
        <f t="shared" si="11"/>
        <v>0</v>
      </c>
    </row>
    <row r="104" spans="2:11" s="168" customFormat="1" ht="15" hidden="1" outlineLevel="1">
      <c r="B104" s="163">
        <f t="shared" si="9"/>
        <v>42</v>
      </c>
      <c r="C104" s="164" t="str">
        <f t="shared" si="10"/>
        <v/>
      </c>
      <c r="D104" s="165">
        <v>0</v>
      </c>
      <c r="E104" s="165">
        <f>SUMPRODUCT(INDEX('[112]Input| Projects'!$AR$10:$CO$1009, ,MATCH($C104,'[112]Input| Projects'!$AR$9:$CO$9,0)),'[112]Calc| Project Costs'!AE$10:AE$1009)/10^3+SUMPRODUCT(INDEX('[112]Input| Projects'!$AR$10:$CO$1009, ,MATCH($C49,'[112]Input| Projects'!$AR$9:$CO$9,0)),'[112]Calc| Project Costs'!BK$10:BK$1009)/10^3</f>
        <v>0</v>
      </c>
      <c r="F104" s="165">
        <f>SUMPRODUCT(INDEX('[112]Input| Projects'!$AR$10:$CO$1009, ,MATCH($C104,'[112]Input| Projects'!$AR$9:$CO$9,0)),'[112]Calc| Project Costs'!AF$10:AF$1009)/10^3+SUMPRODUCT(INDEX('[112]Input| Projects'!$AR$10:$CO$1009, ,MATCH($C49,'[112]Input| Projects'!$AR$9:$CO$9,0)),'[112]Calc| Project Costs'!BL$10:BL$1009)/10^3</f>
        <v>0</v>
      </c>
      <c r="G104" s="165">
        <f>SUMPRODUCT(INDEX('[112]Input| Projects'!$AR$10:$CO$1009, ,MATCH($C104,'[112]Input| Projects'!$AR$9:$CO$9,0)),'[112]Calc| Project Costs'!AG$10:AG$1009)/10^3+SUMPRODUCT(INDEX('[112]Input| Projects'!$AR$10:$CO$1009, ,MATCH($C49,'[112]Input| Projects'!$AR$9:$CO$9,0)),'[112]Calc| Project Costs'!BM$10:BM$1009)/10^3</f>
        <v>0</v>
      </c>
      <c r="H104" s="165">
        <f>SUMPRODUCT(INDEX('[112]Input| Projects'!$AR$10:$CO$1009, ,MATCH($C104,'[112]Input| Projects'!$AR$9:$CO$9,0)),'[112]Calc| Project Costs'!AH$10:AH$1009)/10^3+SUMPRODUCT(INDEX('[112]Input| Projects'!$AR$10:$CO$1009, ,MATCH($C49,'[112]Input| Projects'!$AR$9:$CO$9,0)),'[112]Calc| Project Costs'!BN$10:BN$1009)/10^3</f>
        <v>0</v>
      </c>
      <c r="I104" s="165">
        <f>SUMPRODUCT(INDEX('[112]Input| Projects'!$AR$10:$CO$1009, ,MATCH($C104,'[112]Input| Projects'!$AR$9:$CO$9,0)),'[112]Calc| Project Costs'!AI$10:AI$1009)/10^3+SUMPRODUCT(INDEX('[112]Input| Projects'!$AR$10:$CO$1009, ,MATCH($C49,'[112]Input| Projects'!$AR$9:$CO$9,0)),'[112]Calc| Project Costs'!BO$10:BO$1009)/10^3</f>
        <v>0</v>
      </c>
      <c r="J104" s="165">
        <f>SUMPRODUCT(INDEX('[112]Input| Projects'!$AR$10:$CO$1009, ,MATCH($C104,'[112]Input| Projects'!$AR$9:$CO$9,0)),'[112]Calc| Project Costs'!AJ$10:AJ$1009)/10^3+SUMPRODUCT(INDEX('[112]Input| Projects'!$AR$10:$CO$1009, ,MATCH($C49,'[112]Input| Projects'!$AR$9:$CO$9,0)),'[112]Calc| Project Costs'!BP$10:BP$1009)/10^3</f>
        <v>0</v>
      </c>
      <c r="K104" s="180">
        <f t="shared" si="11"/>
        <v>0</v>
      </c>
    </row>
    <row r="105" spans="2:11" s="168" customFormat="1" ht="15" hidden="1" outlineLevel="1">
      <c r="B105" s="163">
        <f t="shared" si="9"/>
        <v>43</v>
      </c>
      <c r="C105" s="164" t="str">
        <f t="shared" si="10"/>
        <v/>
      </c>
      <c r="D105" s="165">
        <v>0</v>
      </c>
      <c r="E105" s="165">
        <f>SUMPRODUCT(INDEX('[112]Input| Projects'!$AR$10:$CO$1009, ,MATCH($C105,'[112]Input| Projects'!$AR$9:$CO$9,0)),'[112]Calc| Project Costs'!AE$10:AE$1009)/10^3+SUMPRODUCT(INDEX('[112]Input| Projects'!$AR$10:$CO$1009, ,MATCH($C50,'[112]Input| Projects'!$AR$9:$CO$9,0)),'[112]Calc| Project Costs'!BK$10:BK$1009)/10^3</f>
        <v>0</v>
      </c>
      <c r="F105" s="165">
        <f>SUMPRODUCT(INDEX('[112]Input| Projects'!$AR$10:$CO$1009, ,MATCH($C105,'[112]Input| Projects'!$AR$9:$CO$9,0)),'[112]Calc| Project Costs'!AF$10:AF$1009)/10^3+SUMPRODUCT(INDEX('[112]Input| Projects'!$AR$10:$CO$1009, ,MATCH($C50,'[112]Input| Projects'!$AR$9:$CO$9,0)),'[112]Calc| Project Costs'!BL$10:BL$1009)/10^3</f>
        <v>0</v>
      </c>
      <c r="G105" s="165">
        <f>SUMPRODUCT(INDEX('[112]Input| Projects'!$AR$10:$CO$1009, ,MATCH($C105,'[112]Input| Projects'!$AR$9:$CO$9,0)),'[112]Calc| Project Costs'!AG$10:AG$1009)/10^3+SUMPRODUCT(INDEX('[112]Input| Projects'!$AR$10:$CO$1009, ,MATCH($C50,'[112]Input| Projects'!$AR$9:$CO$9,0)),'[112]Calc| Project Costs'!BM$10:BM$1009)/10^3</f>
        <v>0</v>
      </c>
      <c r="H105" s="165">
        <f>SUMPRODUCT(INDEX('[112]Input| Projects'!$AR$10:$CO$1009, ,MATCH($C105,'[112]Input| Projects'!$AR$9:$CO$9,0)),'[112]Calc| Project Costs'!AH$10:AH$1009)/10^3+SUMPRODUCT(INDEX('[112]Input| Projects'!$AR$10:$CO$1009, ,MATCH($C50,'[112]Input| Projects'!$AR$9:$CO$9,0)),'[112]Calc| Project Costs'!BN$10:BN$1009)/10^3</f>
        <v>0</v>
      </c>
      <c r="I105" s="165">
        <f>SUMPRODUCT(INDEX('[112]Input| Projects'!$AR$10:$CO$1009, ,MATCH($C105,'[112]Input| Projects'!$AR$9:$CO$9,0)),'[112]Calc| Project Costs'!AI$10:AI$1009)/10^3+SUMPRODUCT(INDEX('[112]Input| Projects'!$AR$10:$CO$1009, ,MATCH($C50,'[112]Input| Projects'!$AR$9:$CO$9,0)),'[112]Calc| Project Costs'!BO$10:BO$1009)/10^3</f>
        <v>0</v>
      </c>
      <c r="J105" s="165">
        <f>SUMPRODUCT(INDEX('[112]Input| Projects'!$AR$10:$CO$1009, ,MATCH($C105,'[112]Input| Projects'!$AR$9:$CO$9,0)),'[112]Calc| Project Costs'!AJ$10:AJ$1009)/10^3+SUMPRODUCT(INDEX('[112]Input| Projects'!$AR$10:$CO$1009, ,MATCH($C50,'[112]Input| Projects'!$AR$9:$CO$9,0)),'[112]Calc| Project Costs'!BP$10:BP$1009)/10^3</f>
        <v>0</v>
      </c>
      <c r="K105" s="180">
        <f t="shared" si="11"/>
        <v>0</v>
      </c>
    </row>
    <row r="106" spans="2:11" s="168" customFormat="1" ht="15" hidden="1" outlineLevel="1">
      <c r="B106" s="163">
        <f t="shared" si="9"/>
        <v>44</v>
      </c>
      <c r="C106" s="164" t="str">
        <f t="shared" si="10"/>
        <v/>
      </c>
      <c r="D106" s="165">
        <v>0</v>
      </c>
      <c r="E106" s="165">
        <f>SUMPRODUCT(INDEX('[112]Input| Projects'!$AR$10:$CO$1009, ,MATCH($C106,'[112]Input| Projects'!$AR$9:$CO$9,0)),'[112]Calc| Project Costs'!AE$10:AE$1009)/10^3+SUMPRODUCT(INDEX('[112]Input| Projects'!$AR$10:$CO$1009, ,MATCH($C51,'[112]Input| Projects'!$AR$9:$CO$9,0)),'[112]Calc| Project Costs'!BK$10:BK$1009)/10^3</f>
        <v>0</v>
      </c>
      <c r="F106" s="165">
        <f>SUMPRODUCT(INDEX('[112]Input| Projects'!$AR$10:$CO$1009, ,MATCH($C106,'[112]Input| Projects'!$AR$9:$CO$9,0)),'[112]Calc| Project Costs'!AF$10:AF$1009)/10^3+SUMPRODUCT(INDEX('[112]Input| Projects'!$AR$10:$CO$1009, ,MATCH($C51,'[112]Input| Projects'!$AR$9:$CO$9,0)),'[112]Calc| Project Costs'!BL$10:BL$1009)/10^3</f>
        <v>0</v>
      </c>
      <c r="G106" s="165">
        <f>SUMPRODUCT(INDEX('[112]Input| Projects'!$AR$10:$CO$1009, ,MATCH($C106,'[112]Input| Projects'!$AR$9:$CO$9,0)),'[112]Calc| Project Costs'!AG$10:AG$1009)/10^3+SUMPRODUCT(INDEX('[112]Input| Projects'!$AR$10:$CO$1009, ,MATCH($C51,'[112]Input| Projects'!$AR$9:$CO$9,0)),'[112]Calc| Project Costs'!BM$10:BM$1009)/10^3</f>
        <v>0</v>
      </c>
      <c r="H106" s="165">
        <f>SUMPRODUCT(INDEX('[112]Input| Projects'!$AR$10:$CO$1009, ,MATCH($C106,'[112]Input| Projects'!$AR$9:$CO$9,0)),'[112]Calc| Project Costs'!AH$10:AH$1009)/10^3+SUMPRODUCT(INDEX('[112]Input| Projects'!$AR$10:$CO$1009, ,MATCH($C51,'[112]Input| Projects'!$AR$9:$CO$9,0)),'[112]Calc| Project Costs'!BN$10:BN$1009)/10^3</f>
        <v>0</v>
      </c>
      <c r="I106" s="165">
        <f>SUMPRODUCT(INDEX('[112]Input| Projects'!$AR$10:$CO$1009, ,MATCH($C106,'[112]Input| Projects'!$AR$9:$CO$9,0)),'[112]Calc| Project Costs'!AI$10:AI$1009)/10^3+SUMPRODUCT(INDEX('[112]Input| Projects'!$AR$10:$CO$1009, ,MATCH($C51,'[112]Input| Projects'!$AR$9:$CO$9,0)),'[112]Calc| Project Costs'!BO$10:BO$1009)/10^3</f>
        <v>0</v>
      </c>
      <c r="J106" s="165">
        <f>SUMPRODUCT(INDEX('[112]Input| Projects'!$AR$10:$CO$1009, ,MATCH($C106,'[112]Input| Projects'!$AR$9:$CO$9,0)),'[112]Calc| Project Costs'!AJ$10:AJ$1009)/10^3+SUMPRODUCT(INDEX('[112]Input| Projects'!$AR$10:$CO$1009, ,MATCH($C51,'[112]Input| Projects'!$AR$9:$CO$9,0)),'[112]Calc| Project Costs'!BP$10:BP$1009)/10^3</f>
        <v>0</v>
      </c>
      <c r="K106" s="180">
        <f t="shared" si="11"/>
        <v>0</v>
      </c>
    </row>
    <row r="107" spans="2:11" s="168" customFormat="1" ht="15" hidden="1" outlineLevel="1">
      <c r="B107" s="163">
        <f t="shared" si="9"/>
        <v>45</v>
      </c>
      <c r="C107" s="164" t="str">
        <f t="shared" si="10"/>
        <v/>
      </c>
      <c r="D107" s="165">
        <v>0</v>
      </c>
      <c r="E107" s="165">
        <f>SUMPRODUCT(INDEX('[112]Input| Projects'!$AR$10:$CO$1009, ,MATCH($C107,'[112]Input| Projects'!$AR$9:$CO$9,0)),'[112]Calc| Project Costs'!AE$10:AE$1009)/10^3+SUMPRODUCT(INDEX('[112]Input| Projects'!$AR$10:$CO$1009, ,MATCH($C52,'[112]Input| Projects'!$AR$9:$CO$9,0)),'[112]Calc| Project Costs'!BK$10:BK$1009)/10^3</f>
        <v>0</v>
      </c>
      <c r="F107" s="165">
        <f>SUMPRODUCT(INDEX('[112]Input| Projects'!$AR$10:$CO$1009, ,MATCH($C107,'[112]Input| Projects'!$AR$9:$CO$9,0)),'[112]Calc| Project Costs'!AF$10:AF$1009)/10^3+SUMPRODUCT(INDEX('[112]Input| Projects'!$AR$10:$CO$1009, ,MATCH($C52,'[112]Input| Projects'!$AR$9:$CO$9,0)),'[112]Calc| Project Costs'!BL$10:BL$1009)/10^3</f>
        <v>0</v>
      </c>
      <c r="G107" s="165">
        <f>SUMPRODUCT(INDEX('[112]Input| Projects'!$AR$10:$CO$1009, ,MATCH($C107,'[112]Input| Projects'!$AR$9:$CO$9,0)),'[112]Calc| Project Costs'!AG$10:AG$1009)/10^3+SUMPRODUCT(INDEX('[112]Input| Projects'!$AR$10:$CO$1009, ,MATCH($C52,'[112]Input| Projects'!$AR$9:$CO$9,0)),'[112]Calc| Project Costs'!BM$10:BM$1009)/10^3</f>
        <v>0</v>
      </c>
      <c r="H107" s="165">
        <f>SUMPRODUCT(INDEX('[112]Input| Projects'!$AR$10:$CO$1009, ,MATCH($C107,'[112]Input| Projects'!$AR$9:$CO$9,0)),'[112]Calc| Project Costs'!AH$10:AH$1009)/10^3+SUMPRODUCT(INDEX('[112]Input| Projects'!$AR$10:$CO$1009, ,MATCH($C52,'[112]Input| Projects'!$AR$9:$CO$9,0)),'[112]Calc| Project Costs'!BN$10:BN$1009)/10^3</f>
        <v>0</v>
      </c>
      <c r="I107" s="165">
        <f>SUMPRODUCT(INDEX('[112]Input| Projects'!$AR$10:$CO$1009, ,MATCH($C107,'[112]Input| Projects'!$AR$9:$CO$9,0)),'[112]Calc| Project Costs'!AI$10:AI$1009)/10^3+SUMPRODUCT(INDEX('[112]Input| Projects'!$AR$10:$CO$1009, ,MATCH($C52,'[112]Input| Projects'!$AR$9:$CO$9,0)),'[112]Calc| Project Costs'!BO$10:BO$1009)/10^3</f>
        <v>0</v>
      </c>
      <c r="J107" s="165">
        <f>SUMPRODUCT(INDEX('[112]Input| Projects'!$AR$10:$CO$1009, ,MATCH($C107,'[112]Input| Projects'!$AR$9:$CO$9,0)),'[112]Calc| Project Costs'!AJ$10:AJ$1009)/10^3+SUMPRODUCT(INDEX('[112]Input| Projects'!$AR$10:$CO$1009, ,MATCH($C52,'[112]Input| Projects'!$AR$9:$CO$9,0)),'[112]Calc| Project Costs'!BP$10:BP$1009)/10^3</f>
        <v>0</v>
      </c>
      <c r="K107" s="180">
        <f t="shared" si="11"/>
        <v>0</v>
      </c>
    </row>
    <row r="108" spans="2:11" s="168" customFormat="1" ht="15" hidden="1" outlineLevel="1">
      <c r="B108" s="163">
        <f t="shared" si="9"/>
        <v>46</v>
      </c>
      <c r="C108" s="164" t="str">
        <f t="shared" si="10"/>
        <v/>
      </c>
      <c r="D108" s="165">
        <v>0</v>
      </c>
      <c r="E108" s="165">
        <f>SUMPRODUCT(INDEX('[112]Input| Projects'!$AR$10:$CO$1009, ,MATCH($C108,'[112]Input| Projects'!$AR$9:$CO$9,0)),'[112]Calc| Project Costs'!AE$10:AE$1009)/10^3+SUMPRODUCT(INDEX('[112]Input| Projects'!$AR$10:$CO$1009, ,MATCH($C53,'[112]Input| Projects'!$AR$9:$CO$9,0)),'[112]Calc| Project Costs'!BK$10:BK$1009)/10^3</f>
        <v>0</v>
      </c>
      <c r="F108" s="165">
        <f>SUMPRODUCT(INDEX('[112]Input| Projects'!$AR$10:$CO$1009, ,MATCH($C108,'[112]Input| Projects'!$AR$9:$CO$9,0)),'[112]Calc| Project Costs'!AF$10:AF$1009)/10^3+SUMPRODUCT(INDEX('[112]Input| Projects'!$AR$10:$CO$1009, ,MATCH($C53,'[112]Input| Projects'!$AR$9:$CO$9,0)),'[112]Calc| Project Costs'!BL$10:BL$1009)/10^3</f>
        <v>0</v>
      </c>
      <c r="G108" s="165">
        <f>SUMPRODUCT(INDEX('[112]Input| Projects'!$AR$10:$CO$1009, ,MATCH($C108,'[112]Input| Projects'!$AR$9:$CO$9,0)),'[112]Calc| Project Costs'!AG$10:AG$1009)/10^3+SUMPRODUCT(INDEX('[112]Input| Projects'!$AR$10:$CO$1009, ,MATCH($C53,'[112]Input| Projects'!$AR$9:$CO$9,0)),'[112]Calc| Project Costs'!BM$10:BM$1009)/10^3</f>
        <v>0</v>
      </c>
      <c r="H108" s="165">
        <f>SUMPRODUCT(INDEX('[112]Input| Projects'!$AR$10:$CO$1009, ,MATCH($C108,'[112]Input| Projects'!$AR$9:$CO$9,0)),'[112]Calc| Project Costs'!AH$10:AH$1009)/10^3+SUMPRODUCT(INDEX('[112]Input| Projects'!$AR$10:$CO$1009, ,MATCH($C53,'[112]Input| Projects'!$AR$9:$CO$9,0)),'[112]Calc| Project Costs'!BN$10:BN$1009)/10^3</f>
        <v>0</v>
      </c>
      <c r="I108" s="165">
        <f>SUMPRODUCT(INDEX('[112]Input| Projects'!$AR$10:$CO$1009, ,MATCH($C108,'[112]Input| Projects'!$AR$9:$CO$9,0)),'[112]Calc| Project Costs'!AI$10:AI$1009)/10^3+SUMPRODUCT(INDEX('[112]Input| Projects'!$AR$10:$CO$1009, ,MATCH($C53,'[112]Input| Projects'!$AR$9:$CO$9,0)),'[112]Calc| Project Costs'!BO$10:BO$1009)/10^3</f>
        <v>0</v>
      </c>
      <c r="J108" s="165">
        <f>SUMPRODUCT(INDEX('[112]Input| Projects'!$AR$10:$CO$1009, ,MATCH($C108,'[112]Input| Projects'!$AR$9:$CO$9,0)),'[112]Calc| Project Costs'!AJ$10:AJ$1009)/10^3+SUMPRODUCT(INDEX('[112]Input| Projects'!$AR$10:$CO$1009, ,MATCH($C53,'[112]Input| Projects'!$AR$9:$CO$9,0)),'[112]Calc| Project Costs'!BP$10:BP$1009)/10^3</f>
        <v>0</v>
      </c>
      <c r="K108" s="180">
        <f t="shared" si="11"/>
        <v>0</v>
      </c>
    </row>
    <row r="109" spans="2:11" s="168" customFormat="1" ht="15" hidden="1" outlineLevel="1">
      <c r="B109" s="163">
        <f t="shared" si="9"/>
        <v>47</v>
      </c>
      <c r="C109" s="164" t="str">
        <f t="shared" si="10"/>
        <v/>
      </c>
      <c r="D109" s="165">
        <v>0</v>
      </c>
      <c r="E109" s="165">
        <f>SUMPRODUCT(INDEX('[112]Input| Projects'!$AR$10:$CO$1009, ,MATCH($C109,'[112]Input| Projects'!$AR$9:$CO$9,0)),'[112]Calc| Project Costs'!AE$10:AE$1009)/10^3+SUMPRODUCT(INDEX('[112]Input| Projects'!$AR$10:$CO$1009, ,MATCH($C54,'[112]Input| Projects'!$AR$9:$CO$9,0)),'[112]Calc| Project Costs'!BK$10:BK$1009)/10^3</f>
        <v>0</v>
      </c>
      <c r="F109" s="165">
        <f>SUMPRODUCT(INDEX('[112]Input| Projects'!$AR$10:$CO$1009, ,MATCH($C109,'[112]Input| Projects'!$AR$9:$CO$9,0)),'[112]Calc| Project Costs'!AF$10:AF$1009)/10^3+SUMPRODUCT(INDEX('[112]Input| Projects'!$AR$10:$CO$1009, ,MATCH($C54,'[112]Input| Projects'!$AR$9:$CO$9,0)),'[112]Calc| Project Costs'!BL$10:BL$1009)/10^3</f>
        <v>0</v>
      </c>
      <c r="G109" s="165">
        <f>SUMPRODUCT(INDEX('[112]Input| Projects'!$AR$10:$CO$1009, ,MATCH($C109,'[112]Input| Projects'!$AR$9:$CO$9,0)),'[112]Calc| Project Costs'!AG$10:AG$1009)/10^3+SUMPRODUCT(INDEX('[112]Input| Projects'!$AR$10:$CO$1009, ,MATCH($C54,'[112]Input| Projects'!$AR$9:$CO$9,0)),'[112]Calc| Project Costs'!BM$10:BM$1009)/10^3</f>
        <v>0</v>
      </c>
      <c r="H109" s="165">
        <f>SUMPRODUCT(INDEX('[112]Input| Projects'!$AR$10:$CO$1009, ,MATCH($C109,'[112]Input| Projects'!$AR$9:$CO$9,0)),'[112]Calc| Project Costs'!AH$10:AH$1009)/10^3+SUMPRODUCT(INDEX('[112]Input| Projects'!$AR$10:$CO$1009, ,MATCH($C54,'[112]Input| Projects'!$AR$9:$CO$9,0)),'[112]Calc| Project Costs'!BN$10:BN$1009)/10^3</f>
        <v>0</v>
      </c>
      <c r="I109" s="165">
        <f>SUMPRODUCT(INDEX('[112]Input| Projects'!$AR$10:$CO$1009, ,MATCH($C109,'[112]Input| Projects'!$AR$9:$CO$9,0)),'[112]Calc| Project Costs'!AI$10:AI$1009)/10^3+SUMPRODUCT(INDEX('[112]Input| Projects'!$AR$10:$CO$1009, ,MATCH($C54,'[112]Input| Projects'!$AR$9:$CO$9,0)),'[112]Calc| Project Costs'!BO$10:BO$1009)/10^3</f>
        <v>0</v>
      </c>
      <c r="J109" s="165">
        <f>SUMPRODUCT(INDEX('[112]Input| Projects'!$AR$10:$CO$1009, ,MATCH($C109,'[112]Input| Projects'!$AR$9:$CO$9,0)),'[112]Calc| Project Costs'!AJ$10:AJ$1009)/10^3+SUMPRODUCT(INDEX('[112]Input| Projects'!$AR$10:$CO$1009, ,MATCH($C54,'[112]Input| Projects'!$AR$9:$CO$9,0)),'[112]Calc| Project Costs'!BP$10:BP$1009)/10^3</f>
        <v>0</v>
      </c>
      <c r="K109" s="180">
        <f t="shared" si="11"/>
        <v>0</v>
      </c>
    </row>
    <row r="110" spans="2:11" s="168" customFormat="1" ht="15" hidden="1" outlineLevel="1">
      <c r="B110" s="163">
        <f t="shared" si="9"/>
        <v>48</v>
      </c>
      <c r="C110" s="164" t="str">
        <f t="shared" si="10"/>
        <v/>
      </c>
      <c r="D110" s="165">
        <v>0</v>
      </c>
      <c r="E110" s="165">
        <f>SUMPRODUCT(INDEX('[112]Input| Projects'!$AR$10:$CO$1009, ,MATCH($C110,'[112]Input| Projects'!$AR$9:$CO$9,0)),'[112]Calc| Project Costs'!AE$10:AE$1009)/10^3+SUMPRODUCT(INDEX('[112]Input| Projects'!$AR$10:$CO$1009, ,MATCH($C55,'[112]Input| Projects'!$AR$9:$CO$9,0)),'[112]Calc| Project Costs'!BK$10:BK$1009)/10^3</f>
        <v>0</v>
      </c>
      <c r="F110" s="165">
        <f>SUMPRODUCT(INDEX('[112]Input| Projects'!$AR$10:$CO$1009, ,MATCH($C110,'[112]Input| Projects'!$AR$9:$CO$9,0)),'[112]Calc| Project Costs'!AF$10:AF$1009)/10^3+SUMPRODUCT(INDEX('[112]Input| Projects'!$AR$10:$CO$1009, ,MATCH($C55,'[112]Input| Projects'!$AR$9:$CO$9,0)),'[112]Calc| Project Costs'!BL$10:BL$1009)/10^3</f>
        <v>0</v>
      </c>
      <c r="G110" s="165">
        <f>SUMPRODUCT(INDEX('[112]Input| Projects'!$AR$10:$CO$1009, ,MATCH($C110,'[112]Input| Projects'!$AR$9:$CO$9,0)),'[112]Calc| Project Costs'!AG$10:AG$1009)/10^3+SUMPRODUCT(INDEX('[112]Input| Projects'!$AR$10:$CO$1009, ,MATCH($C55,'[112]Input| Projects'!$AR$9:$CO$9,0)),'[112]Calc| Project Costs'!BM$10:BM$1009)/10^3</f>
        <v>0</v>
      </c>
      <c r="H110" s="165">
        <f>SUMPRODUCT(INDEX('[112]Input| Projects'!$AR$10:$CO$1009, ,MATCH($C110,'[112]Input| Projects'!$AR$9:$CO$9,0)),'[112]Calc| Project Costs'!AH$10:AH$1009)/10^3+SUMPRODUCT(INDEX('[112]Input| Projects'!$AR$10:$CO$1009, ,MATCH($C55,'[112]Input| Projects'!$AR$9:$CO$9,0)),'[112]Calc| Project Costs'!BN$10:BN$1009)/10^3</f>
        <v>0</v>
      </c>
      <c r="I110" s="165">
        <f>SUMPRODUCT(INDEX('[112]Input| Projects'!$AR$10:$CO$1009, ,MATCH($C110,'[112]Input| Projects'!$AR$9:$CO$9,0)),'[112]Calc| Project Costs'!AI$10:AI$1009)/10^3+SUMPRODUCT(INDEX('[112]Input| Projects'!$AR$10:$CO$1009, ,MATCH($C55,'[112]Input| Projects'!$AR$9:$CO$9,0)),'[112]Calc| Project Costs'!BO$10:BO$1009)/10^3</f>
        <v>0</v>
      </c>
      <c r="J110" s="165">
        <f>SUMPRODUCT(INDEX('[112]Input| Projects'!$AR$10:$CO$1009, ,MATCH($C110,'[112]Input| Projects'!$AR$9:$CO$9,0)),'[112]Calc| Project Costs'!AJ$10:AJ$1009)/10^3+SUMPRODUCT(INDEX('[112]Input| Projects'!$AR$10:$CO$1009, ,MATCH($C55,'[112]Input| Projects'!$AR$9:$CO$9,0)),'[112]Calc| Project Costs'!BP$10:BP$1009)/10^3</f>
        <v>0</v>
      </c>
      <c r="K110" s="180">
        <f t="shared" si="11"/>
        <v>0</v>
      </c>
    </row>
    <row r="111" spans="2:11" s="168" customFormat="1" ht="15" hidden="1" outlineLevel="1">
      <c r="B111" s="163">
        <f t="shared" si="9"/>
        <v>49</v>
      </c>
      <c r="C111" s="164" t="str">
        <f t="shared" si="10"/>
        <v/>
      </c>
      <c r="D111" s="165">
        <v>0</v>
      </c>
      <c r="E111" s="165">
        <f>SUMPRODUCT(INDEX('[112]Input| Projects'!$AR$10:$CO$1009, ,MATCH($C111,'[112]Input| Projects'!$AR$9:$CO$9,0)),'[112]Calc| Project Costs'!AE$10:AE$1009)/10^3+SUMPRODUCT(INDEX('[112]Input| Projects'!$AR$10:$CO$1009, ,MATCH($C56,'[112]Input| Projects'!$AR$9:$CO$9,0)),'[112]Calc| Project Costs'!BK$10:BK$1009)/10^3</f>
        <v>0</v>
      </c>
      <c r="F111" s="165">
        <f>SUMPRODUCT(INDEX('[112]Input| Projects'!$AR$10:$CO$1009, ,MATCH($C111,'[112]Input| Projects'!$AR$9:$CO$9,0)),'[112]Calc| Project Costs'!AF$10:AF$1009)/10^3+SUMPRODUCT(INDEX('[112]Input| Projects'!$AR$10:$CO$1009, ,MATCH($C56,'[112]Input| Projects'!$AR$9:$CO$9,0)),'[112]Calc| Project Costs'!BL$10:BL$1009)/10^3</f>
        <v>0</v>
      </c>
      <c r="G111" s="165">
        <f>SUMPRODUCT(INDEX('[112]Input| Projects'!$AR$10:$CO$1009, ,MATCH($C111,'[112]Input| Projects'!$AR$9:$CO$9,0)),'[112]Calc| Project Costs'!AG$10:AG$1009)/10^3+SUMPRODUCT(INDEX('[112]Input| Projects'!$AR$10:$CO$1009, ,MATCH($C56,'[112]Input| Projects'!$AR$9:$CO$9,0)),'[112]Calc| Project Costs'!BM$10:BM$1009)/10^3</f>
        <v>0</v>
      </c>
      <c r="H111" s="165">
        <f>SUMPRODUCT(INDEX('[112]Input| Projects'!$AR$10:$CO$1009, ,MATCH($C111,'[112]Input| Projects'!$AR$9:$CO$9,0)),'[112]Calc| Project Costs'!AH$10:AH$1009)/10^3+SUMPRODUCT(INDEX('[112]Input| Projects'!$AR$10:$CO$1009, ,MATCH($C56,'[112]Input| Projects'!$AR$9:$CO$9,0)),'[112]Calc| Project Costs'!BN$10:BN$1009)/10^3</f>
        <v>0</v>
      </c>
      <c r="I111" s="165">
        <f>SUMPRODUCT(INDEX('[112]Input| Projects'!$AR$10:$CO$1009, ,MATCH($C111,'[112]Input| Projects'!$AR$9:$CO$9,0)),'[112]Calc| Project Costs'!AI$10:AI$1009)/10^3+SUMPRODUCT(INDEX('[112]Input| Projects'!$AR$10:$CO$1009, ,MATCH($C56,'[112]Input| Projects'!$AR$9:$CO$9,0)),'[112]Calc| Project Costs'!BO$10:BO$1009)/10^3</f>
        <v>0</v>
      </c>
      <c r="J111" s="165">
        <f>SUMPRODUCT(INDEX('[112]Input| Projects'!$AR$10:$CO$1009, ,MATCH($C111,'[112]Input| Projects'!$AR$9:$CO$9,0)),'[112]Calc| Project Costs'!AJ$10:AJ$1009)/10^3+SUMPRODUCT(INDEX('[112]Input| Projects'!$AR$10:$CO$1009, ,MATCH($C56,'[112]Input| Projects'!$AR$9:$CO$9,0)),'[112]Calc| Project Costs'!BP$10:BP$1009)/10^3</f>
        <v>0</v>
      </c>
      <c r="K111" s="180">
        <f t="shared" si="11"/>
        <v>0</v>
      </c>
    </row>
    <row r="112" spans="2:11" s="168" customFormat="1" ht="15" hidden="1" outlineLevel="1">
      <c r="B112" s="163">
        <f t="shared" si="9"/>
        <v>50</v>
      </c>
      <c r="C112" s="164" t="str">
        <f t="shared" si="10"/>
        <v/>
      </c>
      <c r="D112" s="165">
        <v>0</v>
      </c>
      <c r="E112" s="165">
        <f>SUMPRODUCT(INDEX('[112]Input| Projects'!$AR$10:$CO$1009, ,MATCH($C112,'[112]Input| Projects'!$AR$9:$CO$9,0)),'[112]Calc| Project Costs'!AE$10:AE$1009)/10^3+SUMPRODUCT(INDEX('[112]Input| Projects'!$AR$10:$CO$1009, ,MATCH($C57,'[112]Input| Projects'!$AR$9:$CO$9,0)),'[112]Calc| Project Costs'!BK$10:BK$1009)/10^3</f>
        <v>0</v>
      </c>
      <c r="F112" s="165">
        <f>SUMPRODUCT(INDEX('[112]Input| Projects'!$AR$10:$CO$1009, ,MATCH($C112,'[112]Input| Projects'!$AR$9:$CO$9,0)),'[112]Calc| Project Costs'!AF$10:AF$1009)/10^3+SUMPRODUCT(INDEX('[112]Input| Projects'!$AR$10:$CO$1009, ,MATCH($C57,'[112]Input| Projects'!$AR$9:$CO$9,0)),'[112]Calc| Project Costs'!BL$10:BL$1009)/10^3</f>
        <v>0</v>
      </c>
      <c r="G112" s="165">
        <f>SUMPRODUCT(INDEX('[112]Input| Projects'!$AR$10:$CO$1009, ,MATCH($C112,'[112]Input| Projects'!$AR$9:$CO$9,0)),'[112]Calc| Project Costs'!AG$10:AG$1009)/10^3+SUMPRODUCT(INDEX('[112]Input| Projects'!$AR$10:$CO$1009, ,MATCH($C57,'[112]Input| Projects'!$AR$9:$CO$9,0)),'[112]Calc| Project Costs'!BM$10:BM$1009)/10^3</f>
        <v>0</v>
      </c>
      <c r="H112" s="165">
        <f>SUMPRODUCT(INDEX('[112]Input| Projects'!$AR$10:$CO$1009, ,MATCH($C112,'[112]Input| Projects'!$AR$9:$CO$9,0)),'[112]Calc| Project Costs'!AH$10:AH$1009)/10^3+SUMPRODUCT(INDEX('[112]Input| Projects'!$AR$10:$CO$1009, ,MATCH($C57,'[112]Input| Projects'!$AR$9:$CO$9,0)),'[112]Calc| Project Costs'!BN$10:BN$1009)/10^3</f>
        <v>0</v>
      </c>
      <c r="I112" s="165">
        <f>SUMPRODUCT(INDEX('[112]Input| Projects'!$AR$10:$CO$1009, ,MATCH($C112,'[112]Input| Projects'!$AR$9:$CO$9,0)),'[112]Calc| Project Costs'!AI$10:AI$1009)/10^3+SUMPRODUCT(INDEX('[112]Input| Projects'!$AR$10:$CO$1009, ,MATCH($C57,'[112]Input| Projects'!$AR$9:$CO$9,0)),'[112]Calc| Project Costs'!BO$10:BO$1009)/10^3</f>
        <v>0</v>
      </c>
      <c r="J112" s="165">
        <f>SUMPRODUCT(INDEX('[112]Input| Projects'!$AR$10:$CO$1009, ,MATCH($C112,'[112]Input| Projects'!$AR$9:$CO$9,0)),'[112]Calc| Project Costs'!AJ$10:AJ$1009)/10^3+SUMPRODUCT(INDEX('[112]Input| Projects'!$AR$10:$CO$1009, ,MATCH($C57,'[112]Input| Projects'!$AR$9:$CO$9,0)),'[112]Calc| Project Costs'!BP$10:BP$1009)/10^3</f>
        <v>0</v>
      </c>
      <c r="K112" s="180">
        <f t="shared" si="11"/>
        <v>0</v>
      </c>
    </row>
    <row r="113" spans="1:22" s="168" customFormat="1" collapsed="1">
      <c r="B113" s="154"/>
      <c r="C113" s="175" t="s">
        <v>5</v>
      </c>
      <c r="D113" s="167">
        <v>0.14632679846749141</v>
      </c>
      <c r="E113" s="167">
        <f>IFERROR(SUM(E63:E112),"")</f>
        <v>18.242215544141505</v>
      </c>
      <c r="F113" s="167">
        <f t="shared" ref="F113:K113" si="12">IFERROR(SUM(F63:F112),"")</f>
        <v>0</v>
      </c>
      <c r="G113" s="167">
        <f t="shared" si="12"/>
        <v>0</v>
      </c>
      <c r="H113" s="167">
        <f t="shared" si="12"/>
        <v>0</v>
      </c>
      <c r="I113" s="167">
        <f t="shared" si="12"/>
        <v>0</v>
      </c>
      <c r="J113" s="167">
        <f t="shared" si="12"/>
        <v>0</v>
      </c>
      <c r="K113" s="167">
        <f t="shared" si="12"/>
        <v>0</v>
      </c>
    </row>
    <row r="114" spans="1:22" s="168" customFormat="1">
      <c r="A114" s="176"/>
      <c r="C114" s="175"/>
      <c r="E114" s="168" t="b">
        <f>E113='Output| PTRM (T)'!E113</f>
        <v>1</v>
      </c>
      <c r="F114" s="168" t="b">
        <f>F113='Output| PTRM (T)'!F113</f>
        <v>1</v>
      </c>
      <c r="G114" s="168" t="b">
        <f>G113='Output| PTRM (T)'!G113</f>
        <v>1</v>
      </c>
      <c r="H114" s="168" t="b">
        <f>H113='Output| PTRM (T)'!H113</f>
        <v>1</v>
      </c>
      <c r="I114" s="168" t="b">
        <f>I113='Output| PTRM (T)'!I113</f>
        <v>1</v>
      </c>
      <c r="J114" s="168" t="b">
        <f>J113='Output| PTRM (T)'!J113</f>
        <v>1</v>
      </c>
      <c r="K114" s="168" t="b">
        <f>K113='Output| PTRM (T)'!K113</f>
        <v>1</v>
      </c>
    </row>
    <row r="115" spans="1:22">
      <c r="A115" s="273"/>
      <c r="B115" s="273"/>
      <c r="C115" s="273" t="str">
        <f>IFERROR(LEFT(C60,2)+1&amp;". Forecast asset disposals – as incurred ($millions "&amp;'[112]Input| Escalations'!$E$10&amp;" "&amp;'[112]Input| Escalations'!$D$10&amp;") (Transmission)","")</f>
        <v>63. Forecast asset disposals – as incurred ($millions June 2024) (Transmission)</v>
      </c>
      <c r="D115" s="273"/>
      <c r="E115" s="273"/>
      <c r="F115" s="273"/>
      <c r="G115" s="273"/>
      <c r="H115" s="273"/>
      <c r="I115" s="273"/>
      <c r="J115" s="273"/>
      <c r="K115" s="273"/>
      <c r="O115" s="154"/>
      <c r="P115" s="154"/>
      <c r="Q115" s="154"/>
      <c r="R115" s="154"/>
      <c r="S115" s="154"/>
      <c r="T115" s="154"/>
      <c r="U115" s="154"/>
      <c r="V115" s="154"/>
    </row>
    <row r="116" spans="1:22">
      <c r="D116" s="161">
        <f>IF(ABS('[112]Input| Disposals'!O58/10^3-D168-'[112]Output| PTRM (D)'!D168)&lt;0.000001,0,1)</f>
        <v>1</v>
      </c>
      <c r="E116" s="161">
        <f>IF(ABS('[112]Input| Disposals'!P58/10^3-E168-'[112]Output| PTRM (D)'!E168)&lt;0.000001,0,1)</f>
        <v>1</v>
      </c>
      <c r="F116" s="161">
        <f>IF(ABS('[112]Input| Disposals'!Q58/10^3-F168-'[112]Output| PTRM (D)'!F168)&lt;0.000001,0,1)</f>
        <v>1</v>
      </c>
      <c r="G116" s="161">
        <f>IF(ABS('[112]Input| Disposals'!R58/10^3-G168-'[112]Output| PTRM (D)'!G168)&lt;0.000001,0,1)</f>
        <v>1</v>
      </c>
      <c r="H116" s="161">
        <f>IF(ABS('[112]Input| Disposals'!S58/10^3-H168-'[112]Output| PTRM (D)'!H168)&lt;0.000001,0,1)</f>
        <v>1</v>
      </c>
      <c r="I116" s="161">
        <f>IF(ABS('[112]Input| Disposals'!T58/10^3-I168-'[112]Output| PTRM (D)'!I168)&lt;0.000001,0,1)</f>
        <v>1</v>
      </c>
      <c r="J116" s="161">
        <f>IF(ABS('[112]Input| Disposals'!U58/10^3-J168-'[112]Output| PTRM (D)'!J168)&lt;0.000001,0,1)</f>
        <v>1</v>
      </c>
      <c r="K116" s="154"/>
      <c r="O116" s="154"/>
      <c r="P116" s="154"/>
      <c r="Q116" s="154"/>
      <c r="R116" s="154"/>
      <c r="S116" s="154"/>
      <c r="T116" s="154"/>
      <c r="U116" s="154"/>
      <c r="V116" s="154"/>
    </row>
    <row r="117" spans="1:22">
      <c r="C117" s="162" t="s">
        <v>9</v>
      </c>
      <c r="D117" s="162" t="str">
        <f t="shared" ref="D117:J117" si="13">D$7</f>
        <v>2022-23</v>
      </c>
      <c r="E117" s="162" t="str">
        <f t="shared" si="13"/>
        <v>2023-24</v>
      </c>
      <c r="F117" s="162" t="str">
        <f t="shared" si="13"/>
        <v>2024-25</v>
      </c>
      <c r="G117" s="162" t="str">
        <f t="shared" si="13"/>
        <v>2025-26</v>
      </c>
      <c r="H117" s="162" t="str">
        <f t="shared" si="13"/>
        <v>2026-27</v>
      </c>
      <c r="I117" s="162" t="str">
        <f t="shared" si="13"/>
        <v>2027-28</v>
      </c>
      <c r="J117" s="162" t="str">
        <f t="shared" si="13"/>
        <v>2028-29</v>
      </c>
      <c r="K117" s="162" t="s">
        <v>5</v>
      </c>
      <c r="O117" s="154"/>
      <c r="P117" s="154"/>
      <c r="Q117" s="154"/>
      <c r="R117" s="154"/>
      <c r="S117" s="154"/>
      <c r="T117" s="154"/>
      <c r="U117" s="154"/>
      <c r="V117" s="154"/>
    </row>
    <row r="118" spans="1:22">
      <c r="B118" s="163">
        <v>1</v>
      </c>
      <c r="C118" s="164" t="str">
        <f>'Output| PTRM (T)'!C118</f>
        <v>Sub-transmission Overhead</v>
      </c>
      <c r="D118" s="179">
        <v>0</v>
      </c>
      <c r="E118" s="165">
        <f>'Output| PTRM (T)'!E118</f>
        <v>0</v>
      </c>
      <c r="F118" s="165">
        <f>'Output| PTRM (T)'!F118</f>
        <v>0</v>
      </c>
      <c r="G118" s="165">
        <f>'Output| PTRM (T)'!G118</f>
        <v>0</v>
      </c>
      <c r="H118" s="165">
        <f>'Output| PTRM (T)'!H118</f>
        <v>0</v>
      </c>
      <c r="I118" s="165">
        <f>'Output| PTRM (T)'!I118</f>
        <v>0</v>
      </c>
      <c r="J118" s="165">
        <f>'Output| PTRM (T)'!J118</f>
        <v>0</v>
      </c>
      <c r="K118" s="165">
        <f>'Output| PTRM (T)'!K118</f>
        <v>0</v>
      </c>
      <c r="O118" s="154"/>
      <c r="P118" s="154"/>
      <c r="Q118" s="154"/>
      <c r="R118" s="154"/>
      <c r="S118" s="154"/>
      <c r="T118" s="154"/>
      <c r="U118" s="154"/>
      <c r="V118" s="154"/>
    </row>
    <row r="119" spans="1:22">
      <c r="B119" s="163">
        <f>IFERROR(B118+1,"")</f>
        <v>2</v>
      </c>
      <c r="C119" s="164" t="str">
        <f>'Output| PTRM (T)'!C119</f>
        <v>Sub-transmission Underground</v>
      </c>
      <c r="D119" s="179">
        <v>0</v>
      </c>
      <c r="E119" s="165">
        <f>'Output| PTRM (T)'!E119</f>
        <v>0</v>
      </c>
      <c r="F119" s="165">
        <f>'Output| PTRM (T)'!F119</f>
        <v>0</v>
      </c>
      <c r="G119" s="165">
        <f>'Output| PTRM (T)'!G119</f>
        <v>0</v>
      </c>
      <c r="H119" s="165">
        <f>'Output| PTRM (T)'!H119</f>
        <v>0</v>
      </c>
      <c r="I119" s="165">
        <f>'Output| PTRM (T)'!I119</f>
        <v>0</v>
      </c>
      <c r="J119" s="165">
        <f>'Output| PTRM (T)'!J119</f>
        <v>0</v>
      </c>
      <c r="K119" s="165">
        <f>'Output| PTRM (T)'!K119</f>
        <v>0</v>
      </c>
      <c r="O119" s="154"/>
      <c r="P119" s="154"/>
      <c r="Q119" s="154"/>
      <c r="R119" s="154"/>
      <c r="S119" s="154"/>
      <c r="T119" s="154"/>
      <c r="U119" s="154"/>
      <c r="V119" s="154"/>
    </row>
    <row r="120" spans="1:22">
      <c r="B120" s="163">
        <f t="shared" ref="B120:B167" si="14">IFERROR(B119+1,"")</f>
        <v>3</v>
      </c>
      <c r="C120" s="164" t="str">
        <f>'Output| PTRM (T)'!C120</f>
        <v>Zone Substation Tx</v>
      </c>
      <c r="D120" s="179">
        <v>0</v>
      </c>
      <c r="E120" s="165">
        <f>'Output| PTRM (T)'!E120</f>
        <v>0</v>
      </c>
      <c r="F120" s="165">
        <f>'Output| PTRM (T)'!F120</f>
        <v>0</v>
      </c>
      <c r="G120" s="165">
        <f>'Output| PTRM (T)'!G120</f>
        <v>0</v>
      </c>
      <c r="H120" s="165">
        <f>'Output| PTRM (T)'!H120</f>
        <v>0</v>
      </c>
      <c r="I120" s="165">
        <f>'Output| PTRM (T)'!I120</f>
        <v>0</v>
      </c>
      <c r="J120" s="165">
        <f>'Output| PTRM (T)'!J120</f>
        <v>0</v>
      </c>
      <c r="K120" s="165">
        <f>'Output| PTRM (T)'!K120</f>
        <v>0</v>
      </c>
      <c r="O120" s="154"/>
      <c r="P120" s="154"/>
      <c r="Q120" s="154"/>
      <c r="R120" s="154"/>
      <c r="S120" s="154"/>
      <c r="T120" s="154"/>
      <c r="U120" s="154"/>
      <c r="V120" s="154"/>
    </row>
    <row r="121" spans="1:22">
      <c r="B121" s="163">
        <f t="shared" si="14"/>
        <v>4</v>
      </c>
      <c r="C121" s="164" t="str">
        <f>'Output| PTRM (T)'!C121</f>
        <v>IT &amp; Communication Systems (Networks) Tx</v>
      </c>
      <c r="D121" s="179">
        <v>0.14632679846749141</v>
      </c>
      <c r="E121" s="165">
        <f>'Output| PTRM (T)'!E121</f>
        <v>0.16681687372013651</v>
      </c>
      <c r="F121" s="165">
        <f>'Output| PTRM (T)'!F121</f>
        <v>0.20460378839590443</v>
      </c>
      <c r="G121" s="165">
        <f>'Output| PTRM (T)'!G121</f>
        <v>0.21200088249337878</v>
      </c>
      <c r="H121" s="165">
        <f>'Output| PTRM (T)'!H121</f>
        <v>0.10825908868259386</v>
      </c>
      <c r="I121" s="165">
        <f>'Output| PTRM (T)'!I121</f>
        <v>0.10875081516696246</v>
      </c>
      <c r="J121" s="165">
        <f>'Output| PTRM (T)'!J121</f>
        <v>0.11245452100341297</v>
      </c>
      <c r="K121" s="165">
        <f>'Output| PTRM (T)'!K121</f>
        <v>0.74606909574225244</v>
      </c>
      <c r="O121" s="154"/>
      <c r="P121" s="154"/>
      <c r="Q121" s="154"/>
      <c r="R121" s="154"/>
      <c r="S121" s="154"/>
      <c r="T121" s="154"/>
      <c r="U121" s="154"/>
      <c r="V121" s="154"/>
    </row>
    <row r="122" spans="1:22">
      <c r="B122" s="163">
        <f t="shared" si="14"/>
        <v>5</v>
      </c>
      <c r="C122" s="164" t="str">
        <f>'Output| PTRM (T)'!C122</f>
        <v>Motor Vehicles Tx</v>
      </c>
      <c r="D122" s="179">
        <v>0</v>
      </c>
      <c r="E122" s="165">
        <f>'Output| PTRM (T)'!E122</f>
        <v>0</v>
      </c>
      <c r="F122" s="165">
        <f>'Output| PTRM (T)'!F122</f>
        <v>0</v>
      </c>
      <c r="G122" s="165">
        <f>'Output| PTRM (T)'!G122</f>
        <v>0</v>
      </c>
      <c r="H122" s="165">
        <f>'Output| PTRM (T)'!H122</f>
        <v>0</v>
      </c>
      <c r="I122" s="165">
        <f>'Output| PTRM (T)'!I122</f>
        <v>0</v>
      </c>
      <c r="J122" s="165">
        <f>'Output| PTRM (T)'!J122</f>
        <v>0</v>
      </c>
      <c r="K122" s="165">
        <f>'Output| PTRM (T)'!K122</f>
        <v>0</v>
      </c>
      <c r="O122" s="154"/>
      <c r="P122" s="154"/>
      <c r="Q122" s="154"/>
      <c r="R122" s="154"/>
      <c r="S122" s="154"/>
      <c r="T122" s="154"/>
      <c r="U122" s="154"/>
      <c r="V122" s="154"/>
    </row>
    <row r="123" spans="1:22">
      <c r="B123" s="163">
        <f t="shared" si="14"/>
        <v>6</v>
      </c>
      <c r="C123" s="164" t="str">
        <f>'Output| PTRM (T)'!C123</f>
        <v>Other Non-System Assets (Networks) Tx</v>
      </c>
      <c r="D123" s="179">
        <v>0</v>
      </c>
      <c r="E123" s="165">
        <f>'Output| PTRM (T)'!E123</f>
        <v>0</v>
      </c>
      <c r="F123" s="165">
        <f>'Output| PTRM (T)'!F123</f>
        <v>0</v>
      </c>
      <c r="G123" s="165">
        <f>'Output| PTRM (T)'!G123</f>
        <v>0</v>
      </c>
      <c r="H123" s="165">
        <f>'Output| PTRM (T)'!H123</f>
        <v>0</v>
      </c>
      <c r="I123" s="165">
        <f>'Output| PTRM (T)'!I123</f>
        <v>0</v>
      </c>
      <c r="J123" s="165">
        <f>'Output| PTRM (T)'!J123</f>
        <v>0</v>
      </c>
      <c r="K123" s="165">
        <f>'Output| PTRM (T)'!K123</f>
        <v>0</v>
      </c>
      <c r="O123" s="154"/>
      <c r="P123" s="154"/>
      <c r="Q123" s="154"/>
      <c r="R123" s="154"/>
      <c r="S123" s="154"/>
      <c r="T123" s="154"/>
      <c r="U123" s="154"/>
      <c r="V123" s="154"/>
    </row>
    <row r="124" spans="1:22">
      <c r="B124" s="163">
        <f t="shared" si="14"/>
        <v>7</v>
      </c>
      <c r="C124" s="164" t="str">
        <f>'Output| PTRM (T)'!C124</f>
        <v>IT Systems (Corporate) Tx</v>
      </c>
      <c r="D124" s="179">
        <v>0</v>
      </c>
      <c r="E124" s="165">
        <f>'Output| PTRM (T)'!E124</f>
        <v>0</v>
      </c>
      <c r="F124" s="165">
        <f>'Output| PTRM (T)'!F124</f>
        <v>0</v>
      </c>
      <c r="G124" s="165">
        <f>'Output| PTRM (T)'!G124</f>
        <v>0</v>
      </c>
      <c r="H124" s="165">
        <f>'Output| PTRM (T)'!H124</f>
        <v>0</v>
      </c>
      <c r="I124" s="165">
        <f>'Output| PTRM (T)'!I124</f>
        <v>0</v>
      </c>
      <c r="J124" s="165">
        <f>'Output| PTRM (T)'!J124</f>
        <v>0</v>
      </c>
      <c r="K124" s="165">
        <f>'Output| PTRM (T)'!K124</f>
        <v>0</v>
      </c>
      <c r="O124" s="154"/>
      <c r="P124" s="154"/>
      <c r="Q124" s="154"/>
      <c r="R124" s="154"/>
      <c r="S124" s="154"/>
      <c r="T124" s="154"/>
      <c r="U124" s="154"/>
      <c r="V124" s="154"/>
    </row>
    <row r="125" spans="1:22">
      <c r="B125" s="163">
        <f t="shared" si="14"/>
        <v>8</v>
      </c>
      <c r="C125" s="164" t="str">
        <f>'Output| PTRM (T)'!C125</f>
        <v>Telecommunications (Corporate) Tx</v>
      </c>
      <c r="D125" s="179">
        <v>0</v>
      </c>
      <c r="E125" s="165">
        <f>'Output| PTRM (T)'!E125</f>
        <v>0</v>
      </c>
      <c r="F125" s="165">
        <f>'Output| PTRM (T)'!F125</f>
        <v>0</v>
      </c>
      <c r="G125" s="165">
        <f>'Output| PTRM (T)'!G125</f>
        <v>0</v>
      </c>
      <c r="H125" s="165">
        <f>'Output| PTRM (T)'!H125</f>
        <v>0</v>
      </c>
      <c r="I125" s="165">
        <f>'Output| PTRM (T)'!I125</f>
        <v>0</v>
      </c>
      <c r="J125" s="165">
        <f>'Output| PTRM (T)'!J125</f>
        <v>0</v>
      </c>
      <c r="K125" s="165">
        <f>'Output| PTRM (T)'!K125</f>
        <v>0</v>
      </c>
      <c r="O125" s="154"/>
      <c r="P125" s="154"/>
      <c r="Q125" s="154"/>
      <c r="R125" s="154"/>
      <c r="S125" s="154"/>
      <c r="T125" s="154"/>
      <c r="U125" s="154"/>
      <c r="V125" s="154"/>
    </row>
    <row r="126" spans="1:22">
      <c r="B126" s="163">
        <f t="shared" si="14"/>
        <v>9</v>
      </c>
      <c r="C126" s="164" t="str">
        <f>'Output| PTRM (T)'!C126</f>
        <v>Other Non-System Assets (Corporate) Tx</v>
      </c>
      <c r="D126" s="179">
        <v>0</v>
      </c>
      <c r="E126" s="165">
        <f>'Output| PTRM (T)'!E126</f>
        <v>0</v>
      </c>
      <c r="F126" s="165">
        <f>'Output| PTRM (T)'!F126</f>
        <v>0</v>
      </c>
      <c r="G126" s="165">
        <f>'Output| PTRM (T)'!G126</f>
        <v>0</v>
      </c>
      <c r="H126" s="165">
        <f>'Output| PTRM (T)'!H126</f>
        <v>0</v>
      </c>
      <c r="I126" s="165">
        <f>'Output| PTRM (T)'!I126</f>
        <v>0</v>
      </c>
      <c r="J126" s="165">
        <f>'Output| PTRM (T)'!J126</f>
        <v>0</v>
      </c>
      <c r="K126" s="165">
        <f>'Output| PTRM (T)'!K126</f>
        <v>0</v>
      </c>
      <c r="O126" s="154"/>
      <c r="P126" s="154"/>
      <c r="Q126" s="154"/>
      <c r="R126" s="154"/>
      <c r="S126" s="154"/>
      <c r="T126" s="154"/>
      <c r="U126" s="154"/>
      <c r="V126" s="154"/>
    </row>
    <row r="127" spans="1:22">
      <c r="B127" s="163">
        <f t="shared" si="14"/>
        <v>10</v>
      </c>
      <c r="C127" s="164" t="str">
        <f>'Output| PTRM (T)'!C127</f>
        <v>Land Tx</v>
      </c>
      <c r="D127" s="179">
        <v>0</v>
      </c>
      <c r="E127" s="165">
        <f>'Output| PTRM (T)'!E127</f>
        <v>0</v>
      </c>
      <c r="F127" s="165">
        <f>'Output| PTRM (T)'!F127</f>
        <v>0</v>
      </c>
      <c r="G127" s="165">
        <f>'Output| PTRM (T)'!G127</f>
        <v>0</v>
      </c>
      <c r="H127" s="165">
        <f>'Output| PTRM (T)'!H127</f>
        <v>0</v>
      </c>
      <c r="I127" s="165">
        <f>'Output| PTRM (T)'!I127</f>
        <v>0</v>
      </c>
      <c r="J127" s="165">
        <f>'Output| PTRM (T)'!J127</f>
        <v>0</v>
      </c>
      <c r="K127" s="165">
        <f>'Output| PTRM (T)'!K127</f>
        <v>0</v>
      </c>
      <c r="O127" s="154"/>
      <c r="P127" s="154"/>
      <c r="Q127" s="154"/>
      <c r="R127" s="154"/>
      <c r="S127" s="154"/>
      <c r="T127" s="154"/>
      <c r="U127" s="154"/>
      <c r="V127" s="154"/>
    </row>
    <row r="128" spans="1:22">
      <c r="B128" s="163">
        <f t="shared" si="14"/>
        <v>11</v>
      </c>
      <c r="C128" s="164" t="str">
        <f>'Output| PTRM (T)'!C128</f>
        <v>Buildings Tx</v>
      </c>
      <c r="D128" s="179">
        <v>0</v>
      </c>
      <c r="E128" s="165">
        <f>'Output| PTRM (T)'!E128</f>
        <v>0</v>
      </c>
      <c r="F128" s="165">
        <f>'Output| PTRM (T)'!F128</f>
        <v>0</v>
      </c>
      <c r="G128" s="165">
        <f>'Output| PTRM (T)'!G128</f>
        <v>0</v>
      </c>
      <c r="H128" s="165">
        <f>'Output| PTRM (T)'!H128</f>
        <v>0</v>
      </c>
      <c r="I128" s="165">
        <f>'Output| PTRM (T)'!I128</f>
        <v>0</v>
      </c>
      <c r="J128" s="165">
        <f>'Output| PTRM (T)'!J128</f>
        <v>0</v>
      </c>
      <c r="K128" s="165">
        <f>'Output| PTRM (T)'!K128</f>
        <v>0</v>
      </c>
      <c r="O128" s="154"/>
      <c r="P128" s="154"/>
      <c r="Q128" s="154"/>
      <c r="R128" s="154"/>
      <c r="S128" s="154"/>
      <c r="T128" s="154"/>
      <c r="U128" s="154"/>
      <c r="V128" s="154"/>
    </row>
    <row r="129" spans="2:22">
      <c r="B129" s="163">
        <f t="shared" si="14"/>
        <v>12</v>
      </c>
      <c r="C129" s="164" t="str">
        <f>'Output| PTRM (T)'!C129</f>
        <v/>
      </c>
      <c r="D129" s="179">
        <v>0</v>
      </c>
      <c r="E129" s="165">
        <f>'Output| PTRM (T)'!E129</f>
        <v>0</v>
      </c>
      <c r="F129" s="165">
        <f>'Output| PTRM (T)'!F129</f>
        <v>0</v>
      </c>
      <c r="G129" s="165">
        <f>'Output| PTRM (T)'!G129</f>
        <v>0</v>
      </c>
      <c r="H129" s="165">
        <f>'Output| PTRM (T)'!H129</f>
        <v>0</v>
      </c>
      <c r="I129" s="165">
        <f>'Output| PTRM (T)'!I129</f>
        <v>0</v>
      </c>
      <c r="J129" s="165">
        <f>'Output| PTRM (T)'!J129</f>
        <v>0</v>
      </c>
      <c r="K129" s="165">
        <f>'Output| PTRM (T)'!K129</f>
        <v>0</v>
      </c>
      <c r="O129" s="154"/>
      <c r="P129" s="154"/>
      <c r="Q129" s="154"/>
      <c r="R129" s="154"/>
      <c r="S129" s="154"/>
      <c r="T129" s="154"/>
      <c r="U129" s="154"/>
      <c r="V129" s="154"/>
    </row>
    <row r="130" spans="2:22" ht="15">
      <c r="B130" s="163">
        <f t="shared" si="14"/>
        <v>13</v>
      </c>
      <c r="C130" s="164" t="str">
        <f t="shared" ref="C130:C167" si="15">IFERROR(C20,"")</f>
        <v/>
      </c>
      <c r="D130" s="179">
        <v>0</v>
      </c>
      <c r="E130" s="165">
        <f>'[74]Output| PTRM (T)'!E130</f>
        <v>0</v>
      </c>
      <c r="F130" s="165">
        <f>'[74]Output| PTRM (T)'!F130</f>
        <v>0</v>
      </c>
      <c r="G130" s="165">
        <f>'[74]Output| PTRM (T)'!G130</f>
        <v>0</v>
      </c>
      <c r="H130" s="165">
        <f>'[74]Output| PTRM (T)'!H130</f>
        <v>0</v>
      </c>
      <c r="I130" s="165">
        <f>'[74]Output| PTRM (T)'!I130</f>
        <v>0</v>
      </c>
      <c r="J130" s="165">
        <f>'[74]Output| PTRM (T)'!J130</f>
        <v>0</v>
      </c>
      <c r="K130" s="180">
        <f t="shared" ref="K130:K167" si="16">IFERROR(SUM(F130:J130),"")</f>
        <v>0</v>
      </c>
      <c r="O130" s="154"/>
      <c r="P130" s="154"/>
      <c r="Q130" s="154"/>
      <c r="R130" s="154"/>
      <c r="S130" s="154"/>
      <c r="T130" s="154"/>
      <c r="U130" s="154"/>
      <c r="V130" s="154"/>
    </row>
    <row r="131" spans="2:22" ht="15">
      <c r="B131" s="163">
        <f t="shared" si="14"/>
        <v>14</v>
      </c>
      <c r="C131" s="164" t="str">
        <f t="shared" si="15"/>
        <v/>
      </c>
      <c r="D131" s="179">
        <v>0</v>
      </c>
      <c r="E131" s="165">
        <f>'[74]Output| PTRM (T)'!E131</f>
        <v>0</v>
      </c>
      <c r="F131" s="165">
        <f>'[74]Output| PTRM (T)'!F131</f>
        <v>0</v>
      </c>
      <c r="G131" s="165">
        <f>'[74]Output| PTRM (T)'!G131</f>
        <v>0</v>
      </c>
      <c r="H131" s="165">
        <f>'[74]Output| PTRM (T)'!H131</f>
        <v>0</v>
      </c>
      <c r="I131" s="165">
        <f>'[74]Output| PTRM (T)'!I131</f>
        <v>0</v>
      </c>
      <c r="J131" s="165">
        <f>'[74]Output| PTRM (T)'!J131</f>
        <v>0</v>
      </c>
      <c r="K131" s="180">
        <f t="shared" si="16"/>
        <v>0</v>
      </c>
      <c r="O131" s="154"/>
      <c r="P131" s="154"/>
      <c r="Q131" s="154"/>
      <c r="R131" s="154"/>
      <c r="S131" s="154"/>
      <c r="T131" s="154"/>
      <c r="U131" s="154"/>
      <c r="V131" s="154"/>
    </row>
    <row r="132" spans="2:22" ht="15">
      <c r="B132" s="163">
        <f t="shared" si="14"/>
        <v>15</v>
      </c>
      <c r="C132" s="164" t="str">
        <f t="shared" si="15"/>
        <v/>
      </c>
      <c r="D132" s="179">
        <v>0</v>
      </c>
      <c r="E132" s="165">
        <f>'[74]Output| PTRM (T)'!E132</f>
        <v>0</v>
      </c>
      <c r="F132" s="165">
        <f>'[74]Output| PTRM (T)'!F132</f>
        <v>0</v>
      </c>
      <c r="G132" s="165">
        <f>'[74]Output| PTRM (T)'!G132</f>
        <v>0</v>
      </c>
      <c r="H132" s="165">
        <f>'[74]Output| PTRM (T)'!H132</f>
        <v>0</v>
      </c>
      <c r="I132" s="165">
        <f>'[74]Output| PTRM (T)'!I132</f>
        <v>0</v>
      </c>
      <c r="J132" s="165">
        <f>'[74]Output| PTRM (T)'!J132</f>
        <v>0</v>
      </c>
      <c r="K132" s="180">
        <f t="shared" si="16"/>
        <v>0</v>
      </c>
      <c r="O132" s="154"/>
      <c r="P132" s="154"/>
      <c r="Q132" s="154"/>
      <c r="R132" s="154"/>
      <c r="S132" s="154"/>
      <c r="T132" s="154"/>
      <c r="U132" s="154"/>
      <c r="V132" s="154"/>
    </row>
    <row r="133" spans="2:22" ht="15">
      <c r="B133" s="163">
        <f t="shared" si="14"/>
        <v>16</v>
      </c>
      <c r="C133" s="164" t="str">
        <f t="shared" si="15"/>
        <v/>
      </c>
      <c r="D133" s="179">
        <v>0</v>
      </c>
      <c r="E133" s="165">
        <f>'[74]Output| PTRM (T)'!E133</f>
        <v>0</v>
      </c>
      <c r="F133" s="165">
        <f>'[74]Output| PTRM (T)'!F133</f>
        <v>0</v>
      </c>
      <c r="G133" s="165">
        <f>'[74]Output| PTRM (T)'!G133</f>
        <v>0</v>
      </c>
      <c r="H133" s="165">
        <f>'[74]Output| PTRM (T)'!H133</f>
        <v>0</v>
      </c>
      <c r="I133" s="165">
        <f>'[74]Output| PTRM (T)'!I133</f>
        <v>0</v>
      </c>
      <c r="J133" s="165">
        <f>'[74]Output| PTRM (T)'!J133</f>
        <v>0</v>
      </c>
      <c r="K133" s="180">
        <f t="shared" si="16"/>
        <v>0</v>
      </c>
      <c r="O133" s="154"/>
      <c r="P133" s="154"/>
      <c r="Q133" s="154"/>
      <c r="R133" s="154"/>
      <c r="S133" s="154"/>
      <c r="T133" s="154"/>
      <c r="U133" s="154"/>
      <c r="V133" s="154"/>
    </row>
    <row r="134" spans="2:22" ht="15">
      <c r="B134" s="163">
        <f t="shared" si="14"/>
        <v>17</v>
      </c>
      <c r="C134" s="164" t="str">
        <f t="shared" si="15"/>
        <v/>
      </c>
      <c r="D134" s="179">
        <v>0</v>
      </c>
      <c r="E134" s="165">
        <f>'[74]Output| PTRM (T)'!E134</f>
        <v>0</v>
      </c>
      <c r="F134" s="165">
        <f>'[74]Output| PTRM (T)'!F134</f>
        <v>0</v>
      </c>
      <c r="G134" s="165">
        <f>'[74]Output| PTRM (T)'!G134</f>
        <v>0</v>
      </c>
      <c r="H134" s="165">
        <f>'[74]Output| PTRM (T)'!H134</f>
        <v>0</v>
      </c>
      <c r="I134" s="165">
        <f>'[74]Output| PTRM (T)'!I134</f>
        <v>0</v>
      </c>
      <c r="J134" s="165">
        <f>'[74]Output| PTRM (T)'!J134</f>
        <v>0</v>
      </c>
      <c r="K134" s="180">
        <f t="shared" si="16"/>
        <v>0</v>
      </c>
      <c r="O134" s="154"/>
      <c r="P134" s="154"/>
      <c r="Q134" s="154"/>
      <c r="R134" s="154"/>
      <c r="S134" s="154"/>
      <c r="T134" s="154"/>
      <c r="U134" s="154"/>
      <c r="V134" s="154"/>
    </row>
    <row r="135" spans="2:22" ht="15">
      <c r="B135" s="163">
        <f t="shared" si="14"/>
        <v>18</v>
      </c>
      <c r="C135" s="164" t="str">
        <f t="shared" si="15"/>
        <v/>
      </c>
      <c r="D135" s="179">
        <v>0</v>
      </c>
      <c r="E135" s="165">
        <f>'[74]Output| PTRM (T)'!E135</f>
        <v>0</v>
      </c>
      <c r="F135" s="165">
        <f>'[74]Output| PTRM (T)'!F135</f>
        <v>0</v>
      </c>
      <c r="G135" s="165">
        <f>'[74]Output| PTRM (T)'!G135</f>
        <v>0</v>
      </c>
      <c r="H135" s="165">
        <f>'[74]Output| PTRM (T)'!H135</f>
        <v>0</v>
      </c>
      <c r="I135" s="165">
        <f>'[74]Output| PTRM (T)'!I135</f>
        <v>0</v>
      </c>
      <c r="J135" s="165">
        <f>'[74]Output| PTRM (T)'!J135</f>
        <v>0</v>
      </c>
      <c r="K135" s="180">
        <f t="shared" si="16"/>
        <v>0</v>
      </c>
      <c r="O135" s="154"/>
      <c r="P135" s="154"/>
      <c r="Q135" s="154"/>
      <c r="R135" s="154"/>
      <c r="S135" s="154"/>
      <c r="T135" s="154"/>
      <c r="U135" s="154"/>
      <c r="V135" s="154"/>
    </row>
    <row r="136" spans="2:22" ht="15">
      <c r="B136" s="163">
        <f t="shared" si="14"/>
        <v>19</v>
      </c>
      <c r="C136" s="164" t="str">
        <f t="shared" si="15"/>
        <v/>
      </c>
      <c r="D136" s="179">
        <v>0</v>
      </c>
      <c r="E136" s="165">
        <f>'[74]Output| PTRM (T)'!E136</f>
        <v>0</v>
      </c>
      <c r="F136" s="165">
        <f>'[74]Output| PTRM (T)'!F136</f>
        <v>0</v>
      </c>
      <c r="G136" s="165">
        <f>'[74]Output| PTRM (T)'!G136</f>
        <v>0</v>
      </c>
      <c r="H136" s="165">
        <f>'[74]Output| PTRM (T)'!H136</f>
        <v>0</v>
      </c>
      <c r="I136" s="165">
        <f>'[74]Output| PTRM (T)'!I136</f>
        <v>0</v>
      </c>
      <c r="J136" s="165">
        <f>'[74]Output| PTRM (T)'!J136</f>
        <v>0</v>
      </c>
      <c r="K136" s="180">
        <f t="shared" si="16"/>
        <v>0</v>
      </c>
      <c r="O136" s="154"/>
      <c r="P136" s="154"/>
      <c r="Q136" s="154"/>
      <c r="R136" s="154"/>
      <c r="S136" s="154"/>
      <c r="T136" s="154"/>
      <c r="U136" s="154"/>
      <c r="V136" s="154"/>
    </row>
    <row r="137" spans="2:22" ht="15">
      <c r="B137" s="163">
        <f t="shared" si="14"/>
        <v>20</v>
      </c>
      <c r="C137" s="164" t="str">
        <f t="shared" si="15"/>
        <v/>
      </c>
      <c r="D137" s="179">
        <v>0</v>
      </c>
      <c r="E137" s="165">
        <f>'[74]Output| PTRM (T)'!E137</f>
        <v>0</v>
      </c>
      <c r="F137" s="165">
        <f>'[74]Output| PTRM (T)'!F137</f>
        <v>0</v>
      </c>
      <c r="G137" s="165">
        <f>'[74]Output| PTRM (T)'!G137</f>
        <v>0</v>
      </c>
      <c r="H137" s="165">
        <f>'[74]Output| PTRM (T)'!H137</f>
        <v>0</v>
      </c>
      <c r="I137" s="165">
        <f>'[74]Output| PTRM (T)'!I137</f>
        <v>0</v>
      </c>
      <c r="J137" s="165">
        <f>'[74]Output| PTRM (T)'!J137</f>
        <v>0</v>
      </c>
      <c r="K137" s="180">
        <f t="shared" si="16"/>
        <v>0</v>
      </c>
      <c r="O137" s="154"/>
      <c r="P137" s="154"/>
      <c r="Q137" s="154"/>
      <c r="R137" s="154"/>
      <c r="S137" s="154"/>
      <c r="T137" s="154"/>
      <c r="U137" s="154"/>
      <c r="V137" s="154"/>
    </row>
    <row r="138" spans="2:22" ht="15" hidden="1" outlineLevel="1">
      <c r="B138" s="163">
        <f t="shared" si="14"/>
        <v>21</v>
      </c>
      <c r="C138" s="164" t="str">
        <f t="shared" si="15"/>
        <v/>
      </c>
      <c r="D138" s="165">
        <v>0</v>
      </c>
      <c r="E138" s="165">
        <f>INDEX('[112]Input| Disposals'!$O$8:$U$57,MATCH($C138,'[112]Input| Disposals'!$M$8:$M$57,0),MATCH(E$117,'[112]Input| Disposals'!$O$7:$U$7,0))/10^3</f>
        <v>0</v>
      </c>
      <c r="F138" s="165">
        <f>INDEX('[112]Input| Disposals'!$Q$8:$U$57,MATCH($C138,'[112]Input| Disposals'!$M$8:$M$57,0),MATCH(F$117,'[112]Input| Disposals'!$Q$7:$U$7,0))/10^3</f>
        <v>0</v>
      </c>
      <c r="G138" s="165">
        <f>INDEX('[112]Input| Disposals'!$Q$8:$U$57,MATCH($C138,'[112]Input| Disposals'!$M$8:$M$57,0),MATCH(G$117,'[112]Input| Disposals'!$Q$7:$U$7,0))/10^3</f>
        <v>0</v>
      </c>
      <c r="H138" s="165">
        <f>INDEX('[112]Input| Disposals'!$Q$8:$U$57,MATCH($C138,'[112]Input| Disposals'!$M$8:$M$57,0),MATCH(H$117,'[112]Input| Disposals'!$Q$7:$U$7,0))/10^3</f>
        <v>0</v>
      </c>
      <c r="I138" s="165">
        <f>INDEX('[112]Input| Disposals'!$Q$8:$U$57,MATCH($C138,'[112]Input| Disposals'!$M$8:$M$57,0),MATCH(I$117,'[112]Input| Disposals'!$Q$7:$U$7,0))/10^3</f>
        <v>0</v>
      </c>
      <c r="J138" s="165">
        <f>INDEX('[112]Input| Disposals'!$Q$8:$U$57,MATCH($C138,'[112]Input| Disposals'!$M$8:$M$57,0),MATCH(J$117,'[112]Input| Disposals'!$Q$7:$U$7,0))/10^3</f>
        <v>0</v>
      </c>
      <c r="K138" s="180">
        <f t="shared" si="16"/>
        <v>0</v>
      </c>
      <c r="O138" s="154"/>
      <c r="P138" s="154"/>
      <c r="Q138" s="154"/>
      <c r="R138" s="154"/>
      <c r="S138" s="154"/>
      <c r="T138" s="154"/>
      <c r="U138" s="154"/>
      <c r="V138" s="154"/>
    </row>
    <row r="139" spans="2:22" ht="15" hidden="1" outlineLevel="1">
      <c r="B139" s="163">
        <f t="shared" si="14"/>
        <v>22</v>
      </c>
      <c r="C139" s="164" t="str">
        <f t="shared" si="15"/>
        <v/>
      </c>
      <c r="D139" s="165">
        <v>0</v>
      </c>
      <c r="E139" s="165">
        <f>INDEX('[112]Input| Disposals'!$O$8:$U$57,MATCH($C139,'[112]Input| Disposals'!$M$8:$M$57,0),MATCH(E$117,'[112]Input| Disposals'!$O$7:$U$7,0))/10^3</f>
        <v>0</v>
      </c>
      <c r="F139" s="165">
        <f>INDEX('[112]Input| Disposals'!$Q$8:$U$57,MATCH($C139,'[112]Input| Disposals'!$M$8:$M$57,0),MATCH(F$117,'[112]Input| Disposals'!$Q$7:$U$7,0))/10^3</f>
        <v>0</v>
      </c>
      <c r="G139" s="165">
        <f>INDEX('[112]Input| Disposals'!$Q$8:$U$57,MATCH($C139,'[112]Input| Disposals'!$M$8:$M$57,0),MATCH(G$117,'[112]Input| Disposals'!$Q$7:$U$7,0))/10^3</f>
        <v>0</v>
      </c>
      <c r="H139" s="165">
        <f>INDEX('[112]Input| Disposals'!$Q$8:$U$57,MATCH($C139,'[112]Input| Disposals'!$M$8:$M$57,0),MATCH(H$117,'[112]Input| Disposals'!$Q$7:$U$7,0))/10^3</f>
        <v>0</v>
      </c>
      <c r="I139" s="165">
        <f>INDEX('[112]Input| Disposals'!$Q$8:$U$57,MATCH($C139,'[112]Input| Disposals'!$M$8:$M$57,0),MATCH(I$117,'[112]Input| Disposals'!$Q$7:$U$7,0))/10^3</f>
        <v>0</v>
      </c>
      <c r="J139" s="165">
        <f>INDEX('[112]Input| Disposals'!$Q$8:$U$57,MATCH($C139,'[112]Input| Disposals'!$M$8:$M$57,0),MATCH(J$117,'[112]Input| Disposals'!$Q$7:$U$7,0))/10^3</f>
        <v>0</v>
      </c>
      <c r="K139" s="180">
        <f t="shared" si="16"/>
        <v>0</v>
      </c>
      <c r="O139" s="154"/>
      <c r="P139" s="154"/>
      <c r="Q139" s="154"/>
      <c r="R139" s="154"/>
      <c r="S139" s="154"/>
      <c r="T139" s="154"/>
      <c r="U139" s="154"/>
      <c r="V139" s="154"/>
    </row>
    <row r="140" spans="2:22" ht="15" hidden="1" outlineLevel="1">
      <c r="B140" s="163">
        <f t="shared" si="14"/>
        <v>23</v>
      </c>
      <c r="C140" s="164" t="str">
        <f t="shared" si="15"/>
        <v/>
      </c>
      <c r="D140" s="165">
        <v>0</v>
      </c>
      <c r="E140" s="165">
        <f>INDEX('[112]Input| Disposals'!$O$8:$U$57,MATCH($C140,'[112]Input| Disposals'!$M$8:$M$57,0),MATCH(E$117,'[112]Input| Disposals'!$O$7:$U$7,0))/10^3</f>
        <v>0</v>
      </c>
      <c r="F140" s="165">
        <f>INDEX('[112]Input| Disposals'!$Q$8:$U$57,MATCH($C140,'[112]Input| Disposals'!$M$8:$M$57,0),MATCH(F$117,'[112]Input| Disposals'!$Q$7:$U$7,0))/10^3</f>
        <v>0</v>
      </c>
      <c r="G140" s="165">
        <f>INDEX('[112]Input| Disposals'!$Q$8:$U$57,MATCH($C140,'[112]Input| Disposals'!$M$8:$M$57,0),MATCH(G$117,'[112]Input| Disposals'!$Q$7:$U$7,0))/10^3</f>
        <v>0</v>
      </c>
      <c r="H140" s="165">
        <f>INDEX('[112]Input| Disposals'!$Q$8:$U$57,MATCH($C140,'[112]Input| Disposals'!$M$8:$M$57,0),MATCH(H$117,'[112]Input| Disposals'!$Q$7:$U$7,0))/10^3</f>
        <v>0</v>
      </c>
      <c r="I140" s="165">
        <f>INDEX('[112]Input| Disposals'!$Q$8:$U$57,MATCH($C140,'[112]Input| Disposals'!$M$8:$M$57,0),MATCH(I$117,'[112]Input| Disposals'!$Q$7:$U$7,0))/10^3</f>
        <v>0</v>
      </c>
      <c r="J140" s="165">
        <f>INDEX('[112]Input| Disposals'!$Q$8:$U$57,MATCH($C140,'[112]Input| Disposals'!$M$8:$M$57,0),MATCH(J$117,'[112]Input| Disposals'!$Q$7:$U$7,0))/10^3</f>
        <v>0</v>
      </c>
      <c r="K140" s="180">
        <f t="shared" si="16"/>
        <v>0</v>
      </c>
      <c r="O140" s="154"/>
      <c r="P140" s="154"/>
      <c r="Q140" s="154"/>
      <c r="R140" s="154"/>
      <c r="S140" s="154"/>
      <c r="T140" s="154"/>
      <c r="U140" s="154"/>
      <c r="V140" s="154"/>
    </row>
    <row r="141" spans="2:22" ht="15" hidden="1" outlineLevel="1">
      <c r="B141" s="163">
        <f t="shared" si="14"/>
        <v>24</v>
      </c>
      <c r="C141" s="164" t="str">
        <f t="shared" si="15"/>
        <v/>
      </c>
      <c r="D141" s="165">
        <v>0</v>
      </c>
      <c r="E141" s="165">
        <f>INDEX('[112]Input| Disposals'!$O$8:$U$57,MATCH($C141,'[112]Input| Disposals'!$M$8:$M$57,0),MATCH(E$117,'[112]Input| Disposals'!$O$7:$U$7,0))/10^3</f>
        <v>0</v>
      </c>
      <c r="F141" s="165">
        <f>INDEX('[112]Input| Disposals'!$Q$8:$U$57,MATCH($C141,'[112]Input| Disposals'!$M$8:$M$57,0),MATCH(F$117,'[112]Input| Disposals'!$Q$7:$U$7,0))/10^3</f>
        <v>0</v>
      </c>
      <c r="G141" s="165">
        <f>INDEX('[112]Input| Disposals'!$Q$8:$U$57,MATCH($C141,'[112]Input| Disposals'!$M$8:$M$57,0),MATCH(G$117,'[112]Input| Disposals'!$Q$7:$U$7,0))/10^3</f>
        <v>0</v>
      </c>
      <c r="H141" s="165">
        <f>INDEX('[112]Input| Disposals'!$Q$8:$U$57,MATCH($C141,'[112]Input| Disposals'!$M$8:$M$57,0),MATCH(H$117,'[112]Input| Disposals'!$Q$7:$U$7,0))/10^3</f>
        <v>0</v>
      </c>
      <c r="I141" s="165">
        <f>INDEX('[112]Input| Disposals'!$Q$8:$U$57,MATCH($C141,'[112]Input| Disposals'!$M$8:$M$57,0),MATCH(I$117,'[112]Input| Disposals'!$Q$7:$U$7,0))/10^3</f>
        <v>0</v>
      </c>
      <c r="J141" s="165">
        <f>INDEX('[112]Input| Disposals'!$Q$8:$U$57,MATCH($C141,'[112]Input| Disposals'!$M$8:$M$57,0),MATCH(J$117,'[112]Input| Disposals'!$Q$7:$U$7,0))/10^3</f>
        <v>0</v>
      </c>
      <c r="K141" s="180">
        <f t="shared" si="16"/>
        <v>0</v>
      </c>
      <c r="O141" s="154"/>
      <c r="P141" s="154"/>
      <c r="Q141" s="154"/>
      <c r="R141" s="154"/>
      <c r="S141" s="154"/>
      <c r="T141" s="154"/>
      <c r="U141" s="154"/>
      <c r="V141" s="154"/>
    </row>
    <row r="142" spans="2:22" ht="15" hidden="1" outlineLevel="1">
      <c r="B142" s="163">
        <f t="shared" si="14"/>
        <v>25</v>
      </c>
      <c r="C142" s="164" t="str">
        <f t="shared" si="15"/>
        <v/>
      </c>
      <c r="D142" s="165">
        <v>0</v>
      </c>
      <c r="E142" s="165">
        <f>INDEX('[112]Input| Disposals'!$O$8:$U$57,MATCH($C142,'[112]Input| Disposals'!$M$8:$M$57,0),MATCH(E$117,'[112]Input| Disposals'!$O$7:$U$7,0))/10^3</f>
        <v>0</v>
      </c>
      <c r="F142" s="165">
        <f>INDEX('[112]Input| Disposals'!$Q$8:$U$57,MATCH($C142,'[112]Input| Disposals'!$M$8:$M$57,0),MATCH(F$117,'[112]Input| Disposals'!$Q$7:$U$7,0))/10^3</f>
        <v>0</v>
      </c>
      <c r="G142" s="165">
        <f>INDEX('[112]Input| Disposals'!$Q$8:$U$57,MATCH($C142,'[112]Input| Disposals'!$M$8:$M$57,0),MATCH(G$117,'[112]Input| Disposals'!$Q$7:$U$7,0))/10^3</f>
        <v>0</v>
      </c>
      <c r="H142" s="165">
        <f>INDEX('[112]Input| Disposals'!$Q$8:$U$57,MATCH($C142,'[112]Input| Disposals'!$M$8:$M$57,0),MATCH(H$117,'[112]Input| Disposals'!$Q$7:$U$7,0))/10^3</f>
        <v>0</v>
      </c>
      <c r="I142" s="165">
        <f>INDEX('[112]Input| Disposals'!$Q$8:$U$57,MATCH($C142,'[112]Input| Disposals'!$M$8:$M$57,0),MATCH(I$117,'[112]Input| Disposals'!$Q$7:$U$7,0))/10^3</f>
        <v>0</v>
      </c>
      <c r="J142" s="165">
        <f>INDEX('[112]Input| Disposals'!$Q$8:$U$57,MATCH($C142,'[112]Input| Disposals'!$M$8:$M$57,0),MATCH(J$117,'[112]Input| Disposals'!$Q$7:$U$7,0))/10^3</f>
        <v>0</v>
      </c>
      <c r="K142" s="180">
        <f t="shared" si="16"/>
        <v>0</v>
      </c>
      <c r="O142" s="154"/>
      <c r="P142" s="154"/>
      <c r="Q142" s="154"/>
      <c r="R142" s="154"/>
      <c r="S142" s="154"/>
      <c r="T142" s="154"/>
      <c r="U142" s="154"/>
      <c r="V142" s="154"/>
    </row>
    <row r="143" spans="2:22" ht="15" hidden="1" outlineLevel="1">
      <c r="B143" s="163">
        <f t="shared" si="14"/>
        <v>26</v>
      </c>
      <c r="C143" s="164" t="str">
        <f t="shared" si="15"/>
        <v/>
      </c>
      <c r="D143" s="165">
        <v>0</v>
      </c>
      <c r="E143" s="165">
        <f>INDEX('[112]Input| Disposals'!$O$8:$U$57,MATCH($C143,'[112]Input| Disposals'!$M$8:$M$57,0),MATCH(E$117,'[112]Input| Disposals'!$O$7:$U$7,0))/10^3</f>
        <v>0</v>
      </c>
      <c r="F143" s="165">
        <f>INDEX('[112]Input| Disposals'!$Q$8:$U$57,MATCH($C143,'[112]Input| Disposals'!$M$8:$M$57,0),MATCH(F$117,'[112]Input| Disposals'!$Q$7:$U$7,0))/10^3</f>
        <v>0</v>
      </c>
      <c r="G143" s="165">
        <f>INDEX('[112]Input| Disposals'!$Q$8:$U$57,MATCH($C143,'[112]Input| Disposals'!$M$8:$M$57,0),MATCH(G$117,'[112]Input| Disposals'!$Q$7:$U$7,0))/10^3</f>
        <v>0</v>
      </c>
      <c r="H143" s="165">
        <f>INDEX('[112]Input| Disposals'!$Q$8:$U$57,MATCH($C143,'[112]Input| Disposals'!$M$8:$M$57,0),MATCH(H$117,'[112]Input| Disposals'!$Q$7:$U$7,0))/10^3</f>
        <v>0</v>
      </c>
      <c r="I143" s="165">
        <f>INDEX('[112]Input| Disposals'!$Q$8:$U$57,MATCH($C143,'[112]Input| Disposals'!$M$8:$M$57,0),MATCH(I$117,'[112]Input| Disposals'!$Q$7:$U$7,0))/10^3</f>
        <v>0</v>
      </c>
      <c r="J143" s="165">
        <f>INDEX('[112]Input| Disposals'!$Q$8:$U$57,MATCH($C143,'[112]Input| Disposals'!$M$8:$M$57,0),MATCH(J$117,'[112]Input| Disposals'!$Q$7:$U$7,0))/10^3</f>
        <v>0</v>
      </c>
      <c r="K143" s="180">
        <f t="shared" si="16"/>
        <v>0</v>
      </c>
      <c r="O143" s="154"/>
      <c r="P143" s="154"/>
      <c r="Q143" s="154"/>
      <c r="R143" s="154"/>
      <c r="S143" s="154"/>
      <c r="T143" s="154"/>
      <c r="U143" s="154"/>
      <c r="V143" s="154"/>
    </row>
    <row r="144" spans="2:22" ht="15" hidden="1" outlineLevel="1">
      <c r="B144" s="163">
        <f t="shared" si="14"/>
        <v>27</v>
      </c>
      <c r="C144" s="164" t="str">
        <f t="shared" si="15"/>
        <v/>
      </c>
      <c r="D144" s="165">
        <v>0</v>
      </c>
      <c r="E144" s="165">
        <f>INDEX('[112]Input| Disposals'!$O$8:$U$57,MATCH($C144,'[112]Input| Disposals'!$M$8:$M$57,0),MATCH(E$117,'[112]Input| Disposals'!$O$7:$U$7,0))/10^3</f>
        <v>0</v>
      </c>
      <c r="F144" s="165">
        <f>INDEX('[112]Input| Disposals'!$Q$8:$U$57,MATCH($C144,'[112]Input| Disposals'!$M$8:$M$57,0),MATCH(F$117,'[112]Input| Disposals'!$Q$7:$U$7,0))/10^3</f>
        <v>0</v>
      </c>
      <c r="G144" s="165">
        <f>INDEX('[112]Input| Disposals'!$Q$8:$U$57,MATCH($C144,'[112]Input| Disposals'!$M$8:$M$57,0),MATCH(G$117,'[112]Input| Disposals'!$Q$7:$U$7,0))/10^3</f>
        <v>0</v>
      </c>
      <c r="H144" s="165">
        <f>INDEX('[112]Input| Disposals'!$Q$8:$U$57,MATCH($C144,'[112]Input| Disposals'!$M$8:$M$57,0),MATCH(H$117,'[112]Input| Disposals'!$Q$7:$U$7,0))/10^3</f>
        <v>0</v>
      </c>
      <c r="I144" s="165">
        <f>INDEX('[112]Input| Disposals'!$Q$8:$U$57,MATCH($C144,'[112]Input| Disposals'!$M$8:$M$57,0),MATCH(I$117,'[112]Input| Disposals'!$Q$7:$U$7,0))/10^3</f>
        <v>0</v>
      </c>
      <c r="J144" s="165">
        <f>INDEX('[112]Input| Disposals'!$Q$8:$U$57,MATCH($C144,'[112]Input| Disposals'!$M$8:$M$57,0),MATCH(J$117,'[112]Input| Disposals'!$Q$7:$U$7,0))/10^3</f>
        <v>0</v>
      </c>
      <c r="K144" s="180">
        <f t="shared" si="16"/>
        <v>0</v>
      </c>
      <c r="O144" s="154"/>
      <c r="P144" s="154"/>
      <c r="Q144" s="154"/>
      <c r="R144" s="154"/>
      <c r="S144" s="154"/>
      <c r="T144" s="154"/>
      <c r="U144" s="154"/>
      <c r="V144" s="154"/>
    </row>
    <row r="145" spans="2:22" ht="15" hidden="1" outlineLevel="1">
      <c r="B145" s="163">
        <f t="shared" si="14"/>
        <v>28</v>
      </c>
      <c r="C145" s="164" t="str">
        <f t="shared" si="15"/>
        <v/>
      </c>
      <c r="D145" s="165">
        <v>0</v>
      </c>
      <c r="E145" s="165">
        <f>INDEX('[112]Input| Disposals'!$O$8:$U$57,MATCH($C145,'[112]Input| Disposals'!$M$8:$M$57,0),MATCH(E$117,'[112]Input| Disposals'!$O$7:$U$7,0))/10^3</f>
        <v>0</v>
      </c>
      <c r="F145" s="165">
        <f>INDEX('[112]Input| Disposals'!$Q$8:$U$57,MATCH($C145,'[112]Input| Disposals'!$M$8:$M$57,0),MATCH(F$117,'[112]Input| Disposals'!$Q$7:$U$7,0))/10^3</f>
        <v>0</v>
      </c>
      <c r="G145" s="165">
        <f>INDEX('[112]Input| Disposals'!$Q$8:$U$57,MATCH($C145,'[112]Input| Disposals'!$M$8:$M$57,0),MATCH(G$117,'[112]Input| Disposals'!$Q$7:$U$7,0))/10^3</f>
        <v>0</v>
      </c>
      <c r="H145" s="165">
        <f>INDEX('[112]Input| Disposals'!$Q$8:$U$57,MATCH($C145,'[112]Input| Disposals'!$M$8:$M$57,0),MATCH(H$117,'[112]Input| Disposals'!$Q$7:$U$7,0))/10^3</f>
        <v>0</v>
      </c>
      <c r="I145" s="165">
        <f>INDEX('[112]Input| Disposals'!$Q$8:$U$57,MATCH($C145,'[112]Input| Disposals'!$M$8:$M$57,0),MATCH(I$117,'[112]Input| Disposals'!$Q$7:$U$7,0))/10^3</f>
        <v>0</v>
      </c>
      <c r="J145" s="165">
        <f>INDEX('[112]Input| Disposals'!$Q$8:$U$57,MATCH($C145,'[112]Input| Disposals'!$M$8:$M$57,0),MATCH(J$117,'[112]Input| Disposals'!$Q$7:$U$7,0))/10^3</f>
        <v>0</v>
      </c>
      <c r="K145" s="180">
        <f t="shared" si="16"/>
        <v>0</v>
      </c>
      <c r="O145" s="154"/>
      <c r="P145" s="154"/>
      <c r="Q145" s="154"/>
      <c r="R145" s="154"/>
      <c r="S145" s="154"/>
      <c r="T145" s="154"/>
      <c r="U145" s="154"/>
      <c r="V145" s="154"/>
    </row>
    <row r="146" spans="2:22" ht="15" hidden="1" outlineLevel="1">
      <c r="B146" s="163">
        <f t="shared" si="14"/>
        <v>29</v>
      </c>
      <c r="C146" s="164" t="str">
        <f t="shared" si="15"/>
        <v/>
      </c>
      <c r="D146" s="165">
        <v>0</v>
      </c>
      <c r="E146" s="165">
        <f>INDEX('[112]Input| Disposals'!$O$8:$U$57,MATCH($C146,'[112]Input| Disposals'!$M$8:$M$57,0),MATCH(E$117,'[112]Input| Disposals'!$O$7:$U$7,0))/10^3</f>
        <v>0</v>
      </c>
      <c r="F146" s="165">
        <f>INDEX('[112]Input| Disposals'!$Q$8:$U$57,MATCH($C146,'[112]Input| Disposals'!$M$8:$M$57,0),MATCH(F$117,'[112]Input| Disposals'!$Q$7:$U$7,0))/10^3</f>
        <v>0</v>
      </c>
      <c r="G146" s="165">
        <f>INDEX('[112]Input| Disposals'!$Q$8:$U$57,MATCH($C146,'[112]Input| Disposals'!$M$8:$M$57,0),MATCH(G$117,'[112]Input| Disposals'!$Q$7:$U$7,0))/10^3</f>
        <v>0</v>
      </c>
      <c r="H146" s="165">
        <f>INDEX('[112]Input| Disposals'!$Q$8:$U$57,MATCH($C146,'[112]Input| Disposals'!$M$8:$M$57,0),MATCH(H$117,'[112]Input| Disposals'!$Q$7:$U$7,0))/10^3</f>
        <v>0</v>
      </c>
      <c r="I146" s="165">
        <f>INDEX('[112]Input| Disposals'!$Q$8:$U$57,MATCH($C146,'[112]Input| Disposals'!$M$8:$M$57,0),MATCH(I$117,'[112]Input| Disposals'!$Q$7:$U$7,0))/10^3</f>
        <v>0</v>
      </c>
      <c r="J146" s="165">
        <f>INDEX('[112]Input| Disposals'!$Q$8:$U$57,MATCH($C146,'[112]Input| Disposals'!$M$8:$M$57,0),MATCH(J$117,'[112]Input| Disposals'!$Q$7:$U$7,0))/10^3</f>
        <v>0</v>
      </c>
      <c r="K146" s="180">
        <f t="shared" si="16"/>
        <v>0</v>
      </c>
      <c r="O146" s="154"/>
      <c r="P146" s="154"/>
      <c r="Q146" s="154"/>
      <c r="R146" s="154"/>
      <c r="S146" s="154"/>
      <c r="T146" s="154"/>
      <c r="U146" s="154"/>
      <c r="V146" s="154"/>
    </row>
    <row r="147" spans="2:22" ht="15" hidden="1" outlineLevel="1">
      <c r="B147" s="163">
        <f t="shared" si="14"/>
        <v>30</v>
      </c>
      <c r="C147" s="164" t="str">
        <f t="shared" si="15"/>
        <v/>
      </c>
      <c r="D147" s="165">
        <v>0</v>
      </c>
      <c r="E147" s="165">
        <f>INDEX('[112]Input| Disposals'!$O$8:$U$57,MATCH($C147,'[112]Input| Disposals'!$M$8:$M$57,0),MATCH(E$117,'[112]Input| Disposals'!$O$7:$U$7,0))/10^3</f>
        <v>0</v>
      </c>
      <c r="F147" s="165">
        <f>INDEX('[112]Input| Disposals'!$Q$8:$U$57,MATCH($C147,'[112]Input| Disposals'!$M$8:$M$57,0),MATCH(F$117,'[112]Input| Disposals'!$Q$7:$U$7,0))/10^3</f>
        <v>0</v>
      </c>
      <c r="G147" s="165">
        <f>INDEX('[112]Input| Disposals'!$Q$8:$U$57,MATCH($C147,'[112]Input| Disposals'!$M$8:$M$57,0),MATCH(G$117,'[112]Input| Disposals'!$Q$7:$U$7,0))/10^3</f>
        <v>0</v>
      </c>
      <c r="H147" s="165">
        <f>INDEX('[112]Input| Disposals'!$Q$8:$U$57,MATCH($C147,'[112]Input| Disposals'!$M$8:$M$57,0),MATCH(H$117,'[112]Input| Disposals'!$Q$7:$U$7,0))/10^3</f>
        <v>0</v>
      </c>
      <c r="I147" s="165">
        <f>INDEX('[112]Input| Disposals'!$Q$8:$U$57,MATCH($C147,'[112]Input| Disposals'!$M$8:$M$57,0),MATCH(I$117,'[112]Input| Disposals'!$Q$7:$U$7,0))/10^3</f>
        <v>0</v>
      </c>
      <c r="J147" s="165">
        <f>INDEX('[112]Input| Disposals'!$Q$8:$U$57,MATCH($C147,'[112]Input| Disposals'!$M$8:$M$57,0),MATCH(J$117,'[112]Input| Disposals'!$Q$7:$U$7,0))/10^3</f>
        <v>0</v>
      </c>
      <c r="K147" s="180">
        <f t="shared" si="16"/>
        <v>0</v>
      </c>
      <c r="O147" s="154"/>
      <c r="P147" s="154"/>
      <c r="Q147" s="154"/>
      <c r="R147" s="154"/>
      <c r="S147" s="154"/>
      <c r="T147" s="154"/>
      <c r="U147" s="154"/>
      <c r="V147" s="154"/>
    </row>
    <row r="148" spans="2:22" ht="15" hidden="1" outlineLevel="1">
      <c r="B148" s="163">
        <f t="shared" si="14"/>
        <v>31</v>
      </c>
      <c r="C148" s="164" t="str">
        <f t="shared" si="15"/>
        <v/>
      </c>
      <c r="D148" s="165">
        <v>0</v>
      </c>
      <c r="E148" s="165">
        <f>INDEX('[112]Input| Disposals'!$O$8:$U$57,MATCH($C148,'[112]Input| Disposals'!$M$8:$M$57,0),MATCH(E$117,'[112]Input| Disposals'!$O$7:$U$7,0))/10^3</f>
        <v>0</v>
      </c>
      <c r="F148" s="165">
        <f>INDEX('[112]Input| Disposals'!$Q$8:$U$57,MATCH($C148,'[112]Input| Disposals'!$M$8:$M$57,0),MATCH(F$117,'[112]Input| Disposals'!$Q$7:$U$7,0))/10^3</f>
        <v>0</v>
      </c>
      <c r="G148" s="165">
        <f>INDEX('[112]Input| Disposals'!$Q$8:$U$57,MATCH($C148,'[112]Input| Disposals'!$M$8:$M$57,0),MATCH(G$117,'[112]Input| Disposals'!$Q$7:$U$7,0))/10^3</f>
        <v>0</v>
      </c>
      <c r="H148" s="165">
        <f>INDEX('[112]Input| Disposals'!$Q$8:$U$57,MATCH($C148,'[112]Input| Disposals'!$M$8:$M$57,0),MATCH(H$117,'[112]Input| Disposals'!$Q$7:$U$7,0))/10^3</f>
        <v>0</v>
      </c>
      <c r="I148" s="165">
        <f>INDEX('[112]Input| Disposals'!$Q$8:$U$57,MATCH($C148,'[112]Input| Disposals'!$M$8:$M$57,0),MATCH(I$117,'[112]Input| Disposals'!$Q$7:$U$7,0))/10^3</f>
        <v>0</v>
      </c>
      <c r="J148" s="165">
        <f>INDEX('[112]Input| Disposals'!$Q$8:$U$57,MATCH($C148,'[112]Input| Disposals'!$M$8:$M$57,0),MATCH(J$117,'[112]Input| Disposals'!$Q$7:$U$7,0))/10^3</f>
        <v>0</v>
      </c>
      <c r="K148" s="180">
        <f t="shared" si="16"/>
        <v>0</v>
      </c>
      <c r="O148" s="154"/>
      <c r="P148" s="154"/>
      <c r="Q148" s="154"/>
      <c r="R148" s="154"/>
      <c r="S148" s="154"/>
      <c r="T148" s="154"/>
      <c r="U148" s="154"/>
      <c r="V148" s="154"/>
    </row>
    <row r="149" spans="2:22" ht="15" hidden="1" outlineLevel="1">
      <c r="B149" s="163">
        <f t="shared" si="14"/>
        <v>32</v>
      </c>
      <c r="C149" s="164" t="str">
        <f t="shared" si="15"/>
        <v/>
      </c>
      <c r="D149" s="165">
        <v>0</v>
      </c>
      <c r="E149" s="165">
        <f>INDEX('[112]Input| Disposals'!$O$8:$U$57,MATCH($C149,'[112]Input| Disposals'!$M$8:$M$57,0),MATCH(E$117,'[112]Input| Disposals'!$O$7:$U$7,0))/10^3</f>
        <v>0</v>
      </c>
      <c r="F149" s="165">
        <f>INDEX('[112]Input| Disposals'!$Q$8:$U$57,MATCH($C149,'[112]Input| Disposals'!$M$8:$M$57,0),MATCH(F$117,'[112]Input| Disposals'!$Q$7:$U$7,0))/10^3</f>
        <v>0</v>
      </c>
      <c r="G149" s="165">
        <f>INDEX('[112]Input| Disposals'!$Q$8:$U$57,MATCH($C149,'[112]Input| Disposals'!$M$8:$M$57,0),MATCH(G$117,'[112]Input| Disposals'!$Q$7:$U$7,0))/10^3</f>
        <v>0</v>
      </c>
      <c r="H149" s="165">
        <f>INDEX('[112]Input| Disposals'!$Q$8:$U$57,MATCH($C149,'[112]Input| Disposals'!$M$8:$M$57,0),MATCH(H$117,'[112]Input| Disposals'!$Q$7:$U$7,0))/10^3</f>
        <v>0</v>
      </c>
      <c r="I149" s="165">
        <f>INDEX('[112]Input| Disposals'!$Q$8:$U$57,MATCH($C149,'[112]Input| Disposals'!$M$8:$M$57,0),MATCH(I$117,'[112]Input| Disposals'!$Q$7:$U$7,0))/10^3</f>
        <v>0</v>
      </c>
      <c r="J149" s="165">
        <f>INDEX('[112]Input| Disposals'!$Q$8:$U$57,MATCH($C149,'[112]Input| Disposals'!$M$8:$M$57,0),MATCH(J$117,'[112]Input| Disposals'!$Q$7:$U$7,0))/10^3</f>
        <v>0</v>
      </c>
      <c r="K149" s="180">
        <f t="shared" si="16"/>
        <v>0</v>
      </c>
      <c r="O149" s="154"/>
      <c r="P149" s="154"/>
      <c r="Q149" s="154"/>
      <c r="R149" s="154"/>
      <c r="S149" s="154"/>
      <c r="T149" s="154"/>
      <c r="U149" s="154"/>
      <c r="V149" s="154"/>
    </row>
    <row r="150" spans="2:22" ht="15" hidden="1" outlineLevel="1">
      <c r="B150" s="163">
        <f t="shared" si="14"/>
        <v>33</v>
      </c>
      <c r="C150" s="164" t="str">
        <f t="shared" si="15"/>
        <v/>
      </c>
      <c r="D150" s="165">
        <v>0</v>
      </c>
      <c r="E150" s="165">
        <f>INDEX('[112]Input| Disposals'!$O$8:$U$57,MATCH($C150,'[112]Input| Disposals'!$M$8:$M$57,0),MATCH(E$117,'[112]Input| Disposals'!$O$7:$U$7,0))/10^3</f>
        <v>0</v>
      </c>
      <c r="F150" s="165">
        <f>INDEX('[112]Input| Disposals'!$Q$8:$U$57,MATCH($C150,'[112]Input| Disposals'!$M$8:$M$57,0),MATCH(F$117,'[112]Input| Disposals'!$Q$7:$U$7,0))/10^3</f>
        <v>0</v>
      </c>
      <c r="G150" s="165">
        <f>INDEX('[112]Input| Disposals'!$Q$8:$U$57,MATCH($C150,'[112]Input| Disposals'!$M$8:$M$57,0),MATCH(G$117,'[112]Input| Disposals'!$Q$7:$U$7,0))/10^3</f>
        <v>0</v>
      </c>
      <c r="H150" s="165">
        <f>INDEX('[112]Input| Disposals'!$Q$8:$U$57,MATCH($C150,'[112]Input| Disposals'!$M$8:$M$57,0),MATCH(H$117,'[112]Input| Disposals'!$Q$7:$U$7,0))/10^3</f>
        <v>0</v>
      </c>
      <c r="I150" s="165">
        <f>INDEX('[112]Input| Disposals'!$Q$8:$U$57,MATCH($C150,'[112]Input| Disposals'!$M$8:$M$57,0),MATCH(I$117,'[112]Input| Disposals'!$Q$7:$U$7,0))/10^3</f>
        <v>0</v>
      </c>
      <c r="J150" s="165">
        <f>INDEX('[112]Input| Disposals'!$Q$8:$U$57,MATCH($C150,'[112]Input| Disposals'!$M$8:$M$57,0),MATCH(J$117,'[112]Input| Disposals'!$Q$7:$U$7,0))/10^3</f>
        <v>0</v>
      </c>
      <c r="K150" s="180">
        <f t="shared" si="16"/>
        <v>0</v>
      </c>
      <c r="O150" s="154"/>
      <c r="P150" s="154"/>
      <c r="Q150" s="154"/>
      <c r="R150" s="154"/>
      <c r="S150" s="154"/>
      <c r="T150" s="154"/>
      <c r="U150" s="154"/>
      <c r="V150" s="154"/>
    </row>
    <row r="151" spans="2:22" ht="15" hidden="1" outlineLevel="1">
      <c r="B151" s="163">
        <f t="shared" si="14"/>
        <v>34</v>
      </c>
      <c r="C151" s="164" t="str">
        <f t="shared" si="15"/>
        <v/>
      </c>
      <c r="D151" s="165">
        <v>0</v>
      </c>
      <c r="E151" s="165">
        <f>INDEX('[112]Input| Disposals'!$O$8:$U$57,MATCH($C151,'[112]Input| Disposals'!$M$8:$M$57,0),MATCH(E$117,'[112]Input| Disposals'!$O$7:$U$7,0))/10^3</f>
        <v>0</v>
      </c>
      <c r="F151" s="165">
        <f>INDEX('[112]Input| Disposals'!$Q$8:$U$57,MATCH($C151,'[112]Input| Disposals'!$M$8:$M$57,0),MATCH(F$117,'[112]Input| Disposals'!$Q$7:$U$7,0))/10^3</f>
        <v>0</v>
      </c>
      <c r="G151" s="165">
        <f>INDEX('[112]Input| Disposals'!$Q$8:$U$57,MATCH($C151,'[112]Input| Disposals'!$M$8:$M$57,0),MATCH(G$117,'[112]Input| Disposals'!$Q$7:$U$7,0))/10^3</f>
        <v>0</v>
      </c>
      <c r="H151" s="165">
        <f>INDEX('[112]Input| Disposals'!$Q$8:$U$57,MATCH($C151,'[112]Input| Disposals'!$M$8:$M$57,0),MATCH(H$117,'[112]Input| Disposals'!$Q$7:$U$7,0))/10^3</f>
        <v>0</v>
      </c>
      <c r="I151" s="165">
        <f>INDEX('[112]Input| Disposals'!$Q$8:$U$57,MATCH($C151,'[112]Input| Disposals'!$M$8:$M$57,0),MATCH(I$117,'[112]Input| Disposals'!$Q$7:$U$7,0))/10^3</f>
        <v>0</v>
      </c>
      <c r="J151" s="165">
        <f>INDEX('[112]Input| Disposals'!$Q$8:$U$57,MATCH($C151,'[112]Input| Disposals'!$M$8:$M$57,0),MATCH(J$117,'[112]Input| Disposals'!$Q$7:$U$7,0))/10^3</f>
        <v>0</v>
      </c>
      <c r="K151" s="180">
        <f t="shared" si="16"/>
        <v>0</v>
      </c>
      <c r="O151" s="154"/>
      <c r="P151" s="154"/>
      <c r="Q151" s="154"/>
      <c r="R151" s="154"/>
      <c r="S151" s="154"/>
      <c r="T151" s="154"/>
      <c r="U151" s="154"/>
      <c r="V151" s="154"/>
    </row>
    <row r="152" spans="2:22" ht="15" hidden="1" outlineLevel="1">
      <c r="B152" s="163">
        <f t="shared" si="14"/>
        <v>35</v>
      </c>
      <c r="C152" s="164" t="str">
        <f t="shared" si="15"/>
        <v/>
      </c>
      <c r="D152" s="165">
        <v>0</v>
      </c>
      <c r="E152" s="165">
        <f>INDEX('[112]Input| Disposals'!$O$8:$U$57,MATCH($C152,'[112]Input| Disposals'!$M$8:$M$57,0),MATCH(E$117,'[112]Input| Disposals'!$O$7:$U$7,0))/10^3</f>
        <v>0</v>
      </c>
      <c r="F152" s="165">
        <f>INDEX('[112]Input| Disposals'!$Q$8:$U$57,MATCH($C152,'[112]Input| Disposals'!$M$8:$M$57,0),MATCH(F$117,'[112]Input| Disposals'!$Q$7:$U$7,0))/10^3</f>
        <v>0</v>
      </c>
      <c r="G152" s="165">
        <f>INDEX('[112]Input| Disposals'!$Q$8:$U$57,MATCH($C152,'[112]Input| Disposals'!$M$8:$M$57,0),MATCH(G$117,'[112]Input| Disposals'!$Q$7:$U$7,0))/10^3</f>
        <v>0</v>
      </c>
      <c r="H152" s="165">
        <f>INDEX('[112]Input| Disposals'!$Q$8:$U$57,MATCH($C152,'[112]Input| Disposals'!$M$8:$M$57,0),MATCH(H$117,'[112]Input| Disposals'!$Q$7:$U$7,0))/10^3</f>
        <v>0</v>
      </c>
      <c r="I152" s="165">
        <f>INDEX('[112]Input| Disposals'!$Q$8:$U$57,MATCH($C152,'[112]Input| Disposals'!$M$8:$M$57,0),MATCH(I$117,'[112]Input| Disposals'!$Q$7:$U$7,0))/10^3</f>
        <v>0</v>
      </c>
      <c r="J152" s="165">
        <f>INDEX('[112]Input| Disposals'!$Q$8:$U$57,MATCH($C152,'[112]Input| Disposals'!$M$8:$M$57,0),MATCH(J$117,'[112]Input| Disposals'!$Q$7:$U$7,0))/10^3</f>
        <v>0</v>
      </c>
      <c r="K152" s="180">
        <f t="shared" si="16"/>
        <v>0</v>
      </c>
      <c r="O152" s="154"/>
      <c r="P152" s="154"/>
      <c r="Q152" s="154"/>
      <c r="R152" s="154"/>
      <c r="S152" s="154"/>
      <c r="T152" s="154"/>
      <c r="U152" s="154"/>
      <c r="V152" s="154"/>
    </row>
    <row r="153" spans="2:22" ht="15" hidden="1" outlineLevel="1">
      <c r="B153" s="163">
        <f t="shared" si="14"/>
        <v>36</v>
      </c>
      <c r="C153" s="164" t="str">
        <f t="shared" si="15"/>
        <v/>
      </c>
      <c r="D153" s="165">
        <v>0</v>
      </c>
      <c r="E153" s="165">
        <f>INDEX('[112]Input| Disposals'!$O$8:$U$57,MATCH($C153,'[112]Input| Disposals'!$M$8:$M$57,0),MATCH(E$117,'[112]Input| Disposals'!$O$7:$U$7,0))/10^3</f>
        <v>0</v>
      </c>
      <c r="F153" s="165">
        <f>INDEX('[112]Input| Disposals'!$Q$8:$U$57,MATCH($C153,'[112]Input| Disposals'!$M$8:$M$57,0),MATCH(F$117,'[112]Input| Disposals'!$Q$7:$U$7,0))/10^3</f>
        <v>0</v>
      </c>
      <c r="G153" s="165">
        <f>INDEX('[112]Input| Disposals'!$Q$8:$U$57,MATCH($C153,'[112]Input| Disposals'!$M$8:$M$57,0),MATCH(G$117,'[112]Input| Disposals'!$Q$7:$U$7,0))/10^3</f>
        <v>0</v>
      </c>
      <c r="H153" s="165">
        <f>INDEX('[112]Input| Disposals'!$Q$8:$U$57,MATCH($C153,'[112]Input| Disposals'!$M$8:$M$57,0),MATCH(H$117,'[112]Input| Disposals'!$Q$7:$U$7,0))/10^3</f>
        <v>0</v>
      </c>
      <c r="I153" s="165">
        <f>INDEX('[112]Input| Disposals'!$Q$8:$U$57,MATCH($C153,'[112]Input| Disposals'!$M$8:$M$57,0),MATCH(I$117,'[112]Input| Disposals'!$Q$7:$U$7,0))/10^3</f>
        <v>0</v>
      </c>
      <c r="J153" s="165">
        <f>INDEX('[112]Input| Disposals'!$Q$8:$U$57,MATCH($C153,'[112]Input| Disposals'!$M$8:$M$57,0),MATCH(J$117,'[112]Input| Disposals'!$Q$7:$U$7,0))/10^3</f>
        <v>0</v>
      </c>
      <c r="K153" s="180">
        <f t="shared" si="16"/>
        <v>0</v>
      </c>
      <c r="O153" s="154"/>
      <c r="P153" s="154"/>
      <c r="Q153" s="154"/>
      <c r="R153" s="154"/>
      <c r="S153" s="154"/>
      <c r="T153" s="154"/>
      <c r="U153" s="154"/>
      <c r="V153" s="154"/>
    </row>
    <row r="154" spans="2:22" ht="15" hidden="1" outlineLevel="1">
      <c r="B154" s="163">
        <f t="shared" si="14"/>
        <v>37</v>
      </c>
      <c r="C154" s="164" t="str">
        <f t="shared" si="15"/>
        <v/>
      </c>
      <c r="D154" s="165">
        <v>0</v>
      </c>
      <c r="E154" s="165">
        <f>INDEX('[112]Input| Disposals'!$O$8:$U$57,MATCH($C154,'[112]Input| Disposals'!$M$8:$M$57,0),MATCH(E$117,'[112]Input| Disposals'!$O$7:$U$7,0))/10^3</f>
        <v>0</v>
      </c>
      <c r="F154" s="165">
        <f>INDEX('[112]Input| Disposals'!$Q$8:$U$57,MATCH($C154,'[112]Input| Disposals'!$M$8:$M$57,0),MATCH(F$117,'[112]Input| Disposals'!$Q$7:$U$7,0))/10^3</f>
        <v>0</v>
      </c>
      <c r="G154" s="165">
        <f>INDEX('[112]Input| Disposals'!$Q$8:$U$57,MATCH($C154,'[112]Input| Disposals'!$M$8:$M$57,0),MATCH(G$117,'[112]Input| Disposals'!$Q$7:$U$7,0))/10^3</f>
        <v>0</v>
      </c>
      <c r="H154" s="165">
        <f>INDEX('[112]Input| Disposals'!$Q$8:$U$57,MATCH($C154,'[112]Input| Disposals'!$M$8:$M$57,0),MATCH(H$117,'[112]Input| Disposals'!$Q$7:$U$7,0))/10^3</f>
        <v>0</v>
      </c>
      <c r="I154" s="165">
        <f>INDEX('[112]Input| Disposals'!$Q$8:$U$57,MATCH($C154,'[112]Input| Disposals'!$M$8:$M$57,0),MATCH(I$117,'[112]Input| Disposals'!$Q$7:$U$7,0))/10^3</f>
        <v>0</v>
      </c>
      <c r="J154" s="165">
        <f>INDEX('[112]Input| Disposals'!$Q$8:$U$57,MATCH($C154,'[112]Input| Disposals'!$M$8:$M$57,0),MATCH(J$117,'[112]Input| Disposals'!$Q$7:$U$7,0))/10^3</f>
        <v>0</v>
      </c>
      <c r="K154" s="180">
        <f t="shared" si="16"/>
        <v>0</v>
      </c>
      <c r="O154" s="154"/>
      <c r="P154" s="154"/>
      <c r="Q154" s="154"/>
      <c r="R154" s="154"/>
      <c r="S154" s="154"/>
      <c r="T154" s="154"/>
      <c r="U154" s="154"/>
      <c r="V154" s="154"/>
    </row>
    <row r="155" spans="2:22" ht="15" hidden="1" outlineLevel="1">
      <c r="B155" s="163">
        <f t="shared" si="14"/>
        <v>38</v>
      </c>
      <c r="C155" s="164" t="str">
        <f t="shared" si="15"/>
        <v/>
      </c>
      <c r="D155" s="165">
        <v>0</v>
      </c>
      <c r="E155" s="165">
        <f>INDEX('[112]Input| Disposals'!$O$8:$U$57,MATCH($C155,'[112]Input| Disposals'!$M$8:$M$57,0),MATCH(E$117,'[112]Input| Disposals'!$O$7:$U$7,0))/10^3</f>
        <v>0</v>
      </c>
      <c r="F155" s="165">
        <f>INDEX('[112]Input| Disposals'!$Q$8:$U$57,MATCH($C155,'[112]Input| Disposals'!$M$8:$M$57,0),MATCH(F$117,'[112]Input| Disposals'!$Q$7:$U$7,0))/10^3</f>
        <v>0</v>
      </c>
      <c r="G155" s="165">
        <f>INDEX('[112]Input| Disposals'!$Q$8:$U$57,MATCH($C155,'[112]Input| Disposals'!$M$8:$M$57,0),MATCH(G$117,'[112]Input| Disposals'!$Q$7:$U$7,0))/10^3</f>
        <v>0</v>
      </c>
      <c r="H155" s="165">
        <f>INDEX('[112]Input| Disposals'!$Q$8:$U$57,MATCH($C155,'[112]Input| Disposals'!$M$8:$M$57,0),MATCH(H$117,'[112]Input| Disposals'!$Q$7:$U$7,0))/10^3</f>
        <v>0</v>
      </c>
      <c r="I155" s="165">
        <f>INDEX('[112]Input| Disposals'!$Q$8:$U$57,MATCH($C155,'[112]Input| Disposals'!$M$8:$M$57,0),MATCH(I$117,'[112]Input| Disposals'!$Q$7:$U$7,0))/10^3</f>
        <v>0</v>
      </c>
      <c r="J155" s="165">
        <f>INDEX('[112]Input| Disposals'!$Q$8:$U$57,MATCH($C155,'[112]Input| Disposals'!$M$8:$M$57,0),MATCH(J$117,'[112]Input| Disposals'!$Q$7:$U$7,0))/10^3</f>
        <v>0</v>
      </c>
      <c r="K155" s="180">
        <f t="shared" si="16"/>
        <v>0</v>
      </c>
      <c r="O155" s="154"/>
      <c r="P155" s="154"/>
      <c r="Q155" s="154"/>
      <c r="R155" s="154"/>
      <c r="S155" s="154"/>
      <c r="T155" s="154"/>
      <c r="U155" s="154"/>
      <c r="V155" s="154"/>
    </row>
    <row r="156" spans="2:22" ht="15" hidden="1" outlineLevel="1">
      <c r="B156" s="163">
        <f t="shared" si="14"/>
        <v>39</v>
      </c>
      <c r="C156" s="164" t="str">
        <f t="shared" si="15"/>
        <v/>
      </c>
      <c r="D156" s="165">
        <v>0</v>
      </c>
      <c r="E156" s="165">
        <f>INDEX('[112]Input| Disposals'!$O$8:$U$57,MATCH($C156,'[112]Input| Disposals'!$M$8:$M$57,0),MATCH(E$117,'[112]Input| Disposals'!$O$7:$U$7,0))/10^3</f>
        <v>0</v>
      </c>
      <c r="F156" s="165">
        <f>INDEX('[112]Input| Disposals'!$Q$8:$U$57,MATCH($C156,'[112]Input| Disposals'!$M$8:$M$57,0),MATCH(F$117,'[112]Input| Disposals'!$Q$7:$U$7,0))/10^3</f>
        <v>0</v>
      </c>
      <c r="G156" s="165">
        <f>INDEX('[112]Input| Disposals'!$Q$8:$U$57,MATCH($C156,'[112]Input| Disposals'!$M$8:$M$57,0),MATCH(G$117,'[112]Input| Disposals'!$Q$7:$U$7,0))/10^3</f>
        <v>0</v>
      </c>
      <c r="H156" s="165">
        <f>INDEX('[112]Input| Disposals'!$Q$8:$U$57,MATCH($C156,'[112]Input| Disposals'!$M$8:$M$57,0),MATCH(H$117,'[112]Input| Disposals'!$Q$7:$U$7,0))/10^3</f>
        <v>0</v>
      </c>
      <c r="I156" s="165">
        <f>INDEX('[112]Input| Disposals'!$Q$8:$U$57,MATCH($C156,'[112]Input| Disposals'!$M$8:$M$57,0),MATCH(I$117,'[112]Input| Disposals'!$Q$7:$U$7,0))/10^3</f>
        <v>0</v>
      </c>
      <c r="J156" s="165">
        <f>INDEX('[112]Input| Disposals'!$Q$8:$U$57,MATCH($C156,'[112]Input| Disposals'!$M$8:$M$57,0),MATCH(J$117,'[112]Input| Disposals'!$Q$7:$U$7,0))/10^3</f>
        <v>0</v>
      </c>
      <c r="K156" s="180">
        <f t="shared" si="16"/>
        <v>0</v>
      </c>
      <c r="O156" s="154"/>
      <c r="P156" s="154"/>
      <c r="Q156" s="154"/>
      <c r="R156" s="154"/>
      <c r="S156" s="154"/>
      <c r="T156" s="154"/>
      <c r="U156" s="154"/>
      <c r="V156" s="154"/>
    </row>
    <row r="157" spans="2:22" ht="15" hidden="1" outlineLevel="1">
      <c r="B157" s="163">
        <f t="shared" si="14"/>
        <v>40</v>
      </c>
      <c r="C157" s="164" t="str">
        <f t="shared" si="15"/>
        <v/>
      </c>
      <c r="D157" s="165">
        <v>0</v>
      </c>
      <c r="E157" s="165">
        <f>INDEX('[112]Input| Disposals'!$O$8:$U$57,MATCH($C157,'[112]Input| Disposals'!$M$8:$M$57,0),MATCH(E$117,'[112]Input| Disposals'!$O$7:$U$7,0))/10^3</f>
        <v>0</v>
      </c>
      <c r="F157" s="165">
        <f>INDEX('[112]Input| Disposals'!$Q$8:$U$57,MATCH($C157,'[112]Input| Disposals'!$M$8:$M$57,0),MATCH(F$117,'[112]Input| Disposals'!$Q$7:$U$7,0))/10^3</f>
        <v>0</v>
      </c>
      <c r="G157" s="165">
        <f>INDEX('[112]Input| Disposals'!$Q$8:$U$57,MATCH($C157,'[112]Input| Disposals'!$M$8:$M$57,0),MATCH(G$117,'[112]Input| Disposals'!$Q$7:$U$7,0))/10^3</f>
        <v>0</v>
      </c>
      <c r="H157" s="165">
        <f>INDEX('[112]Input| Disposals'!$Q$8:$U$57,MATCH($C157,'[112]Input| Disposals'!$M$8:$M$57,0),MATCH(H$117,'[112]Input| Disposals'!$Q$7:$U$7,0))/10^3</f>
        <v>0</v>
      </c>
      <c r="I157" s="165">
        <f>INDEX('[112]Input| Disposals'!$Q$8:$U$57,MATCH($C157,'[112]Input| Disposals'!$M$8:$M$57,0),MATCH(I$117,'[112]Input| Disposals'!$Q$7:$U$7,0))/10^3</f>
        <v>0</v>
      </c>
      <c r="J157" s="165">
        <f>INDEX('[112]Input| Disposals'!$Q$8:$U$57,MATCH($C157,'[112]Input| Disposals'!$M$8:$M$57,0),MATCH(J$117,'[112]Input| Disposals'!$Q$7:$U$7,0))/10^3</f>
        <v>0</v>
      </c>
      <c r="K157" s="180">
        <f t="shared" si="16"/>
        <v>0</v>
      </c>
      <c r="O157" s="154"/>
      <c r="P157" s="154"/>
      <c r="Q157" s="154"/>
      <c r="R157" s="154"/>
      <c r="S157" s="154"/>
      <c r="T157" s="154"/>
      <c r="U157" s="154"/>
      <c r="V157" s="154"/>
    </row>
    <row r="158" spans="2:22" ht="15" hidden="1" outlineLevel="1">
      <c r="B158" s="163">
        <f t="shared" si="14"/>
        <v>41</v>
      </c>
      <c r="C158" s="164" t="str">
        <f t="shared" si="15"/>
        <v/>
      </c>
      <c r="D158" s="165">
        <v>0</v>
      </c>
      <c r="E158" s="165">
        <f>INDEX('[112]Input| Disposals'!$O$8:$U$57,MATCH($C158,'[112]Input| Disposals'!$M$8:$M$57,0),MATCH(E$117,'[112]Input| Disposals'!$O$7:$U$7,0))/10^3</f>
        <v>0</v>
      </c>
      <c r="F158" s="165">
        <f>INDEX('[112]Input| Disposals'!$Q$8:$U$57,MATCH($C158,'[112]Input| Disposals'!$M$8:$M$57,0),MATCH(F$117,'[112]Input| Disposals'!$Q$7:$U$7,0))/10^3</f>
        <v>0</v>
      </c>
      <c r="G158" s="165">
        <f>INDEX('[112]Input| Disposals'!$Q$8:$U$57,MATCH($C158,'[112]Input| Disposals'!$M$8:$M$57,0),MATCH(G$117,'[112]Input| Disposals'!$Q$7:$U$7,0))/10^3</f>
        <v>0</v>
      </c>
      <c r="H158" s="165">
        <f>INDEX('[112]Input| Disposals'!$Q$8:$U$57,MATCH($C158,'[112]Input| Disposals'!$M$8:$M$57,0),MATCH(H$117,'[112]Input| Disposals'!$Q$7:$U$7,0))/10^3</f>
        <v>0</v>
      </c>
      <c r="I158" s="165">
        <f>INDEX('[112]Input| Disposals'!$Q$8:$U$57,MATCH($C158,'[112]Input| Disposals'!$M$8:$M$57,0),MATCH(I$117,'[112]Input| Disposals'!$Q$7:$U$7,0))/10^3</f>
        <v>0</v>
      </c>
      <c r="J158" s="165">
        <f>INDEX('[112]Input| Disposals'!$Q$8:$U$57,MATCH($C158,'[112]Input| Disposals'!$M$8:$M$57,0),MATCH(J$117,'[112]Input| Disposals'!$Q$7:$U$7,0))/10^3</f>
        <v>0</v>
      </c>
      <c r="K158" s="180">
        <f t="shared" si="16"/>
        <v>0</v>
      </c>
      <c r="O158" s="154"/>
      <c r="P158" s="154"/>
      <c r="Q158" s="154"/>
      <c r="R158" s="154"/>
      <c r="S158" s="154"/>
      <c r="T158" s="154"/>
      <c r="U158" s="154"/>
      <c r="V158" s="154"/>
    </row>
    <row r="159" spans="2:22" ht="15" hidden="1" outlineLevel="1">
      <c r="B159" s="163">
        <f t="shared" si="14"/>
        <v>42</v>
      </c>
      <c r="C159" s="164" t="str">
        <f t="shared" si="15"/>
        <v/>
      </c>
      <c r="D159" s="165">
        <v>0</v>
      </c>
      <c r="E159" s="165">
        <f>INDEX('[112]Input| Disposals'!$O$8:$U$57,MATCH($C159,'[112]Input| Disposals'!$M$8:$M$57,0),MATCH(E$117,'[112]Input| Disposals'!$O$7:$U$7,0))/10^3</f>
        <v>0</v>
      </c>
      <c r="F159" s="165">
        <f>INDEX('[112]Input| Disposals'!$Q$8:$U$57,MATCH($C159,'[112]Input| Disposals'!$M$8:$M$57,0),MATCH(F$117,'[112]Input| Disposals'!$Q$7:$U$7,0))/10^3</f>
        <v>0</v>
      </c>
      <c r="G159" s="165">
        <f>INDEX('[112]Input| Disposals'!$Q$8:$U$57,MATCH($C159,'[112]Input| Disposals'!$M$8:$M$57,0),MATCH(G$117,'[112]Input| Disposals'!$Q$7:$U$7,0))/10^3</f>
        <v>0</v>
      </c>
      <c r="H159" s="165">
        <f>INDEX('[112]Input| Disposals'!$Q$8:$U$57,MATCH($C159,'[112]Input| Disposals'!$M$8:$M$57,0),MATCH(H$117,'[112]Input| Disposals'!$Q$7:$U$7,0))/10^3</f>
        <v>0</v>
      </c>
      <c r="I159" s="165">
        <f>INDEX('[112]Input| Disposals'!$Q$8:$U$57,MATCH($C159,'[112]Input| Disposals'!$M$8:$M$57,0),MATCH(I$117,'[112]Input| Disposals'!$Q$7:$U$7,0))/10^3</f>
        <v>0</v>
      </c>
      <c r="J159" s="165">
        <f>INDEX('[112]Input| Disposals'!$Q$8:$U$57,MATCH($C159,'[112]Input| Disposals'!$M$8:$M$57,0),MATCH(J$117,'[112]Input| Disposals'!$Q$7:$U$7,0))/10^3</f>
        <v>0</v>
      </c>
      <c r="K159" s="180">
        <f t="shared" si="16"/>
        <v>0</v>
      </c>
      <c r="O159" s="154"/>
      <c r="P159" s="154"/>
      <c r="Q159" s="154"/>
      <c r="R159" s="154"/>
      <c r="S159" s="154"/>
      <c r="T159" s="154"/>
      <c r="U159" s="154"/>
      <c r="V159" s="154"/>
    </row>
    <row r="160" spans="2:22" ht="15" hidden="1" outlineLevel="1">
      <c r="B160" s="163">
        <f t="shared" si="14"/>
        <v>43</v>
      </c>
      <c r="C160" s="164" t="str">
        <f t="shared" si="15"/>
        <v/>
      </c>
      <c r="D160" s="165">
        <v>0</v>
      </c>
      <c r="E160" s="165">
        <f>INDEX('[112]Input| Disposals'!$O$8:$U$57,MATCH($C160,'[112]Input| Disposals'!$M$8:$M$57,0),MATCH(E$117,'[112]Input| Disposals'!$O$7:$U$7,0))/10^3</f>
        <v>0</v>
      </c>
      <c r="F160" s="165">
        <f>INDEX('[112]Input| Disposals'!$Q$8:$U$57,MATCH($C160,'[112]Input| Disposals'!$M$8:$M$57,0),MATCH(F$117,'[112]Input| Disposals'!$Q$7:$U$7,0))/10^3</f>
        <v>0</v>
      </c>
      <c r="G160" s="165">
        <f>INDEX('[112]Input| Disposals'!$Q$8:$U$57,MATCH($C160,'[112]Input| Disposals'!$M$8:$M$57,0),MATCH(G$117,'[112]Input| Disposals'!$Q$7:$U$7,0))/10^3</f>
        <v>0</v>
      </c>
      <c r="H160" s="165">
        <f>INDEX('[112]Input| Disposals'!$Q$8:$U$57,MATCH($C160,'[112]Input| Disposals'!$M$8:$M$57,0),MATCH(H$117,'[112]Input| Disposals'!$Q$7:$U$7,0))/10^3</f>
        <v>0</v>
      </c>
      <c r="I160" s="165">
        <f>INDEX('[112]Input| Disposals'!$Q$8:$U$57,MATCH($C160,'[112]Input| Disposals'!$M$8:$M$57,0),MATCH(I$117,'[112]Input| Disposals'!$Q$7:$U$7,0))/10^3</f>
        <v>0</v>
      </c>
      <c r="J160" s="165">
        <f>INDEX('[112]Input| Disposals'!$Q$8:$U$57,MATCH($C160,'[112]Input| Disposals'!$M$8:$M$57,0),MATCH(J$117,'[112]Input| Disposals'!$Q$7:$U$7,0))/10^3</f>
        <v>0</v>
      </c>
      <c r="K160" s="180">
        <f t="shared" si="16"/>
        <v>0</v>
      </c>
      <c r="O160" s="154"/>
      <c r="P160" s="154"/>
      <c r="Q160" s="154"/>
      <c r="R160" s="154"/>
      <c r="S160" s="154"/>
      <c r="T160" s="154"/>
      <c r="U160" s="154"/>
      <c r="V160" s="154"/>
    </row>
    <row r="161" spans="1:41" ht="15" hidden="1" outlineLevel="1">
      <c r="B161" s="163">
        <f t="shared" si="14"/>
        <v>44</v>
      </c>
      <c r="C161" s="164" t="str">
        <f t="shared" si="15"/>
        <v/>
      </c>
      <c r="D161" s="165">
        <v>0</v>
      </c>
      <c r="E161" s="165">
        <f>INDEX('[112]Input| Disposals'!$O$8:$U$57,MATCH($C161,'[112]Input| Disposals'!$M$8:$M$57,0),MATCH(E$117,'[112]Input| Disposals'!$O$7:$U$7,0))/10^3</f>
        <v>0</v>
      </c>
      <c r="F161" s="165">
        <f>INDEX('[112]Input| Disposals'!$Q$8:$U$57,MATCH($C161,'[112]Input| Disposals'!$M$8:$M$57,0),MATCH(F$117,'[112]Input| Disposals'!$Q$7:$U$7,0))/10^3</f>
        <v>0</v>
      </c>
      <c r="G161" s="165">
        <f>INDEX('[112]Input| Disposals'!$Q$8:$U$57,MATCH($C161,'[112]Input| Disposals'!$M$8:$M$57,0),MATCH(G$117,'[112]Input| Disposals'!$Q$7:$U$7,0))/10^3</f>
        <v>0</v>
      </c>
      <c r="H161" s="165">
        <f>INDEX('[112]Input| Disposals'!$Q$8:$U$57,MATCH($C161,'[112]Input| Disposals'!$M$8:$M$57,0),MATCH(H$117,'[112]Input| Disposals'!$Q$7:$U$7,0))/10^3</f>
        <v>0</v>
      </c>
      <c r="I161" s="165">
        <f>INDEX('[112]Input| Disposals'!$Q$8:$U$57,MATCH($C161,'[112]Input| Disposals'!$M$8:$M$57,0),MATCH(I$117,'[112]Input| Disposals'!$Q$7:$U$7,0))/10^3</f>
        <v>0</v>
      </c>
      <c r="J161" s="165">
        <f>INDEX('[112]Input| Disposals'!$Q$8:$U$57,MATCH($C161,'[112]Input| Disposals'!$M$8:$M$57,0),MATCH(J$117,'[112]Input| Disposals'!$Q$7:$U$7,0))/10^3</f>
        <v>0</v>
      </c>
      <c r="K161" s="180">
        <f t="shared" si="16"/>
        <v>0</v>
      </c>
      <c r="O161" s="154"/>
      <c r="P161" s="154"/>
      <c r="Q161" s="154"/>
      <c r="R161" s="154"/>
      <c r="S161" s="154"/>
      <c r="T161" s="154"/>
      <c r="U161" s="154"/>
      <c r="V161" s="154"/>
    </row>
    <row r="162" spans="1:41" ht="15" hidden="1" outlineLevel="1">
      <c r="B162" s="163">
        <f t="shared" si="14"/>
        <v>45</v>
      </c>
      <c r="C162" s="164" t="str">
        <f t="shared" si="15"/>
        <v/>
      </c>
      <c r="D162" s="165">
        <v>0</v>
      </c>
      <c r="E162" s="165">
        <f>INDEX('[112]Input| Disposals'!$O$8:$U$57,MATCH($C162,'[112]Input| Disposals'!$M$8:$M$57,0),MATCH(E$117,'[112]Input| Disposals'!$O$7:$U$7,0))/10^3</f>
        <v>0</v>
      </c>
      <c r="F162" s="165">
        <f>INDEX('[112]Input| Disposals'!$Q$8:$U$57,MATCH($C162,'[112]Input| Disposals'!$M$8:$M$57,0),MATCH(F$117,'[112]Input| Disposals'!$Q$7:$U$7,0))/10^3</f>
        <v>0</v>
      </c>
      <c r="G162" s="165">
        <f>INDEX('[112]Input| Disposals'!$Q$8:$U$57,MATCH($C162,'[112]Input| Disposals'!$M$8:$M$57,0),MATCH(G$117,'[112]Input| Disposals'!$Q$7:$U$7,0))/10^3</f>
        <v>0</v>
      </c>
      <c r="H162" s="165">
        <f>INDEX('[112]Input| Disposals'!$Q$8:$U$57,MATCH($C162,'[112]Input| Disposals'!$M$8:$M$57,0),MATCH(H$117,'[112]Input| Disposals'!$Q$7:$U$7,0))/10^3</f>
        <v>0</v>
      </c>
      <c r="I162" s="165">
        <f>INDEX('[112]Input| Disposals'!$Q$8:$U$57,MATCH($C162,'[112]Input| Disposals'!$M$8:$M$57,0),MATCH(I$117,'[112]Input| Disposals'!$Q$7:$U$7,0))/10^3</f>
        <v>0</v>
      </c>
      <c r="J162" s="165">
        <f>INDEX('[112]Input| Disposals'!$Q$8:$U$57,MATCH($C162,'[112]Input| Disposals'!$M$8:$M$57,0),MATCH(J$117,'[112]Input| Disposals'!$Q$7:$U$7,0))/10^3</f>
        <v>0</v>
      </c>
      <c r="K162" s="180">
        <f t="shared" si="16"/>
        <v>0</v>
      </c>
      <c r="O162" s="154"/>
      <c r="P162" s="154"/>
      <c r="Q162" s="154"/>
      <c r="R162" s="154"/>
      <c r="S162" s="154"/>
      <c r="T162" s="154"/>
      <c r="U162" s="154"/>
      <c r="V162" s="154"/>
    </row>
    <row r="163" spans="1:41" ht="15" hidden="1" outlineLevel="1">
      <c r="B163" s="163">
        <f t="shared" si="14"/>
        <v>46</v>
      </c>
      <c r="C163" s="164" t="str">
        <f t="shared" si="15"/>
        <v/>
      </c>
      <c r="D163" s="165">
        <v>0</v>
      </c>
      <c r="E163" s="165">
        <f>INDEX('[112]Input| Disposals'!$O$8:$U$57,MATCH($C163,'[112]Input| Disposals'!$M$8:$M$57,0),MATCH(E$117,'[112]Input| Disposals'!$O$7:$U$7,0))/10^3</f>
        <v>0</v>
      </c>
      <c r="F163" s="165">
        <f>INDEX('[112]Input| Disposals'!$Q$8:$U$57,MATCH($C163,'[112]Input| Disposals'!$M$8:$M$57,0),MATCH(F$117,'[112]Input| Disposals'!$Q$7:$U$7,0))/10^3</f>
        <v>0</v>
      </c>
      <c r="G163" s="165">
        <f>INDEX('[112]Input| Disposals'!$Q$8:$U$57,MATCH($C163,'[112]Input| Disposals'!$M$8:$M$57,0),MATCH(G$117,'[112]Input| Disposals'!$Q$7:$U$7,0))/10^3</f>
        <v>0</v>
      </c>
      <c r="H163" s="165">
        <f>INDEX('[112]Input| Disposals'!$Q$8:$U$57,MATCH($C163,'[112]Input| Disposals'!$M$8:$M$57,0),MATCH(H$117,'[112]Input| Disposals'!$Q$7:$U$7,0))/10^3</f>
        <v>0</v>
      </c>
      <c r="I163" s="165">
        <f>INDEX('[112]Input| Disposals'!$Q$8:$U$57,MATCH($C163,'[112]Input| Disposals'!$M$8:$M$57,0),MATCH(I$117,'[112]Input| Disposals'!$Q$7:$U$7,0))/10^3</f>
        <v>0</v>
      </c>
      <c r="J163" s="165">
        <f>INDEX('[112]Input| Disposals'!$Q$8:$U$57,MATCH($C163,'[112]Input| Disposals'!$M$8:$M$57,0),MATCH(J$117,'[112]Input| Disposals'!$Q$7:$U$7,0))/10^3</f>
        <v>0</v>
      </c>
      <c r="K163" s="180">
        <f t="shared" si="16"/>
        <v>0</v>
      </c>
      <c r="O163" s="154"/>
      <c r="P163" s="154"/>
      <c r="Q163" s="154"/>
      <c r="R163" s="154"/>
      <c r="S163" s="154"/>
      <c r="T163" s="154"/>
      <c r="U163" s="154"/>
      <c r="V163" s="154"/>
    </row>
    <row r="164" spans="1:41" ht="15" hidden="1" outlineLevel="1">
      <c r="B164" s="163">
        <f t="shared" si="14"/>
        <v>47</v>
      </c>
      <c r="C164" s="164" t="str">
        <f t="shared" si="15"/>
        <v/>
      </c>
      <c r="D164" s="165">
        <v>0</v>
      </c>
      <c r="E164" s="165">
        <f>INDEX('[112]Input| Disposals'!$O$8:$U$57,MATCH($C164,'[112]Input| Disposals'!$M$8:$M$57,0),MATCH(E$117,'[112]Input| Disposals'!$O$7:$U$7,0))/10^3</f>
        <v>0</v>
      </c>
      <c r="F164" s="165">
        <f>INDEX('[112]Input| Disposals'!$Q$8:$U$57,MATCH($C164,'[112]Input| Disposals'!$M$8:$M$57,0),MATCH(F$117,'[112]Input| Disposals'!$Q$7:$U$7,0))/10^3</f>
        <v>0</v>
      </c>
      <c r="G164" s="165">
        <f>INDEX('[112]Input| Disposals'!$Q$8:$U$57,MATCH($C164,'[112]Input| Disposals'!$M$8:$M$57,0),MATCH(G$117,'[112]Input| Disposals'!$Q$7:$U$7,0))/10^3</f>
        <v>0</v>
      </c>
      <c r="H164" s="165">
        <f>INDEX('[112]Input| Disposals'!$Q$8:$U$57,MATCH($C164,'[112]Input| Disposals'!$M$8:$M$57,0),MATCH(H$117,'[112]Input| Disposals'!$Q$7:$U$7,0))/10^3</f>
        <v>0</v>
      </c>
      <c r="I164" s="165">
        <f>INDEX('[112]Input| Disposals'!$Q$8:$U$57,MATCH($C164,'[112]Input| Disposals'!$M$8:$M$57,0),MATCH(I$117,'[112]Input| Disposals'!$Q$7:$U$7,0))/10^3</f>
        <v>0</v>
      </c>
      <c r="J164" s="165">
        <f>INDEX('[112]Input| Disposals'!$Q$8:$U$57,MATCH($C164,'[112]Input| Disposals'!$M$8:$M$57,0),MATCH(J$117,'[112]Input| Disposals'!$Q$7:$U$7,0))/10^3</f>
        <v>0</v>
      </c>
      <c r="K164" s="180">
        <f t="shared" si="16"/>
        <v>0</v>
      </c>
      <c r="O164" s="154"/>
      <c r="P164" s="154"/>
      <c r="Q164" s="154"/>
      <c r="R164" s="154"/>
      <c r="S164" s="154"/>
      <c r="T164" s="154"/>
      <c r="U164" s="154"/>
      <c r="V164" s="154"/>
    </row>
    <row r="165" spans="1:41" ht="15" hidden="1" outlineLevel="1">
      <c r="B165" s="163">
        <f t="shared" si="14"/>
        <v>48</v>
      </c>
      <c r="C165" s="164" t="str">
        <f t="shared" si="15"/>
        <v/>
      </c>
      <c r="D165" s="165">
        <v>0</v>
      </c>
      <c r="E165" s="165">
        <f>INDEX('[112]Input| Disposals'!$O$8:$U$57,MATCH($C165,'[112]Input| Disposals'!$M$8:$M$57,0),MATCH(E$117,'[112]Input| Disposals'!$O$7:$U$7,0))/10^3</f>
        <v>0</v>
      </c>
      <c r="F165" s="165">
        <f>INDEX('[112]Input| Disposals'!$Q$8:$U$57,MATCH($C165,'[112]Input| Disposals'!$M$8:$M$57,0),MATCH(F$117,'[112]Input| Disposals'!$Q$7:$U$7,0))/10^3</f>
        <v>0</v>
      </c>
      <c r="G165" s="165">
        <f>INDEX('[112]Input| Disposals'!$Q$8:$U$57,MATCH($C165,'[112]Input| Disposals'!$M$8:$M$57,0),MATCH(G$117,'[112]Input| Disposals'!$Q$7:$U$7,0))/10^3</f>
        <v>0</v>
      </c>
      <c r="H165" s="165">
        <f>INDEX('[112]Input| Disposals'!$Q$8:$U$57,MATCH($C165,'[112]Input| Disposals'!$M$8:$M$57,0),MATCH(H$117,'[112]Input| Disposals'!$Q$7:$U$7,0))/10^3</f>
        <v>0</v>
      </c>
      <c r="I165" s="165">
        <f>INDEX('[112]Input| Disposals'!$Q$8:$U$57,MATCH($C165,'[112]Input| Disposals'!$M$8:$M$57,0),MATCH(I$117,'[112]Input| Disposals'!$Q$7:$U$7,0))/10^3</f>
        <v>0</v>
      </c>
      <c r="J165" s="165">
        <f>INDEX('[112]Input| Disposals'!$Q$8:$U$57,MATCH($C165,'[112]Input| Disposals'!$M$8:$M$57,0),MATCH(J$117,'[112]Input| Disposals'!$Q$7:$U$7,0))/10^3</f>
        <v>0</v>
      </c>
      <c r="K165" s="180">
        <f t="shared" si="16"/>
        <v>0</v>
      </c>
      <c r="O165" s="154"/>
      <c r="P165" s="154"/>
      <c r="Q165" s="154"/>
      <c r="R165" s="154"/>
      <c r="S165" s="154"/>
      <c r="T165" s="154"/>
      <c r="U165" s="154"/>
      <c r="V165" s="154"/>
    </row>
    <row r="166" spans="1:41" ht="15" hidden="1" outlineLevel="1">
      <c r="B166" s="163">
        <f t="shared" si="14"/>
        <v>49</v>
      </c>
      <c r="C166" s="164" t="str">
        <f t="shared" si="15"/>
        <v/>
      </c>
      <c r="D166" s="165">
        <v>0</v>
      </c>
      <c r="E166" s="165">
        <f>INDEX('[112]Input| Disposals'!$O$8:$U$57,MATCH($C166,'[112]Input| Disposals'!$M$8:$M$57,0),MATCH(E$117,'[112]Input| Disposals'!$O$7:$U$7,0))/10^3</f>
        <v>0</v>
      </c>
      <c r="F166" s="165">
        <f>INDEX('[112]Input| Disposals'!$Q$8:$U$57,MATCH($C166,'[112]Input| Disposals'!$M$8:$M$57,0),MATCH(F$117,'[112]Input| Disposals'!$Q$7:$U$7,0))/10^3</f>
        <v>0</v>
      </c>
      <c r="G166" s="165">
        <f>INDEX('[112]Input| Disposals'!$Q$8:$U$57,MATCH($C166,'[112]Input| Disposals'!$M$8:$M$57,0),MATCH(G$117,'[112]Input| Disposals'!$Q$7:$U$7,0))/10^3</f>
        <v>0</v>
      </c>
      <c r="H166" s="165">
        <f>INDEX('[112]Input| Disposals'!$Q$8:$U$57,MATCH($C166,'[112]Input| Disposals'!$M$8:$M$57,0),MATCH(H$117,'[112]Input| Disposals'!$Q$7:$U$7,0))/10^3</f>
        <v>0</v>
      </c>
      <c r="I166" s="165">
        <f>INDEX('[112]Input| Disposals'!$Q$8:$U$57,MATCH($C166,'[112]Input| Disposals'!$M$8:$M$57,0),MATCH(I$117,'[112]Input| Disposals'!$Q$7:$U$7,0))/10^3</f>
        <v>0</v>
      </c>
      <c r="J166" s="165">
        <f>INDEX('[112]Input| Disposals'!$Q$8:$U$57,MATCH($C166,'[112]Input| Disposals'!$M$8:$M$57,0),MATCH(J$117,'[112]Input| Disposals'!$Q$7:$U$7,0))/10^3</f>
        <v>0</v>
      </c>
      <c r="K166" s="180">
        <f t="shared" si="16"/>
        <v>0</v>
      </c>
      <c r="O166" s="154"/>
      <c r="P166" s="154"/>
      <c r="Q166" s="154"/>
      <c r="R166" s="154"/>
      <c r="S166" s="154"/>
      <c r="T166" s="154"/>
      <c r="U166" s="154"/>
      <c r="V166" s="154"/>
    </row>
    <row r="167" spans="1:41" ht="15" hidden="1" outlineLevel="1">
      <c r="B167" s="163">
        <f t="shared" si="14"/>
        <v>50</v>
      </c>
      <c r="C167" s="164" t="str">
        <f t="shared" si="15"/>
        <v/>
      </c>
      <c r="D167" s="165">
        <v>0</v>
      </c>
      <c r="E167" s="165">
        <f>INDEX('[112]Input| Disposals'!$O$8:$U$57,MATCH($C167,'[112]Input| Disposals'!$M$8:$M$57,0),MATCH(E$117,'[112]Input| Disposals'!$O$7:$U$7,0))/10^3</f>
        <v>0</v>
      </c>
      <c r="F167" s="165">
        <f>INDEX('[112]Input| Disposals'!$Q$8:$U$57,MATCH($C167,'[112]Input| Disposals'!$M$8:$M$57,0),MATCH(F$117,'[112]Input| Disposals'!$Q$7:$U$7,0))/10^3</f>
        <v>0</v>
      </c>
      <c r="G167" s="165">
        <f>INDEX('[112]Input| Disposals'!$Q$8:$U$57,MATCH($C167,'[112]Input| Disposals'!$M$8:$M$57,0),MATCH(G$117,'[112]Input| Disposals'!$Q$7:$U$7,0))/10^3</f>
        <v>0</v>
      </c>
      <c r="H167" s="165">
        <f>INDEX('[112]Input| Disposals'!$Q$8:$U$57,MATCH($C167,'[112]Input| Disposals'!$M$8:$M$57,0),MATCH(H$117,'[112]Input| Disposals'!$Q$7:$U$7,0))/10^3</f>
        <v>0</v>
      </c>
      <c r="I167" s="165">
        <f>INDEX('[112]Input| Disposals'!$Q$8:$U$57,MATCH($C167,'[112]Input| Disposals'!$M$8:$M$57,0),MATCH(I$117,'[112]Input| Disposals'!$Q$7:$U$7,0))/10^3</f>
        <v>0</v>
      </c>
      <c r="J167" s="165">
        <f>INDEX('[112]Input| Disposals'!$Q$8:$U$57,MATCH($C167,'[112]Input| Disposals'!$M$8:$M$57,0),MATCH(J$117,'[112]Input| Disposals'!$Q$7:$U$7,0))/10^3</f>
        <v>0</v>
      </c>
      <c r="K167" s="180">
        <f t="shared" si="16"/>
        <v>0</v>
      </c>
      <c r="O167" s="154"/>
      <c r="P167" s="154"/>
      <c r="Q167" s="154"/>
      <c r="R167" s="154"/>
      <c r="S167" s="154"/>
      <c r="T167" s="154"/>
      <c r="U167" s="154"/>
      <c r="V167" s="154"/>
    </row>
    <row r="168" spans="1:41" collapsed="1">
      <c r="C168" s="175" t="s">
        <v>5</v>
      </c>
      <c r="D168" s="181">
        <v>0.14632679846749141</v>
      </c>
      <c r="E168" s="167">
        <f>IFERROR(SUM(E118:E167),"")</f>
        <v>0.16681687372013651</v>
      </c>
      <c r="F168" s="167">
        <f t="shared" ref="F168:K168" si="17">IFERROR(SUM(F118:F167),"")</f>
        <v>0.20460378839590443</v>
      </c>
      <c r="G168" s="167">
        <f t="shared" si="17"/>
        <v>0.21200088249337878</v>
      </c>
      <c r="H168" s="167">
        <f t="shared" si="17"/>
        <v>0.10825908868259386</v>
      </c>
      <c r="I168" s="167">
        <f t="shared" si="17"/>
        <v>0.10875081516696246</v>
      </c>
      <c r="J168" s="167">
        <f t="shared" si="17"/>
        <v>0.11245452100341297</v>
      </c>
      <c r="K168" s="167">
        <f t="shared" si="17"/>
        <v>0.74606909574225244</v>
      </c>
      <c r="O168" s="154"/>
      <c r="P168" s="154"/>
      <c r="Q168" s="154"/>
      <c r="R168" s="154"/>
      <c r="S168" s="154"/>
      <c r="T168" s="154"/>
      <c r="U168" s="154"/>
      <c r="V168" s="154"/>
    </row>
    <row r="169" spans="1:41" s="168" customFormat="1">
      <c r="A169" s="176"/>
      <c r="C169" s="170"/>
      <c r="D169" s="168" t="b">
        <f>D168='Output| PTRM (T)'!D168</f>
        <v>0</v>
      </c>
      <c r="E169" s="168" t="b">
        <f>E168='Output| PTRM (T)'!E168</f>
        <v>1</v>
      </c>
      <c r="F169" s="168" t="b">
        <f>F168='Output| PTRM (T)'!F168</f>
        <v>1</v>
      </c>
      <c r="G169" s="168" t="b">
        <f>G168='Output| PTRM (T)'!G168</f>
        <v>1</v>
      </c>
      <c r="H169" s="168" t="b">
        <f>H168='Output| PTRM (T)'!H168</f>
        <v>1</v>
      </c>
      <c r="I169" s="168" t="b">
        <f>I168='Output| PTRM (T)'!I168</f>
        <v>1</v>
      </c>
      <c r="J169" s="168" t="b">
        <f>J168='Output| PTRM (T)'!J168</f>
        <v>1</v>
      </c>
      <c r="K169" s="168" t="b">
        <f>K168='Output| PTRM (T)'!K168</f>
        <v>1</v>
      </c>
      <c r="X169" s="154"/>
      <c r="Y169" s="154"/>
      <c r="Z169" s="155"/>
      <c r="AA169" s="155"/>
      <c r="AB169" s="155"/>
      <c r="AC169" s="155"/>
      <c r="AD169" s="155"/>
      <c r="AE169" s="155"/>
      <c r="AF169" s="154"/>
      <c r="AG169" s="154"/>
      <c r="AH169" s="154"/>
      <c r="AI169" s="154"/>
      <c r="AJ169" s="155"/>
      <c r="AK169" s="155"/>
      <c r="AL169" s="155"/>
      <c r="AM169" s="155"/>
      <c r="AN169" s="155"/>
      <c r="AO169" s="155"/>
    </row>
    <row r="170" spans="1:41">
      <c r="A170" s="273"/>
      <c r="B170" s="273"/>
      <c r="C170" s="273" t="str">
        <f>IFERROR(LEFT(C115,2)+1&amp;". Forecast net capital expenditure – as incurred ($millions "&amp;'[112]Input| Escalations'!$E$10&amp;" "&amp;'[112]Input| Escalations'!$D$10&amp;") (Transmission)","")</f>
        <v>64. Forecast net capital expenditure – as incurred ($millions June 2024) (Transmission)</v>
      </c>
      <c r="D170" s="273"/>
      <c r="E170" s="273"/>
      <c r="F170" s="273"/>
      <c r="G170" s="273"/>
      <c r="H170" s="273"/>
      <c r="I170" s="273"/>
      <c r="J170" s="273"/>
      <c r="K170" s="273"/>
    </row>
    <row r="171" spans="1:41">
      <c r="D171" s="161">
        <f>IF(ABS(D58-D168-D113-D223)&lt;0.000001,0,1)</f>
        <v>1</v>
      </c>
      <c r="E171" s="161">
        <f>IF(ABS(E58-E168-E113-E223)&lt;0.000001,0,1)</f>
        <v>0</v>
      </c>
      <c r="F171" s="161">
        <f t="shared" ref="F171:K171" si="18">IF(ABS(F58-F168-F113-F223)&lt;0.000001,0,1)</f>
        <v>0</v>
      </c>
      <c r="G171" s="161">
        <f t="shared" si="18"/>
        <v>0</v>
      </c>
      <c r="H171" s="161">
        <f t="shared" si="18"/>
        <v>0</v>
      </c>
      <c r="I171" s="161">
        <f t="shared" si="18"/>
        <v>0</v>
      </c>
      <c r="J171" s="161">
        <f t="shared" si="18"/>
        <v>0</v>
      </c>
      <c r="K171" s="161">
        <f t="shared" si="18"/>
        <v>0</v>
      </c>
    </row>
    <row r="172" spans="1:41">
      <c r="C172" s="162" t="s">
        <v>9</v>
      </c>
      <c r="D172" s="162" t="str">
        <f t="shared" ref="D172:J172" si="19">D$7</f>
        <v>2022-23</v>
      </c>
      <c r="E172" s="162" t="str">
        <f t="shared" si="19"/>
        <v>2023-24</v>
      </c>
      <c r="F172" s="162" t="str">
        <f t="shared" si="19"/>
        <v>2024-25</v>
      </c>
      <c r="G172" s="162" t="str">
        <f t="shared" si="19"/>
        <v>2025-26</v>
      </c>
      <c r="H172" s="162" t="str">
        <f t="shared" si="19"/>
        <v>2026-27</v>
      </c>
      <c r="I172" s="162" t="str">
        <f t="shared" si="19"/>
        <v>2027-28</v>
      </c>
      <c r="J172" s="162" t="str">
        <f t="shared" si="19"/>
        <v>2028-29</v>
      </c>
      <c r="K172" s="162" t="s">
        <v>5</v>
      </c>
    </row>
    <row r="173" spans="1:41">
      <c r="B173" s="163">
        <v>1</v>
      </c>
      <c r="C173" s="164" t="str">
        <f>'Output| PTRM (T)'!C173</f>
        <v>Sub-transmission Overhead</v>
      </c>
      <c r="D173" s="179">
        <v>1.342850345948182</v>
      </c>
      <c r="E173" s="165">
        <f>'Output| PTRM (T)'!E173</f>
        <v>0.39962714556156775</v>
      </c>
      <c r="F173" s="165">
        <f>'Output| PTRM (T)'!F173</f>
        <v>1.4975465788418039</v>
      </c>
      <c r="G173" s="165">
        <f>'Output| PTRM (T)'!G173</f>
        <v>1.5088472297864706</v>
      </c>
      <c r="H173" s="165">
        <f>'Output| PTRM (T)'!H173</f>
        <v>1.9105834050341455</v>
      </c>
      <c r="I173" s="165">
        <f>'Output| PTRM (T)'!I173</f>
        <v>2.3032375226462904</v>
      </c>
      <c r="J173" s="165">
        <f>'Output| PTRM (T)'!J173</f>
        <v>6.7724913007137424</v>
      </c>
      <c r="K173" s="165">
        <f>'Output| PTRM (T)'!K173</f>
        <v>13.992706037022453</v>
      </c>
    </row>
    <row r="174" spans="1:41">
      <c r="B174" s="163">
        <f>IFERROR(B173+1,"")</f>
        <v>2</v>
      </c>
      <c r="C174" s="164" t="str">
        <f>'Output| PTRM (T)'!C174</f>
        <v>Sub-transmission Underground</v>
      </c>
      <c r="D174" s="179">
        <v>0</v>
      </c>
      <c r="E174" s="165">
        <f>'Output| PTRM (T)'!E174</f>
        <v>0</v>
      </c>
      <c r="F174" s="165">
        <f>'Output| PTRM (T)'!F174</f>
        <v>0</v>
      </c>
      <c r="G174" s="165">
        <f>'Output| PTRM (T)'!G174</f>
        <v>0</v>
      </c>
      <c r="H174" s="165">
        <f>'Output| PTRM (T)'!H174</f>
        <v>0</v>
      </c>
      <c r="I174" s="165">
        <f>'Output| PTRM (T)'!I174</f>
        <v>0</v>
      </c>
      <c r="J174" s="165">
        <f>'Output| PTRM (T)'!J174</f>
        <v>0</v>
      </c>
      <c r="K174" s="165">
        <f>'Output| PTRM (T)'!K174</f>
        <v>0</v>
      </c>
    </row>
    <row r="175" spans="1:41">
      <c r="B175" s="163">
        <f t="shared" ref="B175:B222" si="20">IFERROR(B174+1,"")</f>
        <v>3</v>
      </c>
      <c r="C175" s="164" t="str">
        <f>'Output| PTRM (T)'!C175</f>
        <v>Zone Substation Tx</v>
      </c>
      <c r="D175" s="179">
        <v>7.8758413977412864</v>
      </c>
      <c r="E175" s="165">
        <f>'Output| PTRM (T)'!E175</f>
        <v>-10.215556133237538</v>
      </c>
      <c r="F175" s="165">
        <f>'Output| PTRM (T)'!F175</f>
        <v>6.2179256081188425</v>
      </c>
      <c r="G175" s="165">
        <f>'Output| PTRM (T)'!G175</f>
        <v>8.4634239176433645</v>
      </c>
      <c r="H175" s="165">
        <f>'Output| PTRM (T)'!H175</f>
        <v>5.8895008282104362</v>
      </c>
      <c r="I175" s="165">
        <f>'Output| PTRM (T)'!I175</f>
        <v>6.5192455019869939</v>
      </c>
      <c r="J175" s="165">
        <f>'Output| PTRM (T)'!J175</f>
        <v>7.270275482638354</v>
      </c>
      <c r="K175" s="165">
        <f>'Output| PTRM (T)'!K175</f>
        <v>34.360371338597993</v>
      </c>
    </row>
    <row r="176" spans="1:41">
      <c r="B176" s="163">
        <f t="shared" si="20"/>
        <v>4</v>
      </c>
      <c r="C176" s="164" t="str">
        <f>'Output| PTRM (T)'!C176</f>
        <v>IT &amp; Communication Systems (Networks) Tx</v>
      </c>
      <c r="D176" s="179">
        <v>1.3767148496133805</v>
      </c>
      <c r="E176" s="165">
        <f>'Output| PTRM (T)'!E176</f>
        <v>0.99318597452192048</v>
      </c>
      <c r="F176" s="165">
        <f>'Output| PTRM (T)'!F176</f>
        <v>1.1916380281704411</v>
      </c>
      <c r="G176" s="165">
        <f>'Output| PTRM (T)'!G176</f>
        <v>1.3402532241435188</v>
      </c>
      <c r="H176" s="165">
        <f>'Output| PTRM (T)'!H176</f>
        <v>1.3840828839775077</v>
      </c>
      <c r="I176" s="165">
        <f>'Output| PTRM (T)'!I176</f>
        <v>1.7683471073350148</v>
      </c>
      <c r="J176" s="165">
        <f>'Output| PTRM (T)'!J176</f>
        <v>2.0206609152739481</v>
      </c>
      <c r="K176" s="165">
        <f>'Output| PTRM (T)'!K176</f>
        <v>7.7049821589004299</v>
      </c>
    </row>
    <row r="177" spans="2:11">
      <c r="B177" s="163">
        <f t="shared" si="20"/>
        <v>5</v>
      </c>
      <c r="C177" s="164" t="str">
        <f>'Output| PTRM (T)'!C177</f>
        <v>Motor Vehicles Tx</v>
      </c>
      <c r="D177" s="179">
        <v>0.54025341114750791</v>
      </c>
      <c r="E177" s="165">
        <f>'Output| PTRM (T)'!E177</f>
        <v>0.59886146094845905</v>
      </c>
      <c r="F177" s="165">
        <f>'Output| PTRM (T)'!F177</f>
        <v>0.75307668650178006</v>
      </c>
      <c r="G177" s="165">
        <f>'Output| PTRM (T)'!G177</f>
        <v>0.77902962392751118</v>
      </c>
      <c r="H177" s="165">
        <f>'Output| PTRM (T)'!H177</f>
        <v>0.4332546902449132</v>
      </c>
      <c r="I177" s="165">
        <f>'Output| PTRM (T)'!I177</f>
        <v>0.43533829474623148</v>
      </c>
      <c r="J177" s="165">
        <f>'Output| PTRM (T)'!J177</f>
        <v>0.44842830511691278</v>
      </c>
      <c r="K177" s="165">
        <f>'Output| PTRM (T)'!K177</f>
        <v>2.8491276005373489</v>
      </c>
    </row>
    <row r="178" spans="2:11">
      <c r="B178" s="163">
        <f t="shared" si="20"/>
        <v>6</v>
      </c>
      <c r="C178" s="164" t="str">
        <f>'Output| PTRM (T)'!C178</f>
        <v>Other Non-System Assets (Networks) Tx</v>
      </c>
      <c r="D178" s="179">
        <v>0.12256123929091159</v>
      </c>
      <c r="E178" s="165">
        <f>'Output| PTRM (T)'!E178</f>
        <v>0.10015607146933471</v>
      </c>
      <c r="F178" s="165">
        <f>'Output| PTRM (T)'!F178</f>
        <v>0.10040218753304296</v>
      </c>
      <c r="G178" s="165">
        <f>'Output| PTRM (T)'!G178</f>
        <v>0.1006109394090795</v>
      </c>
      <c r="H178" s="165">
        <f>'Output| PTRM (T)'!H178</f>
        <v>0.10075695072583302</v>
      </c>
      <c r="I178" s="165">
        <f>'Output| PTRM (T)'!I178</f>
        <v>0.10088464934429288</v>
      </c>
      <c r="J178" s="165">
        <f>'Output| PTRM (T)'!J178</f>
        <v>0.10108191556723212</v>
      </c>
      <c r="K178" s="165">
        <f>'Output| PTRM (T)'!K178</f>
        <v>0.50373664257948048</v>
      </c>
    </row>
    <row r="179" spans="2:11">
      <c r="B179" s="163">
        <f t="shared" si="20"/>
        <v>7</v>
      </c>
      <c r="C179" s="164" t="str">
        <f>'Output| PTRM (T)'!C179</f>
        <v>IT Systems (Corporate) Tx</v>
      </c>
      <c r="D179" s="179">
        <v>1.099673843669309</v>
      </c>
      <c r="E179" s="165">
        <f>'Output| PTRM (T)'!E179</f>
        <v>0.87191996530077787</v>
      </c>
      <c r="F179" s="165">
        <f>'Output| PTRM (T)'!F179</f>
        <v>0.1626775712852194</v>
      </c>
      <c r="G179" s="165">
        <f>'Output| PTRM (T)'!G179</f>
        <v>0.34018363067647411</v>
      </c>
      <c r="H179" s="165">
        <f>'Output| PTRM (T)'!H179</f>
        <v>0.110122265919361</v>
      </c>
      <c r="I179" s="165">
        <f>'Output| PTRM (T)'!I179</f>
        <v>0.10652259594875663</v>
      </c>
      <c r="J179" s="165">
        <f>'Output| PTRM (T)'!J179</f>
        <v>0.65503263858847693</v>
      </c>
      <c r="K179" s="165">
        <f>'Output| PTRM (T)'!K179</f>
        <v>1.3745387024182882</v>
      </c>
    </row>
    <row r="180" spans="2:11">
      <c r="B180" s="163">
        <f t="shared" si="20"/>
        <v>8</v>
      </c>
      <c r="C180" s="164" t="str">
        <f>'Output| PTRM (T)'!C180</f>
        <v>Telecommunications (Corporate) Tx</v>
      </c>
      <c r="D180" s="179">
        <v>0</v>
      </c>
      <c r="E180" s="165">
        <f>'Output| PTRM (T)'!E180</f>
        <v>0</v>
      </c>
      <c r="F180" s="165">
        <f>'Output| PTRM (T)'!F180</f>
        <v>0</v>
      </c>
      <c r="G180" s="165">
        <f>'Output| PTRM (T)'!G180</f>
        <v>0</v>
      </c>
      <c r="H180" s="165">
        <f>'Output| PTRM (T)'!H180</f>
        <v>0</v>
      </c>
      <c r="I180" s="165">
        <f>'Output| PTRM (T)'!I180</f>
        <v>0</v>
      </c>
      <c r="J180" s="165">
        <f>'Output| PTRM (T)'!J180</f>
        <v>0</v>
      </c>
      <c r="K180" s="165">
        <f>'Output| PTRM (T)'!K180</f>
        <v>0</v>
      </c>
    </row>
    <row r="181" spans="2:11">
      <c r="B181" s="163">
        <f t="shared" si="20"/>
        <v>9</v>
      </c>
      <c r="C181" s="164" t="str">
        <f>'Output| PTRM (T)'!C181</f>
        <v>Other Non-System Assets (Corporate) Tx</v>
      </c>
      <c r="D181" s="179">
        <v>0</v>
      </c>
      <c r="E181" s="165">
        <f>'Output| PTRM (T)'!E181</f>
        <v>0</v>
      </c>
      <c r="F181" s="165">
        <f>'Output| PTRM (T)'!F181</f>
        <v>0</v>
      </c>
      <c r="G181" s="165">
        <f>'Output| PTRM (T)'!G181</f>
        <v>0</v>
      </c>
      <c r="H181" s="165">
        <f>'Output| PTRM (T)'!H181</f>
        <v>0</v>
      </c>
      <c r="I181" s="165">
        <f>'Output| PTRM (T)'!I181</f>
        <v>0</v>
      </c>
      <c r="J181" s="165">
        <f>'Output| PTRM (T)'!J181</f>
        <v>0</v>
      </c>
      <c r="K181" s="165">
        <f>'Output| PTRM (T)'!K181</f>
        <v>0</v>
      </c>
    </row>
    <row r="182" spans="2:11">
      <c r="B182" s="163">
        <f t="shared" si="20"/>
        <v>10</v>
      </c>
      <c r="C182" s="164" t="str">
        <f>'Output| PTRM (T)'!C182</f>
        <v>Land Tx</v>
      </c>
      <c r="D182" s="179">
        <v>6.1550932096107194E-2</v>
      </c>
      <c r="E182" s="165">
        <f>'Output| PTRM (T)'!E182</f>
        <v>-9.5154897294795746E-2</v>
      </c>
      <c r="F182" s="165">
        <f>'Output| PTRM (T)'!F182</f>
        <v>5.0412234898775193E-2</v>
      </c>
      <c r="G182" s="165">
        <f>'Output| PTRM (T)'!G182</f>
        <v>7.0244560804955003E-2</v>
      </c>
      <c r="H182" s="165">
        <f>'Output| PTRM (T)'!H182</f>
        <v>4.7514596018516084E-2</v>
      </c>
      <c r="I182" s="165">
        <f>'Output| PTRM (T)'!I182</f>
        <v>5.3910328423000059E-2</v>
      </c>
      <c r="J182" s="165">
        <f>'Output| PTRM (T)'!J182</f>
        <v>6.0301063544645324E-2</v>
      </c>
      <c r="K182" s="165">
        <f>'Output| PTRM (T)'!K182</f>
        <v>0.28238278368989167</v>
      </c>
    </row>
    <row r="183" spans="2:11">
      <c r="B183" s="163">
        <f t="shared" si="20"/>
        <v>11</v>
      </c>
      <c r="C183" s="164" t="str">
        <f>'Output| PTRM (T)'!C183</f>
        <v>Buildings Tx</v>
      </c>
      <c r="D183" s="179">
        <v>2.6820061123872039</v>
      </c>
      <c r="E183" s="165">
        <f>'Output| PTRM (T)'!E183</f>
        <v>0.78192740672226102</v>
      </c>
      <c r="F183" s="165">
        <f>'Output| PTRM (T)'!F183</f>
        <v>0.10702816275753103</v>
      </c>
      <c r="G183" s="165">
        <f>'Output| PTRM (T)'!G183</f>
        <v>0.10838075530421101</v>
      </c>
      <c r="H183" s="165">
        <f>'Output| PTRM (T)'!H183</f>
        <v>0.10933195594700895</v>
      </c>
      <c r="I183" s="165">
        <f>'Output| PTRM (T)'!I183</f>
        <v>0.11016158219087969</v>
      </c>
      <c r="J183" s="165">
        <f>'Output| PTRM (T)'!J183</f>
        <v>0.11144001608630913</v>
      </c>
      <c r="K183" s="165">
        <f>'Output| PTRM (T)'!K183</f>
        <v>0.5463424722859398</v>
      </c>
    </row>
    <row r="184" spans="2:11">
      <c r="B184" s="163">
        <f t="shared" si="20"/>
        <v>12</v>
      </c>
      <c r="C184" s="164" t="str">
        <f>'Output| PTRM (T)'!C184</f>
        <v/>
      </c>
      <c r="D184" s="179">
        <v>0</v>
      </c>
      <c r="E184" s="165">
        <f>'Output| PTRM (T)'!E184</f>
        <v>0</v>
      </c>
      <c r="F184" s="165">
        <f>'Output| PTRM (T)'!F184</f>
        <v>0</v>
      </c>
      <c r="G184" s="165">
        <f>'Output| PTRM (T)'!G184</f>
        <v>0</v>
      </c>
      <c r="H184" s="165">
        <f>'Output| PTRM (T)'!H184</f>
        <v>0</v>
      </c>
      <c r="I184" s="165">
        <f>'Output| PTRM (T)'!I184</f>
        <v>0</v>
      </c>
      <c r="J184" s="165">
        <f>'Output| PTRM (T)'!J184</f>
        <v>0</v>
      </c>
      <c r="K184" s="165">
        <f>'Output| PTRM (T)'!K184</f>
        <v>0</v>
      </c>
    </row>
    <row r="185" spans="2:11" ht="15">
      <c r="B185" s="163">
        <f t="shared" si="20"/>
        <v>13</v>
      </c>
      <c r="C185" s="164" t="str">
        <f t="shared" ref="C185:C223" si="21">IFERROR(C130,"")</f>
        <v/>
      </c>
      <c r="D185" s="179">
        <v>0</v>
      </c>
      <c r="E185" s="165">
        <f>'[74]Output| PTRM (T)'!E185</f>
        <v>0</v>
      </c>
      <c r="F185" s="165">
        <f>'[74]Output| PTRM (T)'!F185</f>
        <v>0</v>
      </c>
      <c r="G185" s="165">
        <f>'[74]Output| PTRM (T)'!G185</f>
        <v>0</v>
      </c>
      <c r="H185" s="165">
        <f>'[74]Output| PTRM (T)'!H185</f>
        <v>0</v>
      </c>
      <c r="I185" s="165">
        <f>'[74]Output| PTRM (T)'!I185</f>
        <v>0</v>
      </c>
      <c r="J185" s="165">
        <f>'[74]Output| PTRM (T)'!J185</f>
        <v>0</v>
      </c>
      <c r="K185" s="180">
        <f t="shared" ref="K185:K222" si="22">IFERROR(SUM(F185:J185),"")</f>
        <v>0</v>
      </c>
    </row>
    <row r="186" spans="2:11" ht="15">
      <c r="B186" s="163">
        <f t="shared" si="20"/>
        <v>14</v>
      </c>
      <c r="C186" s="164" t="str">
        <f t="shared" si="21"/>
        <v/>
      </c>
      <c r="D186" s="179">
        <v>0</v>
      </c>
      <c r="E186" s="165">
        <f>'[74]Output| PTRM (T)'!E186</f>
        <v>0</v>
      </c>
      <c r="F186" s="165">
        <f>'[74]Output| PTRM (T)'!F186</f>
        <v>0</v>
      </c>
      <c r="G186" s="165">
        <f>'[74]Output| PTRM (T)'!G186</f>
        <v>0</v>
      </c>
      <c r="H186" s="165">
        <f>'[74]Output| PTRM (T)'!H186</f>
        <v>0</v>
      </c>
      <c r="I186" s="165">
        <f>'[74]Output| PTRM (T)'!I186</f>
        <v>0</v>
      </c>
      <c r="J186" s="165">
        <f>'[74]Output| PTRM (T)'!J186</f>
        <v>0</v>
      </c>
      <c r="K186" s="180">
        <f t="shared" si="22"/>
        <v>0</v>
      </c>
    </row>
    <row r="187" spans="2:11" ht="15">
      <c r="B187" s="163">
        <f t="shared" si="20"/>
        <v>15</v>
      </c>
      <c r="C187" s="164" t="str">
        <f t="shared" si="21"/>
        <v/>
      </c>
      <c r="D187" s="179">
        <v>0</v>
      </c>
      <c r="E187" s="165">
        <f>'[74]Output| PTRM (T)'!E187</f>
        <v>0</v>
      </c>
      <c r="F187" s="165">
        <f>'[74]Output| PTRM (T)'!F187</f>
        <v>0</v>
      </c>
      <c r="G187" s="165">
        <f>'[74]Output| PTRM (T)'!G187</f>
        <v>0</v>
      </c>
      <c r="H187" s="165">
        <f>'[74]Output| PTRM (T)'!H187</f>
        <v>0</v>
      </c>
      <c r="I187" s="165">
        <f>'[74]Output| PTRM (T)'!I187</f>
        <v>0</v>
      </c>
      <c r="J187" s="165">
        <f>'[74]Output| PTRM (T)'!J187</f>
        <v>0</v>
      </c>
      <c r="K187" s="180">
        <f t="shared" si="22"/>
        <v>0</v>
      </c>
    </row>
    <row r="188" spans="2:11" ht="15">
      <c r="B188" s="163">
        <f t="shared" si="20"/>
        <v>16</v>
      </c>
      <c r="C188" s="164" t="str">
        <f t="shared" si="21"/>
        <v/>
      </c>
      <c r="D188" s="179">
        <v>0</v>
      </c>
      <c r="E188" s="165">
        <f>'[74]Output| PTRM (T)'!E188</f>
        <v>0</v>
      </c>
      <c r="F188" s="165">
        <f>'[74]Output| PTRM (T)'!F188</f>
        <v>0</v>
      </c>
      <c r="G188" s="165">
        <f>'[74]Output| PTRM (T)'!G188</f>
        <v>0</v>
      </c>
      <c r="H188" s="165">
        <f>'[74]Output| PTRM (T)'!H188</f>
        <v>0</v>
      </c>
      <c r="I188" s="165">
        <f>'[74]Output| PTRM (T)'!I188</f>
        <v>0</v>
      </c>
      <c r="J188" s="165">
        <f>'[74]Output| PTRM (T)'!J188</f>
        <v>0</v>
      </c>
      <c r="K188" s="180">
        <f t="shared" si="22"/>
        <v>0</v>
      </c>
    </row>
    <row r="189" spans="2:11" ht="15">
      <c r="B189" s="163">
        <f t="shared" si="20"/>
        <v>17</v>
      </c>
      <c r="C189" s="164" t="str">
        <f t="shared" si="21"/>
        <v/>
      </c>
      <c r="D189" s="179">
        <v>0</v>
      </c>
      <c r="E189" s="165">
        <f>'[74]Output| PTRM (T)'!E189</f>
        <v>0</v>
      </c>
      <c r="F189" s="165">
        <f>'[74]Output| PTRM (T)'!F189</f>
        <v>0</v>
      </c>
      <c r="G189" s="165">
        <f>'[74]Output| PTRM (T)'!G189</f>
        <v>0</v>
      </c>
      <c r="H189" s="165">
        <f>'[74]Output| PTRM (T)'!H189</f>
        <v>0</v>
      </c>
      <c r="I189" s="165">
        <f>'[74]Output| PTRM (T)'!I189</f>
        <v>0</v>
      </c>
      <c r="J189" s="165">
        <f>'[74]Output| PTRM (T)'!J189</f>
        <v>0</v>
      </c>
      <c r="K189" s="180">
        <f t="shared" si="22"/>
        <v>0</v>
      </c>
    </row>
    <row r="190" spans="2:11" ht="15">
      <c r="B190" s="163">
        <f t="shared" si="20"/>
        <v>18</v>
      </c>
      <c r="C190" s="164" t="str">
        <f t="shared" si="21"/>
        <v/>
      </c>
      <c r="D190" s="179">
        <v>0</v>
      </c>
      <c r="E190" s="165">
        <f>'[74]Output| PTRM (T)'!E190</f>
        <v>0</v>
      </c>
      <c r="F190" s="165">
        <f>'[74]Output| PTRM (T)'!F190</f>
        <v>0</v>
      </c>
      <c r="G190" s="165">
        <f>'[74]Output| PTRM (T)'!G190</f>
        <v>0</v>
      </c>
      <c r="H190" s="165">
        <f>'[74]Output| PTRM (T)'!H190</f>
        <v>0</v>
      </c>
      <c r="I190" s="165">
        <f>'[74]Output| PTRM (T)'!I190</f>
        <v>0</v>
      </c>
      <c r="J190" s="165">
        <f>'[74]Output| PTRM (T)'!J190</f>
        <v>0</v>
      </c>
      <c r="K190" s="180">
        <f t="shared" si="22"/>
        <v>0</v>
      </c>
    </row>
    <row r="191" spans="2:11" ht="15">
      <c r="B191" s="163">
        <f t="shared" si="20"/>
        <v>19</v>
      </c>
      <c r="C191" s="164" t="str">
        <f t="shared" si="21"/>
        <v/>
      </c>
      <c r="D191" s="179">
        <v>0</v>
      </c>
      <c r="E191" s="165">
        <f>'[74]Output| PTRM (T)'!E191</f>
        <v>0</v>
      </c>
      <c r="F191" s="165">
        <f>'[74]Output| PTRM (T)'!F191</f>
        <v>0</v>
      </c>
      <c r="G191" s="165">
        <f>'[74]Output| PTRM (T)'!G191</f>
        <v>0</v>
      </c>
      <c r="H191" s="165">
        <f>'[74]Output| PTRM (T)'!H191</f>
        <v>0</v>
      </c>
      <c r="I191" s="165">
        <f>'[74]Output| PTRM (T)'!I191</f>
        <v>0</v>
      </c>
      <c r="J191" s="165">
        <f>'[74]Output| PTRM (T)'!J191</f>
        <v>0</v>
      </c>
      <c r="K191" s="180">
        <f t="shared" si="22"/>
        <v>0</v>
      </c>
    </row>
    <row r="192" spans="2:11" ht="15">
      <c r="B192" s="163">
        <f t="shared" si="20"/>
        <v>20</v>
      </c>
      <c r="C192" s="164" t="str">
        <f t="shared" si="21"/>
        <v/>
      </c>
      <c r="D192" s="179">
        <v>0</v>
      </c>
      <c r="E192" s="165">
        <f>'[74]Output| PTRM (T)'!E192</f>
        <v>0</v>
      </c>
      <c r="F192" s="165">
        <f>'[74]Output| PTRM (T)'!F192</f>
        <v>0</v>
      </c>
      <c r="G192" s="165">
        <f>'[74]Output| PTRM (T)'!G192</f>
        <v>0</v>
      </c>
      <c r="H192" s="165">
        <f>'[74]Output| PTRM (T)'!H192</f>
        <v>0</v>
      </c>
      <c r="I192" s="165">
        <f>'[74]Output| PTRM (T)'!I192</f>
        <v>0</v>
      </c>
      <c r="J192" s="165">
        <f>'[74]Output| PTRM (T)'!J192</f>
        <v>0</v>
      </c>
      <c r="K192" s="180">
        <f t="shared" si="22"/>
        <v>0</v>
      </c>
    </row>
    <row r="193" spans="2:11" ht="15" hidden="1" outlineLevel="1">
      <c r="B193" s="163">
        <f t="shared" si="20"/>
        <v>21</v>
      </c>
      <c r="C193" s="164" t="str">
        <f t="shared" si="21"/>
        <v/>
      </c>
      <c r="D193" s="179">
        <v>0</v>
      </c>
      <c r="E193" s="165">
        <f t="shared" ref="E193:J208" si="23">IFERROR(E28-E83-E138,"")</f>
        <v>0</v>
      </c>
      <c r="F193" s="165">
        <f t="shared" si="23"/>
        <v>0</v>
      </c>
      <c r="G193" s="165">
        <f t="shared" si="23"/>
        <v>0</v>
      </c>
      <c r="H193" s="165">
        <f t="shared" si="23"/>
        <v>0</v>
      </c>
      <c r="I193" s="165">
        <f t="shared" si="23"/>
        <v>0</v>
      </c>
      <c r="J193" s="165">
        <f t="shared" si="23"/>
        <v>0</v>
      </c>
      <c r="K193" s="180">
        <f t="shared" si="22"/>
        <v>0</v>
      </c>
    </row>
    <row r="194" spans="2:11" ht="15" hidden="1" outlineLevel="1">
      <c r="B194" s="163">
        <f t="shared" si="20"/>
        <v>22</v>
      </c>
      <c r="C194" s="164" t="str">
        <f t="shared" si="21"/>
        <v/>
      </c>
      <c r="D194" s="179">
        <v>0</v>
      </c>
      <c r="E194" s="165">
        <f t="shared" si="23"/>
        <v>0</v>
      </c>
      <c r="F194" s="165">
        <f t="shared" si="23"/>
        <v>0</v>
      </c>
      <c r="G194" s="165">
        <f t="shared" si="23"/>
        <v>0</v>
      </c>
      <c r="H194" s="165">
        <f t="shared" si="23"/>
        <v>0</v>
      </c>
      <c r="I194" s="165">
        <f t="shared" si="23"/>
        <v>0</v>
      </c>
      <c r="J194" s="165">
        <f t="shared" si="23"/>
        <v>0</v>
      </c>
      <c r="K194" s="180">
        <f t="shared" si="22"/>
        <v>0</v>
      </c>
    </row>
    <row r="195" spans="2:11" ht="15" hidden="1" outlineLevel="1">
      <c r="B195" s="163">
        <f t="shared" si="20"/>
        <v>23</v>
      </c>
      <c r="C195" s="164" t="str">
        <f t="shared" si="21"/>
        <v/>
      </c>
      <c r="D195" s="179">
        <v>0</v>
      </c>
      <c r="E195" s="165">
        <f t="shared" si="23"/>
        <v>0</v>
      </c>
      <c r="F195" s="165">
        <f t="shared" si="23"/>
        <v>0</v>
      </c>
      <c r="G195" s="165">
        <f t="shared" si="23"/>
        <v>0</v>
      </c>
      <c r="H195" s="165">
        <f t="shared" si="23"/>
        <v>0</v>
      </c>
      <c r="I195" s="165">
        <f t="shared" si="23"/>
        <v>0</v>
      </c>
      <c r="J195" s="165">
        <f t="shared" si="23"/>
        <v>0</v>
      </c>
      <c r="K195" s="180">
        <f t="shared" si="22"/>
        <v>0</v>
      </c>
    </row>
    <row r="196" spans="2:11" ht="15" hidden="1" outlineLevel="1">
      <c r="B196" s="163">
        <f t="shared" si="20"/>
        <v>24</v>
      </c>
      <c r="C196" s="164" t="str">
        <f t="shared" si="21"/>
        <v/>
      </c>
      <c r="D196" s="179">
        <v>0</v>
      </c>
      <c r="E196" s="165">
        <f t="shared" si="23"/>
        <v>0</v>
      </c>
      <c r="F196" s="165">
        <f t="shared" si="23"/>
        <v>0</v>
      </c>
      <c r="G196" s="165">
        <f t="shared" si="23"/>
        <v>0</v>
      </c>
      <c r="H196" s="165">
        <f t="shared" si="23"/>
        <v>0</v>
      </c>
      <c r="I196" s="165">
        <f t="shared" si="23"/>
        <v>0</v>
      </c>
      <c r="J196" s="165">
        <f t="shared" si="23"/>
        <v>0</v>
      </c>
      <c r="K196" s="180">
        <f t="shared" si="22"/>
        <v>0</v>
      </c>
    </row>
    <row r="197" spans="2:11" ht="15" hidden="1" outlineLevel="1">
      <c r="B197" s="163">
        <f t="shared" si="20"/>
        <v>25</v>
      </c>
      <c r="C197" s="164" t="str">
        <f t="shared" si="21"/>
        <v/>
      </c>
      <c r="D197" s="179">
        <v>0</v>
      </c>
      <c r="E197" s="165">
        <f t="shared" si="23"/>
        <v>0</v>
      </c>
      <c r="F197" s="165">
        <f t="shared" si="23"/>
        <v>0</v>
      </c>
      <c r="G197" s="165">
        <f t="shared" si="23"/>
        <v>0</v>
      </c>
      <c r="H197" s="165">
        <f t="shared" si="23"/>
        <v>0</v>
      </c>
      <c r="I197" s="165">
        <f t="shared" si="23"/>
        <v>0</v>
      </c>
      <c r="J197" s="165">
        <f t="shared" si="23"/>
        <v>0</v>
      </c>
      <c r="K197" s="180">
        <f t="shared" si="22"/>
        <v>0</v>
      </c>
    </row>
    <row r="198" spans="2:11" ht="15" hidden="1" outlineLevel="1">
      <c r="B198" s="163">
        <f t="shared" si="20"/>
        <v>26</v>
      </c>
      <c r="C198" s="164" t="str">
        <f t="shared" si="21"/>
        <v/>
      </c>
      <c r="D198" s="179">
        <v>0</v>
      </c>
      <c r="E198" s="165">
        <f t="shared" si="23"/>
        <v>0</v>
      </c>
      <c r="F198" s="165">
        <f t="shared" si="23"/>
        <v>0</v>
      </c>
      <c r="G198" s="165">
        <f t="shared" si="23"/>
        <v>0</v>
      </c>
      <c r="H198" s="165">
        <f t="shared" si="23"/>
        <v>0</v>
      </c>
      <c r="I198" s="165">
        <f t="shared" si="23"/>
        <v>0</v>
      </c>
      <c r="J198" s="165">
        <f t="shared" si="23"/>
        <v>0</v>
      </c>
      <c r="K198" s="180">
        <f t="shared" si="22"/>
        <v>0</v>
      </c>
    </row>
    <row r="199" spans="2:11" ht="15" hidden="1" outlineLevel="1">
      <c r="B199" s="163">
        <f t="shared" si="20"/>
        <v>27</v>
      </c>
      <c r="C199" s="164" t="str">
        <f t="shared" si="21"/>
        <v/>
      </c>
      <c r="D199" s="179">
        <v>0</v>
      </c>
      <c r="E199" s="165">
        <f t="shared" si="23"/>
        <v>0</v>
      </c>
      <c r="F199" s="165">
        <f t="shared" si="23"/>
        <v>0</v>
      </c>
      <c r="G199" s="165">
        <f t="shared" si="23"/>
        <v>0</v>
      </c>
      <c r="H199" s="165">
        <f t="shared" si="23"/>
        <v>0</v>
      </c>
      <c r="I199" s="165">
        <f t="shared" si="23"/>
        <v>0</v>
      </c>
      <c r="J199" s="165">
        <f t="shared" si="23"/>
        <v>0</v>
      </c>
      <c r="K199" s="180">
        <f t="shared" si="22"/>
        <v>0</v>
      </c>
    </row>
    <row r="200" spans="2:11" ht="15" hidden="1" outlineLevel="1">
      <c r="B200" s="163">
        <f t="shared" si="20"/>
        <v>28</v>
      </c>
      <c r="C200" s="164" t="str">
        <f t="shared" si="21"/>
        <v/>
      </c>
      <c r="D200" s="179">
        <v>0</v>
      </c>
      <c r="E200" s="165">
        <f t="shared" si="23"/>
        <v>0</v>
      </c>
      <c r="F200" s="165">
        <f t="shared" si="23"/>
        <v>0</v>
      </c>
      <c r="G200" s="165">
        <f t="shared" si="23"/>
        <v>0</v>
      </c>
      <c r="H200" s="165">
        <f t="shared" si="23"/>
        <v>0</v>
      </c>
      <c r="I200" s="165">
        <f t="shared" si="23"/>
        <v>0</v>
      </c>
      <c r="J200" s="165">
        <f t="shared" si="23"/>
        <v>0</v>
      </c>
      <c r="K200" s="180">
        <f t="shared" si="22"/>
        <v>0</v>
      </c>
    </row>
    <row r="201" spans="2:11" ht="15" hidden="1" outlineLevel="1">
      <c r="B201" s="163">
        <f t="shared" si="20"/>
        <v>29</v>
      </c>
      <c r="C201" s="164" t="str">
        <f t="shared" si="21"/>
        <v/>
      </c>
      <c r="D201" s="179">
        <v>0</v>
      </c>
      <c r="E201" s="165">
        <f t="shared" si="23"/>
        <v>0</v>
      </c>
      <c r="F201" s="165">
        <f t="shared" si="23"/>
        <v>0</v>
      </c>
      <c r="G201" s="165">
        <f t="shared" si="23"/>
        <v>0</v>
      </c>
      <c r="H201" s="165">
        <f t="shared" si="23"/>
        <v>0</v>
      </c>
      <c r="I201" s="165">
        <f t="shared" si="23"/>
        <v>0</v>
      </c>
      <c r="J201" s="165">
        <f t="shared" si="23"/>
        <v>0</v>
      </c>
      <c r="K201" s="180">
        <f t="shared" si="22"/>
        <v>0</v>
      </c>
    </row>
    <row r="202" spans="2:11" ht="15" hidden="1" outlineLevel="1">
      <c r="B202" s="163">
        <f t="shared" si="20"/>
        <v>30</v>
      </c>
      <c r="C202" s="164" t="str">
        <f t="shared" si="21"/>
        <v/>
      </c>
      <c r="D202" s="179">
        <v>0</v>
      </c>
      <c r="E202" s="165">
        <f t="shared" si="23"/>
        <v>0</v>
      </c>
      <c r="F202" s="165">
        <f t="shared" si="23"/>
        <v>0</v>
      </c>
      <c r="G202" s="165">
        <f t="shared" si="23"/>
        <v>0</v>
      </c>
      <c r="H202" s="165">
        <f t="shared" si="23"/>
        <v>0</v>
      </c>
      <c r="I202" s="165">
        <f t="shared" si="23"/>
        <v>0</v>
      </c>
      <c r="J202" s="165">
        <f t="shared" si="23"/>
        <v>0</v>
      </c>
      <c r="K202" s="180">
        <f t="shared" si="22"/>
        <v>0</v>
      </c>
    </row>
    <row r="203" spans="2:11" ht="15" hidden="1" outlineLevel="1">
      <c r="B203" s="163">
        <f t="shared" si="20"/>
        <v>31</v>
      </c>
      <c r="C203" s="164" t="str">
        <f t="shared" si="21"/>
        <v/>
      </c>
      <c r="D203" s="179">
        <v>0</v>
      </c>
      <c r="E203" s="165">
        <f t="shared" si="23"/>
        <v>0</v>
      </c>
      <c r="F203" s="165">
        <f t="shared" si="23"/>
        <v>0</v>
      </c>
      <c r="G203" s="165">
        <f t="shared" si="23"/>
        <v>0</v>
      </c>
      <c r="H203" s="165">
        <f t="shared" si="23"/>
        <v>0</v>
      </c>
      <c r="I203" s="165">
        <f t="shared" si="23"/>
        <v>0</v>
      </c>
      <c r="J203" s="165">
        <f t="shared" si="23"/>
        <v>0</v>
      </c>
      <c r="K203" s="180">
        <f t="shared" si="22"/>
        <v>0</v>
      </c>
    </row>
    <row r="204" spans="2:11" ht="15" hidden="1" outlineLevel="1">
      <c r="B204" s="163">
        <f t="shared" si="20"/>
        <v>32</v>
      </c>
      <c r="C204" s="164" t="str">
        <f t="shared" si="21"/>
        <v/>
      </c>
      <c r="D204" s="179">
        <v>0</v>
      </c>
      <c r="E204" s="165">
        <f t="shared" si="23"/>
        <v>0</v>
      </c>
      <c r="F204" s="165">
        <f t="shared" si="23"/>
        <v>0</v>
      </c>
      <c r="G204" s="165">
        <f t="shared" si="23"/>
        <v>0</v>
      </c>
      <c r="H204" s="165">
        <f t="shared" si="23"/>
        <v>0</v>
      </c>
      <c r="I204" s="165">
        <f t="shared" si="23"/>
        <v>0</v>
      </c>
      <c r="J204" s="165">
        <f t="shared" si="23"/>
        <v>0</v>
      </c>
      <c r="K204" s="180">
        <f t="shared" si="22"/>
        <v>0</v>
      </c>
    </row>
    <row r="205" spans="2:11" ht="15" hidden="1" outlineLevel="1">
      <c r="B205" s="163">
        <f t="shared" si="20"/>
        <v>33</v>
      </c>
      <c r="C205" s="164" t="str">
        <f t="shared" si="21"/>
        <v/>
      </c>
      <c r="D205" s="179">
        <v>0</v>
      </c>
      <c r="E205" s="165">
        <f t="shared" si="23"/>
        <v>0</v>
      </c>
      <c r="F205" s="165">
        <f t="shared" si="23"/>
        <v>0</v>
      </c>
      <c r="G205" s="165">
        <f t="shared" si="23"/>
        <v>0</v>
      </c>
      <c r="H205" s="165">
        <f t="shared" si="23"/>
        <v>0</v>
      </c>
      <c r="I205" s="165">
        <f t="shared" si="23"/>
        <v>0</v>
      </c>
      <c r="J205" s="165">
        <f t="shared" si="23"/>
        <v>0</v>
      </c>
      <c r="K205" s="180">
        <f t="shared" si="22"/>
        <v>0</v>
      </c>
    </row>
    <row r="206" spans="2:11" ht="15" hidden="1" outlineLevel="1">
      <c r="B206" s="163">
        <f t="shared" si="20"/>
        <v>34</v>
      </c>
      <c r="C206" s="164" t="str">
        <f t="shared" si="21"/>
        <v/>
      </c>
      <c r="D206" s="179">
        <v>0</v>
      </c>
      <c r="E206" s="165">
        <f t="shared" si="23"/>
        <v>0</v>
      </c>
      <c r="F206" s="165">
        <f t="shared" si="23"/>
        <v>0</v>
      </c>
      <c r="G206" s="165">
        <f t="shared" si="23"/>
        <v>0</v>
      </c>
      <c r="H206" s="165">
        <f t="shared" si="23"/>
        <v>0</v>
      </c>
      <c r="I206" s="165">
        <f t="shared" si="23"/>
        <v>0</v>
      </c>
      <c r="J206" s="165">
        <f t="shared" si="23"/>
        <v>0</v>
      </c>
      <c r="K206" s="180">
        <f t="shared" si="22"/>
        <v>0</v>
      </c>
    </row>
    <row r="207" spans="2:11" ht="15" hidden="1" outlineLevel="1">
      <c r="B207" s="163">
        <f t="shared" si="20"/>
        <v>35</v>
      </c>
      <c r="C207" s="164" t="str">
        <f t="shared" si="21"/>
        <v/>
      </c>
      <c r="D207" s="179">
        <v>0</v>
      </c>
      <c r="E207" s="165">
        <f t="shared" si="23"/>
        <v>0</v>
      </c>
      <c r="F207" s="165">
        <f t="shared" si="23"/>
        <v>0</v>
      </c>
      <c r="G207" s="165">
        <f t="shared" si="23"/>
        <v>0</v>
      </c>
      <c r="H207" s="165">
        <f t="shared" si="23"/>
        <v>0</v>
      </c>
      <c r="I207" s="165">
        <f t="shared" si="23"/>
        <v>0</v>
      </c>
      <c r="J207" s="165">
        <f t="shared" si="23"/>
        <v>0</v>
      </c>
      <c r="K207" s="180">
        <f t="shared" si="22"/>
        <v>0</v>
      </c>
    </row>
    <row r="208" spans="2:11" ht="15" hidden="1" outlineLevel="1">
      <c r="B208" s="163">
        <f t="shared" si="20"/>
        <v>36</v>
      </c>
      <c r="C208" s="164" t="str">
        <f t="shared" si="21"/>
        <v/>
      </c>
      <c r="D208" s="179">
        <v>0</v>
      </c>
      <c r="E208" s="165">
        <f t="shared" si="23"/>
        <v>0</v>
      </c>
      <c r="F208" s="165">
        <f t="shared" si="23"/>
        <v>0</v>
      </c>
      <c r="G208" s="165">
        <f t="shared" si="23"/>
        <v>0</v>
      </c>
      <c r="H208" s="165">
        <f t="shared" si="23"/>
        <v>0</v>
      </c>
      <c r="I208" s="165">
        <f t="shared" si="23"/>
        <v>0</v>
      </c>
      <c r="J208" s="165">
        <f t="shared" si="23"/>
        <v>0</v>
      </c>
      <c r="K208" s="180">
        <f t="shared" si="22"/>
        <v>0</v>
      </c>
    </row>
    <row r="209" spans="1:11" ht="15" hidden="1" outlineLevel="1">
      <c r="B209" s="163">
        <f t="shared" si="20"/>
        <v>37</v>
      </c>
      <c r="C209" s="164" t="str">
        <f t="shared" si="21"/>
        <v/>
      </c>
      <c r="D209" s="179">
        <v>0</v>
      </c>
      <c r="E209" s="165">
        <f t="shared" ref="E209:J222" si="24">IFERROR(E44-E99-E154,"")</f>
        <v>0</v>
      </c>
      <c r="F209" s="165">
        <f t="shared" si="24"/>
        <v>0</v>
      </c>
      <c r="G209" s="165">
        <f t="shared" si="24"/>
        <v>0</v>
      </c>
      <c r="H209" s="165">
        <f t="shared" si="24"/>
        <v>0</v>
      </c>
      <c r="I209" s="165">
        <f t="shared" si="24"/>
        <v>0</v>
      </c>
      <c r="J209" s="165">
        <f t="shared" si="24"/>
        <v>0</v>
      </c>
      <c r="K209" s="180">
        <f t="shared" si="22"/>
        <v>0</v>
      </c>
    </row>
    <row r="210" spans="1:11" ht="15" hidden="1" outlineLevel="1">
      <c r="B210" s="163">
        <f t="shared" si="20"/>
        <v>38</v>
      </c>
      <c r="C210" s="164" t="str">
        <f t="shared" si="21"/>
        <v/>
      </c>
      <c r="D210" s="179">
        <v>0</v>
      </c>
      <c r="E210" s="165">
        <f t="shared" si="24"/>
        <v>0</v>
      </c>
      <c r="F210" s="165">
        <f t="shared" si="24"/>
        <v>0</v>
      </c>
      <c r="G210" s="165">
        <f t="shared" si="24"/>
        <v>0</v>
      </c>
      <c r="H210" s="165">
        <f t="shared" si="24"/>
        <v>0</v>
      </c>
      <c r="I210" s="165">
        <f t="shared" si="24"/>
        <v>0</v>
      </c>
      <c r="J210" s="165">
        <f t="shared" si="24"/>
        <v>0</v>
      </c>
      <c r="K210" s="180">
        <f t="shared" si="22"/>
        <v>0</v>
      </c>
    </row>
    <row r="211" spans="1:11" ht="15" hidden="1" outlineLevel="1">
      <c r="B211" s="163">
        <f t="shared" si="20"/>
        <v>39</v>
      </c>
      <c r="C211" s="164" t="str">
        <f t="shared" si="21"/>
        <v/>
      </c>
      <c r="D211" s="179">
        <v>0</v>
      </c>
      <c r="E211" s="165">
        <f t="shared" si="24"/>
        <v>0</v>
      </c>
      <c r="F211" s="165">
        <f t="shared" si="24"/>
        <v>0</v>
      </c>
      <c r="G211" s="165">
        <f t="shared" si="24"/>
        <v>0</v>
      </c>
      <c r="H211" s="165">
        <f t="shared" si="24"/>
        <v>0</v>
      </c>
      <c r="I211" s="165">
        <f t="shared" si="24"/>
        <v>0</v>
      </c>
      <c r="J211" s="165">
        <f t="shared" si="24"/>
        <v>0</v>
      </c>
      <c r="K211" s="180">
        <f t="shared" si="22"/>
        <v>0</v>
      </c>
    </row>
    <row r="212" spans="1:11" ht="15" hidden="1" outlineLevel="1">
      <c r="B212" s="163">
        <f t="shared" si="20"/>
        <v>40</v>
      </c>
      <c r="C212" s="164" t="str">
        <f t="shared" si="21"/>
        <v/>
      </c>
      <c r="D212" s="179">
        <v>0</v>
      </c>
      <c r="E212" s="165">
        <f t="shared" si="24"/>
        <v>0</v>
      </c>
      <c r="F212" s="165">
        <f t="shared" si="24"/>
        <v>0</v>
      </c>
      <c r="G212" s="165">
        <f t="shared" si="24"/>
        <v>0</v>
      </c>
      <c r="H212" s="165">
        <f t="shared" si="24"/>
        <v>0</v>
      </c>
      <c r="I212" s="165">
        <f t="shared" si="24"/>
        <v>0</v>
      </c>
      <c r="J212" s="165">
        <f t="shared" si="24"/>
        <v>0</v>
      </c>
      <c r="K212" s="180">
        <f t="shared" si="22"/>
        <v>0</v>
      </c>
    </row>
    <row r="213" spans="1:11" ht="15" hidden="1" outlineLevel="1">
      <c r="B213" s="163">
        <f t="shared" si="20"/>
        <v>41</v>
      </c>
      <c r="C213" s="164" t="str">
        <f t="shared" si="21"/>
        <v/>
      </c>
      <c r="D213" s="179">
        <v>0</v>
      </c>
      <c r="E213" s="165">
        <f t="shared" si="24"/>
        <v>0</v>
      </c>
      <c r="F213" s="165">
        <f t="shared" si="24"/>
        <v>0</v>
      </c>
      <c r="G213" s="165">
        <f t="shared" si="24"/>
        <v>0</v>
      </c>
      <c r="H213" s="165">
        <f t="shared" si="24"/>
        <v>0</v>
      </c>
      <c r="I213" s="165">
        <f t="shared" si="24"/>
        <v>0</v>
      </c>
      <c r="J213" s="165">
        <f t="shared" si="24"/>
        <v>0</v>
      </c>
      <c r="K213" s="180">
        <f t="shared" si="22"/>
        <v>0</v>
      </c>
    </row>
    <row r="214" spans="1:11" ht="15" hidden="1" outlineLevel="1">
      <c r="B214" s="163">
        <f t="shared" si="20"/>
        <v>42</v>
      </c>
      <c r="C214" s="164" t="str">
        <f t="shared" si="21"/>
        <v/>
      </c>
      <c r="D214" s="179">
        <v>0</v>
      </c>
      <c r="E214" s="165">
        <f t="shared" si="24"/>
        <v>0</v>
      </c>
      <c r="F214" s="165">
        <f t="shared" si="24"/>
        <v>0</v>
      </c>
      <c r="G214" s="165">
        <f t="shared" si="24"/>
        <v>0</v>
      </c>
      <c r="H214" s="165">
        <f t="shared" si="24"/>
        <v>0</v>
      </c>
      <c r="I214" s="165">
        <f t="shared" si="24"/>
        <v>0</v>
      </c>
      <c r="J214" s="165">
        <f t="shared" si="24"/>
        <v>0</v>
      </c>
      <c r="K214" s="180">
        <f t="shared" si="22"/>
        <v>0</v>
      </c>
    </row>
    <row r="215" spans="1:11" ht="15" hidden="1" outlineLevel="1">
      <c r="B215" s="163">
        <f t="shared" si="20"/>
        <v>43</v>
      </c>
      <c r="C215" s="164" t="str">
        <f t="shared" si="21"/>
        <v/>
      </c>
      <c r="D215" s="179">
        <v>0</v>
      </c>
      <c r="E215" s="165">
        <f t="shared" si="24"/>
        <v>0</v>
      </c>
      <c r="F215" s="165">
        <f t="shared" si="24"/>
        <v>0</v>
      </c>
      <c r="G215" s="165">
        <f t="shared" si="24"/>
        <v>0</v>
      </c>
      <c r="H215" s="165">
        <f t="shared" si="24"/>
        <v>0</v>
      </c>
      <c r="I215" s="165">
        <f t="shared" si="24"/>
        <v>0</v>
      </c>
      <c r="J215" s="165">
        <f t="shared" si="24"/>
        <v>0</v>
      </c>
      <c r="K215" s="180">
        <f t="shared" si="22"/>
        <v>0</v>
      </c>
    </row>
    <row r="216" spans="1:11" ht="15" hidden="1" outlineLevel="1">
      <c r="B216" s="163">
        <f t="shared" si="20"/>
        <v>44</v>
      </c>
      <c r="C216" s="164" t="str">
        <f t="shared" si="21"/>
        <v/>
      </c>
      <c r="D216" s="179">
        <v>0</v>
      </c>
      <c r="E216" s="165">
        <f t="shared" si="24"/>
        <v>0</v>
      </c>
      <c r="F216" s="165">
        <f t="shared" si="24"/>
        <v>0</v>
      </c>
      <c r="G216" s="165">
        <f t="shared" si="24"/>
        <v>0</v>
      </c>
      <c r="H216" s="165">
        <f t="shared" si="24"/>
        <v>0</v>
      </c>
      <c r="I216" s="165">
        <f t="shared" si="24"/>
        <v>0</v>
      </c>
      <c r="J216" s="165">
        <f t="shared" si="24"/>
        <v>0</v>
      </c>
      <c r="K216" s="180">
        <f t="shared" si="22"/>
        <v>0</v>
      </c>
    </row>
    <row r="217" spans="1:11" ht="15" hidden="1" outlineLevel="1">
      <c r="B217" s="163">
        <f t="shared" si="20"/>
        <v>45</v>
      </c>
      <c r="C217" s="164" t="str">
        <f t="shared" si="21"/>
        <v/>
      </c>
      <c r="D217" s="179">
        <v>0</v>
      </c>
      <c r="E217" s="165">
        <f t="shared" si="24"/>
        <v>0</v>
      </c>
      <c r="F217" s="165">
        <f t="shared" si="24"/>
        <v>0</v>
      </c>
      <c r="G217" s="165">
        <f t="shared" si="24"/>
        <v>0</v>
      </c>
      <c r="H217" s="165">
        <f t="shared" si="24"/>
        <v>0</v>
      </c>
      <c r="I217" s="165">
        <f t="shared" si="24"/>
        <v>0</v>
      </c>
      <c r="J217" s="165">
        <f t="shared" si="24"/>
        <v>0</v>
      </c>
      <c r="K217" s="180">
        <f t="shared" si="22"/>
        <v>0</v>
      </c>
    </row>
    <row r="218" spans="1:11" ht="15" hidden="1" outlineLevel="1">
      <c r="B218" s="163">
        <f t="shared" si="20"/>
        <v>46</v>
      </c>
      <c r="C218" s="164" t="str">
        <f t="shared" si="21"/>
        <v/>
      </c>
      <c r="D218" s="179">
        <v>0</v>
      </c>
      <c r="E218" s="165">
        <f t="shared" si="24"/>
        <v>0</v>
      </c>
      <c r="F218" s="165">
        <f t="shared" si="24"/>
        <v>0</v>
      </c>
      <c r="G218" s="165">
        <f t="shared" si="24"/>
        <v>0</v>
      </c>
      <c r="H218" s="165">
        <f t="shared" si="24"/>
        <v>0</v>
      </c>
      <c r="I218" s="165">
        <f t="shared" si="24"/>
        <v>0</v>
      </c>
      <c r="J218" s="165">
        <f t="shared" si="24"/>
        <v>0</v>
      </c>
      <c r="K218" s="180">
        <f t="shared" si="22"/>
        <v>0</v>
      </c>
    </row>
    <row r="219" spans="1:11" ht="15" hidden="1" outlineLevel="1">
      <c r="B219" s="163">
        <f t="shared" si="20"/>
        <v>47</v>
      </c>
      <c r="C219" s="164" t="str">
        <f t="shared" si="21"/>
        <v/>
      </c>
      <c r="D219" s="179">
        <v>0</v>
      </c>
      <c r="E219" s="165">
        <f t="shared" si="24"/>
        <v>0</v>
      </c>
      <c r="F219" s="165">
        <f t="shared" si="24"/>
        <v>0</v>
      </c>
      <c r="G219" s="165">
        <f t="shared" si="24"/>
        <v>0</v>
      </c>
      <c r="H219" s="165">
        <f t="shared" si="24"/>
        <v>0</v>
      </c>
      <c r="I219" s="165">
        <f t="shared" si="24"/>
        <v>0</v>
      </c>
      <c r="J219" s="165">
        <f t="shared" si="24"/>
        <v>0</v>
      </c>
      <c r="K219" s="180">
        <f t="shared" si="22"/>
        <v>0</v>
      </c>
    </row>
    <row r="220" spans="1:11" ht="15" hidden="1" outlineLevel="1">
      <c r="B220" s="163">
        <f t="shared" si="20"/>
        <v>48</v>
      </c>
      <c r="C220" s="164" t="str">
        <f t="shared" si="21"/>
        <v/>
      </c>
      <c r="D220" s="179">
        <v>0</v>
      </c>
      <c r="E220" s="165">
        <f t="shared" si="24"/>
        <v>0</v>
      </c>
      <c r="F220" s="165">
        <f t="shared" si="24"/>
        <v>0</v>
      </c>
      <c r="G220" s="165">
        <f t="shared" si="24"/>
        <v>0</v>
      </c>
      <c r="H220" s="165">
        <f t="shared" si="24"/>
        <v>0</v>
      </c>
      <c r="I220" s="165">
        <f t="shared" si="24"/>
        <v>0</v>
      </c>
      <c r="J220" s="165">
        <f t="shared" si="24"/>
        <v>0</v>
      </c>
      <c r="K220" s="180">
        <f t="shared" si="22"/>
        <v>0</v>
      </c>
    </row>
    <row r="221" spans="1:11" ht="15" hidden="1" outlineLevel="1">
      <c r="B221" s="163">
        <f t="shared" si="20"/>
        <v>49</v>
      </c>
      <c r="C221" s="164" t="str">
        <f t="shared" si="21"/>
        <v/>
      </c>
      <c r="D221" s="179">
        <v>0</v>
      </c>
      <c r="E221" s="165">
        <f t="shared" si="24"/>
        <v>0</v>
      </c>
      <c r="F221" s="165">
        <f t="shared" si="24"/>
        <v>0</v>
      </c>
      <c r="G221" s="165">
        <f t="shared" si="24"/>
        <v>0</v>
      </c>
      <c r="H221" s="165">
        <f t="shared" si="24"/>
        <v>0</v>
      </c>
      <c r="I221" s="165">
        <f t="shared" si="24"/>
        <v>0</v>
      </c>
      <c r="J221" s="165">
        <f t="shared" si="24"/>
        <v>0</v>
      </c>
      <c r="K221" s="180">
        <f t="shared" si="22"/>
        <v>0</v>
      </c>
    </row>
    <row r="222" spans="1:11" ht="15" hidden="1" outlineLevel="1">
      <c r="B222" s="163">
        <f t="shared" si="20"/>
        <v>50</v>
      </c>
      <c r="C222" s="164" t="str">
        <f t="shared" si="21"/>
        <v/>
      </c>
      <c r="D222" s="179">
        <v>0</v>
      </c>
      <c r="E222" s="165">
        <f t="shared" si="24"/>
        <v>0</v>
      </c>
      <c r="F222" s="165">
        <f t="shared" si="24"/>
        <v>0</v>
      </c>
      <c r="G222" s="165">
        <f t="shared" si="24"/>
        <v>0</v>
      </c>
      <c r="H222" s="165">
        <f t="shared" si="24"/>
        <v>0</v>
      </c>
      <c r="I222" s="165">
        <f t="shared" si="24"/>
        <v>0</v>
      </c>
      <c r="J222" s="165">
        <f t="shared" si="24"/>
        <v>0</v>
      </c>
      <c r="K222" s="180">
        <f t="shared" si="22"/>
        <v>0</v>
      </c>
    </row>
    <row r="223" spans="1:11" collapsed="1">
      <c r="C223" s="175" t="str">
        <f t="shared" si="21"/>
        <v>Total</v>
      </c>
      <c r="D223" s="181">
        <v>15.10145213189389</v>
      </c>
      <c r="E223" s="167">
        <f>IFERROR(SUM(E173:E222),"")</f>
        <v>-6.5650330060080115</v>
      </c>
      <c r="F223" s="167">
        <f t="shared" ref="F223:K223" si="25">IFERROR(SUM(F173:F222),"")</f>
        <v>10.080707058107436</v>
      </c>
      <c r="G223" s="167">
        <f t="shared" si="25"/>
        <v>12.710973881695585</v>
      </c>
      <c r="H223" s="167">
        <f t="shared" si="25"/>
        <v>9.9851475760777237</v>
      </c>
      <c r="I223" s="167">
        <f t="shared" si="25"/>
        <v>11.39764758262146</v>
      </c>
      <c r="J223" s="167">
        <f t="shared" si="25"/>
        <v>17.439711637529619</v>
      </c>
      <c r="K223" s="167">
        <f t="shared" si="25"/>
        <v>61.61418773603183</v>
      </c>
    </row>
    <row r="224" spans="1:11" s="168" customFormat="1">
      <c r="A224" s="176"/>
      <c r="C224" s="170"/>
      <c r="D224" s="168" t="b">
        <f>D223='Output| PTRM (T)'!D223</f>
        <v>0</v>
      </c>
      <c r="E224" s="168" t="b">
        <f>E223='Output| PTRM (T)'!E223</f>
        <v>1</v>
      </c>
      <c r="F224" s="168" t="b">
        <f>F223='Output| PTRM (T)'!F223</f>
        <v>1</v>
      </c>
      <c r="G224" s="168" t="b">
        <f>G223='Output| PTRM (T)'!G223</f>
        <v>1</v>
      </c>
      <c r="H224" s="168" t="b">
        <f>H223='Output| PTRM (T)'!H223</f>
        <v>1</v>
      </c>
      <c r="I224" s="168" t="b">
        <f>I223='Output| PTRM (T)'!I223</f>
        <v>1</v>
      </c>
      <c r="J224" s="168" t="b">
        <f>J223='Output| PTRM (T)'!J223</f>
        <v>1</v>
      </c>
      <c r="K224" s="168" t="b">
        <f>K223='Output| PTRM (T)'!K223</f>
        <v>1</v>
      </c>
    </row>
    <row r="225" spans="4:6">
      <c r="D225" s="177"/>
      <c r="F225" s="177"/>
    </row>
  </sheetData>
  <mergeCells count="9">
    <mergeCell ref="A170:B170"/>
    <mergeCell ref="C170:K170"/>
    <mergeCell ref="A5:B5"/>
    <mergeCell ref="C5:K5"/>
    <mergeCell ref="N5:V5"/>
    <mergeCell ref="A60:B60"/>
    <mergeCell ref="C60:K60"/>
    <mergeCell ref="A115:B115"/>
    <mergeCell ref="C115:K115"/>
  </mergeCells>
  <conditionalFormatting sqref="E2">
    <cfRule type="cellIs" dxfId="13" priority="1" operator="equal">
      <formula>"Check"</formula>
    </cfRule>
    <cfRule type="cellIs" dxfId="12" priority="2" operator="equal">
      <formula>"Ok"</formula>
    </cfRule>
  </conditionalFormatting>
  <conditionalFormatting sqref="G2">
    <cfRule type="cellIs" dxfId="11" priority="3" operator="equal">
      <formula>"Check"</formula>
    </cfRule>
    <cfRule type="cellIs" dxfId="10" priority="4" operator="equal">
      <formula>"Ok"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CB794-D78C-4558-A9C7-926D130FFF3C}">
  <sheetPr>
    <tabColor rgb="FFFFCC99"/>
  </sheetPr>
  <dimension ref="A1:BA225"/>
  <sheetViews>
    <sheetView workbookViewId="0">
      <selection activeCell="D11" sqref="D11"/>
    </sheetView>
  </sheetViews>
  <sheetFormatPr defaultColWidth="0" defaultRowHeight="15" zeroHeight="1" outlineLevelRow="1"/>
  <cols>
    <col min="1" max="1" width="2.5703125" customWidth="1"/>
    <col min="2" max="2" width="4.28515625" customWidth="1"/>
    <col min="3" max="3" width="42.7109375" customWidth="1"/>
    <col min="4" max="4" width="14.7109375" style="183" customWidth="1"/>
    <col min="5" max="5" width="12.7109375" style="183" customWidth="1"/>
    <col min="6" max="6" width="14.7109375" style="183" customWidth="1"/>
    <col min="7" max="9" width="12.7109375" style="183" customWidth="1"/>
    <col min="10" max="10" width="13.5703125" style="183" bestFit="1" customWidth="1"/>
    <col min="11" max="11" width="12.7109375" style="183" customWidth="1"/>
    <col min="12" max="12" width="2.28515625" customWidth="1"/>
    <col min="13" max="13" width="4.28515625" customWidth="1"/>
    <col min="14" max="14" width="42.7109375" customWidth="1"/>
    <col min="15" max="22" width="12.7109375" style="183" customWidth="1"/>
    <col min="23" max="23" width="4.28515625" customWidth="1"/>
    <col min="24" max="24" width="6" hidden="1" customWidth="1"/>
    <col min="25" max="25" width="45.5703125" hidden="1" customWidth="1"/>
    <col min="26" max="26" width="11.7109375" style="183" hidden="1" customWidth="1"/>
    <col min="27" max="27" width="15.7109375" style="183" hidden="1" customWidth="1"/>
    <col min="28" max="28" width="12.28515625" style="183" hidden="1" customWidth="1"/>
    <col min="29" max="29" width="13" style="183" hidden="1" customWidth="1"/>
    <col min="30" max="30" width="16.7109375" style="183" hidden="1" customWidth="1"/>
    <col min="31" max="31" width="11.42578125" style="183" hidden="1" customWidth="1"/>
    <col min="32" max="33" width="8.7109375" hidden="1" customWidth="1"/>
    <col min="34" max="34" width="7.28515625" hidden="1" customWidth="1"/>
    <col min="35" max="35" width="42.7109375" hidden="1" customWidth="1"/>
    <col min="36" max="41" width="12.7109375" style="183" hidden="1" customWidth="1"/>
    <col min="42" max="42" width="11.42578125" hidden="1" customWidth="1"/>
    <col min="43" max="44" width="8.7109375" hidden="1" customWidth="1"/>
    <col min="45" max="45" width="7.28515625" hidden="1" customWidth="1"/>
    <col min="46" max="46" width="42.7109375" hidden="1" customWidth="1"/>
    <col min="47" max="53" width="12.7109375" hidden="1" customWidth="1"/>
    <col min="54" max="16384" width="8.7109375" hidden="1"/>
  </cols>
  <sheetData>
    <row r="1" spans="1:41">
      <c r="A1" s="182" t="str">
        <f>'[113]Input| Setup'!E5&amp;"     "&amp;'[113]Input| Escalations'!D8</f>
        <v>Enter DNSP name     2024-25</v>
      </c>
    </row>
    <row r="2" spans="1:41" ht="13.5" customHeight="1">
      <c r="A2" s="184"/>
      <c r="B2" s="184"/>
      <c r="C2" s="185" t="str">
        <f>IFERROR([113]Index!B2,"")</f>
        <v>AER Capex Forecast Model</v>
      </c>
      <c r="D2" s="186" t="s">
        <v>8</v>
      </c>
      <c r="E2" s="159">
        <f>'[113]Model Validation'!$C$16</f>
        <v>0</v>
      </c>
      <c r="F2" s="186" t="s">
        <v>8</v>
      </c>
      <c r="G2" s="159">
        <f>'[113]Model Validation'!$C$16</f>
        <v>0</v>
      </c>
      <c r="H2" s="187"/>
      <c r="I2" s="187"/>
      <c r="J2" s="187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Z2"/>
      <c r="AA2"/>
      <c r="AB2"/>
      <c r="AC2"/>
      <c r="AD2"/>
      <c r="AE2"/>
      <c r="AJ2"/>
      <c r="AK2"/>
      <c r="AL2"/>
      <c r="AM2"/>
      <c r="AN2"/>
      <c r="AO2"/>
    </row>
    <row r="3" spans="1:41" ht="13.5" customHeight="1">
      <c r="A3" s="184"/>
      <c r="B3" s="184"/>
      <c r="C3" s="185" t="str">
        <f ca="1">IFERROR(MID(CELL("filename",B2),FIND("]",CELL("filename",B2))+1,255),"")</f>
        <v>Output| PTRM (T)</v>
      </c>
      <c r="D3" s="184"/>
      <c r="E3" s="184"/>
      <c r="F3" s="184"/>
      <c r="G3" s="184"/>
      <c r="H3" s="187"/>
      <c r="I3" s="187"/>
      <c r="J3" s="187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Z3"/>
      <c r="AA3"/>
      <c r="AB3"/>
      <c r="AC3"/>
      <c r="AD3"/>
      <c r="AE3"/>
      <c r="AJ3"/>
      <c r="AK3"/>
      <c r="AL3"/>
      <c r="AM3"/>
      <c r="AN3"/>
      <c r="AO3"/>
    </row>
    <row r="4" spans="1:41"/>
    <row r="5" spans="1:41">
      <c r="A5" s="274"/>
      <c r="B5" s="274"/>
      <c r="C5" s="274" t="str">
        <f>IFERROR(LEFT('[113]Output| PTRM (D)'!N5,2)+1&amp;". Forecast gross capital expenditure – as incurred ($millions "&amp;'[113]Input| Escalations'!$E$10&amp;" "&amp;'[113]Input| Escalations'!$D$10&amp;") (Transmission)","")</f>
        <v>61. Forecast gross capital expenditure – as incurred ($millions June 2024) (Transmission)</v>
      </c>
      <c r="D5" s="274"/>
      <c r="E5" s="274"/>
      <c r="F5" s="274"/>
      <c r="G5" s="274"/>
      <c r="H5" s="274"/>
      <c r="I5" s="274"/>
      <c r="J5" s="274"/>
      <c r="K5" s="274"/>
      <c r="N5" s="274" t="str">
        <f>IFERROR(LEFT(C170,2)+1&amp;". Forecast immediate expensing of capital expenditure – as incurred ($millions "&amp;'[113]Input| Escalations'!$E$10&amp;" "&amp;'[113]Input| Escalations'!$D$10&amp;") (Transmission)","")</f>
        <v>65. Forecast immediate expensing of capital expenditure – as incurred ($millions June 2024) (Transmission)</v>
      </c>
      <c r="O5" s="274"/>
      <c r="P5" s="274"/>
      <c r="Q5" s="274"/>
      <c r="R5" s="274"/>
      <c r="S5" s="274"/>
      <c r="T5" s="274"/>
      <c r="U5" s="274"/>
      <c r="V5" s="274"/>
    </row>
    <row r="6" spans="1:41">
      <c r="D6" s="188">
        <f>IF(ABS('[113]Calc| Project Costs'!BR6/10^3-D58-'[113]Output| PTRM (D)'!D58)&lt;0.0000001,0,1)</f>
        <v>0</v>
      </c>
      <c r="E6" s="188">
        <f>IF(ABS('[113]Calc| Project Costs'!BS6/10^3-E58-'[113]Output| PTRM (D)'!E58)&lt;0.0000001,0,1)</f>
        <v>0</v>
      </c>
      <c r="F6" s="188">
        <f>IF(ABS('[113]Calc| Project Costs'!BT6/10^3-F58-'[113]Output| PTRM (D)'!F58)&lt;0.0000001,0,1)</f>
        <v>0</v>
      </c>
      <c r="G6" s="188">
        <f>IF(ABS('[113]Calc| Project Costs'!BU6/10^3-G58-'[113]Output| PTRM (D)'!G58)&lt;0.0000001,0,1)</f>
        <v>0</v>
      </c>
      <c r="H6" s="188">
        <f>IF(ABS('[113]Calc| Project Costs'!BV6/10^3-H58-'[113]Output| PTRM (D)'!H58)&lt;0.0000001,0,1)</f>
        <v>0</v>
      </c>
      <c r="I6" s="188">
        <f>IF(ABS('[113]Calc| Project Costs'!BW6/10^3-I58-'[113]Output| PTRM (D)'!I58)&lt;0.0000001,0,1)</f>
        <v>0</v>
      </c>
      <c r="J6" s="188">
        <f>IF(ABS('[113]Calc| Project Costs'!BX6/10^3-J58-'[113]Output| PTRM (D)'!J58)&lt;0.0000001,0,1)</f>
        <v>0</v>
      </c>
      <c r="K6"/>
      <c r="O6" s="188">
        <f>IF(ABS((SUMPRODUCT(D8:D57,'[113]Input| Expensing'!X8:X57)-SUMPRODUCT(D118:D167,'[113]Input| Expensing'!X8:X57))-O58)&lt;0.0000001,0,1)</f>
        <v>0</v>
      </c>
      <c r="P6" s="188">
        <f>IF(ABS((SUMPRODUCT(E8:E57,'[113]Input| Expensing'!Y8:Y57)-SUMPRODUCT(E118:E167,'[113]Input| Expensing'!Y8:Y57))-P58)&lt;0.0000001,0,1)</f>
        <v>0</v>
      </c>
      <c r="Q6" s="188">
        <f>IF(ABS((SUMPRODUCT(F8:F57,'[113]Input| Expensing'!Z8:Z57)-SUMPRODUCT(F118:F167,'[113]Input| Expensing'!Z8:Z57))-Q58)&lt;0.0000001,0,1)</f>
        <v>0</v>
      </c>
      <c r="R6" s="188">
        <f>IF(ABS((SUMPRODUCT(G8:G57,'[113]Input| Expensing'!AA8:AA57)-SUMPRODUCT(G118:G167,'[113]Input| Expensing'!AA8:AA57))-R58)&lt;0.0000001,0,1)</f>
        <v>0</v>
      </c>
      <c r="S6" s="188">
        <f>IF(ABS((SUMPRODUCT(H8:H57,'[113]Input| Expensing'!AB8:AB57)-SUMPRODUCT(H118:H167,'[113]Input| Expensing'!AB8:AB57))-S58)&lt;0.0000001,0,1)</f>
        <v>0</v>
      </c>
      <c r="T6" s="188">
        <f>IF(ABS((SUMPRODUCT(I8:I57,'[113]Input| Expensing'!AC8:AC57)-SUMPRODUCT(I118:I167,'[113]Input| Expensing'!AC8:AC57))-T58)&lt;0.0000001,0,1)</f>
        <v>0</v>
      </c>
      <c r="U6" s="188">
        <f>IF(ABS((SUMPRODUCT(J8:J57,'[113]Input| Expensing'!AD8:AD57)-SUMPRODUCT(J118:J167,'[113]Input| Expensing'!AD8:AD57))-U58)&lt;0.0000001,0,1)</f>
        <v>0</v>
      </c>
      <c r="V6"/>
    </row>
    <row r="7" spans="1:41">
      <c r="C7" s="189" t="s">
        <v>9</v>
      </c>
      <c r="D7" s="189" t="str">
        <f>IFERROR('[113]Input| Escalations'!H23,"")</f>
        <v>2022-23</v>
      </c>
      <c r="E7" s="189" t="str">
        <f>IFERROR('[113]Input| Escalations'!I23,"")</f>
        <v>2023-24</v>
      </c>
      <c r="F7" s="189" t="str">
        <f>IFERROR('[113]Input| Escalations'!J23,"")</f>
        <v>2024-25</v>
      </c>
      <c r="G7" s="189" t="str">
        <f>IFERROR('[113]Input| Escalations'!K23,"")</f>
        <v>2025-26</v>
      </c>
      <c r="H7" s="189" t="str">
        <f>IFERROR('[113]Input| Escalations'!L23,"")</f>
        <v>2026-27</v>
      </c>
      <c r="I7" s="189" t="str">
        <f>IFERROR('[113]Input| Escalations'!M23,"")</f>
        <v>2027-28</v>
      </c>
      <c r="J7" s="189" t="str">
        <f>IFERROR('[113]Input| Escalations'!N23,"")</f>
        <v>2028-29</v>
      </c>
      <c r="K7" s="189" t="s">
        <v>5</v>
      </c>
      <c r="N7" s="189" t="s">
        <v>9</v>
      </c>
      <c r="O7" s="189" t="str">
        <f t="shared" ref="O7:U7" si="0">D7</f>
        <v>2022-23</v>
      </c>
      <c r="P7" s="189" t="str">
        <f t="shared" si="0"/>
        <v>2023-24</v>
      </c>
      <c r="Q7" s="189" t="str">
        <f t="shared" si="0"/>
        <v>2024-25</v>
      </c>
      <c r="R7" s="189" t="str">
        <f t="shared" si="0"/>
        <v>2025-26</v>
      </c>
      <c r="S7" s="189" t="str">
        <f t="shared" si="0"/>
        <v>2026-27</v>
      </c>
      <c r="T7" s="189" t="str">
        <f t="shared" si="0"/>
        <v>2027-28</v>
      </c>
      <c r="U7" s="189" t="str">
        <f t="shared" si="0"/>
        <v>2028-29</v>
      </c>
      <c r="V7" s="189" t="s">
        <v>5</v>
      </c>
    </row>
    <row r="8" spans="1:41">
      <c r="B8" s="190">
        <v>1</v>
      </c>
      <c r="C8" s="191" t="str" cm="1">
        <f t="array" ref="C8">IFERROR(INDEX('[113]Input| Setup'!$E$8:$E$37,SMALL(IF('[113]Input| Setup'!$F$8:$F$37="TX",ROW('[113]Input| Setup'!$F$8:$F$37)-ROW('[113]Input| Setup'!$F$8)+1),ROWS('[113]Input| Setup'!$F8:$F$8))),"")</f>
        <v>Sub-transmission Overhead</v>
      </c>
      <c r="D8" s="180">
        <f>SUMPRODUCT(INDEX('[113]Input| Projects'!$AR$10:$CO$1009, ,MATCH($C8,'[113]Input| Projects'!$AR$9:$CO$9,0)),'[113]Calc| Project Costs'!BR$10:BR$1009)/10^3</f>
        <v>1.4332143814722178</v>
      </c>
      <c r="E8" s="180">
        <f>SUMPRODUCT(INDEX('[113]Input| Projects'!$AR$10:$CO$1009, ,MATCH($C8,'[113]Input| Projects'!$AR$9:$CO$9,0)),'[113]Calc| Project Costs'!BS$10:BS$1009)/10^3</f>
        <v>0.39962714556156775</v>
      </c>
      <c r="F8" s="180">
        <f>SUMPRODUCT(INDEX('[113]Input| Projects'!$AR$10:$CO$1009, ,MATCH($C8,'[113]Input| Projects'!$AR$9:$CO$9,0)),'[113]Calc| Project Costs'!BT$10:BT$1009)/10^3</f>
        <v>1.4975465788418039</v>
      </c>
      <c r="G8" s="180">
        <f>SUMPRODUCT(INDEX('[113]Input| Projects'!$AR$10:$CO$1009, ,MATCH($C8,'[113]Input| Projects'!$AR$9:$CO$9,0)),'[113]Calc| Project Costs'!BU$10:BU$1009)/10^3</f>
        <v>1.5088472297864706</v>
      </c>
      <c r="H8" s="180">
        <f>SUMPRODUCT(INDEX('[113]Input| Projects'!$AR$10:$CO$1009, ,MATCH($C8,'[113]Input| Projects'!$AR$9:$CO$9,0)),'[113]Calc| Project Costs'!BV$10:BV$1009)/10^3</f>
        <v>1.9105834050341455</v>
      </c>
      <c r="I8" s="180">
        <f>SUMPRODUCT(INDEX('[113]Input| Projects'!$AR$10:$CO$1009, ,MATCH($C8,'[113]Input| Projects'!$AR$9:$CO$9,0)),'[113]Calc| Project Costs'!BW$10:BW$1009)/10^3</f>
        <v>2.3032375226462904</v>
      </c>
      <c r="J8" s="180">
        <f>SUMPRODUCT(INDEX('[113]Input| Projects'!$AR$10:$CO$1009, ,MATCH($C8,'[113]Input| Projects'!$AR$9:$CO$9,0)),'[113]Calc| Project Costs'!BX$10:BX$1009)/10^3</f>
        <v>6.7724913007137424</v>
      </c>
      <c r="K8" s="180">
        <f>IFERROR(SUM(F8:J8),"")</f>
        <v>13.992706037022453</v>
      </c>
      <c r="M8" s="190">
        <v>1</v>
      </c>
      <c r="N8" s="191" t="str">
        <f t="shared" ref="N8:N57" si="1">IFERROR(C8,"")</f>
        <v>Sub-transmission Overhead</v>
      </c>
      <c r="O8" s="180">
        <f>IFERROR((D8-D118)*INDEX('[113]Input| Expensing'!$D$8:$J$57,MATCH($N8,'[113]Input| Expensing'!$C$8:$C$57,0),MATCH(O$7,'[113]Input| Expensing'!$D$7:$J$7,0)),"")</f>
        <v>0</v>
      </c>
      <c r="P8" s="180">
        <f>IFERROR((E8-E118)*INDEX('[113]Input| Expensing'!$D$8:$J$57,MATCH($N8,'[113]Input| Expensing'!$C$8:$C$57,0),MATCH(P$7,'[113]Input| Expensing'!$D$7:$J$7,0)),"")</f>
        <v>0</v>
      </c>
      <c r="Q8" s="180">
        <f>IFERROR((F8-F118)*INDEX('[113]Input| Expensing'!$F$8:$J$57,MATCH($N8,'[113]Input| Expensing'!$C$8:$C$57,0),MATCH(Q$7,'[113]Input| Expensing'!$F$7:$J$7,0)),"")</f>
        <v>0</v>
      </c>
      <c r="R8" s="180">
        <f>IFERROR((G8-G118)*INDEX('[113]Input| Expensing'!$F$8:$J$57,MATCH($N8,'[113]Input| Expensing'!$C$8:$C$57,0),MATCH(R$7,'[113]Input| Expensing'!$F$7:$J$7,0)),"")</f>
        <v>0</v>
      </c>
      <c r="S8" s="180">
        <f>IFERROR((H8-H118)*INDEX('[113]Input| Expensing'!$F$8:$J$57,MATCH($N8,'[113]Input| Expensing'!$C$8:$C$57,0),MATCH(S$7,'[113]Input| Expensing'!$F$7:$J$7,0)),"")</f>
        <v>0</v>
      </c>
      <c r="T8" s="180">
        <f>IFERROR((I8-I118)*INDEX('[113]Input| Expensing'!$F$8:$J$57,MATCH($N8,'[113]Input| Expensing'!$C$8:$C$57,0),MATCH(T$7,'[113]Input| Expensing'!$F$7:$J$7,0)),"")</f>
        <v>0</v>
      </c>
      <c r="U8" s="180">
        <f>IFERROR((J8-J118)*INDEX('[113]Input| Expensing'!$F$8:$J$57,MATCH($N8,'[113]Input| Expensing'!$C$8:$C$57,0),MATCH(U$7,'[113]Input| Expensing'!$F$7:$J$7,0)),"")</f>
        <v>0</v>
      </c>
      <c r="V8" s="180">
        <f>IFERROR(SUM(Q8:U8),"")</f>
        <v>0</v>
      </c>
      <c r="AF8" s="192"/>
      <c r="AG8" s="192"/>
      <c r="AH8" s="192"/>
    </row>
    <row r="9" spans="1:41">
      <c r="B9" s="190">
        <f>IFERROR(B8+1,"")</f>
        <v>2</v>
      </c>
      <c r="C9" s="191" t="str">
        <f t="array" ref="C9">IFERROR(INDEX('[113]Input| Setup'!$E$8:$E$37,SMALL(IF('[113]Input| Setup'!$F$8:$F$37="TX",ROW('[113]Input| Setup'!$F$8:$F$37)-ROW('[113]Input| Setup'!$F$8)+1),ROWS('[113]Input| Setup'!$F$8:$F9))),"")</f>
        <v>Sub-transmission Underground</v>
      </c>
      <c r="D9" s="180">
        <f>SUMPRODUCT(INDEX('[113]Input| Projects'!$AR$10:$CO$1009, ,MATCH($C9,'[113]Input| Projects'!$AR$9:$CO$9,0)),'[113]Calc| Project Costs'!BR$10:BR$1009)/10^3</f>
        <v>0</v>
      </c>
      <c r="E9" s="180">
        <f>SUMPRODUCT(INDEX('[113]Input| Projects'!$AR$10:$CO$1009, ,MATCH($C9,'[113]Input| Projects'!$AR$9:$CO$9,0)),'[113]Calc| Project Costs'!BS$10:BS$1009)/10^3</f>
        <v>0</v>
      </c>
      <c r="F9" s="180">
        <f>SUMPRODUCT(INDEX('[113]Input| Projects'!$AR$10:$CO$1009, ,MATCH($C9,'[113]Input| Projects'!$AR$9:$CO$9,0)),'[113]Calc| Project Costs'!BT$10:BT$1009)/10^3</f>
        <v>0</v>
      </c>
      <c r="G9" s="180">
        <f>SUMPRODUCT(INDEX('[113]Input| Projects'!$AR$10:$CO$1009, ,MATCH($C9,'[113]Input| Projects'!$AR$9:$CO$9,0)),'[113]Calc| Project Costs'!BU$10:BU$1009)/10^3</f>
        <v>0</v>
      </c>
      <c r="H9" s="180">
        <f>SUMPRODUCT(INDEX('[113]Input| Projects'!$AR$10:$CO$1009, ,MATCH($C9,'[113]Input| Projects'!$AR$9:$CO$9,0)),'[113]Calc| Project Costs'!BV$10:BV$1009)/10^3</f>
        <v>0</v>
      </c>
      <c r="I9" s="180">
        <f>SUMPRODUCT(INDEX('[113]Input| Projects'!$AR$10:$CO$1009, ,MATCH($C9,'[113]Input| Projects'!$AR$9:$CO$9,0)),'[113]Calc| Project Costs'!BW$10:BW$1009)/10^3</f>
        <v>0</v>
      </c>
      <c r="J9" s="180">
        <f>SUMPRODUCT(INDEX('[113]Input| Projects'!$AR$10:$CO$1009, ,MATCH($C9,'[113]Input| Projects'!$AR$9:$CO$9,0)),'[113]Calc| Project Costs'!BX$10:BX$1009)/10^3</f>
        <v>0</v>
      </c>
      <c r="K9" s="180">
        <f t="shared" ref="K9:K57" si="2">IFERROR(SUM(F9:J9),"")</f>
        <v>0</v>
      </c>
      <c r="M9" s="190">
        <f>IFERROR(M8+1,"")</f>
        <v>2</v>
      </c>
      <c r="N9" s="191" t="str">
        <f t="shared" si="1"/>
        <v>Sub-transmission Underground</v>
      </c>
      <c r="O9" s="180">
        <f>IFERROR((D9-D119)*INDEX('[113]Input| Expensing'!$D$8:$J$57,MATCH($N9,'[113]Input| Expensing'!$C$8:$C$57,0),MATCH(O$7,'[113]Input| Expensing'!$D$7:$J$7,0)),"")</f>
        <v>0</v>
      </c>
      <c r="P9" s="180">
        <f>IFERROR((E9-E119)*INDEX('[113]Input| Expensing'!$D$8:$J$57,MATCH($N9,'[113]Input| Expensing'!$C$8:$C$57,0),MATCH(P$7,'[113]Input| Expensing'!$D$7:$J$7,0)),"")</f>
        <v>0</v>
      </c>
      <c r="Q9" s="180">
        <f>IFERROR((F9-F119)*INDEX('[113]Input| Expensing'!$F$8:$J$57,MATCH($N9,'[113]Input| Expensing'!$C$8:$C$57,0),MATCH(Q$7,'[113]Input| Expensing'!$F$7:$J$7,0)),"")</f>
        <v>0</v>
      </c>
      <c r="R9" s="180">
        <f>IFERROR((G9-G119)*INDEX('[113]Input| Expensing'!$F$8:$J$57,MATCH($N9,'[113]Input| Expensing'!$C$8:$C$57,0),MATCH(R$7,'[113]Input| Expensing'!$F$7:$J$7,0)),"")</f>
        <v>0</v>
      </c>
      <c r="S9" s="180">
        <f>IFERROR((H9-H119)*INDEX('[113]Input| Expensing'!$F$8:$J$57,MATCH($N9,'[113]Input| Expensing'!$C$8:$C$57,0),MATCH(S$7,'[113]Input| Expensing'!$F$7:$J$7,0)),"")</f>
        <v>0</v>
      </c>
      <c r="T9" s="180">
        <f>IFERROR((I9-I119)*INDEX('[113]Input| Expensing'!$F$8:$J$57,MATCH($N9,'[113]Input| Expensing'!$C$8:$C$57,0),MATCH(T$7,'[113]Input| Expensing'!$F$7:$J$7,0)),"")</f>
        <v>0</v>
      </c>
      <c r="U9" s="180">
        <f>IFERROR((J9-J119)*INDEX('[113]Input| Expensing'!$F$8:$J$57,MATCH($N9,'[113]Input| Expensing'!$C$8:$C$57,0),MATCH(U$7,'[113]Input| Expensing'!$F$7:$J$7,0)),"")</f>
        <v>0</v>
      </c>
      <c r="V9" s="180">
        <f t="shared" ref="V9:V57" si="3">IFERROR(SUM(Q9:U9),"")</f>
        <v>0</v>
      </c>
      <c r="AF9" s="192"/>
      <c r="AG9" s="192"/>
      <c r="AH9" s="192"/>
    </row>
    <row r="10" spans="1:41">
      <c r="B10" s="190">
        <f t="shared" ref="B10:B57" si="4">IFERROR(B9+1,"")</f>
        <v>3</v>
      </c>
      <c r="C10" s="191" t="str">
        <f t="array" ref="C10">IFERROR(INDEX('[113]Input| Setup'!$E$8:$E$37,SMALL(IF('[113]Input| Setup'!$F$8:$F$37="TX",ROW('[113]Input| Setup'!$F$8:$F$37)-ROW('[113]Input| Setup'!$F$8)+1),ROWS('[113]Input| Setup'!$F$8:$F10))),"")</f>
        <v>Zone Substation Tx</v>
      </c>
      <c r="D10" s="180">
        <f>SUMPRODUCT(INDEX('[113]Input| Projects'!$AR$10:$CO$1009, ,MATCH($C10,'[113]Input| Projects'!$AR$9:$CO$9,0)),'[113]Calc| Project Costs'!BR$10:BR$1009)/10^3</f>
        <v>8.4047333019436081</v>
      </c>
      <c r="E10" s="180">
        <f>SUMPRODUCT(INDEX('[113]Input| Projects'!$AR$10:$CO$1009, ,MATCH($C10,'[113]Input| Projects'!$AR$9:$CO$9,0)),'[113]Calc| Project Costs'!BS$10:BS$1009)/10^3</f>
        <v>7.8697134442313974</v>
      </c>
      <c r="F10" s="180">
        <f>SUMPRODUCT(INDEX('[113]Input| Projects'!$AR$10:$CO$1009, ,MATCH($C10,'[113]Input| Projects'!$AR$9:$CO$9,0)),'[113]Calc| Project Costs'!BT$10:BT$1009)/10^3</f>
        <v>6.2179256081188425</v>
      </c>
      <c r="G10" s="180">
        <f>SUMPRODUCT(INDEX('[113]Input| Projects'!$AR$10:$CO$1009, ,MATCH($C10,'[113]Input| Projects'!$AR$9:$CO$9,0)),'[113]Calc| Project Costs'!BU$10:BU$1009)/10^3</f>
        <v>8.4634239176433645</v>
      </c>
      <c r="H10" s="180">
        <f>SUMPRODUCT(INDEX('[113]Input| Projects'!$AR$10:$CO$1009, ,MATCH($C10,'[113]Input| Projects'!$AR$9:$CO$9,0)),'[113]Calc| Project Costs'!BV$10:BV$1009)/10^3</f>
        <v>5.8895008282104362</v>
      </c>
      <c r="I10" s="180">
        <f>SUMPRODUCT(INDEX('[113]Input| Projects'!$AR$10:$CO$1009, ,MATCH($C10,'[113]Input| Projects'!$AR$9:$CO$9,0)),'[113]Calc| Project Costs'!BW$10:BW$1009)/10^3</f>
        <v>6.5192455019869939</v>
      </c>
      <c r="J10" s="180">
        <f>SUMPRODUCT(INDEX('[113]Input| Projects'!$AR$10:$CO$1009, ,MATCH($C10,'[113]Input| Projects'!$AR$9:$CO$9,0)),'[113]Calc| Project Costs'!BX$10:BX$1009)/10^3</f>
        <v>7.270275482638354</v>
      </c>
      <c r="K10" s="180">
        <f t="shared" si="2"/>
        <v>34.360371338597993</v>
      </c>
      <c r="M10" s="190">
        <f t="shared" ref="M10:M57" si="5">IFERROR(M9+1,"")</f>
        <v>3</v>
      </c>
      <c r="N10" s="191" t="str">
        <f t="shared" si="1"/>
        <v>Zone Substation Tx</v>
      </c>
      <c r="O10" s="180">
        <f>IFERROR((D10-D120)*INDEX('[113]Input| Expensing'!$D$8:$J$57,MATCH($N10,'[113]Input| Expensing'!$C$8:$C$57,0),MATCH(O$7,'[113]Input| Expensing'!$D$7:$J$7,0)),"")</f>
        <v>0</v>
      </c>
      <c r="P10" s="180">
        <f>IFERROR((E10-E120)*INDEX('[113]Input| Expensing'!$D$8:$J$57,MATCH($N10,'[113]Input| Expensing'!$C$8:$C$57,0),MATCH(P$7,'[113]Input| Expensing'!$D$7:$J$7,0)),"")</f>
        <v>0</v>
      </c>
      <c r="Q10" s="180">
        <f>IFERROR((F10-F120)*INDEX('[113]Input| Expensing'!$F$8:$J$57,MATCH($N10,'[113]Input| Expensing'!$C$8:$C$57,0),MATCH(Q$7,'[113]Input| Expensing'!$F$7:$J$7,0)),"")</f>
        <v>0</v>
      </c>
      <c r="R10" s="180">
        <f>IFERROR((G10-G120)*INDEX('[113]Input| Expensing'!$F$8:$J$57,MATCH($N10,'[113]Input| Expensing'!$C$8:$C$57,0),MATCH(R$7,'[113]Input| Expensing'!$F$7:$J$7,0)),"")</f>
        <v>0</v>
      </c>
      <c r="S10" s="180">
        <f>IFERROR((H10-H120)*INDEX('[113]Input| Expensing'!$F$8:$J$57,MATCH($N10,'[113]Input| Expensing'!$C$8:$C$57,0),MATCH(S$7,'[113]Input| Expensing'!$F$7:$J$7,0)),"")</f>
        <v>0</v>
      </c>
      <c r="T10" s="180">
        <f>IFERROR((I10-I120)*INDEX('[113]Input| Expensing'!$F$8:$J$57,MATCH($N10,'[113]Input| Expensing'!$C$8:$C$57,0),MATCH(T$7,'[113]Input| Expensing'!$F$7:$J$7,0)),"")</f>
        <v>0</v>
      </c>
      <c r="U10" s="180">
        <f>IFERROR((J10-J120)*INDEX('[113]Input| Expensing'!$F$8:$J$57,MATCH($N10,'[113]Input| Expensing'!$C$8:$C$57,0),MATCH(U$7,'[113]Input| Expensing'!$F$7:$J$7,0)),"")</f>
        <v>0</v>
      </c>
      <c r="V10" s="180">
        <f t="shared" si="3"/>
        <v>0</v>
      </c>
      <c r="AF10" s="192"/>
      <c r="AG10" s="192"/>
      <c r="AH10" s="192"/>
    </row>
    <row r="11" spans="1:41">
      <c r="B11" s="190">
        <f t="shared" si="4"/>
        <v>4</v>
      </c>
      <c r="C11" s="191" t="str">
        <f t="array" ref="C11">IFERROR(INDEX('[113]Input| Setup'!$E$8:$E$37,SMALL(IF('[113]Input| Setup'!$F$8:$F$37="TX",ROW('[113]Input| Setup'!$F$8:$F$37)-ROW('[113]Input| Setup'!$F$8)+1),ROWS('[113]Input| Setup'!$F$8:$F11))),"")</f>
        <v>IT &amp; Communication Systems (Networks) Tx</v>
      </c>
      <c r="D11" s="180">
        <f>SUMPRODUCT(INDEX('[113]Input| Projects'!$AR$10:$CO$1009, ,MATCH($C11,'[113]Input| Projects'!$AR$9:$CO$9,0)),'[113]Calc| Project Costs'!BR$10:BR$1009)/10^3</f>
        <v>1.6255197817301212</v>
      </c>
      <c r="E11" s="180">
        <f>SUMPRODUCT(INDEX('[113]Input| Projects'!$AR$10:$CO$1009, ,MATCH($C11,'[113]Input| Projects'!$AR$9:$CO$9,0)),'[113]Calc| Project Costs'!BS$10:BS$1009)/10^3</f>
        <v>1.160002848242057</v>
      </c>
      <c r="F11" s="180">
        <f>SUMPRODUCT(INDEX('[113]Input| Projects'!$AR$10:$CO$1009, ,MATCH($C11,'[113]Input| Projects'!$AR$9:$CO$9,0)),'[113]Calc| Project Costs'!BT$10:BT$1009)/10^3</f>
        <v>1.3962418165663455</v>
      </c>
      <c r="G11" s="180">
        <f>SUMPRODUCT(INDEX('[113]Input| Projects'!$AR$10:$CO$1009, ,MATCH($C11,'[113]Input| Projects'!$AR$9:$CO$9,0)),'[113]Calc| Project Costs'!BU$10:BU$1009)/10^3</f>
        <v>1.5522541066368976</v>
      </c>
      <c r="H11" s="180">
        <f>SUMPRODUCT(INDEX('[113]Input| Projects'!$AR$10:$CO$1009, ,MATCH($C11,'[113]Input| Projects'!$AR$9:$CO$9,0)),'[113]Calc| Project Costs'!BV$10:BV$1009)/10^3</f>
        <v>1.4923419726601015</v>
      </c>
      <c r="I11" s="180">
        <f>SUMPRODUCT(INDEX('[113]Input| Projects'!$AR$10:$CO$1009, ,MATCH($C11,'[113]Input| Projects'!$AR$9:$CO$9,0)),'[113]Calc| Project Costs'!BW$10:BW$1009)/10^3</f>
        <v>1.8770979225019773</v>
      </c>
      <c r="J11" s="180">
        <f>SUMPRODUCT(INDEX('[113]Input| Projects'!$AR$10:$CO$1009, ,MATCH($C11,'[113]Input| Projects'!$AR$9:$CO$9,0)),'[113]Calc| Project Costs'!BX$10:BX$1009)/10^3</f>
        <v>2.133115436277361</v>
      </c>
      <c r="K11" s="180">
        <f t="shared" si="2"/>
        <v>8.4510512546426817</v>
      </c>
      <c r="M11" s="190">
        <f t="shared" si="5"/>
        <v>4</v>
      </c>
      <c r="N11" s="191" t="str">
        <f t="shared" si="1"/>
        <v>IT &amp; Communication Systems (Networks) Tx</v>
      </c>
      <c r="O11" s="180">
        <f>IFERROR((D11-D121)*INDEX('[113]Input| Expensing'!$D$8:$J$57,MATCH($N11,'[113]Input| Expensing'!$C$8:$C$57,0),MATCH(O$7,'[113]Input| Expensing'!$D$7:$J$7,0)),"")</f>
        <v>0</v>
      </c>
      <c r="P11" s="180">
        <f>IFERROR((E11-E121)*INDEX('[113]Input| Expensing'!$D$8:$J$57,MATCH($N11,'[113]Input| Expensing'!$C$8:$C$57,0),MATCH(P$7,'[113]Input| Expensing'!$D$7:$J$7,0)),"")</f>
        <v>0</v>
      </c>
      <c r="Q11" s="180">
        <f>IFERROR((F11-F121)*INDEX('[113]Input| Expensing'!$F$8:$J$57,MATCH($N11,'[113]Input| Expensing'!$C$8:$C$57,0),MATCH(Q$7,'[113]Input| Expensing'!$F$7:$J$7,0)),"")</f>
        <v>0</v>
      </c>
      <c r="R11" s="180">
        <f>IFERROR((G11-G121)*INDEX('[113]Input| Expensing'!$F$8:$J$57,MATCH($N11,'[113]Input| Expensing'!$C$8:$C$57,0),MATCH(R$7,'[113]Input| Expensing'!$F$7:$J$7,0)),"")</f>
        <v>0</v>
      </c>
      <c r="S11" s="180">
        <f>IFERROR((H11-H121)*INDEX('[113]Input| Expensing'!$F$8:$J$57,MATCH($N11,'[113]Input| Expensing'!$C$8:$C$57,0),MATCH(S$7,'[113]Input| Expensing'!$F$7:$J$7,0)),"")</f>
        <v>0</v>
      </c>
      <c r="T11" s="180">
        <f>IFERROR((I11-I121)*INDEX('[113]Input| Expensing'!$F$8:$J$57,MATCH($N11,'[113]Input| Expensing'!$C$8:$C$57,0),MATCH(T$7,'[113]Input| Expensing'!$F$7:$J$7,0)),"")</f>
        <v>0</v>
      </c>
      <c r="U11" s="180">
        <f>IFERROR((J11-J121)*INDEX('[113]Input| Expensing'!$F$8:$J$57,MATCH($N11,'[113]Input| Expensing'!$C$8:$C$57,0),MATCH(U$7,'[113]Input| Expensing'!$F$7:$J$7,0)),"")</f>
        <v>0</v>
      </c>
      <c r="V11" s="180">
        <f t="shared" si="3"/>
        <v>0</v>
      </c>
    </row>
    <row r="12" spans="1:41">
      <c r="B12" s="190">
        <f t="shared" si="4"/>
        <v>5</v>
      </c>
      <c r="C12" s="191" t="str">
        <f t="array" ref="C12">IFERROR(INDEX('[113]Input| Setup'!$E$8:$E$37,SMALL(IF('[113]Input| Setup'!$F$8:$F$37="TX",ROW('[113]Input| Setup'!$F$8:$F$37)-ROW('[113]Input| Setup'!$F$8)+1),ROWS('[113]Input| Setup'!$F$8:$F12))),"")</f>
        <v>Motor Vehicles Tx</v>
      </c>
      <c r="D12" s="180">
        <f>SUMPRODUCT(INDEX('[113]Input| Projects'!$AR$10:$CO$1009, ,MATCH($C12,'[113]Input| Projects'!$AR$9:$CO$9,0)),'[113]Calc| Project Costs'!BR$10:BR$1009)/10^3</f>
        <v>0.58274688464003477</v>
      </c>
      <c r="E12" s="180">
        <f>SUMPRODUCT(INDEX('[113]Input| Projects'!$AR$10:$CO$1009, ,MATCH($C12,'[113]Input| Projects'!$AR$9:$CO$9,0)),'[113]Calc| Project Costs'!BS$10:BS$1009)/10^3</f>
        <v>0.59886146094845905</v>
      </c>
      <c r="F12" s="180">
        <f>SUMPRODUCT(INDEX('[113]Input| Projects'!$AR$10:$CO$1009, ,MATCH($C12,'[113]Input| Projects'!$AR$9:$CO$9,0)),'[113]Calc| Project Costs'!BT$10:BT$1009)/10^3</f>
        <v>0.75307668650178006</v>
      </c>
      <c r="G12" s="180">
        <f>SUMPRODUCT(INDEX('[113]Input| Projects'!$AR$10:$CO$1009, ,MATCH($C12,'[113]Input| Projects'!$AR$9:$CO$9,0)),'[113]Calc| Project Costs'!BU$10:BU$1009)/10^3</f>
        <v>0.77902962392751118</v>
      </c>
      <c r="H12" s="180">
        <f>SUMPRODUCT(INDEX('[113]Input| Projects'!$AR$10:$CO$1009, ,MATCH($C12,'[113]Input| Projects'!$AR$9:$CO$9,0)),'[113]Calc| Project Costs'!BV$10:BV$1009)/10^3</f>
        <v>0.4332546902449132</v>
      </c>
      <c r="I12" s="180">
        <f>SUMPRODUCT(INDEX('[113]Input| Projects'!$AR$10:$CO$1009, ,MATCH($C12,'[113]Input| Projects'!$AR$9:$CO$9,0)),'[113]Calc| Project Costs'!BW$10:BW$1009)/10^3</f>
        <v>0.43533829474623148</v>
      </c>
      <c r="J12" s="180">
        <f>SUMPRODUCT(INDEX('[113]Input| Projects'!$AR$10:$CO$1009, ,MATCH($C12,'[113]Input| Projects'!$AR$9:$CO$9,0)),'[113]Calc| Project Costs'!BX$10:BX$1009)/10^3</f>
        <v>0.44842830511691278</v>
      </c>
      <c r="K12" s="180">
        <f t="shared" si="2"/>
        <v>2.8491276005373489</v>
      </c>
      <c r="M12" s="190">
        <f t="shared" si="5"/>
        <v>5</v>
      </c>
      <c r="N12" s="191" t="str">
        <f t="shared" si="1"/>
        <v>Motor Vehicles Tx</v>
      </c>
      <c r="O12" s="180">
        <f>IFERROR((D12-D122)*INDEX('[113]Input| Expensing'!$D$8:$J$57,MATCH($N12,'[113]Input| Expensing'!$C$8:$C$57,0),MATCH(O$7,'[113]Input| Expensing'!$D$7:$J$7,0)),"")</f>
        <v>0</v>
      </c>
      <c r="P12" s="180">
        <f>IFERROR((E12-E122)*INDEX('[113]Input| Expensing'!$D$8:$J$57,MATCH($N12,'[113]Input| Expensing'!$C$8:$C$57,0),MATCH(P$7,'[113]Input| Expensing'!$D$7:$J$7,0)),"")</f>
        <v>0</v>
      </c>
      <c r="Q12" s="180">
        <f>IFERROR((F12-F122)*INDEX('[113]Input| Expensing'!$F$8:$J$57,MATCH($N12,'[113]Input| Expensing'!$C$8:$C$57,0),MATCH(Q$7,'[113]Input| Expensing'!$F$7:$J$7,0)),"")</f>
        <v>0</v>
      </c>
      <c r="R12" s="180">
        <f>IFERROR((G12-G122)*INDEX('[113]Input| Expensing'!$F$8:$J$57,MATCH($N12,'[113]Input| Expensing'!$C$8:$C$57,0),MATCH(R$7,'[113]Input| Expensing'!$F$7:$J$7,0)),"")</f>
        <v>0</v>
      </c>
      <c r="S12" s="180">
        <f>IFERROR((H12-H122)*INDEX('[113]Input| Expensing'!$F$8:$J$57,MATCH($N12,'[113]Input| Expensing'!$C$8:$C$57,0),MATCH(S$7,'[113]Input| Expensing'!$F$7:$J$7,0)),"")</f>
        <v>0</v>
      </c>
      <c r="T12" s="180">
        <f>IFERROR((I12-I122)*INDEX('[113]Input| Expensing'!$F$8:$J$57,MATCH($N12,'[113]Input| Expensing'!$C$8:$C$57,0),MATCH(T$7,'[113]Input| Expensing'!$F$7:$J$7,0)),"")</f>
        <v>0</v>
      </c>
      <c r="U12" s="180">
        <f>IFERROR((J12-J122)*INDEX('[113]Input| Expensing'!$F$8:$J$57,MATCH($N12,'[113]Input| Expensing'!$C$8:$C$57,0),MATCH(U$7,'[113]Input| Expensing'!$F$7:$J$7,0)),"")</f>
        <v>0</v>
      </c>
      <c r="V12" s="180">
        <f t="shared" si="3"/>
        <v>0</v>
      </c>
    </row>
    <row r="13" spans="1:41">
      <c r="B13" s="190">
        <f t="shared" si="4"/>
        <v>6</v>
      </c>
      <c r="C13" s="191" t="str">
        <f t="array" ref="C13">IFERROR(INDEX('[113]Input| Setup'!$E$8:$E$37,SMALL(IF('[113]Input| Setup'!$F$8:$F$37="TX",ROW('[113]Input| Setup'!$F$8:$F$37)-ROW('[113]Input| Setup'!$F$8)+1),ROWS('[113]Input| Setup'!$F$8:$F13))),"")</f>
        <v>Other Non-System Assets (Networks) Tx</v>
      </c>
      <c r="D13" s="180">
        <f>SUMPRODUCT(INDEX('[113]Input| Projects'!$AR$10:$CO$1009, ,MATCH($C13,'[113]Input| Projects'!$AR$9:$CO$9,0)),'[113]Calc| Project Costs'!BR$10:BR$1009)/10^3</f>
        <v>0.13221123394596646</v>
      </c>
      <c r="E13" s="180">
        <f>SUMPRODUCT(INDEX('[113]Input| Projects'!$AR$10:$CO$1009, ,MATCH($C13,'[113]Input| Projects'!$AR$9:$CO$9,0)),'[113]Calc| Project Costs'!BS$10:BS$1009)/10^3</f>
        <v>0.10015607146933471</v>
      </c>
      <c r="F13" s="180">
        <f>SUMPRODUCT(INDEX('[113]Input| Projects'!$AR$10:$CO$1009, ,MATCH($C13,'[113]Input| Projects'!$AR$9:$CO$9,0)),'[113]Calc| Project Costs'!BT$10:BT$1009)/10^3</f>
        <v>0.10040218753304296</v>
      </c>
      <c r="G13" s="180">
        <f>SUMPRODUCT(INDEX('[113]Input| Projects'!$AR$10:$CO$1009, ,MATCH($C13,'[113]Input| Projects'!$AR$9:$CO$9,0)),'[113]Calc| Project Costs'!BU$10:BU$1009)/10^3</f>
        <v>0.1006109394090795</v>
      </c>
      <c r="H13" s="180">
        <f>SUMPRODUCT(INDEX('[113]Input| Projects'!$AR$10:$CO$1009, ,MATCH($C13,'[113]Input| Projects'!$AR$9:$CO$9,0)),'[113]Calc| Project Costs'!BV$10:BV$1009)/10^3</f>
        <v>0.10075695072583302</v>
      </c>
      <c r="I13" s="180">
        <f>SUMPRODUCT(INDEX('[113]Input| Projects'!$AR$10:$CO$1009, ,MATCH($C13,'[113]Input| Projects'!$AR$9:$CO$9,0)),'[113]Calc| Project Costs'!BW$10:BW$1009)/10^3</f>
        <v>0.10088464934429288</v>
      </c>
      <c r="J13" s="180">
        <f>SUMPRODUCT(INDEX('[113]Input| Projects'!$AR$10:$CO$1009, ,MATCH($C13,'[113]Input| Projects'!$AR$9:$CO$9,0)),'[113]Calc| Project Costs'!BX$10:BX$1009)/10^3</f>
        <v>0.10108191556723212</v>
      </c>
      <c r="K13" s="180">
        <f t="shared" si="2"/>
        <v>0.50373664257948048</v>
      </c>
      <c r="M13" s="190">
        <f t="shared" si="5"/>
        <v>6</v>
      </c>
      <c r="N13" s="191" t="str">
        <f t="shared" si="1"/>
        <v>Other Non-System Assets (Networks) Tx</v>
      </c>
      <c r="O13" s="180">
        <f>IFERROR((D13-D123)*INDEX('[113]Input| Expensing'!$D$8:$J$57,MATCH($N13,'[113]Input| Expensing'!$C$8:$C$57,0),MATCH(O$7,'[113]Input| Expensing'!$D$7:$J$7,0)),"")</f>
        <v>0</v>
      </c>
      <c r="P13" s="180">
        <f>IFERROR((E13-E123)*INDEX('[113]Input| Expensing'!$D$8:$J$57,MATCH($N13,'[113]Input| Expensing'!$C$8:$C$57,0),MATCH(P$7,'[113]Input| Expensing'!$D$7:$J$7,0)),"")</f>
        <v>0</v>
      </c>
      <c r="Q13" s="180">
        <f>IFERROR((F13-F123)*INDEX('[113]Input| Expensing'!$F$8:$J$57,MATCH($N13,'[113]Input| Expensing'!$C$8:$C$57,0),MATCH(Q$7,'[113]Input| Expensing'!$F$7:$J$7,0)),"")</f>
        <v>0</v>
      </c>
      <c r="R13" s="180">
        <f>IFERROR((G13-G123)*INDEX('[113]Input| Expensing'!$F$8:$J$57,MATCH($N13,'[113]Input| Expensing'!$C$8:$C$57,0),MATCH(R$7,'[113]Input| Expensing'!$F$7:$J$7,0)),"")</f>
        <v>0</v>
      </c>
      <c r="S13" s="180">
        <f>IFERROR((H13-H123)*INDEX('[113]Input| Expensing'!$F$8:$J$57,MATCH($N13,'[113]Input| Expensing'!$C$8:$C$57,0),MATCH(S$7,'[113]Input| Expensing'!$F$7:$J$7,0)),"")</f>
        <v>0</v>
      </c>
      <c r="T13" s="180">
        <f>IFERROR((I13-I123)*INDEX('[113]Input| Expensing'!$F$8:$J$57,MATCH($N13,'[113]Input| Expensing'!$C$8:$C$57,0),MATCH(T$7,'[113]Input| Expensing'!$F$7:$J$7,0)),"")</f>
        <v>0</v>
      </c>
      <c r="U13" s="180">
        <f>IFERROR((J13-J123)*INDEX('[113]Input| Expensing'!$F$8:$J$57,MATCH($N13,'[113]Input| Expensing'!$C$8:$C$57,0),MATCH(U$7,'[113]Input| Expensing'!$F$7:$J$7,0)),"")</f>
        <v>0</v>
      </c>
      <c r="V13" s="180">
        <f t="shared" si="3"/>
        <v>0</v>
      </c>
    </row>
    <row r="14" spans="1:41">
      <c r="B14" s="190">
        <f t="shared" si="4"/>
        <v>7</v>
      </c>
      <c r="C14" s="191" t="str">
        <f t="array" ref="C14">IFERROR(INDEX('[113]Input| Setup'!$E$8:$E$37,SMALL(IF('[113]Input| Setup'!$F$8:$F$37="TX",ROW('[113]Input| Setup'!$F$8:$F$37)-ROW('[113]Input| Setup'!$F$8)+1),ROWS('[113]Input| Setup'!$F$8:$F14))),"")</f>
        <v>IT Systems (Corporate) Tx</v>
      </c>
      <c r="D14" s="180">
        <f>SUMPRODUCT(INDEX('[113]Input| Projects'!$AR$10:$CO$1009, ,MATCH($C14,'[113]Input| Projects'!$AR$9:$CO$9,0)),'[113]Calc| Project Costs'!BR$10:BR$1009)/10^3</f>
        <v>1.1884488931069002</v>
      </c>
      <c r="E14" s="180">
        <f>SUMPRODUCT(INDEX('[113]Input| Projects'!$AR$10:$CO$1009, ,MATCH($C14,'[113]Input| Projects'!$AR$9:$CO$9,0)),'[113]Calc| Project Costs'!BS$10:BS$1009)/10^3</f>
        <v>0.87191996530077787</v>
      </c>
      <c r="F14" s="180">
        <f>SUMPRODUCT(INDEX('[113]Input| Projects'!$AR$10:$CO$1009, ,MATCH($C14,'[113]Input| Projects'!$AR$9:$CO$9,0)),'[113]Calc| Project Costs'!BT$10:BT$1009)/10^3</f>
        <v>0.1626775712852194</v>
      </c>
      <c r="G14" s="180">
        <f>SUMPRODUCT(INDEX('[113]Input| Projects'!$AR$10:$CO$1009, ,MATCH($C14,'[113]Input| Projects'!$AR$9:$CO$9,0)),'[113]Calc| Project Costs'!BU$10:BU$1009)/10^3</f>
        <v>0.34018363067647411</v>
      </c>
      <c r="H14" s="180">
        <f>SUMPRODUCT(INDEX('[113]Input| Projects'!$AR$10:$CO$1009, ,MATCH($C14,'[113]Input| Projects'!$AR$9:$CO$9,0)),'[113]Calc| Project Costs'!BV$10:BV$1009)/10^3</f>
        <v>0.110122265919361</v>
      </c>
      <c r="I14" s="180">
        <f>SUMPRODUCT(INDEX('[113]Input| Projects'!$AR$10:$CO$1009, ,MATCH($C14,'[113]Input| Projects'!$AR$9:$CO$9,0)),'[113]Calc| Project Costs'!BW$10:BW$1009)/10^3</f>
        <v>0.10652259594875663</v>
      </c>
      <c r="J14" s="180">
        <f>SUMPRODUCT(INDEX('[113]Input| Projects'!$AR$10:$CO$1009, ,MATCH($C14,'[113]Input| Projects'!$AR$9:$CO$9,0)),'[113]Calc| Project Costs'!BX$10:BX$1009)/10^3</f>
        <v>0.65503263858847693</v>
      </c>
      <c r="K14" s="180">
        <f t="shared" si="2"/>
        <v>1.3745387024182882</v>
      </c>
      <c r="M14" s="190">
        <f t="shared" si="5"/>
        <v>7</v>
      </c>
      <c r="N14" s="191" t="str">
        <f t="shared" si="1"/>
        <v>IT Systems (Corporate) Tx</v>
      </c>
      <c r="O14" s="180">
        <f>IFERROR((D14-D124)*INDEX('[113]Input| Expensing'!$D$8:$J$57,MATCH($N14,'[113]Input| Expensing'!$C$8:$C$57,0),MATCH(O$7,'[113]Input| Expensing'!$D$7:$J$7,0)),"")</f>
        <v>0</v>
      </c>
      <c r="P14" s="180">
        <f>IFERROR((E14-E124)*INDEX('[113]Input| Expensing'!$D$8:$J$57,MATCH($N14,'[113]Input| Expensing'!$C$8:$C$57,0),MATCH(P$7,'[113]Input| Expensing'!$D$7:$J$7,0)),"")</f>
        <v>0</v>
      </c>
      <c r="Q14" s="180">
        <f>IFERROR((F14-F124)*INDEX('[113]Input| Expensing'!$F$8:$J$57,MATCH($N14,'[113]Input| Expensing'!$C$8:$C$57,0),MATCH(Q$7,'[113]Input| Expensing'!$F$7:$J$7,0)),"")</f>
        <v>0</v>
      </c>
      <c r="R14" s="180">
        <f>IFERROR((G14-G124)*INDEX('[113]Input| Expensing'!$F$8:$J$57,MATCH($N14,'[113]Input| Expensing'!$C$8:$C$57,0),MATCH(R$7,'[113]Input| Expensing'!$F$7:$J$7,0)),"")</f>
        <v>0</v>
      </c>
      <c r="S14" s="180">
        <f>IFERROR((H14-H124)*INDEX('[113]Input| Expensing'!$F$8:$J$57,MATCH($N14,'[113]Input| Expensing'!$C$8:$C$57,0),MATCH(S$7,'[113]Input| Expensing'!$F$7:$J$7,0)),"")</f>
        <v>0</v>
      </c>
      <c r="T14" s="180">
        <f>IFERROR((I14-I124)*INDEX('[113]Input| Expensing'!$F$8:$J$57,MATCH($N14,'[113]Input| Expensing'!$C$8:$C$57,0),MATCH(T$7,'[113]Input| Expensing'!$F$7:$J$7,0)),"")</f>
        <v>0</v>
      </c>
      <c r="U14" s="180">
        <f>IFERROR((J14-J124)*INDEX('[113]Input| Expensing'!$F$8:$J$57,MATCH($N14,'[113]Input| Expensing'!$C$8:$C$57,0),MATCH(U$7,'[113]Input| Expensing'!$F$7:$J$7,0)),"")</f>
        <v>0</v>
      </c>
      <c r="V14" s="180">
        <f t="shared" si="3"/>
        <v>0</v>
      </c>
    </row>
    <row r="15" spans="1:41">
      <c r="B15" s="190">
        <f t="shared" si="4"/>
        <v>8</v>
      </c>
      <c r="C15" s="191" t="str">
        <f t="array" ref="C15">IFERROR(INDEX('[113]Input| Setup'!$E$8:$E$37,SMALL(IF('[113]Input| Setup'!$F$8:$F$37="TX",ROW('[113]Input| Setup'!$F$8:$F$37)-ROW('[113]Input| Setup'!$F$8)+1),ROWS('[113]Input| Setup'!$F$8:$F15))),"")</f>
        <v>Telecommunications (Corporate) Tx</v>
      </c>
      <c r="D15" s="180">
        <f>SUMPRODUCT(INDEX('[113]Input| Projects'!$AR$10:$CO$1009, ,MATCH($C15,'[113]Input| Projects'!$AR$9:$CO$9,0)),'[113]Calc| Project Costs'!BR$10:BR$1009)/10^3</f>
        <v>0</v>
      </c>
      <c r="E15" s="180">
        <f>SUMPRODUCT(INDEX('[113]Input| Projects'!$AR$10:$CO$1009, ,MATCH($C15,'[113]Input| Projects'!$AR$9:$CO$9,0)),'[113]Calc| Project Costs'!BS$10:BS$1009)/10^3</f>
        <v>0</v>
      </c>
      <c r="F15" s="180">
        <f>SUMPRODUCT(INDEX('[113]Input| Projects'!$AR$10:$CO$1009, ,MATCH($C15,'[113]Input| Projects'!$AR$9:$CO$9,0)),'[113]Calc| Project Costs'!BT$10:BT$1009)/10^3</f>
        <v>0</v>
      </c>
      <c r="G15" s="180">
        <f>SUMPRODUCT(INDEX('[113]Input| Projects'!$AR$10:$CO$1009, ,MATCH($C15,'[113]Input| Projects'!$AR$9:$CO$9,0)),'[113]Calc| Project Costs'!BU$10:BU$1009)/10^3</f>
        <v>0</v>
      </c>
      <c r="H15" s="180">
        <f>SUMPRODUCT(INDEX('[113]Input| Projects'!$AR$10:$CO$1009, ,MATCH($C15,'[113]Input| Projects'!$AR$9:$CO$9,0)),'[113]Calc| Project Costs'!BV$10:BV$1009)/10^3</f>
        <v>0</v>
      </c>
      <c r="I15" s="180">
        <f>SUMPRODUCT(INDEX('[113]Input| Projects'!$AR$10:$CO$1009, ,MATCH($C15,'[113]Input| Projects'!$AR$9:$CO$9,0)),'[113]Calc| Project Costs'!BW$10:BW$1009)/10^3</f>
        <v>0</v>
      </c>
      <c r="J15" s="180">
        <f>SUMPRODUCT(INDEX('[113]Input| Projects'!$AR$10:$CO$1009, ,MATCH($C15,'[113]Input| Projects'!$AR$9:$CO$9,0)),'[113]Calc| Project Costs'!BX$10:BX$1009)/10^3</f>
        <v>0</v>
      </c>
      <c r="K15" s="180">
        <f t="shared" si="2"/>
        <v>0</v>
      </c>
      <c r="M15" s="190">
        <f t="shared" si="5"/>
        <v>8</v>
      </c>
      <c r="N15" s="191" t="str">
        <f t="shared" si="1"/>
        <v>Telecommunications (Corporate) Tx</v>
      </c>
      <c r="O15" s="180">
        <f>IFERROR((D15-D125)*INDEX('[113]Input| Expensing'!$D$8:$J$57,MATCH($N15,'[113]Input| Expensing'!$C$8:$C$57,0),MATCH(O$7,'[113]Input| Expensing'!$D$7:$J$7,0)),"")</f>
        <v>0</v>
      </c>
      <c r="P15" s="180">
        <f>IFERROR((E15-E125)*INDEX('[113]Input| Expensing'!$D$8:$J$57,MATCH($N15,'[113]Input| Expensing'!$C$8:$C$57,0),MATCH(P$7,'[113]Input| Expensing'!$D$7:$J$7,0)),"")</f>
        <v>0</v>
      </c>
      <c r="Q15" s="180">
        <f>IFERROR((F15-F125)*INDEX('[113]Input| Expensing'!$F$8:$J$57,MATCH($N15,'[113]Input| Expensing'!$C$8:$C$57,0),MATCH(Q$7,'[113]Input| Expensing'!$F$7:$J$7,0)),"")</f>
        <v>0</v>
      </c>
      <c r="R15" s="180">
        <f>IFERROR((G15-G125)*INDEX('[113]Input| Expensing'!$F$8:$J$57,MATCH($N15,'[113]Input| Expensing'!$C$8:$C$57,0),MATCH(R$7,'[113]Input| Expensing'!$F$7:$J$7,0)),"")</f>
        <v>0</v>
      </c>
      <c r="S15" s="180">
        <f>IFERROR((H15-H125)*INDEX('[113]Input| Expensing'!$F$8:$J$57,MATCH($N15,'[113]Input| Expensing'!$C$8:$C$57,0),MATCH(S$7,'[113]Input| Expensing'!$F$7:$J$7,0)),"")</f>
        <v>0</v>
      </c>
      <c r="T15" s="180">
        <f>IFERROR((I15-I125)*INDEX('[113]Input| Expensing'!$F$8:$J$57,MATCH($N15,'[113]Input| Expensing'!$C$8:$C$57,0),MATCH(T$7,'[113]Input| Expensing'!$F$7:$J$7,0)),"")</f>
        <v>0</v>
      </c>
      <c r="U15" s="180">
        <f>IFERROR((J15-J125)*INDEX('[113]Input| Expensing'!$F$8:$J$57,MATCH($N15,'[113]Input| Expensing'!$C$8:$C$57,0),MATCH(U$7,'[113]Input| Expensing'!$F$7:$J$7,0)),"")</f>
        <v>0</v>
      </c>
      <c r="V15" s="180">
        <f t="shared" si="3"/>
        <v>0</v>
      </c>
    </row>
    <row r="16" spans="1:41">
      <c r="B16" s="190">
        <f t="shared" si="4"/>
        <v>9</v>
      </c>
      <c r="C16" s="191" t="str">
        <f t="array" ref="C16">IFERROR(INDEX('[113]Input| Setup'!$E$8:$E$37,SMALL(IF('[113]Input| Setup'!$F$8:$F$37="TX",ROW('[113]Input| Setup'!$F$8:$F$37)-ROW('[113]Input| Setup'!$F$8)+1),ROWS('[113]Input| Setup'!$F$8:$F16))),"")</f>
        <v>Other Non-System Assets (Corporate) Tx</v>
      </c>
      <c r="D16" s="180">
        <f>SUMPRODUCT(INDEX('[113]Input| Projects'!$AR$10:$CO$1009, ,MATCH($C16,'[113]Input| Projects'!$AR$9:$CO$9,0)),'[113]Calc| Project Costs'!BR$10:BR$1009)/10^3</f>
        <v>0</v>
      </c>
      <c r="E16" s="180">
        <f>SUMPRODUCT(INDEX('[113]Input| Projects'!$AR$10:$CO$1009, ,MATCH($C16,'[113]Input| Projects'!$AR$9:$CO$9,0)),'[113]Calc| Project Costs'!BS$10:BS$1009)/10^3</f>
        <v>0</v>
      </c>
      <c r="F16" s="180">
        <f>SUMPRODUCT(INDEX('[113]Input| Projects'!$AR$10:$CO$1009, ,MATCH($C16,'[113]Input| Projects'!$AR$9:$CO$9,0)),'[113]Calc| Project Costs'!BT$10:BT$1009)/10^3</f>
        <v>0</v>
      </c>
      <c r="G16" s="180">
        <f>SUMPRODUCT(INDEX('[113]Input| Projects'!$AR$10:$CO$1009, ,MATCH($C16,'[113]Input| Projects'!$AR$9:$CO$9,0)),'[113]Calc| Project Costs'!BU$10:BU$1009)/10^3</f>
        <v>0</v>
      </c>
      <c r="H16" s="180">
        <f>SUMPRODUCT(INDEX('[113]Input| Projects'!$AR$10:$CO$1009, ,MATCH($C16,'[113]Input| Projects'!$AR$9:$CO$9,0)),'[113]Calc| Project Costs'!BV$10:BV$1009)/10^3</f>
        <v>0</v>
      </c>
      <c r="I16" s="180">
        <f>SUMPRODUCT(INDEX('[113]Input| Projects'!$AR$10:$CO$1009, ,MATCH($C16,'[113]Input| Projects'!$AR$9:$CO$9,0)),'[113]Calc| Project Costs'!BW$10:BW$1009)/10^3</f>
        <v>0</v>
      </c>
      <c r="J16" s="180">
        <f>SUMPRODUCT(INDEX('[113]Input| Projects'!$AR$10:$CO$1009, ,MATCH($C16,'[113]Input| Projects'!$AR$9:$CO$9,0)),'[113]Calc| Project Costs'!BX$10:BX$1009)/10^3</f>
        <v>0</v>
      </c>
      <c r="K16" s="180">
        <f t="shared" si="2"/>
        <v>0</v>
      </c>
      <c r="M16" s="190">
        <f t="shared" si="5"/>
        <v>9</v>
      </c>
      <c r="N16" s="191" t="str">
        <f t="shared" si="1"/>
        <v>Other Non-System Assets (Corporate) Tx</v>
      </c>
      <c r="O16" s="180">
        <f>IFERROR((D16-D126)*INDEX('[113]Input| Expensing'!$D$8:$J$57,MATCH($N16,'[113]Input| Expensing'!$C$8:$C$57,0),MATCH(O$7,'[113]Input| Expensing'!$D$7:$J$7,0)),"")</f>
        <v>0</v>
      </c>
      <c r="P16" s="180">
        <f>IFERROR((E16-E126)*INDEX('[113]Input| Expensing'!$D$8:$J$57,MATCH($N16,'[113]Input| Expensing'!$C$8:$C$57,0),MATCH(P$7,'[113]Input| Expensing'!$D$7:$J$7,0)),"")</f>
        <v>0</v>
      </c>
      <c r="Q16" s="180">
        <f>IFERROR((F16-F126)*INDEX('[113]Input| Expensing'!$F$8:$J$57,MATCH($N16,'[113]Input| Expensing'!$C$8:$C$57,0),MATCH(Q$7,'[113]Input| Expensing'!$F$7:$J$7,0)),"")</f>
        <v>0</v>
      </c>
      <c r="R16" s="180">
        <f>IFERROR((G16-G126)*INDEX('[113]Input| Expensing'!$F$8:$J$57,MATCH($N16,'[113]Input| Expensing'!$C$8:$C$57,0),MATCH(R$7,'[113]Input| Expensing'!$F$7:$J$7,0)),"")</f>
        <v>0</v>
      </c>
      <c r="S16" s="180">
        <f>IFERROR((H16-H126)*INDEX('[113]Input| Expensing'!$F$8:$J$57,MATCH($N16,'[113]Input| Expensing'!$C$8:$C$57,0),MATCH(S$7,'[113]Input| Expensing'!$F$7:$J$7,0)),"")</f>
        <v>0</v>
      </c>
      <c r="T16" s="180">
        <f>IFERROR((I16-I126)*INDEX('[113]Input| Expensing'!$F$8:$J$57,MATCH($N16,'[113]Input| Expensing'!$C$8:$C$57,0),MATCH(T$7,'[113]Input| Expensing'!$F$7:$J$7,0)),"")</f>
        <v>0</v>
      </c>
      <c r="U16" s="180">
        <f>IFERROR((J16-J126)*INDEX('[113]Input| Expensing'!$F$8:$J$57,MATCH($N16,'[113]Input| Expensing'!$C$8:$C$57,0),MATCH(U$7,'[113]Input| Expensing'!$F$7:$J$7,0)),"")</f>
        <v>0</v>
      </c>
      <c r="V16" s="180">
        <f t="shared" si="3"/>
        <v>0</v>
      </c>
    </row>
    <row r="17" spans="2:22">
      <c r="B17" s="190">
        <f t="shared" si="4"/>
        <v>10</v>
      </c>
      <c r="C17" s="191" t="str">
        <f t="array" ref="C17">IFERROR(INDEX('[113]Input| Setup'!$E$8:$E$37,SMALL(IF('[113]Input| Setup'!$F$8:$F$37="TX",ROW('[113]Input| Setup'!$F$8:$F$37)-ROW('[113]Input| Setup'!$F$8)+1),ROWS('[113]Input| Setup'!$F$8:$F17))),"")</f>
        <v>Land Tx</v>
      </c>
      <c r="D17" s="180">
        <f>SUMPRODUCT(INDEX('[113]Input| Projects'!$AR$10:$CO$1009, ,MATCH($C17,'[113]Input| Projects'!$AR$9:$CO$9,0)),'[113]Calc| Project Costs'!BR$10:BR$1009)/10^3</f>
        <v>6.5683925737484231E-2</v>
      </c>
      <c r="E17" s="180">
        <f>SUMPRODUCT(INDEX('[113]Input| Projects'!$AR$10:$CO$1009, ,MATCH($C17,'[113]Input| Projects'!$AR$9:$CO$9,0)),'[113]Calc| Project Costs'!BS$10:BS$1009)/10^3</f>
        <v>6.179106937777519E-2</v>
      </c>
      <c r="F17" s="180">
        <f>SUMPRODUCT(INDEX('[113]Input| Projects'!$AR$10:$CO$1009, ,MATCH($C17,'[113]Input| Projects'!$AR$9:$CO$9,0)),'[113]Calc| Project Costs'!BT$10:BT$1009)/10^3</f>
        <v>5.0412234898775193E-2</v>
      </c>
      <c r="G17" s="180">
        <f>SUMPRODUCT(INDEX('[113]Input| Projects'!$AR$10:$CO$1009, ,MATCH($C17,'[113]Input| Projects'!$AR$9:$CO$9,0)),'[113]Calc| Project Costs'!BU$10:BU$1009)/10^3</f>
        <v>7.0244560804955003E-2</v>
      </c>
      <c r="H17" s="180">
        <f>SUMPRODUCT(INDEX('[113]Input| Projects'!$AR$10:$CO$1009, ,MATCH($C17,'[113]Input| Projects'!$AR$9:$CO$9,0)),'[113]Calc| Project Costs'!BV$10:BV$1009)/10^3</f>
        <v>4.7514596018516084E-2</v>
      </c>
      <c r="I17" s="180">
        <f>SUMPRODUCT(INDEX('[113]Input| Projects'!$AR$10:$CO$1009, ,MATCH($C17,'[113]Input| Projects'!$AR$9:$CO$9,0)),'[113]Calc| Project Costs'!BW$10:BW$1009)/10^3</f>
        <v>5.3910328423000059E-2</v>
      </c>
      <c r="J17" s="180">
        <f>SUMPRODUCT(INDEX('[113]Input| Projects'!$AR$10:$CO$1009, ,MATCH($C17,'[113]Input| Projects'!$AR$9:$CO$9,0)),'[113]Calc| Project Costs'!BX$10:BX$1009)/10^3</f>
        <v>6.0301063544645324E-2</v>
      </c>
      <c r="K17" s="180">
        <f t="shared" si="2"/>
        <v>0.28238278368989167</v>
      </c>
      <c r="M17" s="190">
        <f t="shared" si="5"/>
        <v>10</v>
      </c>
      <c r="N17" s="191" t="str">
        <f t="shared" si="1"/>
        <v>Land Tx</v>
      </c>
      <c r="O17" s="180">
        <f>IFERROR((D17-D127)*INDEX('[113]Input| Expensing'!$D$8:$J$57,MATCH($N17,'[113]Input| Expensing'!$C$8:$C$57,0),MATCH(O$7,'[113]Input| Expensing'!$D$7:$J$7,0)),"")</f>
        <v>0</v>
      </c>
      <c r="P17" s="180">
        <f>IFERROR((E17-E127)*INDEX('[113]Input| Expensing'!$D$8:$J$57,MATCH($N17,'[113]Input| Expensing'!$C$8:$C$57,0),MATCH(P$7,'[113]Input| Expensing'!$D$7:$J$7,0)),"")</f>
        <v>0</v>
      </c>
      <c r="Q17" s="180">
        <f>IFERROR((F17-F127)*INDEX('[113]Input| Expensing'!$F$8:$J$57,MATCH($N17,'[113]Input| Expensing'!$C$8:$C$57,0),MATCH(Q$7,'[113]Input| Expensing'!$F$7:$J$7,0)),"")</f>
        <v>0</v>
      </c>
      <c r="R17" s="180">
        <f>IFERROR((G17-G127)*INDEX('[113]Input| Expensing'!$F$8:$J$57,MATCH($N17,'[113]Input| Expensing'!$C$8:$C$57,0),MATCH(R$7,'[113]Input| Expensing'!$F$7:$J$7,0)),"")</f>
        <v>0</v>
      </c>
      <c r="S17" s="180">
        <f>IFERROR((H17-H127)*INDEX('[113]Input| Expensing'!$F$8:$J$57,MATCH($N17,'[113]Input| Expensing'!$C$8:$C$57,0),MATCH(S$7,'[113]Input| Expensing'!$F$7:$J$7,0)),"")</f>
        <v>0</v>
      </c>
      <c r="T17" s="180">
        <f>IFERROR((I17-I127)*INDEX('[113]Input| Expensing'!$F$8:$J$57,MATCH($N17,'[113]Input| Expensing'!$C$8:$C$57,0),MATCH(T$7,'[113]Input| Expensing'!$F$7:$J$7,0)),"")</f>
        <v>0</v>
      </c>
      <c r="U17" s="180">
        <f>IFERROR((J17-J127)*INDEX('[113]Input| Expensing'!$F$8:$J$57,MATCH($N17,'[113]Input| Expensing'!$C$8:$C$57,0),MATCH(U$7,'[113]Input| Expensing'!$F$7:$J$7,0)),"")</f>
        <v>0</v>
      </c>
      <c r="V17" s="180">
        <f t="shared" si="3"/>
        <v>0</v>
      </c>
    </row>
    <row r="18" spans="2:22">
      <c r="B18" s="190">
        <f t="shared" si="4"/>
        <v>11</v>
      </c>
      <c r="C18" s="191" t="str">
        <f t="array" ref="C18">IFERROR(INDEX('[113]Input| Setup'!$E$8:$E$37,SMALL(IF('[113]Input| Setup'!$F$8:$F$37="TX",ROW('[113]Input| Setup'!$F$8:$F$37)-ROW('[113]Input| Setup'!$F$8)+1),ROWS('[113]Input| Setup'!$F$8:$F18))),"")</f>
        <v>Buildings Tx</v>
      </c>
      <c r="D18" s="180">
        <f>SUMPRODUCT(INDEX('[113]Input| Projects'!$AR$10:$CO$1009, ,MATCH($C18,'[113]Input| Projects'!$AR$9:$CO$9,0)),'[113]Calc| Project Costs'!BR$10:BR$1009)/10^3</f>
        <v>2.8624092956358815</v>
      </c>
      <c r="E18" s="180">
        <f>SUMPRODUCT(INDEX('[113]Input| Projects'!$AR$10:$CO$1009, ,MATCH($C18,'[113]Input| Projects'!$AR$9:$CO$9,0)),'[113]Calc| Project Costs'!BS$10:BS$1009)/10^3</f>
        <v>0.78192740672226102</v>
      </c>
      <c r="F18" s="180">
        <f>SUMPRODUCT(INDEX('[113]Input| Projects'!$AR$10:$CO$1009, ,MATCH($C18,'[113]Input| Projects'!$AR$9:$CO$9,0)),'[113]Calc| Project Costs'!BT$10:BT$1009)/10^3</f>
        <v>0.10702816275753103</v>
      </c>
      <c r="G18" s="180">
        <f>SUMPRODUCT(INDEX('[113]Input| Projects'!$AR$10:$CO$1009, ,MATCH($C18,'[113]Input| Projects'!$AR$9:$CO$9,0)),'[113]Calc| Project Costs'!BU$10:BU$1009)/10^3</f>
        <v>0.10838075530421101</v>
      </c>
      <c r="H18" s="180">
        <f>SUMPRODUCT(INDEX('[113]Input| Projects'!$AR$10:$CO$1009, ,MATCH($C18,'[113]Input| Projects'!$AR$9:$CO$9,0)),'[113]Calc| Project Costs'!BV$10:BV$1009)/10^3</f>
        <v>0.10933195594700895</v>
      </c>
      <c r="I18" s="180">
        <f>SUMPRODUCT(INDEX('[113]Input| Projects'!$AR$10:$CO$1009, ,MATCH($C18,'[113]Input| Projects'!$AR$9:$CO$9,0)),'[113]Calc| Project Costs'!BW$10:BW$1009)/10^3</f>
        <v>0.11016158219087969</v>
      </c>
      <c r="J18" s="180">
        <f>SUMPRODUCT(INDEX('[113]Input| Projects'!$AR$10:$CO$1009, ,MATCH($C18,'[113]Input| Projects'!$AR$9:$CO$9,0)),'[113]Calc| Project Costs'!BX$10:BX$1009)/10^3</f>
        <v>0.11144001608630913</v>
      </c>
      <c r="K18" s="180">
        <f t="shared" si="2"/>
        <v>0.5463424722859398</v>
      </c>
      <c r="M18" s="190">
        <f t="shared" si="5"/>
        <v>11</v>
      </c>
      <c r="N18" s="191" t="str">
        <f t="shared" si="1"/>
        <v>Buildings Tx</v>
      </c>
      <c r="O18" s="180">
        <f>IFERROR((D18-D128)*INDEX('[113]Input| Expensing'!$D$8:$J$57,MATCH($N18,'[113]Input| Expensing'!$C$8:$C$57,0),MATCH(O$7,'[113]Input| Expensing'!$D$7:$J$7,0)),"")</f>
        <v>0</v>
      </c>
      <c r="P18" s="180">
        <f>IFERROR((E18-E128)*INDEX('[113]Input| Expensing'!$D$8:$J$57,MATCH($N18,'[113]Input| Expensing'!$C$8:$C$57,0),MATCH(P$7,'[113]Input| Expensing'!$D$7:$J$7,0)),"")</f>
        <v>0</v>
      </c>
      <c r="Q18" s="180">
        <f>IFERROR((F18-F128)*INDEX('[113]Input| Expensing'!$F$8:$J$57,MATCH($N18,'[113]Input| Expensing'!$C$8:$C$57,0),MATCH(Q$7,'[113]Input| Expensing'!$F$7:$J$7,0)),"")</f>
        <v>0</v>
      </c>
      <c r="R18" s="180">
        <f>IFERROR((G18-G128)*INDEX('[113]Input| Expensing'!$F$8:$J$57,MATCH($N18,'[113]Input| Expensing'!$C$8:$C$57,0),MATCH(R$7,'[113]Input| Expensing'!$F$7:$J$7,0)),"")</f>
        <v>0</v>
      </c>
      <c r="S18" s="180">
        <f>IFERROR((H18-H128)*INDEX('[113]Input| Expensing'!$F$8:$J$57,MATCH($N18,'[113]Input| Expensing'!$C$8:$C$57,0),MATCH(S$7,'[113]Input| Expensing'!$F$7:$J$7,0)),"")</f>
        <v>0</v>
      </c>
      <c r="T18" s="180">
        <f>IFERROR((I18-I128)*INDEX('[113]Input| Expensing'!$F$8:$J$57,MATCH($N18,'[113]Input| Expensing'!$C$8:$C$57,0),MATCH(T$7,'[113]Input| Expensing'!$F$7:$J$7,0)),"")</f>
        <v>0</v>
      </c>
      <c r="U18" s="180">
        <f>IFERROR((J18-J128)*INDEX('[113]Input| Expensing'!$F$8:$J$57,MATCH($N18,'[113]Input| Expensing'!$C$8:$C$57,0),MATCH(U$7,'[113]Input| Expensing'!$F$7:$J$7,0)),"")</f>
        <v>0</v>
      </c>
      <c r="V18" s="180">
        <f t="shared" si="3"/>
        <v>0</v>
      </c>
    </row>
    <row r="19" spans="2:22">
      <c r="B19" s="190">
        <f t="shared" si="4"/>
        <v>12</v>
      </c>
      <c r="C19" s="191" t="str">
        <f t="array" ref="C19">IFERROR(INDEX('[113]Input| Setup'!$E$8:$E$37,SMALL(IF('[113]Input| Setup'!$F$8:$F$37="TX",ROW('[113]Input| Setup'!$F$8:$F$37)-ROW('[113]Input| Setup'!$F$8)+1),ROWS('[113]Input| Setup'!$F$8:$F19))),"")</f>
        <v/>
      </c>
      <c r="D19" s="180">
        <f>SUMPRODUCT(INDEX('[113]Input| Projects'!$AR$10:$CO$1009, ,MATCH($C19,'[113]Input| Projects'!$AR$9:$CO$9,0)),'[113]Calc| Project Costs'!BR$10:BR$1009)/10^3</f>
        <v>0</v>
      </c>
      <c r="E19" s="180">
        <f>SUMPRODUCT(INDEX('[113]Input| Projects'!$AR$10:$CO$1009, ,MATCH($C19,'[113]Input| Projects'!$AR$9:$CO$9,0)),'[113]Calc| Project Costs'!BS$10:BS$1009)/10^3</f>
        <v>0</v>
      </c>
      <c r="F19" s="180">
        <f>SUMPRODUCT(INDEX('[113]Input| Projects'!$AR$10:$CO$1009, ,MATCH($C19,'[113]Input| Projects'!$AR$9:$CO$9,0)),'[113]Calc| Project Costs'!BT$10:BT$1009)/10^3</f>
        <v>0</v>
      </c>
      <c r="G19" s="180">
        <f>SUMPRODUCT(INDEX('[113]Input| Projects'!$AR$10:$CO$1009, ,MATCH($C19,'[113]Input| Projects'!$AR$9:$CO$9,0)),'[113]Calc| Project Costs'!BU$10:BU$1009)/10^3</f>
        <v>0</v>
      </c>
      <c r="H19" s="180">
        <f>SUMPRODUCT(INDEX('[113]Input| Projects'!$AR$10:$CO$1009, ,MATCH($C19,'[113]Input| Projects'!$AR$9:$CO$9,0)),'[113]Calc| Project Costs'!BV$10:BV$1009)/10^3</f>
        <v>0</v>
      </c>
      <c r="I19" s="180">
        <f>SUMPRODUCT(INDEX('[113]Input| Projects'!$AR$10:$CO$1009, ,MATCH($C19,'[113]Input| Projects'!$AR$9:$CO$9,0)),'[113]Calc| Project Costs'!BW$10:BW$1009)/10^3</f>
        <v>0</v>
      </c>
      <c r="J19" s="180">
        <f>SUMPRODUCT(INDEX('[113]Input| Projects'!$AR$10:$CO$1009, ,MATCH($C19,'[113]Input| Projects'!$AR$9:$CO$9,0)),'[113]Calc| Project Costs'!BX$10:BX$1009)/10^3</f>
        <v>0</v>
      </c>
      <c r="K19" s="180">
        <f t="shared" si="2"/>
        <v>0</v>
      </c>
      <c r="M19" s="190">
        <f t="shared" si="5"/>
        <v>12</v>
      </c>
      <c r="N19" s="191" t="str">
        <f t="shared" si="1"/>
        <v/>
      </c>
      <c r="O19" s="180">
        <f>IFERROR((D19-D129)*INDEX('[113]Input| Expensing'!$D$8:$J$57,MATCH($N19,'[113]Input| Expensing'!$C$8:$C$57,0),MATCH(O$7,'[113]Input| Expensing'!$D$7:$J$7,0)),"")</f>
        <v>0</v>
      </c>
      <c r="P19" s="180">
        <f>IFERROR((E19-E129)*INDEX('[113]Input| Expensing'!$D$8:$J$57,MATCH($N19,'[113]Input| Expensing'!$C$8:$C$57,0),MATCH(P$7,'[113]Input| Expensing'!$D$7:$J$7,0)),"")</f>
        <v>0</v>
      </c>
      <c r="Q19" s="180">
        <f>IFERROR((F19-F129)*INDEX('[113]Input| Expensing'!$F$8:$J$57,MATCH($N19,'[113]Input| Expensing'!$C$8:$C$57,0),MATCH(Q$7,'[113]Input| Expensing'!$F$7:$J$7,0)),"")</f>
        <v>0</v>
      </c>
      <c r="R19" s="180">
        <f>IFERROR((G19-G129)*INDEX('[113]Input| Expensing'!$F$8:$J$57,MATCH($N19,'[113]Input| Expensing'!$C$8:$C$57,0),MATCH(R$7,'[113]Input| Expensing'!$F$7:$J$7,0)),"")</f>
        <v>0</v>
      </c>
      <c r="S19" s="180">
        <f>IFERROR((H19-H129)*INDEX('[113]Input| Expensing'!$F$8:$J$57,MATCH($N19,'[113]Input| Expensing'!$C$8:$C$57,0),MATCH(S$7,'[113]Input| Expensing'!$F$7:$J$7,0)),"")</f>
        <v>0</v>
      </c>
      <c r="T19" s="180">
        <f>IFERROR((I19-I129)*INDEX('[113]Input| Expensing'!$F$8:$J$57,MATCH($N19,'[113]Input| Expensing'!$C$8:$C$57,0),MATCH(T$7,'[113]Input| Expensing'!$F$7:$J$7,0)),"")</f>
        <v>0</v>
      </c>
      <c r="U19" s="180">
        <f>IFERROR((J19-J129)*INDEX('[113]Input| Expensing'!$F$8:$J$57,MATCH($N19,'[113]Input| Expensing'!$C$8:$C$57,0),MATCH(U$7,'[113]Input| Expensing'!$F$7:$J$7,0)),"")</f>
        <v>0</v>
      </c>
      <c r="V19" s="180">
        <f t="shared" si="3"/>
        <v>0</v>
      </c>
    </row>
    <row r="20" spans="2:22">
      <c r="B20" s="190">
        <f t="shared" si="4"/>
        <v>13</v>
      </c>
      <c r="C20" s="191" t="str">
        <f t="array" ref="C20">IFERROR(INDEX('[113]Input| Setup'!$E$8:$E$37,SMALL(IF('[113]Input| Setup'!$F$8:$F$37="TX",ROW('[113]Input| Setup'!$F$8:$F$37)-ROW('[113]Input| Setup'!$F$8)+1),ROWS('[113]Input| Setup'!$F$8:$F20))),"")</f>
        <v/>
      </c>
      <c r="D20" s="180">
        <f>SUMPRODUCT(INDEX('[113]Input| Projects'!$AR$10:$CO$1009, ,MATCH($C20,'[113]Input| Projects'!$AR$9:$CO$9,0)),'[113]Calc| Project Costs'!BR$10:BR$1009)/10^3</f>
        <v>0</v>
      </c>
      <c r="E20" s="180">
        <f>SUMPRODUCT(INDEX('[113]Input| Projects'!$AR$10:$CO$1009, ,MATCH($C20,'[113]Input| Projects'!$AR$9:$CO$9,0)),'[113]Calc| Project Costs'!BS$10:BS$1009)/10^3</f>
        <v>0</v>
      </c>
      <c r="F20" s="180">
        <f>SUMPRODUCT(INDEX('[113]Input| Projects'!$AR$10:$CO$1009, ,MATCH($C20,'[113]Input| Projects'!$AR$9:$CO$9,0)),'[113]Calc| Project Costs'!BT$10:BT$1009)/10^3</f>
        <v>0</v>
      </c>
      <c r="G20" s="180">
        <f>SUMPRODUCT(INDEX('[113]Input| Projects'!$AR$10:$CO$1009, ,MATCH($C20,'[113]Input| Projects'!$AR$9:$CO$9,0)),'[113]Calc| Project Costs'!BU$10:BU$1009)/10^3</f>
        <v>0</v>
      </c>
      <c r="H20" s="180">
        <f>SUMPRODUCT(INDEX('[113]Input| Projects'!$AR$10:$CO$1009, ,MATCH($C20,'[113]Input| Projects'!$AR$9:$CO$9,0)),'[113]Calc| Project Costs'!BV$10:BV$1009)/10^3</f>
        <v>0</v>
      </c>
      <c r="I20" s="180">
        <f>SUMPRODUCT(INDEX('[113]Input| Projects'!$AR$10:$CO$1009, ,MATCH($C20,'[113]Input| Projects'!$AR$9:$CO$9,0)),'[113]Calc| Project Costs'!BW$10:BW$1009)/10^3</f>
        <v>0</v>
      </c>
      <c r="J20" s="180">
        <f>SUMPRODUCT(INDEX('[113]Input| Projects'!$AR$10:$CO$1009, ,MATCH($C20,'[113]Input| Projects'!$AR$9:$CO$9,0)),'[113]Calc| Project Costs'!BX$10:BX$1009)/10^3</f>
        <v>0</v>
      </c>
      <c r="K20" s="180">
        <f t="shared" si="2"/>
        <v>0</v>
      </c>
      <c r="M20" s="190">
        <f t="shared" si="5"/>
        <v>13</v>
      </c>
      <c r="N20" s="191" t="str">
        <f t="shared" si="1"/>
        <v/>
      </c>
      <c r="O20" s="180">
        <f>IFERROR((D20-D130)*INDEX('[113]Input| Expensing'!$D$8:$J$57,MATCH($N20,'[113]Input| Expensing'!$C$8:$C$57,0),MATCH(O$7,'[113]Input| Expensing'!$D$7:$J$7,0)),"")</f>
        <v>0</v>
      </c>
      <c r="P20" s="180">
        <f>IFERROR((E20-E130)*INDEX('[113]Input| Expensing'!$D$8:$J$57,MATCH($N20,'[113]Input| Expensing'!$C$8:$C$57,0),MATCH(P$7,'[113]Input| Expensing'!$D$7:$J$7,0)),"")</f>
        <v>0</v>
      </c>
      <c r="Q20" s="180">
        <f>IFERROR((F20-F130)*INDEX('[113]Input| Expensing'!$F$8:$J$57,MATCH($N20,'[113]Input| Expensing'!$C$8:$C$57,0),MATCH(Q$7,'[113]Input| Expensing'!$F$7:$J$7,0)),"")</f>
        <v>0</v>
      </c>
      <c r="R20" s="180">
        <f>IFERROR((G20-G130)*INDEX('[113]Input| Expensing'!$F$8:$J$57,MATCH($N20,'[113]Input| Expensing'!$C$8:$C$57,0),MATCH(R$7,'[113]Input| Expensing'!$F$7:$J$7,0)),"")</f>
        <v>0</v>
      </c>
      <c r="S20" s="180">
        <f>IFERROR((H20-H130)*INDEX('[113]Input| Expensing'!$F$8:$J$57,MATCH($N20,'[113]Input| Expensing'!$C$8:$C$57,0),MATCH(S$7,'[113]Input| Expensing'!$F$7:$J$7,0)),"")</f>
        <v>0</v>
      </c>
      <c r="T20" s="180">
        <f>IFERROR((I20-I130)*INDEX('[113]Input| Expensing'!$F$8:$J$57,MATCH($N20,'[113]Input| Expensing'!$C$8:$C$57,0),MATCH(T$7,'[113]Input| Expensing'!$F$7:$J$7,0)),"")</f>
        <v>0</v>
      </c>
      <c r="U20" s="180">
        <f>IFERROR((J20-J130)*INDEX('[113]Input| Expensing'!$F$8:$J$57,MATCH($N20,'[113]Input| Expensing'!$C$8:$C$57,0),MATCH(U$7,'[113]Input| Expensing'!$F$7:$J$7,0)),"")</f>
        <v>0</v>
      </c>
      <c r="V20" s="180">
        <f t="shared" si="3"/>
        <v>0</v>
      </c>
    </row>
    <row r="21" spans="2:22">
      <c r="B21" s="190">
        <f t="shared" si="4"/>
        <v>14</v>
      </c>
      <c r="C21" s="191" t="str">
        <f t="array" ref="C21">IFERROR(INDEX('[113]Input| Setup'!$E$8:$E$37,SMALL(IF('[113]Input| Setup'!$F$8:$F$37="TX",ROW('[113]Input| Setup'!$F$8:$F$37)-ROW('[113]Input| Setup'!$F$8)+1),ROWS('[113]Input| Setup'!$F$8:$F21))),"")</f>
        <v/>
      </c>
      <c r="D21" s="180">
        <f>SUMPRODUCT(INDEX('[113]Input| Projects'!$AR$10:$CO$1009, ,MATCH($C21,'[113]Input| Projects'!$AR$9:$CO$9,0)),'[113]Calc| Project Costs'!BR$10:BR$1009)/10^3</f>
        <v>0</v>
      </c>
      <c r="E21" s="180">
        <f>SUMPRODUCT(INDEX('[113]Input| Projects'!$AR$10:$CO$1009, ,MATCH($C21,'[113]Input| Projects'!$AR$9:$CO$9,0)),'[113]Calc| Project Costs'!BS$10:BS$1009)/10^3</f>
        <v>0</v>
      </c>
      <c r="F21" s="180">
        <f>SUMPRODUCT(INDEX('[113]Input| Projects'!$AR$10:$CO$1009, ,MATCH($C21,'[113]Input| Projects'!$AR$9:$CO$9,0)),'[113]Calc| Project Costs'!BT$10:BT$1009)/10^3</f>
        <v>0</v>
      </c>
      <c r="G21" s="180">
        <f>SUMPRODUCT(INDEX('[113]Input| Projects'!$AR$10:$CO$1009, ,MATCH($C21,'[113]Input| Projects'!$AR$9:$CO$9,0)),'[113]Calc| Project Costs'!BU$10:BU$1009)/10^3</f>
        <v>0</v>
      </c>
      <c r="H21" s="180">
        <f>SUMPRODUCT(INDEX('[113]Input| Projects'!$AR$10:$CO$1009, ,MATCH($C21,'[113]Input| Projects'!$AR$9:$CO$9,0)),'[113]Calc| Project Costs'!BV$10:BV$1009)/10^3</f>
        <v>0</v>
      </c>
      <c r="I21" s="180">
        <f>SUMPRODUCT(INDEX('[113]Input| Projects'!$AR$10:$CO$1009, ,MATCH($C21,'[113]Input| Projects'!$AR$9:$CO$9,0)),'[113]Calc| Project Costs'!BW$10:BW$1009)/10^3</f>
        <v>0</v>
      </c>
      <c r="J21" s="180">
        <f>SUMPRODUCT(INDEX('[113]Input| Projects'!$AR$10:$CO$1009, ,MATCH($C21,'[113]Input| Projects'!$AR$9:$CO$9,0)),'[113]Calc| Project Costs'!BX$10:BX$1009)/10^3</f>
        <v>0</v>
      </c>
      <c r="K21" s="180">
        <f t="shared" si="2"/>
        <v>0</v>
      </c>
      <c r="M21" s="190">
        <f t="shared" si="5"/>
        <v>14</v>
      </c>
      <c r="N21" s="191" t="str">
        <f t="shared" si="1"/>
        <v/>
      </c>
      <c r="O21" s="180">
        <f>IFERROR((D21-D131)*INDEX('[113]Input| Expensing'!$D$8:$J$57,MATCH($N21,'[113]Input| Expensing'!$C$8:$C$57,0),MATCH(O$7,'[113]Input| Expensing'!$D$7:$J$7,0)),"")</f>
        <v>0</v>
      </c>
      <c r="P21" s="180">
        <f>IFERROR((E21-E131)*INDEX('[113]Input| Expensing'!$D$8:$J$57,MATCH($N21,'[113]Input| Expensing'!$C$8:$C$57,0),MATCH(P$7,'[113]Input| Expensing'!$D$7:$J$7,0)),"")</f>
        <v>0</v>
      </c>
      <c r="Q21" s="180">
        <f>IFERROR((F21-F131)*INDEX('[113]Input| Expensing'!$F$8:$J$57,MATCH($N21,'[113]Input| Expensing'!$C$8:$C$57,0),MATCH(Q$7,'[113]Input| Expensing'!$F$7:$J$7,0)),"")</f>
        <v>0</v>
      </c>
      <c r="R21" s="180">
        <f>IFERROR((G21-G131)*INDEX('[113]Input| Expensing'!$F$8:$J$57,MATCH($N21,'[113]Input| Expensing'!$C$8:$C$57,0),MATCH(R$7,'[113]Input| Expensing'!$F$7:$J$7,0)),"")</f>
        <v>0</v>
      </c>
      <c r="S21" s="180">
        <f>IFERROR((H21-H131)*INDEX('[113]Input| Expensing'!$F$8:$J$57,MATCH($N21,'[113]Input| Expensing'!$C$8:$C$57,0),MATCH(S$7,'[113]Input| Expensing'!$F$7:$J$7,0)),"")</f>
        <v>0</v>
      </c>
      <c r="T21" s="180">
        <f>IFERROR((I21-I131)*INDEX('[113]Input| Expensing'!$F$8:$J$57,MATCH($N21,'[113]Input| Expensing'!$C$8:$C$57,0),MATCH(T$7,'[113]Input| Expensing'!$F$7:$J$7,0)),"")</f>
        <v>0</v>
      </c>
      <c r="U21" s="180">
        <f>IFERROR((J21-J131)*INDEX('[113]Input| Expensing'!$F$8:$J$57,MATCH($N21,'[113]Input| Expensing'!$C$8:$C$57,0),MATCH(U$7,'[113]Input| Expensing'!$F$7:$J$7,0)),"")</f>
        <v>0</v>
      </c>
      <c r="V21" s="180">
        <f t="shared" si="3"/>
        <v>0</v>
      </c>
    </row>
    <row r="22" spans="2:22">
      <c r="B22" s="190">
        <f t="shared" si="4"/>
        <v>15</v>
      </c>
      <c r="C22" s="191" t="str">
        <f t="array" ref="C22">IFERROR(INDEX('[113]Input| Setup'!$E$8:$E$37,SMALL(IF('[113]Input| Setup'!$F$8:$F$37="TX",ROW('[113]Input| Setup'!$F$8:$F$37)-ROW('[113]Input| Setup'!$F$8)+1),ROWS('[113]Input| Setup'!$F$8:$F22))),"")</f>
        <v/>
      </c>
      <c r="D22" s="180">
        <f>SUMPRODUCT(INDEX('[113]Input| Projects'!$AR$10:$CO$1009, ,MATCH($C22,'[113]Input| Projects'!$AR$9:$CO$9,0)),'[113]Calc| Project Costs'!BR$10:BR$1009)/10^3</f>
        <v>0</v>
      </c>
      <c r="E22" s="180">
        <f>SUMPRODUCT(INDEX('[113]Input| Projects'!$AR$10:$CO$1009, ,MATCH($C22,'[113]Input| Projects'!$AR$9:$CO$9,0)),'[113]Calc| Project Costs'!BS$10:BS$1009)/10^3</f>
        <v>0</v>
      </c>
      <c r="F22" s="180">
        <f>SUMPRODUCT(INDEX('[113]Input| Projects'!$AR$10:$CO$1009, ,MATCH($C22,'[113]Input| Projects'!$AR$9:$CO$9,0)),'[113]Calc| Project Costs'!BT$10:BT$1009)/10^3</f>
        <v>0</v>
      </c>
      <c r="G22" s="180">
        <f>SUMPRODUCT(INDEX('[113]Input| Projects'!$AR$10:$CO$1009, ,MATCH($C22,'[113]Input| Projects'!$AR$9:$CO$9,0)),'[113]Calc| Project Costs'!BU$10:BU$1009)/10^3</f>
        <v>0</v>
      </c>
      <c r="H22" s="180">
        <f>SUMPRODUCT(INDEX('[113]Input| Projects'!$AR$10:$CO$1009, ,MATCH($C22,'[113]Input| Projects'!$AR$9:$CO$9,0)),'[113]Calc| Project Costs'!BV$10:BV$1009)/10^3</f>
        <v>0</v>
      </c>
      <c r="I22" s="180">
        <f>SUMPRODUCT(INDEX('[113]Input| Projects'!$AR$10:$CO$1009, ,MATCH($C22,'[113]Input| Projects'!$AR$9:$CO$9,0)),'[113]Calc| Project Costs'!BW$10:BW$1009)/10^3</f>
        <v>0</v>
      </c>
      <c r="J22" s="180">
        <f>SUMPRODUCT(INDEX('[113]Input| Projects'!$AR$10:$CO$1009, ,MATCH($C22,'[113]Input| Projects'!$AR$9:$CO$9,0)),'[113]Calc| Project Costs'!BX$10:BX$1009)/10^3</f>
        <v>0</v>
      </c>
      <c r="K22" s="180">
        <f t="shared" si="2"/>
        <v>0</v>
      </c>
      <c r="M22" s="190">
        <f t="shared" si="5"/>
        <v>15</v>
      </c>
      <c r="N22" s="191" t="str">
        <f t="shared" si="1"/>
        <v/>
      </c>
      <c r="O22" s="180">
        <f>IFERROR((D22-D132)*INDEX('[113]Input| Expensing'!$D$8:$J$57,MATCH($N22,'[113]Input| Expensing'!$C$8:$C$57,0),MATCH(O$7,'[113]Input| Expensing'!$D$7:$J$7,0)),"")</f>
        <v>0</v>
      </c>
      <c r="P22" s="180">
        <f>IFERROR((E22-E132)*INDEX('[113]Input| Expensing'!$D$8:$J$57,MATCH($N22,'[113]Input| Expensing'!$C$8:$C$57,0),MATCH(P$7,'[113]Input| Expensing'!$D$7:$J$7,0)),"")</f>
        <v>0</v>
      </c>
      <c r="Q22" s="180">
        <f>IFERROR((F22-F132)*INDEX('[113]Input| Expensing'!$F$8:$J$57,MATCH($N22,'[113]Input| Expensing'!$C$8:$C$57,0),MATCH(Q$7,'[113]Input| Expensing'!$F$7:$J$7,0)),"")</f>
        <v>0</v>
      </c>
      <c r="R22" s="180">
        <f>IFERROR((G22-G132)*INDEX('[113]Input| Expensing'!$F$8:$J$57,MATCH($N22,'[113]Input| Expensing'!$C$8:$C$57,0),MATCH(R$7,'[113]Input| Expensing'!$F$7:$J$7,0)),"")</f>
        <v>0</v>
      </c>
      <c r="S22" s="180">
        <f>IFERROR((H22-H132)*INDEX('[113]Input| Expensing'!$F$8:$J$57,MATCH($N22,'[113]Input| Expensing'!$C$8:$C$57,0),MATCH(S$7,'[113]Input| Expensing'!$F$7:$J$7,0)),"")</f>
        <v>0</v>
      </c>
      <c r="T22" s="180">
        <f>IFERROR((I22-I132)*INDEX('[113]Input| Expensing'!$F$8:$J$57,MATCH($N22,'[113]Input| Expensing'!$C$8:$C$57,0),MATCH(T$7,'[113]Input| Expensing'!$F$7:$J$7,0)),"")</f>
        <v>0</v>
      </c>
      <c r="U22" s="180">
        <f>IFERROR((J22-J132)*INDEX('[113]Input| Expensing'!$F$8:$J$57,MATCH($N22,'[113]Input| Expensing'!$C$8:$C$57,0),MATCH(U$7,'[113]Input| Expensing'!$F$7:$J$7,0)),"")</f>
        <v>0</v>
      </c>
      <c r="V22" s="180">
        <f t="shared" si="3"/>
        <v>0</v>
      </c>
    </row>
    <row r="23" spans="2:22">
      <c r="B23" s="190">
        <f t="shared" si="4"/>
        <v>16</v>
      </c>
      <c r="C23" s="191" t="str">
        <f t="array" ref="C23">IFERROR(INDEX('[113]Input| Setup'!$E$8:$E$37,SMALL(IF('[113]Input| Setup'!$F$8:$F$37="TX",ROW('[113]Input| Setup'!$F$8:$F$37)-ROW('[113]Input| Setup'!$F$8)+1),ROWS('[113]Input| Setup'!$F$8:$F23))),"")</f>
        <v/>
      </c>
      <c r="D23" s="180">
        <f>SUMPRODUCT(INDEX('[113]Input| Projects'!$AR$10:$CO$1009, ,MATCH($C23,'[113]Input| Projects'!$AR$9:$CO$9,0)),'[113]Calc| Project Costs'!BR$10:BR$1009)/10^3</f>
        <v>0</v>
      </c>
      <c r="E23" s="180">
        <f>SUMPRODUCT(INDEX('[113]Input| Projects'!$AR$10:$CO$1009, ,MATCH($C23,'[113]Input| Projects'!$AR$9:$CO$9,0)),'[113]Calc| Project Costs'!BS$10:BS$1009)/10^3</f>
        <v>0</v>
      </c>
      <c r="F23" s="180">
        <f>SUMPRODUCT(INDEX('[113]Input| Projects'!$AR$10:$CO$1009, ,MATCH($C23,'[113]Input| Projects'!$AR$9:$CO$9,0)),'[113]Calc| Project Costs'!BT$10:BT$1009)/10^3</f>
        <v>0</v>
      </c>
      <c r="G23" s="180">
        <f>SUMPRODUCT(INDEX('[113]Input| Projects'!$AR$10:$CO$1009, ,MATCH($C23,'[113]Input| Projects'!$AR$9:$CO$9,0)),'[113]Calc| Project Costs'!BU$10:BU$1009)/10^3</f>
        <v>0</v>
      </c>
      <c r="H23" s="180">
        <f>SUMPRODUCT(INDEX('[113]Input| Projects'!$AR$10:$CO$1009, ,MATCH($C23,'[113]Input| Projects'!$AR$9:$CO$9,0)),'[113]Calc| Project Costs'!BV$10:BV$1009)/10^3</f>
        <v>0</v>
      </c>
      <c r="I23" s="180">
        <f>SUMPRODUCT(INDEX('[113]Input| Projects'!$AR$10:$CO$1009, ,MATCH($C23,'[113]Input| Projects'!$AR$9:$CO$9,0)),'[113]Calc| Project Costs'!BW$10:BW$1009)/10^3</f>
        <v>0</v>
      </c>
      <c r="J23" s="180">
        <f>SUMPRODUCT(INDEX('[113]Input| Projects'!$AR$10:$CO$1009, ,MATCH($C23,'[113]Input| Projects'!$AR$9:$CO$9,0)),'[113]Calc| Project Costs'!BX$10:BX$1009)/10^3</f>
        <v>0</v>
      </c>
      <c r="K23" s="180">
        <f t="shared" si="2"/>
        <v>0</v>
      </c>
      <c r="M23" s="190">
        <f t="shared" si="5"/>
        <v>16</v>
      </c>
      <c r="N23" s="191" t="str">
        <f t="shared" si="1"/>
        <v/>
      </c>
      <c r="O23" s="180">
        <f>IFERROR((D23-D133)*INDEX('[113]Input| Expensing'!$D$8:$J$57,MATCH($N23,'[113]Input| Expensing'!$C$8:$C$57,0),MATCH(O$7,'[113]Input| Expensing'!$D$7:$J$7,0)),"")</f>
        <v>0</v>
      </c>
      <c r="P23" s="180">
        <f>IFERROR((E23-E133)*INDEX('[113]Input| Expensing'!$D$8:$J$57,MATCH($N23,'[113]Input| Expensing'!$C$8:$C$57,0),MATCH(P$7,'[113]Input| Expensing'!$D$7:$J$7,0)),"")</f>
        <v>0</v>
      </c>
      <c r="Q23" s="180">
        <f>IFERROR((F23-F133)*INDEX('[113]Input| Expensing'!$F$8:$J$57,MATCH($N23,'[113]Input| Expensing'!$C$8:$C$57,0),MATCH(Q$7,'[113]Input| Expensing'!$F$7:$J$7,0)),"")</f>
        <v>0</v>
      </c>
      <c r="R23" s="180">
        <f>IFERROR((G23-G133)*INDEX('[113]Input| Expensing'!$F$8:$J$57,MATCH($N23,'[113]Input| Expensing'!$C$8:$C$57,0),MATCH(R$7,'[113]Input| Expensing'!$F$7:$J$7,0)),"")</f>
        <v>0</v>
      </c>
      <c r="S23" s="180">
        <f>IFERROR((H23-H133)*INDEX('[113]Input| Expensing'!$F$8:$J$57,MATCH($N23,'[113]Input| Expensing'!$C$8:$C$57,0),MATCH(S$7,'[113]Input| Expensing'!$F$7:$J$7,0)),"")</f>
        <v>0</v>
      </c>
      <c r="T23" s="180">
        <f>IFERROR((I23-I133)*INDEX('[113]Input| Expensing'!$F$8:$J$57,MATCH($N23,'[113]Input| Expensing'!$C$8:$C$57,0),MATCH(T$7,'[113]Input| Expensing'!$F$7:$J$7,0)),"")</f>
        <v>0</v>
      </c>
      <c r="U23" s="180">
        <f>IFERROR((J23-J133)*INDEX('[113]Input| Expensing'!$F$8:$J$57,MATCH($N23,'[113]Input| Expensing'!$C$8:$C$57,0),MATCH(U$7,'[113]Input| Expensing'!$F$7:$J$7,0)),"")</f>
        <v>0</v>
      </c>
      <c r="V23" s="180">
        <f t="shared" si="3"/>
        <v>0</v>
      </c>
    </row>
    <row r="24" spans="2:22">
      <c r="B24" s="190">
        <f t="shared" si="4"/>
        <v>17</v>
      </c>
      <c r="C24" s="191" t="str">
        <f t="array" ref="C24">IFERROR(INDEX('[113]Input| Setup'!$E$8:$E$37,SMALL(IF('[113]Input| Setup'!$F$8:$F$37="TX",ROW('[113]Input| Setup'!$F$8:$F$37)-ROW('[113]Input| Setup'!$F$8)+1),ROWS('[113]Input| Setup'!$F$8:$F24))),"")</f>
        <v/>
      </c>
      <c r="D24" s="180">
        <f>SUMPRODUCT(INDEX('[113]Input| Projects'!$AR$10:$CO$1009, ,MATCH($C24,'[113]Input| Projects'!$AR$9:$CO$9,0)),'[113]Calc| Project Costs'!BR$10:BR$1009)/10^3</f>
        <v>0</v>
      </c>
      <c r="E24" s="180">
        <f>SUMPRODUCT(INDEX('[113]Input| Projects'!$AR$10:$CO$1009, ,MATCH($C24,'[113]Input| Projects'!$AR$9:$CO$9,0)),'[113]Calc| Project Costs'!BS$10:BS$1009)/10^3</f>
        <v>0</v>
      </c>
      <c r="F24" s="180">
        <f>SUMPRODUCT(INDEX('[113]Input| Projects'!$AR$10:$CO$1009, ,MATCH($C24,'[113]Input| Projects'!$AR$9:$CO$9,0)),'[113]Calc| Project Costs'!BT$10:BT$1009)/10^3</f>
        <v>0</v>
      </c>
      <c r="G24" s="180">
        <f>SUMPRODUCT(INDEX('[113]Input| Projects'!$AR$10:$CO$1009, ,MATCH($C24,'[113]Input| Projects'!$AR$9:$CO$9,0)),'[113]Calc| Project Costs'!BU$10:BU$1009)/10^3</f>
        <v>0</v>
      </c>
      <c r="H24" s="180">
        <f>SUMPRODUCT(INDEX('[113]Input| Projects'!$AR$10:$CO$1009, ,MATCH($C24,'[113]Input| Projects'!$AR$9:$CO$9,0)),'[113]Calc| Project Costs'!BV$10:BV$1009)/10^3</f>
        <v>0</v>
      </c>
      <c r="I24" s="180">
        <f>SUMPRODUCT(INDEX('[113]Input| Projects'!$AR$10:$CO$1009, ,MATCH($C24,'[113]Input| Projects'!$AR$9:$CO$9,0)),'[113]Calc| Project Costs'!BW$10:BW$1009)/10^3</f>
        <v>0</v>
      </c>
      <c r="J24" s="180">
        <f>SUMPRODUCT(INDEX('[113]Input| Projects'!$AR$10:$CO$1009, ,MATCH($C24,'[113]Input| Projects'!$AR$9:$CO$9,0)),'[113]Calc| Project Costs'!BX$10:BX$1009)/10^3</f>
        <v>0</v>
      </c>
      <c r="K24" s="180">
        <f t="shared" si="2"/>
        <v>0</v>
      </c>
      <c r="M24" s="190">
        <f t="shared" si="5"/>
        <v>17</v>
      </c>
      <c r="N24" s="191" t="str">
        <f t="shared" si="1"/>
        <v/>
      </c>
      <c r="O24" s="180">
        <f>IFERROR((D24-D134)*INDEX('[113]Input| Expensing'!$D$8:$J$57,MATCH($N24,'[113]Input| Expensing'!$C$8:$C$57,0),MATCH(O$7,'[113]Input| Expensing'!$D$7:$J$7,0)),"")</f>
        <v>0</v>
      </c>
      <c r="P24" s="180">
        <f>IFERROR((E24-E134)*INDEX('[113]Input| Expensing'!$D$8:$J$57,MATCH($N24,'[113]Input| Expensing'!$C$8:$C$57,0),MATCH(P$7,'[113]Input| Expensing'!$D$7:$J$7,0)),"")</f>
        <v>0</v>
      </c>
      <c r="Q24" s="180">
        <f>IFERROR((F24-F134)*INDEX('[113]Input| Expensing'!$F$8:$J$57,MATCH($N24,'[113]Input| Expensing'!$C$8:$C$57,0),MATCH(Q$7,'[113]Input| Expensing'!$F$7:$J$7,0)),"")</f>
        <v>0</v>
      </c>
      <c r="R24" s="180">
        <f>IFERROR((G24-G134)*INDEX('[113]Input| Expensing'!$F$8:$J$57,MATCH($N24,'[113]Input| Expensing'!$C$8:$C$57,0),MATCH(R$7,'[113]Input| Expensing'!$F$7:$J$7,0)),"")</f>
        <v>0</v>
      </c>
      <c r="S24" s="180">
        <f>IFERROR((H24-H134)*INDEX('[113]Input| Expensing'!$F$8:$J$57,MATCH($N24,'[113]Input| Expensing'!$C$8:$C$57,0),MATCH(S$7,'[113]Input| Expensing'!$F$7:$J$7,0)),"")</f>
        <v>0</v>
      </c>
      <c r="T24" s="180">
        <f>IFERROR((I24-I134)*INDEX('[113]Input| Expensing'!$F$8:$J$57,MATCH($N24,'[113]Input| Expensing'!$C$8:$C$57,0),MATCH(T$7,'[113]Input| Expensing'!$F$7:$J$7,0)),"")</f>
        <v>0</v>
      </c>
      <c r="U24" s="180">
        <f>IFERROR((J24-J134)*INDEX('[113]Input| Expensing'!$F$8:$J$57,MATCH($N24,'[113]Input| Expensing'!$C$8:$C$57,0),MATCH(U$7,'[113]Input| Expensing'!$F$7:$J$7,0)),"")</f>
        <v>0</v>
      </c>
      <c r="V24" s="180">
        <f t="shared" si="3"/>
        <v>0</v>
      </c>
    </row>
    <row r="25" spans="2:22">
      <c r="B25" s="190">
        <f t="shared" si="4"/>
        <v>18</v>
      </c>
      <c r="C25" s="191" t="str">
        <f t="array" ref="C25">IFERROR(INDEX('[113]Input| Setup'!$E$8:$E$37,SMALL(IF('[113]Input| Setup'!$F$8:$F$37="TX",ROW('[113]Input| Setup'!$F$8:$F$37)-ROW('[113]Input| Setup'!$F$8)+1),ROWS('[113]Input| Setup'!$F$8:$F25))),"")</f>
        <v/>
      </c>
      <c r="D25" s="180">
        <f>SUMPRODUCT(INDEX('[113]Input| Projects'!$AR$10:$CO$1009, ,MATCH($C25,'[113]Input| Projects'!$AR$9:$CO$9,0)),'[113]Calc| Project Costs'!BR$10:BR$1009)/10^3</f>
        <v>0</v>
      </c>
      <c r="E25" s="180">
        <f>SUMPRODUCT(INDEX('[113]Input| Projects'!$AR$10:$CO$1009, ,MATCH($C25,'[113]Input| Projects'!$AR$9:$CO$9,0)),'[113]Calc| Project Costs'!BS$10:BS$1009)/10^3</f>
        <v>0</v>
      </c>
      <c r="F25" s="180">
        <f>SUMPRODUCT(INDEX('[113]Input| Projects'!$AR$10:$CO$1009, ,MATCH($C25,'[113]Input| Projects'!$AR$9:$CO$9,0)),'[113]Calc| Project Costs'!BT$10:BT$1009)/10^3</f>
        <v>0</v>
      </c>
      <c r="G25" s="180">
        <f>SUMPRODUCT(INDEX('[113]Input| Projects'!$AR$10:$CO$1009, ,MATCH($C25,'[113]Input| Projects'!$AR$9:$CO$9,0)),'[113]Calc| Project Costs'!BU$10:BU$1009)/10^3</f>
        <v>0</v>
      </c>
      <c r="H25" s="180">
        <f>SUMPRODUCT(INDEX('[113]Input| Projects'!$AR$10:$CO$1009, ,MATCH($C25,'[113]Input| Projects'!$AR$9:$CO$9,0)),'[113]Calc| Project Costs'!BV$10:BV$1009)/10^3</f>
        <v>0</v>
      </c>
      <c r="I25" s="180">
        <f>SUMPRODUCT(INDEX('[113]Input| Projects'!$AR$10:$CO$1009, ,MATCH($C25,'[113]Input| Projects'!$AR$9:$CO$9,0)),'[113]Calc| Project Costs'!BW$10:BW$1009)/10^3</f>
        <v>0</v>
      </c>
      <c r="J25" s="180">
        <f>SUMPRODUCT(INDEX('[113]Input| Projects'!$AR$10:$CO$1009, ,MATCH($C25,'[113]Input| Projects'!$AR$9:$CO$9,0)),'[113]Calc| Project Costs'!BX$10:BX$1009)/10^3</f>
        <v>0</v>
      </c>
      <c r="K25" s="180">
        <f t="shared" si="2"/>
        <v>0</v>
      </c>
      <c r="M25" s="190">
        <f t="shared" si="5"/>
        <v>18</v>
      </c>
      <c r="N25" s="191" t="str">
        <f t="shared" si="1"/>
        <v/>
      </c>
      <c r="O25" s="180">
        <f>IFERROR((D25-D135)*INDEX('[113]Input| Expensing'!$D$8:$J$57,MATCH($N25,'[113]Input| Expensing'!$C$8:$C$57,0),MATCH(O$7,'[113]Input| Expensing'!$D$7:$J$7,0)),"")</f>
        <v>0</v>
      </c>
      <c r="P25" s="180">
        <f>IFERROR((E25-E135)*INDEX('[113]Input| Expensing'!$D$8:$J$57,MATCH($N25,'[113]Input| Expensing'!$C$8:$C$57,0),MATCH(P$7,'[113]Input| Expensing'!$D$7:$J$7,0)),"")</f>
        <v>0</v>
      </c>
      <c r="Q25" s="180">
        <f>IFERROR((F25-F135)*INDEX('[113]Input| Expensing'!$F$8:$J$57,MATCH($N25,'[113]Input| Expensing'!$C$8:$C$57,0),MATCH(Q$7,'[113]Input| Expensing'!$F$7:$J$7,0)),"")</f>
        <v>0</v>
      </c>
      <c r="R25" s="180">
        <f>IFERROR((G25-G135)*INDEX('[113]Input| Expensing'!$F$8:$J$57,MATCH($N25,'[113]Input| Expensing'!$C$8:$C$57,0),MATCH(R$7,'[113]Input| Expensing'!$F$7:$J$7,0)),"")</f>
        <v>0</v>
      </c>
      <c r="S25" s="180">
        <f>IFERROR((H25-H135)*INDEX('[113]Input| Expensing'!$F$8:$J$57,MATCH($N25,'[113]Input| Expensing'!$C$8:$C$57,0),MATCH(S$7,'[113]Input| Expensing'!$F$7:$J$7,0)),"")</f>
        <v>0</v>
      </c>
      <c r="T25" s="180">
        <f>IFERROR((I25-I135)*INDEX('[113]Input| Expensing'!$F$8:$J$57,MATCH($N25,'[113]Input| Expensing'!$C$8:$C$57,0),MATCH(T$7,'[113]Input| Expensing'!$F$7:$J$7,0)),"")</f>
        <v>0</v>
      </c>
      <c r="U25" s="180">
        <f>IFERROR((J25-J135)*INDEX('[113]Input| Expensing'!$F$8:$J$57,MATCH($N25,'[113]Input| Expensing'!$C$8:$C$57,0),MATCH(U$7,'[113]Input| Expensing'!$F$7:$J$7,0)),"")</f>
        <v>0</v>
      </c>
      <c r="V25" s="180">
        <f t="shared" si="3"/>
        <v>0</v>
      </c>
    </row>
    <row r="26" spans="2:22">
      <c r="B26" s="190">
        <f t="shared" si="4"/>
        <v>19</v>
      </c>
      <c r="C26" s="191" t="str">
        <f t="array" ref="C26">IFERROR(INDEX('[113]Input| Setup'!$E$8:$E$37,SMALL(IF('[113]Input| Setup'!$F$8:$F$37="TX",ROW('[113]Input| Setup'!$F$8:$F$37)-ROW('[113]Input| Setup'!$F$8)+1),ROWS('[113]Input| Setup'!$F$8:$F26))),"")</f>
        <v/>
      </c>
      <c r="D26" s="180">
        <f>SUMPRODUCT(INDEX('[113]Input| Projects'!$AR$10:$CO$1009, ,MATCH($C26,'[113]Input| Projects'!$AR$9:$CO$9,0)),'[113]Calc| Project Costs'!BR$10:BR$1009)/10^3</f>
        <v>0</v>
      </c>
      <c r="E26" s="180">
        <f>SUMPRODUCT(INDEX('[113]Input| Projects'!$AR$10:$CO$1009, ,MATCH($C26,'[113]Input| Projects'!$AR$9:$CO$9,0)),'[113]Calc| Project Costs'!BS$10:BS$1009)/10^3</f>
        <v>0</v>
      </c>
      <c r="F26" s="180">
        <f>SUMPRODUCT(INDEX('[113]Input| Projects'!$AR$10:$CO$1009, ,MATCH($C26,'[113]Input| Projects'!$AR$9:$CO$9,0)),'[113]Calc| Project Costs'!BT$10:BT$1009)/10^3</f>
        <v>0</v>
      </c>
      <c r="G26" s="180">
        <f>SUMPRODUCT(INDEX('[113]Input| Projects'!$AR$10:$CO$1009, ,MATCH($C26,'[113]Input| Projects'!$AR$9:$CO$9,0)),'[113]Calc| Project Costs'!BU$10:BU$1009)/10^3</f>
        <v>0</v>
      </c>
      <c r="H26" s="180">
        <f>SUMPRODUCT(INDEX('[113]Input| Projects'!$AR$10:$CO$1009, ,MATCH($C26,'[113]Input| Projects'!$AR$9:$CO$9,0)),'[113]Calc| Project Costs'!BV$10:BV$1009)/10^3</f>
        <v>0</v>
      </c>
      <c r="I26" s="180">
        <f>SUMPRODUCT(INDEX('[113]Input| Projects'!$AR$10:$CO$1009, ,MATCH($C26,'[113]Input| Projects'!$AR$9:$CO$9,0)),'[113]Calc| Project Costs'!BW$10:BW$1009)/10^3</f>
        <v>0</v>
      </c>
      <c r="J26" s="180">
        <f>SUMPRODUCT(INDEX('[113]Input| Projects'!$AR$10:$CO$1009, ,MATCH($C26,'[113]Input| Projects'!$AR$9:$CO$9,0)),'[113]Calc| Project Costs'!BX$10:BX$1009)/10^3</f>
        <v>0</v>
      </c>
      <c r="K26" s="180">
        <f t="shared" si="2"/>
        <v>0</v>
      </c>
      <c r="M26" s="190">
        <f t="shared" si="5"/>
        <v>19</v>
      </c>
      <c r="N26" s="191" t="str">
        <f t="shared" si="1"/>
        <v/>
      </c>
      <c r="O26" s="180">
        <f>IFERROR((D26-D136)*INDEX('[113]Input| Expensing'!$D$8:$J$57,MATCH($N26,'[113]Input| Expensing'!$C$8:$C$57,0),MATCH(O$7,'[113]Input| Expensing'!$D$7:$J$7,0)),"")</f>
        <v>0</v>
      </c>
      <c r="P26" s="180">
        <f>IFERROR((E26-E136)*INDEX('[113]Input| Expensing'!$D$8:$J$57,MATCH($N26,'[113]Input| Expensing'!$C$8:$C$57,0),MATCH(P$7,'[113]Input| Expensing'!$D$7:$J$7,0)),"")</f>
        <v>0</v>
      </c>
      <c r="Q26" s="180">
        <f>IFERROR((F26-F136)*INDEX('[113]Input| Expensing'!$F$8:$J$57,MATCH($N26,'[113]Input| Expensing'!$C$8:$C$57,0),MATCH(Q$7,'[113]Input| Expensing'!$F$7:$J$7,0)),"")</f>
        <v>0</v>
      </c>
      <c r="R26" s="180">
        <f>IFERROR((G26-G136)*INDEX('[113]Input| Expensing'!$F$8:$J$57,MATCH($N26,'[113]Input| Expensing'!$C$8:$C$57,0),MATCH(R$7,'[113]Input| Expensing'!$F$7:$J$7,0)),"")</f>
        <v>0</v>
      </c>
      <c r="S26" s="180">
        <f>IFERROR((H26-H136)*INDEX('[113]Input| Expensing'!$F$8:$J$57,MATCH($N26,'[113]Input| Expensing'!$C$8:$C$57,0),MATCH(S$7,'[113]Input| Expensing'!$F$7:$J$7,0)),"")</f>
        <v>0</v>
      </c>
      <c r="T26" s="180">
        <f>IFERROR((I26-I136)*INDEX('[113]Input| Expensing'!$F$8:$J$57,MATCH($N26,'[113]Input| Expensing'!$C$8:$C$57,0),MATCH(T$7,'[113]Input| Expensing'!$F$7:$J$7,0)),"")</f>
        <v>0</v>
      </c>
      <c r="U26" s="180">
        <f>IFERROR((J26-J136)*INDEX('[113]Input| Expensing'!$F$8:$J$57,MATCH($N26,'[113]Input| Expensing'!$C$8:$C$57,0),MATCH(U$7,'[113]Input| Expensing'!$F$7:$J$7,0)),"")</f>
        <v>0</v>
      </c>
      <c r="V26" s="180">
        <f t="shared" si="3"/>
        <v>0</v>
      </c>
    </row>
    <row r="27" spans="2:22">
      <c r="B27" s="190">
        <f t="shared" si="4"/>
        <v>20</v>
      </c>
      <c r="C27" s="191" t="str">
        <f t="array" ref="C27">IFERROR(INDEX('[113]Input| Setup'!$E$8:$E$37,SMALL(IF('[113]Input| Setup'!$F$8:$F$37="TX",ROW('[113]Input| Setup'!$F$8:$F$37)-ROW('[113]Input| Setup'!$F$8)+1),ROWS('[113]Input| Setup'!$F$8:$F27))),"")</f>
        <v/>
      </c>
      <c r="D27" s="180">
        <f>SUMPRODUCT(INDEX('[113]Input| Projects'!$AR$10:$CO$1009, ,MATCH($C27,'[113]Input| Projects'!$AR$9:$CO$9,0)),'[113]Calc| Project Costs'!BR$10:BR$1009)/10^3</f>
        <v>0</v>
      </c>
      <c r="E27" s="180">
        <f>SUMPRODUCT(INDEX('[113]Input| Projects'!$AR$10:$CO$1009, ,MATCH($C27,'[113]Input| Projects'!$AR$9:$CO$9,0)),'[113]Calc| Project Costs'!BS$10:BS$1009)/10^3</f>
        <v>0</v>
      </c>
      <c r="F27" s="180">
        <f>SUMPRODUCT(INDEX('[113]Input| Projects'!$AR$10:$CO$1009, ,MATCH($C27,'[113]Input| Projects'!$AR$9:$CO$9,0)),'[113]Calc| Project Costs'!BT$10:BT$1009)/10^3</f>
        <v>0</v>
      </c>
      <c r="G27" s="180">
        <f>SUMPRODUCT(INDEX('[113]Input| Projects'!$AR$10:$CO$1009, ,MATCH($C27,'[113]Input| Projects'!$AR$9:$CO$9,0)),'[113]Calc| Project Costs'!BU$10:BU$1009)/10^3</f>
        <v>0</v>
      </c>
      <c r="H27" s="180">
        <f>SUMPRODUCT(INDEX('[113]Input| Projects'!$AR$10:$CO$1009, ,MATCH($C27,'[113]Input| Projects'!$AR$9:$CO$9,0)),'[113]Calc| Project Costs'!BV$10:BV$1009)/10^3</f>
        <v>0</v>
      </c>
      <c r="I27" s="180">
        <f>SUMPRODUCT(INDEX('[113]Input| Projects'!$AR$10:$CO$1009, ,MATCH($C27,'[113]Input| Projects'!$AR$9:$CO$9,0)),'[113]Calc| Project Costs'!BW$10:BW$1009)/10^3</f>
        <v>0</v>
      </c>
      <c r="J27" s="180">
        <f>SUMPRODUCT(INDEX('[113]Input| Projects'!$AR$10:$CO$1009, ,MATCH($C27,'[113]Input| Projects'!$AR$9:$CO$9,0)),'[113]Calc| Project Costs'!BX$10:BX$1009)/10^3</f>
        <v>0</v>
      </c>
      <c r="K27" s="180">
        <f t="shared" si="2"/>
        <v>0</v>
      </c>
      <c r="M27" s="190">
        <f t="shared" si="5"/>
        <v>20</v>
      </c>
      <c r="N27" s="191" t="str">
        <f t="shared" si="1"/>
        <v/>
      </c>
      <c r="O27" s="180">
        <f>IFERROR((D27-D137)*INDEX('[113]Input| Expensing'!$D$8:$J$57,MATCH($N27,'[113]Input| Expensing'!$C$8:$C$57,0),MATCH(O$7,'[113]Input| Expensing'!$D$7:$J$7,0)),"")</f>
        <v>0</v>
      </c>
      <c r="P27" s="180">
        <f>IFERROR((E27-E137)*INDEX('[113]Input| Expensing'!$D$8:$J$57,MATCH($N27,'[113]Input| Expensing'!$C$8:$C$57,0),MATCH(P$7,'[113]Input| Expensing'!$D$7:$J$7,0)),"")</f>
        <v>0</v>
      </c>
      <c r="Q27" s="180">
        <f>IFERROR((F27-F137)*INDEX('[113]Input| Expensing'!$F$8:$J$57,MATCH($N27,'[113]Input| Expensing'!$C$8:$C$57,0),MATCH(Q$7,'[113]Input| Expensing'!$F$7:$J$7,0)),"")</f>
        <v>0</v>
      </c>
      <c r="R27" s="180">
        <f>IFERROR((G27-G137)*INDEX('[113]Input| Expensing'!$F$8:$J$57,MATCH($N27,'[113]Input| Expensing'!$C$8:$C$57,0),MATCH(R$7,'[113]Input| Expensing'!$F$7:$J$7,0)),"")</f>
        <v>0</v>
      </c>
      <c r="S27" s="180">
        <f>IFERROR((H27-H137)*INDEX('[113]Input| Expensing'!$F$8:$J$57,MATCH($N27,'[113]Input| Expensing'!$C$8:$C$57,0),MATCH(S$7,'[113]Input| Expensing'!$F$7:$J$7,0)),"")</f>
        <v>0</v>
      </c>
      <c r="T27" s="180">
        <f>IFERROR((I27-I137)*INDEX('[113]Input| Expensing'!$F$8:$J$57,MATCH($N27,'[113]Input| Expensing'!$C$8:$C$57,0),MATCH(T$7,'[113]Input| Expensing'!$F$7:$J$7,0)),"")</f>
        <v>0</v>
      </c>
      <c r="U27" s="180">
        <f>IFERROR((J27-J137)*INDEX('[113]Input| Expensing'!$F$8:$J$57,MATCH($N27,'[113]Input| Expensing'!$C$8:$C$57,0),MATCH(U$7,'[113]Input| Expensing'!$F$7:$J$7,0)),"")</f>
        <v>0</v>
      </c>
      <c r="V27" s="180">
        <f t="shared" si="3"/>
        <v>0</v>
      </c>
    </row>
    <row r="28" spans="2:22" outlineLevel="1">
      <c r="B28" s="190">
        <f t="shared" si="4"/>
        <v>21</v>
      </c>
      <c r="C28" s="191" t="str">
        <f t="array" ref="C28">IFERROR(INDEX('[113]Input| Setup'!$E$8:$E$37,SMALL(IF('[113]Input| Setup'!$F$8:$F$37="TX",ROW('[113]Input| Setup'!$F$8:$F$37)-ROW('[113]Input| Setup'!$F$8)+1),ROWS('[113]Input| Setup'!$F$8:$F28))),"")</f>
        <v/>
      </c>
      <c r="D28" s="180">
        <f>SUMPRODUCT(INDEX('[113]Input| Projects'!$AR$10:$CO$1009, ,MATCH($C28,'[113]Input| Projects'!$AR$9:$CO$9,0)),'[113]Calc| Project Costs'!BR$10:BR$1009)/10^3</f>
        <v>0</v>
      </c>
      <c r="E28" s="180">
        <f>SUMPRODUCT(INDEX('[113]Input| Projects'!$AR$10:$CO$1009, ,MATCH($C28,'[113]Input| Projects'!$AR$9:$CO$9,0)),'[113]Calc| Project Costs'!BS$10:BS$1009)/10^3</f>
        <v>0</v>
      </c>
      <c r="F28" s="180">
        <f>SUMPRODUCT(INDEX('[113]Input| Projects'!$AR$10:$CO$1009, ,MATCH($C28,'[113]Input| Projects'!$AR$9:$CO$9,0)),'[113]Calc| Project Costs'!BT$10:BT$1009)/10^3</f>
        <v>0</v>
      </c>
      <c r="G28" s="180">
        <f>SUMPRODUCT(INDEX('[113]Input| Projects'!$AR$10:$CO$1009, ,MATCH($C28,'[113]Input| Projects'!$AR$9:$CO$9,0)),'[113]Calc| Project Costs'!BU$10:BU$1009)/10^3</f>
        <v>0</v>
      </c>
      <c r="H28" s="180">
        <f>SUMPRODUCT(INDEX('[113]Input| Projects'!$AR$10:$CO$1009, ,MATCH($C28,'[113]Input| Projects'!$AR$9:$CO$9,0)),'[113]Calc| Project Costs'!BV$10:BV$1009)/10^3</f>
        <v>0</v>
      </c>
      <c r="I28" s="180">
        <f>SUMPRODUCT(INDEX('[113]Input| Projects'!$AR$10:$CO$1009, ,MATCH($C28,'[113]Input| Projects'!$AR$9:$CO$9,0)),'[113]Calc| Project Costs'!BW$10:BW$1009)/10^3</f>
        <v>0</v>
      </c>
      <c r="J28" s="180">
        <f>SUMPRODUCT(INDEX('[113]Input| Projects'!$AR$10:$CO$1009, ,MATCH($C28,'[113]Input| Projects'!$AR$9:$CO$9,0)),'[113]Calc| Project Costs'!BX$10:BX$1009)/10^3</f>
        <v>0</v>
      </c>
      <c r="K28" s="180">
        <f t="shared" si="2"/>
        <v>0</v>
      </c>
      <c r="M28" s="190">
        <f t="shared" si="5"/>
        <v>21</v>
      </c>
      <c r="N28" s="191" t="str">
        <f t="shared" si="1"/>
        <v/>
      </c>
      <c r="O28" s="180">
        <f>IFERROR((D28-D138)*INDEX('[113]Input| Expensing'!$D$8:$J$57,MATCH($N28,'[113]Input| Expensing'!$C$8:$C$57,0),MATCH(O$7,'[113]Input| Expensing'!$D$7:$J$7,0)),"")</f>
        <v>0</v>
      </c>
      <c r="P28" s="180">
        <f>IFERROR((E28-E138)*INDEX('[113]Input| Expensing'!$D$8:$J$57,MATCH($N28,'[113]Input| Expensing'!$C$8:$C$57,0),MATCH(P$7,'[113]Input| Expensing'!$D$7:$J$7,0)),"")</f>
        <v>0</v>
      </c>
      <c r="Q28" s="180">
        <f>IFERROR((F28-F138)*INDEX('[113]Input| Expensing'!$F$8:$J$57,MATCH($N28,'[113]Input| Expensing'!$C$8:$C$57,0),MATCH(Q$7,'[113]Input| Expensing'!$F$7:$J$7,0)),"")</f>
        <v>0</v>
      </c>
      <c r="R28" s="180">
        <f>IFERROR((G28-G138)*INDEX('[113]Input| Expensing'!$F$8:$J$57,MATCH($N28,'[113]Input| Expensing'!$C$8:$C$57,0),MATCH(R$7,'[113]Input| Expensing'!$F$7:$J$7,0)),"")</f>
        <v>0</v>
      </c>
      <c r="S28" s="180">
        <f>IFERROR((H28-H138)*INDEX('[113]Input| Expensing'!$F$8:$J$57,MATCH($N28,'[113]Input| Expensing'!$C$8:$C$57,0),MATCH(S$7,'[113]Input| Expensing'!$F$7:$J$7,0)),"")</f>
        <v>0</v>
      </c>
      <c r="T28" s="180">
        <f>IFERROR((I28-I138)*INDEX('[113]Input| Expensing'!$F$8:$J$57,MATCH($N28,'[113]Input| Expensing'!$C$8:$C$57,0),MATCH(T$7,'[113]Input| Expensing'!$F$7:$J$7,0)),"")</f>
        <v>0</v>
      </c>
      <c r="U28" s="180">
        <f>IFERROR((J28-J138)*INDEX('[113]Input| Expensing'!$F$8:$J$57,MATCH($N28,'[113]Input| Expensing'!$C$8:$C$57,0),MATCH(U$7,'[113]Input| Expensing'!$F$7:$J$7,0)),"")</f>
        <v>0</v>
      </c>
      <c r="V28" s="180">
        <f t="shared" si="3"/>
        <v>0</v>
      </c>
    </row>
    <row r="29" spans="2:22" outlineLevel="1">
      <c r="B29" s="190">
        <f t="shared" si="4"/>
        <v>22</v>
      </c>
      <c r="C29" s="191" t="str">
        <f t="array" ref="C29">IFERROR(INDEX('[113]Input| Setup'!$E$8:$E$37,SMALL(IF('[113]Input| Setup'!$F$8:$F$37="TX",ROW('[113]Input| Setup'!$F$8:$F$37)-ROW('[113]Input| Setup'!$F$8)+1),ROWS('[113]Input| Setup'!$F$8:$F29))),"")</f>
        <v/>
      </c>
      <c r="D29" s="180">
        <f>SUMPRODUCT(INDEX('[113]Input| Projects'!$AR$10:$CO$1009, ,MATCH($C29,'[113]Input| Projects'!$AR$9:$CO$9,0)),'[113]Calc| Project Costs'!BR$10:BR$1009)/10^3</f>
        <v>0</v>
      </c>
      <c r="E29" s="180">
        <f>SUMPRODUCT(INDEX('[113]Input| Projects'!$AR$10:$CO$1009, ,MATCH($C29,'[113]Input| Projects'!$AR$9:$CO$9,0)),'[113]Calc| Project Costs'!BS$10:BS$1009)/10^3</f>
        <v>0</v>
      </c>
      <c r="F29" s="180">
        <f>SUMPRODUCT(INDEX('[113]Input| Projects'!$AR$10:$CO$1009, ,MATCH($C29,'[113]Input| Projects'!$AR$9:$CO$9,0)),'[113]Calc| Project Costs'!BT$10:BT$1009)/10^3</f>
        <v>0</v>
      </c>
      <c r="G29" s="180">
        <f>SUMPRODUCT(INDEX('[113]Input| Projects'!$AR$10:$CO$1009, ,MATCH($C29,'[113]Input| Projects'!$AR$9:$CO$9,0)),'[113]Calc| Project Costs'!BU$10:BU$1009)/10^3</f>
        <v>0</v>
      </c>
      <c r="H29" s="180">
        <f>SUMPRODUCT(INDEX('[113]Input| Projects'!$AR$10:$CO$1009, ,MATCH($C29,'[113]Input| Projects'!$AR$9:$CO$9,0)),'[113]Calc| Project Costs'!BV$10:BV$1009)/10^3</f>
        <v>0</v>
      </c>
      <c r="I29" s="180">
        <f>SUMPRODUCT(INDEX('[113]Input| Projects'!$AR$10:$CO$1009, ,MATCH($C29,'[113]Input| Projects'!$AR$9:$CO$9,0)),'[113]Calc| Project Costs'!BW$10:BW$1009)/10^3</f>
        <v>0</v>
      </c>
      <c r="J29" s="180">
        <f>SUMPRODUCT(INDEX('[113]Input| Projects'!$AR$10:$CO$1009, ,MATCH($C29,'[113]Input| Projects'!$AR$9:$CO$9,0)),'[113]Calc| Project Costs'!BX$10:BX$1009)/10^3</f>
        <v>0</v>
      </c>
      <c r="K29" s="180">
        <f t="shared" si="2"/>
        <v>0</v>
      </c>
      <c r="M29" s="190">
        <f t="shared" si="5"/>
        <v>22</v>
      </c>
      <c r="N29" s="191" t="str">
        <f t="shared" si="1"/>
        <v/>
      </c>
      <c r="O29" s="180">
        <f>IFERROR((D29-D139)*INDEX('[113]Input| Expensing'!$D$8:$J$57,MATCH($N29,'[113]Input| Expensing'!$C$8:$C$57,0),MATCH(O$7,'[113]Input| Expensing'!$D$7:$J$7,0)),"")</f>
        <v>0</v>
      </c>
      <c r="P29" s="180">
        <f>IFERROR((E29-E139)*INDEX('[113]Input| Expensing'!$D$8:$J$57,MATCH($N29,'[113]Input| Expensing'!$C$8:$C$57,0),MATCH(P$7,'[113]Input| Expensing'!$D$7:$J$7,0)),"")</f>
        <v>0</v>
      </c>
      <c r="Q29" s="180">
        <f>IFERROR((F29-F139)*INDEX('[113]Input| Expensing'!$F$8:$J$57,MATCH($N29,'[113]Input| Expensing'!$C$8:$C$57,0),MATCH(Q$7,'[113]Input| Expensing'!$F$7:$J$7,0)),"")</f>
        <v>0</v>
      </c>
      <c r="R29" s="180">
        <f>IFERROR((G29-G139)*INDEX('[113]Input| Expensing'!$F$8:$J$57,MATCH($N29,'[113]Input| Expensing'!$C$8:$C$57,0),MATCH(R$7,'[113]Input| Expensing'!$F$7:$J$7,0)),"")</f>
        <v>0</v>
      </c>
      <c r="S29" s="180">
        <f>IFERROR((H29-H139)*INDEX('[113]Input| Expensing'!$F$8:$J$57,MATCH($N29,'[113]Input| Expensing'!$C$8:$C$57,0),MATCH(S$7,'[113]Input| Expensing'!$F$7:$J$7,0)),"")</f>
        <v>0</v>
      </c>
      <c r="T29" s="180">
        <f>IFERROR((I29-I139)*INDEX('[113]Input| Expensing'!$F$8:$J$57,MATCH($N29,'[113]Input| Expensing'!$C$8:$C$57,0),MATCH(T$7,'[113]Input| Expensing'!$F$7:$J$7,0)),"")</f>
        <v>0</v>
      </c>
      <c r="U29" s="180">
        <f>IFERROR((J29-J139)*INDEX('[113]Input| Expensing'!$F$8:$J$57,MATCH($N29,'[113]Input| Expensing'!$C$8:$C$57,0),MATCH(U$7,'[113]Input| Expensing'!$F$7:$J$7,0)),"")</f>
        <v>0</v>
      </c>
      <c r="V29" s="180">
        <f t="shared" si="3"/>
        <v>0</v>
      </c>
    </row>
    <row r="30" spans="2:22" outlineLevel="1">
      <c r="B30" s="190">
        <f t="shared" si="4"/>
        <v>23</v>
      </c>
      <c r="C30" s="191" t="str">
        <f t="array" ref="C30">IFERROR(INDEX('[113]Input| Setup'!$E$8:$E$37,SMALL(IF('[113]Input| Setup'!$F$8:$F$37="TX",ROW('[113]Input| Setup'!$F$8:$F$37)-ROW('[113]Input| Setup'!$F$8)+1),ROWS('[113]Input| Setup'!$F$8:$F30))),"")</f>
        <v/>
      </c>
      <c r="D30" s="180">
        <f>SUMPRODUCT(INDEX('[113]Input| Projects'!$AR$10:$CO$1009, ,MATCH($C30,'[113]Input| Projects'!$AR$9:$CO$9,0)),'[113]Calc| Project Costs'!BR$10:BR$1009)/10^3</f>
        <v>0</v>
      </c>
      <c r="E30" s="180">
        <f>SUMPRODUCT(INDEX('[113]Input| Projects'!$AR$10:$CO$1009, ,MATCH($C30,'[113]Input| Projects'!$AR$9:$CO$9,0)),'[113]Calc| Project Costs'!BS$10:BS$1009)/10^3</f>
        <v>0</v>
      </c>
      <c r="F30" s="180">
        <f>SUMPRODUCT(INDEX('[113]Input| Projects'!$AR$10:$CO$1009, ,MATCH($C30,'[113]Input| Projects'!$AR$9:$CO$9,0)),'[113]Calc| Project Costs'!BT$10:BT$1009)/10^3</f>
        <v>0</v>
      </c>
      <c r="G30" s="180">
        <f>SUMPRODUCT(INDEX('[113]Input| Projects'!$AR$10:$CO$1009, ,MATCH($C30,'[113]Input| Projects'!$AR$9:$CO$9,0)),'[113]Calc| Project Costs'!BU$10:BU$1009)/10^3</f>
        <v>0</v>
      </c>
      <c r="H30" s="180">
        <f>SUMPRODUCT(INDEX('[113]Input| Projects'!$AR$10:$CO$1009, ,MATCH($C30,'[113]Input| Projects'!$AR$9:$CO$9,0)),'[113]Calc| Project Costs'!BV$10:BV$1009)/10^3</f>
        <v>0</v>
      </c>
      <c r="I30" s="180">
        <f>SUMPRODUCT(INDEX('[113]Input| Projects'!$AR$10:$CO$1009, ,MATCH($C30,'[113]Input| Projects'!$AR$9:$CO$9,0)),'[113]Calc| Project Costs'!BW$10:BW$1009)/10^3</f>
        <v>0</v>
      </c>
      <c r="J30" s="180">
        <f>SUMPRODUCT(INDEX('[113]Input| Projects'!$AR$10:$CO$1009, ,MATCH($C30,'[113]Input| Projects'!$AR$9:$CO$9,0)),'[113]Calc| Project Costs'!BX$10:BX$1009)/10^3</f>
        <v>0</v>
      </c>
      <c r="K30" s="180">
        <f t="shared" si="2"/>
        <v>0</v>
      </c>
      <c r="M30" s="190">
        <f t="shared" si="5"/>
        <v>23</v>
      </c>
      <c r="N30" s="191" t="str">
        <f t="shared" si="1"/>
        <v/>
      </c>
      <c r="O30" s="180">
        <f>IFERROR((D30-D140)*INDEX('[113]Input| Expensing'!$D$8:$J$57,MATCH($N30,'[113]Input| Expensing'!$C$8:$C$57,0),MATCH(O$7,'[113]Input| Expensing'!$D$7:$J$7,0)),"")</f>
        <v>0</v>
      </c>
      <c r="P30" s="180">
        <f>IFERROR((E30-E140)*INDEX('[113]Input| Expensing'!$D$8:$J$57,MATCH($N30,'[113]Input| Expensing'!$C$8:$C$57,0),MATCH(P$7,'[113]Input| Expensing'!$D$7:$J$7,0)),"")</f>
        <v>0</v>
      </c>
      <c r="Q30" s="180">
        <f>IFERROR((F30-F140)*INDEX('[113]Input| Expensing'!$F$8:$J$57,MATCH($N30,'[113]Input| Expensing'!$C$8:$C$57,0),MATCH(Q$7,'[113]Input| Expensing'!$F$7:$J$7,0)),"")</f>
        <v>0</v>
      </c>
      <c r="R30" s="180">
        <f>IFERROR((G30-G140)*INDEX('[113]Input| Expensing'!$F$8:$J$57,MATCH($N30,'[113]Input| Expensing'!$C$8:$C$57,0),MATCH(R$7,'[113]Input| Expensing'!$F$7:$J$7,0)),"")</f>
        <v>0</v>
      </c>
      <c r="S30" s="180">
        <f>IFERROR((H30-H140)*INDEX('[113]Input| Expensing'!$F$8:$J$57,MATCH($N30,'[113]Input| Expensing'!$C$8:$C$57,0),MATCH(S$7,'[113]Input| Expensing'!$F$7:$J$7,0)),"")</f>
        <v>0</v>
      </c>
      <c r="T30" s="180">
        <f>IFERROR((I30-I140)*INDEX('[113]Input| Expensing'!$F$8:$J$57,MATCH($N30,'[113]Input| Expensing'!$C$8:$C$57,0),MATCH(T$7,'[113]Input| Expensing'!$F$7:$J$7,0)),"")</f>
        <v>0</v>
      </c>
      <c r="U30" s="180">
        <f>IFERROR((J30-J140)*INDEX('[113]Input| Expensing'!$F$8:$J$57,MATCH($N30,'[113]Input| Expensing'!$C$8:$C$57,0),MATCH(U$7,'[113]Input| Expensing'!$F$7:$J$7,0)),"")</f>
        <v>0</v>
      </c>
      <c r="V30" s="180">
        <f t="shared" si="3"/>
        <v>0</v>
      </c>
    </row>
    <row r="31" spans="2:22" outlineLevel="1">
      <c r="B31" s="190">
        <f t="shared" si="4"/>
        <v>24</v>
      </c>
      <c r="C31" s="191" t="str">
        <f t="array" ref="C31">IFERROR(INDEX('[113]Input| Setup'!$E$8:$E$37,SMALL(IF('[113]Input| Setup'!$F$8:$F$37="TX",ROW('[113]Input| Setup'!$F$8:$F$37)-ROW('[113]Input| Setup'!$F$8)+1),ROWS('[113]Input| Setup'!$F$8:$F31))),"")</f>
        <v/>
      </c>
      <c r="D31" s="180">
        <f>SUMPRODUCT(INDEX('[113]Input| Projects'!$AR$10:$CO$1009, ,MATCH($C31,'[113]Input| Projects'!$AR$9:$CO$9,0)),'[113]Calc| Project Costs'!BR$10:BR$1009)/10^3</f>
        <v>0</v>
      </c>
      <c r="E31" s="180">
        <f>SUMPRODUCT(INDEX('[113]Input| Projects'!$AR$10:$CO$1009, ,MATCH($C31,'[113]Input| Projects'!$AR$9:$CO$9,0)),'[113]Calc| Project Costs'!BS$10:BS$1009)/10^3</f>
        <v>0</v>
      </c>
      <c r="F31" s="180">
        <f>SUMPRODUCT(INDEX('[113]Input| Projects'!$AR$10:$CO$1009, ,MATCH($C31,'[113]Input| Projects'!$AR$9:$CO$9,0)),'[113]Calc| Project Costs'!BT$10:BT$1009)/10^3</f>
        <v>0</v>
      </c>
      <c r="G31" s="180">
        <f>SUMPRODUCT(INDEX('[113]Input| Projects'!$AR$10:$CO$1009, ,MATCH($C31,'[113]Input| Projects'!$AR$9:$CO$9,0)),'[113]Calc| Project Costs'!BU$10:BU$1009)/10^3</f>
        <v>0</v>
      </c>
      <c r="H31" s="180">
        <f>SUMPRODUCT(INDEX('[113]Input| Projects'!$AR$10:$CO$1009, ,MATCH($C31,'[113]Input| Projects'!$AR$9:$CO$9,0)),'[113]Calc| Project Costs'!BV$10:BV$1009)/10^3</f>
        <v>0</v>
      </c>
      <c r="I31" s="180">
        <f>SUMPRODUCT(INDEX('[113]Input| Projects'!$AR$10:$CO$1009, ,MATCH($C31,'[113]Input| Projects'!$AR$9:$CO$9,0)),'[113]Calc| Project Costs'!BW$10:BW$1009)/10^3</f>
        <v>0</v>
      </c>
      <c r="J31" s="180">
        <f>SUMPRODUCT(INDEX('[113]Input| Projects'!$AR$10:$CO$1009, ,MATCH($C31,'[113]Input| Projects'!$AR$9:$CO$9,0)),'[113]Calc| Project Costs'!BX$10:BX$1009)/10^3</f>
        <v>0</v>
      </c>
      <c r="K31" s="180">
        <f t="shared" si="2"/>
        <v>0</v>
      </c>
      <c r="M31" s="190">
        <f t="shared" si="5"/>
        <v>24</v>
      </c>
      <c r="N31" s="191" t="str">
        <f t="shared" si="1"/>
        <v/>
      </c>
      <c r="O31" s="180">
        <f>IFERROR((D31-D141)*INDEX('[113]Input| Expensing'!$D$8:$J$57,MATCH($N31,'[113]Input| Expensing'!$C$8:$C$57,0),MATCH(O$7,'[113]Input| Expensing'!$D$7:$J$7,0)),"")</f>
        <v>0</v>
      </c>
      <c r="P31" s="180">
        <f>IFERROR((E31-E141)*INDEX('[113]Input| Expensing'!$D$8:$J$57,MATCH($N31,'[113]Input| Expensing'!$C$8:$C$57,0),MATCH(P$7,'[113]Input| Expensing'!$D$7:$J$7,0)),"")</f>
        <v>0</v>
      </c>
      <c r="Q31" s="180">
        <f>IFERROR((F31-F141)*INDEX('[113]Input| Expensing'!$F$8:$J$57,MATCH($N31,'[113]Input| Expensing'!$C$8:$C$57,0),MATCH(Q$7,'[113]Input| Expensing'!$F$7:$J$7,0)),"")</f>
        <v>0</v>
      </c>
      <c r="R31" s="180">
        <f>IFERROR((G31-G141)*INDEX('[113]Input| Expensing'!$F$8:$J$57,MATCH($N31,'[113]Input| Expensing'!$C$8:$C$57,0),MATCH(R$7,'[113]Input| Expensing'!$F$7:$J$7,0)),"")</f>
        <v>0</v>
      </c>
      <c r="S31" s="180">
        <f>IFERROR((H31-H141)*INDEX('[113]Input| Expensing'!$F$8:$J$57,MATCH($N31,'[113]Input| Expensing'!$C$8:$C$57,0),MATCH(S$7,'[113]Input| Expensing'!$F$7:$J$7,0)),"")</f>
        <v>0</v>
      </c>
      <c r="T31" s="180">
        <f>IFERROR((I31-I141)*INDEX('[113]Input| Expensing'!$F$8:$J$57,MATCH($N31,'[113]Input| Expensing'!$C$8:$C$57,0),MATCH(T$7,'[113]Input| Expensing'!$F$7:$J$7,0)),"")</f>
        <v>0</v>
      </c>
      <c r="U31" s="180">
        <f>IFERROR((J31-J141)*INDEX('[113]Input| Expensing'!$F$8:$J$57,MATCH($N31,'[113]Input| Expensing'!$C$8:$C$57,0),MATCH(U$7,'[113]Input| Expensing'!$F$7:$J$7,0)),"")</f>
        <v>0</v>
      </c>
      <c r="V31" s="180">
        <f t="shared" si="3"/>
        <v>0</v>
      </c>
    </row>
    <row r="32" spans="2:22" outlineLevel="1">
      <c r="B32" s="190">
        <f t="shared" si="4"/>
        <v>25</v>
      </c>
      <c r="C32" s="191" t="str">
        <f t="array" ref="C32">IFERROR(INDEX('[113]Input| Setup'!$E$8:$E$37,SMALL(IF('[113]Input| Setup'!$F$8:$F$37="TX",ROW('[113]Input| Setup'!$F$8:$F$37)-ROW('[113]Input| Setup'!$F$8)+1),ROWS('[113]Input| Setup'!$F$8:$F32))),"")</f>
        <v/>
      </c>
      <c r="D32" s="180">
        <f>SUMPRODUCT(INDEX('[113]Input| Projects'!$AR$10:$CO$1009, ,MATCH($C32,'[113]Input| Projects'!$AR$9:$CO$9,0)),'[113]Calc| Project Costs'!BR$10:BR$1009)/10^3</f>
        <v>0</v>
      </c>
      <c r="E32" s="180">
        <f>SUMPRODUCT(INDEX('[113]Input| Projects'!$AR$10:$CO$1009, ,MATCH($C32,'[113]Input| Projects'!$AR$9:$CO$9,0)),'[113]Calc| Project Costs'!BS$10:BS$1009)/10^3</f>
        <v>0</v>
      </c>
      <c r="F32" s="180">
        <f>SUMPRODUCT(INDEX('[113]Input| Projects'!$AR$10:$CO$1009, ,MATCH($C32,'[113]Input| Projects'!$AR$9:$CO$9,0)),'[113]Calc| Project Costs'!BT$10:BT$1009)/10^3</f>
        <v>0</v>
      </c>
      <c r="G32" s="180">
        <f>SUMPRODUCT(INDEX('[113]Input| Projects'!$AR$10:$CO$1009, ,MATCH($C32,'[113]Input| Projects'!$AR$9:$CO$9,0)),'[113]Calc| Project Costs'!BU$10:BU$1009)/10^3</f>
        <v>0</v>
      </c>
      <c r="H32" s="180">
        <f>SUMPRODUCT(INDEX('[113]Input| Projects'!$AR$10:$CO$1009, ,MATCH($C32,'[113]Input| Projects'!$AR$9:$CO$9,0)),'[113]Calc| Project Costs'!BV$10:BV$1009)/10^3</f>
        <v>0</v>
      </c>
      <c r="I32" s="180">
        <f>SUMPRODUCT(INDEX('[113]Input| Projects'!$AR$10:$CO$1009, ,MATCH($C32,'[113]Input| Projects'!$AR$9:$CO$9,0)),'[113]Calc| Project Costs'!BW$10:BW$1009)/10^3</f>
        <v>0</v>
      </c>
      <c r="J32" s="180">
        <f>SUMPRODUCT(INDEX('[113]Input| Projects'!$AR$10:$CO$1009, ,MATCH($C32,'[113]Input| Projects'!$AR$9:$CO$9,0)),'[113]Calc| Project Costs'!BX$10:BX$1009)/10^3</f>
        <v>0</v>
      </c>
      <c r="K32" s="180">
        <f t="shared" si="2"/>
        <v>0</v>
      </c>
      <c r="M32" s="190">
        <f t="shared" si="5"/>
        <v>25</v>
      </c>
      <c r="N32" s="191" t="str">
        <f t="shared" si="1"/>
        <v/>
      </c>
      <c r="O32" s="180">
        <f>IFERROR((D32-D142)*INDEX('[113]Input| Expensing'!$D$8:$J$57,MATCH($N32,'[113]Input| Expensing'!$C$8:$C$57,0),MATCH(O$7,'[113]Input| Expensing'!$D$7:$J$7,0)),"")</f>
        <v>0</v>
      </c>
      <c r="P32" s="180">
        <f>IFERROR((E32-E142)*INDEX('[113]Input| Expensing'!$D$8:$J$57,MATCH($N32,'[113]Input| Expensing'!$C$8:$C$57,0),MATCH(P$7,'[113]Input| Expensing'!$D$7:$J$7,0)),"")</f>
        <v>0</v>
      </c>
      <c r="Q32" s="180">
        <f>IFERROR((F32-F142)*INDEX('[113]Input| Expensing'!$F$8:$J$57,MATCH($N32,'[113]Input| Expensing'!$C$8:$C$57,0),MATCH(Q$7,'[113]Input| Expensing'!$F$7:$J$7,0)),"")</f>
        <v>0</v>
      </c>
      <c r="R32" s="180">
        <f>IFERROR((G32-G142)*INDEX('[113]Input| Expensing'!$F$8:$J$57,MATCH($N32,'[113]Input| Expensing'!$C$8:$C$57,0),MATCH(R$7,'[113]Input| Expensing'!$F$7:$J$7,0)),"")</f>
        <v>0</v>
      </c>
      <c r="S32" s="180">
        <f>IFERROR((H32-H142)*INDEX('[113]Input| Expensing'!$F$8:$J$57,MATCH($N32,'[113]Input| Expensing'!$C$8:$C$57,0),MATCH(S$7,'[113]Input| Expensing'!$F$7:$J$7,0)),"")</f>
        <v>0</v>
      </c>
      <c r="T32" s="180">
        <f>IFERROR((I32-I142)*INDEX('[113]Input| Expensing'!$F$8:$J$57,MATCH($N32,'[113]Input| Expensing'!$C$8:$C$57,0),MATCH(T$7,'[113]Input| Expensing'!$F$7:$J$7,0)),"")</f>
        <v>0</v>
      </c>
      <c r="U32" s="180">
        <f>IFERROR((J32-J142)*INDEX('[113]Input| Expensing'!$F$8:$J$57,MATCH($N32,'[113]Input| Expensing'!$C$8:$C$57,0),MATCH(U$7,'[113]Input| Expensing'!$F$7:$J$7,0)),"")</f>
        <v>0</v>
      </c>
      <c r="V32" s="180">
        <f t="shared" si="3"/>
        <v>0</v>
      </c>
    </row>
    <row r="33" spans="2:22" outlineLevel="1">
      <c r="B33" s="190">
        <f t="shared" si="4"/>
        <v>26</v>
      </c>
      <c r="C33" s="191" t="str">
        <f t="array" ref="C33">IFERROR(INDEX('[113]Input| Setup'!$E$8:$E$37,SMALL(IF('[113]Input| Setup'!$F$8:$F$37="TX",ROW('[113]Input| Setup'!$F$8:$F$37)-ROW('[113]Input| Setup'!$F$8)+1),ROWS('[113]Input| Setup'!$F$8:$F33))),"")</f>
        <v/>
      </c>
      <c r="D33" s="180">
        <f>SUMPRODUCT(INDEX('[113]Input| Projects'!$AR$10:$CO$1009, ,MATCH($C33,'[113]Input| Projects'!$AR$9:$CO$9,0)),'[113]Calc| Project Costs'!BR$10:BR$1009)/10^3</f>
        <v>0</v>
      </c>
      <c r="E33" s="180">
        <f>SUMPRODUCT(INDEX('[113]Input| Projects'!$AR$10:$CO$1009, ,MATCH($C33,'[113]Input| Projects'!$AR$9:$CO$9,0)),'[113]Calc| Project Costs'!BS$10:BS$1009)/10^3</f>
        <v>0</v>
      </c>
      <c r="F33" s="180">
        <f>SUMPRODUCT(INDEX('[113]Input| Projects'!$AR$10:$CO$1009, ,MATCH($C33,'[113]Input| Projects'!$AR$9:$CO$9,0)),'[113]Calc| Project Costs'!BT$10:BT$1009)/10^3</f>
        <v>0</v>
      </c>
      <c r="G33" s="180">
        <f>SUMPRODUCT(INDEX('[113]Input| Projects'!$AR$10:$CO$1009, ,MATCH($C33,'[113]Input| Projects'!$AR$9:$CO$9,0)),'[113]Calc| Project Costs'!BU$10:BU$1009)/10^3</f>
        <v>0</v>
      </c>
      <c r="H33" s="180">
        <f>SUMPRODUCT(INDEX('[113]Input| Projects'!$AR$10:$CO$1009, ,MATCH($C33,'[113]Input| Projects'!$AR$9:$CO$9,0)),'[113]Calc| Project Costs'!BV$10:BV$1009)/10^3</f>
        <v>0</v>
      </c>
      <c r="I33" s="180">
        <f>SUMPRODUCT(INDEX('[113]Input| Projects'!$AR$10:$CO$1009, ,MATCH($C33,'[113]Input| Projects'!$AR$9:$CO$9,0)),'[113]Calc| Project Costs'!BW$10:BW$1009)/10^3</f>
        <v>0</v>
      </c>
      <c r="J33" s="180">
        <f>SUMPRODUCT(INDEX('[113]Input| Projects'!$AR$10:$CO$1009, ,MATCH($C33,'[113]Input| Projects'!$AR$9:$CO$9,0)),'[113]Calc| Project Costs'!BX$10:BX$1009)/10^3</f>
        <v>0</v>
      </c>
      <c r="K33" s="180">
        <f t="shared" si="2"/>
        <v>0</v>
      </c>
      <c r="M33" s="190">
        <f t="shared" si="5"/>
        <v>26</v>
      </c>
      <c r="N33" s="191" t="str">
        <f t="shared" si="1"/>
        <v/>
      </c>
      <c r="O33" s="180">
        <f>IFERROR((D33-D143)*INDEX('[113]Input| Expensing'!$D$8:$J$57,MATCH($N33,'[113]Input| Expensing'!$C$8:$C$57,0),MATCH(O$7,'[113]Input| Expensing'!$D$7:$J$7,0)),"")</f>
        <v>0</v>
      </c>
      <c r="P33" s="180">
        <f>IFERROR((E33-E143)*INDEX('[113]Input| Expensing'!$D$8:$J$57,MATCH($N33,'[113]Input| Expensing'!$C$8:$C$57,0),MATCH(P$7,'[113]Input| Expensing'!$D$7:$J$7,0)),"")</f>
        <v>0</v>
      </c>
      <c r="Q33" s="180">
        <f>IFERROR((F33-F143)*INDEX('[113]Input| Expensing'!$F$8:$J$57,MATCH($N33,'[113]Input| Expensing'!$C$8:$C$57,0),MATCH(Q$7,'[113]Input| Expensing'!$F$7:$J$7,0)),"")</f>
        <v>0</v>
      </c>
      <c r="R33" s="180">
        <f>IFERROR((G33-G143)*INDEX('[113]Input| Expensing'!$F$8:$J$57,MATCH($N33,'[113]Input| Expensing'!$C$8:$C$57,0),MATCH(R$7,'[113]Input| Expensing'!$F$7:$J$7,0)),"")</f>
        <v>0</v>
      </c>
      <c r="S33" s="180">
        <f>IFERROR((H33-H143)*INDEX('[113]Input| Expensing'!$F$8:$J$57,MATCH($N33,'[113]Input| Expensing'!$C$8:$C$57,0),MATCH(S$7,'[113]Input| Expensing'!$F$7:$J$7,0)),"")</f>
        <v>0</v>
      </c>
      <c r="T33" s="180">
        <f>IFERROR((I33-I143)*INDEX('[113]Input| Expensing'!$F$8:$J$57,MATCH($N33,'[113]Input| Expensing'!$C$8:$C$57,0),MATCH(T$7,'[113]Input| Expensing'!$F$7:$J$7,0)),"")</f>
        <v>0</v>
      </c>
      <c r="U33" s="180">
        <f>IFERROR((J33-J143)*INDEX('[113]Input| Expensing'!$F$8:$J$57,MATCH($N33,'[113]Input| Expensing'!$C$8:$C$57,0),MATCH(U$7,'[113]Input| Expensing'!$F$7:$J$7,0)),"")</f>
        <v>0</v>
      </c>
      <c r="V33" s="180">
        <f t="shared" si="3"/>
        <v>0</v>
      </c>
    </row>
    <row r="34" spans="2:22" outlineLevel="1">
      <c r="B34" s="190">
        <f t="shared" si="4"/>
        <v>27</v>
      </c>
      <c r="C34" s="191" t="str">
        <f t="array" ref="C34">IFERROR(INDEX('[113]Input| Setup'!$E$8:$E$37,SMALL(IF('[113]Input| Setup'!$F$8:$F$37="TX",ROW('[113]Input| Setup'!$F$8:$F$37)-ROW('[113]Input| Setup'!$F$8)+1),ROWS('[113]Input| Setup'!$F$8:$F34))),"")</f>
        <v/>
      </c>
      <c r="D34" s="180">
        <f>SUMPRODUCT(INDEX('[113]Input| Projects'!$AR$10:$CO$1009, ,MATCH($C34,'[113]Input| Projects'!$AR$9:$CO$9,0)),'[113]Calc| Project Costs'!BR$10:BR$1009)/10^3</f>
        <v>0</v>
      </c>
      <c r="E34" s="180">
        <f>SUMPRODUCT(INDEX('[113]Input| Projects'!$AR$10:$CO$1009, ,MATCH($C34,'[113]Input| Projects'!$AR$9:$CO$9,0)),'[113]Calc| Project Costs'!BS$10:BS$1009)/10^3</f>
        <v>0</v>
      </c>
      <c r="F34" s="180">
        <f>SUMPRODUCT(INDEX('[113]Input| Projects'!$AR$10:$CO$1009, ,MATCH($C34,'[113]Input| Projects'!$AR$9:$CO$9,0)),'[113]Calc| Project Costs'!BT$10:BT$1009)/10^3</f>
        <v>0</v>
      </c>
      <c r="G34" s="180">
        <f>SUMPRODUCT(INDEX('[113]Input| Projects'!$AR$10:$CO$1009, ,MATCH($C34,'[113]Input| Projects'!$AR$9:$CO$9,0)),'[113]Calc| Project Costs'!BU$10:BU$1009)/10^3</f>
        <v>0</v>
      </c>
      <c r="H34" s="180">
        <f>SUMPRODUCT(INDEX('[113]Input| Projects'!$AR$10:$CO$1009, ,MATCH($C34,'[113]Input| Projects'!$AR$9:$CO$9,0)),'[113]Calc| Project Costs'!BV$10:BV$1009)/10^3</f>
        <v>0</v>
      </c>
      <c r="I34" s="180">
        <f>SUMPRODUCT(INDEX('[113]Input| Projects'!$AR$10:$CO$1009, ,MATCH($C34,'[113]Input| Projects'!$AR$9:$CO$9,0)),'[113]Calc| Project Costs'!BW$10:BW$1009)/10^3</f>
        <v>0</v>
      </c>
      <c r="J34" s="180">
        <f>SUMPRODUCT(INDEX('[113]Input| Projects'!$AR$10:$CO$1009, ,MATCH($C34,'[113]Input| Projects'!$AR$9:$CO$9,0)),'[113]Calc| Project Costs'!BX$10:BX$1009)/10^3</f>
        <v>0</v>
      </c>
      <c r="K34" s="180">
        <f t="shared" si="2"/>
        <v>0</v>
      </c>
      <c r="M34" s="190">
        <f t="shared" si="5"/>
        <v>27</v>
      </c>
      <c r="N34" s="191" t="str">
        <f t="shared" si="1"/>
        <v/>
      </c>
      <c r="O34" s="180">
        <f>IFERROR((D34-D144)*INDEX('[113]Input| Expensing'!$D$8:$J$57,MATCH($N34,'[113]Input| Expensing'!$C$8:$C$57,0),MATCH(O$7,'[113]Input| Expensing'!$D$7:$J$7,0)),"")</f>
        <v>0</v>
      </c>
      <c r="P34" s="180">
        <f>IFERROR((E34-E144)*INDEX('[113]Input| Expensing'!$D$8:$J$57,MATCH($N34,'[113]Input| Expensing'!$C$8:$C$57,0),MATCH(P$7,'[113]Input| Expensing'!$D$7:$J$7,0)),"")</f>
        <v>0</v>
      </c>
      <c r="Q34" s="180">
        <f>IFERROR((F34-F144)*INDEX('[113]Input| Expensing'!$F$8:$J$57,MATCH($N34,'[113]Input| Expensing'!$C$8:$C$57,0),MATCH(Q$7,'[113]Input| Expensing'!$F$7:$J$7,0)),"")</f>
        <v>0</v>
      </c>
      <c r="R34" s="180">
        <f>IFERROR((G34-G144)*INDEX('[113]Input| Expensing'!$F$8:$J$57,MATCH($N34,'[113]Input| Expensing'!$C$8:$C$57,0),MATCH(R$7,'[113]Input| Expensing'!$F$7:$J$7,0)),"")</f>
        <v>0</v>
      </c>
      <c r="S34" s="180">
        <f>IFERROR((H34-H144)*INDEX('[113]Input| Expensing'!$F$8:$J$57,MATCH($N34,'[113]Input| Expensing'!$C$8:$C$57,0),MATCH(S$7,'[113]Input| Expensing'!$F$7:$J$7,0)),"")</f>
        <v>0</v>
      </c>
      <c r="T34" s="180">
        <f>IFERROR((I34-I144)*INDEX('[113]Input| Expensing'!$F$8:$J$57,MATCH($N34,'[113]Input| Expensing'!$C$8:$C$57,0),MATCH(T$7,'[113]Input| Expensing'!$F$7:$J$7,0)),"")</f>
        <v>0</v>
      </c>
      <c r="U34" s="180">
        <f>IFERROR((J34-J144)*INDEX('[113]Input| Expensing'!$F$8:$J$57,MATCH($N34,'[113]Input| Expensing'!$C$8:$C$57,0),MATCH(U$7,'[113]Input| Expensing'!$F$7:$J$7,0)),"")</f>
        <v>0</v>
      </c>
      <c r="V34" s="180">
        <f t="shared" si="3"/>
        <v>0</v>
      </c>
    </row>
    <row r="35" spans="2:22" outlineLevel="1">
      <c r="B35" s="190">
        <f t="shared" si="4"/>
        <v>28</v>
      </c>
      <c r="C35" s="191" t="str">
        <f t="array" ref="C35">IFERROR(INDEX('[113]Input| Setup'!$E$8:$E$37,SMALL(IF('[113]Input| Setup'!$F$8:$F$37="TX",ROW('[113]Input| Setup'!$F$8:$F$37)-ROW('[113]Input| Setup'!$F$8)+1),ROWS('[113]Input| Setup'!$F$8:$F35))),"")</f>
        <v/>
      </c>
      <c r="D35" s="180">
        <f>SUMPRODUCT(INDEX('[113]Input| Projects'!$AR$10:$CO$1009, ,MATCH($C35,'[113]Input| Projects'!$AR$9:$CO$9,0)),'[113]Calc| Project Costs'!BR$10:BR$1009)/10^3</f>
        <v>0</v>
      </c>
      <c r="E35" s="180">
        <f>SUMPRODUCT(INDEX('[113]Input| Projects'!$AR$10:$CO$1009, ,MATCH($C35,'[113]Input| Projects'!$AR$9:$CO$9,0)),'[113]Calc| Project Costs'!BS$10:BS$1009)/10^3</f>
        <v>0</v>
      </c>
      <c r="F35" s="180">
        <f>SUMPRODUCT(INDEX('[113]Input| Projects'!$AR$10:$CO$1009, ,MATCH($C35,'[113]Input| Projects'!$AR$9:$CO$9,0)),'[113]Calc| Project Costs'!BT$10:BT$1009)/10^3</f>
        <v>0</v>
      </c>
      <c r="G35" s="180">
        <f>SUMPRODUCT(INDEX('[113]Input| Projects'!$AR$10:$CO$1009, ,MATCH($C35,'[113]Input| Projects'!$AR$9:$CO$9,0)),'[113]Calc| Project Costs'!BU$10:BU$1009)/10^3</f>
        <v>0</v>
      </c>
      <c r="H35" s="180">
        <f>SUMPRODUCT(INDEX('[113]Input| Projects'!$AR$10:$CO$1009, ,MATCH($C35,'[113]Input| Projects'!$AR$9:$CO$9,0)),'[113]Calc| Project Costs'!BV$10:BV$1009)/10^3</f>
        <v>0</v>
      </c>
      <c r="I35" s="180">
        <f>SUMPRODUCT(INDEX('[113]Input| Projects'!$AR$10:$CO$1009, ,MATCH($C35,'[113]Input| Projects'!$AR$9:$CO$9,0)),'[113]Calc| Project Costs'!BW$10:BW$1009)/10^3</f>
        <v>0</v>
      </c>
      <c r="J35" s="180">
        <f>SUMPRODUCT(INDEX('[113]Input| Projects'!$AR$10:$CO$1009, ,MATCH($C35,'[113]Input| Projects'!$AR$9:$CO$9,0)),'[113]Calc| Project Costs'!BX$10:BX$1009)/10^3</f>
        <v>0</v>
      </c>
      <c r="K35" s="180">
        <f t="shared" si="2"/>
        <v>0</v>
      </c>
      <c r="M35" s="190">
        <f t="shared" si="5"/>
        <v>28</v>
      </c>
      <c r="N35" s="191" t="str">
        <f t="shared" si="1"/>
        <v/>
      </c>
      <c r="O35" s="180">
        <f>IFERROR((D35-D145)*INDEX('[113]Input| Expensing'!$D$8:$J$57,MATCH($N35,'[113]Input| Expensing'!$C$8:$C$57,0),MATCH(O$7,'[113]Input| Expensing'!$D$7:$J$7,0)),"")</f>
        <v>0</v>
      </c>
      <c r="P35" s="180">
        <f>IFERROR((E35-E145)*INDEX('[113]Input| Expensing'!$D$8:$J$57,MATCH($N35,'[113]Input| Expensing'!$C$8:$C$57,0),MATCH(P$7,'[113]Input| Expensing'!$D$7:$J$7,0)),"")</f>
        <v>0</v>
      </c>
      <c r="Q35" s="180">
        <f>IFERROR((F35-F145)*INDEX('[113]Input| Expensing'!$F$8:$J$57,MATCH($N35,'[113]Input| Expensing'!$C$8:$C$57,0),MATCH(Q$7,'[113]Input| Expensing'!$F$7:$J$7,0)),"")</f>
        <v>0</v>
      </c>
      <c r="R35" s="180">
        <f>IFERROR((G35-G145)*INDEX('[113]Input| Expensing'!$F$8:$J$57,MATCH($N35,'[113]Input| Expensing'!$C$8:$C$57,0),MATCH(R$7,'[113]Input| Expensing'!$F$7:$J$7,0)),"")</f>
        <v>0</v>
      </c>
      <c r="S35" s="180">
        <f>IFERROR((H35-H145)*INDEX('[113]Input| Expensing'!$F$8:$J$57,MATCH($N35,'[113]Input| Expensing'!$C$8:$C$57,0),MATCH(S$7,'[113]Input| Expensing'!$F$7:$J$7,0)),"")</f>
        <v>0</v>
      </c>
      <c r="T35" s="180">
        <f>IFERROR((I35-I145)*INDEX('[113]Input| Expensing'!$F$8:$J$57,MATCH($N35,'[113]Input| Expensing'!$C$8:$C$57,0),MATCH(T$7,'[113]Input| Expensing'!$F$7:$J$7,0)),"")</f>
        <v>0</v>
      </c>
      <c r="U35" s="180">
        <f>IFERROR((J35-J145)*INDEX('[113]Input| Expensing'!$F$8:$J$57,MATCH($N35,'[113]Input| Expensing'!$C$8:$C$57,0),MATCH(U$7,'[113]Input| Expensing'!$F$7:$J$7,0)),"")</f>
        <v>0</v>
      </c>
      <c r="V35" s="180">
        <f t="shared" si="3"/>
        <v>0</v>
      </c>
    </row>
    <row r="36" spans="2:22" outlineLevel="1">
      <c r="B36" s="190">
        <f t="shared" si="4"/>
        <v>29</v>
      </c>
      <c r="C36" s="191" t="str">
        <f t="array" ref="C36">IFERROR(INDEX('[113]Input| Setup'!$E$8:$E$37,SMALL(IF('[113]Input| Setup'!$F$8:$F$37="TX",ROW('[113]Input| Setup'!$F$8:$F$37)-ROW('[113]Input| Setup'!$F$8)+1),ROWS('[113]Input| Setup'!$F$8:$F36))),"")</f>
        <v/>
      </c>
      <c r="D36" s="180">
        <f>SUMPRODUCT(INDEX('[113]Input| Projects'!$AR$10:$CO$1009, ,MATCH($C36,'[113]Input| Projects'!$AR$9:$CO$9,0)),'[113]Calc| Project Costs'!BR$10:BR$1009)/10^3</f>
        <v>0</v>
      </c>
      <c r="E36" s="180">
        <f>SUMPRODUCT(INDEX('[113]Input| Projects'!$AR$10:$CO$1009, ,MATCH($C36,'[113]Input| Projects'!$AR$9:$CO$9,0)),'[113]Calc| Project Costs'!BS$10:BS$1009)/10^3</f>
        <v>0</v>
      </c>
      <c r="F36" s="180">
        <f>SUMPRODUCT(INDEX('[113]Input| Projects'!$AR$10:$CO$1009, ,MATCH($C36,'[113]Input| Projects'!$AR$9:$CO$9,0)),'[113]Calc| Project Costs'!BT$10:BT$1009)/10^3</f>
        <v>0</v>
      </c>
      <c r="G36" s="180">
        <f>SUMPRODUCT(INDEX('[113]Input| Projects'!$AR$10:$CO$1009, ,MATCH($C36,'[113]Input| Projects'!$AR$9:$CO$9,0)),'[113]Calc| Project Costs'!BU$10:BU$1009)/10^3</f>
        <v>0</v>
      </c>
      <c r="H36" s="180">
        <f>SUMPRODUCT(INDEX('[113]Input| Projects'!$AR$10:$CO$1009, ,MATCH($C36,'[113]Input| Projects'!$AR$9:$CO$9,0)),'[113]Calc| Project Costs'!BV$10:BV$1009)/10^3</f>
        <v>0</v>
      </c>
      <c r="I36" s="180">
        <f>SUMPRODUCT(INDEX('[113]Input| Projects'!$AR$10:$CO$1009, ,MATCH($C36,'[113]Input| Projects'!$AR$9:$CO$9,0)),'[113]Calc| Project Costs'!BW$10:BW$1009)/10^3</f>
        <v>0</v>
      </c>
      <c r="J36" s="180">
        <f>SUMPRODUCT(INDEX('[113]Input| Projects'!$AR$10:$CO$1009, ,MATCH($C36,'[113]Input| Projects'!$AR$9:$CO$9,0)),'[113]Calc| Project Costs'!BX$10:BX$1009)/10^3</f>
        <v>0</v>
      </c>
      <c r="K36" s="180">
        <f t="shared" si="2"/>
        <v>0</v>
      </c>
      <c r="M36" s="190">
        <f t="shared" si="5"/>
        <v>29</v>
      </c>
      <c r="N36" s="191" t="str">
        <f t="shared" si="1"/>
        <v/>
      </c>
      <c r="O36" s="180">
        <f>IFERROR((D36-D146)*INDEX('[113]Input| Expensing'!$D$8:$J$57,MATCH($N36,'[113]Input| Expensing'!$C$8:$C$57,0),MATCH(O$7,'[113]Input| Expensing'!$D$7:$J$7,0)),"")</f>
        <v>0</v>
      </c>
      <c r="P36" s="180">
        <f>IFERROR((E36-E146)*INDEX('[113]Input| Expensing'!$D$8:$J$57,MATCH($N36,'[113]Input| Expensing'!$C$8:$C$57,0),MATCH(P$7,'[113]Input| Expensing'!$D$7:$J$7,0)),"")</f>
        <v>0</v>
      </c>
      <c r="Q36" s="180">
        <f>IFERROR((F36-F146)*INDEX('[113]Input| Expensing'!$F$8:$J$57,MATCH($N36,'[113]Input| Expensing'!$C$8:$C$57,0),MATCH(Q$7,'[113]Input| Expensing'!$F$7:$J$7,0)),"")</f>
        <v>0</v>
      </c>
      <c r="R36" s="180">
        <f>IFERROR((G36-G146)*INDEX('[113]Input| Expensing'!$F$8:$J$57,MATCH($N36,'[113]Input| Expensing'!$C$8:$C$57,0),MATCH(R$7,'[113]Input| Expensing'!$F$7:$J$7,0)),"")</f>
        <v>0</v>
      </c>
      <c r="S36" s="180">
        <f>IFERROR((H36-H146)*INDEX('[113]Input| Expensing'!$F$8:$J$57,MATCH($N36,'[113]Input| Expensing'!$C$8:$C$57,0),MATCH(S$7,'[113]Input| Expensing'!$F$7:$J$7,0)),"")</f>
        <v>0</v>
      </c>
      <c r="T36" s="180">
        <f>IFERROR((I36-I146)*INDEX('[113]Input| Expensing'!$F$8:$J$57,MATCH($N36,'[113]Input| Expensing'!$C$8:$C$57,0),MATCH(T$7,'[113]Input| Expensing'!$F$7:$J$7,0)),"")</f>
        <v>0</v>
      </c>
      <c r="U36" s="180">
        <f>IFERROR((J36-J146)*INDEX('[113]Input| Expensing'!$F$8:$J$57,MATCH($N36,'[113]Input| Expensing'!$C$8:$C$57,0),MATCH(U$7,'[113]Input| Expensing'!$F$7:$J$7,0)),"")</f>
        <v>0</v>
      </c>
      <c r="V36" s="180">
        <f t="shared" si="3"/>
        <v>0</v>
      </c>
    </row>
    <row r="37" spans="2:22" outlineLevel="1">
      <c r="B37" s="190">
        <f t="shared" si="4"/>
        <v>30</v>
      </c>
      <c r="C37" s="191" t="str">
        <f t="array" ref="C37">IFERROR(INDEX('[113]Input| Setup'!$E$8:$E$37,SMALL(IF('[113]Input| Setup'!$F$8:$F$37="TX",ROW('[113]Input| Setup'!$F$8:$F$37)-ROW('[113]Input| Setup'!$F$8)+1),ROWS('[113]Input| Setup'!$F$8:$F37))),"")</f>
        <v/>
      </c>
      <c r="D37" s="180">
        <f>SUMPRODUCT(INDEX('[113]Input| Projects'!$AR$10:$CO$1009, ,MATCH($C37,'[113]Input| Projects'!$AR$9:$CO$9,0)),'[113]Calc| Project Costs'!BR$10:BR$1009)/10^3</f>
        <v>0</v>
      </c>
      <c r="E37" s="180">
        <f>SUMPRODUCT(INDEX('[113]Input| Projects'!$AR$10:$CO$1009, ,MATCH($C37,'[113]Input| Projects'!$AR$9:$CO$9,0)),'[113]Calc| Project Costs'!BS$10:BS$1009)/10^3</f>
        <v>0</v>
      </c>
      <c r="F37" s="180">
        <f>SUMPRODUCT(INDEX('[113]Input| Projects'!$AR$10:$CO$1009, ,MATCH($C37,'[113]Input| Projects'!$AR$9:$CO$9,0)),'[113]Calc| Project Costs'!BT$10:BT$1009)/10^3</f>
        <v>0</v>
      </c>
      <c r="G37" s="180">
        <f>SUMPRODUCT(INDEX('[113]Input| Projects'!$AR$10:$CO$1009, ,MATCH($C37,'[113]Input| Projects'!$AR$9:$CO$9,0)),'[113]Calc| Project Costs'!BU$10:BU$1009)/10^3</f>
        <v>0</v>
      </c>
      <c r="H37" s="180">
        <f>SUMPRODUCT(INDEX('[113]Input| Projects'!$AR$10:$CO$1009, ,MATCH($C37,'[113]Input| Projects'!$AR$9:$CO$9,0)),'[113]Calc| Project Costs'!BV$10:BV$1009)/10^3</f>
        <v>0</v>
      </c>
      <c r="I37" s="180">
        <f>SUMPRODUCT(INDEX('[113]Input| Projects'!$AR$10:$CO$1009, ,MATCH($C37,'[113]Input| Projects'!$AR$9:$CO$9,0)),'[113]Calc| Project Costs'!BW$10:BW$1009)/10^3</f>
        <v>0</v>
      </c>
      <c r="J37" s="180">
        <f>SUMPRODUCT(INDEX('[113]Input| Projects'!$AR$10:$CO$1009, ,MATCH($C37,'[113]Input| Projects'!$AR$9:$CO$9,0)),'[113]Calc| Project Costs'!BX$10:BX$1009)/10^3</f>
        <v>0</v>
      </c>
      <c r="K37" s="180">
        <f t="shared" si="2"/>
        <v>0</v>
      </c>
      <c r="M37" s="190">
        <f t="shared" si="5"/>
        <v>30</v>
      </c>
      <c r="N37" s="191" t="str">
        <f t="shared" si="1"/>
        <v/>
      </c>
      <c r="O37" s="180">
        <f>IFERROR((D37-D147)*INDEX('[113]Input| Expensing'!$D$8:$J$57,MATCH($N37,'[113]Input| Expensing'!$C$8:$C$57,0),MATCH(O$7,'[113]Input| Expensing'!$D$7:$J$7,0)),"")</f>
        <v>0</v>
      </c>
      <c r="P37" s="180">
        <f>IFERROR((E37-E147)*INDEX('[113]Input| Expensing'!$D$8:$J$57,MATCH($N37,'[113]Input| Expensing'!$C$8:$C$57,0),MATCH(P$7,'[113]Input| Expensing'!$D$7:$J$7,0)),"")</f>
        <v>0</v>
      </c>
      <c r="Q37" s="180">
        <f>IFERROR((F37-F147)*INDEX('[113]Input| Expensing'!$F$8:$J$57,MATCH($N37,'[113]Input| Expensing'!$C$8:$C$57,0),MATCH(Q$7,'[113]Input| Expensing'!$F$7:$J$7,0)),"")</f>
        <v>0</v>
      </c>
      <c r="R37" s="180">
        <f>IFERROR((G37-G147)*INDEX('[113]Input| Expensing'!$F$8:$J$57,MATCH($N37,'[113]Input| Expensing'!$C$8:$C$57,0),MATCH(R$7,'[113]Input| Expensing'!$F$7:$J$7,0)),"")</f>
        <v>0</v>
      </c>
      <c r="S37" s="180">
        <f>IFERROR((H37-H147)*INDEX('[113]Input| Expensing'!$F$8:$J$57,MATCH($N37,'[113]Input| Expensing'!$C$8:$C$57,0),MATCH(S$7,'[113]Input| Expensing'!$F$7:$J$7,0)),"")</f>
        <v>0</v>
      </c>
      <c r="T37" s="180">
        <f>IFERROR((I37-I147)*INDEX('[113]Input| Expensing'!$F$8:$J$57,MATCH($N37,'[113]Input| Expensing'!$C$8:$C$57,0),MATCH(T$7,'[113]Input| Expensing'!$F$7:$J$7,0)),"")</f>
        <v>0</v>
      </c>
      <c r="U37" s="180">
        <f>IFERROR((J37-J147)*INDEX('[113]Input| Expensing'!$F$8:$J$57,MATCH($N37,'[113]Input| Expensing'!$C$8:$C$57,0),MATCH(U$7,'[113]Input| Expensing'!$F$7:$J$7,0)),"")</f>
        <v>0</v>
      </c>
      <c r="V37" s="180">
        <f t="shared" si="3"/>
        <v>0</v>
      </c>
    </row>
    <row r="38" spans="2:22" outlineLevel="1">
      <c r="B38" s="190">
        <f t="shared" si="4"/>
        <v>31</v>
      </c>
      <c r="C38" s="191" t="str">
        <f t="array" ref="C38">IFERROR(INDEX('[113]Input| Setup'!$E$8:$E$37,SMALL(IF('[113]Input| Setup'!$F$8:$F$37="TX",ROW('[113]Input| Setup'!$F$8:$F$37)-ROW('[113]Input| Setup'!$F$8)+1),ROWS('[113]Input| Setup'!$F$8:$F38))),"")</f>
        <v/>
      </c>
      <c r="D38" s="180">
        <f>SUMPRODUCT(INDEX('[113]Input| Projects'!$AR$10:$CO$1009, ,MATCH($C38,'[113]Input| Projects'!$AR$9:$CO$9,0)),'[113]Calc| Project Costs'!BR$10:BR$1009)/10^3</f>
        <v>0</v>
      </c>
      <c r="E38" s="180">
        <f>SUMPRODUCT(INDEX('[113]Input| Projects'!$AR$10:$CO$1009, ,MATCH($C38,'[113]Input| Projects'!$AR$9:$CO$9,0)),'[113]Calc| Project Costs'!BS$10:BS$1009)/10^3</f>
        <v>0</v>
      </c>
      <c r="F38" s="180">
        <f>SUMPRODUCT(INDEX('[113]Input| Projects'!$AR$10:$CO$1009, ,MATCH($C38,'[113]Input| Projects'!$AR$9:$CO$9,0)),'[113]Calc| Project Costs'!BT$10:BT$1009)/10^3</f>
        <v>0</v>
      </c>
      <c r="G38" s="180">
        <f>SUMPRODUCT(INDEX('[113]Input| Projects'!$AR$10:$CO$1009, ,MATCH($C38,'[113]Input| Projects'!$AR$9:$CO$9,0)),'[113]Calc| Project Costs'!BU$10:BU$1009)/10^3</f>
        <v>0</v>
      </c>
      <c r="H38" s="180">
        <f>SUMPRODUCT(INDEX('[113]Input| Projects'!$AR$10:$CO$1009, ,MATCH($C38,'[113]Input| Projects'!$AR$9:$CO$9,0)),'[113]Calc| Project Costs'!BV$10:BV$1009)/10^3</f>
        <v>0</v>
      </c>
      <c r="I38" s="180">
        <f>SUMPRODUCT(INDEX('[113]Input| Projects'!$AR$10:$CO$1009, ,MATCH($C38,'[113]Input| Projects'!$AR$9:$CO$9,0)),'[113]Calc| Project Costs'!BW$10:BW$1009)/10^3</f>
        <v>0</v>
      </c>
      <c r="J38" s="180">
        <f>SUMPRODUCT(INDEX('[113]Input| Projects'!$AR$10:$CO$1009, ,MATCH($C38,'[113]Input| Projects'!$AR$9:$CO$9,0)),'[113]Calc| Project Costs'!BX$10:BX$1009)/10^3</f>
        <v>0</v>
      </c>
      <c r="K38" s="180">
        <f t="shared" si="2"/>
        <v>0</v>
      </c>
      <c r="M38" s="190">
        <f t="shared" si="5"/>
        <v>31</v>
      </c>
      <c r="N38" s="191" t="str">
        <f t="shared" si="1"/>
        <v/>
      </c>
      <c r="O38" s="180">
        <f>IFERROR((D38-D148)*INDEX('[113]Input| Expensing'!$D$8:$J$57,MATCH($N38,'[113]Input| Expensing'!$C$8:$C$57,0),MATCH(O$7,'[113]Input| Expensing'!$D$7:$J$7,0)),"")</f>
        <v>0</v>
      </c>
      <c r="P38" s="180">
        <f>IFERROR((E38-E148)*INDEX('[113]Input| Expensing'!$D$8:$J$57,MATCH($N38,'[113]Input| Expensing'!$C$8:$C$57,0),MATCH(P$7,'[113]Input| Expensing'!$D$7:$J$7,0)),"")</f>
        <v>0</v>
      </c>
      <c r="Q38" s="180">
        <f>IFERROR((F38-F148)*INDEX('[113]Input| Expensing'!$F$8:$J$57,MATCH($N38,'[113]Input| Expensing'!$C$8:$C$57,0),MATCH(Q$7,'[113]Input| Expensing'!$F$7:$J$7,0)),"")</f>
        <v>0</v>
      </c>
      <c r="R38" s="180">
        <f>IFERROR((G38-G148)*INDEX('[113]Input| Expensing'!$F$8:$J$57,MATCH($N38,'[113]Input| Expensing'!$C$8:$C$57,0),MATCH(R$7,'[113]Input| Expensing'!$F$7:$J$7,0)),"")</f>
        <v>0</v>
      </c>
      <c r="S38" s="180">
        <f>IFERROR((H38-H148)*INDEX('[113]Input| Expensing'!$F$8:$J$57,MATCH($N38,'[113]Input| Expensing'!$C$8:$C$57,0),MATCH(S$7,'[113]Input| Expensing'!$F$7:$J$7,0)),"")</f>
        <v>0</v>
      </c>
      <c r="T38" s="180">
        <f>IFERROR((I38-I148)*INDEX('[113]Input| Expensing'!$F$8:$J$57,MATCH($N38,'[113]Input| Expensing'!$C$8:$C$57,0),MATCH(T$7,'[113]Input| Expensing'!$F$7:$J$7,0)),"")</f>
        <v>0</v>
      </c>
      <c r="U38" s="180">
        <f>IFERROR((J38-J148)*INDEX('[113]Input| Expensing'!$F$8:$J$57,MATCH($N38,'[113]Input| Expensing'!$C$8:$C$57,0),MATCH(U$7,'[113]Input| Expensing'!$F$7:$J$7,0)),"")</f>
        <v>0</v>
      </c>
      <c r="V38" s="180">
        <f t="shared" si="3"/>
        <v>0</v>
      </c>
    </row>
    <row r="39" spans="2:22" outlineLevel="1">
      <c r="B39" s="190">
        <f t="shared" si="4"/>
        <v>32</v>
      </c>
      <c r="C39" s="191" t="str">
        <f t="array" ref="C39">IFERROR(INDEX('[113]Input| Setup'!$E$8:$E$37,SMALL(IF('[113]Input| Setup'!$F$8:$F$37="TX",ROW('[113]Input| Setup'!$F$8:$F$37)-ROW('[113]Input| Setup'!$F$8)+1),ROWS('[113]Input| Setup'!$F$8:$F39))),"")</f>
        <v/>
      </c>
      <c r="D39" s="180">
        <f>SUMPRODUCT(INDEX('[113]Input| Projects'!$AR$10:$CO$1009, ,MATCH($C39,'[113]Input| Projects'!$AR$9:$CO$9,0)),'[113]Calc| Project Costs'!BR$10:BR$1009)/10^3</f>
        <v>0</v>
      </c>
      <c r="E39" s="180">
        <f>SUMPRODUCT(INDEX('[113]Input| Projects'!$AR$10:$CO$1009, ,MATCH($C39,'[113]Input| Projects'!$AR$9:$CO$9,0)),'[113]Calc| Project Costs'!BS$10:BS$1009)/10^3</f>
        <v>0</v>
      </c>
      <c r="F39" s="180">
        <f>SUMPRODUCT(INDEX('[113]Input| Projects'!$AR$10:$CO$1009, ,MATCH($C39,'[113]Input| Projects'!$AR$9:$CO$9,0)),'[113]Calc| Project Costs'!BT$10:BT$1009)/10^3</f>
        <v>0</v>
      </c>
      <c r="G39" s="180">
        <f>SUMPRODUCT(INDEX('[113]Input| Projects'!$AR$10:$CO$1009, ,MATCH($C39,'[113]Input| Projects'!$AR$9:$CO$9,0)),'[113]Calc| Project Costs'!BU$10:BU$1009)/10^3</f>
        <v>0</v>
      </c>
      <c r="H39" s="180">
        <f>SUMPRODUCT(INDEX('[113]Input| Projects'!$AR$10:$CO$1009, ,MATCH($C39,'[113]Input| Projects'!$AR$9:$CO$9,0)),'[113]Calc| Project Costs'!BV$10:BV$1009)/10^3</f>
        <v>0</v>
      </c>
      <c r="I39" s="180">
        <f>SUMPRODUCT(INDEX('[113]Input| Projects'!$AR$10:$CO$1009, ,MATCH($C39,'[113]Input| Projects'!$AR$9:$CO$9,0)),'[113]Calc| Project Costs'!BW$10:BW$1009)/10^3</f>
        <v>0</v>
      </c>
      <c r="J39" s="180">
        <f>SUMPRODUCT(INDEX('[113]Input| Projects'!$AR$10:$CO$1009, ,MATCH($C39,'[113]Input| Projects'!$AR$9:$CO$9,0)),'[113]Calc| Project Costs'!BX$10:BX$1009)/10^3</f>
        <v>0</v>
      </c>
      <c r="K39" s="180">
        <f t="shared" si="2"/>
        <v>0</v>
      </c>
      <c r="M39" s="190">
        <f t="shared" si="5"/>
        <v>32</v>
      </c>
      <c r="N39" s="191" t="str">
        <f t="shared" si="1"/>
        <v/>
      </c>
      <c r="O39" s="180">
        <f>IFERROR((D39-D149)*INDEX('[113]Input| Expensing'!$D$8:$J$57,MATCH($N39,'[113]Input| Expensing'!$C$8:$C$57,0),MATCH(O$7,'[113]Input| Expensing'!$D$7:$J$7,0)),"")</f>
        <v>0</v>
      </c>
      <c r="P39" s="180">
        <f>IFERROR((E39-E149)*INDEX('[113]Input| Expensing'!$D$8:$J$57,MATCH($N39,'[113]Input| Expensing'!$C$8:$C$57,0),MATCH(P$7,'[113]Input| Expensing'!$D$7:$J$7,0)),"")</f>
        <v>0</v>
      </c>
      <c r="Q39" s="180">
        <f>IFERROR((F39-F149)*INDEX('[113]Input| Expensing'!$F$8:$J$57,MATCH($N39,'[113]Input| Expensing'!$C$8:$C$57,0),MATCH(Q$7,'[113]Input| Expensing'!$F$7:$J$7,0)),"")</f>
        <v>0</v>
      </c>
      <c r="R39" s="180">
        <f>IFERROR((G39-G149)*INDEX('[113]Input| Expensing'!$F$8:$J$57,MATCH($N39,'[113]Input| Expensing'!$C$8:$C$57,0),MATCH(R$7,'[113]Input| Expensing'!$F$7:$J$7,0)),"")</f>
        <v>0</v>
      </c>
      <c r="S39" s="180">
        <f>IFERROR((H39-H149)*INDEX('[113]Input| Expensing'!$F$8:$J$57,MATCH($N39,'[113]Input| Expensing'!$C$8:$C$57,0),MATCH(S$7,'[113]Input| Expensing'!$F$7:$J$7,0)),"")</f>
        <v>0</v>
      </c>
      <c r="T39" s="180">
        <f>IFERROR((I39-I149)*INDEX('[113]Input| Expensing'!$F$8:$J$57,MATCH($N39,'[113]Input| Expensing'!$C$8:$C$57,0),MATCH(T$7,'[113]Input| Expensing'!$F$7:$J$7,0)),"")</f>
        <v>0</v>
      </c>
      <c r="U39" s="180">
        <f>IFERROR((J39-J149)*INDEX('[113]Input| Expensing'!$F$8:$J$57,MATCH($N39,'[113]Input| Expensing'!$C$8:$C$57,0),MATCH(U$7,'[113]Input| Expensing'!$F$7:$J$7,0)),"")</f>
        <v>0</v>
      </c>
      <c r="V39" s="180">
        <f t="shared" si="3"/>
        <v>0</v>
      </c>
    </row>
    <row r="40" spans="2:22" outlineLevel="1">
      <c r="B40" s="190">
        <f t="shared" si="4"/>
        <v>33</v>
      </c>
      <c r="C40" s="191" t="str">
        <f t="array" ref="C40">IFERROR(INDEX('[113]Input| Setup'!$E$8:$E$37,SMALL(IF('[113]Input| Setup'!$F$8:$F$37="TX",ROW('[113]Input| Setup'!$F$8:$F$37)-ROW('[113]Input| Setup'!$F$8)+1),ROWS('[113]Input| Setup'!$F$8:$F40))),"")</f>
        <v/>
      </c>
      <c r="D40" s="180">
        <f>SUMPRODUCT(INDEX('[113]Input| Projects'!$AR$10:$CO$1009, ,MATCH($C40,'[113]Input| Projects'!$AR$9:$CO$9,0)),'[113]Calc| Project Costs'!BR$10:BR$1009)/10^3</f>
        <v>0</v>
      </c>
      <c r="E40" s="180">
        <f>SUMPRODUCT(INDEX('[113]Input| Projects'!$AR$10:$CO$1009, ,MATCH($C40,'[113]Input| Projects'!$AR$9:$CO$9,0)),'[113]Calc| Project Costs'!BS$10:BS$1009)/10^3</f>
        <v>0</v>
      </c>
      <c r="F40" s="180">
        <f>SUMPRODUCT(INDEX('[113]Input| Projects'!$AR$10:$CO$1009, ,MATCH($C40,'[113]Input| Projects'!$AR$9:$CO$9,0)),'[113]Calc| Project Costs'!BT$10:BT$1009)/10^3</f>
        <v>0</v>
      </c>
      <c r="G40" s="180">
        <f>SUMPRODUCT(INDEX('[113]Input| Projects'!$AR$10:$CO$1009, ,MATCH($C40,'[113]Input| Projects'!$AR$9:$CO$9,0)),'[113]Calc| Project Costs'!BU$10:BU$1009)/10^3</f>
        <v>0</v>
      </c>
      <c r="H40" s="180">
        <f>SUMPRODUCT(INDEX('[113]Input| Projects'!$AR$10:$CO$1009, ,MATCH($C40,'[113]Input| Projects'!$AR$9:$CO$9,0)),'[113]Calc| Project Costs'!BV$10:BV$1009)/10^3</f>
        <v>0</v>
      </c>
      <c r="I40" s="180">
        <f>SUMPRODUCT(INDEX('[113]Input| Projects'!$AR$10:$CO$1009, ,MATCH($C40,'[113]Input| Projects'!$AR$9:$CO$9,0)),'[113]Calc| Project Costs'!BW$10:BW$1009)/10^3</f>
        <v>0</v>
      </c>
      <c r="J40" s="180">
        <f>SUMPRODUCT(INDEX('[113]Input| Projects'!$AR$10:$CO$1009, ,MATCH($C40,'[113]Input| Projects'!$AR$9:$CO$9,0)),'[113]Calc| Project Costs'!BX$10:BX$1009)/10^3</f>
        <v>0</v>
      </c>
      <c r="K40" s="180">
        <f t="shared" si="2"/>
        <v>0</v>
      </c>
      <c r="M40" s="190">
        <f t="shared" si="5"/>
        <v>33</v>
      </c>
      <c r="N40" s="191" t="str">
        <f t="shared" si="1"/>
        <v/>
      </c>
      <c r="O40" s="180">
        <f>IFERROR((D40-D150)*INDEX('[113]Input| Expensing'!$D$8:$J$57,MATCH($N40,'[113]Input| Expensing'!$C$8:$C$57,0),MATCH(O$7,'[113]Input| Expensing'!$D$7:$J$7,0)),"")</f>
        <v>0</v>
      </c>
      <c r="P40" s="180">
        <f>IFERROR((E40-E150)*INDEX('[113]Input| Expensing'!$D$8:$J$57,MATCH($N40,'[113]Input| Expensing'!$C$8:$C$57,0),MATCH(P$7,'[113]Input| Expensing'!$D$7:$J$7,0)),"")</f>
        <v>0</v>
      </c>
      <c r="Q40" s="180">
        <f>IFERROR((F40-F150)*INDEX('[113]Input| Expensing'!$F$8:$J$57,MATCH($N40,'[113]Input| Expensing'!$C$8:$C$57,0),MATCH(Q$7,'[113]Input| Expensing'!$F$7:$J$7,0)),"")</f>
        <v>0</v>
      </c>
      <c r="R40" s="180">
        <f>IFERROR((G40-G150)*INDEX('[113]Input| Expensing'!$F$8:$J$57,MATCH($N40,'[113]Input| Expensing'!$C$8:$C$57,0),MATCH(R$7,'[113]Input| Expensing'!$F$7:$J$7,0)),"")</f>
        <v>0</v>
      </c>
      <c r="S40" s="180">
        <f>IFERROR((H40-H150)*INDEX('[113]Input| Expensing'!$F$8:$J$57,MATCH($N40,'[113]Input| Expensing'!$C$8:$C$57,0),MATCH(S$7,'[113]Input| Expensing'!$F$7:$J$7,0)),"")</f>
        <v>0</v>
      </c>
      <c r="T40" s="180">
        <f>IFERROR((I40-I150)*INDEX('[113]Input| Expensing'!$F$8:$J$57,MATCH($N40,'[113]Input| Expensing'!$C$8:$C$57,0),MATCH(T$7,'[113]Input| Expensing'!$F$7:$J$7,0)),"")</f>
        <v>0</v>
      </c>
      <c r="U40" s="180">
        <f>IFERROR((J40-J150)*INDEX('[113]Input| Expensing'!$F$8:$J$57,MATCH($N40,'[113]Input| Expensing'!$C$8:$C$57,0),MATCH(U$7,'[113]Input| Expensing'!$F$7:$J$7,0)),"")</f>
        <v>0</v>
      </c>
      <c r="V40" s="180">
        <f t="shared" si="3"/>
        <v>0</v>
      </c>
    </row>
    <row r="41" spans="2:22" outlineLevel="1">
      <c r="B41" s="190">
        <f t="shared" si="4"/>
        <v>34</v>
      </c>
      <c r="C41" s="191" t="str">
        <f t="array" ref="C41">IFERROR(INDEX('[113]Input| Setup'!$E$8:$E$37,SMALL(IF('[113]Input| Setup'!$F$8:$F$37="TX",ROW('[113]Input| Setup'!$F$8:$F$37)-ROW('[113]Input| Setup'!$F$8)+1),ROWS('[113]Input| Setup'!$F$8:$F41))),"")</f>
        <v/>
      </c>
      <c r="D41" s="180">
        <f>SUMPRODUCT(INDEX('[113]Input| Projects'!$AR$10:$CO$1009, ,MATCH($C41,'[113]Input| Projects'!$AR$9:$CO$9,0)),'[113]Calc| Project Costs'!BR$10:BR$1009)/10^3</f>
        <v>0</v>
      </c>
      <c r="E41" s="180">
        <f>SUMPRODUCT(INDEX('[113]Input| Projects'!$AR$10:$CO$1009, ,MATCH($C41,'[113]Input| Projects'!$AR$9:$CO$9,0)),'[113]Calc| Project Costs'!BS$10:BS$1009)/10^3</f>
        <v>0</v>
      </c>
      <c r="F41" s="180">
        <f>SUMPRODUCT(INDEX('[113]Input| Projects'!$AR$10:$CO$1009, ,MATCH($C41,'[113]Input| Projects'!$AR$9:$CO$9,0)),'[113]Calc| Project Costs'!BT$10:BT$1009)/10^3</f>
        <v>0</v>
      </c>
      <c r="G41" s="180">
        <f>SUMPRODUCT(INDEX('[113]Input| Projects'!$AR$10:$CO$1009, ,MATCH($C41,'[113]Input| Projects'!$AR$9:$CO$9,0)),'[113]Calc| Project Costs'!BU$10:BU$1009)/10^3</f>
        <v>0</v>
      </c>
      <c r="H41" s="180">
        <f>SUMPRODUCT(INDEX('[113]Input| Projects'!$AR$10:$CO$1009, ,MATCH($C41,'[113]Input| Projects'!$AR$9:$CO$9,0)),'[113]Calc| Project Costs'!BV$10:BV$1009)/10^3</f>
        <v>0</v>
      </c>
      <c r="I41" s="180">
        <f>SUMPRODUCT(INDEX('[113]Input| Projects'!$AR$10:$CO$1009, ,MATCH($C41,'[113]Input| Projects'!$AR$9:$CO$9,0)),'[113]Calc| Project Costs'!BW$10:BW$1009)/10^3</f>
        <v>0</v>
      </c>
      <c r="J41" s="180">
        <f>SUMPRODUCT(INDEX('[113]Input| Projects'!$AR$10:$CO$1009, ,MATCH($C41,'[113]Input| Projects'!$AR$9:$CO$9,0)),'[113]Calc| Project Costs'!BX$10:BX$1009)/10^3</f>
        <v>0</v>
      </c>
      <c r="K41" s="180">
        <f t="shared" si="2"/>
        <v>0</v>
      </c>
      <c r="M41" s="190">
        <f t="shared" si="5"/>
        <v>34</v>
      </c>
      <c r="N41" s="191" t="str">
        <f t="shared" si="1"/>
        <v/>
      </c>
      <c r="O41" s="180">
        <f>IFERROR((D41-D151)*INDEX('[113]Input| Expensing'!$D$8:$J$57,MATCH($N41,'[113]Input| Expensing'!$C$8:$C$57,0),MATCH(O$7,'[113]Input| Expensing'!$D$7:$J$7,0)),"")</f>
        <v>0</v>
      </c>
      <c r="P41" s="180">
        <f>IFERROR((E41-E151)*INDEX('[113]Input| Expensing'!$D$8:$J$57,MATCH($N41,'[113]Input| Expensing'!$C$8:$C$57,0),MATCH(P$7,'[113]Input| Expensing'!$D$7:$J$7,0)),"")</f>
        <v>0</v>
      </c>
      <c r="Q41" s="180">
        <f>IFERROR((F41-F151)*INDEX('[113]Input| Expensing'!$F$8:$J$57,MATCH($N41,'[113]Input| Expensing'!$C$8:$C$57,0),MATCH(Q$7,'[113]Input| Expensing'!$F$7:$J$7,0)),"")</f>
        <v>0</v>
      </c>
      <c r="R41" s="180">
        <f>IFERROR((G41-G151)*INDEX('[113]Input| Expensing'!$F$8:$J$57,MATCH($N41,'[113]Input| Expensing'!$C$8:$C$57,0),MATCH(R$7,'[113]Input| Expensing'!$F$7:$J$7,0)),"")</f>
        <v>0</v>
      </c>
      <c r="S41" s="180">
        <f>IFERROR((H41-H151)*INDEX('[113]Input| Expensing'!$F$8:$J$57,MATCH($N41,'[113]Input| Expensing'!$C$8:$C$57,0),MATCH(S$7,'[113]Input| Expensing'!$F$7:$J$7,0)),"")</f>
        <v>0</v>
      </c>
      <c r="T41" s="180">
        <f>IFERROR((I41-I151)*INDEX('[113]Input| Expensing'!$F$8:$J$57,MATCH($N41,'[113]Input| Expensing'!$C$8:$C$57,0),MATCH(T$7,'[113]Input| Expensing'!$F$7:$J$7,0)),"")</f>
        <v>0</v>
      </c>
      <c r="U41" s="180">
        <f>IFERROR((J41-J151)*INDEX('[113]Input| Expensing'!$F$8:$J$57,MATCH($N41,'[113]Input| Expensing'!$C$8:$C$57,0),MATCH(U$7,'[113]Input| Expensing'!$F$7:$J$7,0)),"")</f>
        <v>0</v>
      </c>
      <c r="V41" s="180">
        <f t="shared" si="3"/>
        <v>0</v>
      </c>
    </row>
    <row r="42" spans="2:22" outlineLevel="1">
      <c r="B42" s="190">
        <f t="shared" si="4"/>
        <v>35</v>
      </c>
      <c r="C42" s="191" t="str">
        <f t="array" ref="C42">IFERROR(INDEX('[113]Input| Setup'!$E$8:$E$37,SMALL(IF('[113]Input| Setup'!$F$8:$F$37="TX",ROW('[113]Input| Setup'!$F$8:$F$37)-ROW('[113]Input| Setup'!$F$8)+1),ROWS('[113]Input| Setup'!$F$8:$F42))),"")</f>
        <v/>
      </c>
      <c r="D42" s="180">
        <f>SUMPRODUCT(INDEX('[113]Input| Projects'!$AR$10:$CO$1009, ,MATCH($C42,'[113]Input| Projects'!$AR$9:$CO$9,0)),'[113]Calc| Project Costs'!BR$10:BR$1009)/10^3</f>
        <v>0</v>
      </c>
      <c r="E42" s="180">
        <f>SUMPRODUCT(INDEX('[113]Input| Projects'!$AR$10:$CO$1009, ,MATCH($C42,'[113]Input| Projects'!$AR$9:$CO$9,0)),'[113]Calc| Project Costs'!BS$10:BS$1009)/10^3</f>
        <v>0</v>
      </c>
      <c r="F42" s="180">
        <f>SUMPRODUCT(INDEX('[113]Input| Projects'!$AR$10:$CO$1009, ,MATCH($C42,'[113]Input| Projects'!$AR$9:$CO$9,0)),'[113]Calc| Project Costs'!BT$10:BT$1009)/10^3</f>
        <v>0</v>
      </c>
      <c r="G42" s="180">
        <f>SUMPRODUCT(INDEX('[113]Input| Projects'!$AR$10:$CO$1009, ,MATCH($C42,'[113]Input| Projects'!$AR$9:$CO$9,0)),'[113]Calc| Project Costs'!BU$10:BU$1009)/10^3</f>
        <v>0</v>
      </c>
      <c r="H42" s="180">
        <f>SUMPRODUCT(INDEX('[113]Input| Projects'!$AR$10:$CO$1009, ,MATCH($C42,'[113]Input| Projects'!$AR$9:$CO$9,0)),'[113]Calc| Project Costs'!BV$10:BV$1009)/10^3</f>
        <v>0</v>
      </c>
      <c r="I42" s="180">
        <f>SUMPRODUCT(INDEX('[113]Input| Projects'!$AR$10:$CO$1009, ,MATCH($C42,'[113]Input| Projects'!$AR$9:$CO$9,0)),'[113]Calc| Project Costs'!BW$10:BW$1009)/10^3</f>
        <v>0</v>
      </c>
      <c r="J42" s="180">
        <f>SUMPRODUCT(INDEX('[113]Input| Projects'!$AR$10:$CO$1009, ,MATCH($C42,'[113]Input| Projects'!$AR$9:$CO$9,0)),'[113]Calc| Project Costs'!BX$10:BX$1009)/10^3</f>
        <v>0</v>
      </c>
      <c r="K42" s="180">
        <f t="shared" si="2"/>
        <v>0</v>
      </c>
      <c r="M42" s="190">
        <f t="shared" si="5"/>
        <v>35</v>
      </c>
      <c r="N42" s="191" t="str">
        <f t="shared" si="1"/>
        <v/>
      </c>
      <c r="O42" s="180">
        <f>IFERROR((D42-D152)*INDEX('[113]Input| Expensing'!$D$8:$J$57,MATCH($N42,'[113]Input| Expensing'!$C$8:$C$57,0),MATCH(O$7,'[113]Input| Expensing'!$D$7:$J$7,0)),"")</f>
        <v>0</v>
      </c>
      <c r="P42" s="180">
        <f>IFERROR((E42-E152)*INDEX('[113]Input| Expensing'!$D$8:$J$57,MATCH($N42,'[113]Input| Expensing'!$C$8:$C$57,0),MATCH(P$7,'[113]Input| Expensing'!$D$7:$J$7,0)),"")</f>
        <v>0</v>
      </c>
      <c r="Q42" s="180">
        <f>IFERROR((F42-F152)*INDEX('[113]Input| Expensing'!$F$8:$J$57,MATCH($N42,'[113]Input| Expensing'!$C$8:$C$57,0),MATCH(Q$7,'[113]Input| Expensing'!$F$7:$J$7,0)),"")</f>
        <v>0</v>
      </c>
      <c r="R42" s="180">
        <f>IFERROR((G42-G152)*INDEX('[113]Input| Expensing'!$F$8:$J$57,MATCH($N42,'[113]Input| Expensing'!$C$8:$C$57,0),MATCH(R$7,'[113]Input| Expensing'!$F$7:$J$7,0)),"")</f>
        <v>0</v>
      </c>
      <c r="S42" s="180">
        <f>IFERROR((H42-H152)*INDEX('[113]Input| Expensing'!$F$8:$J$57,MATCH($N42,'[113]Input| Expensing'!$C$8:$C$57,0),MATCH(S$7,'[113]Input| Expensing'!$F$7:$J$7,0)),"")</f>
        <v>0</v>
      </c>
      <c r="T42" s="180">
        <f>IFERROR((I42-I152)*INDEX('[113]Input| Expensing'!$F$8:$J$57,MATCH($N42,'[113]Input| Expensing'!$C$8:$C$57,0),MATCH(T$7,'[113]Input| Expensing'!$F$7:$J$7,0)),"")</f>
        <v>0</v>
      </c>
      <c r="U42" s="180">
        <f>IFERROR((J42-J152)*INDEX('[113]Input| Expensing'!$F$8:$J$57,MATCH($N42,'[113]Input| Expensing'!$C$8:$C$57,0),MATCH(U$7,'[113]Input| Expensing'!$F$7:$J$7,0)),"")</f>
        <v>0</v>
      </c>
      <c r="V42" s="180">
        <f t="shared" si="3"/>
        <v>0</v>
      </c>
    </row>
    <row r="43" spans="2:22" outlineLevel="1">
      <c r="B43" s="190">
        <f t="shared" si="4"/>
        <v>36</v>
      </c>
      <c r="C43" s="191" t="str">
        <f t="array" ref="C43">IFERROR(INDEX('[113]Input| Setup'!$E$8:$E$37,SMALL(IF('[113]Input| Setup'!$F$8:$F$37="TX",ROW('[113]Input| Setup'!$F$8:$F$37)-ROW('[113]Input| Setup'!$F$8)+1),ROWS('[113]Input| Setup'!$F$8:$F43))),"")</f>
        <v/>
      </c>
      <c r="D43" s="180">
        <f>SUMPRODUCT(INDEX('[113]Input| Projects'!$AR$10:$CO$1009, ,MATCH($C43,'[113]Input| Projects'!$AR$9:$CO$9,0)),'[113]Calc| Project Costs'!BR$10:BR$1009)/10^3</f>
        <v>0</v>
      </c>
      <c r="E43" s="180">
        <f>SUMPRODUCT(INDEX('[113]Input| Projects'!$AR$10:$CO$1009, ,MATCH($C43,'[113]Input| Projects'!$AR$9:$CO$9,0)),'[113]Calc| Project Costs'!BS$10:BS$1009)/10^3</f>
        <v>0</v>
      </c>
      <c r="F43" s="180">
        <f>SUMPRODUCT(INDEX('[113]Input| Projects'!$AR$10:$CO$1009, ,MATCH($C43,'[113]Input| Projects'!$AR$9:$CO$9,0)),'[113]Calc| Project Costs'!BT$10:BT$1009)/10^3</f>
        <v>0</v>
      </c>
      <c r="G43" s="180">
        <f>SUMPRODUCT(INDEX('[113]Input| Projects'!$AR$10:$CO$1009, ,MATCH($C43,'[113]Input| Projects'!$AR$9:$CO$9,0)),'[113]Calc| Project Costs'!BU$10:BU$1009)/10^3</f>
        <v>0</v>
      </c>
      <c r="H43" s="180">
        <f>SUMPRODUCT(INDEX('[113]Input| Projects'!$AR$10:$CO$1009, ,MATCH($C43,'[113]Input| Projects'!$AR$9:$CO$9,0)),'[113]Calc| Project Costs'!BV$10:BV$1009)/10^3</f>
        <v>0</v>
      </c>
      <c r="I43" s="180">
        <f>SUMPRODUCT(INDEX('[113]Input| Projects'!$AR$10:$CO$1009, ,MATCH($C43,'[113]Input| Projects'!$AR$9:$CO$9,0)),'[113]Calc| Project Costs'!BW$10:BW$1009)/10^3</f>
        <v>0</v>
      </c>
      <c r="J43" s="180">
        <f>SUMPRODUCT(INDEX('[113]Input| Projects'!$AR$10:$CO$1009, ,MATCH($C43,'[113]Input| Projects'!$AR$9:$CO$9,0)),'[113]Calc| Project Costs'!BX$10:BX$1009)/10^3</f>
        <v>0</v>
      </c>
      <c r="K43" s="180">
        <f t="shared" si="2"/>
        <v>0</v>
      </c>
      <c r="M43" s="190">
        <f t="shared" si="5"/>
        <v>36</v>
      </c>
      <c r="N43" s="191" t="str">
        <f t="shared" si="1"/>
        <v/>
      </c>
      <c r="O43" s="180">
        <f>IFERROR((D43-D153)*INDEX('[113]Input| Expensing'!$D$8:$J$57,MATCH($N43,'[113]Input| Expensing'!$C$8:$C$57,0),MATCH(O$7,'[113]Input| Expensing'!$D$7:$J$7,0)),"")</f>
        <v>0</v>
      </c>
      <c r="P43" s="180">
        <f>IFERROR((E43-E153)*INDEX('[113]Input| Expensing'!$D$8:$J$57,MATCH($N43,'[113]Input| Expensing'!$C$8:$C$57,0),MATCH(P$7,'[113]Input| Expensing'!$D$7:$J$7,0)),"")</f>
        <v>0</v>
      </c>
      <c r="Q43" s="180">
        <f>IFERROR((F43-F153)*INDEX('[113]Input| Expensing'!$F$8:$J$57,MATCH($N43,'[113]Input| Expensing'!$C$8:$C$57,0),MATCH(Q$7,'[113]Input| Expensing'!$F$7:$J$7,0)),"")</f>
        <v>0</v>
      </c>
      <c r="R43" s="180">
        <f>IFERROR((G43-G153)*INDEX('[113]Input| Expensing'!$F$8:$J$57,MATCH($N43,'[113]Input| Expensing'!$C$8:$C$57,0),MATCH(R$7,'[113]Input| Expensing'!$F$7:$J$7,0)),"")</f>
        <v>0</v>
      </c>
      <c r="S43" s="180">
        <f>IFERROR((H43-H153)*INDEX('[113]Input| Expensing'!$F$8:$J$57,MATCH($N43,'[113]Input| Expensing'!$C$8:$C$57,0),MATCH(S$7,'[113]Input| Expensing'!$F$7:$J$7,0)),"")</f>
        <v>0</v>
      </c>
      <c r="T43" s="180">
        <f>IFERROR((I43-I153)*INDEX('[113]Input| Expensing'!$F$8:$J$57,MATCH($N43,'[113]Input| Expensing'!$C$8:$C$57,0),MATCH(T$7,'[113]Input| Expensing'!$F$7:$J$7,0)),"")</f>
        <v>0</v>
      </c>
      <c r="U43" s="180">
        <f>IFERROR((J43-J153)*INDEX('[113]Input| Expensing'!$F$8:$J$57,MATCH($N43,'[113]Input| Expensing'!$C$8:$C$57,0),MATCH(U$7,'[113]Input| Expensing'!$F$7:$J$7,0)),"")</f>
        <v>0</v>
      </c>
      <c r="V43" s="180">
        <f t="shared" si="3"/>
        <v>0</v>
      </c>
    </row>
    <row r="44" spans="2:22" outlineLevel="1">
      <c r="B44" s="190">
        <f t="shared" si="4"/>
        <v>37</v>
      </c>
      <c r="C44" s="191" t="str">
        <f t="array" ref="C44">IFERROR(INDEX('[113]Input| Setup'!$E$8:$E$37,SMALL(IF('[113]Input| Setup'!$F$8:$F$37="TX",ROW('[113]Input| Setup'!$F$8:$F$37)-ROW('[113]Input| Setup'!$F$8)+1),ROWS('[113]Input| Setup'!$F$8:$F44))),"")</f>
        <v/>
      </c>
      <c r="D44" s="180">
        <f>SUMPRODUCT(INDEX('[113]Input| Projects'!$AR$10:$CO$1009, ,MATCH($C44,'[113]Input| Projects'!$AR$9:$CO$9,0)),'[113]Calc| Project Costs'!BR$10:BR$1009)/10^3</f>
        <v>0</v>
      </c>
      <c r="E44" s="180">
        <f>SUMPRODUCT(INDEX('[113]Input| Projects'!$AR$10:$CO$1009, ,MATCH($C44,'[113]Input| Projects'!$AR$9:$CO$9,0)),'[113]Calc| Project Costs'!BS$10:BS$1009)/10^3</f>
        <v>0</v>
      </c>
      <c r="F44" s="180">
        <f>SUMPRODUCT(INDEX('[113]Input| Projects'!$AR$10:$CO$1009, ,MATCH($C44,'[113]Input| Projects'!$AR$9:$CO$9,0)),'[113]Calc| Project Costs'!BT$10:BT$1009)/10^3</f>
        <v>0</v>
      </c>
      <c r="G44" s="180">
        <f>SUMPRODUCT(INDEX('[113]Input| Projects'!$AR$10:$CO$1009, ,MATCH($C44,'[113]Input| Projects'!$AR$9:$CO$9,0)),'[113]Calc| Project Costs'!BU$10:BU$1009)/10^3</f>
        <v>0</v>
      </c>
      <c r="H44" s="180">
        <f>SUMPRODUCT(INDEX('[113]Input| Projects'!$AR$10:$CO$1009, ,MATCH($C44,'[113]Input| Projects'!$AR$9:$CO$9,0)),'[113]Calc| Project Costs'!BV$10:BV$1009)/10^3</f>
        <v>0</v>
      </c>
      <c r="I44" s="180">
        <f>SUMPRODUCT(INDEX('[113]Input| Projects'!$AR$10:$CO$1009, ,MATCH($C44,'[113]Input| Projects'!$AR$9:$CO$9,0)),'[113]Calc| Project Costs'!BW$10:BW$1009)/10^3</f>
        <v>0</v>
      </c>
      <c r="J44" s="180">
        <f>SUMPRODUCT(INDEX('[113]Input| Projects'!$AR$10:$CO$1009, ,MATCH($C44,'[113]Input| Projects'!$AR$9:$CO$9,0)),'[113]Calc| Project Costs'!BX$10:BX$1009)/10^3</f>
        <v>0</v>
      </c>
      <c r="K44" s="180">
        <f t="shared" si="2"/>
        <v>0</v>
      </c>
      <c r="M44" s="190">
        <f t="shared" si="5"/>
        <v>37</v>
      </c>
      <c r="N44" s="191" t="str">
        <f t="shared" si="1"/>
        <v/>
      </c>
      <c r="O44" s="180">
        <f>IFERROR((D44-D154)*INDEX('[113]Input| Expensing'!$D$8:$J$57,MATCH($N44,'[113]Input| Expensing'!$C$8:$C$57,0),MATCH(O$7,'[113]Input| Expensing'!$D$7:$J$7,0)),"")</f>
        <v>0</v>
      </c>
      <c r="P44" s="180">
        <f>IFERROR((E44-E154)*INDEX('[113]Input| Expensing'!$D$8:$J$57,MATCH($N44,'[113]Input| Expensing'!$C$8:$C$57,0),MATCH(P$7,'[113]Input| Expensing'!$D$7:$J$7,0)),"")</f>
        <v>0</v>
      </c>
      <c r="Q44" s="180">
        <f>IFERROR((F44-F154)*INDEX('[113]Input| Expensing'!$F$8:$J$57,MATCH($N44,'[113]Input| Expensing'!$C$8:$C$57,0),MATCH(Q$7,'[113]Input| Expensing'!$F$7:$J$7,0)),"")</f>
        <v>0</v>
      </c>
      <c r="R44" s="180">
        <f>IFERROR((G44-G154)*INDEX('[113]Input| Expensing'!$F$8:$J$57,MATCH($N44,'[113]Input| Expensing'!$C$8:$C$57,0),MATCH(R$7,'[113]Input| Expensing'!$F$7:$J$7,0)),"")</f>
        <v>0</v>
      </c>
      <c r="S44" s="180">
        <f>IFERROR((H44-H154)*INDEX('[113]Input| Expensing'!$F$8:$J$57,MATCH($N44,'[113]Input| Expensing'!$C$8:$C$57,0),MATCH(S$7,'[113]Input| Expensing'!$F$7:$J$7,0)),"")</f>
        <v>0</v>
      </c>
      <c r="T44" s="180">
        <f>IFERROR((I44-I154)*INDEX('[113]Input| Expensing'!$F$8:$J$57,MATCH($N44,'[113]Input| Expensing'!$C$8:$C$57,0),MATCH(T$7,'[113]Input| Expensing'!$F$7:$J$7,0)),"")</f>
        <v>0</v>
      </c>
      <c r="U44" s="180">
        <f>IFERROR((J44-J154)*INDEX('[113]Input| Expensing'!$F$8:$J$57,MATCH($N44,'[113]Input| Expensing'!$C$8:$C$57,0),MATCH(U$7,'[113]Input| Expensing'!$F$7:$J$7,0)),"")</f>
        <v>0</v>
      </c>
      <c r="V44" s="180">
        <f t="shared" si="3"/>
        <v>0</v>
      </c>
    </row>
    <row r="45" spans="2:22" outlineLevel="1">
      <c r="B45" s="190">
        <f t="shared" si="4"/>
        <v>38</v>
      </c>
      <c r="C45" s="191" t="str">
        <f t="array" ref="C45">IFERROR(INDEX('[113]Input| Setup'!$E$8:$E$37,SMALL(IF('[113]Input| Setup'!$F$8:$F$37="TX",ROW('[113]Input| Setup'!$F$8:$F$37)-ROW('[113]Input| Setup'!$F$8)+1),ROWS('[113]Input| Setup'!$F$8:$F45))),"")</f>
        <v/>
      </c>
      <c r="D45" s="180">
        <f>SUMPRODUCT(INDEX('[113]Input| Projects'!$AR$10:$CO$1009, ,MATCH($C45,'[113]Input| Projects'!$AR$9:$CO$9,0)),'[113]Calc| Project Costs'!BR$10:BR$1009)/10^3</f>
        <v>0</v>
      </c>
      <c r="E45" s="180">
        <f>SUMPRODUCT(INDEX('[113]Input| Projects'!$AR$10:$CO$1009, ,MATCH($C45,'[113]Input| Projects'!$AR$9:$CO$9,0)),'[113]Calc| Project Costs'!BS$10:BS$1009)/10^3</f>
        <v>0</v>
      </c>
      <c r="F45" s="180">
        <f>SUMPRODUCT(INDEX('[113]Input| Projects'!$AR$10:$CO$1009, ,MATCH($C45,'[113]Input| Projects'!$AR$9:$CO$9,0)),'[113]Calc| Project Costs'!BT$10:BT$1009)/10^3</f>
        <v>0</v>
      </c>
      <c r="G45" s="180">
        <f>SUMPRODUCT(INDEX('[113]Input| Projects'!$AR$10:$CO$1009, ,MATCH($C45,'[113]Input| Projects'!$AR$9:$CO$9,0)),'[113]Calc| Project Costs'!BU$10:BU$1009)/10^3</f>
        <v>0</v>
      </c>
      <c r="H45" s="180">
        <f>SUMPRODUCT(INDEX('[113]Input| Projects'!$AR$10:$CO$1009, ,MATCH($C45,'[113]Input| Projects'!$AR$9:$CO$9,0)),'[113]Calc| Project Costs'!BV$10:BV$1009)/10^3</f>
        <v>0</v>
      </c>
      <c r="I45" s="180">
        <f>SUMPRODUCT(INDEX('[113]Input| Projects'!$AR$10:$CO$1009, ,MATCH($C45,'[113]Input| Projects'!$AR$9:$CO$9,0)),'[113]Calc| Project Costs'!BW$10:BW$1009)/10^3</f>
        <v>0</v>
      </c>
      <c r="J45" s="180">
        <f>SUMPRODUCT(INDEX('[113]Input| Projects'!$AR$10:$CO$1009, ,MATCH($C45,'[113]Input| Projects'!$AR$9:$CO$9,0)),'[113]Calc| Project Costs'!BX$10:BX$1009)/10^3</f>
        <v>0</v>
      </c>
      <c r="K45" s="180">
        <f t="shared" si="2"/>
        <v>0</v>
      </c>
      <c r="M45" s="190">
        <f t="shared" si="5"/>
        <v>38</v>
      </c>
      <c r="N45" s="191" t="str">
        <f t="shared" si="1"/>
        <v/>
      </c>
      <c r="O45" s="180">
        <f>IFERROR((D45-D155)*INDEX('[113]Input| Expensing'!$D$8:$J$57,MATCH($N45,'[113]Input| Expensing'!$C$8:$C$57,0),MATCH(O$7,'[113]Input| Expensing'!$D$7:$J$7,0)),"")</f>
        <v>0</v>
      </c>
      <c r="P45" s="180">
        <f>IFERROR((E45-E155)*INDEX('[113]Input| Expensing'!$D$8:$J$57,MATCH($N45,'[113]Input| Expensing'!$C$8:$C$57,0),MATCH(P$7,'[113]Input| Expensing'!$D$7:$J$7,0)),"")</f>
        <v>0</v>
      </c>
      <c r="Q45" s="180">
        <f>IFERROR((F45-F155)*INDEX('[113]Input| Expensing'!$F$8:$J$57,MATCH($N45,'[113]Input| Expensing'!$C$8:$C$57,0),MATCH(Q$7,'[113]Input| Expensing'!$F$7:$J$7,0)),"")</f>
        <v>0</v>
      </c>
      <c r="R45" s="180">
        <f>IFERROR((G45-G155)*INDEX('[113]Input| Expensing'!$F$8:$J$57,MATCH($N45,'[113]Input| Expensing'!$C$8:$C$57,0),MATCH(R$7,'[113]Input| Expensing'!$F$7:$J$7,0)),"")</f>
        <v>0</v>
      </c>
      <c r="S45" s="180">
        <f>IFERROR((H45-H155)*INDEX('[113]Input| Expensing'!$F$8:$J$57,MATCH($N45,'[113]Input| Expensing'!$C$8:$C$57,0),MATCH(S$7,'[113]Input| Expensing'!$F$7:$J$7,0)),"")</f>
        <v>0</v>
      </c>
      <c r="T45" s="180">
        <f>IFERROR((I45-I155)*INDEX('[113]Input| Expensing'!$F$8:$J$57,MATCH($N45,'[113]Input| Expensing'!$C$8:$C$57,0),MATCH(T$7,'[113]Input| Expensing'!$F$7:$J$7,0)),"")</f>
        <v>0</v>
      </c>
      <c r="U45" s="180">
        <f>IFERROR((J45-J155)*INDEX('[113]Input| Expensing'!$F$8:$J$57,MATCH($N45,'[113]Input| Expensing'!$C$8:$C$57,0),MATCH(U$7,'[113]Input| Expensing'!$F$7:$J$7,0)),"")</f>
        <v>0</v>
      </c>
      <c r="V45" s="180">
        <f t="shared" si="3"/>
        <v>0</v>
      </c>
    </row>
    <row r="46" spans="2:22" outlineLevel="1">
      <c r="B46" s="190">
        <f t="shared" si="4"/>
        <v>39</v>
      </c>
      <c r="C46" s="191" t="str">
        <f t="array" ref="C46">IFERROR(INDEX('[113]Input| Setup'!$E$8:$E$37,SMALL(IF('[113]Input| Setup'!$F$8:$F$37="TX",ROW('[113]Input| Setup'!$F$8:$F$37)-ROW('[113]Input| Setup'!$F$8)+1),ROWS('[113]Input| Setup'!$F$8:$F46))),"")</f>
        <v/>
      </c>
      <c r="D46" s="180">
        <f>SUMPRODUCT(INDEX('[113]Input| Projects'!$AR$10:$CO$1009, ,MATCH($C46,'[113]Input| Projects'!$AR$9:$CO$9,0)),'[113]Calc| Project Costs'!BR$10:BR$1009)/10^3</f>
        <v>0</v>
      </c>
      <c r="E46" s="180">
        <f>SUMPRODUCT(INDEX('[113]Input| Projects'!$AR$10:$CO$1009, ,MATCH($C46,'[113]Input| Projects'!$AR$9:$CO$9,0)),'[113]Calc| Project Costs'!BS$10:BS$1009)/10^3</f>
        <v>0</v>
      </c>
      <c r="F46" s="180">
        <f>SUMPRODUCT(INDEX('[113]Input| Projects'!$AR$10:$CO$1009, ,MATCH($C46,'[113]Input| Projects'!$AR$9:$CO$9,0)),'[113]Calc| Project Costs'!BT$10:BT$1009)/10^3</f>
        <v>0</v>
      </c>
      <c r="G46" s="180">
        <f>SUMPRODUCT(INDEX('[113]Input| Projects'!$AR$10:$CO$1009, ,MATCH($C46,'[113]Input| Projects'!$AR$9:$CO$9,0)),'[113]Calc| Project Costs'!BU$10:BU$1009)/10^3</f>
        <v>0</v>
      </c>
      <c r="H46" s="180">
        <f>SUMPRODUCT(INDEX('[113]Input| Projects'!$AR$10:$CO$1009, ,MATCH($C46,'[113]Input| Projects'!$AR$9:$CO$9,0)),'[113]Calc| Project Costs'!BV$10:BV$1009)/10^3</f>
        <v>0</v>
      </c>
      <c r="I46" s="180">
        <f>SUMPRODUCT(INDEX('[113]Input| Projects'!$AR$10:$CO$1009, ,MATCH($C46,'[113]Input| Projects'!$AR$9:$CO$9,0)),'[113]Calc| Project Costs'!BW$10:BW$1009)/10^3</f>
        <v>0</v>
      </c>
      <c r="J46" s="180">
        <f>SUMPRODUCT(INDEX('[113]Input| Projects'!$AR$10:$CO$1009, ,MATCH($C46,'[113]Input| Projects'!$AR$9:$CO$9,0)),'[113]Calc| Project Costs'!BX$10:BX$1009)/10^3</f>
        <v>0</v>
      </c>
      <c r="K46" s="180">
        <f t="shared" si="2"/>
        <v>0</v>
      </c>
      <c r="M46" s="190">
        <f t="shared" si="5"/>
        <v>39</v>
      </c>
      <c r="N46" s="191" t="str">
        <f t="shared" si="1"/>
        <v/>
      </c>
      <c r="O46" s="180">
        <f>IFERROR((D46-D156)*INDEX('[113]Input| Expensing'!$D$8:$J$57,MATCH($N46,'[113]Input| Expensing'!$C$8:$C$57,0),MATCH(O$7,'[113]Input| Expensing'!$D$7:$J$7,0)),"")</f>
        <v>0</v>
      </c>
      <c r="P46" s="180">
        <f>IFERROR((E46-E156)*INDEX('[113]Input| Expensing'!$D$8:$J$57,MATCH($N46,'[113]Input| Expensing'!$C$8:$C$57,0),MATCH(P$7,'[113]Input| Expensing'!$D$7:$J$7,0)),"")</f>
        <v>0</v>
      </c>
      <c r="Q46" s="180">
        <f>IFERROR((F46-F156)*INDEX('[113]Input| Expensing'!$F$8:$J$57,MATCH($N46,'[113]Input| Expensing'!$C$8:$C$57,0),MATCH(Q$7,'[113]Input| Expensing'!$F$7:$J$7,0)),"")</f>
        <v>0</v>
      </c>
      <c r="R46" s="180">
        <f>IFERROR((G46-G156)*INDEX('[113]Input| Expensing'!$F$8:$J$57,MATCH($N46,'[113]Input| Expensing'!$C$8:$C$57,0),MATCH(R$7,'[113]Input| Expensing'!$F$7:$J$7,0)),"")</f>
        <v>0</v>
      </c>
      <c r="S46" s="180">
        <f>IFERROR((H46-H156)*INDEX('[113]Input| Expensing'!$F$8:$J$57,MATCH($N46,'[113]Input| Expensing'!$C$8:$C$57,0),MATCH(S$7,'[113]Input| Expensing'!$F$7:$J$7,0)),"")</f>
        <v>0</v>
      </c>
      <c r="T46" s="180">
        <f>IFERROR((I46-I156)*INDEX('[113]Input| Expensing'!$F$8:$J$57,MATCH($N46,'[113]Input| Expensing'!$C$8:$C$57,0),MATCH(T$7,'[113]Input| Expensing'!$F$7:$J$7,0)),"")</f>
        <v>0</v>
      </c>
      <c r="U46" s="180">
        <f>IFERROR((J46-J156)*INDEX('[113]Input| Expensing'!$F$8:$J$57,MATCH($N46,'[113]Input| Expensing'!$C$8:$C$57,0),MATCH(U$7,'[113]Input| Expensing'!$F$7:$J$7,0)),"")</f>
        <v>0</v>
      </c>
      <c r="V46" s="180">
        <f t="shared" si="3"/>
        <v>0</v>
      </c>
    </row>
    <row r="47" spans="2:22" outlineLevel="1">
      <c r="B47" s="190">
        <f t="shared" si="4"/>
        <v>40</v>
      </c>
      <c r="C47" s="191" t="str">
        <f t="array" ref="C47">IFERROR(INDEX('[113]Input| Setup'!$E$8:$E$37,SMALL(IF('[113]Input| Setup'!$F$8:$F$37="TX",ROW('[113]Input| Setup'!$F$8:$F$37)-ROW('[113]Input| Setup'!$F$8)+1),ROWS('[113]Input| Setup'!$F$8:$F47))),"")</f>
        <v/>
      </c>
      <c r="D47" s="180">
        <f>SUMPRODUCT(INDEX('[113]Input| Projects'!$AR$10:$CO$1009, ,MATCH($C47,'[113]Input| Projects'!$AR$9:$CO$9,0)),'[113]Calc| Project Costs'!BR$10:BR$1009)/10^3</f>
        <v>0</v>
      </c>
      <c r="E47" s="180">
        <f>SUMPRODUCT(INDEX('[113]Input| Projects'!$AR$10:$CO$1009, ,MATCH($C47,'[113]Input| Projects'!$AR$9:$CO$9,0)),'[113]Calc| Project Costs'!BS$10:BS$1009)/10^3</f>
        <v>0</v>
      </c>
      <c r="F47" s="180">
        <f>SUMPRODUCT(INDEX('[113]Input| Projects'!$AR$10:$CO$1009, ,MATCH($C47,'[113]Input| Projects'!$AR$9:$CO$9,0)),'[113]Calc| Project Costs'!BT$10:BT$1009)/10^3</f>
        <v>0</v>
      </c>
      <c r="G47" s="180">
        <f>SUMPRODUCT(INDEX('[113]Input| Projects'!$AR$10:$CO$1009, ,MATCH($C47,'[113]Input| Projects'!$AR$9:$CO$9,0)),'[113]Calc| Project Costs'!BU$10:BU$1009)/10^3</f>
        <v>0</v>
      </c>
      <c r="H47" s="180">
        <f>SUMPRODUCT(INDEX('[113]Input| Projects'!$AR$10:$CO$1009, ,MATCH($C47,'[113]Input| Projects'!$AR$9:$CO$9,0)),'[113]Calc| Project Costs'!BV$10:BV$1009)/10^3</f>
        <v>0</v>
      </c>
      <c r="I47" s="180">
        <f>SUMPRODUCT(INDEX('[113]Input| Projects'!$AR$10:$CO$1009, ,MATCH($C47,'[113]Input| Projects'!$AR$9:$CO$9,0)),'[113]Calc| Project Costs'!BW$10:BW$1009)/10^3</f>
        <v>0</v>
      </c>
      <c r="J47" s="180">
        <f>SUMPRODUCT(INDEX('[113]Input| Projects'!$AR$10:$CO$1009, ,MATCH($C47,'[113]Input| Projects'!$AR$9:$CO$9,0)),'[113]Calc| Project Costs'!BX$10:BX$1009)/10^3</f>
        <v>0</v>
      </c>
      <c r="K47" s="180">
        <f t="shared" si="2"/>
        <v>0</v>
      </c>
      <c r="M47" s="190">
        <f t="shared" si="5"/>
        <v>40</v>
      </c>
      <c r="N47" s="191" t="str">
        <f t="shared" si="1"/>
        <v/>
      </c>
      <c r="O47" s="180">
        <f>IFERROR((D47-D157)*INDEX('[113]Input| Expensing'!$D$8:$J$57,MATCH($N47,'[113]Input| Expensing'!$C$8:$C$57,0),MATCH(O$7,'[113]Input| Expensing'!$D$7:$J$7,0)),"")</f>
        <v>0</v>
      </c>
      <c r="P47" s="180">
        <f>IFERROR((E47-E157)*INDEX('[113]Input| Expensing'!$D$8:$J$57,MATCH($N47,'[113]Input| Expensing'!$C$8:$C$57,0),MATCH(P$7,'[113]Input| Expensing'!$D$7:$J$7,0)),"")</f>
        <v>0</v>
      </c>
      <c r="Q47" s="180">
        <f>IFERROR((F47-F157)*INDEX('[113]Input| Expensing'!$F$8:$J$57,MATCH($N47,'[113]Input| Expensing'!$C$8:$C$57,0),MATCH(Q$7,'[113]Input| Expensing'!$F$7:$J$7,0)),"")</f>
        <v>0</v>
      </c>
      <c r="R47" s="180">
        <f>IFERROR((G47-G157)*INDEX('[113]Input| Expensing'!$F$8:$J$57,MATCH($N47,'[113]Input| Expensing'!$C$8:$C$57,0),MATCH(R$7,'[113]Input| Expensing'!$F$7:$J$7,0)),"")</f>
        <v>0</v>
      </c>
      <c r="S47" s="180">
        <f>IFERROR((H47-H157)*INDEX('[113]Input| Expensing'!$F$8:$J$57,MATCH($N47,'[113]Input| Expensing'!$C$8:$C$57,0),MATCH(S$7,'[113]Input| Expensing'!$F$7:$J$7,0)),"")</f>
        <v>0</v>
      </c>
      <c r="T47" s="180">
        <f>IFERROR((I47-I157)*INDEX('[113]Input| Expensing'!$F$8:$J$57,MATCH($N47,'[113]Input| Expensing'!$C$8:$C$57,0),MATCH(T$7,'[113]Input| Expensing'!$F$7:$J$7,0)),"")</f>
        <v>0</v>
      </c>
      <c r="U47" s="180">
        <f>IFERROR((J47-J157)*INDEX('[113]Input| Expensing'!$F$8:$J$57,MATCH($N47,'[113]Input| Expensing'!$C$8:$C$57,0),MATCH(U$7,'[113]Input| Expensing'!$F$7:$J$7,0)),"")</f>
        <v>0</v>
      </c>
      <c r="V47" s="180">
        <f t="shared" si="3"/>
        <v>0</v>
      </c>
    </row>
    <row r="48" spans="2:22" outlineLevel="1">
      <c r="B48" s="190">
        <f t="shared" si="4"/>
        <v>41</v>
      </c>
      <c r="C48" s="191" t="str">
        <f t="array" ref="C48">IFERROR(INDEX('[113]Input| Setup'!$E$8:$E$37,SMALL(IF('[113]Input| Setup'!$F$8:$F$37="TX",ROW('[113]Input| Setup'!$F$8:$F$37)-ROW('[113]Input| Setup'!$F$8)+1),ROWS('[113]Input| Setup'!$F$8:$F48))),"")</f>
        <v/>
      </c>
      <c r="D48" s="180">
        <f>SUMPRODUCT(INDEX('[113]Input| Projects'!$AR$10:$CO$1009, ,MATCH($C48,'[113]Input| Projects'!$AR$9:$CO$9,0)),'[113]Calc| Project Costs'!BR$10:BR$1009)/10^3</f>
        <v>0</v>
      </c>
      <c r="E48" s="180">
        <f>SUMPRODUCT(INDEX('[113]Input| Projects'!$AR$10:$CO$1009, ,MATCH($C48,'[113]Input| Projects'!$AR$9:$CO$9,0)),'[113]Calc| Project Costs'!BS$10:BS$1009)/10^3</f>
        <v>0</v>
      </c>
      <c r="F48" s="180">
        <f>SUMPRODUCT(INDEX('[113]Input| Projects'!$AR$10:$CO$1009, ,MATCH($C48,'[113]Input| Projects'!$AR$9:$CO$9,0)),'[113]Calc| Project Costs'!BT$10:BT$1009)/10^3</f>
        <v>0</v>
      </c>
      <c r="G48" s="180">
        <f>SUMPRODUCT(INDEX('[113]Input| Projects'!$AR$10:$CO$1009, ,MATCH($C48,'[113]Input| Projects'!$AR$9:$CO$9,0)),'[113]Calc| Project Costs'!BU$10:BU$1009)/10^3</f>
        <v>0</v>
      </c>
      <c r="H48" s="180">
        <f>SUMPRODUCT(INDEX('[113]Input| Projects'!$AR$10:$CO$1009, ,MATCH($C48,'[113]Input| Projects'!$AR$9:$CO$9,0)),'[113]Calc| Project Costs'!BV$10:BV$1009)/10^3</f>
        <v>0</v>
      </c>
      <c r="I48" s="180">
        <f>SUMPRODUCT(INDEX('[113]Input| Projects'!$AR$10:$CO$1009, ,MATCH($C48,'[113]Input| Projects'!$AR$9:$CO$9,0)),'[113]Calc| Project Costs'!BW$10:BW$1009)/10^3</f>
        <v>0</v>
      </c>
      <c r="J48" s="180">
        <f>SUMPRODUCT(INDEX('[113]Input| Projects'!$AR$10:$CO$1009, ,MATCH($C48,'[113]Input| Projects'!$AR$9:$CO$9,0)),'[113]Calc| Project Costs'!BX$10:BX$1009)/10^3</f>
        <v>0</v>
      </c>
      <c r="K48" s="180">
        <f t="shared" si="2"/>
        <v>0</v>
      </c>
      <c r="M48" s="190">
        <f t="shared" si="5"/>
        <v>41</v>
      </c>
      <c r="N48" s="191" t="str">
        <f t="shared" si="1"/>
        <v/>
      </c>
      <c r="O48" s="180">
        <f>IFERROR((D48-D158)*INDEX('[113]Input| Expensing'!$D$8:$J$57,MATCH($N48,'[113]Input| Expensing'!$C$8:$C$57,0),MATCH(O$7,'[113]Input| Expensing'!$D$7:$J$7,0)),"")</f>
        <v>0</v>
      </c>
      <c r="P48" s="180">
        <f>IFERROR((E48-E158)*INDEX('[113]Input| Expensing'!$D$8:$J$57,MATCH($N48,'[113]Input| Expensing'!$C$8:$C$57,0),MATCH(P$7,'[113]Input| Expensing'!$D$7:$J$7,0)),"")</f>
        <v>0</v>
      </c>
      <c r="Q48" s="180">
        <f>IFERROR((F48-F158)*INDEX('[113]Input| Expensing'!$F$8:$J$57,MATCH($N48,'[113]Input| Expensing'!$C$8:$C$57,0),MATCH(Q$7,'[113]Input| Expensing'!$F$7:$J$7,0)),"")</f>
        <v>0</v>
      </c>
      <c r="R48" s="180">
        <f>IFERROR((G48-G158)*INDEX('[113]Input| Expensing'!$F$8:$J$57,MATCH($N48,'[113]Input| Expensing'!$C$8:$C$57,0),MATCH(R$7,'[113]Input| Expensing'!$F$7:$J$7,0)),"")</f>
        <v>0</v>
      </c>
      <c r="S48" s="180">
        <f>IFERROR((H48-H158)*INDEX('[113]Input| Expensing'!$F$8:$J$57,MATCH($N48,'[113]Input| Expensing'!$C$8:$C$57,0),MATCH(S$7,'[113]Input| Expensing'!$F$7:$J$7,0)),"")</f>
        <v>0</v>
      </c>
      <c r="T48" s="180">
        <f>IFERROR((I48-I158)*INDEX('[113]Input| Expensing'!$F$8:$J$57,MATCH($N48,'[113]Input| Expensing'!$C$8:$C$57,0),MATCH(T$7,'[113]Input| Expensing'!$F$7:$J$7,0)),"")</f>
        <v>0</v>
      </c>
      <c r="U48" s="180">
        <f>IFERROR((J48-J158)*INDEX('[113]Input| Expensing'!$F$8:$J$57,MATCH($N48,'[113]Input| Expensing'!$C$8:$C$57,0),MATCH(U$7,'[113]Input| Expensing'!$F$7:$J$7,0)),"")</f>
        <v>0</v>
      </c>
      <c r="V48" s="180">
        <f t="shared" si="3"/>
        <v>0</v>
      </c>
    </row>
    <row r="49" spans="1:22" outlineLevel="1">
      <c r="B49" s="190">
        <f t="shared" si="4"/>
        <v>42</v>
      </c>
      <c r="C49" s="191" t="str">
        <f t="array" ref="C49">IFERROR(INDEX('[113]Input| Setup'!$E$8:$E$37,SMALL(IF('[113]Input| Setup'!$F$8:$F$37="TX",ROW('[113]Input| Setup'!$F$8:$F$37)-ROW('[113]Input| Setup'!$F$8)+1),ROWS('[113]Input| Setup'!$F$8:$F49))),"")</f>
        <v/>
      </c>
      <c r="D49" s="180">
        <f>SUMPRODUCT(INDEX('[113]Input| Projects'!$AR$10:$CO$1009, ,MATCH($C49,'[113]Input| Projects'!$AR$9:$CO$9,0)),'[113]Calc| Project Costs'!BR$10:BR$1009)/10^3</f>
        <v>0</v>
      </c>
      <c r="E49" s="180">
        <f>SUMPRODUCT(INDEX('[113]Input| Projects'!$AR$10:$CO$1009, ,MATCH($C49,'[113]Input| Projects'!$AR$9:$CO$9,0)),'[113]Calc| Project Costs'!BS$10:BS$1009)/10^3</f>
        <v>0</v>
      </c>
      <c r="F49" s="180">
        <f>SUMPRODUCT(INDEX('[113]Input| Projects'!$AR$10:$CO$1009, ,MATCH($C49,'[113]Input| Projects'!$AR$9:$CO$9,0)),'[113]Calc| Project Costs'!BT$10:BT$1009)/10^3</f>
        <v>0</v>
      </c>
      <c r="G49" s="180">
        <f>SUMPRODUCT(INDEX('[113]Input| Projects'!$AR$10:$CO$1009, ,MATCH($C49,'[113]Input| Projects'!$AR$9:$CO$9,0)),'[113]Calc| Project Costs'!BU$10:BU$1009)/10^3</f>
        <v>0</v>
      </c>
      <c r="H49" s="180">
        <f>SUMPRODUCT(INDEX('[113]Input| Projects'!$AR$10:$CO$1009, ,MATCH($C49,'[113]Input| Projects'!$AR$9:$CO$9,0)),'[113]Calc| Project Costs'!BV$10:BV$1009)/10^3</f>
        <v>0</v>
      </c>
      <c r="I49" s="180">
        <f>SUMPRODUCT(INDEX('[113]Input| Projects'!$AR$10:$CO$1009, ,MATCH($C49,'[113]Input| Projects'!$AR$9:$CO$9,0)),'[113]Calc| Project Costs'!BW$10:BW$1009)/10^3</f>
        <v>0</v>
      </c>
      <c r="J49" s="180">
        <f>SUMPRODUCT(INDEX('[113]Input| Projects'!$AR$10:$CO$1009, ,MATCH($C49,'[113]Input| Projects'!$AR$9:$CO$9,0)),'[113]Calc| Project Costs'!BX$10:BX$1009)/10^3</f>
        <v>0</v>
      </c>
      <c r="K49" s="180">
        <f t="shared" si="2"/>
        <v>0</v>
      </c>
      <c r="M49" s="190">
        <f t="shared" si="5"/>
        <v>42</v>
      </c>
      <c r="N49" s="191" t="str">
        <f t="shared" si="1"/>
        <v/>
      </c>
      <c r="O49" s="180">
        <f>IFERROR((D49-D159)*INDEX('[113]Input| Expensing'!$D$8:$J$57,MATCH($N49,'[113]Input| Expensing'!$C$8:$C$57,0),MATCH(O$7,'[113]Input| Expensing'!$D$7:$J$7,0)),"")</f>
        <v>0</v>
      </c>
      <c r="P49" s="180">
        <f>IFERROR((E49-E159)*INDEX('[113]Input| Expensing'!$D$8:$J$57,MATCH($N49,'[113]Input| Expensing'!$C$8:$C$57,0),MATCH(P$7,'[113]Input| Expensing'!$D$7:$J$7,0)),"")</f>
        <v>0</v>
      </c>
      <c r="Q49" s="180">
        <f>IFERROR((F49-F159)*INDEX('[113]Input| Expensing'!$F$8:$J$57,MATCH($N49,'[113]Input| Expensing'!$C$8:$C$57,0),MATCH(Q$7,'[113]Input| Expensing'!$F$7:$J$7,0)),"")</f>
        <v>0</v>
      </c>
      <c r="R49" s="180">
        <f>IFERROR((G49-G159)*INDEX('[113]Input| Expensing'!$F$8:$J$57,MATCH($N49,'[113]Input| Expensing'!$C$8:$C$57,0),MATCH(R$7,'[113]Input| Expensing'!$F$7:$J$7,0)),"")</f>
        <v>0</v>
      </c>
      <c r="S49" s="180">
        <f>IFERROR((H49-H159)*INDEX('[113]Input| Expensing'!$F$8:$J$57,MATCH($N49,'[113]Input| Expensing'!$C$8:$C$57,0),MATCH(S$7,'[113]Input| Expensing'!$F$7:$J$7,0)),"")</f>
        <v>0</v>
      </c>
      <c r="T49" s="180">
        <f>IFERROR((I49-I159)*INDEX('[113]Input| Expensing'!$F$8:$J$57,MATCH($N49,'[113]Input| Expensing'!$C$8:$C$57,0),MATCH(T$7,'[113]Input| Expensing'!$F$7:$J$7,0)),"")</f>
        <v>0</v>
      </c>
      <c r="U49" s="180">
        <f>IFERROR((J49-J159)*INDEX('[113]Input| Expensing'!$F$8:$J$57,MATCH($N49,'[113]Input| Expensing'!$C$8:$C$57,0),MATCH(U$7,'[113]Input| Expensing'!$F$7:$J$7,0)),"")</f>
        <v>0</v>
      </c>
      <c r="V49" s="180">
        <f t="shared" si="3"/>
        <v>0</v>
      </c>
    </row>
    <row r="50" spans="1:22" outlineLevel="1">
      <c r="B50" s="190">
        <f t="shared" si="4"/>
        <v>43</v>
      </c>
      <c r="C50" s="191" t="str">
        <f t="array" ref="C50">IFERROR(INDEX('[113]Input| Setup'!$E$8:$E$37,SMALL(IF('[113]Input| Setup'!$F$8:$F$37="TX",ROW('[113]Input| Setup'!$F$8:$F$37)-ROW('[113]Input| Setup'!$F$8)+1),ROWS('[113]Input| Setup'!$F$8:$F50))),"")</f>
        <v/>
      </c>
      <c r="D50" s="180">
        <f>SUMPRODUCT(INDEX('[113]Input| Projects'!$AR$10:$CO$1009, ,MATCH($C50,'[113]Input| Projects'!$AR$9:$CO$9,0)),'[113]Calc| Project Costs'!BR$10:BR$1009)/10^3</f>
        <v>0</v>
      </c>
      <c r="E50" s="180">
        <f>SUMPRODUCT(INDEX('[113]Input| Projects'!$AR$10:$CO$1009, ,MATCH($C50,'[113]Input| Projects'!$AR$9:$CO$9,0)),'[113]Calc| Project Costs'!BS$10:BS$1009)/10^3</f>
        <v>0</v>
      </c>
      <c r="F50" s="180">
        <f>SUMPRODUCT(INDEX('[113]Input| Projects'!$AR$10:$CO$1009, ,MATCH($C50,'[113]Input| Projects'!$AR$9:$CO$9,0)),'[113]Calc| Project Costs'!BT$10:BT$1009)/10^3</f>
        <v>0</v>
      </c>
      <c r="G50" s="180">
        <f>SUMPRODUCT(INDEX('[113]Input| Projects'!$AR$10:$CO$1009, ,MATCH($C50,'[113]Input| Projects'!$AR$9:$CO$9,0)),'[113]Calc| Project Costs'!BU$10:BU$1009)/10^3</f>
        <v>0</v>
      </c>
      <c r="H50" s="180">
        <f>SUMPRODUCT(INDEX('[113]Input| Projects'!$AR$10:$CO$1009, ,MATCH($C50,'[113]Input| Projects'!$AR$9:$CO$9,0)),'[113]Calc| Project Costs'!BV$10:BV$1009)/10^3</f>
        <v>0</v>
      </c>
      <c r="I50" s="180">
        <f>SUMPRODUCT(INDEX('[113]Input| Projects'!$AR$10:$CO$1009, ,MATCH($C50,'[113]Input| Projects'!$AR$9:$CO$9,0)),'[113]Calc| Project Costs'!BW$10:BW$1009)/10^3</f>
        <v>0</v>
      </c>
      <c r="J50" s="180">
        <f>SUMPRODUCT(INDEX('[113]Input| Projects'!$AR$10:$CO$1009, ,MATCH($C50,'[113]Input| Projects'!$AR$9:$CO$9,0)),'[113]Calc| Project Costs'!BX$10:BX$1009)/10^3</f>
        <v>0</v>
      </c>
      <c r="K50" s="180">
        <f t="shared" si="2"/>
        <v>0</v>
      </c>
      <c r="M50" s="190">
        <f t="shared" si="5"/>
        <v>43</v>
      </c>
      <c r="N50" s="191" t="str">
        <f t="shared" si="1"/>
        <v/>
      </c>
      <c r="O50" s="180">
        <f>IFERROR((D50-D160)*INDEX('[113]Input| Expensing'!$D$8:$J$57,MATCH($N50,'[113]Input| Expensing'!$C$8:$C$57,0),MATCH(O$7,'[113]Input| Expensing'!$D$7:$J$7,0)),"")</f>
        <v>0</v>
      </c>
      <c r="P50" s="180">
        <f>IFERROR((E50-E160)*INDEX('[113]Input| Expensing'!$D$8:$J$57,MATCH($N50,'[113]Input| Expensing'!$C$8:$C$57,0),MATCH(P$7,'[113]Input| Expensing'!$D$7:$J$7,0)),"")</f>
        <v>0</v>
      </c>
      <c r="Q50" s="180">
        <f>IFERROR((F50-F160)*INDEX('[113]Input| Expensing'!$F$8:$J$57,MATCH($N50,'[113]Input| Expensing'!$C$8:$C$57,0),MATCH(Q$7,'[113]Input| Expensing'!$F$7:$J$7,0)),"")</f>
        <v>0</v>
      </c>
      <c r="R50" s="180">
        <f>IFERROR((G50-G160)*INDEX('[113]Input| Expensing'!$F$8:$J$57,MATCH($N50,'[113]Input| Expensing'!$C$8:$C$57,0),MATCH(R$7,'[113]Input| Expensing'!$F$7:$J$7,0)),"")</f>
        <v>0</v>
      </c>
      <c r="S50" s="180">
        <f>IFERROR((H50-H160)*INDEX('[113]Input| Expensing'!$F$8:$J$57,MATCH($N50,'[113]Input| Expensing'!$C$8:$C$57,0),MATCH(S$7,'[113]Input| Expensing'!$F$7:$J$7,0)),"")</f>
        <v>0</v>
      </c>
      <c r="T50" s="180">
        <f>IFERROR((I50-I160)*INDEX('[113]Input| Expensing'!$F$8:$J$57,MATCH($N50,'[113]Input| Expensing'!$C$8:$C$57,0),MATCH(T$7,'[113]Input| Expensing'!$F$7:$J$7,0)),"")</f>
        <v>0</v>
      </c>
      <c r="U50" s="180">
        <f>IFERROR((J50-J160)*INDEX('[113]Input| Expensing'!$F$8:$J$57,MATCH($N50,'[113]Input| Expensing'!$C$8:$C$57,0),MATCH(U$7,'[113]Input| Expensing'!$F$7:$J$7,0)),"")</f>
        <v>0</v>
      </c>
      <c r="V50" s="180">
        <f t="shared" si="3"/>
        <v>0</v>
      </c>
    </row>
    <row r="51" spans="1:22" outlineLevel="1">
      <c r="B51" s="190">
        <f t="shared" si="4"/>
        <v>44</v>
      </c>
      <c r="C51" s="191" t="str">
        <f t="array" ref="C51">IFERROR(INDEX('[113]Input| Setup'!$E$8:$E$37,SMALL(IF('[113]Input| Setup'!$F$8:$F$37="TX",ROW('[113]Input| Setup'!$F$8:$F$37)-ROW('[113]Input| Setup'!$F$8)+1),ROWS('[113]Input| Setup'!$F$8:$F51))),"")</f>
        <v/>
      </c>
      <c r="D51" s="180">
        <f>SUMPRODUCT(INDEX('[113]Input| Projects'!$AR$10:$CO$1009, ,MATCH($C51,'[113]Input| Projects'!$AR$9:$CO$9,0)),'[113]Calc| Project Costs'!BR$10:BR$1009)/10^3</f>
        <v>0</v>
      </c>
      <c r="E51" s="180">
        <f>SUMPRODUCT(INDEX('[113]Input| Projects'!$AR$10:$CO$1009, ,MATCH($C51,'[113]Input| Projects'!$AR$9:$CO$9,0)),'[113]Calc| Project Costs'!BS$10:BS$1009)/10^3</f>
        <v>0</v>
      </c>
      <c r="F51" s="180">
        <f>SUMPRODUCT(INDEX('[113]Input| Projects'!$AR$10:$CO$1009, ,MATCH($C51,'[113]Input| Projects'!$AR$9:$CO$9,0)),'[113]Calc| Project Costs'!BT$10:BT$1009)/10^3</f>
        <v>0</v>
      </c>
      <c r="G51" s="180">
        <f>SUMPRODUCT(INDEX('[113]Input| Projects'!$AR$10:$CO$1009, ,MATCH($C51,'[113]Input| Projects'!$AR$9:$CO$9,0)),'[113]Calc| Project Costs'!BU$10:BU$1009)/10^3</f>
        <v>0</v>
      </c>
      <c r="H51" s="180">
        <f>SUMPRODUCT(INDEX('[113]Input| Projects'!$AR$10:$CO$1009, ,MATCH($C51,'[113]Input| Projects'!$AR$9:$CO$9,0)),'[113]Calc| Project Costs'!BV$10:BV$1009)/10^3</f>
        <v>0</v>
      </c>
      <c r="I51" s="180">
        <f>SUMPRODUCT(INDEX('[113]Input| Projects'!$AR$10:$CO$1009, ,MATCH($C51,'[113]Input| Projects'!$AR$9:$CO$9,0)),'[113]Calc| Project Costs'!BW$10:BW$1009)/10^3</f>
        <v>0</v>
      </c>
      <c r="J51" s="180">
        <f>SUMPRODUCT(INDEX('[113]Input| Projects'!$AR$10:$CO$1009, ,MATCH($C51,'[113]Input| Projects'!$AR$9:$CO$9,0)),'[113]Calc| Project Costs'!BX$10:BX$1009)/10^3</f>
        <v>0</v>
      </c>
      <c r="K51" s="180">
        <f t="shared" si="2"/>
        <v>0</v>
      </c>
      <c r="M51" s="190">
        <f t="shared" si="5"/>
        <v>44</v>
      </c>
      <c r="N51" s="191" t="str">
        <f t="shared" si="1"/>
        <v/>
      </c>
      <c r="O51" s="180">
        <f>IFERROR((D51-D161)*INDEX('[113]Input| Expensing'!$D$8:$J$57,MATCH($N51,'[113]Input| Expensing'!$C$8:$C$57,0),MATCH(O$7,'[113]Input| Expensing'!$D$7:$J$7,0)),"")</f>
        <v>0</v>
      </c>
      <c r="P51" s="180">
        <f>IFERROR((E51-E161)*INDEX('[113]Input| Expensing'!$D$8:$J$57,MATCH($N51,'[113]Input| Expensing'!$C$8:$C$57,0),MATCH(P$7,'[113]Input| Expensing'!$D$7:$J$7,0)),"")</f>
        <v>0</v>
      </c>
      <c r="Q51" s="180">
        <f>IFERROR((F51-F161)*INDEX('[113]Input| Expensing'!$F$8:$J$57,MATCH($N51,'[113]Input| Expensing'!$C$8:$C$57,0),MATCH(Q$7,'[113]Input| Expensing'!$F$7:$J$7,0)),"")</f>
        <v>0</v>
      </c>
      <c r="R51" s="180">
        <f>IFERROR((G51-G161)*INDEX('[113]Input| Expensing'!$F$8:$J$57,MATCH($N51,'[113]Input| Expensing'!$C$8:$C$57,0),MATCH(R$7,'[113]Input| Expensing'!$F$7:$J$7,0)),"")</f>
        <v>0</v>
      </c>
      <c r="S51" s="180">
        <f>IFERROR((H51-H161)*INDEX('[113]Input| Expensing'!$F$8:$J$57,MATCH($N51,'[113]Input| Expensing'!$C$8:$C$57,0),MATCH(S$7,'[113]Input| Expensing'!$F$7:$J$7,0)),"")</f>
        <v>0</v>
      </c>
      <c r="T51" s="180">
        <f>IFERROR((I51-I161)*INDEX('[113]Input| Expensing'!$F$8:$J$57,MATCH($N51,'[113]Input| Expensing'!$C$8:$C$57,0),MATCH(T$7,'[113]Input| Expensing'!$F$7:$J$7,0)),"")</f>
        <v>0</v>
      </c>
      <c r="U51" s="180">
        <f>IFERROR((J51-J161)*INDEX('[113]Input| Expensing'!$F$8:$J$57,MATCH($N51,'[113]Input| Expensing'!$C$8:$C$57,0),MATCH(U$7,'[113]Input| Expensing'!$F$7:$J$7,0)),"")</f>
        <v>0</v>
      </c>
      <c r="V51" s="180">
        <f t="shared" si="3"/>
        <v>0</v>
      </c>
    </row>
    <row r="52" spans="1:22" outlineLevel="1">
      <c r="B52" s="190">
        <f t="shared" si="4"/>
        <v>45</v>
      </c>
      <c r="C52" s="191" t="str">
        <f t="array" ref="C52">IFERROR(INDEX('[113]Input| Setup'!$E$8:$E$37,SMALL(IF('[113]Input| Setup'!$F$8:$F$37="TX",ROW('[113]Input| Setup'!$F$8:$F$37)-ROW('[113]Input| Setup'!$F$8)+1),ROWS('[113]Input| Setup'!$F$8:$F52))),"")</f>
        <v/>
      </c>
      <c r="D52" s="180">
        <f>SUMPRODUCT(INDEX('[113]Input| Projects'!$AR$10:$CO$1009, ,MATCH($C52,'[113]Input| Projects'!$AR$9:$CO$9,0)),'[113]Calc| Project Costs'!BR$10:BR$1009)/10^3</f>
        <v>0</v>
      </c>
      <c r="E52" s="180">
        <f>SUMPRODUCT(INDEX('[113]Input| Projects'!$AR$10:$CO$1009, ,MATCH($C52,'[113]Input| Projects'!$AR$9:$CO$9,0)),'[113]Calc| Project Costs'!BS$10:BS$1009)/10^3</f>
        <v>0</v>
      </c>
      <c r="F52" s="180">
        <f>SUMPRODUCT(INDEX('[113]Input| Projects'!$AR$10:$CO$1009, ,MATCH($C52,'[113]Input| Projects'!$AR$9:$CO$9,0)),'[113]Calc| Project Costs'!BT$10:BT$1009)/10^3</f>
        <v>0</v>
      </c>
      <c r="G52" s="180">
        <f>SUMPRODUCT(INDEX('[113]Input| Projects'!$AR$10:$CO$1009, ,MATCH($C52,'[113]Input| Projects'!$AR$9:$CO$9,0)),'[113]Calc| Project Costs'!BU$10:BU$1009)/10^3</f>
        <v>0</v>
      </c>
      <c r="H52" s="180">
        <f>SUMPRODUCT(INDEX('[113]Input| Projects'!$AR$10:$CO$1009, ,MATCH($C52,'[113]Input| Projects'!$AR$9:$CO$9,0)),'[113]Calc| Project Costs'!BV$10:BV$1009)/10^3</f>
        <v>0</v>
      </c>
      <c r="I52" s="180">
        <f>SUMPRODUCT(INDEX('[113]Input| Projects'!$AR$10:$CO$1009, ,MATCH($C52,'[113]Input| Projects'!$AR$9:$CO$9,0)),'[113]Calc| Project Costs'!BW$10:BW$1009)/10^3</f>
        <v>0</v>
      </c>
      <c r="J52" s="180">
        <f>SUMPRODUCT(INDEX('[113]Input| Projects'!$AR$10:$CO$1009, ,MATCH($C52,'[113]Input| Projects'!$AR$9:$CO$9,0)),'[113]Calc| Project Costs'!BX$10:BX$1009)/10^3</f>
        <v>0</v>
      </c>
      <c r="K52" s="180">
        <f t="shared" si="2"/>
        <v>0</v>
      </c>
      <c r="M52" s="190">
        <f t="shared" si="5"/>
        <v>45</v>
      </c>
      <c r="N52" s="191" t="str">
        <f t="shared" si="1"/>
        <v/>
      </c>
      <c r="O52" s="180">
        <f>IFERROR((D52-D162)*INDEX('[113]Input| Expensing'!$D$8:$J$57,MATCH($N52,'[113]Input| Expensing'!$C$8:$C$57,0),MATCH(O$7,'[113]Input| Expensing'!$D$7:$J$7,0)),"")</f>
        <v>0</v>
      </c>
      <c r="P52" s="180">
        <f>IFERROR((E52-E162)*INDEX('[113]Input| Expensing'!$D$8:$J$57,MATCH($N52,'[113]Input| Expensing'!$C$8:$C$57,0),MATCH(P$7,'[113]Input| Expensing'!$D$7:$J$7,0)),"")</f>
        <v>0</v>
      </c>
      <c r="Q52" s="180">
        <f>IFERROR((F52-F162)*INDEX('[113]Input| Expensing'!$F$8:$J$57,MATCH($N52,'[113]Input| Expensing'!$C$8:$C$57,0),MATCH(Q$7,'[113]Input| Expensing'!$F$7:$J$7,0)),"")</f>
        <v>0</v>
      </c>
      <c r="R52" s="180">
        <f>IFERROR((G52-G162)*INDEX('[113]Input| Expensing'!$F$8:$J$57,MATCH($N52,'[113]Input| Expensing'!$C$8:$C$57,0),MATCH(R$7,'[113]Input| Expensing'!$F$7:$J$7,0)),"")</f>
        <v>0</v>
      </c>
      <c r="S52" s="180">
        <f>IFERROR((H52-H162)*INDEX('[113]Input| Expensing'!$F$8:$J$57,MATCH($N52,'[113]Input| Expensing'!$C$8:$C$57,0),MATCH(S$7,'[113]Input| Expensing'!$F$7:$J$7,0)),"")</f>
        <v>0</v>
      </c>
      <c r="T52" s="180">
        <f>IFERROR((I52-I162)*INDEX('[113]Input| Expensing'!$F$8:$J$57,MATCH($N52,'[113]Input| Expensing'!$C$8:$C$57,0),MATCH(T$7,'[113]Input| Expensing'!$F$7:$J$7,0)),"")</f>
        <v>0</v>
      </c>
      <c r="U52" s="180">
        <f>IFERROR((J52-J162)*INDEX('[113]Input| Expensing'!$F$8:$J$57,MATCH($N52,'[113]Input| Expensing'!$C$8:$C$57,0),MATCH(U$7,'[113]Input| Expensing'!$F$7:$J$7,0)),"")</f>
        <v>0</v>
      </c>
      <c r="V52" s="180">
        <f t="shared" si="3"/>
        <v>0</v>
      </c>
    </row>
    <row r="53" spans="1:22" outlineLevel="1">
      <c r="B53" s="190">
        <f t="shared" si="4"/>
        <v>46</v>
      </c>
      <c r="C53" s="191" t="str">
        <f t="array" ref="C53">IFERROR(INDEX('[113]Input| Setup'!$E$8:$E$37,SMALL(IF('[113]Input| Setup'!$F$8:$F$37="TX",ROW('[113]Input| Setup'!$F$8:$F$37)-ROW('[113]Input| Setup'!$F$8)+1),ROWS('[113]Input| Setup'!$F$8:$F53))),"")</f>
        <v/>
      </c>
      <c r="D53" s="180">
        <f>SUMPRODUCT(INDEX('[113]Input| Projects'!$AR$10:$CO$1009, ,MATCH($C53,'[113]Input| Projects'!$AR$9:$CO$9,0)),'[113]Calc| Project Costs'!BR$10:BR$1009)/10^3</f>
        <v>0</v>
      </c>
      <c r="E53" s="180">
        <f>SUMPRODUCT(INDEX('[113]Input| Projects'!$AR$10:$CO$1009, ,MATCH($C53,'[113]Input| Projects'!$AR$9:$CO$9,0)),'[113]Calc| Project Costs'!BS$10:BS$1009)/10^3</f>
        <v>0</v>
      </c>
      <c r="F53" s="180">
        <f>SUMPRODUCT(INDEX('[113]Input| Projects'!$AR$10:$CO$1009, ,MATCH($C53,'[113]Input| Projects'!$AR$9:$CO$9,0)),'[113]Calc| Project Costs'!BT$10:BT$1009)/10^3</f>
        <v>0</v>
      </c>
      <c r="G53" s="180">
        <f>SUMPRODUCT(INDEX('[113]Input| Projects'!$AR$10:$CO$1009, ,MATCH($C53,'[113]Input| Projects'!$AR$9:$CO$9,0)),'[113]Calc| Project Costs'!BU$10:BU$1009)/10^3</f>
        <v>0</v>
      </c>
      <c r="H53" s="180">
        <f>SUMPRODUCT(INDEX('[113]Input| Projects'!$AR$10:$CO$1009, ,MATCH($C53,'[113]Input| Projects'!$AR$9:$CO$9,0)),'[113]Calc| Project Costs'!BV$10:BV$1009)/10^3</f>
        <v>0</v>
      </c>
      <c r="I53" s="180">
        <f>SUMPRODUCT(INDEX('[113]Input| Projects'!$AR$10:$CO$1009, ,MATCH($C53,'[113]Input| Projects'!$AR$9:$CO$9,0)),'[113]Calc| Project Costs'!BW$10:BW$1009)/10^3</f>
        <v>0</v>
      </c>
      <c r="J53" s="180">
        <f>SUMPRODUCT(INDEX('[113]Input| Projects'!$AR$10:$CO$1009, ,MATCH($C53,'[113]Input| Projects'!$AR$9:$CO$9,0)),'[113]Calc| Project Costs'!BX$10:BX$1009)/10^3</f>
        <v>0</v>
      </c>
      <c r="K53" s="180">
        <f t="shared" si="2"/>
        <v>0</v>
      </c>
      <c r="M53" s="190">
        <f t="shared" si="5"/>
        <v>46</v>
      </c>
      <c r="N53" s="191" t="str">
        <f t="shared" si="1"/>
        <v/>
      </c>
      <c r="O53" s="180">
        <f>IFERROR((D53-D163)*INDEX('[113]Input| Expensing'!$D$8:$J$57,MATCH($N53,'[113]Input| Expensing'!$C$8:$C$57,0),MATCH(O$7,'[113]Input| Expensing'!$D$7:$J$7,0)),"")</f>
        <v>0</v>
      </c>
      <c r="P53" s="180">
        <f>IFERROR((E53-E163)*INDEX('[113]Input| Expensing'!$D$8:$J$57,MATCH($N53,'[113]Input| Expensing'!$C$8:$C$57,0),MATCH(P$7,'[113]Input| Expensing'!$D$7:$J$7,0)),"")</f>
        <v>0</v>
      </c>
      <c r="Q53" s="180">
        <f>IFERROR((F53-F163)*INDEX('[113]Input| Expensing'!$F$8:$J$57,MATCH($N53,'[113]Input| Expensing'!$C$8:$C$57,0),MATCH(Q$7,'[113]Input| Expensing'!$F$7:$J$7,0)),"")</f>
        <v>0</v>
      </c>
      <c r="R53" s="180">
        <f>IFERROR((G53-G163)*INDEX('[113]Input| Expensing'!$F$8:$J$57,MATCH($N53,'[113]Input| Expensing'!$C$8:$C$57,0),MATCH(R$7,'[113]Input| Expensing'!$F$7:$J$7,0)),"")</f>
        <v>0</v>
      </c>
      <c r="S53" s="180">
        <f>IFERROR((H53-H163)*INDEX('[113]Input| Expensing'!$F$8:$J$57,MATCH($N53,'[113]Input| Expensing'!$C$8:$C$57,0),MATCH(S$7,'[113]Input| Expensing'!$F$7:$J$7,0)),"")</f>
        <v>0</v>
      </c>
      <c r="T53" s="180">
        <f>IFERROR((I53-I163)*INDEX('[113]Input| Expensing'!$F$8:$J$57,MATCH($N53,'[113]Input| Expensing'!$C$8:$C$57,0),MATCH(T$7,'[113]Input| Expensing'!$F$7:$J$7,0)),"")</f>
        <v>0</v>
      </c>
      <c r="U53" s="180">
        <f>IFERROR((J53-J163)*INDEX('[113]Input| Expensing'!$F$8:$J$57,MATCH($N53,'[113]Input| Expensing'!$C$8:$C$57,0),MATCH(U$7,'[113]Input| Expensing'!$F$7:$J$7,0)),"")</f>
        <v>0</v>
      </c>
      <c r="V53" s="180">
        <f t="shared" si="3"/>
        <v>0</v>
      </c>
    </row>
    <row r="54" spans="1:22" outlineLevel="1">
      <c r="B54" s="190">
        <f t="shared" si="4"/>
        <v>47</v>
      </c>
      <c r="C54" s="191" t="str">
        <f t="array" ref="C54">IFERROR(INDEX('[113]Input| Setup'!$E$8:$E$37,SMALL(IF('[113]Input| Setup'!$F$8:$F$37="TX",ROW('[113]Input| Setup'!$F$8:$F$37)-ROW('[113]Input| Setup'!$F$8)+1),ROWS('[113]Input| Setup'!$F$8:$F54))),"")</f>
        <v/>
      </c>
      <c r="D54" s="180">
        <f>SUMPRODUCT(INDEX('[113]Input| Projects'!$AR$10:$CO$1009, ,MATCH($C54,'[113]Input| Projects'!$AR$9:$CO$9,0)),'[113]Calc| Project Costs'!BR$10:BR$1009)/10^3</f>
        <v>0</v>
      </c>
      <c r="E54" s="180">
        <f>SUMPRODUCT(INDEX('[113]Input| Projects'!$AR$10:$CO$1009, ,MATCH($C54,'[113]Input| Projects'!$AR$9:$CO$9,0)),'[113]Calc| Project Costs'!BS$10:BS$1009)/10^3</f>
        <v>0</v>
      </c>
      <c r="F54" s="180">
        <f>SUMPRODUCT(INDEX('[113]Input| Projects'!$AR$10:$CO$1009, ,MATCH($C54,'[113]Input| Projects'!$AR$9:$CO$9,0)),'[113]Calc| Project Costs'!BT$10:BT$1009)/10^3</f>
        <v>0</v>
      </c>
      <c r="G54" s="180">
        <f>SUMPRODUCT(INDEX('[113]Input| Projects'!$AR$10:$CO$1009, ,MATCH($C54,'[113]Input| Projects'!$AR$9:$CO$9,0)),'[113]Calc| Project Costs'!BU$10:BU$1009)/10^3</f>
        <v>0</v>
      </c>
      <c r="H54" s="180">
        <f>SUMPRODUCT(INDEX('[113]Input| Projects'!$AR$10:$CO$1009, ,MATCH($C54,'[113]Input| Projects'!$AR$9:$CO$9,0)),'[113]Calc| Project Costs'!BV$10:BV$1009)/10^3</f>
        <v>0</v>
      </c>
      <c r="I54" s="180">
        <f>SUMPRODUCT(INDEX('[113]Input| Projects'!$AR$10:$CO$1009, ,MATCH($C54,'[113]Input| Projects'!$AR$9:$CO$9,0)),'[113]Calc| Project Costs'!BW$10:BW$1009)/10^3</f>
        <v>0</v>
      </c>
      <c r="J54" s="180">
        <f>SUMPRODUCT(INDEX('[113]Input| Projects'!$AR$10:$CO$1009, ,MATCH($C54,'[113]Input| Projects'!$AR$9:$CO$9,0)),'[113]Calc| Project Costs'!BX$10:BX$1009)/10^3</f>
        <v>0</v>
      </c>
      <c r="K54" s="180">
        <f t="shared" si="2"/>
        <v>0</v>
      </c>
      <c r="M54" s="190">
        <f t="shared" si="5"/>
        <v>47</v>
      </c>
      <c r="N54" s="191" t="str">
        <f t="shared" si="1"/>
        <v/>
      </c>
      <c r="O54" s="180">
        <f>IFERROR((D54-D164)*INDEX('[113]Input| Expensing'!$D$8:$J$57,MATCH($N54,'[113]Input| Expensing'!$C$8:$C$57,0),MATCH(O$7,'[113]Input| Expensing'!$D$7:$J$7,0)),"")</f>
        <v>0</v>
      </c>
      <c r="P54" s="180">
        <f>IFERROR((E54-E164)*INDEX('[113]Input| Expensing'!$D$8:$J$57,MATCH($N54,'[113]Input| Expensing'!$C$8:$C$57,0),MATCH(P$7,'[113]Input| Expensing'!$D$7:$J$7,0)),"")</f>
        <v>0</v>
      </c>
      <c r="Q54" s="180">
        <f>IFERROR((F54-F164)*INDEX('[113]Input| Expensing'!$F$8:$J$57,MATCH($N54,'[113]Input| Expensing'!$C$8:$C$57,0),MATCH(Q$7,'[113]Input| Expensing'!$F$7:$J$7,0)),"")</f>
        <v>0</v>
      </c>
      <c r="R54" s="180">
        <f>IFERROR((G54-G164)*INDEX('[113]Input| Expensing'!$F$8:$J$57,MATCH($N54,'[113]Input| Expensing'!$C$8:$C$57,0),MATCH(R$7,'[113]Input| Expensing'!$F$7:$J$7,0)),"")</f>
        <v>0</v>
      </c>
      <c r="S54" s="180">
        <f>IFERROR((H54-H164)*INDEX('[113]Input| Expensing'!$F$8:$J$57,MATCH($N54,'[113]Input| Expensing'!$C$8:$C$57,0),MATCH(S$7,'[113]Input| Expensing'!$F$7:$J$7,0)),"")</f>
        <v>0</v>
      </c>
      <c r="T54" s="180">
        <f>IFERROR((I54-I164)*INDEX('[113]Input| Expensing'!$F$8:$J$57,MATCH($N54,'[113]Input| Expensing'!$C$8:$C$57,0),MATCH(T$7,'[113]Input| Expensing'!$F$7:$J$7,0)),"")</f>
        <v>0</v>
      </c>
      <c r="U54" s="180">
        <f>IFERROR((J54-J164)*INDEX('[113]Input| Expensing'!$F$8:$J$57,MATCH($N54,'[113]Input| Expensing'!$C$8:$C$57,0),MATCH(U$7,'[113]Input| Expensing'!$F$7:$J$7,0)),"")</f>
        <v>0</v>
      </c>
      <c r="V54" s="180">
        <f t="shared" si="3"/>
        <v>0</v>
      </c>
    </row>
    <row r="55" spans="1:22" outlineLevel="1">
      <c r="B55" s="190">
        <f t="shared" si="4"/>
        <v>48</v>
      </c>
      <c r="C55" s="191" t="str">
        <f t="array" ref="C55">IFERROR(INDEX('[113]Input| Setup'!$E$8:$E$37,SMALL(IF('[113]Input| Setup'!$F$8:$F$37="TX",ROW('[113]Input| Setup'!$F$8:$F$37)-ROW('[113]Input| Setup'!$F$8)+1),ROWS('[113]Input| Setup'!$F$8:$F55))),"")</f>
        <v/>
      </c>
      <c r="D55" s="180">
        <f>SUMPRODUCT(INDEX('[113]Input| Projects'!$AR$10:$CO$1009, ,MATCH($C55,'[113]Input| Projects'!$AR$9:$CO$9,0)),'[113]Calc| Project Costs'!BR$10:BR$1009)/10^3</f>
        <v>0</v>
      </c>
      <c r="E55" s="180">
        <f>SUMPRODUCT(INDEX('[113]Input| Projects'!$AR$10:$CO$1009, ,MATCH($C55,'[113]Input| Projects'!$AR$9:$CO$9,0)),'[113]Calc| Project Costs'!BS$10:BS$1009)/10^3</f>
        <v>0</v>
      </c>
      <c r="F55" s="180">
        <f>SUMPRODUCT(INDEX('[113]Input| Projects'!$AR$10:$CO$1009, ,MATCH($C55,'[113]Input| Projects'!$AR$9:$CO$9,0)),'[113]Calc| Project Costs'!BT$10:BT$1009)/10^3</f>
        <v>0</v>
      </c>
      <c r="G55" s="180">
        <f>SUMPRODUCT(INDEX('[113]Input| Projects'!$AR$10:$CO$1009, ,MATCH($C55,'[113]Input| Projects'!$AR$9:$CO$9,0)),'[113]Calc| Project Costs'!BU$10:BU$1009)/10^3</f>
        <v>0</v>
      </c>
      <c r="H55" s="180">
        <f>SUMPRODUCT(INDEX('[113]Input| Projects'!$AR$10:$CO$1009, ,MATCH($C55,'[113]Input| Projects'!$AR$9:$CO$9,0)),'[113]Calc| Project Costs'!BV$10:BV$1009)/10^3</f>
        <v>0</v>
      </c>
      <c r="I55" s="180">
        <f>SUMPRODUCT(INDEX('[113]Input| Projects'!$AR$10:$CO$1009, ,MATCH($C55,'[113]Input| Projects'!$AR$9:$CO$9,0)),'[113]Calc| Project Costs'!BW$10:BW$1009)/10^3</f>
        <v>0</v>
      </c>
      <c r="J55" s="180">
        <f>SUMPRODUCT(INDEX('[113]Input| Projects'!$AR$10:$CO$1009, ,MATCH($C55,'[113]Input| Projects'!$AR$9:$CO$9,0)),'[113]Calc| Project Costs'!BX$10:BX$1009)/10^3</f>
        <v>0</v>
      </c>
      <c r="K55" s="180">
        <f t="shared" si="2"/>
        <v>0</v>
      </c>
      <c r="M55" s="190">
        <f t="shared" si="5"/>
        <v>48</v>
      </c>
      <c r="N55" s="191" t="str">
        <f t="shared" si="1"/>
        <v/>
      </c>
      <c r="O55" s="180">
        <f>IFERROR((D55-D165)*INDEX('[113]Input| Expensing'!$D$8:$J$57,MATCH($N55,'[113]Input| Expensing'!$C$8:$C$57,0),MATCH(O$7,'[113]Input| Expensing'!$D$7:$J$7,0)),"")</f>
        <v>0</v>
      </c>
      <c r="P55" s="180">
        <f>IFERROR((E55-E165)*INDEX('[113]Input| Expensing'!$D$8:$J$57,MATCH($N55,'[113]Input| Expensing'!$C$8:$C$57,0),MATCH(P$7,'[113]Input| Expensing'!$D$7:$J$7,0)),"")</f>
        <v>0</v>
      </c>
      <c r="Q55" s="180">
        <f>IFERROR((F55-F165)*INDEX('[113]Input| Expensing'!$F$8:$J$57,MATCH($N55,'[113]Input| Expensing'!$C$8:$C$57,0),MATCH(Q$7,'[113]Input| Expensing'!$F$7:$J$7,0)),"")</f>
        <v>0</v>
      </c>
      <c r="R55" s="180">
        <f>IFERROR((G55-G165)*INDEX('[113]Input| Expensing'!$F$8:$J$57,MATCH($N55,'[113]Input| Expensing'!$C$8:$C$57,0),MATCH(R$7,'[113]Input| Expensing'!$F$7:$J$7,0)),"")</f>
        <v>0</v>
      </c>
      <c r="S55" s="180">
        <f>IFERROR((H55-H165)*INDEX('[113]Input| Expensing'!$F$8:$J$57,MATCH($N55,'[113]Input| Expensing'!$C$8:$C$57,0),MATCH(S$7,'[113]Input| Expensing'!$F$7:$J$7,0)),"")</f>
        <v>0</v>
      </c>
      <c r="T55" s="180">
        <f>IFERROR((I55-I165)*INDEX('[113]Input| Expensing'!$F$8:$J$57,MATCH($N55,'[113]Input| Expensing'!$C$8:$C$57,0),MATCH(T$7,'[113]Input| Expensing'!$F$7:$J$7,0)),"")</f>
        <v>0</v>
      </c>
      <c r="U55" s="180">
        <f>IFERROR((J55-J165)*INDEX('[113]Input| Expensing'!$F$8:$J$57,MATCH($N55,'[113]Input| Expensing'!$C$8:$C$57,0),MATCH(U$7,'[113]Input| Expensing'!$F$7:$J$7,0)),"")</f>
        <v>0</v>
      </c>
      <c r="V55" s="180">
        <f t="shared" si="3"/>
        <v>0</v>
      </c>
    </row>
    <row r="56" spans="1:22" outlineLevel="1">
      <c r="B56" s="190">
        <f t="shared" si="4"/>
        <v>49</v>
      </c>
      <c r="C56" s="191" t="str">
        <f t="array" ref="C56">IFERROR(INDEX('[113]Input| Setup'!$E$8:$E$37,SMALL(IF('[113]Input| Setup'!$F$8:$F$37="TX",ROW('[113]Input| Setup'!$F$8:$F$37)-ROW('[113]Input| Setup'!$F$8)+1),ROWS('[113]Input| Setup'!$F$8:$F56))),"")</f>
        <v/>
      </c>
      <c r="D56" s="180">
        <f>SUMPRODUCT(INDEX('[113]Input| Projects'!$AR$10:$CO$1009, ,MATCH($C56,'[113]Input| Projects'!$AR$9:$CO$9,0)),'[113]Calc| Project Costs'!BR$10:BR$1009)/10^3</f>
        <v>0</v>
      </c>
      <c r="E56" s="180">
        <f>SUMPRODUCT(INDEX('[113]Input| Projects'!$AR$10:$CO$1009, ,MATCH($C56,'[113]Input| Projects'!$AR$9:$CO$9,0)),'[113]Calc| Project Costs'!BS$10:BS$1009)/10^3</f>
        <v>0</v>
      </c>
      <c r="F56" s="180">
        <f>SUMPRODUCT(INDEX('[113]Input| Projects'!$AR$10:$CO$1009, ,MATCH($C56,'[113]Input| Projects'!$AR$9:$CO$9,0)),'[113]Calc| Project Costs'!BT$10:BT$1009)/10^3</f>
        <v>0</v>
      </c>
      <c r="G56" s="180">
        <f>SUMPRODUCT(INDEX('[113]Input| Projects'!$AR$10:$CO$1009, ,MATCH($C56,'[113]Input| Projects'!$AR$9:$CO$9,0)),'[113]Calc| Project Costs'!BU$10:BU$1009)/10^3</f>
        <v>0</v>
      </c>
      <c r="H56" s="180">
        <f>SUMPRODUCT(INDEX('[113]Input| Projects'!$AR$10:$CO$1009, ,MATCH($C56,'[113]Input| Projects'!$AR$9:$CO$9,0)),'[113]Calc| Project Costs'!BV$10:BV$1009)/10^3</f>
        <v>0</v>
      </c>
      <c r="I56" s="180">
        <f>SUMPRODUCT(INDEX('[113]Input| Projects'!$AR$10:$CO$1009, ,MATCH($C56,'[113]Input| Projects'!$AR$9:$CO$9,0)),'[113]Calc| Project Costs'!BW$10:BW$1009)/10^3</f>
        <v>0</v>
      </c>
      <c r="J56" s="180">
        <f>SUMPRODUCT(INDEX('[113]Input| Projects'!$AR$10:$CO$1009, ,MATCH($C56,'[113]Input| Projects'!$AR$9:$CO$9,0)),'[113]Calc| Project Costs'!BX$10:BX$1009)/10^3</f>
        <v>0</v>
      </c>
      <c r="K56" s="180">
        <f t="shared" si="2"/>
        <v>0</v>
      </c>
      <c r="M56" s="190">
        <f t="shared" si="5"/>
        <v>49</v>
      </c>
      <c r="N56" s="191" t="str">
        <f t="shared" si="1"/>
        <v/>
      </c>
      <c r="O56" s="180">
        <f>IFERROR((D56-D166)*INDEX('[113]Input| Expensing'!$D$8:$J$57,MATCH($N56,'[113]Input| Expensing'!$C$8:$C$57,0),MATCH(O$7,'[113]Input| Expensing'!$D$7:$J$7,0)),"")</f>
        <v>0</v>
      </c>
      <c r="P56" s="180">
        <f>IFERROR((E56-E166)*INDEX('[113]Input| Expensing'!$D$8:$J$57,MATCH($N56,'[113]Input| Expensing'!$C$8:$C$57,0),MATCH(P$7,'[113]Input| Expensing'!$D$7:$J$7,0)),"")</f>
        <v>0</v>
      </c>
      <c r="Q56" s="180">
        <f>IFERROR((F56-F166)*INDEX('[113]Input| Expensing'!$F$8:$J$57,MATCH($N56,'[113]Input| Expensing'!$C$8:$C$57,0),MATCH(Q$7,'[113]Input| Expensing'!$F$7:$J$7,0)),"")</f>
        <v>0</v>
      </c>
      <c r="R56" s="180">
        <f>IFERROR((G56-G166)*INDEX('[113]Input| Expensing'!$F$8:$J$57,MATCH($N56,'[113]Input| Expensing'!$C$8:$C$57,0),MATCH(R$7,'[113]Input| Expensing'!$F$7:$J$7,0)),"")</f>
        <v>0</v>
      </c>
      <c r="S56" s="180">
        <f>IFERROR((H56-H166)*INDEX('[113]Input| Expensing'!$F$8:$J$57,MATCH($N56,'[113]Input| Expensing'!$C$8:$C$57,0),MATCH(S$7,'[113]Input| Expensing'!$F$7:$J$7,0)),"")</f>
        <v>0</v>
      </c>
      <c r="T56" s="180">
        <f>IFERROR((I56-I166)*INDEX('[113]Input| Expensing'!$F$8:$J$57,MATCH($N56,'[113]Input| Expensing'!$C$8:$C$57,0),MATCH(T$7,'[113]Input| Expensing'!$F$7:$J$7,0)),"")</f>
        <v>0</v>
      </c>
      <c r="U56" s="180">
        <f>IFERROR((J56-J166)*INDEX('[113]Input| Expensing'!$F$8:$J$57,MATCH($N56,'[113]Input| Expensing'!$C$8:$C$57,0),MATCH(U$7,'[113]Input| Expensing'!$F$7:$J$7,0)),"")</f>
        <v>0</v>
      </c>
      <c r="V56" s="180">
        <f t="shared" si="3"/>
        <v>0</v>
      </c>
    </row>
    <row r="57" spans="1:22" outlineLevel="1">
      <c r="B57" s="190">
        <f t="shared" si="4"/>
        <v>50</v>
      </c>
      <c r="C57" s="191" t="str">
        <f t="array" ref="C57">IFERROR(INDEX('[113]Input| Setup'!$E$8:$E$37,SMALL(IF('[113]Input| Setup'!$F$8:$F$37="TX",ROW('[113]Input| Setup'!$F$8:$F$37)-ROW('[113]Input| Setup'!$F$8)+1),ROWS('[113]Input| Setup'!$F$8:$F57))),"")</f>
        <v/>
      </c>
      <c r="D57" s="180">
        <f>SUMPRODUCT(INDEX('[113]Input| Projects'!$AR$10:$CO$1009, ,MATCH($C57,'[113]Input| Projects'!$AR$9:$CO$9,0)),'[113]Calc| Project Costs'!BR$10:BR$1009)/10^3</f>
        <v>0</v>
      </c>
      <c r="E57" s="180">
        <f>SUMPRODUCT(INDEX('[113]Input| Projects'!$AR$10:$CO$1009, ,MATCH($C57,'[113]Input| Projects'!$AR$9:$CO$9,0)),'[113]Calc| Project Costs'!BS$10:BS$1009)/10^3</f>
        <v>0</v>
      </c>
      <c r="F57" s="180">
        <f>SUMPRODUCT(INDEX('[113]Input| Projects'!$AR$10:$CO$1009, ,MATCH($C57,'[113]Input| Projects'!$AR$9:$CO$9,0)),'[113]Calc| Project Costs'!BT$10:BT$1009)/10^3</f>
        <v>0</v>
      </c>
      <c r="G57" s="180">
        <f>SUMPRODUCT(INDEX('[113]Input| Projects'!$AR$10:$CO$1009, ,MATCH($C57,'[113]Input| Projects'!$AR$9:$CO$9,0)),'[113]Calc| Project Costs'!BU$10:BU$1009)/10^3</f>
        <v>0</v>
      </c>
      <c r="H57" s="180">
        <f>SUMPRODUCT(INDEX('[113]Input| Projects'!$AR$10:$CO$1009, ,MATCH($C57,'[113]Input| Projects'!$AR$9:$CO$9,0)),'[113]Calc| Project Costs'!BV$10:BV$1009)/10^3</f>
        <v>0</v>
      </c>
      <c r="I57" s="180">
        <f>SUMPRODUCT(INDEX('[113]Input| Projects'!$AR$10:$CO$1009, ,MATCH($C57,'[113]Input| Projects'!$AR$9:$CO$9,0)),'[113]Calc| Project Costs'!BW$10:BW$1009)/10^3</f>
        <v>0</v>
      </c>
      <c r="J57" s="180">
        <f>SUMPRODUCT(INDEX('[113]Input| Projects'!$AR$10:$CO$1009, ,MATCH($C57,'[113]Input| Projects'!$AR$9:$CO$9,0)),'[113]Calc| Project Costs'!BX$10:BX$1009)/10^3</f>
        <v>0</v>
      </c>
      <c r="K57" s="180">
        <f t="shared" si="2"/>
        <v>0</v>
      </c>
      <c r="M57" s="190">
        <f t="shared" si="5"/>
        <v>50</v>
      </c>
      <c r="N57" s="191" t="str">
        <f t="shared" si="1"/>
        <v/>
      </c>
      <c r="O57" s="180">
        <f>IFERROR((D57-D167)*INDEX('[113]Input| Expensing'!$D$8:$J$57,MATCH($N57,'[113]Input| Expensing'!$C$8:$C$57,0),MATCH(O$7,'[113]Input| Expensing'!$D$7:$J$7,0)),"")</f>
        <v>0</v>
      </c>
      <c r="P57" s="180">
        <f>IFERROR((E57-E167)*INDEX('[113]Input| Expensing'!$D$8:$J$57,MATCH($N57,'[113]Input| Expensing'!$C$8:$C$57,0),MATCH(P$7,'[113]Input| Expensing'!$D$7:$J$7,0)),"")</f>
        <v>0</v>
      </c>
      <c r="Q57" s="180">
        <f>IFERROR((F57-F167)*INDEX('[113]Input| Expensing'!$F$8:$J$57,MATCH($N57,'[113]Input| Expensing'!$C$8:$C$57,0),MATCH(Q$7,'[113]Input| Expensing'!$F$7:$J$7,0)),"")</f>
        <v>0</v>
      </c>
      <c r="R57" s="180">
        <f>IFERROR((G57-G167)*INDEX('[113]Input| Expensing'!$F$8:$J$57,MATCH($N57,'[113]Input| Expensing'!$C$8:$C$57,0),MATCH(R$7,'[113]Input| Expensing'!$F$7:$J$7,0)),"")</f>
        <v>0</v>
      </c>
      <c r="S57" s="180">
        <f>IFERROR((H57-H167)*INDEX('[113]Input| Expensing'!$F$8:$J$57,MATCH($N57,'[113]Input| Expensing'!$C$8:$C$57,0),MATCH(S$7,'[113]Input| Expensing'!$F$7:$J$7,0)),"")</f>
        <v>0</v>
      </c>
      <c r="T57" s="180">
        <f>IFERROR((I57-I167)*INDEX('[113]Input| Expensing'!$F$8:$J$57,MATCH($N57,'[113]Input| Expensing'!$C$8:$C$57,0),MATCH(T$7,'[113]Input| Expensing'!$F$7:$J$7,0)),"")</f>
        <v>0</v>
      </c>
      <c r="U57" s="180">
        <f>IFERROR((J57-J167)*INDEX('[113]Input| Expensing'!$F$8:$J$57,MATCH($N57,'[113]Input| Expensing'!$C$8:$C$57,0),MATCH(U$7,'[113]Input| Expensing'!$F$7:$J$7,0)),"")</f>
        <v>0</v>
      </c>
      <c r="V57" s="180">
        <f t="shared" si="3"/>
        <v>0</v>
      </c>
    </row>
    <row r="58" spans="1:22">
      <c r="C58" t="str">
        <f t="array" ref="C58">IFERROR(INDEX('[113]Input| Setup'!$E$8:$E$37,SMALL(IF('[113]Input| Setup'!$F$8:$F$37="TX",ROW('[113]Input| Setup'!$F$8:$F$37)-ROW('[113]Input| Setup'!$F$8)+1),ROWS('[113]Input| Setup'!$F$8:$F58))),"")</f>
        <v/>
      </c>
      <c r="D58" s="193">
        <f>IFERROR(SUM(D8:D57),"")</f>
        <v>16.294967698212215</v>
      </c>
      <c r="E58" s="193">
        <f>IFERROR(SUM(E8:E57),"")</f>
        <v>11.84399941185363</v>
      </c>
      <c r="F58" s="193">
        <f t="shared" ref="F58:K58" si="6">IFERROR(SUM(F8:F57),"")</f>
        <v>10.285310846503339</v>
      </c>
      <c r="G58" s="193">
        <f t="shared" si="6"/>
        <v>12.922974764188965</v>
      </c>
      <c r="H58" s="193">
        <f t="shared" si="6"/>
        <v>10.093406664760316</v>
      </c>
      <c r="I58" s="193">
        <f t="shared" si="6"/>
        <v>11.506398397788423</v>
      </c>
      <c r="J58" s="193">
        <f t="shared" si="6"/>
        <v>17.552166158533034</v>
      </c>
      <c r="K58" s="193">
        <f t="shared" si="6"/>
        <v>62.360256831774073</v>
      </c>
      <c r="N58" s="194"/>
      <c r="O58" s="193">
        <f>IFERROR(SUM(O8:O57),"")</f>
        <v>0</v>
      </c>
      <c r="P58" s="193">
        <f>IFERROR(SUM(P8:P57),"")</f>
        <v>0</v>
      </c>
      <c r="Q58" s="193">
        <f t="shared" ref="Q58:V58" si="7">IFERROR(SUM(Q8:Q57),"")</f>
        <v>0</v>
      </c>
      <c r="R58" s="193">
        <f t="shared" si="7"/>
        <v>0</v>
      </c>
      <c r="S58" s="193">
        <f t="shared" si="7"/>
        <v>0</v>
      </c>
      <c r="T58" s="193">
        <f t="shared" si="7"/>
        <v>0</v>
      </c>
      <c r="U58" s="193">
        <f t="shared" si="7"/>
        <v>0</v>
      </c>
      <c r="V58" s="193">
        <f t="shared" si="7"/>
        <v>0</v>
      </c>
    </row>
    <row r="59" spans="1:22" s="194" customFormat="1" ht="12.75">
      <c r="B59" s="195"/>
      <c r="C59" s="196"/>
      <c r="K59" s="171"/>
      <c r="V59" s="197"/>
    </row>
    <row r="60" spans="1:22" s="194" customFormat="1" ht="12.75">
      <c r="A60" s="274"/>
      <c r="B60" s="274"/>
      <c r="C60" s="274" t="str">
        <f>IFERROR(LEFT(C5,2)+1&amp;". Forecast capital contributions – Type 1 – as incurred ($millions "&amp;'[113]Input| Escalations'!$E$10&amp;" "&amp;'[113]Input| Escalations'!$D$10&amp;") (Transmission)","")</f>
        <v>62. Forecast capital contributions – Type 1 – as incurred ($millions June 2024) (Transmission)</v>
      </c>
      <c r="D60" s="274"/>
      <c r="E60" s="274"/>
      <c r="F60" s="274"/>
      <c r="G60" s="274"/>
      <c r="H60" s="274"/>
      <c r="I60" s="274"/>
      <c r="J60" s="274"/>
      <c r="K60" s="274"/>
      <c r="O60" s="198"/>
      <c r="Q60" s="198"/>
    </row>
    <row r="61" spans="1:22" s="194" customFormat="1">
      <c r="D61" s="188">
        <f>IF(ABS(('[113]Calc| Project Costs'!AD6+'[113]Calc| Project Costs'!BJ6)/10^3-D113-'[113]Output| PTRM (D)'!D113)&lt;0.0000001,0,1)</f>
        <v>0</v>
      </c>
      <c r="E61" s="188">
        <f>IF(ABS(('[113]Calc| Project Costs'!AE6+'[113]Calc| Project Costs'!BK6)/10^3-E113-'[113]Output| PTRM (D)'!E113)&lt;0.0000001,0,1)</f>
        <v>0</v>
      </c>
      <c r="F61" s="188">
        <f>IF(ABS(('[113]Calc| Project Costs'!AF6+'[113]Calc| Project Costs'!BL6)/10^3-F113-'[113]Output| PTRM (D)'!F113)&lt;0.0000001,0,1)</f>
        <v>0</v>
      </c>
      <c r="G61" s="188">
        <f>IF(ABS(('[113]Calc| Project Costs'!AG6+'[113]Calc| Project Costs'!BM6)/10^3-G113-'[113]Output| PTRM (D)'!G113)&lt;0.0000001,0,1)</f>
        <v>0</v>
      </c>
      <c r="H61" s="188">
        <f>IF(ABS(('[113]Calc| Project Costs'!AH6+'[113]Calc| Project Costs'!BN6)/10^3-H113-'[113]Output| PTRM (D)'!H113)&lt;0.0000001,0,1)</f>
        <v>0</v>
      </c>
      <c r="I61" s="188">
        <f>IF(ABS(('[113]Calc| Project Costs'!AI6+'[113]Calc| Project Costs'!BO6)/10^3-I113-'[113]Output| PTRM (D)'!I113)&lt;0.0000001,0,1)</f>
        <v>0</v>
      </c>
      <c r="J61" s="188">
        <f>IF(ABS(('[113]Calc| Project Costs'!AJ6+'[113]Calc| Project Costs'!BP6)/10^3-J113-'[113]Output| PTRM (D)'!J113)&lt;0.0000001,0,1)</f>
        <v>0</v>
      </c>
      <c r="O61" s="198"/>
      <c r="Q61" s="198"/>
    </row>
    <row r="62" spans="1:22" s="194" customFormat="1">
      <c r="B62"/>
      <c r="C62" s="189" t="s">
        <v>9</v>
      </c>
      <c r="D62" s="189" t="str">
        <f t="shared" ref="D62:J62" si="8">D$7</f>
        <v>2022-23</v>
      </c>
      <c r="E62" s="189" t="str">
        <f t="shared" si="8"/>
        <v>2023-24</v>
      </c>
      <c r="F62" s="189" t="str">
        <f t="shared" si="8"/>
        <v>2024-25</v>
      </c>
      <c r="G62" s="189" t="str">
        <f t="shared" si="8"/>
        <v>2025-26</v>
      </c>
      <c r="H62" s="189" t="str">
        <f t="shared" si="8"/>
        <v>2026-27</v>
      </c>
      <c r="I62" s="189" t="str">
        <f t="shared" si="8"/>
        <v>2027-28</v>
      </c>
      <c r="J62" s="189" t="str">
        <f t="shared" si="8"/>
        <v>2028-29</v>
      </c>
      <c r="K62" s="189" t="s">
        <v>5</v>
      </c>
    </row>
    <row r="63" spans="1:22" s="194" customFormat="1">
      <c r="B63" s="190">
        <v>1</v>
      </c>
      <c r="C63" s="191" t="str">
        <f t="shared" ref="C63:C112" si="9">IFERROR(C8,"")</f>
        <v>Sub-transmission Overhead</v>
      </c>
      <c r="D63" s="180">
        <f>SUMPRODUCT(INDEX('[113]Input| Projects'!$AR$10:$CO$1009, ,MATCH($C63,'[113]Input| Projects'!$AR$9:$CO$9,0)),'[113]Calc| Project Costs'!AD$10:AD$1009)/10^3+SUMPRODUCT(INDEX('[113]Input| Projects'!$AR$10:$CO$1009, ,MATCH($C8,'[113]Input| Projects'!$AR$9:$CO$9,0)),'[113]Calc| Project Costs'!BJ$10:BJ$1009)/10^3</f>
        <v>0</v>
      </c>
      <c r="E63" s="180">
        <f>SUMPRODUCT(INDEX('[113]Input| Projects'!$AR$10:$CO$1009, ,MATCH($C63,'[113]Input| Projects'!$AR$9:$CO$9,0)),'[113]Calc| Project Costs'!AE$10:AE$1009)/10^3+SUMPRODUCT(INDEX('[113]Input| Projects'!$AR$10:$CO$1009, ,MATCH($C8,'[113]Input| Projects'!$AR$9:$CO$9,0)),'[113]Calc| Project Costs'!BK$10:BK$1009)/10^3</f>
        <v>0</v>
      </c>
      <c r="F63" s="180">
        <f>SUMPRODUCT(INDEX('[113]Input| Projects'!$AR$10:$CO$1009, ,MATCH($C63,'[113]Input| Projects'!$AR$9:$CO$9,0)),'[113]Calc| Project Costs'!AF$10:AF$1009)/10^3+SUMPRODUCT(INDEX('[113]Input| Projects'!$AR$10:$CO$1009, ,MATCH($C8,'[113]Input| Projects'!$AR$9:$CO$9,0)),'[113]Calc| Project Costs'!BL$10:BL$1009)/10^3</f>
        <v>0</v>
      </c>
      <c r="G63" s="180">
        <f>SUMPRODUCT(INDEX('[113]Input| Projects'!$AR$10:$CO$1009, ,MATCH($C63,'[113]Input| Projects'!$AR$9:$CO$9,0)),'[113]Calc| Project Costs'!AG$10:AG$1009)/10^3+SUMPRODUCT(INDEX('[113]Input| Projects'!$AR$10:$CO$1009, ,MATCH($C8,'[113]Input| Projects'!$AR$9:$CO$9,0)),'[113]Calc| Project Costs'!BM$10:BM$1009)/10^3</f>
        <v>0</v>
      </c>
      <c r="H63" s="180">
        <f>SUMPRODUCT(INDEX('[113]Input| Projects'!$AR$10:$CO$1009, ,MATCH($C63,'[113]Input| Projects'!$AR$9:$CO$9,0)),'[113]Calc| Project Costs'!AH$10:AH$1009)/10^3+SUMPRODUCT(INDEX('[113]Input| Projects'!$AR$10:$CO$1009, ,MATCH($C8,'[113]Input| Projects'!$AR$9:$CO$9,0)),'[113]Calc| Project Costs'!BN$10:BN$1009)/10^3</f>
        <v>0</v>
      </c>
      <c r="I63" s="180">
        <f>SUMPRODUCT(INDEX('[113]Input| Projects'!$AR$10:$CO$1009, ,MATCH($C63,'[113]Input| Projects'!$AR$9:$CO$9,0)),'[113]Calc| Project Costs'!AI$10:AI$1009)/10^3+SUMPRODUCT(INDEX('[113]Input| Projects'!$AR$10:$CO$1009, ,MATCH($C8,'[113]Input| Projects'!$AR$9:$CO$9,0)),'[113]Calc| Project Costs'!BO$10:BO$1009)/10^3</f>
        <v>0</v>
      </c>
      <c r="J63" s="180">
        <f>SUMPRODUCT(INDEX('[113]Input| Projects'!$AR$10:$CO$1009, ,MATCH($C63,'[113]Input| Projects'!$AR$9:$CO$9,0)),'[113]Calc| Project Costs'!AJ$10:AJ$1009)/10^3+SUMPRODUCT(INDEX('[113]Input| Projects'!$AR$10:$CO$1009, ,MATCH($C8,'[113]Input| Projects'!$AR$9:$CO$9,0)),'[113]Calc| Project Costs'!BP$10:BP$1009)/10^3</f>
        <v>0</v>
      </c>
      <c r="K63" s="180">
        <f>IFERROR(SUM(F63:J63),"")</f>
        <v>0</v>
      </c>
      <c r="O63" s="199"/>
      <c r="Q63" s="199"/>
    </row>
    <row r="64" spans="1:22" s="194" customFormat="1">
      <c r="B64" s="190">
        <f>IFERROR(B63+1,"")</f>
        <v>2</v>
      </c>
      <c r="C64" s="191" t="str">
        <f t="shared" si="9"/>
        <v>Sub-transmission Underground</v>
      </c>
      <c r="D64" s="180">
        <f>SUMPRODUCT(INDEX('[113]Input| Projects'!$AR$10:$CO$1009, ,MATCH($C64,'[113]Input| Projects'!$AR$9:$CO$9,0)),'[113]Calc| Project Costs'!AD$10:AD$1009)/10^3+SUMPRODUCT(INDEX('[113]Input| Projects'!$AR$10:$CO$1009, ,MATCH($C9,'[113]Input| Projects'!$AR$9:$CO$9,0)),'[113]Calc| Project Costs'!BJ$10:BJ$1009)/10^3</f>
        <v>0</v>
      </c>
      <c r="E64" s="180">
        <f>SUMPRODUCT(INDEX('[113]Input| Projects'!$AR$10:$CO$1009, ,MATCH($C64,'[113]Input| Projects'!$AR$9:$CO$9,0)),'[113]Calc| Project Costs'!AE$10:AE$1009)/10^3+SUMPRODUCT(INDEX('[113]Input| Projects'!$AR$10:$CO$1009, ,MATCH($C9,'[113]Input| Projects'!$AR$9:$CO$9,0)),'[113]Calc| Project Costs'!BK$10:BK$1009)/10^3</f>
        <v>0</v>
      </c>
      <c r="F64" s="180">
        <f>SUMPRODUCT(INDEX('[113]Input| Projects'!$AR$10:$CO$1009, ,MATCH($C64,'[113]Input| Projects'!$AR$9:$CO$9,0)),'[113]Calc| Project Costs'!AF$10:AF$1009)/10^3+SUMPRODUCT(INDEX('[113]Input| Projects'!$AR$10:$CO$1009, ,MATCH($C9,'[113]Input| Projects'!$AR$9:$CO$9,0)),'[113]Calc| Project Costs'!BL$10:BL$1009)/10^3</f>
        <v>0</v>
      </c>
      <c r="G64" s="180">
        <f>SUMPRODUCT(INDEX('[113]Input| Projects'!$AR$10:$CO$1009, ,MATCH($C64,'[113]Input| Projects'!$AR$9:$CO$9,0)),'[113]Calc| Project Costs'!AG$10:AG$1009)/10^3+SUMPRODUCT(INDEX('[113]Input| Projects'!$AR$10:$CO$1009, ,MATCH($C9,'[113]Input| Projects'!$AR$9:$CO$9,0)),'[113]Calc| Project Costs'!BM$10:BM$1009)/10^3</f>
        <v>0</v>
      </c>
      <c r="H64" s="180">
        <f>SUMPRODUCT(INDEX('[113]Input| Projects'!$AR$10:$CO$1009, ,MATCH($C64,'[113]Input| Projects'!$AR$9:$CO$9,0)),'[113]Calc| Project Costs'!AH$10:AH$1009)/10^3+SUMPRODUCT(INDEX('[113]Input| Projects'!$AR$10:$CO$1009, ,MATCH($C9,'[113]Input| Projects'!$AR$9:$CO$9,0)),'[113]Calc| Project Costs'!BN$10:BN$1009)/10^3</f>
        <v>0</v>
      </c>
      <c r="I64" s="180">
        <f>SUMPRODUCT(INDEX('[113]Input| Projects'!$AR$10:$CO$1009, ,MATCH($C64,'[113]Input| Projects'!$AR$9:$CO$9,0)),'[113]Calc| Project Costs'!AI$10:AI$1009)/10^3+SUMPRODUCT(INDEX('[113]Input| Projects'!$AR$10:$CO$1009, ,MATCH($C9,'[113]Input| Projects'!$AR$9:$CO$9,0)),'[113]Calc| Project Costs'!BO$10:BO$1009)/10^3</f>
        <v>0</v>
      </c>
      <c r="J64" s="180">
        <f>SUMPRODUCT(INDEX('[113]Input| Projects'!$AR$10:$CO$1009, ,MATCH($C64,'[113]Input| Projects'!$AR$9:$CO$9,0)),'[113]Calc| Project Costs'!AJ$10:AJ$1009)/10^3+SUMPRODUCT(INDEX('[113]Input| Projects'!$AR$10:$CO$1009, ,MATCH($C9,'[113]Input| Projects'!$AR$9:$CO$9,0)),'[113]Calc| Project Costs'!BP$10:BP$1009)/10^3</f>
        <v>0</v>
      </c>
      <c r="K64" s="180">
        <f t="shared" ref="K64:K112" si="10">IFERROR(SUM(F64:J64),"")</f>
        <v>0</v>
      </c>
      <c r="O64" s="199"/>
      <c r="Q64" s="199"/>
    </row>
    <row r="65" spans="2:17" s="194" customFormat="1">
      <c r="B65" s="190">
        <f t="shared" ref="B65:B112" si="11">IFERROR(B64+1,"")</f>
        <v>3</v>
      </c>
      <c r="C65" s="191" t="str">
        <f t="shared" si="9"/>
        <v>Zone Substation Tx</v>
      </c>
      <c r="D65" s="180">
        <f>SUMPRODUCT(INDEX('[113]Input| Projects'!$AR$10:$CO$1009, ,MATCH($C65,'[113]Input| Projects'!$AR$9:$CO$9,0)),'[113]Calc| Project Costs'!AD$10:AD$1009)/10^3+SUMPRODUCT(INDEX('[113]Input| Projects'!$AR$10:$CO$1009, ,MATCH($C10,'[113]Input| Projects'!$AR$9:$CO$9,0)),'[113]Calc| Project Costs'!BJ$10:BJ$1009)/10^3</f>
        <v>0</v>
      </c>
      <c r="E65" s="180">
        <f>SUMPRODUCT(INDEX('[113]Input| Projects'!$AR$10:$CO$1009, ,MATCH($C65,'[113]Input| Projects'!$AR$9:$CO$9,0)),'[113]Calc| Project Costs'!AE$10:AE$1009)/10^3+SUMPRODUCT(INDEX('[113]Input| Projects'!$AR$10:$CO$1009, ,MATCH($C10,'[113]Input| Projects'!$AR$9:$CO$9,0)),'[113]Calc| Project Costs'!BK$10:BK$1009)/10^3</f>
        <v>18.085269577468935</v>
      </c>
      <c r="F65" s="180">
        <f>SUMPRODUCT(INDEX('[113]Input| Projects'!$AR$10:$CO$1009, ,MATCH($C65,'[113]Input| Projects'!$AR$9:$CO$9,0)),'[113]Calc| Project Costs'!AF$10:AF$1009)/10^3+SUMPRODUCT(INDEX('[113]Input| Projects'!$AR$10:$CO$1009, ,MATCH($C10,'[113]Input| Projects'!$AR$9:$CO$9,0)),'[113]Calc| Project Costs'!BL$10:BL$1009)/10^3</f>
        <v>0</v>
      </c>
      <c r="G65" s="180">
        <f>SUMPRODUCT(INDEX('[113]Input| Projects'!$AR$10:$CO$1009, ,MATCH($C65,'[113]Input| Projects'!$AR$9:$CO$9,0)),'[113]Calc| Project Costs'!AG$10:AG$1009)/10^3+SUMPRODUCT(INDEX('[113]Input| Projects'!$AR$10:$CO$1009, ,MATCH($C10,'[113]Input| Projects'!$AR$9:$CO$9,0)),'[113]Calc| Project Costs'!BM$10:BM$1009)/10^3</f>
        <v>0</v>
      </c>
      <c r="H65" s="180">
        <f>SUMPRODUCT(INDEX('[113]Input| Projects'!$AR$10:$CO$1009, ,MATCH($C65,'[113]Input| Projects'!$AR$9:$CO$9,0)),'[113]Calc| Project Costs'!AH$10:AH$1009)/10^3+SUMPRODUCT(INDEX('[113]Input| Projects'!$AR$10:$CO$1009, ,MATCH($C10,'[113]Input| Projects'!$AR$9:$CO$9,0)),'[113]Calc| Project Costs'!BN$10:BN$1009)/10^3</f>
        <v>0</v>
      </c>
      <c r="I65" s="180">
        <f>SUMPRODUCT(INDEX('[113]Input| Projects'!$AR$10:$CO$1009, ,MATCH($C65,'[113]Input| Projects'!$AR$9:$CO$9,0)),'[113]Calc| Project Costs'!AI$10:AI$1009)/10^3+SUMPRODUCT(INDEX('[113]Input| Projects'!$AR$10:$CO$1009, ,MATCH($C10,'[113]Input| Projects'!$AR$9:$CO$9,0)),'[113]Calc| Project Costs'!BO$10:BO$1009)/10^3</f>
        <v>0</v>
      </c>
      <c r="J65" s="180">
        <f>SUMPRODUCT(INDEX('[113]Input| Projects'!$AR$10:$CO$1009, ,MATCH($C65,'[113]Input| Projects'!$AR$9:$CO$9,0)),'[113]Calc| Project Costs'!AJ$10:AJ$1009)/10^3+SUMPRODUCT(INDEX('[113]Input| Projects'!$AR$10:$CO$1009, ,MATCH($C10,'[113]Input| Projects'!$AR$9:$CO$9,0)),'[113]Calc| Project Costs'!BP$10:BP$1009)/10^3</f>
        <v>0</v>
      </c>
      <c r="K65" s="180">
        <f t="shared" si="10"/>
        <v>0</v>
      </c>
      <c r="O65" s="199"/>
      <c r="Q65" s="199"/>
    </row>
    <row r="66" spans="2:17" s="194" customFormat="1">
      <c r="B66" s="190">
        <f t="shared" si="11"/>
        <v>4</v>
      </c>
      <c r="C66" s="191" t="str">
        <f t="shared" si="9"/>
        <v>IT &amp; Communication Systems (Networks) Tx</v>
      </c>
      <c r="D66" s="180">
        <f>SUMPRODUCT(INDEX('[113]Input| Projects'!$AR$10:$CO$1009, ,MATCH($C66,'[113]Input| Projects'!$AR$9:$CO$9,0)),'[113]Calc| Project Costs'!AD$10:AD$1009)/10^3+SUMPRODUCT(INDEX('[113]Input| Projects'!$AR$10:$CO$1009, ,MATCH($C11,'[113]Input| Projects'!$AR$9:$CO$9,0)),'[113]Calc| Project Costs'!BJ$10:BJ$1009)/10^3</f>
        <v>0</v>
      </c>
      <c r="E66" s="180">
        <f>SUMPRODUCT(INDEX('[113]Input| Projects'!$AR$10:$CO$1009, ,MATCH($C66,'[113]Input| Projects'!$AR$9:$CO$9,0)),'[113]Calc| Project Costs'!AE$10:AE$1009)/10^3+SUMPRODUCT(INDEX('[113]Input| Projects'!$AR$10:$CO$1009, ,MATCH($C11,'[113]Input| Projects'!$AR$9:$CO$9,0)),'[113]Calc| Project Costs'!BK$10:BK$1009)/10^3</f>
        <v>0</v>
      </c>
      <c r="F66" s="180">
        <f>SUMPRODUCT(INDEX('[113]Input| Projects'!$AR$10:$CO$1009, ,MATCH($C66,'[113]Input| Projects'!$AR$9:$CO$9,0)),'[113]Calc| Project Costs'!AF$10:AF$1009)/10^3+SUMPRODUCT(INDEX('[113]Input| Projects'!$AR$10:$CO$1009, ,MATCH($C11,'[113]Input| Projects'!$AR$9:$CO$9,0)),'[113]Calc| Project Costs'!BL$10:BL$1009)/10^3</f>
        <v>0</v>
      </c>
      <c r="G66" s="180">
        <f>SUMPRODUCT(INDEX('[113]Input| Projects'!$AR$10:$CO$1009, ,MATCH($C66,'[113]Input| Projects'!$AR$9:$CO$9,0)),'[113]Calc| Project Costs'!AG$10:AG$1009)/10^3+SUMPRODUCT(INDEX('[113]Input| Projects'!$AR$10:$CO$1009, ,MATCH($C11,'[113]Input| Projects'!$AR$9:$CO$9,0)),'[113]Calc| Project Costs'!BM$10:BM$1009)/10^3</f>
        <v>0</v>
      </c>
      <c r="H66" s="180">
        <f>SUMPRODUCT(INDEX('[113]Input| Projects'!$AR$10:$CO$1009, ,MATCH($C66,'[113]Input| Projects'!$AR$9:$CO$9,0)),'[113]Calc| Project Costs'!AH$10:AH$1009)/10^3+SUMPRODUCT(INDEX('[113]Input| Projects'!$AR$10:$CO$1009, ,MATCH($C11,'[113]Input| Projects'!$AR$9:$CO$9,0)),'[113]Calc| Project Costs'!BN$10:BN$1009)/10^3</f>
        <v>0</v>
      </c>
      <c r="I66" s="180">
        <f>SUMPRODUCT(INDEX('[113]Input| Projects'!$AR$10:$CO$1009, ,MATCH($C66,'[113]Input| Projects'!$AR$9:$CO$9,0)),'[113]Calc| Project Costs'!AI$10:AI$1009)/10^3+SUMPRODUCT(INDEX('[113]Input| Projects'!$AR$10:$CO$1009, ,MATCH($C11,'[113]Input| Projects'!$AR$9:$CO$9,0)),'[113]Calc| Project Costs'!BO$10:BO$1009)/10^3</f>
        <v>0</v>
      </c>
      <c r="J66" s="180">
        <f>SUMPRODUCT(INDEX('[113]Input| Projects'!$AR$10:$CO$1009, ,MATCH($C66,'[113]Input| Projects'!$AR$9:$CO$9,0)),'[113]Calc| Project Costs'!AJ$10:AJ$1009)/10^3+SUMPRODUCT(INDEX('[113]Input| Projects'!$AR$10:$CO$1009, ,MATCH($C11,'[113]Input| Projects'!$AR$9:$CO$9,0)),'[113]Calc| Project Costs'!BP$10:BP$1009)/10^3</f>
        <v>0</v>
      </c>
      <c r="K66" s="180">
        <f t="shared" si="10"/>
        <v>0</v>
      </c>
      <c r="O66" s="199"/>
      <c r="Q66" s="199"/>
    </row>
    <row r="67" spans="2:17" s="194" customFormat="1">
      <c r="B67" s="190">
        <f t="shared" si="11"/>
        <v>5</v>
      </c>
      <c r="C67" s="191" t="str">
        <f t="shared" si="9"/>
        <v>Motor Vehicles Tx</v>
      </c>
      <c r="D67" s="180">
        <f>SUMPRODUCT(INDEX('[113]Input| Projects'!$AR$10:$CO$1009, ,MATCH($C67,'[113]Input| Projects'!$AR$9:$CO$9,0)),'[113]Calc| Project Costs'!AD$10:AD$1009)/10^3+SUMPRODUCT(INDEX('[113]Input| Projects'!$AR$10:$CO$1009, ,MATCH($C12,'[113]Input| Projects'!$AR$9:$CO$9,0)),'[113]Calc| Project Costs'!BJ$10:BJ$1009)/10^3</f>
        <v>0</v>
      </c>
      <c r="E67" s="180">
        <f>SUMPRODUCT(INDEX('[113]Input| Projects'!$AR$10:$CO$1009, ,MATCH($C67,'[113]Input| Projects'!$AR$9:$CO$9,0)),'[113]Calc| Project Costs'!AE$10:AE$1009)/10^3+SUMPRODUCT(INDEX('[113]Input| Projects'!$AR$10:$CO$1009, ,MATCH($C12,'[113]Input| Projects'!$AR$9:$CO$9,0)),'[113]Calc| Project Costs'!BK$10:BK$1009)/10^3</f>
        <v>0</v>
      </c>
      <c r="F67" s="180">
        <f>SUMPRODUCT(INDEX('[113]Input| Projects'!$AR$10:$CO$1009, ,MATCH($C67,'[113]Input| Projects'!$AR$9:$CO$9,0)),'[113]Calc| Project Costs'!AF$10:AF$1009)/10^3+SUMPRODUCT(INDEX('[113]Input| Projects'!$AR$10:$CO$1009, ,MATCH($C12,'[113]Input| Projects'!$AR$9:$CO$9,0)),'[113]Calc| Project Costs'!BL$10:BL$1009)/10^3</f>
        <v>0</v>
      </c>
      <c r="G67" s="180">
        <f>SUMPRODUCT(INDEX('[113]Input| Projects'!$AR$10:$CO$1009, ,MATCH($C67,'[113]Input| Projects'!$AR$9:$CO$9,0)),'[113]Calc| Project Costs'!AG$10:AG$1009)/10^3+SUMPRODUCT(INDEX('[113]Input| Projects'!$AR$10:$CO$1009, ,MATCH($C12,'[113]Input| Projects'!$AR$9:$CO$9,0)),'[113]Calc| Project Costs'!BM$10:BM$1009)/10^3</f>
        <v>0</v>
      </c>
      <c r="H67" s="180">
        <f>SUMPRODUCT(INDEX('[113]Input| Projects'!$AR$10:$CO$1009, ,MATCH($C67,'[113]Input| Projects'!$AR$9:$CO$9,0)),'[113]Calc| Project Costs'!AH$10:AH$1009)/10^3+SUMPRODUCT(INDEX('[113]Input| Projects'!$AR$10:$CO$1009, ,MATCH($C12,'[113]Input| Projects'!$AR$9:$CO$9,0)),'[113]Calc| Project Costs'!BN$10:BN$1009)/10^3</f>
        <v>0</v>
      </c>
      <c r="I67" s="180">
        <f>SUMPRODUCT(INDEX('[113]Input| Projects'!$AR$10:$CO$1009, ,MATCH($C67,'[113]Input| Projects'!$AR$9:$CO$9,0)),'[113]Calc| Project Costs'!AI$10:AI$1009)/10^3+SUMPRODUCT(INDEX('[113]Input| Projects'!$AR$10:$CO$1009, ,MATCH($C12,'[113]Input| Projects'!$AR$9:$CO$9,0)),'[113]Calc| Project Costs'!BO$10:BO$1009)/10^3</f>
        <v>0</v>
      </c>
      <c r="J67" s="180">
        <f>SUMPRODUCT(INDEX('[113]Input| Projects'!$AR$10:$CO$1009, ,MATCH($C67,'[113]Input| Projects'!$AR$9:$CO$9,0)),'[113]Calc| Project Costs'!AJ$10:AJ$1009)/10^3+SUMPRODUCT(INDEX('[113]Input| Projects'!$AR$10:$CO$1009, ,MATCH($C12,'[113]Input| Projects'!$AR$9:$CO$9,0)),'[113]Calc| Project Costs'!BP$10:BP$1009)/10^3</f>
        <v>0</v>
      </c>
      <c r="K67" s="180">
        <f t="shared" si="10"/>
        <v>0</v>
      </c>
      <c r="O67" s="199"/>
      <c r="Q67" s="199"/>
    </row>
    <row r="68" spans="2:17" s="194" customFormat="1">
      <c r="B68" s="190">
        <f t="shared" si="11"/>
        <v>6</v>
      </c>
      <c r="C68" s="191" t="str">
        <f t="shared" si="9"/>
        <v>Other Non-System Assets (Networks) Tx</v>
      </c>
      <c r="D68" s="180">
        <f>SUMPRODUCT(INDEX('[113]Input| Projects'!$AR$10:$CO$1009, ,MATCH($C68,'[113]Input| Projects'!$AR$9:$CO$9,0)),'[113]Calc| Project Costs'!AD$10:AD$1009)/10^3+SUMPRODUCT(INDEX('[113]Input| Projects'!$AR$10:$CO$1009, ,MATCH($C13,'[113]Input| Projects'!$AR$9:$CO$9,0)),'[113]Calc| Project Costs'!BJ$10:BJ$1009)/10^3</f>
        <v>0</v>
      </c>
      <c r="E68" s="180">
        <f>SUMPRODUCT(INDEX('[113]Input| Projects'!$AR$10:$CO$1009, ,MATCH($C68,'[113]Input| Projects'!$AR$9:$CO$9,0)),'[113]Calc| Project Costs'!AE$10:AE$1009)/10^3+SUMPRODUCT(INDEX('[113]Input| Projects'!$AR$10:$CO$1009, ,MATCH($C13,'[113]Input| Projects'!$AR$9:$CO$9,0)),'[113]Calc| Project Costs'!BK$10:BK$1009)/10^3</f>
        <v>0</v>
      </c>
      <c r="F68" s="180">
        <f>SUMPRODUCT(INDEX('[113]Input| Projects'!$AR$10:$CO$1009, ,MATCH($C68,'[113]Input| Projects'!$AR$9:$CO$9,0)),'[113]Calc| Project Costs'!AF$10:AF$1009)/10^3+SUMPRODUCT(INDEX('[113]Input| Projects'!$AR$10:$CO$1009, ,MATCH($C13,'[113]Input| Projects'!$AR$9:$CO$9,0)),'[113]Calc| Project Costs'!BL$10:BL$1009)/10^3</f>
        <v>0</v>
      </c>
      <c r="G68" s="180">
        <f>SUMPRODUCT(INDEX('[113]Input| Projects'!$AR$10:$CO$1009, ,MATCH($C68,'[113]Input| Projects'!$AR$9:$CO$9,0)),'[113]Calc| Project Costs'!AG$10:AG$1009)/10^3+SUMPRODUCT(INDEX('[113]Input| Projects'!$AR$10:$CO$1009, ,MATCH($C13,'[113]Input| Projects'!$AR$9:$CO$9,0)),'[113]Calc| Project Costs'!BM$10:BM$1009)/10^3</f>
        <v>0</v>
      </c>
      <c r="H68" s="180">
        <f>SUMPRODUCT(INDEX('[113]Input| Projects'!$AR$10:$CO$1009, ,MATCH($C68,'[113]Input| Projects'!$AR$9:$CO$9,0)),'[113]Calc| Project Costs'!AH$10:AH$1009)/10^3+SUMPRODUCT(INDEX('[113]Input| Projects'!$AR$10:$CO$1009, ,MATCH($C13,'[113]Input| Projects'!$AR$9:$CO$9,0)),'[113]Calc| Project Costs'!BN$10:BN$1009)/10^3</f>
        <v>0</v>
      </c>
      <c r="I68" s="180">
        <f>SUMPRODUCT(INDEX('[113]Input| Projects'!$AR$10:$CO$1009, ,MATCH($C68,'[113]Input| Projects'!$AR$9:$CO$9,0)),'[113]Calc| Project Costs'!AI$10:AI$1009)/10^3+SUMPRODUCT(INDEX('[113]Input| Projects'!$AR$10:$CO$1009, ,MATCH($C13,'[113]Input| Projects'!$AR$9:$CO$9,0)),'[113]Calc| Project Costs'!BO$10:BO$1009)/10^3</f>
        <v>0</v>
      </c>
      <c r="J68" s="180">
        <f>SUMPRODUCT(INDEX('[113]Input| Projects'!$AR$10:$CO$1009, ,MATCH($C68,'[113]Input| Projects'!$AR$9:$CO$9,0)),'[113]Calc| Project Costs'!AJ$10:AJ$1009)/10^3+SUMPRODUCT(INDEX('[113]Input| Projects'!$AR$10:$CO$1009, ,MATCH($C13,'[113]Input| Projects'!$AR$9:$CO$9,0)),'[113]Calc| Project Costs'!BP$10:BP$1009)/10^3</f>
        <v>0</v>
      </c>
      <c r="K68" s="180">
        <f t="shared" si="10"/>
        <v>0</v>
      </c>
    </row>
    <row r="69" spans="2:17" s="194" customFormat="1">
      <c r="B69" s="190">
        <f t="shared" si="11"/>
        <v>7</v>
      </c>
      <c r="C69" s="191" t="str">
        <f t="shared" si="9"/>
        <v>IT Systems (Corporate) Tx</v>
      </c>
      <c r="D69" s="180">
        <f>SUMPRODUCT(INDEX('[113]Input| Projects'!$AR$10:$CO$1009, ,MATCH($C69,'[113]Input| Projects'!$AR$9:$CO$9,0)),'[113]Calc| Project Costs'!AD$10:AD$1009)/10^3+SUMPRODUCT(INDEX('[113]Input| Projects'!$AR$10:$CO$1009, ,MATCH($C14,'[113]Input| Projects'!$AR$9:$CO$9,0)),'[113]Calc| Project Costs'!BJ$10:BJ$1009)/10^3</f>
        <v>0</v>
      </c>
      <c r="E69" s="180">
        <f>SUMPRODUCT(INDEX('[113]Input| Projects'!$AR$10:$CO$1009, ,MATCH($C69,'[113]Input| Projects'!$AR$9:$CO$9,0)),'[113]Calc| Project Costs'!AE$10:AE$1009)/10^3+SUMPRODUCT(INDEX('[113]Input| Projects'!$AR$10:$CO$1009, ,MATCH($C14,'[113]Input| Projects'!$AR$9:$CO$9,0)),'[113]Calc| Project Costs'!BK$10:BK$1009)/10^3</f>
        <v>0</v>
      </c>
      <c r="F69" s="180">
        <f>SUMPRODUCT(INDEX('[113]Input| Projects'!$AR$10:$CO$1009, ,MATCH($C69,'[113]Input| Projects'!$AR$9:$CO$9,0)),'[113]Calc| Project Costs'!AF$10:AF$1009)/10^3+SUMPRODUCT(INDEX('[113]Input| Projects'!$AR$10:$CO$1009, ,MATCH($C14,'[113]Input| Projects'!$AR$9:$CO$9,0)),'[113]Calc| Project Costs'!BL$10:BL$1009)/10^3</f>
        <v>0</v>
      </c>
      <c r="G69" s="180">
        <f>SUMPRODUCT(INDEX('[113]Input| Projects'!$AR$10:$CO$1009, ,MATCH($C69,'[113]Input| Projects'!$AR$9:$CO$9,0)),'[113]Calc| Project Costs'!AG$10:AG$1009)/10^3+SUMPRODUCT(INDEX('[113]Input| Projects'!$AR$10:$CO$1009, ,MATCH($C14,'[113]Input| Projects'!$AR$9:$CO$9,0)),'[113]Calc| Project Costs'!BM$10:BM$1009)/10^3</f>
        <v>0</v>
      </c>
      <c r="H69" s="180">
        <f>SUMPRODUCT(INDEX('[113]Input| Projects'!$AR$10:$CO$1009, ,MATCH($C69,'[113]Input| Projects'!$AR$9:$CO$9,0)),'[113]Calc| Project Costs'!AH$10:AH$1009)/10^3+SUMPRODUCT(INDEX('[113]Input| Projects'!$AR$10:$CO$1009, ,MATCH($C14,'[113]Input| Projects'!$AR$9:$CO$9,0)),'[113]Calc| Project Costs'!BN$10:BN$1009)/10^3</f>
        <v>0</v>
      </c>
      <c r="I69" s="180">
        <f>SUMPRODUCT(INDEX('[113]Input| Projects'!$AR$10:$CO$1009, ,MATCH($C69,'[113]Input| Projects'!$AR$9:$CO$9,0)),'[113]Calc| Project Costs'!AI$10:AI$1009)/10^3+SUMPRODUCT(INDEX('[113]Input| Projects'!$AR$10:$CO$1009, ,MATCH($C14,'[113]Input| Projects'!$AR$9:$CO$9,0)),'[113]Calc| Project Costs'!BO$10:BO$1009)/10^3</f>
        <v>0</v>
      </c>
      <c r="J69" s="180">
        <f>SUMPRODUCT(INDEX('[113]Input| Projects'!$AR$10:$CO$1009, ,MATCH($C69,'[113]Input| Projects'!$AR$9:$CO$9,0)),'[113]Calc| Project Costs'!AJ$10:AJ$1009)/10^3+SUMPRODUCT(INDEX('[113]Input| Projects'!$AR$10:$CO$1009, ,MATCH($C14,'[113]Input| Projects'!$AR$9:$CO$9,0)),'[113]Calc| Project Costs'!BP$10:BP$1009)/10^3</f>
        <v>0</v>
      </c>
      <c r="K69" s="180">
        <f t="shared" si="10"/>
        <v>0</v>
      </c>
    </row>
    <row r="70" spans="2:17" s="194" customFormat="1">
      <c r="B70" s="190">
        <f t="shared" si="11"/>
        <v>8</v>
      </c>
      <c r="C70" s="191" t="str">
        <f t="shared" si="9"/>
        <v>Telecommunications (Corporate) Tx</v>
      </c>
      <c r="D70" s="180">
        <f>SUMPRODUCT(INDEX('[113]Input| Projects'!$AR$10:$CO$1009, ,MATCH($C70,'[113]Input| Projects'!$AR$9:$CO$9,0)),'[113]Calc| Project Costs'!AD$10:AD$1009)/10^3+SUMPRODUCT(INDEX('[113]Input| Projects'!$AR$10:$CO$1009, ,MATCH($C15,'[113]Input| Projects'!$AR$9:$CO$9,0)),'[113]Calc| Project Costs'!BJ$10:BJ$1009)/10^3</f>
        <v>0</v>
      </c>
      <c r="E70" s="180">
        <f>SUMPRODUCT(INDEX('[113]Input| Projects'!$AR$10:$CO$1009, ,MATCH($C70,'[113]Input| Projects'!$AR$9:$CO$9,0)),'[113]Calc| Project Costs'!AE$10:AE$1009)/10^3+SUMPRODUCT(INDEX('[113]Input| Projects'!$AR$10:$CO$1009, ,MATCH($C15,'[113]Input| Projects'!$AR$9:$CO$9,0)),'[113]Calc| Project Costs'!BK$10:BK$1009)/10^3</f>
        <v>0</v>
      </c>
      <c r="F70" s="180">
        <f>SUMPRODUCT(INDEX('[113]Input| Projects'!$AR$10:$CO$1009, ,MATCH($C70,'[113]Input| Projects'!$AR$9:$CO$9,0)),'[113]Calc| Project Costs'!AF$10:AF$1009)/10^3+SUMPRODUCT(INDEX('[113]Input| Projects'!$AR$10:$CO$1009, ,MATCH($C15,'[113]Input| Projects'!$AR$9:$CO$9,0)),'[113]Calc| Project Costs'!BL$10:BL$1009)/10^3</f>
        <v>0</v>
      </c>
      <c r="G70" s="180">
        <f>SUMPRODUCT(INDEX('[113]Input| Projects'!$AR$10:$CO$1009, ,MATCH($C70,'[113]Input| Projects'!$AR$9:$CO$9,0)),'[113]Calc| Project Costs'!AG$10:AG$1009)/10^3+SUMPRODUCT(INDEX('[113]Input| Projects'!$AR$10:$CO$1009, ,MATCH($C15,'[113]Input| Projects'!$AR$9:$CO$9,0)),'[113]Calc| Project Costs'!BM$10:BM$1009)/10^3</f>
        <v>0</v>
      </c>
      <c r="H70" s="180">
        <f>SUMPRODUCT(INDEX('[113]Input| Projects'!$AR$10:$CO$1009, ,MATCH($C70,'[113]Input| Projects'!$AR$9:$CO$9,0)),'[113]Calc| Project Costs'!AH$10:AH$1009)/10^3+SUMPRODUCT(INDEX('[113]Input| Projects'!$AR$10:$CO$1009, ,MATCH($C15,'[113]Input| Projects'!$AR$9:$CO$9,0)),'[113]Calc| Project Costs'!BN$10:BN$1009)/10^3</f>
        <v>0</v>
      </c>
      <c r="I70" s="180">
        <f>SUMPRODUCT(INDEX('[113]Input| Projects'!$AR$10:$CO$1009, ,MATCH($C70,'[113]Input| Projects'!$AR$9:$CO$9,0)),'[113]Calc| Project Costs'!AI$10:AI$1009)/10^3+SUMPRODUCT(INDEX('[113]Input| Projects'!$AR$10:$CO$1009, ,MATCH($C15,'[113]Input| Projects'!$AR$9:$CO$9,0)),'[113]Calc| Project Costs'!BO$10:BO$1009)/10^3</f>
        <v>0</v>
      </c>
      <c r="J70" s="180">
        <f>SUMPRODUCT(INDEX('[113]Input| Projects'!$AR$10:$CO$1009, ,MATCH($C70,'[113]Input| Projects'!$AR$9:$CO$9,0)),'[113]Calc| Project Costs'!AJ$10:AJ$1009)/10^3+SUMPRODUCT(INDEX('[113]Input| Projects'!$AR$10:$CO$1009, ,MATCH($C15,'[113]Input| Projects'!$AR$9:$CO$9,0)),'[113]Calc| Project Costs'!BP$10:BP$1009)/10^3</f>
        <v>0</v>
      </c>
      <c r="K70" s="180">
        <f t="shared" si="10"/>
        <v>0</v>
      </c>
    </row>
    <row r="71" spans="2:17" s="194" customFormat="1">
      <c r="B71" s="190">
        <f t="shared" si="11"/>
        <v>9</v>
      </c>
      <c r="C71" s="191" t="str">
        <f t="shared" si="9"/>
        <v>Other Non-System Assets (Corporate) Tx</v>
      </c>
      <c r="D71" s="180">
        <f>SUMPRODUCT(INDEX('[113]Input| Projects'!$AR$10:$CO$1009, ,MATCH($C71,'[113]Input| Projects'!$AR$9:$CO$9,0)),'[113]Calc| Project Costs'!AD$10:AD$1009)/10^3+SUMPRODUCT(INDEX('[113]Input| Projects'!$AR$10:$CO$1009, ,MATCH($C16,'[113]Input| Projects'!$AR$9:$CO$9,0)),'[113]Calc| Project Costs'!BJ$10:BJ$1009)/10^3</f>
        <v>0</v>
      </c>
      <c r="E71" s="180">
        <f>SUMPRODUCT(INDEX('[113]Input| Projects'!$AR$10:$CO$1009, ,MATCH($C71,'[113]Input| Projects'!$AR$9:$CO$9,0)),'[113]Calc| Project Costs'!AE$10:AE$1009)/10^3+SUMPRODUCT(INDEX('[113]Input| Projects'!$AR$10:$CO$1009, ,MATCH($C16,'[113]Input| Projects'!$AR$9:$CO$9,0)),'[113]Calc| Project Costs'!BK$10:BK$1009)/10^3</f>
        <v>0</v>
      </c>
      <c r="F71" s="180">
        <f>SUMPRODUCT(INDEX('[113]Input| Projects'!$AR$10:$CO$1009, ,MATCH($C71,'[113]Input| Projects'!$AR$9:$CO$9,0)),'[113]Calc| Project Costs'!AF$10:AF$1009)/10^3+SUMPRODUCT(INDEX('[113]Input| Projects'!$AR$10:$CO$1009, ,MATCH($C16,'[113]Input| Projects'!$AR$9:$CO$9,0)),'[113]Calc| Project Costs'!BL$10:BL$1009)/10^3</f>
        <v>0</v>
      </c>
      <c r="G71" s="180">
        <f>SUMPRODUCT(INDEX('[113]Input| Projects'!$AR$10:$CO$1009, ,MATCH($C71,'[113]Input| Projects'!$AR$9:$CO$9,0)),'[113]Calc| Project Costs'!AG$10:AG$1009)/10^3+SUMPRODUCT(INDEX('[113]Input| Projects'!$AR$10:$CO$1009, ,MATCH($C16,'[113]Input| Projects'!$AR$9:$CO$9,0)),'[113]Calc| Project Costs'!BM$10:BM$1009)/10^3</f>
        <v>0</v>
      </c>
      <c r="H71" s="180">
        <f>SUMPRODUCT(INDEX('[113]Input| Projects'!$AR$10:$CO$1009, ,MATCH($C71,'[113]Input| Projects'!$AR$9:$CO$9,0)),'[113]Calc| Project Costs'!AH$10:AH$1009)/10^3+SUMPRODUCT(INDEX('[113]Input| Projects'!$AR$10:$CO$1009, ,MATCH($C16,'[113]Input| Projects'!$AR$9:$CO$9,0)),'[113]Calc| Project Costs'!BN$10:BN$1009)/10^3</f>
        <v>0</v>
      </c>
      <c r="I71" s="180">
        <f>SUMPRODUCT(INDEX('[113]Input| Projects'!$AR$10:$CO$1009, ,MATCH($C71,'[113]Input| Projects'!$AR$9:$CO$9,0)),'[113]Calc| Project Costs'!AI$10:AI$1009)/10^3+SUMPRODUCT(INDEX('[113]Input| Projects'!$AR$10:$CO$1009, ,MATCH($C16,'[113]Input| Projects'!$AR$9:$CO$9,0)),'[113]Calc| Project Costs'!BO$10:BO$1009)/10^3</f>
        <v>0</v>
      </c>
      <c r="J71" s="180">
        <f>SUMPRODUCT(INDEX('[113]Input| Projects'!$AR$10:$CO$1009, ,MATCH($C71,'[113]Input| Projects'!$AR$9:$CO$9,0)),'[113]Calc| Project Costs'!AJ$10:AJ$1009)/10^3+SUMPRODUCT(INDEX('[113]Input| Projects'!$AR$10:$CO$1009, ,MATCH($C16,'[113]Input| Projects'!$AR$9:$CO$9,0)),'[113]Calc| Project Costs'!BP$10:BP$1009)/10^3</f>
        <v>0</v>
      </c>
      <c r="K71" s="180">
        <f t="shared" si="10"/>
        <v>0</v>
      </c>
    </row>
    <row r="72" spans="2:17" s="194" customFormat="1">
      <c r="B72" s="190">
        <f t="shared" si="11"/>
        <v>10</v>
      </c>
      <c r="C72" s="191" t="str">
        <f t="shared" si="9"/>
        <v>Land Tx</v>
      </c>
      <c r="D72" s="180">
        <f>SUMPRODUCT(INDEX('[113]Input| Projects'!$AR$10:$CO$1009, ,MATCH($C72,'[113]Input| Projects'!$AR$9:$CO$9,0)),'[113]Calc| Project Costs'!AD$10:AD$1009)/10^3+SUMPRODUCT(INDEX('[113]Input| Projects'!$AR$10:$CO$1009, ,MATCH($C17,'[113]Input| Projects'!$AR$9:$CO$9,0)),'[113]Calc| Project Costs'!BJ$10:BJ$1009)/10^3</f>
        <v>0</v>
      </c>
      <c r="E72" s="180">
        <f>SUMPRODUCT(INDEX('[113]Input| Projects'!$AR$10:$CO$1009, ,MATCH($C72,'[113]Input| Projects'!$AR$9:$CO$9,0)),'[113]Calc| Project Costs'!AE$10:AE$1009)/10^3+SUMPRODUCT(INDEX('[113]Input| Projects'!$AR$10:$CO$1009, ,MATCH($C17,'[113]Input| Projects'!$AR$9:$CO$9,0)),'[113]Calc| Project Costs'!BK$10:BK$1009)/10^3</f>
        <v>0.15694596667257094</v>
      </c>
      <c r="F72" s="180">
        <f>SUMPRODUCT(INDEX('[113]Input| Projects'!$AR$10:$CO$1009, ,MATCH($C72,'[113]Input| Projects'!$AR$9:$CO$9,0)),'[113]Calc| Project Costs'!AF$10:AF$1009)/10^3+SUMPRODUCT(INDEX('[113]Input| Projects'!$AR$10:$CO$1009, ,MATCH($C17,'[113]Input| Projects'!$AR$9:$CO$9,0)),'[113]Calc| Project Costs'!BL$10:BL$1009)/10^3</f>
        <v>0</v>
      </c>
      <c r="G72" s="180">
        <f>SUMPRODUCT(INDEX('[113]Input| Projects'!$AR$10:$CO$1009, ,MATCH($C72,'[113]Input| Projects'!$AR$9:$CO$9,0)),'[113]Calc| Project Costs'!AG$10:AG$1009)/10^3+SUMPRODUCT(INDEX('[113]Input| Projects'!$AR$10:$CO$1009, ,MATCH($C17,'[113]Input| Projects'!$AR$9:$CO$9,0)),'[113]Calc| Project Costs'!BM$10:BM$1009)/10^3</f>
        <v>0</v>
      </c>
      <c r="H72" s="180">
        <f>SUMPRODUCT(INDEX('[113]Input| Projects'!$AR$10:$CO$1009, ,MATCH($C72,'[113]Input| Projects'!$AR$9:$CO$9,0)),'[113]Calc| Project Costs'!AH$10:AH$1009)/10^3+SUMPRODUCT(INDEX('[113]Input| Projects'!$AR$10:$CO$1009, ,MATCH($C17,'[113]Input| Projects'!$AR$9:$CO$9,0)),'[113]Calc| Project Costs'!BN$10:BN$1009)/10^3</f>
        <v>0</v>
      </c>
      <c r="I72" s="180">
        <f>SUMPRODUCT(INDEX('[113]Input| Projects'!$AR$10:$CO$1009, ,MATCH($C72,'[113]Input| Projects'!$AR$9:$CO$9,0)),'[113]Calc| Project Costs'!AI$10:AI$1009)/10^3+SUMPRODUCT(INDEX('[113]Input| Projects'!$AR$10:$CO$1009, ,MATCH($C17,'[113]Input| Projects'!$AR$9:$CO$9,0)),'[113]Calc| Project Costs'!BO$10:BO$1009)/10^3</f>
        <v>0</v>
      </c>
      <c r="J72" s="180">
        <f>SUMPRODUCT(INDEX('[113]Input| Projects'!$AR$10:$CO$1009, ,MATCH($C72,'[113]Input| Projects'!$AR$9:$CO$9,0)),'[113]Calc| Project Costs'!AJ$10:AJ$1009)/10^3+SUMPRODUCT(INDEX('[113]Input| Projects'!$AR$10:$CO$1009, ,MATCH($C17,'[113]Input| Projects'!$AR$9:$CO$9,0)),'[113]Calc| Project Costs'!BP$10:BP$1009)/10^3</f>
        <v>0</v>
      </c>
      <c r="K72" s="180">
        <f t="shared" si="10"/>
        <v>0</v>
      </c>
    </row>
    <row r="73" spans="2:17" s="194" customFormat="1">
      <c r="B73" s="190">
        <f t="shared" si="11"/>
        <v>11</v>
      </c>
      <c r="C73" s="191" t="str">
        <f t="shared" si="9"/>
        <v>Buildings Tx</v>
      </c>
      <c r="D73" s="180">
        <f>SUMPRODUCT(INDEX('[113]Input| Projects'!$AR$10:$CO$1009, ,MATCH($C73,'[113]Input| Projects'!$AR$9:$CO$9,0)),'[113]Calc| Project Costs'!AD$10:AD$1009)/10^3+SUMPRODUCT(INDEX('[113]Input| Projects'!$AR$10:$CO$1009, ,MATCH($C18,'[113]Input| Projects'!$AR$9:$CO$9,0)),'[113]Calc| Project Costs'!BJ$10:BJ$1009)/10^3</f>
        <v>0</v>
      </c>
      <c r="E73" s="180">
        <f>SUMPRODUCT(INDEX('[113]Input| Projects'!$AR$10:$CO$1009, ,MATCH($C73,'[113]Input| Projects'!$AR$9:$CO$9,0)),'[113]Calc| Project Costs'!AE$10:AE$1009)/10^3+SUMPRODUCT(INDEX('[113]Input| Projects'!$AR$10:$CO$1009, ,MATCH($C18,'[113]Input| Projects'!$AR$9:$CO$9,0)),'[113]Calc| Project Costs'!BK$10:BK$1009)/10^3</f>
        <v>0</v>
      </c>
      <c r="F73" s="180">
        <f>SUMPRODUCT(INDEX('[113]Input| Projects'!$AR$10:$CO$1009, ,MATCH($C73,'[113]Input| Projects'!$AR$9:$CO$9,0)),'[113]Calc| Project Costs'!AF$10:AF$1009)/10^3+SUMPRODUCT(INDEX('[113]Input| Projects'!$AR$10:$CO$1009, ,MATCH($C18,'[113]Input| Projects'!$AR$9:$CO$9,0)),'[113]Calc| Project Costs'!BL$10:BL$1009)/10^3</f>
        <v>0</v>
      </c>
      <c r="G73" s="180">
        <f>SUMPRODUCT(INDEX('[113]Input| Projects'!$AR$10:$CO$1009, ,MATCH($C73,'[113]Input| Projects'!$AR$9:$CO$9,0)),'[113]Calc| Project Costs'!AG$10:AG$1009)/10^3+SUMPRODUCT(INDEX('[113]Input| Projects'!$AR$10:$CO$1009, ,MATCH($C18,'[113]Input| Projects'!$AR$9:$CO$9,0)),'[113]Calc| Project Costs'!BM$10:BM$1009)/10^3</f>
        <v>0</v>
      </c>
      <c r="H73" s="180">
        <f>SUMPRODUCT(INDEX('[113]Input| Projects'!$AR$10:$CO$1009, ,MATCH($C73,'[113]Input| Projects'!$AR$9:$CO$9,0)),'[113]Calc| Project Costs'!AH$10:AH$1009)/10^3+SUMPRODUCT(INDEX('[113]Input| Projects'!$AR$10:$CO$1009, ,MATCH($C18,'[113]Input| Projects'!$AR$9:$CO$9,0)),'[113]Calc| Project Costs'!BN$10:BN$1009)/10^3</f>
        <v>0</v>
      </c>
      <c r="I73" s="180">
        <f>SUMPRODUCT(INDEX('[113]Input| Projects'!$AR$10:$CO$1009, ,MATCH($C73,'[113]Input| Projects'!$AR$9:$CO$9,0)),'[113]Calc| Project Costs'!AI$10:AI$1009)/10^3+SUMPRODUCT(INDEX('[113]Input| Projects'!$AR$10:$CO$1009, ,MATCH($C18,'[113]Input| Projects'!$AR$9:$CO$9,0)),'[113]Calc| Project Costs'!BO$10:BO$1009)/10^3</f>
        <v>0</v>
      </c>
      <c r="J73" s="180">
        <f>SUMPRODUCT(INDEX('[113]Input| Projects'!$AR$10:$CO$1009, ,MATCH($C73,'[113]Input| Projects'!$AR$9:$CO$9,0)),'[113]Calc| Project Costs'!AJ$10:AJ$1009)/10^3+SUMPRODUCT(INDEX('[113]Input| Projects'!$AR$10:$CO$1009, ,MATCH($C18,'[113]Input| Projects'!$AR$9:$CO$9,0)),'[113]Calc| Project Costs'!BP$10:BP$1009)/10^3</f>
        <v>0</v>
      </c>
      <c r="K73" s="180">
        <f t="shared" si="10"/>
        <v>0</v>
      </c>
    </row>
    <row r="74" spans="2:17" s="194" customFormat="1">
      <c r="B74" s="190">
        <f t="shared" si="11"/>
        <v>12</v>
      </c>
      <c r="C74" s="191" t="str">
        <f t="shared" si="9"/>
        <v/>
      </c>
      <c r="D74" s="180">
        <f>SUMPRODUCT(INDEX('[113]Input| Projects'!$AR$10:$CO$1009, ,MATCH($C74,'[113]Input| Projects'!$AR$9:$CO$9,0)),'[113]Calc| Project Costs'!AD$10:AD$1009)/10^3+SUMPRODUCT(INDEX('[113]Input| Projects'!$AR$10:$CO$1009, ,MATCH($C19,'[113]Input| Projects'!$AR$9:$CO$9,0)),'[113]Calc| Project Costs'!BJ$10:BJ$1009)/10^3</f>
        <v>0</v>
      </c>
      <c r="E74" s="180">
        <f>SUMPRODUCT(INDEX('[113]Input| Projects'!$AR$10:$CO$1009, ,MATCH($C74,'[113]Input| Projects'!$AR$9:$CO$9,0)),'[113]Calc| Project Costs'!AE$10:AE$1009)/10^3+SUMPRODUCT(INDEX('[113]Input| Projects'!$AR$10:$CO$1009, ,MATCH($C19,'[113]Input| Projects'!$AR$9:$CO$9,0)),'[113]Calc| Project Costs'!BK$10:BK$1009)/10^3</f>
        <v>0</v>
      </c>
      <c r="F74" s="180">
        <f>SUMPRODUCT(INDEX('[113]Input| Projects'!$AR$10:$CO$1009, ,MATCH($C74,'[113]Input| Projects'!$AR$9:$CO$9,0)),'[113]Calc| Project Costs'!AF$10:AF$1009)/10^3+SUMPRODUCT(INDEX('[113]Input| Projects'!$AR$10:$CO$1009, ,MATCH($C19,'[113]Input| Projects'!$AR$9:$CO$9,0)),'[113]Calc| Project Costs'!BL$10:BL$1009)/10^3</f>
        <v>0</v>
      </c>
      <c r="G74" s="180">
        <f>SUMPRODUCT(INDEX('[113]Input| Projects'!$AR$10:$CO$1009, ,MATCH($C74,'[113]Input| Projects'!$AR$9:$CO$9,0)),'[113]Calc| Project Costs'!AG$10:AG$1009)/10^3+SUMPRODUCT(INDEX('[113]Input| Projects'!$AR$10:$CO$1009, ,MATCH($C19,'[113]Input| Projects'!$AR$9:$CO$9,0)),'[113]Calc| Project Costs'!BM$10:BM$1009)/10^3</f>
        <v>0</v>
      </c>
      <c r="H74" s="180">
        <f>SUMPRODUCT(INDEX('[113]Input| Projects'!$AR$10:$CO$1009, ,MATCH($C74,'[113]Input| Projects'!$AR$9:$CO$9,0)),'[113]Calc| Project Costs'!AH$10:AH$1009)/10^3+SUMPRODUCT(INDEX('[113]Input| Projects'!$AR$10:$CO$1009, ,MATCH($C19,'[113]Input| Projects'!$AR$9:$CO$9,0)),'[113]Calc| Project Costs'!BN$10:BN$1009)/10^3</f>
        <v>0</v>
      </c>
      <c r="I74" s="180">
        <f>SUMPRODUCT(INDEX('[113]Input| Projects'!$AR$10:$CO$1009, ,MATCH($C74,'[113]Input| Projects'!$AR$9:$CO$9,0)),'[113]Calc| Project Costs'!AI$10:AI$1009)/10^3+SUMPRODUCT(INDEX('[113]Input| Projects'!$AR$10:$CO$1009, ,MATCH($C19,'[113]Input| Projects'!$AR$9:$CO$9,0)),'[113]Calc| Project Costs'!BO$10:BO$1009)/10^3</f>
        <v>0</v>
      </c>
      <c r="J74" s="180">
        <f>SUMPRODUCT(INDEX('[113]Input| Projects'!$AR$10:$CO$1009, ,MATCH($C74,'[113]Input| Projects'!$AR$9:$CO$9,0)),'[113]Calc| Project Costs'!AJ$10:AJ$1009)/10^3+SUMPRODUCT(INDEX('[113]Input| Projects'!$AR$10:$CO$1009, ,MATCH($C19,'[113]Input| Projects'!$AR$9:$CO$9,0)),'[113]Calc| Project Costs'!BP$10:BP$1009)/10^3</f>
        <v>0</v>
      </c>
      <c r="K74" s="180">
        <f t="shared" si="10"/>
        <v>0</v>
      </c>
    </row>
    <row r="75" spans="2:17" s="194" customFormat="1">
      <c r="B75" s="190">
        <f t="shared" si="11"/>
        <v>13</v>
      </c>
      <c r="C75" s="191" t="str">
        <f t="shared" si="9"/>
        <v/>
      </c>
      <c r="D75" s="180">
        <f>SUMPRODUCT(INDEX('[113]Input| Projects'!$AR$10:$CO$1009, ,MATCH($C75,'[113]Input| Projects'!$AR$9:$CO$9,0)),'[113]Calc| Project Costs'!AD$10:AD$1009)/10^3+SUMPRODUCT(INDEX('[113]Input| Projects'!$AR$10:$CO$1009, ,MATCH($C20,'[113]Input| Projects'!$AR$9:$CO$9,0)),'[113]Calc| Project Costs'!BJ$10:BJ$1009)/10^3</f>
        <v>0</v>
      </c>
      <c r="E75" s="180">
        <f>SUMPRODUCT(INDEX('[113]Input| Projects'!$AR$10:$CO$1009, ,MATCH($C75,'[113]Input| Projects'!$AR$9:$CO$9,0)),'[113]Calc| Project Costs'!AE$10:AE$1009)/10^3+SUMPRODUCT(INDEX('[113]Input| Projects'!$AR$10:$CO$1009, ,MATCH($C20,'[113]Input| Projects'!$AR$9:$CO$9,0)),'[113]Calc| Project Costs'!BK$10:BK$1009)/10^3</f>
        <v>0</v>
      </c>
      <c r="F75" s="180">
        <f>SUMPRODUCT(INDEX('[113]Input| Projects'!$AR$10:$CO$1009, ,MATCH($C75,'[113]Input| Projects'!$AR$9:$CO$9,0)),'[113]Calc| Project Costs'!AF$10:AF$1009)/10^3+SUMPRODUCT(INDEX('[113]Input| Projects'!$AR$10:$CO$1009, ,MATCH($C20,'[113]Input| Projects'!$AR$9:$CO$9,0)),'[113]Calc| Project Costs'!BL$10:BL$1009)/10^3</f>
        <v>0</v>
      </c>
      <c r="G75" s="180">
        <f>SUMPRODUCT(INDEX('[113]Input| Projects'!$AR$10:$CO$1009, ,MATCH($C75,'[113]Input| Projects'!$AR$9:$CO$9,0)),'[113]Calc| Project Costs'!AG$10:AG$1009)/10^3+SUMPRODUCT(INDEX('[113]Input| Projects'!$AR$10:$CO$1009, ,MATCH($C20,'[113]Input| Projects'!$AR$9:$CO$9,0)),'[113]Calc| Project Costs'!BM$10:BM$1009)/10^3</f>
        <v>0</v>
      </c>
      <c r="H75" s="180">
        <f>SUMPRODUCT(INDEX('[113]Input| Projects'!$AR$10:$CO$1009, ,MATCH($C75,'[113]Input| Projects'!$AR$9:$CO$9,0)),'[113]Calc| Project Costs'!AH$10:AH$1009)/10^3+SUMPRODUCT(INDEX('[113]Input| Projects'!$AR$10:$CO$1009, ,MATCH($C20,'[113]Input| Projects'!$AR$9:$CO$9,0)),'[113]Calc| Project Costs'!BN$10:BN$1009)/10^3</f>
        <v>0</v>
      </c>
      <c r="I75" s="180">
        <f>SUMPRODUCT(INDEX('[113]Input| Projects'!$AR$10:$CO$1009, ,MATCH($C75,'[113]Input| Projects'!$AR$9:$CO$9,0)),'[113]Calc| Project Costs'!AI$10:AI$1009)/10^3+SUMPRODUCT(INDEX('[113]Input| Projects'!$AR$10:$CO$1009, ,MATCH($C20,'[113]Input| Projects'!$AR$9:$CO$9,0)),'[113]Calc| Project Costs'!BO$10:BO$1009)/10^3</f>
        <v>0</v>
      </c>
      <c r="J75" s="180">
        <f>SUMPRODUCT(INDEX('[113]Input| Projects'!$AR$10:$CO$1009, ,MATCH($C75,'[113]Input| Projects'!$AR$9:$CO$9,0)),'[113]Calc| Project Costs'!AJ$10:AJ$1009)/10^3+SUMPRODUCT(INDEX('[113]Input| Projects'!$AR$10:$CO$1009, ,MATCH($C20,'[113]Input| Projects'!$AR$9:$CO$9,0)),'[113]Calc| Project Costs'!BP$10:BP$1009)/10^3</f>
        <v>0</v>
      </c>
      <c r="K75" s="180">
        <f t="shared" si="10"/>
        <v>0</v>
      </c>
    </row>
    <row r="76" spans="2:17" s="194" customFormat="1">
      <c r="B76" s="190">
        <f t="shared" si="11"/>
        <v>14</v>
      </c>
      <c r="C76" s="191" t="str">
        <f t="shared" si="9"/>
        <v/>
      </c>
      <c r="D76" s="180">
        <f>SUMPRODUCT(INDEX('[113]Input| Projects'!$AR$10:$CO$1009, ,MATCH($C76,'[113]Input| Projects'!$AR$9:$CO$9,0)),'[113]Calc| Project Costs'!AD$10:AD$1009)/10^3+SUMPRODUCT(INDEX('[113]Input| Projects'!$AR$10:$CO$1009, ,MATCH($C21,'[113]Input| Projects'!$AR$9:$CO$9,0)),'[113]Calc| Project Costs'!BJ$10:BJ$1009)/10^3</f>
        <v>0</v>
      </c>
      <c r="E76" s="180">
        <f>SUMPRODUCT(INDEX('[113]Input| Projects'!$AR$10:$CO$1009, ,MATCH($C76,'[113]Input| Projects'!$AR$9:$CO$9,0)),'[113]Calc| Project Costs'!AE$10:AE$1009)/10^3+SUMPRODUCT(INDEX('[113]Input| Projects'!$AR$10:$CO$1009, ,MATCH($C21,'[113]Input| Projects'!$AR$9:$CO$9,0)),'[113]Calc| Project Costs'!BK$10:BK$1009)/10^3</f>
        <v>0</v>
      </c>
      <c r="F76" s="180">
        <f>SUMPRODUCT(INDEX('[113]Input| Projects'!$AR$10:$CO$1009, ,MATCH($C76,'[113]Input| Projects'!$AR$9:$CO$9,0)),'[113]Calc| Project Costs'!AF$10:AF$1009)/10^3+SUMPRODUCT(INDEX('[113]Input| Projects'!$AR$10:$CO$1009, ,MATCH($C21,'[113]Input| Projects'!$AR$9:$CO$9,0)),'[113]Calc| Project Costs'!BL$10:BL$1009)/10^3</f>
        <v>0</v>
      </c>
      <c r="G76" s="180">
        <f>SUMPRODUCT(INDEX('[113]Input| Projects'!$AR$10:$CO$1009, ,MATCH($C76,'[113]Input| Projects'!$AR$9:$CO$9,0)),'[113]Calc| Project Costs'!AG$10:AG$1009)/10^3+SUMPRODUCT(INDEX('[113]Input| Projects'!$AR$10:$CO$1009, ,MATCH($C21,'[113]Input| Projects'!$AR$9:$CO$9,0)),'[113]Calc| Project Costs'!BM$10:BM$1009)/10^3</f>
        <v>0</v>
      </c>
      <c r="H76" s="180">
        <f>SUMPRODUCT(INDEX('[113]Input| Projects'!$AR$10:$CO$1009, ,MATCH($C76,'[113]Input| Projects'!$AR$9:$CO$9,0)),'[113]Calc| Project Costs'!AH$10:AH$1009)/10^3+SUMPRODUCT(INDEX('[113]Input| Projects'!$AR$10:$CO$1009, ,MATCH($C21,'[113]Input| Projects'!$AR$9:$CO$9,0)),'[113]Calc| Project Costs'!BN$10:BN$1009)/10^3</f>
        <v>0</v>
      </c>
      <c r="I76" s="180">
        <f>SUMPRODUCT(INDEX('[113]Input| Projects'!$AR$10:$CO$1009, ,MATCH($C76,'[113]Input| Projects'!$AR$9:$CO$9,0)),'[113]Calc| Project Costs'!AI$10:AI$1009)/10^3+SUMPRODUCT(INDEX('[113]Input| Projects'!$AR$10:$CO$1009, ,MATCH($C21,'[113]Input| Projects'!$AR$9:$CO$9,0)),'[113]Calc| Project Costs'!BO$10:BO$1009)/10^3</f>
        <v>0</v>
      </c>
      <c r="J76" s="180">
        <f>SUMPRODUCT(INDEX('[113]Input| Projects'!$AR$10:$CO$1009, ,MATCH($C76,'[113]Input| Projects'!$AR$9:$CO$9,0)),'[113]Calc| Project Costs'!AJ$10:AJ$1009)/10^3+SUMPRODUCT(INDEX('[113]Input| Projects'!$AR$10:$CO$1009, ,MATCH($C21,'[113]Input| Projects'!$AR$9:$CO$9,0)),'[113]Calc| Project Costs'!BP$10:BP$1009)/10^3</f>
        <v>0</v>
      </c>
      <c r="K76" s="180">
        <f t="shared" si="10"/>
        <v>0</v>
      </c>
    </row>
    <row r="77" spans="2:17" s="194" customFormat="1">
      <c r="B77" s="190">
        <f t="shared" si="11"/>
        <v>15</v>
      </c>
      <c r="C77" s="191" t="str">
        <f t="shared" si="9"/>
        <v/>
      </c>
      <c r="D77" s="180">
        <f>SUMPRODUCT(INDEX('[113]Input| Projects'!$AR$10:$CO$1009, ,MATCH($C77,'[113]Input| Projects'!$AR$9:$CO$9,0)),'[113]Calc| Project Costs'!AD$10:AD$1009)/10^3+SUMPRODUCT(INDEX('[113]Input| Projects'!$AR$10:$CO$1009, ,MATCH($C22,'[113]Input| Projects'!$AR$9:$CO$9,0)),'[113]Calc| Project Costs'!BJ$10:BJ$1009)/10^3</f>
        <v>0</v>
      </c>
      <c r="E77" s="180">
        <f>SUMPRODUCT(INDEX('[113]Input| Projects'!$AR$10:$CO$1009, ,MATCH($C77,'[113]Input| Projects'!$AR$9:$CO$9,0)),'[113]Calc| Project Costs'!AE$10:AE$1009)/10^3+SUMPRODUCT(INDEX('[113]Input| Projects'!$AR$10:$CO$1009, ,MATCH($C22,'[113]Input| Projects'!$AR$9:$CO$9,0)),'[113]Calc| Project Costs'!BK$10:BK$1009)/10^3</f>
        <v>0</v>
      </c>
      <c r="F77" s="180">
        <f>SUMPRODUCT(INDEX('[113]Input| Projects'!$AR$10:$CO$1009, ,MATCH($C77,'[113]Input| Projects'!$AR$9:$CO$9,0)),'[113]Calc| Project Costs'!AF$10:AF$1009)/10^3+SUMPRODUCT(INDEX('[113]Input| Projects'!$AR$10:$CO$1009, ,MATCH($C22,'[113]Input| Projects'!$AR$9:$CO$9,0)),'[113]Calc| Project Costs'!BL$10:BL$1009)/10^3</f>
        <v>0</v>
      </c>
      <c r="G77" s="180">
        <f>SUMPRODUCT(INDEX('[113]Input| Projects'!$AR$10:$CO$1009, ,MATCH($C77,'[113]Input| Projects'!$AR$9:$CO$9,0)),'[113]Calc| Project Costs'!AG$10:AG$1009)/10^3+SUMPRODUCT(INDEX('[113]Input| Projects'!$AR$10:$CO$1009, ,MATCH($C22,'[113]Input| Projects'!$AR$9:$CO$9,0)),'[113]Calc| Project Costs'!BM$10:BM$1009)/10^3</f>
        <v>0</v>
      </c>
      <c r="H77" s="180">
        <f>SUMPRODUCT(INDEX('[113]Input| Projects'!$AR$10:$CO$1009, ,MATCH($C77,'[113]Input| Projects'!$AR$9:$CO$9,0)),'[113]Calc| Project Costs'!AH$10:AH$1009)/10^3+SUMPRODUCT(INDEX('[113]Input| Projects'!$AR$10:$CO$1009, ,MATCH($C22,'[113]Input| Projects'!$AR$9:$CO$9,0)),'[113]Calc| Project Costs'!BN$10:BN$1009)/10^3</f>
        <v>0</v>
      </c>
      <c r="I77" s="180">
        <f>SUMPRODUCT(INDEX('[113]Input| Projects'!$AR$10:$CO$1009, ,MATCH($C77,'[113]Input| Projects'!$AR$9:$CO$9,0)),'[113]Calc| Project Costs'!AI$10:AI$1009)/10^3+SUMPRODUCT(INDEX('[113]Input| Projects'!$AR$10:$CO$1009, ,MATCH($C22,'[113]Input| Projects'!$AR$9:$CO$9,0)),'[113]Calc| Project Costs'!BO$10:BO$1009)/10^3</f>
        <v>0</v>
      </c>
      <c r="J77" s="180">
        <f>SUMPRODUCT(INDEX('[113]Input| Projects'!$AR$10:$CO$1009, ,MATCH($C77,'[113]Input| Projects'!$AR$9:$CO$9,0)),'[113]Calc| Project Costs'!AJ$10:AJ$1009)/10^3+SUMPRODUCT(INDEX('[113]Input| Projects'!$AR$10:$CO$1009, ,MATCH($C22,'[113]Input| Projects'!$AR$9:$CO$9,0)),'[113]Calc| Project Costs'!BP$10:BP$1009)/10^3</f>
        <v>0</v>
      </c>
      <c r="K77" s="180">
        <f t="shared" si="10"/>
        <v>0</v>
      </c>
    </row>
    <row r="78" spans="2:17" s="194" customFormat="1">
      <c r="B78" s="190">
        <f t="shared" si="11"/>
        <v>16</v>
      </c>
      <c r="C78" s="191" t="str">
        <f t="shared" si="9"/>
        <v/>
      </c>
      <c r="D78" s="180">
        <f>SUMPRODUCT(INDEX('[113]Input| Projects'!$AR$10:$CO$1009, ,MATCH($C78,'[113]Input| Projects'!$AR$9:$CO$9,0)),'[113]Calc| Project Costs'!AD$10:AD$1009)/10^3+SUMPRODUCT(INDEX('[113]Input| Projects'!$AR$10:$CO$1009, ,MATCH($C23,'[113]Input| Projects'!$AR$9:$CO$9,0)),'[113]Calc| Project Costs'!BJ$10:BJ$1009)/10^3</f>
        <v>0</v>
      </c>
      <c r="E78" s="180">
        <f>SUMPRODUCT(INDEX('[113]Input| Projects'!$AR$10:$CO$1009, ,MATCH($C78,'[113]Input| Projects'!$AR$9:$CO$9,0)),'[113]Calc| Project Costs'!AE$10:AE$1009)/10^3+SUMPRODUCT(INDEX('[113]Input| Projects'!$AR$10:$CO$1009, ,MATCH($C23,'[113]Input| Projects'!$AR$9:$CO$9,0)),'[113]Calc| Project Costs'!BK$10:BK$1009)/10^3</f>
        <v>0</v>
      </c>
      <c r="F78" s="180">
        <f>SUMPRODUCT(INDEX('[113]Input| Projects'!$AR$10:$CO$1009, ,MATCH($C78,'[113]Input| Projects'!$AR$9:$CO$9,0)),'[113]Calc| Project Costs'!AF$10:AF$1009)/10^3+SUMPRODUCT(INDEX('[113]Input| Projects'!$AR$10:$CO$1009, ,MATCH($C23,'[113]Input| Projects'!$AR$9:$CO$9,0)),'[113]Calc| Project Costs'!BL$10:BL$1009)/10^3</f>
        <v>0</v>
      </c>
      <c r="G78" s="180">
        <f>SUMPRODUCT(INDEX('[113]Input| Projects'!$AR$10:$CO$1009, ,MATCH($C78,'[113]Input| Projects'!$AR$9:$CO$9,0)),'[113]Calc| Project Costs'!AG$10:AG$1009)/10^3+SUMPRODUCT(INDEX('[113]Input| Projects'!$AR$10:$CO$1009, ,MATCH($C23,'[113]Input| Projects'!$AR$9:$CO$9,0)),'[113]Calc| Project Costs'!BM$10:BM$1009)/10^3</f>
        <v>0</v>
      </c>
      <c r="H78" s="180">
        <f>SUMPRODUCT(INDEX('[113]Input| Projects'!$AR$10:$CO$1009, ,MATCH($C78,'[113]Input| Projects'!$AR$9:$CO$9,0)),'[113]Calc| Project Costs'!AH$10:AH$1009)/10^3+SUMPRODUCT(INDEX('[113]Input| Projects'!$AR$10:$CO$1009, ,MATCH($C23,'[113]Input| Projects'!$AR$9:$CO$9,0)),'[113]Calc| Project Costs'!BN$10:BN$1009)/10^3</f>
        <v>0</v>
      </c>
      <c r="I78" s="180">
        <f>SUMPRODUCT(INDEX('[113]Input| Projects'!$AR$10:$CO$1009, ,MATCH($C78,'[113]Input| Projects'!$AR$9:$CO$9,0)),'[113]Calc| Project Costs'!AI$10:AI$1009)/10^3+SUMPRODUCT(INDEX('[113]Input| Projects'!$AR$10:$CO$1009, ,MATCH($C23,'[113]Input| Projects'!$AR$9:$CO$9,0)),'[113]Calc| Project Costs'!BO$10:BO$1009)/10^3</f>
        <v>0</v>
      </c>
      <c r="J78" s="180">
        <f>SUMPRODUCT(INDEX('[113]Input| Projects'!$AR$10:$CO$1009, ,MATCH($C78,'[113]Input| Projects'!$AR$9:$CO$9,0)),'[113]Calc| Project Costs'!AJ$10:AJ$1009)/10^3+SUMPRODUCT(INDEX('[113]Input| Projects'!$AR$10:$CO$1009, ,MATCH($C23,'[113]Input| Projects'!$AR$9:$CO$9,0)),'[113]Calc| Project Costs'!BP$10:BP$1009)/10^3</f>
        <v>0</v>
      </c>
      <c r="K78" s="180">
        <f t="shared" si="10"/>
        <v>0</v>
      </c>
    </row>
    <row r="79" spans="2:17" s="194" customFormat="1">
      <c r="B79" s="190">
        <f t="shared" si="11"/>
        <v>17</v>
      </c>
      <c r="C79" s="191" t="str">
        <f t="shared" si="9"/>
        <v/>
      </c>
      <c r="D79" s="180">
        <f>SUMPRODUCT(INDEX('[113]Input| Projects'!$AR$10:$CO$1009, ,MATCH($C79,'[113]Input| Projects'!$AR$9:$CO$9,0)),'[113]Calc| Project Costs'!AD$10:AD$1009)/10^3+SUMPRODUCT(INDEX('[113]Input| Projects'!$AR$10:$CO$1009, ,MATCH($C24,'[113]Input| Projects'!$AR$9:$CO$9,0)),'[113]Calc| Project Costs'!BJ$10:BJ$1009)/10^3</f>
        <v>0</v>
      </c>
      <c r="E79" s="180">
        <f>SUMPRODUCT(INDEX('[113]Input| Projects'!$AR$10:$CO$1009, ,MATCH($C79,'[113]Input| Projects'!$AR$9:$CO$9,0)),'[113]Calc| Project Costs'!AE$10:AE$1009)/10^3+SUMPRODUCT(INDEX('[113]Input| Projects'!$AR$10:$CO$1009, ,MATCH($C24,'[113]Input| Projects'!$AR$9:$CO$9,0)),'[113]Calc| Project Costs'!BK$10:BK$1009)/10^3</f>
        <v>0</v>
      </c>
      <c r="F79" s="180">
        <f>SUMPRODUCT(INDEX('[113]Input| Projects'!$AR$10:$CO$1009, ,MATCH($C79,'[113]Input| Projects'!$AR$9:$CO$9,0)),'[113]Calc| Project Costs'!AF$10:AF$1009)/10^3+SUMPRODUCT(INDEX('[113]Input| Projects'!$AR$10:$CO$1009, ,MATCH($C24,'[113]Input| Projects'!$AR$9:$CO$9,0)),'[113]Calc| Project Costs'!BL$10:BL$1009)/10^3</f>
        <v>0</v>
      </c>
      <c r="G79" s="180">
        <f>SUMPRODUCT(INDEX('[113]Input| Projects'!$AR$10:$CO$1009, ,MATCH($C79,'[113]Input| Projects'!$AR$9:$CO$9,0)),'[113]Calc| Project Costs'!AG$10:AG$1009)/10^3+SUMPRODUCT(INDEX('[113]Input| Projects'!$AR$10:$CO$1009, ,MATCH($C24,'[113]Input| Projects'!$AR$9:$CO$9,0)),'[113]Calc| Project Costs'!BM$10:BM$1009)/10^3</f>
        <v>0</v>
      </c>
      <c r="H79" s="180">
        <f>SUMPRODUCT(INDEX('[113]Input| Projects'!$AR$10:$CO$1009, ,MATCH($C79,'[113]Input| Projects'!$AR$9:$CO$9,0)),'[113]Calc| Project Costs'!AH$10:AH$1009)/10^3+SUMPRODUCT(INDEX('[113]Input| Projects'!$AR$10:$CO$1009, ,MATCH($C24,'[113]Input| Projects'!$AR$9:$CO$9,0)),'[113]Calc| Project Costs'!BN$10:BN$1009)/10^3</f>
        <v>0</v>
      </c>
      <c r="I79" s="180">
        <f>SUMPRODUCT(INDEX('[113]Input| Projects'!$AR$10:$CO$1009, ,MATCH($C79,'[113]Input| Projects'!$AR$9:$CO$9,0)),'[113]Calc| Project Costs'!AI$10:AI$1009)/10^3+SUMPRODUCT(INDEX('[113]Input| Projects'!$AR$10:$CO$1009, ,MATCH($C24,'[113]Input| Projects'!$AR$9:$CO$9,0)),'[113]Calc| Project Costs'!BO$10:BO$1009)/10^3</f>
        <v>0</v>
      </c>
      <c r="J79" s="180">
        <f>SUMPRODUCT(INDEX('[113]Input| Projects'!$AR$10:$CO$1009, ,MATCH($C79,'[113]Input| Projects'!$AR$9:$CO$9,0)),'[113]Calc| Project Costs'!AJ$10:AJ$1009)/10^3+SUMPRODUCT(INDEX('[113]Input| Projects'!$AR$10:$CO$1009, ,MATCH($C24,'[113]Input| Projects'!$AR$9:$CO$9,0)),'[113]Calc| Project Costs'!BP$10:BP$1009)/10^3</f>
        <v>0</v>
      </c>
      <c r="K79" s="180">
        <f t="shared" si="10"/>
        <v>0</v>
      </c>
    </row>
    <row r="80" spans="2:17" s="194" customFormat="1">
      <c r="B80" s="190">
        <f t="shared" si="11"/>
        <v>18</v>
      </c>
      <c r="C80" s="191" t="str">
        <f t="shared" si="9"/>
        <v/>
      </c>
      <c r="D80" s="180">
        <f>SUMPRODUCT(INDEX('[113]Input| Projects'!$AR$10:$CO$1009, ,MATCH($C80,'[113]Input| Projects'!$AR$9:$CO$9,0)),'[113]Calc| Project Costs'!AD$10:AD$1009)/10^3+SUMPRODUCT(INDEX('[113]Input| Projects'!$AR$10:$CO$1009, ,MATCH($C25,'[113]Input| Projects'!$AR$9:$CO$9,0)),'[113]Calc| Project Costs'!BJ$10:BJ$1009)/10^3</f>
        <v>0</v>
      </c>
      <c r="E80" s="180">
        <f>SUMPRODUCT(INDEX('[113]Input| Projects'!$AR$10:$CO$1009, ,MATCH($C80,'[113]Input| Projects'!$AR$9:$CO$9,0)),'[113]Calc| Project Costs'!AE$10:AE$1009)/10^3+SUMPRODUCT(INDEX('[113]Input| Projects'!$AR$10:$CO$1009, ,MATCH($C25,'[113]Input| Projects'!$AR$9:$CO$9,0)),'[113]Calc| Project Costs'!BK$10:BK$1009)/10^3</f>
        <v>0</v>
      </c>
      <c r="F80" s="180">
        <f>SUMPRODUCT(INDEX('[113]Input| Projects'!$AR$10:$CO$1009, ,MATCH($C80,'[113]Input| Projects'!$AR$9:$CO$9,0)),'[113]Calc| Project Costs'!AF$10:AF$1009)/10^3+SUMPRODUCT(INDEX('[113]Input| Projects'!$AR$10:$CO$1009, ,MATCH($C25,'[113]Input| Projects'!$AR$9:$CO$9,0)),'[113]Calc| Project Costs'!BL$10:BL$1009)/10^3</f>
        <v>0</v>
      </c>
      <c r="G80" s="180">
        <f>SUMPRODUCT(INDEX('[113]Input| Projects'!$AR$10:$CO$1009, ,MATCH($C80,'[113]Input| Projects'!$AR$9:$CO$9,0)),'[113]Calc| Project Costs'!AG$10:AG$1009)/10^3+SUMPRODUCT(INDEX('[113]Input| Projects'!$AR$10:$CO$1009, ,MATCH($C25,'[113]Input| Projects'!$AR$9:$CO$9,0)),'[113]Calc| Project Costs'!BM$10:BM$1009)/10^3</f>
        <v>0</v>
      </c>
      <c r="H80" s="180">
        <f>SUMPRODUCT(INDEX('[113]Input| Projects'!$AR$10:$CO$1009, ,MATCH($C80,'[113]Input| Projects'!$AR$9:$CO$9,0)),'[113]Calc| Project Costs'!AH$10:AH$1009)/10^3+SUMPRODUCT(INDEX('[113]Input| Projects'!$AR$10:$CO$1009, ,MATCH($C25,'[113]Input| Projects'!$AR$9:$CO$9,0)),'[113]Calc| Project Costs'!BN$10:BN$1009)/10^3</f>
        <v>0</v>
      </c>
      <c r="I80" s="180">
        <f>SUMPRODUCT(INDEX('[113]Input| Projects'!$AR$10:$CO$1009, ,MATCH($C80,'[113]Input| Projects'!$AR$9:$CO$9,0)),'[113]Calc| Project Costs'!AI$10:AI$1009)/10^3+SUMPRODUCT(INDEX('[113]Input| Projects'!$AR$10:$CO$1009, ,MATCH($C25,'[113]Input| Projects'!$AR$9:$CO$9,0)),'[113]Calc| Project Costs'!BO$10:BO$1009)/10^3</f>
        <v>0</v>
      </c>
      <c r="J80" s="180">
        <f>SUMPRODUCT(INDEX('[113]Input| Projects'!$AR$10:$CO$1009, ,MATCH($C80,'[113]Input| Projects'!$AR$9:$CO$9,0)),'[113]Calc| Project Costs'!AJ$10:AJ$1009)/10^3+SUMPRODUCT(INDEX('[113]Input| Projects'!$AR$10:$CO$1009, ,MATCH($C25,'[113]Input| Projects'!$AR$9:$CO$9,0)),'[113]Calc| Project Costs'!BP$10:BP$1009)/10^3</f>
        <v>0</v>
      </c>
      <c r="K80" s="180">
        <f t="shared" si="10"/>
        <v>0</v>
      </c>
    </row>
    <row r="81" spans="2:11" s="194" customFormat="1">
      <c r="B81" s="190">
        <f t="shared" si="11"/>
        <v>19</v>
      </c>
      <c r="C81" s="191" t="str">
        <f t="shared" si="9"/>
        <v/>
      </c>
      <c r="D81" s="180">
        <f>SUMPRODUCT(INDEX('[113]Input| Projects'!$AR$10:$CO$1009, ,MATCH($C81,'[113]Input| Projects'!$AR$9:$CO$9,0)),'[113]Calc| Project Costs'!AD$10:AD$1009)/10^3+SUMPRODUCT(INDEX('[113]Input| Projects'!$AR$10:$CO$1009, ,MATCH($C26,'[113]Input| Projects'!$AR$9:$CO$9,0)),'[113]Calc| Project Costs'!BJ$10:BJ$1009)/10^3</f>
        <v>0</v>
      </c>
      <c r="E81" s="180">
        <f>SUMPRODUCT(INDEX('[113]Input| Projects'!$AR$10:$CO$1009, ,MATCH($C81,'[113]Input| Projects'!$AR$9:$CO$9,0)),'[113]Calc| Project Costs'!AE$10:AE$1009)/10^3+SUMPRODUCT(INDEX('[113]Input| Projects'!$AR$10:$CO$1009, ,MATCH($C26,'[113]Input| Projects'!$AR$9:$CO$9,0)),'[113]Calc| Project Costs'!BK$10:BK$1009)/10^3</f>
        <v>0</v>
      </c>
      <c r="F81" s="180">
        <f>SUMPRODUCT(INDEX('[113]Input| Projects'!$AR$10:$CO$1009, ,MATCH($C81,'[113]Input| Projects'!$AR$9:$CO$9,0)),'[113]Calc| Project Costs'!AF$10:AF$1009)/10^3+SUMPRODUCT(INDEX('[113]Input| Projects'!$AR$10:$CO$1009, ,MATCH($C26,'[113]Input| Projects'!$AR$9:$CO$9,0)),'[113]Calc| Project Costs'!BL$10:BL$1009)/10^3</f>
        <v>0</v>
      </c>
      <c r="G81" s="180">
        <f>SUMPRODUCT(INDEX('[113]Input| Projects'!$AR$10:$CO$1009, ,MATCH($C81,'[113]Input| Projects'!$AR$9:$CO$9,0)),'[113]Calc| Project Costs'!AG$10:AG$1009)/10^3+SUMPRODUCT(INDEX('[113]Input| Projects'!$AR$10:$CO$1009, ,MATCH($C26,'[113]Input| Projects'!$AR$9:$CO$9,0)),'[113]Calc| Project Costs'!BM$10:BM$1009)/10^3</f>
        <v>0</v>
      </c>
      <c r="H81" s="180">
        <f>SUMPRODUCT(INDEX('[113]Input| Projects'!$AR$10:$CO$1009, ,MATCH($C81,'[113]Input| Projects'!$AR$9:$CO$9,0)),'[113]Calc| Project Costs'!AH$10:AH$1009)/10^3+SUMPRODUCT(INDEX('[113]Input| Projects'!$AR$10:$CO$1009, ,MATCH($C26,'[113]Input| Projects'!$AR$9:$CO$9,0)),'[113]Calc| Project Costs'!BN$10:BN$1009)/10^3</f>
        <v>0</v>
      </c>
      <c r="I81" s="180">
        <f>SUMPRODUCT(INDEX('[113]Input| Projects'!$AR$10:$CO$1009, ,MATCH($C81,'[113]Input| Projects'!$AR$9:$CO$9,0)),'[113]Calc| Project Costs'!AI$10:AI$1009)/10^3+SUMPRODUCT(INDEX('[113]Input| Projects'!$AR$10:$CO$1009, ,MATCH($C26,'[113]Input| Projects'!$AR$9:$CO$9,0)),'[113]Calc| Project Costs'!BO$10:BO$1009)/10^3</f>
        <v>0</v>
      </c>
      <c r="J81" s="180">
        <f>SUMPRODUCT(INDEX('[113]Input| Projects'!$AR$10:$CO$1009, ,MATCH($C81,'[113]Input| Projects'!$AR$9:$CO$9,0)),'[113]Calc| Project Costs'!AJ$10:AJ$1009)/10^3+SUMPRODUCT(INDEX('[113]Input| Projects'!$AR$10:$CO$1009, ,MATCH($C26,'[113]Input| Projects'!$AR$9:$CO$9,0)),'[113]Calc| Project Costs'!BP$10:BP$1009)/10^3</f>
        <v>0</v>
      </c>
      <c r="K81" s="180">
        <f t="shared" si="10"/>
        <v>0</v>
      </c>
    </row>
    <row r="82" spans="2:11" s="194" customFormat="1">
      <c r="B82" s="190">
        <f t="shared" si="11"/>
        <v>20</v>
      </c>
      <c r="C82" s="191" t="str">
        <f t="shared" si="9"/>
        <v/>
      </c>
      <c r="D82" s="180">
        <f>SUMPRODUCT(INDEX('[113]Input| Projects'!$AR$10:$CO$1009, ,MATCH($C82,'[113]Input| Projects'!$AR$9:$CO$9,0)),'[113]Calc| Project Costs'!AD$10:AD$1009)/10^3+SUMPRODUCT(INDEX('[113]Input| Projects'!$AR$10:$CO$1009, ,MATCH($C27,'[113]Input| Projects'!$AR$9:$CO$9,0)),'[113]Calc| Project Costs'!BJ$10:BJ$1009)/10^3</f>
        <v>0</v>
      </c>
      <c r="E82" s="180">
        <f>SUMPRODUCT(INDEX('[113]Input| Projects'!$AR$10:$CO$1009, ,MATCH($C82,'[113]Input| Projects'!$AR$9:$CO$9,0)),'[113]Calc| Project Costs'!AE$10:AE$1009)/10^3+SUMPRODUCT(INDEX('[113]Input| Projects'!$AR$10:$CO$1009, ,MATCH($C27,'[113]Input| Projects'!$AR$9:$CO$9,0)),'[113]Calc| Project Costs'!BK$10:BK$1009)/10^3</f>
        <v>0</v>
      </c>
      <c r="F82" s="180">
        <f>SUMPRODUCT(INDEX('[113]Input| Projects'!$AR$10:$CO$1009, ,MATCH($C82,'[113]Input| Projects'!$AR$9:$CO$9,0)),'[113]Calc| Project Costs'!AF$10:AF$1009)/10^3+SUMPRODUCT(INDEX('[113]Input| Projects'!$AR$10:$CO$1009, ,MATCH($C27,'[113]Input| Projects'!$AR$9:$CO$9,0)),'[113]Calc| Project Costs'!BL$10:BL$1009)/10^3</f>
        <v>0</v>
      </c>
      <c r="G82" s="180">
        <f>SUMPRODUCT(INDEX('[113]Input| Projects'!$AR$10:$CO$1009, ,MATCH($C82,'[113]Input| Projects'!$AR$9:$CO$9,0)),'[113]Calc| Project Costs'!AG$10:AG$1009)/10^3+SUMPRODUCT(INDEX('[113]Input| Projects'!$AR$10:$CO$1009, ,MATCH($C27,'[113]Input| Projects'!$AR$9:$CO$9,0)),'[113]Calc| Project Costs'!BM$10:BM$1009)/10^3</f>
        <v>0</v>
      </c>
      <c r="H82" s="180">
        <f>SUMPRODUCT(INDEX('[113]Input| Projects'!$AR$10:$CO$1009, ,MATCH($C82,'[113]Input| Projects'!$AR$9:$CO$9,0)),'[113]Calc| Project Costs'!AH$10:AH$1009)/10^3+SUMPRODUCT(INDEX('[113]Input| Projects'!$AR$10:$CO$1009, ,MATCH($C27,'[113]Input| Projects'!$AR$9:$CO$9,0)),'[113]Calc| Project Costs'!BN$10:BN$1009)/10^3</f>
        <v>0</v>
      </c>
      <c r="I82" s="180">
        <f>SUMPRODUCT(INDEX('[113]Input| Projects'!$AR$10:$CO$1009, ,MATCH($C82,'[113]Input| Projects'!$AR$9:$CO$9,0)),'[113]Calc| Project Costs'!AI$10:AI$1009)/10^3+SUMPRODUCT(INDEX('[113]Input| Projects'!$AR$10:$CO$1009, ,MATCH($C27,'[113]Input| Projects'!$AR$9:$CO$9,0)),'[113]Calc| Project Costs'!BO$10:BO$1009)/10^3</f>
        <v>0</v>
      </c>
      <c r="J82" s="180">
        <f>SUMPRODUCT(INDEX('[113]Input| Projects'!$AR$10:$CO$1009, ,MATCH($C82,'[113]Input| Projects'!$AR$9:$CO$9,0)),'[113]Calc| Project Costs'!AJ$10:AJ$1009)/10^3+SUMPRODUCT(INDEX('[113]Input| Projects'!$AR$10:$CO$1009, ,MATCH($C27,'[113]Input| Projects'!$AR$9:$CO$9,0)),'[113]Calc| Project Costs'!BP$10:BP$1009)/10^3</f>
        <v>0</v>
      </c>
      <c r="K82" s="180">
        <f t="shared" si="10"/>
        <v>0</v>
      </c>
    </row>
    <row r="83" spans="2:11" s="194" customFormat="1" outlineLevel="1">
      <c r="B83" s="190">
        <f t="shared" si="11"/>
        <v>21</v>
      </c>
      <c r="C83" s="191" t="str">
        <f t="shared" si="9"/>
        <v/>
      </c>
      <c r="D83" s="180">
        <f>SUMPRODUCT(INDEX('[113]Input| Projects'!$AR$10:$CO$1009, ,MATCH($C83,'[113]Input| Projects'!$AR$9:$CO$9,0)),'[113]Calc| Project Costs'!AD$10:AD$1009)/10^3+SUMPRODUCT(INDEX('[113]Input| Projects'!$AR$10:$CO$1009, ,MATCH($C28,'[113]Input| Projects'!$AR$9:$CO$9,0)),'[113]Calc| Project Costs'!BJ$10:BJ$1009)/10^3</f>
        <v>0</v>
      </c>
      <c r="E83" s="180">
        <f>SUMPRODUCT(INDEX('[113]Input| Projects'!$AR$10:$CO$1009, ,MATCH($C83,'[113]Input| Projects'!$AR$9:$CO$9,0)),'[113]Calc| Project Costs'!AE$10:AE$1009)/10^3+SUMPRODUCT(INDEX('[113]Input| Projects'!$AR$10:$CO$1009, ,MATCH($C28,'[113]Input| Projects'!$AR$9:$CO$9,0)),'[113]Calc| Project Costs'!BK$10:BK$1009)/10^3</f>
        <v>0</v>
      </c>
      <c r="F83" s="180">
        <f>SUMPRODUCT(INDEX('[113]Input| Projects'!$AR$10:$CO$1009, ,MATCH($C83,'[113]Input| Projects'!$AR$9:$CO$9,0)),'[113]Calc| Project Costs'!AF$10:AF$1009)/10^3+SUMPRODUCT(INDEX('[113]Input| Projects'!$AR$10:$CO$1009, ,MATCH($C28,'[113]Input| Projects'!$AR$9:$CO$9,0)),'[113]Calc| Project Costs'!BL$10:BL$1009)/10^3</f>
        <v>0</v>
      </c>
      <c r="G83" s="180">
        <f>SUMPRODUCT(INDEX('[113]Input| Projects'!$AR$10:$CO$1009, ,MATCH($C83,'[113]Input| Projects'!$AR$9:$CO$9,0)),'[113]Calc| Project Costs'!AG$10:AG$1009)/10^3+SUMPRODUCT(INDEX('[113]Input| Projects'!$AR$10:$CO$1009, ,MATCH($C28,'[113]Input| Projects'!$AR$9:$CO$9,0)),'[113]Calc| Project Costs'!BM$10:BM$1009)/10^3</f>
        <v>0</v>
      </c>
      <c r="H83" s="180">
        <f>SUMPRODUCT(INDEX('[113]Input| Projects'!$AR$10:$CO$1009, ,MATCH($C83,'[113]Input| Projects'!$AR$9:$CO$9,0)),'[113]Calc| Project Costs'!AH$10:AH$1009)/10^3+SUMPRODUCT(INDEX('[113]Input| Projects'!$AR$10:$CO$1009, ,MATCH($C28,'[113]Input| Projects'!$AR$9:$CO$9,0)),'[113]Calc| Project Costs'!BN$10:BN$1009)/10^3</f>
        <v>0</v>
      </c>
      <c r="I83" s="180">
        <f>SUMPRODUCT(INDEX('[113]Input| Projects'!$AR$10:$CO$1009, ,MATCH($C83,'[113]Input| Projects'!$AR$9:$CO$9,0)),'[113]Calc| Project Costs'!AI$10:AI$1009)/10^3+SUMPRODUCT(INDEX('[113]Input| Projects'!$AR$10:$CO$1009, ,MATCH($C28,'[113]Input| Projects'!$AR$9:$CO$9,0)),'[113]Calc| Project Costs'!BO$10:BO$1009)/10^3</f>
        <v>0</v>
      </c>
      <c r="J83" s="180">
        <f>SUMPRODUCT(INDEX('[113]Input| Projects'!$AR$10:$CO$1009, ,MATCH($C83,'[113]Input| Projects'!$AR$9:$CO$9,0)),'[113]Calc| Project Costs'!AJ$10:AJ$1009)/10^3+SUMPRODUCT(INDEX('[113]Input| Projects'!$AR$10:$CO$1009, ,MATCH($C28,'[113]Input| Projects'!$AR$9:$CO$9,0)),'[113]Calc| Project Costs'!BP$10:BP$1009)/10^3</f>
        <v>0</v>
      </c>
      <c r="K83" s="180">
        <f t="shared" si="10"/>
        <v>0</v>
      </c>
    </row>
    <row r="84" spans="2:11" s="194" customFormat="1" outlineLevel="1">
      <c r="B84" s="190">
        <f t="shared" si="11"/>
        <v>22</v>
      </c>
      <c r="C84" s="191" t="str">
        <f t="shared" si="9"/>
        <v/>
      </c>
      <c r="D84" s="180">
        <f>SUMPRODUCT(INDEX('[113]Input| Projects'!$AR$10:$CO$1009, ,MATCH($C84,'[113]Input| Projects'!$AR$9:$CO$9,0)),'[113]Calc| Project Costs'!AD$10:AD$1009)/10^3+SUMPRODUCT(INDEX('[113]Input| Projects'!$AR$10:$CO$1009, ,MATCH($C29,'[113]Input| Projects'!$AR$9:$CO$9,0)),'[113]Calc| Project Costs'!BJ$10:BJ$1009)/10^3</f>
        <v>0</v>
      </c>
      <c r="E84" s="180">
        <f>SUMPRODUCT(INDEX('[113]Input| Projects'!$AR$10:$CO$1009, ,MATCH($C84,'[113]Input| Projects'!$AR$9:$CO$9,0)),'[113]Calc| Project Costs'!AE$10:AE$1009)/10^3+SUMPRODUCT(INDEX('[113]Input| Projects'!$AR$10:$CO$1009, ,MATCH($C29,'[113]Input| Projects'!$AR$9:$CO$9,0)),'[113]Calc| Project Costs'!BK$10:BK$1009)/10^3</f>
        <v>0</v>
      </c>
      <c r="F84" s="180">
        <f>SUMPRODUCT(INDEX('[113]Input| Projects'!$AR$10:$CO$1009, ,MATCH($C84,'[113]Input| Projects'!$AR$9:$CO$9,0)),'[113]Calc| Project Costs'!AF$10:AF$1009)/10^3+SUMPRODUCT(INDEX('[113]Input| Projects'!$AR$10:$CO$1009, ,MATCH($C29,'[113]Input| Projects'!$AR$9:$CO$9,0)),'[113]Calc| Project Costs'!BL$10:BL$1009)/10^3</f>
        <v>0</v>
      </c>
      <c r="G84" s="180">
        <f>SUMPRODUCT(INDEX('[113]Input| Projects'!$AR$10:$CO$1009, ,MATCH($C84,'[113]Input| Projects'!$AR$9:$CO$9,0)),'[113]Calc| Project Costs'!AG$10:AG$1009)/10^3+SUMPRODUCT(INDEX('[113]Input| Projects'!$AR$10:$CO$1009, ,MATCH($C29,'[113]Input| Projects'!$AR$9:$CO$9,0)),'[113]Calc| Project Costs'!BM$10:BM$1009)/10^3</f>
        <v>0</v>
      </c>
      <c r="H84" s="180">
        <f>SUMPRODUCT(INDEX('[113]Input| Projects'!$AR$10:$CO$1009, ,MATCH($C84,'[113]Input| Projects'!$AR$9:$CO$9,0)),'[113]Calc| Project Costs'!AH$10:AH$1009)/10^3+SUMPRODUCT(INDEX('[113]Input| Projects'!$AR$10:$CO$1009, ,MATCH($C29,'[113]Input| Projects'!$AR$9:$CO$9,0)),'[113]Calc| Project Costs'!BN$10:BN$1009)/10^3</f>
        <v>0</v>
      </c>
      <c r="I84" s="180">
        <f>SUMPRODUCT(INDEX('[113]Input| Projects'!$AR$10:$CO$1009, ,MATCH($C84,'[113]Input| Projects'!$AR$9:$CO$9,0)),'[113]Calc| Project Costs'!AI$10:AI$1009)/10^3+SUMPRODUCT(INDEX('[113]Input| Projects'!$AR$10:$CO$1009, ,MATCH($C29,'[113]Input| Projects'!$AR$9:$CO$9,0)),'[113]Calc| Project Costs'!BO$10:BO$1009)/10^3</f>
        <v>0</v>
      </c>
      <c r="J84" s="180">
        <f>SUMPRODUCT(INDEX('[113]Input| Projects'!$AR$10:$CO$1009, ,MATCH($C84,'[113]Input| Projects'!$AR$9:$CO$9,0)),'[113]Calc| Project Costs'!AJ$10:AJ$1009)/10^3+SUMPRODUCT(INDEX('[113]Input| Projects'!$AR$10:$CO$1009, ,MATCH($C29,'[113]Input| Projects'!$AR$9:$CO$9,0)),'[113]Calc| Project Costs'!BP$10:BP$1009)/10^3</f>
        <v>0</v>
      </c>
      <c r="K84" s="180">
        <f t="shared" si="10"/>
        <v>0</v>
      </c>
    </row>
    <row r="85" spans="2:11" s="194" customFormat="1" outlineLevel="1">
      <c r="B85" s="190">
        <f t="shared" si="11"/>
        <v>23</v>
      </c>
      <c r="C85" s="191" t="str">
        <f t="shared" si="9"/>
        <v/>
      </c>
      <c r="D85" s="180">
        <f>SUMPRODUCT(INDEX('[113]Input| Projects'!$AR$10:$CO$1009, ,MATCH($C85,'[113]Input| Projects'!$AR$9:$CO$9,0)),'[113]Calc| Project Costs'!AD$10:AD$1009)/10^3+SUMPRODUCT(INDEX('[113]Input| Projects'!$AR$10:$CO$1009, ,MATCH($C30,'[113]Input| Projects'!$AR$9:$CO$9,0)),'[113]Calc| Project Costs'!BJ$10:BJ$1009)/10^3</f>
        <v>0</v>
      </c>
      <c r="E85" s="180">
        <f>SUMPRODUCT(INDEX('[113]Input| Projects'!$AR$10:$CO$1009, ,MATCH($C85,'[113]Input| Projects'!$AR$9:$CO$9,0)),'[113]Calc| Project Costs'!AE$10:AE$1009)/10^3+SUMPRODUCT(INDEX('[113]Input| Projects'!$AR$10:$CO$1009, ,MATCH($C30,'[113]Input| Projects'!$AR$9:$CO$9,0)),'[113]Calc| Project Costs'!BK$10:BK$1009)/10^3</f>
        <v>0</v>
      </c>
      <c r="F85" s="180">
        <f>SUMPRODUCT(INDEX('[113]Input| Projects'!$AR$10:$CO$1009, ,MATCH($C85,'[113]Input| Projects'!$AR$9:$CO$9,0)),'[113]Calc| Project Costs'!AF$10:AF$1009)/10^3+SUMPRODUCT(INDEX('[113]Input| Projects'!$AR$10:$CO$1009, ,MATCH($C30,'[113]Input| Projects'!$AR$9:$CO$9,0)),'[113]Calc| Project Costs'!BL$10:BL$1009)/10^3</f>
        <v>0</v>
      </c>
      <c r="G85" s="180">
        <f>SUMPRODUCT(INDEX('[113]Input| Projects'!$AR$10:$CO$1009, ,MATCH($C85,'[113]Input| Projects'!$AR$9:$CO$9,0)),'[113]Calc| Project Costs'!AG$10:AG$1009)/10^3+SUMPRODUCT(INDEX('[113]Input| Projects'!$AR$10:$CO$1009, ,MATCH($C30,'[113]Input| Projects'!$AR$9:$CO$9,0)),'[113]Calc| Project Costs'!BM$10:BM$1009)/10^3</f>
        <v>0</v>
      </c>
      <c r="H85" s="180">
        <f>SUMPRODUCT(INDEX('[113]Input| Projects'!$AR$10:$CO$1009, ,MATCH($C85,'[113]Input| Projects'!$AR$9:$CO$9,0)),'[113]Calc| Project Costs'!AH$10:AH$1009)/10^3+SUMPRODUCT(INDEX('[113]Input| Projects'!$AR$10:$CO$1009, ,MATCH($C30,'[113]Input| Projects'!$AR$9:$CO$9,0)),'[113]Calc| Project Costs'!BN$10:BN$1009)/10^3</f>
        <v>0</v>
      </c>
      <c r="I85" s="180">
        <f>SUMPRODUCT(INDEX('[113]Input| Projects'!$AR$10:$CO$1009, ,MATCH($C85,'[113]Input| Projects'!$AR$9:$CO$9,0)),'[113]Calc| Project Costs'!AI$10:AI$1009)/10^3+SUMPRODUCT(INDEX('[113]Input| Projects'!$AR$10:$CO$1009, ,MATCH($C30,'[113]Input| Projects'!$AR$9:$CO$9,0)),'[113]Calc| Project Costs'!BO$10:BO$1009)/10^3</f>
        <v>0</v>
      </c>
      <c r="J85" s="180">
        <f>SUMPRODUCT(INDEX('[113]Input| Projects'!$AR$10:$CO$1009, ,MATCH($C85,'[113]Input| Projects'!$AR$9:$CO$9,0)),'[113]Calc| Project Costs'!AJ$10:AJ$1009)/10^3+SUMPRODUCT(INDEX('[113]Input| Projects'!$AR$10:$CO$1009, ,MATCH($C30,'[113]Input| Projects'!$AR$9:$CO$9,0)),'[113]Calc| Project Costs'!BP$10:BP$1009)/10^3</f>
        <v>0</v>
      </c>
      <c r="K85" s="180">
        <f t="shared" si="10"/>
        <v>0</v>
      </c>
    </row>
    <row r="86" spans="2:11" s="194" customFormat="1" outlineLevel="1">
      <c r="B86" s="190">
        <f t="shared" si="11"/>
        <v>24</v>
      </c>
      <c r="C86" s="191" t="str">
        <f t="shared" si="9"/>
        <v/>
      </c>
      <c r="D86" s="180">
        <f>SUMPRODUCT(INDEX('[113]Input| Projects'!$AR$10:$CO$1009, ,MATCH($C86,'[113]Input| Projects'!$AR$9:$CO$9,0)),'[113]Calc| Project Costs'!AD$10:AD$1009)/10^3+SUMPRODUCT(INDEX('[113]Input| Projects'!$AR$10:$CO$1009, ,MATCH($C31,'[113]Input| Projects'!$AR$9:$CO$9,0)),'[113]Calc| Project Costs'!BJ$10:BJ$1009)/10^3</f>
        <v>0</v>
      </c>
      <c r="E86" s="180">
        <f>SUMPRODUCT(INDEX('[113]Input| Projects'!$AR$10:$CO$1009, ,MATCH($C86,'[113]Input| Projects'!$AR$9:$CO$9,0)),'[113]Calc| Project Costs'!AE$10:AE$1009)/10^3+SUMPRODUCT(INDEX('[113]Input| Projects'!$AR$10:$CO$1009, ,MATCH($C31,'[113]Input| Projects'!$AR$9:$CO$9,0)),'[113]Calc| Project Costs'!BK$10:BK$1009)/10^3</f>
        <v>0</v>
      </c>
      <c r="F86" s="180">
        <f>SUMPRODUCT(INDEX('[113]Input| Projects'!$AR$10:$CO$1009, ,MATCH($C86,'[113]Input| Projects'!$AR$9:$CO$9,0)),'[113]Calc| Project Costs'!AF$10:AF$1009)/10^3+SUMPRODUCT(INDEX('[113]Input| Projects'!$AR$10:$CO$1009, ,MATCH($C31,'[113]Input| Projects'!$AR$9:$CO$9,0)),'[113]Calc| Project Costs'!BL$10:BL$1009)/10^3</f>
        <v>0</v>
      </c>
      <c r="G86" s="180">
        <f>SUMPRODUCT(INDEX('[113]Input| Projects'!$AR$10:$CO$1009, ,MATCH($C86,'[113]Input| Projects'!$AR$9:$CO$9,0)),'[113]Calc| Project Costs'!AG$10:AG$1009)/10^3+SUMPRODUCT(INDEX('[113]Input| Projects'!$AR$10:$CO$1009, ,MATCH($C31,'[113]Input| Projects'!$AR$9:$CO$9,0)),'[113]Calc| Project Costs'!BM$10:BM$1009)/10^3</f>
        <v>0</v>
      </c>
      <c r="H86" s="180">
        <f>SUMPRODUCT(INDEX('[113]Input| Projects'!$AR$10:$CO$1009, ,MATCH($C86,'[113]Input| Projects'!$AR$9:$CO$9,0)),'[113]Calc| Project Costs'!AH$10:AH$1009)/10^3+SUMPRODUCT(INDEX('[113]Input| Projects'!$AR$10:$CO$1009, ,MATCH($C31,'[113]Input| Projects'!$AR$9:$CO$9,0)),'[113]Calc| Project Costs'!BN$10:BN$1009)/10^3</f>
        <v>0</v>
      </c>
      <c r="I86" s="180">
        <f>SUMPRODUCT(INDEX('[113]Input| Projects'!$AR$10:$CO$1009, ,MATCH($C86,'[113]Input| Projects'!$AR$9:$CO$9,0)),'[113]Calc| Project Costs'!AI$10:AI$1009)/10^3+SUMPRODUCT(INDEX('[113]Input| Projects'!$AR$10:$CO$1009, ,MATCH($C31,'[113]Input| Projects'!$AR$9:$CO$9,0)),'[113]Calc| Project Costs'!BO$10:BO$1009)/10^3</f>
        <v>0</v>
      </c>
      <c r="J86" s="180">
        <f>SUMPRODUCT(INDEX('[113]Input| Projects'!$AR$10:$CO$1009, ,MATCH($C86,'[113]Input| Projects'!$AR$9:$CO$9,0)),'[113]Calc| Project Costs'!AJ$10:AJ$1009)/10^3+SUMPRODUCT(INDEX('[113]Input| Projects'!$AR$10:$CO$1009, ,MATCH($C31,'[113]Input| Projects'!$AR$9:$CO$9,0)),'[113]Calc| Project Costs'!BP$10:BP$1009)/10^3</f>
        <v>0</v>
      </c>
      <c r="K86" s="180">
        <f t="shared" si="10"/>
        <v>0</v>
      </c>
    </row>
    <row r="87" spans="2:11" s="194" customFormat="1" outlineLevel="1">
      <c r="B87" s="190">
        <f t="shared" si="11"/>
        <v>25</v>
      </c>
      <c r="C87" s="191" t="str">
        <f t="shared" si="9"/>
        <v/>
      </c>
      <c r="D87" s="180">
        <f>SUMPRODUCT(INDEX('[113]Input| Projects'!$AR$10:$CO$1009, ,MATCH($C87,'[113]Input| Projects'!$AR$9:$CO$9,0)),'[113]Calc| Project Costs'!AD$10:AD$1009)/10^3+SUMPRODUCT(INDEX('[113]Input| Projects'!$AR$10:$CO$1009, ,MATCH($C32,'[113]Input| Projects'!$AR$9:$CO$9,0)),'[113]Calc| Project Costs'!BJ$10:BJ$1009)/10^3</f>
        <v>0</v>
      </c>
      <c r="E87" s="180">
        <f>SUMPRODUCT(INDEX('[113]Input| Projects'!$AR$10:$CO$1009, ,MATCH($C87,'[113]Input| Projects'!$AR$9:$CO$9,0)),'[113]Calc| Project Costs'!AE$10:AE$1009)/10^3+SUMPRODUCT(INDEX('[113]Input| Projects'!$AR$10:$CO$1009, ,MATCH($C32,'[113]Input| Projects'!$AR$9:$CO$9,0)),'[113]Calc| Project Costs'!BK$10:BK$1009)/10^3</f>
        <v>0</v>
      </c>
      <c r="F87" s="180">
        <f>SUMPRODUCT(INDEX('[113]Input| Projects'!$AR$10:$CO$1009, ,MATCH($C87,'[113]Input| Projects'!$AR$9:$CO$9,0)),'[113]Calc| Project Costs'!AF$10:AF$1009)/10^3+SUMPRODUCT(INDEX('[113]Input| Projects'!$AR$10:$CO$1009, ,MATCH($C32,'[113]Input| Projects'!$AR$9:$CO$9,0)),'[113]Calc| Project Costs'!BL$10:BL$1009)/10^3</f>
        <v>0</v>
      </c>
      <c r="G87" s="180">
        <f>SUMPRODUCT(INDEX('[113]Input| Projects'!$AR$10:$CO$1009, ,MATCH($C87,'[113]Input| Projects'!$AR$9:$CO$9,0)),'[113]Calc| Project Costs'!AG$10:AG$1009)/10^3+SUMPRODUCT(INDEX('[113]Input| Projects'!$AR$10:$CO$1009, ,MATCH($C32,'[113]Input| Projects'!$AR$9:$CO$9,0)),'[113]Calc| Project Costs'!BM$10:BM$1009)/10^3</f>
        <v>0</v>
      </c>
      <c r="H87" s="180">
        <f>SUMPRODUCT(INDEX('[113]Input| Projects'!$AR$10:$CO$1009, ,MATCH($C87,'[113]Input| Projects'!$AR$9:$CO$9,0)),'[113]Calc| Project Costs'!AH$10:AH$1009)/10^3+SUMPRODUCT(INDEX('[113]Input| Projects'!$AR$10:$CO$1009, ,MATCH($C32,'[113]Input| Projects'!$AR$9:$CO$9,0)),'[113]Calc| Project Costs'!BN$10:BN$1009)/10^3</f>
        <v>0</v>
      </c>
      <c r="I87" s="180">
        <f>SUMPRODUCT(INDEX('[113]Input| Projects'!$AR$10:$CO$1009, ,MATCH($C87,'[113]Input| Projects'!$AR$9:$CO$9,0)),'[113]Calc| Project Costs'!AI$10:AI$1009)/10^3+SUMPRODUCT(INDEX('[113]Input| Projects'!$AR$10:$CO$1009, ,MATCH($C32,'[113]Input| Projects'!$AR$9:$CO$9,0)),'[113]Calc| Project Costs'!BO$10:BO$1009)/10^3</f>
        <v>0</v>
      </c>
      <c r="J87" s="180">
        <f>SUMPRODUCT(INDEX('[113]Input| Projects'!$AR$10:$CO$1009, ,MATCH($C87,'[113]Input| Projects'!$AR$9:$CO$9,0)),'[113]Calc| Project Costs'!AJ$10:AJ$1009)/10^3+SUMPRODUCT(INDEX('[113]Input| Projects'!$AR$10:$CO$1009, ,MATCH($C32,'[113]Input| Projects'!$AR$9:$CO$9,0)),'[113]Calc| Project Costs'!BP$10:BP$1009)/10^3</f>
        <v>0</v>
      </c>
      <c r="K87" s="180">
        <f t="shared" si="10"/>
        <v>0</v>
      </c>
    </row>
    <row r="88" spans="2:11" s="194" customFormat="1" outlineLevel="1">
      <c r="B88" s="190">
        <f t="shared" si="11"/>
        <v>26</v>
      </c>
      <c r="C88" s="191" t="str">
        <f t="shared" si="9"/>
        <v/>
      </c>
      <c r="D88" s="180">
        <f>SUMPRODUCT(INDEX('[113]Input| Projects'!$AR$10:$CO$1009, ,MATCH($C88,'[113]Input| Projects'!$AR$9:$CO$9,0)),'[113]Calc| Project Costs'!AD$10:AD$1009)/10^3+SUMPRODUCT(INDEX('[113]Input| Projects'!$AR$10:$CO$1009, ,MATCH($C33,'[113]Input| Projects'!$AR$9:$CO$9,0)),'[113]Calc| Project Costs'!BJ$10:BJ$1009)/10^3</f>
        <v>0</v>
      </c>
      <c r="E88" s="180">
        <f>SUMPRODUCT(INDEX('[113]Input| Projects'!$AR$10:$CO$1009, ,MATCH($C88,'[113]Input| Projects'!$AR$9:$CO$9,0)),'[113]Calc| Project Costs'!AE$10:AE$1009)/10^3+SUMPRODUCT(INDEX('[113]Input| Projects'!$AR$10:$CO$1009, ,MATCH($C33,'[113]Input| Projects'!$AR$9:$CO$9,0)),'[113]Calc| Project Costs'!BK$10:BK$1009)/10^3</f>
        <v>0</v>
      </c>
      <c r="F88" s="180">
        <f>SUMPRODUCT(INDEX('[113]Input| Projects'!$AR$10:$CO$1009, ,MATCH($C88,'[113]Input| Projects'!$AR$9:$CO$9,0)),'[113]Calc| Project Costs'!AF$10:AF$1009)/10^3+SUMPRODUCT(INDEX('[113]Input| Projects'!$AR$10:$CO$1009, ,MATCH($C33,'[113]Input| Projects'!$AR$9:$CO$9,0)),'[113]Calc| Project Costs'!BL$10:BL$1009)/10^3</f>
        <v>0</v>
      </c>
      <c r="G88" s="180">
        <f>SUMPRODUCT(INDEX('[113]Input| Projects'!$AR$10:$CO$1009, ,MATCH($C88,'[113]Input| Projects'!$AR$9:$CO$9,0)),'[113]Calc| Project Costs'!AG$10:AG$1009)/10^3+SUMPRODUCT(INDEX('[113]Input| Projects'!$AR$10:$CO$1009, ,MATCH($C33,'[113]Input| Projects'!$AR$9:$CO$9,0)),'[113]Calc| Project Costs'!BM$10:BM$1009)/10^3</f>
        <v>0</v>
      </c>
      <c r="H88" s="180">
        <f>SUMPRODUCT(INDEX('[113]Input| Projects'!$AR$10:$CO$1009, ,MATCH($C88,'[113]Input| Projects'!$AR$9:$CO$9,0)),'[113]Calc| Project Costs'!AH$10:AH$1009)/10^3+SUMPRODUCT(INDEX('[113]Input| Projects'!$AR$10:$CO$1009, ,MATCH($C33,'[113]Input| Projects'!$AR$9:$CO$9,0)),'[113]Calc| Project Costs'!BN$10:BN$1009)/10^3</f>
        <v>0</v>
      </c>
      <c r="I88" s="180">
        <f>SUMPRODUCT(INDEX('[113]Input| Projects'!$AR$10:$CO$1009, ,MATCH($C88,'[113]Input| Projects'!$AR$9:$CO$9,0)),'[113]Calc| Project Costs'!AI$10:AI$1009)/10^3+SUMPRODUCT(INDEX('[113]Input| Projects'!$AR$10:$CO$1009, ,MATCH($C33,'[113]Input| Projects'!$AR$9:$CO$9,0)),'[113]Calc| Project Costs'!BO$10:BO$1009)/10^3</f>
        <v>0</v>
      </c>
      <c r="J88" s="180">
        <f>SUMPRODUCT(INDEX('[113]Input| Projects'!$AR$10:$CO$1009, ,MATCH($C88,'[113]Input| Projects'!$AR$9:$CO$9,0)),'[113]Calc| Project Costs'!AJ$10:AJ$1009)/10^3+SUMPRODUCT(INDEX('[113]Input| Projects'!$AR$10:$CO$1009, ,MATCH($C33,'[113]Input| Projects'!$AR$9:$CO$9,0)),'[113]Calc| Project Costs'!BP$10:BP$1009)/10^3</f>
        <v>0</v>
      </c>
      <c r="K88" s="180">
        <f t="shared" si="10"/>
        <v>0</v>
      </c>
    </row>
    <row r="89" spans="2:11" s="194" customFormat="1" outlineLevel="1">
      <c r="B89" s="190">
        <f t="shared" si="11"/>
        <v>27</v>
      </c>
      <c r="C89" s="191" t="str">
        <f t="shared" si="9"/>
        <v/>
      </c>
      <c r="D89" s="180">
        <f>SUMPRODUCT(INDEX('[113]Input| Projects'!$AR$10:$CO$1009, ,MATCH($C89,'[113]Input| Projects'!$AR$9:$CO$9,0)),'[113]Calc| Project Costs'!AD$10:AD$1009)/10^3+SUMPRODUCT(INDEX('[113]Input| Projects'!$AR$10:$CO$1009, ,MATCH($C34,'[113]Input| Projects'!$AR$9:$CO$9,0)),'[113]Calc| Project Costs'!BJ$10:BJ$1009)/10^3</f>
        <v>0</v>
      </c>
      <c r="E89" s="180">
        <f>SUMPRODUCT(INDEX('[113]Input| Projects'!$AR$10:$CO$1009, ,MATCH($C89,'[113]Input| Projects'!$AR$9:$CO$9,0)),'[113]Calc| Project Costs'!AE$10:AE$1009)/10^3+SUMPRODUCT(INDEX('[113]Input| Projects'!$AR$10:$CO$1009, ,MATCH($C34,'[113]Input| Projects'!$AR$9:$CO$9,0)),'[113]Calc| Project Costs'!BK$10:BK$1009)/10^3</f>
        <v>0</v>
      </c>
      <c r="F89" s="180">
        <f>SUMPRODUCT(INDEX('[113]Input| Projects'!$AR$10:$CO$1009, ,MATCH($C89,'[113]Input| Projects'!$AR$9:$CO$9,0)),'[113]Calc| Project Costs'!AF$10:AF$1009)/10^3+SUMPRODUCT(INDEX('[113]Input| Projects'!$AR$10:$CO$1009, ,MATCH($C34,'[113]Input| Projects'!$AR$9:$CO$9,0)),'[113]Calc| Project Costs'!BL$10:BL$1009)/10^3</f>
        <v>0</v>
      </c>
      <c r="G89" s="180">
        <f>SUMPRODUCT(INDEX('[113]Input| Projects'!$AR$10:$CO$1009, ,MATCH($C89,'[113]Input| Projects'!$AR$9:$CO$9,0)),'[113]Calc| Project Costs'!AG$10:AG$1009)/10^3+SUMPRODUCT(INDEX('[113]Input| Projects'!$AR$10:$CO$1009, ,MATCH($C34,'[113]Input| Projects'!$AR$9:$CO$9,0)),'[113]Calc| Project Costs'!BM$10:BM$1009)/10^3</f>
        <v>0</v>
      </c>
      <c r="H89" s="180">
        <f>SUMPRODUCT(INDEX('[113]Input| Projects'!$AR$10:$CO$1009, ,MATCH($C89,'[113]Input| Projects'!$AR$9:$CO$9,0)),'[113]Calc| Project Costs'!AH$10:AH$1009)/10^3+SUMPRODUCT(INDEX('[113]Input| Projects'!$AR$10:$CO$1009, ,MATCH($C34,'[113]Input| Projects'!$AR$9:$CO$9,0)),'[113]Calc| Project Costs'!BN$10:BN$1009)/10^3</f>
        <v>0</v>
      </c>
      <c r="I89" s="180">
        <f>SUMPRODUCT(INDEX('[113]Input| Projects'!$AR$10:$CO$1009, ,MATCH($C89,'[113]Input| Projects'!$AR$9:$CO$9,0)),'[113]Calc| Project Costs'!AI$10:AI$1009)/10^3+SUMPRODUCT(INDEX('[113]Input| Projects'!$AR$10:$CO$1009, ,MATCH($C34,'[113]Input| Projects'!$AR$9:$CO$9,0)),'[113]Calc| Project Costs'!BO$10:BO$1009)/10^3</f>
        <v>0</v>
      </c>
      <c r="J89" s="180">
        <f>SUMPRODUCT(INDEX('[113]Input| Projects'!$AR$10:$CO$1009, ,MATCH($C89,'[113]Input| Projects'!$AR$9:$CO$9,0)),'[113]Calc| Project Costs'!AJ$10:AJ$1009)/10^3+SUMPRODUCT(INDEX('[113]Input| Projects'!$AR$10:$CO$1009, ,MATCH($C34,'[113]Input| Projects'!$AR$9:$CO$9,0)),'[113]Calc| Project Costs'!BP$10:BP$1009)/10^3</f>
        <v>0</v>
      </c>
      <c r="K89" s="180">
        <f t="shared" si="10"/>
        <v>0</v>
      </c>
    </row>
    <row r="90" spans="2:11" s="194" customFormat="1" outlineLevel="1">
      <c r="B90" s="190">
        <f t="shared" si="11"/>
        <v>28</v>
      </c>
      <c r="C90" s="191" t="str">
        <f t="shared" si="9"/>
        <v/>
      </c>
      <c r="D90" s="180">
        <f>SUMPRODUCT(INDEX('[113]Input| Projects'!$AR$10:$CO$1009, ,MATCH($C90,'[113]Input| Projects'!$AR$9:$CO$9,0)),'[113]Calc| Project Costs'!AD$10:AD$1009)/10^3+SUMPRODUCT(INDEX('[113]Input| Projects'!$AR$10:$CO$1009, ,MATCH($C35,'[113]Input| Projects'!$AR$9:$CO$9,0)),'[113]Calc| Project Costs'!BJ$10:BJ$1009)/10^3</f>
        <v>0</v>
      </c>
      <c r="E90" s="180">
        <f>SUMPRODUCT(INDEX('[113]Input| Projects'!$AR$10:$CO$1009, ,MATCH($C90,'[113]Input| Projects'!$AR$9:$CO$9,0)),'[113]Calc| Project Costs'!AE$10:AE$1009)/10^3+SUMPRODUCT(INDEX('[113]Input| Projects'!$AR$10:$CO$1009, ,MATCH($C35,'[113]Input| Projects'!$AR$9:$CO$9,0)),'[113]Calc| Project Costs'!BK$10:BK$1009)/10^3</f>
        <v>0</v>
      </c>
      <c r="F90" s="180">
        <f>SUMPRODUCT(INDEX('[113]Input| Projects'!$AR$10:$CO$1009, ,MATCH($C90,'[113]Input| Projects'!$AR$9:$CO$9,0)),'[113]Calc| Project Costs'!AF$10:AF$1009)/10^3+SUMPRODUCT(INDEX('[113]Input| Projects'!$AR$10:$CO$1009, ,MATCH($C35,'[113]Input| Projects'!$AR$9:$CO$9,0)),'[113]Calc| Project Costs'!BL$10:BL$1009)/10^3</f>
        <v>0</v>
      </c>
      <c r="G90" s="180">
        <f>SUMPRODUCT(INDEX('[113]Input| Projects'!$AR$10:$CO$1009, ,MATCH($C90,'[113]Input| Projects'!$AR$9:$CO$9,0)),'[113]Calc| Project Costs'!AG$10:AG$1009)/10^3+SUMPRODUCT(INDEX('[113]Input| Projects'!$AR$10:$CO$1009, ,MATCH($C35,'[113]Input| Projects'!$AR$9:$CO$9,0)),'[113]Calc| Project Costs'!BM$10:BM$1009)/10^3</f>
        <v>0</v>
      </c>
      <c r="H90" s="180">
        <f>SUMPRODUCT(INDEX('[113]Input| Projects'!$AR$10:$CO$1009, ,MATCH($C90,'[113]Input| Projects'!$AR$9:$CO$9,0)),'[113]Calc| Project Costs'!AH$10:AH$1009)/10^3+SUMPRODUCT(INDEX('[113]Input| Projects'!$AR$10:$CO$1009, ,MATCH($C35,'[113]Input| Projects'!$AR$9:$CO$9,0)),'[113]Calc| Project Costs'!BN$10:BN$1009)/10^3</f>
        <v>0</v>
      </c>
      <c r="I90" s="180">
        <f>SUMPRODUCT(INDEX('[113]Input| Projects'!$AR$10:$CO$1009, ,MATCH($C90,'[113]Input| Projects'!$AR$9:$CO$9,0)),'[113]Calc| Project Costs'!AI$10:AI$1009)/10^3+SUMPRODUCT(INDEX('[113]Input| Projects'!$AR$10:$CO$1009, ,MATCH($C35,'[113]Input| Projects'!$AR$9:$CO$9,0)),'[113]Calc| Project Costs'!BO$10:BO$1009)/10^3</f>
        <v>0</v>
      </c>
      <c r="J90" s="180">
        <f>SUMPRODUCT(INDEX('[113]Input| Projects'!$AR$10:$CO$1009, ,MATCH($C90,'[113]Input| Projects'!$AR$9:$CO$9,0)),'[113]Calc| Project Costs'!AJ$10:AJ$1009)/10^3+SUMPRODUCT(INDEX('[113]Input| Projects'!$AR$10:$CO$1009, ,MATCH($C35,'[113]Input| Projects'!$AR$9:$CO$9,0)),'[113]Calc| Project Costs'!BP$10:BP$1009)/10^3</f>
        <v>0</v>
      </c>
      <c r="K90" s="180">
        <f t="shared" si="10"/>
        <v>0</v>
      </c>
    </row>
    <row r="91" spans="2:11" s="194" customFormat="1" outlineLevel="1">
      <c r="B91" s="190">
        <f t="shared" si="11"/>
        <v>29</v>
      </c>
      <c r="C91" s="191" t="str">
        <f t="shared" si="9"/>
        <v/>
      </c>
      <c r="D91" s="180">
        <f>SUMPRODUCT(INDEX('[113]Input| Projects'!$AR$10:$CO$1009, ,MATCH($C91,'[113]Input| Projects'!$AR$9:$CO$9,0)),'[113]Calc| Project Costs'!AD$10:AD$1009)/10^3+SUMPRODUCT(INDEX('[113]Input| Projects'!$AR$10:$CO$1009, ,MATCH($C36,'[113]Input| Projects'!$AR$9:$CO$9,0)),'[113]Calc| Project Costs'!BJ$10:BJ$1009)/10^3</f>
        <v>0</v>
      </c>
      <c r="E91" s="180">
        <f>SUMPRODUCT(INDEX('[113]Input| Projects'!$AR$10:$CO$1009, ,MATCH($C91,'[113]Input| Projects'!$AR$9:$CO$9,0)),'[113]Calc| Project Costs'!AE$10:AE$1009)/10^3+SUMPRODUCT(INDEX('[113]Input| Projects'!$AR$10:$CO$1009, ,MATCH($C36,'[113]Input| Projects'!$AR$9:$CO$9,0)),'[113]Calc| Project Costs'!BK$10:BK$1009)/10^3</f>
        <v>0</v>
      </c>
      <c r="F91" s="180">
        <f>SUMPRODUCT(INDEX('[113]Input| Projects'!$AR$10:$CO$1009, ,MATCH($C91,'[113]Input| Projects'!$AR$9:$CO$9,0)),'[113]Calc| Project Costs'!AF$10:AF$1009)/10^3+SUMPRODUCT(INDEX('[113]Input| Projects'!$AR$10:$CO$1009, ,MATCH($C36,'[113]Input| Projects'!$AR$9:$CO$9,0)),'[113]Calc| Project Costs'!BL$10:BL$1009)/10^3</f>
        <v>0</v>
      </c>
      <c r="G91" s="180">
        <f>SUMPRODUCT(INDEX('[113]Input| Projects'!$AR$10:$CO$1009, ,MATCH($C91,'[113]Input| Projects'!$AR$9:$CO$9,0)),'[113]Calc| Project Costs'!AG$10:AG$1009)/10^3+SUMPRODUCT(INDEX('[113]Input| Projects'!$AR$10:$CO$1009, ,MATCH($C36,'[113]Input| Projects'!$AR$9:$CO$9,0)),'[113]Calc| Project Costs'!BM$10:BM$1009)/10^3</f>
        <v>0</v>
      </c>
      <c r="H91" s="180">
        <f>SUMPRODUCT(INDEX('[113]Input| Projects'!$AR$10:$CO$1009, ,MATCH($C91,'[113]Input| Projects'!$AR$9:$CO$9,0)),'[113]Calc| Project Costs'!AH$10:AH$1009)/10^3+SUMPRODUCT(INDEX('[113]Input| Projects'!$AR$10:$CO$1009, ,MATCH($C36,'[113]Input| Projects'!$AR$9:$CO$9,0)),'[113]Calc| Project Costs'!BN$10:BN$1009)/10^3</f>
        <v>0</v>
      </c>
      <c r="I91" s="180">
        <f>SUMPRODUCT(INDEX('[113]Input| Projects'!$AR$10:$CO$1009, ,MATCH($C91,'[113]Input| Projects'!$AR$9:$CO$9,0)),'[113]Calc| Project Costs'!AI$10:AI$1009)/10^3+SUMPRODUCT(INDEX('[113]Input| Projects'!$AR$10:$CO$1009, ,MATCH($C36,'[113]Input| Projects'!$AR$9:$CO$9,0)),'[113]Calc| Project Costs'!BO$10:BO$1009)/10^3</f>
        <v>0</v>
      </c>
      <c r="J91" s="180">
        <f>SUMPRODUCT(INDEX('[113]Input| Projects'!$AR$10:$CO$1009, ,MATCH($C91,'[113]Input| Projects'!$AR$9:$CO$9,0)),'[113]Calc| Project Costs'!AJ$10:AJ$1009)/10^3+SUMPRODUCT(INDEX('[113]Input| Projects'!$AR$10:$CO$1009, ,MATCH($C36,'[113]Input| Projects'!$AR$9:$CO$9,0)),'[113]Calc| Project Costs'!BP$10:BP$1009)/10^3</f>
        <v>0</v>
      </c>
      <c r="K91" s="180">
        <f t="shared" si="10"/>
        <v>0</v>
      </c>
    </row>
    <row r="92" spans="2:11" s="194" customFormat="1" outlineLevel="1">
      <c r="B92" s="190">
        <f t="shared" si="11"/>
        <v>30</v>
      </c>
      <c r="C92" s="191" t="str">
        <f t="shared" si="9"/>
        <v/>
      </c>
      <c r="D92" s="180">
        <f>SUMPRODUCT(INDEX('[113]Input| Projects'!$AR$10:$CO$1009, ,MATCH($C92,'[113]Input| Projects'!$AR$9:$CO$9,0)),'[113]Calc| Project Costs'!AD$10:AD$1009)/10^3+SUMPRODUCT(INDEX('[113]Input| Projects'!$AR$10:$CO$1009, ,MATCH($C37,'[113]Input| Projects'!$AR$9:$CO$9,0)),'[113]Calc| Project Costs'!BJ$10:BJ$1009)/10^3</f>
        <v>0</v>
      </c>
      <c r="E92" s="180">
        <f>SUMPRODUCT(INDEX('[113]Input| Projects'!$AR$10:$CO$1009, ,MATCH($C92,'[113]Input| Projects'!$AR$9:$CO$9,0)),'[113]Calc| Project Costs'!AE$10:AE$1009)/10^3+SUMPRODUCT(INDEX('[113]Input| Projects'!$AR$10:$CO$1009, ,MATCH($C37,'[113]Input| Projects'!$AR$9:$CO$9,0)),'[113]Calc| Project Costs'!BK$10:BK$1009)/10^3</f>
        <v>0</v>
      </c>
      <c r="F92" s="180">
        <f>SUMPRODUCT(INDEX('[113]Input| Projects'!$AR$10:$CO$1009, ,MATCH($C92,'[113]Input| Projects'!$AR$9:$CO$9,0)),'[113]Calc| Project Costs'!AF$10:AF$1009)/10^3+SUMPRODUCT(INDEX('[113]Input| Projects'!$AR$10:$CO$1009, ,MATCH($C37,'[113]Input| Projects'!$AR$9:$CO$9,0)),'[113]Calc| Project Costs'!BL$10:BL$1009)/10^3</f>
        <v>0</v>
      </c>
      <c r="G92" s="180">
        <f>SUMPRODUCT(INDEX('[113]Input| Projects'!$AR$10:$CO$1009, ,MATCH($C92,'[113]Input| Projects'!$AR$9:$CO$9,0)),'[113]Calc| Project Costs'!AG$10:AG$1009)/10^3+SUMPRODUCT(INDEX('[113]Input| Projects'!$AR$10:$CO$1009, ,MATCH($C37,'[113]Input| Projects'!$AR$9:$CO$9,0)),'[113]Calc| Project Costs'!BM$10:BM$1009)/10^3</f>
        <v>0</v>
      </c>
      <c r="H92" s="180">
        <f>SUMPRODUCT(INDEX('[113]Input| Projects'!$AR$10:$CO$1009, ,MATCH($C92,'[113]Input| Projects'!$AR$9:$CO$9,0)),'[113]Calc| Project Costs'!AH$10:AH$1009)/10^3+SUMPRODUCT(INDEX('[113]Input| Projects'!$AR$10:$CO$1009, ,MATCH($C37,'[113]Input| Projects'!$AR$9:$CO$9,0)),'[113]Calc| Project Costs'!BN$10:BN$1009)/10^3</f>
        <v>0</v>
      </c>
      <c r="I92" s="180">
        <f>SUMPRODUCT(INDEX('[113]Input| Projects'!$AR$10:$CO$1009, ,MATCH($C92,'[113]Input| Projects'!$AR$9:$CO$9,0)),'[113]Calc| Project Costs'!AI$10:AI$1009)/10^3+SUMPRODUCT(INDEX('[113]Input| Projects'!$AR$10:$CO$1009, ,MATCH($C37,'[113]Input| Projects'!$AR$9:$CO$9,0)),'[113]Calc| Project Costs'!BO$10:BO$1009)/10^3</f>
        <v>0</v>
      </c>
      <c r="J92" s="180">
        <f>SUMPRODUCT(INDEX('[113]Input| Projects'!$AR$10:$CO$1009, ,MATCH($C92,'[113]Input| Projects'!$AR$9:$CO$9,0)),'[113]Calc| Project Costs'!AJ$10:AJ$1009)/10^3+SUMPRODUCT(INDEX('[113]Input| Projects'!$AR$10:$CO$1009, ,MATCH($C37,'[113]Input| Projects'!$AR$9:$CO$9,0)),'[113]Calc| Project Costs'!BP$10:BP$1009)/10^3</f>
        <v>0</v>
      </c>
      <c r="K92" s="180">
        <f t="shared" si="10"/>
        <v>0</v>
      </c>
    </row>
    <row r="93" spans="2:11" s="194" customFormat="1" outlineLevel="1">
      <c r="B93" s="190">
        <f t="shared" si="11"/>
        <v>31</v>
      </c>
      <c r="C93" s="191" t="str">
        <f t="shared" si="9"/>
        <v/>
      </c>
      <c r="D93" s="180">
        <f>SUMPRODUCT(INDEX('[113]Input| Projects'!$AR$10:$CO$1009, ,MATCH($C93,'[113]Input| Projects'!$AR$9:$CO$9,0)),'[113]Calc| Project Costs'!AD$10:AD$1009)/10^3+SUMPRODUCT(INDEX('[113]Input| Projects'!$AR$10:$CO$1009, ,MATCH($C38,'[113]Input| Projects'!$AR$9:$CO$9,0)),'[113]Calc| Project Costs'!BJ$10:BJ$1009)/10^3</f>
        <v>0</v>
      </c>
      <c r="E93" s="180">
        <f>SUMPRODUCT(INDEX('[113]Input| Projects'!$AR$10:$CO$1009, ,MATCH($C93,'[113]Input| Projects'!$AR$9:$CO$9,0)),'[113]Calc| Project Costs'!AE$10:AE$1009)/10^3+SUMPRODUCT(INDEX('[113]Input| Projects'!$AR$10:$CO$1009, ,MATCH($C38,'[113]Input| Projects'!$AR$9:$CO$9,0)),'[113]Calc| Project Costs'!BK$10:BK$1009)/10^3</f>
        <v>0</v>
      </c>
      <c r="F93" s="180">
        <f>SUMPRODUCT(INDEX('[113]Input| Projects'!$AR$10:$CO$1009, ,MATCH($C93,'[113]Input| Projects'!$AR$9:$CO$9,0)),'[113]Calc| Project Costs'!AF$10:AF$1009)/10^3+SUMPRODUCT(INDEX('[113]Input| Projects'!$AR$10:$CO$1009, ,MATCH($C38,'[113]Input| Projects'!$AR$9:$CO$9,0)),'[113]Calc| Project Costs'!BL$10:BL$1009)/10^3</f>
        <v>0</v>
      </c>
      <c r="G93" s="180">
        <f>SUMPRODUCT(INDEX('[113]Input| Projects'!$AR$10:$CO$1009, ,MATCH($C93,'[113]Input| Projects'!$AR$9:$CO$9,0)),'[113]Calc| Project Costs'!AG$10:AG$1009)/10^3+SUMPRODUCT(INDEX('[113]Input| Projects'!$AR$10:$CO$1009, ,MATCH($C38,'[113]Input| Projects'!$AR$9:$CO$9,0)),'[113]Calc| Project Costs'!BM$10:BM$1009)/10^3</f>
        <v>0</v>
      </c>
      <c r="H93" s="180">
        <f>SUMPRODUCT(INDEX('[113]Input| Projects'!$AR$10:$CO$1009, ,MATCH($C93,'[113]Input| Projects'!$AR$9:$CO$9,0)),'[113]Calc| Project Costs'!AH$10:AH$1009)/10^3+SUMPRODUCT(INDEX('[113]Input| Projects'!$AR$10:$CO$1009, ,MATCH($C38,'[113]Input| Projects'!$AR$9:$CO$9,0)),'[113]Calc| Project Costs'!BN$10:BN$1009)/10^3</f>
        <v>0</v>
      </c>
      <c r="I93" s="180">
        <f>SUMPRODUCT(INDEX('[113]Input| Projects'!$AR$10:$CO$1009, ,MATCH($C93,'[113]Input| Projects'!$AR$9:$CO$9,0)),'[113]Calc| Project Costs'!AI$10:AI$1009)/10^3+SUMPRODUCT(INDEX('[113]Input| Projects'!$AR$10:$CO$1009, ,MATCH($C38,'[113]Input| Projects'!$AR$9:$CO$9,0)),'[113]Calc| Project Costs'!BO$10:BO$1009)/10^3</f>
        <v>0</v>
      </c>
      <c r="J93" s="180">
        <f>SUMPRODUCT(INDEX('[113]Input| Projects'!$AR$10:$CO$1009, ,MATCH($C93,'[113]Input| Projects'!$AR$9:$CO$9,0)),'[113]Calc| Project Costs'!AJ$10:AJ$1009)/10^3+SUMPRODUCT(INDEX('[113]Input| Projects'!$AR$10:$CO$1009, ,MATCH($C38,'[113]Input| Projects'!$AR$9:$CO$9,0)),'[113]Calc| Project Costs'!BP$10:BP$1009)/10^3</f>
        <v>0</v>
      </c>
      <c r="K93" s="180">
        <f t="shared" si="10"/>
        <v>0</v>
      </c>
    </row>
    <row r="94" spans="2:11" s="194" customFormat="1" outlineLevel="1">
      <c r="B94" s="190">
        <f t="shared" si="11"/>
        <v>32</v>
      </c>
      <c r="C94" s="191" t="str">
        <f t="shared" si="9"/>
        <v/>
      </c>
      <c r="D94" s="180">
        <f>SUMPRODUCT(INDEX('[113]Input| Projects'!$AR$10:$CO$1009, ,MATCH($C94,'[113]Input| Projects'!$AR$9:$CO$9,0)),'[113]Calc| Project Costs'!AD$10:AD$1009)/10^3+SUMPRODUCT(INDEX('[113]Input| Projects'!$AR$10:$CO$1009, ,MATCH($C39,'[113]Input| Projects'!$AR$9:$CO$9,0)),'[113]Calc| Project Costs'!BJ$10:BJ$1009)/10^3</f>
        <v>0</v>
      </c>
      <c r="E94" s="180">
        <f>SUMPRODUCT(INDEX('[113]Input| Projects'!$AR$10:$CO$1009, ,MATCH($C94,'[113]Input| Projects'!$AR$9:$CO$9,0)),'[113]Calc| Project Costs'!AE$10:AE$1009)/10^3+SUMPRODUCT(INDEX('[113]Input| Projects'!$AR$10:$CO$1009, ,MATCH($C39,'[113]Input| Projects'!$AR$9:$CO$9,0)),'[113]Calc| Project Costs'!BK$10:BK$1009)/10^3</f>
        <v>0</v>
      </c>
      <c r="F94" s="180">
        <f>SUMPRODUCT(INDEX('[113]Input| Projects'!$AR$10:$CO$1009, ,MATCH($C94,'[113]Input| Projects'!$AR$9:$CO$9,0)),'[113]Calc| Project Costs'!AF$10:AF$1009)/10^3+SUMPRODUCT(INDEX('[113]Input| Projects'!$AR$10:$CO$1009, ,MATCH($C39,'[113]Input| Projects'!$AR$9:$CO$9,0)),'[113]Calc| Project Costs'!BL$10:BL$1009)/10^3</f>
        <v>0</v>
      </c>
      <c r="G94" s="180">
        <f>SUMPRODUCT(INDEX('[113]Input| Projects'!$AR$10:$CO$1009, ,MATCH($C94,'[113]Input| Projects'!$AR$9:$CO$9,0)),'[113]Calc| Project Costs'!AG$10:AG$1009)/10^3+SUMPRODUCT(INDEX('[113]Input| Projects'!$AR$10:$CO$1009, ,MATCH($C39,'[113]Input| Projects'!$AR$9:$CO$9,0)),'[113]Calc| Project Costs'!BM$10:BM$1009)/10^3</f>
        <v>0</v>
      </c>
      <c r="H94" s="180">
        <f>SUMPRODUCT(INDEX('[113]Input| Projects'!$AR$10:$CO$1009, ,MATCH($C94,'[113]Input| Projects'!$AR$9:$CO$9,0)),'[113]Calc| Project Costs'!AH$10:AH$1009)/10^3+SUMPRODUCT(INDEX('[113]Input| Projects'!$AR$10:$CO$1009, ,MATCH($C39,'[113]Input| Projects'!$AR$9:$CO$9,0)),'[113]Calc| Project Costs'!BN$10:BN$1009)/10^3</f>
        <v>0</v>
      </c>
      <c r="I94" s="180">
        <f>SUMPRODUCT(INDEX('[113]Input| Projects'!$AR$10:$CO$1009, ,MATCH($C94,'[113]Input| Projects'!$AR$9:$CO$9,0)),'[113]Calc| Project Costs'!AI$10:AI$1009)/10^3+SUMPRODUCT(INDEX('[113]Input| Projects'!$AR$10:$CO$1009, ,MATCH($C39,'[113]Input| Projects'!$AR$9:$CO$9,0)),'[113]Calc| Project Costs'!BO$10:BO$1009)/10^3</f>
        <v>0</v>
      </c>
      <c r="J94" s="180">
        <f>SUMPRODUCT(INDEX('[113]Input| Projects'!$AR$10:$CO$1009, ,MATCH($C94,'[113]Input| Projects'!$AR$9:$CO$9,0)),'[113]Calc| Project Costs'!AJ$10:AJ$1009)/10^3+SUMPRODUCT(INDEX('[113]Input| Projects'!$AR$10:$CO$1009, ,MATCH($C39,'[113]Input| Projects'!$AR$9:$CO$9,0)),'[113]Calc| Project Costs'!BP$10:BP$1009)/10^3</f>
        <v>0</v>
      </c>
      <c r="K94" s="180">
        <f t="shared" si="10"/>
        <v>0</v>
      </c>
    </row>
    <row r="95" spans="2:11" s="194" customFormat="1" outlineLevel="1">
      <c r="B95" s="190">
        <f t="shared" si="11"/>
        <v>33</v>
      </c>
      <c r="C95" s="191" t="str">
        <f t="shared" si="9"/>
        <v/>
      </c>
      <c r="D95" s="180">
        <f>SUMPRODUCT(INDEX('[113]Input| Projects'!$AR$10:$CO$1009, ,MATCH($C95,'[113]Input| Projects'!$AR$9:$CO$9,0)),'[113]Calc| Project Costs'!AD$10:AD$1009)/10^3+SUMPRODUCT(INDEX('[113]Input| Projects'!$AR$10:$CO$1009, ,MATCH($C40,'[113]Input| Projects'!$AR$9:$CO$9,0)),'[113]Calc| Project Costs'!BJ$10:BJ$1009)/10^3</f>
        <v>0</v>
      </c>
      <c r="E95" s="180">
        <f>SUMPRODUCT(INDEX('[113]Input| Projects'!$AR$10:$CO$1009, ,MATCH($C95,'[113]Input| Projects'!$AR$9:$CO$9,0)),'[113]Calc| Project Costs'!AE$10:AE$1009)/10^3+SUMPRODUCT(INDEX('[113]Input| Projects'!$AR$10:$CO$1009, ,MATCH($C40,'[113]Input| Projects'!$AR$9:$CO$9,0)),'[113]Calc| Project Costs'!BK$10:BK$1009)/10^3</f>
        <v>0</v>
      </c>
      <c r="F95" s="180">
        <f>SUMPRODUCT(INDEX('[113]Input| Projects'!$AR$10:$CO$1009, ,MATCH($C95,'[113]Input| Projects'!$AR$9:$CO$9,0)),'[113]Calc| Project Costs'!AF$10:AF$1009)/10^3+SUMPRODUCT(INDEX('[113]Input| Projects'!$AR$10:$CO$1009, ,MATCH($C40,'[113]Input| Projects'!$AR$9:$CO$9,0)),'[113]Calc| Project Costs'!BL$10:BL$1009)/10^3</f>
        <v>0</v>
      </c>
      <c r="G95" s="180">
        <f>SUMPRODUCT(INDEX('[113]Input| Projects'!$AR$10:$CO$1009, ,MATCH($C95,'[113]Input| Projects'!$AR$9:$CO$9,0)),'[113]Calc| Project Costs'!AG$10:AG$1009)/10^3+SUMPRODUCT(INDEX('[113]Input| Projects'!$AR$10:$CO$1009, ,MATCH($C40,'[113]Input| Projects'!$AR$9:$CO$9,0)),'[113]Calc| Project Costs'!BM$10:BM$1009)/10^3</f>
        <v>0</v>
      </c>
      <c r="H95" s="180">
        <f>SUMPRODUCT(INDEX('[113]Input| Projects'!$AR$10:$CO$1009, ,MATCH($C95,'[113]Input| Projects'!$AR$9:$CO$9,0)),'[113]Calc| Project Costs'!AH$10:AH$1009)/10^3+SUMPRODUCT(INDEX('[113]Input| Projects'!$AR$10:$CO$1009, ,MATCH($C40,'[113]Input| Projects'!$AR$9:$CO$9,0)),'[113]Calc| Project Costs'!BN$10:BN$1009)/10^3</f>
        <v>0</v>
      </c>
      <c r="I95" s="180">
        <f>SUMPRODUCT(INDEX('[113]Input| Projects'!$AR$10:$CO$1009, ,MATCH($C95,'[113]Input| Projects'!$AR$9:$CO$9,0)),'[113]Calc| Project Costs'!AI$10:AI$1009)/10^3+SUMPRODUCT(INDEX('[113]Input| Projects'!$AR$10:$CO$1009, ,MATCH($C40,'[113]Input| Projects'!$AR$9:$CO$9,0)),'[113]Calc| Project Costs'!BO$10:BO$1009)/10^3</f>
        <v>0</v>
      </c>
      <c r="J95" s="180">
        <f>SUMPRODUCT(INDEX('[113]Input| Projects'!$AR$10:$CO$1009, ,MATCH($C95,'[113]Input| Projects'!$AR$9:$CO$9,0)),'[113]Calc| Project Costs'!AJ$10:AJ$1009)/10^3+SUMPRODUCT(INDEX('[113]Input| Projects'!$AR$10:$CO$1009, ,MATCH($C40,'[113]Input| Projects'!$AR$9:$CO$9,0)),'[113]Calc| Project Costs'!BP$10:BP$1009)/10^3</f>
        <v>0</v>
      </c>
      <c r="K95" s="180">
        <f t="shared" si="10"/>
        <v>0</v>
      </c>
    </row>
    <row r="96" spans="2:11" s="194" customFormat="1" outlineLevel="1">
      <c r="B96" s="190">
        <f t="shared" si="11"/>
        <v>34</v>
      </c>
      <c r="C96" s="191" t="str">
        <f t="shared" si="9"/>
        <v/>
      </c>
      <c r="D96" s="180">
        <f>SUMPRODUCT(INDEX('[113]Input| Projects'!$AR$10:$CO$1009, ,MATCH($C96,'[113]Input| Projects'!$AR$9:$CO$9,0)),'[113]Calc| Project Costs'!AD$10:AD$1009)/10^3+SUMPRODUCT(INDEX('[113]Input| Projects'!$AR$10:$CO$1009, ,MATCH($C41,'[113]Input| Projects'!$AR$9:$CO$9,0)),'[113]Calc| Project Costs'!BJ$10:BJ$1009)/10^3</f>
        <v>0</v>
      </c>
      <c r="E96" s="180">
        <f>SUMPRODUCT(INDEX('[113]Input| Projects'!$AR$10:$CO$1009, ,MATCH($C96,'[113]Input| Projects'!$AR$9:$CO$9,0)),'[113]Calc| Project Costs'!AE$10:AE$1009)/10^3+SUMPRODUCT(INDEX('[113]Input| Projects'!$AR$10:$CO$1009, ,MATCH($C41,'[113]Input| Projects'!$AR$9:$CO$9,0)),'[113]Calc| Project Costs'!BK$10:BK$1009)/10^3</f>
        <v>0</v>
      </c>
      <c r="F96" s="180">
        <f>SUMPRODUCT(INDEX('[113]Input| Projects'!$AR$10:$CO$1009, ,MATCH($C96,'[113]Input| Projects'!$AR$9:$CO$9,0)),'[113]Calc| Project Costs'!AF$10:AF$1009)/10^3+SUMPRODUCT(INDEX('[113]Input| Projects'!$AR$10:$CO$1009, ,MATCH($C41,'[113]Input| Projects'!$AR$9:$CO$9,0)),'[113]Calc| Project Costs'!BL$10:BL$1009)/10^3</f>
        <v>0</v>
      </c>
      <c r="G96" s="180">
        <f>SUMPRODUCT(INDEX('[113]Input| Projects'!$AR$10:$CO$1009, ,MATCH($C96,'[113]Input| Projects'!$AR$9:$CO$9,0)),'[113]Calc| Project Costs'!AG$10:AG$1009)/10^3+SUMPRODUCT(INDEX('[113]Input| Projects'!$AR$10:$CO$1009, ,MATCH($C41,'[113]Input| Projects'!$AR$9:$CO$9,0)),'[113]Calc| Project Costs'!BM$10:BM$1009)/10^3</f>
        <v>0</v>
      </c>
      <c r="H96" s="180">
        <f>SUMPRODUCT(INDEX('[113]Input| Projects'!$AR$10:$CO$1009, ,MATCH($C96,'[113]Input| Projects'!$AR$9:$CO$9,0)),'[113]Calc| Project Costs'!AH$10:AH$1009)/10^3+SUMPRODUCT(INDEX('[113]Input| Projects'!$AR$10:$CO$1009, ,MATCH($C41,'[113]Input| Projects'!$AR$9:$CO$9,0)),'[113]Calc| Project Costs'!BN$10:BN$1009)/10^3</f>
        <v>0</v>
      </c>
      <c r="I96" s="180">
        <f>SUMPRODUCT(INDEX('[113]Input| Projects'!$AR$10:$CO$1009, ,MATCH($C96,'[113]Input| Projects'!$AR$9:$CO$9,0)),'[113]Calc| Project Costs'!AI$10:AI$1009)/10^3+SUMPRODUCT(INDEX('[113]Input| Projects'!$AR$10:$CO$1009, ,MATCH($C41,'[113]Input| Projects'!$AR$9:$CO$9,0)),'[113]Calc| Project Costs'!BO$10:BO$1009)/10^3</f>
        <v>0</v>
      </c>
      <c r="J96" s="180">
        <f>SUMPRODUCT(INDEX('[113]Input| Projects'!$AR$10:$CO$1009, ,MATCH($C96,'[113]Input| Projects'!$AR$9:$CO$9,0)),'[113]Calc| Project Costs'!AJ$10:AJ$1009)/10^3+SUMPRODUCT(INDEX('[113]Input| Projects'!$AR$10:$CO$1009, ,MATCH($C41,'[113]Input| Projects'!$AR$9:$CO$9,0)),'[113]Calc| Project Costs'!BP$10:BP$1009)/10^3</f>
        <v>0</v>
      </c>
      <c r="K96" s="180">
        <f t="shared" si="10"/>
        <v>0</v>
      </c>
    </row>
    <row r="97" spans="2:11" s="194" customFormat="1" outlineLevel="1">
      <c r="B97" s="190">
        <f t="shared" si="11"/>
        <v>35</v>
      </c>
      <c r="C97" s="191" t="str">
        <f t="shared" si="9"/>
        <v/>
      </c>
      <c r="D97" s="180">
        <f>SUMPRODUCT(INDEX('[113]Input| Projects'!$AR$10:$CO$1009, ,MATCH($C97,'[113]Input| Projects'!$AR$9:$CO$9,0)),'[113]Calc| Project Costs'!AD$10:AD$1009)/10^3+SUMPRODUCT(INDEX('[113]Input| Projects'!$AR$10:$CO$1009, ,MATCH($C42,'[113]Input| Projects'!$AR$9:$CO$9,0)),'[113]Calc| Project Costs'!BJ$10:BJ$1009)/10^3</f>
        <v>0</v>
      </c>
      <c r="E97" s="180">
        <f>SUMPRODUCT(INDEX('[113]Input| Projects'!$AR$10:$CO$1009, ,MATCH($C97,'[113]Input| Projects'!$AR$9:$CO$9,0)),'[113]Calc| Project Costs'!AE$10:AE$1009)/10^3+SUMPRODUCT(INDEX('[113]Input| Projects'!$AR$10:$CO$1009, ,MATCH($C42,'[113]Input| Projects'!$AR$9:$CO$9,0)),'[113]Calc| Project Costs'!BK$10:BK$1009)/10^3</f>
        <v>0</v>
      </c>
      <c r="F97" s="180">
        <f>SUMPRODUCT(INDEX('[113]Input| Projects'!$AR$10:$CO$1009, ,MATCH($C97,'[113]Input| Projects'!$AR$9:$CO$9,0)),'[113]Calc| Project Costs'!AF$10:AF$1009)/10^3+SUMPRODUCT(INDEX('[113]Input| Projects'!$AR$10:$CO$1009, ,MATCH($C42,'[113]Input| Projects'!$AR$9:$CO$9,0)),'[113]Calc| Project Costs'!BL$10:BL$1009)/10^3</f>
        <v>0</v>
      </c>
      <c r="G97" s="180">
        <f>SUMPRODUCT(INDEX('[113]Input| Projects'!$AR$10:$CO$1009, ,MATCH($C97,'[113]Input| Projects'!$AR$9:$CO$9,0)),'[113]Calc| Project Costs'!AG$10:AG$1009)/10^3+SUMPRODUCT(INDEX('[113]Input| Projects'!$AR$10:$CO$1009, ,MATCH($C42,'[113]Input| Projects'!$AR$9:$CO$9,0)),'[113]Calc| Project Costs'!BM$10:BM$1009)/10^3</f>
        <v>0</v>
      </c>
      <c r="H97" s="180">
        <f>SUMPRODUCT(INDEX('[113]Input| Projects'!$AR$10:$CO$1009, ,MATCH($C97,'[113]Input| Projects'!$AR$9:$CO$9,0)),'[113]Calc| Project Costs'!AH$10:AH$1009)/10^3+SUMPRODUCT(INDEX('[113]Input| Projects'!$AR$10:$CO$1009, ,MATCH($C42,'[113]Input| Projects'!$AR$9:$CO$9,0)),'[113]Calc| Project Costs'!BN$10:BN$1009)/10^3</f>
        <v>0</v>
      </c>
      <c r="I97" s="180">
        <f>SUMPRODUCT(INDEX('[113]Input| Projects'!$AR$10:$CO$1009, ,MATCH($C97,'[113]Input| Projects'!$AR$9:$CO$9,0)),'[113]Calc| Project Costs'!AI$10:AI$1009)/10^3+SUMPRODUCT(INDEX('[113]Input| Projects'!$AR$10:$CO$1009, ,MATCH($C42,'[113]Input| Projects'!$AR$9:$CO$9,0)),'[113]Calc| Project Costs'!BO$10:BO$1009)/10^3</f>
        <v>0</v>
      </c>
      <c r="J97" s="180">
        <f>SUMPRODUCT(INDEX('[113]Input| Projects'!$AR$10:$CO$1009, ,MATCH($C97,'[113]Input| Projects'!$AR$9:$CO$9,0)),'[113]Calc| Project Costs'!AJ$10:AJ$1009)/10^3+SUMPRODUCT(INDEX('[113]Input| Projects'!$AR$10:$CO$1009, ,MATCH($C42,'[113]Input| Projects'!$AR$9:$CO$9,0)),'[113]Calc| Project Costs'!BP$10:BP$1009)/10^3</f>
        <v>0</v>
      </c>
      <c r="K97" s="180">
        <f t="shared" si="10"/>
        <v>0</v>
      </c>
    </row>
    <row r="98" spans="2:11" s="194" customFormat="1" outlineLevel="1">
      <c r="B98" s="190">
        <f t="shared" si="11"/>
        <v>36</v>
      </c>
      <c r="C98" s="191" t="str">
        <f t="shared" si="9"/>
        <v/>
      </c>
      <c r="D98" s="180">
        <f>SUMPRODUCT(INDEX('[113]Input| Projects'!$AR$10:$CO$1009, ,MATCH($C98,'[113]Input| Projects'!$AR$9:$CO$9,0)),'[113]Calc| Project Costs'!AD$10:AD$1009)/10^3+SUMPRODUCT(INDEX('[113]Input| Projects'!$AR$10:$CO$1009, ,MATCH($C43,'[113]Input| Projects'!$AR$9:$CO$9,0)),'[113]Calc| Project Costs'!BJ$10:BJ$1009)/10^3</f>
        <v>0</v>
      </c>
      <c r="E98" s="180">
        <f>SUMPRODUCT(INDEX('[113]Input| Projects'!$AR$10:$CO$1009, ,MATCH($C98,'[113]Input| Projects'!$AR$9:$CO$9,0)),'[113]Calc| Project Costs'!AE$10:AE$1009)/10^3+SUMPRODUCT(INDEX('[113]Input| Projects'!$AR$10:$CO$1009, ,MATCH($C43,'[113]Input| Projects'!$AR$9:$CO$9,0)),'[113]Calc| Project Costs'!BK$10:BK$1009)/10^3</f>
        <v>0</v>
      </c>
      <c r="F98" s="180">
        <f>SUMPRODUCT(INDEX('[113]Input| Projects'!$AR$10:$CO$1009, ,MATCH($C98,'[113]Input| Projects'!$AR$9:$CO$9,0)),'[113]Calc| Project Costs'!AF$10:AF$1009)/10^3+SUMPRODUCT(INDEX('[113]Input| Projects'!$AR$10:$CO$1009, ,MATCH($C43,'[113]Input| Projects'!$AR$9:$CO$9,0)),'[113]Calc| Project Costs'!BL$10:BL$1009)/10^3</f>
        <v>0</v>
      </c>
      <c r="G98" s="180">
        <f>SUMPRODUCT(INDEX('[113]Input| Projects'!$AR$10:$CO$1009, ,MATCH($C98,'[113]Input| Projects'!$AR$9:$CO$9,0)),'[113]Calc| Project Costs'!AG$10:AG$1009)/10^3+SUMPRODUCT(INDEX('[113]Input| Projects'!$AR$10:$CO$1009, ,MATCH($C43,'[113]Input| Projects'!$AR$9:$CO$9,0)),'[113]Calc| Project Costs'!BM$10:BM$1009)/10^3</f>
        <v>0</v>
      </c>
      <c r="H98" s="180">
        <f>SUMPRODUCT(INDEX('[113]Input| Projects'!$AR$10:$CO$1009, ,MATCH($C98,'[113]Input| Projects'!$AR$9:$CO$9,0)),'[113]Calc| Project Costs'!AH$10:AH$1009)/10^3+SUMPRODUCT(INDEX('[113]Input| Projects'!$AR$10:$CO$1009, ,MATCH($C43,'[113]Input| Projects'!$AR$9:$CO$9,0)),'[113]Calc| Project Costs'!BN$10:BN$1009)/10^3</f>
        <v>0</v>
      </c>
      <c r="I98" s="180">
        <f>SUMPRODUCT(INDEX('[113]Input| Projects'!$AR$10:$CO$1009, ,MATCH($C98,'[113]Input| Projects'!$AR$9:$CO$9,0)),'[113]Calc| Project Costs'!AI$10:AI$1009)/10^3+SUMPRODUCT(INDEX('[113]Input| Projects'!$AR$10:$CO$1009, ,MATCH($C43,'[113]Input| Projects'!$AR$9:$CO$9,0)),'[113]Calc| Project Costs'!BO$10:BO$1009)/10^3</f>
        <v>0</v>
      </c>
      <c r="J98" s="180">
        <f>SUMPRODUCT(INDEX('[113]Input| Projects'!$AR$10:$CO$1009, ,MATCH($C98,'[113]Input| Projects'!$AR$9:$CO$9,0)),'[113]Calc| Project Costs'!AJ$10:AJ$1009)/10^3+SUMPRODUCT(INDEX('[113]Input| Projects'!$AR$10:$CO$1009, ,MATCH($C43,'[113]Input| Projects'!$AR$9:$CO$9,0)),'[113]Calc| Project Costs'!BP$10:BP$1009)/10^3</f>
        <v>0</v>
      </c>
      <c r="K98" s="180">
        <f t="shared" si="10"/>
        <v>0</v>
      </c>
    </row>
    <row r="99" spans="2:11" s="194" customFormat="1" outlineLevel="1">
      <c r="B99" s="190">
        <f t="shared" si="11"/>
        <v>37</v>
      </c>
      <c r="C99" s="191" t="str">
        <f t="shared" si="9"/>
        <v/>
      </c>
      <c r="D99" s="180">
        <f>SUMPRODUCT(INDEX('[113]Input| Projects'!$AR$10:$CO$1009, ,MATCH($C99,'[113]Input| Projects'!$AR$9:$CO$9,0)),'[113]Calc| Project Costs'!AD$10:AD$1009)/10^3+SUMPRODUCT(INDEX('[113]Input| Projects'!$AR$10:$CO$1009, ,MATCH($C44,'[113]Input| Projects'!$AR$9:$CO$9,0)),'[113]Calc| Project Costs'!BJ$10:BJ$1009)/10^3</f>
        <v>0</v>
      </c>
      <c r="E99" s="180">
        <f>SUMPRODUCT(INDEX('[113]Input| Projects'!$AR$10:$CO$1009, ,MATCH($C99,'[113]Input| Projects'!$AR$9:$CO$9,0)),'[113]Calc| Project Costs'!AE$10:AE$1009)/10^3+SUMPRODUCT(INDEX('[113]Input| Projects'!$AR$10:$CO$1009, ,MATCH($C44,'[113]Input| Projects'!$AR$9:$CO$9,0)),'[113]Calc| Project Costs'!BK$10:BK$1009)/10^3</f>
        <v>0</v>
      </c>
      <c r="F99" s="180">
        <f>SUMPRODUCT(INDEX('[113]Input| Projects'!$AR$10:$CO$1009, ,MATCH($C99,'[113]Input| Projects'!$AR$9:$CO$9,0)),'[113]Calc| Project Costs'!AF$10:AF$1009)/10^3+SUMPRODUCT(INDEX('[113]Input| Projects'!$AR$10:$CO$1009, ,MATCH($C44,'[113]Input| Projects'!$AR$9:$CO$9,0)),'[113]Calc| Project Costs'!BL$10:BL$1009)/10^3</f>
        <v>0</v>
      </c>
      <c r="G99" s="180">
        <f>SUMPRODUCT(INDEX('[113]Input| Projects'!$AR$10:$CO$1009, ,MATCH($C99,'[113]Input| Projects'!$AR$9:$CO$9,0)),'[113]Calc| Project Costs'!AG$10:AG$1009)/10^3+SUMPRODUCT(INDEX('[113]Input| Projects'!$AR$10:$CO$1009, ,MATCH($C44,'[113]Input| Projects'!$AR$9:$CO$9,0)),'[113]Calc| Project Costs'!BM$10:BM$1009)/10^3</f>
        <v>0</v>
      </c>
      <c r="H99" s="180">
        <f>SUMPRODUCT(INDEX('[113]Input| Projects'!$AR$10:$CO$1009, ,MATCH($C99,'[113]Input| Projects'!$AR$9:$CO$9,0)),'[113]Calc| Project Costs'!AH$10:AH$1009)/10^3+SUMPRODUCT(INDEX('[113]Input| Projects'!$AR$10:$CO$1009, ,MATCH($C44,'[113]Input| Projects'!$AR$9:$CO$9,0)),'[113]Calc| Project Costs'!BN$10:BN$1009)/10^3</f>
        <v>0</v>
      </c>
      <c r="I99" s="180">
        <f>SUMPRODUCT(INDEX('[113]Input| Projects'!$AR$10:$CO$1009, ,MATCH($C99,'[113]Input| Projects'!$AR$9:$CO$9,0)),'[113]Calc| Project Costs'!AI$10:AI$1009)/10^3+SUMPRODUCT(INDEX('[113]Input| Projects'!$AR$10:$CO$1009, ,MATCH($C44,'[113]Input| Projects'!$AR$9:$CO$9,0)),'[113]Calc| Project Costs'!BO$10:BO$1009)/10^3</f>
        <v>0</v>
      </c>
      <c r="J99" s="180">
        <f>SUMPRODUCT(INDEX('[113]Input| Projects'!$AR$10:$CO$1009, ,MATCH($C99,'[113]Input| Projects'!$AR$9:$CO$9,0)),'[113]Calc| Project Costs'!AJ$10:AJ$1009)/10^3+SUMPRODUCT(INDEX('[113]Input| Projects'!$AR$10:$CO$1009, ,MATCH($C44,'[113]Input| Projects'!$AR$9:$CO$9,0)),'[113]Calc| Project Costs'!BP$10:BP$1009)/10^3</f>
        <v>0</v>
      </c>
      <c r="K99" s="180">
        <f t="shared" si="10"/>
        <v>0</v>
      </c>
    </row>
    <row r="100" spans="2:11" s="194" customFormat="1" outlineLevel="1">
      <c r="B100" s="190">
        <f t="shared" si="11"/>
        <v>38</v>
      </c>
      <c r="C100" s="191" t="str">
        <f t="shared" si="9"/>
        <v/>
      </c>
      <c r="D100" s="180">
        <f>SUMPRODUCT(INDEX('[113]Input| Projects'!$AR$10:$CO$1009, ,MATCH($C100,'[113]Input| Projects'!$AR$9:$CO$9,0)),'[113]Calc| Project Costs'!AD$10:AD$1009)/10^3+SUMPRODUCT(INDEX('[113]Input| Projects'!$AR$10:$CO$1009, ,MATCH($C45,'[113]Input| Projects'!$AR$9:$CO$9,0)),'[113]Calc| Project Costs'!BJ$10:BJ$1009)/10^3</f>
        <v>0</v>
      </c>
      <c r="E100" s="180">
        <f>SUMPRODUCT(INDEX('[113]Input| Projects'!$AR$10:$CO$1009, ,MATCH($C100,'[113]Input| Projects'!$AR$9:$CO$9,0)),'[113]Calc| Project Costs'!AE$10:AE$1009)/10^3+SUMPRODUCT(INDEX('[113]Input| Projects'!$AR$10:$CO$1009, ,MATCH($C45,'[113]Input| Projects'!$AR$9:$CO$9,0)),'[113]Calc| Project Costs'!BK$10:BK$1009)/10^3</f>
        <v>0</v>
      </c>
      <c r="F100" s="180">
        <f>SUMPRODUCT(INDEX('[113]Input| Projects'!$AR$10:$CO$1009, ,MATCH($C100,'[113]Input| Projects'!$AR$9:$CO$9,0)),'[113]Calc| Project Costs'!AF$10:AF$1009)/10^3+SUMPRODUCT(INDEX('[113]Input| Projects'!$AR$10:$CO$1009, ,MATCH($C45,'[113]Input| Projects'!$AR$9:$CO$9,0)),'[113]Calc| Project Costs'!BL$10:BL$1009)/10^3</f>
        <v>0</v>
      </c>
      <c r="G100" s="180">
        <f>SUMPRODUCT(INDEX('[113]Input| Projects'!$AR$10:$CO$1009, ,MATCH($C100,'[113]Input| Projects'!$AR$9:$CO$9,0)),'[113]Calc| Project Costs'!AG$10:AG$1009)/10^3+SUMPRODUCT(INDEX('[113]Input| Projects'!$AR$10:$CO$1009, ,MATCH($C45,'[113]Input| Projects'!$AR$9:$CO$9,0)),'[113]Calc| Project Costs'!BM$10:BM$1009)/10^3</f>
        <v>0</v>
      </c>
      <c r="H100" s="180">
        <f>SUMPRODUCT(INDEX('[113]Input| Projects'!$AR$10:$CO$1009, ,MATCH($C100,'[113]Input| Projects'!$AR$9:$CO$9,0)),'[113]Calc| Project Costs'!AH$10:AH$1009)/10^3+SUMPRODUCT(INDEX('[113]Input| Projects'!$AR$10:$CO$1009, ,MATCH($C45,'[113]Input| Projects'!$AR$9:$CO$9,0)),'[113]Calc| Project Costs'!BN$10:BN$1009)/10^3</f>
        <v>0</v>
      </c>
      <c r="I100" s="180">
        <f>SUMPRODUCT(INDEX('[113]Input| Projects'!$AR$10:$CO$1009, ,MATCH($C100,'[113]Input| Projects'!$AR$9:$CO$9,0)),'[113]Calc| Project Costs'!AI$10:AI$1009)/10^3+SUMPRODUCT(INDEX('[113]Input| Projects'!$AR$10:$CO$1009, ,MATCH($C45,'[113]Input| Projects'!$AR$9:$CO$9,0)),'[113]Calc| Project Costs'!BO$10:BO$1009)/10^3</f>
        <v>0</v>
      </c>
      <c r="J100" s="180">
        <f>SUMPRODUCT(INDEX('[113]Input| Projects'!$AR$10:$CO$1009, ,MATCH($C100,'[113]Input| Projects'!$AR$9:$CO$9,0)),'[113]Calc| Project Costs'!AJ$10:AJ$1009)/10^3+SUMPRODUCT(INDEX('[113]Input| Projects'!$AR$10:$CO$1009, ,MATCH($C45,'[113]Input| Projects'!$AR$9:$CO$9,0)),'[113]Calc| Project Costs'!BP$10:BP$1009)/10^3</f>
        <v>0</v>
      </c>
      <c r="K100" s="180">
        <f t="shared" si="10"/>
        <v>0</v>
      </c>
    </row>
    <row r="101" spans="2:11" s="194" customFormat="1" outlineLevel="1">
      <c r="B101" s="190">
        <f t="shared" si="11"/>
        <v>39</v>
      </c>
      <c r="C101" s="191" t="str">
        <f t="shared" si="9"/>
        <v/>
      </c>
      <c r="D101" s="180">
        <f>SUMPRODUCT(INDEX('[113]Input| Projects'!$AR$10:$CO$1009, ,MATCH($C101,'[113]Input| Projects'!$AR$9:$CO$9,0)),'[113]Calc| Project Costs'!AD$10:AD$1009)/10^3+SUMPRODUCT(INDEX('[113]Input| Projects'!$AR$10:$CO$1009, ,MATCH($C46,'[113]Input| Projects'!$AR$9:$CO$9,0)),'[113]Calc| Project Costs'!BJ$10:BJ$1009)/10^3</f>
        <v>0</v>
      </c>
      <c r="E101" s="180">
        <f>SUMPRODUCT(INDEX('[113]Input| Projects'!$AR$10:$CO$1009, ,MATCH($C101,'[113]Input| Projects'!$AR$9:$CO$9,0)),'[113]Calc| Project Costs'!AE$10:AE$1009)/10^3+SUMPRODUCT(INDEX('[113]Input| Projects'!$AR$10:$CO$1009, ,MATCH($C46,'[113]Input| Projects'!$AR$9:$CO$9,0)),'[113]Calc| Project Costs'!BK$10:BK$1009)/10^3</f>
        <v>0</v>
      </c>
      <c r="F101" s="180">
        <f>SUMPRODUCT(INDEX('[113]Input| Projects'!$AR$10:$CO$1009, ,MATCH($C101,'[113]Input| Projects'!$AR$9:$CO$9,0)),'[113]Calc| Project Costs'!AF$10:AF$1009)/10^3+SUMPRODUCT(INDEX('[113]Input| Projects'!$AR$10:$CO$1009, ,MATCH($C46,'[113]Input| Projects'!$AR$9:$CO$9,0)),'[113]Calc| Project Costs'!BL$10:BL$1009)/10^3</f>
        <v>0</v>
      </c>
      <c r="G101" s="180">
        <f>SUMPRODUCT(INDEX('[113]Input| Projects'!$AR$10:$CO$1009, ,MATCH($C101,'[113]Input| Projects'!$AR$9:$CO$9,0)),'[113]Calc| Project Costs'!AG$10:AG$1009)/10^3+SUMPRODUCT(INDEX('[113]Input| Projects'!$AR$10:$CO$1009, ,MATCH($C46,'[113]Input| Projects'!$AR$9:$CO$9,0)),'[113]Calc| Project Costs'!BM$10:BM$1009)/10^3</f>
        <v>0</v>
      </c>
      <c r="H101" s="180">
        <f>SUMPRODUCT(INDEX('[113]Input| Projects'!$AR$10:$CO$1009, ,MATCH($C101,'[113]Input| Projects'!$AR$9:$CO$9,0)),'[113]Calc| Project Costs'!AH$10:AH$1009)/10^3+SUMPRODUCT(INDEX('[113]Input| Projects'!$AR$10:$CO$1009, ,MATCH($C46,'[113]Input| Projects'!$AR$9:$CO$9,0)),'[113]Calc| Project Costs'!BN$10:BN$1009)/10^3</f>
        <v>0</v>
      </c>
      <c r="I101" s="180">
        <f>SUMPRODUCT(INDEX('[113]Input| Projects'!$AR$10:$CO$1009, ,MATCH($C101,'[113]Input| Projects'!$AR$9:$CO$9,0)),'[113]Calc| Project Costs'!AI$10:AI$1009)/10^3+SUMPRODUCT(INDEX('[113]Input| Projects'!$AR$10:$CO$1009, ,MATCH($C46,'[113]Input| Projects'!$AR$9:$CO$9,0)),'[113]Calc| Project Costs'!BO$10:BO$1009)/10^3</f>
        <v>0</v>
      </c>
      <c r="J101" s="180">
        <f>SUMPRODUCT(INDEX('[113]Input| Projects'!$AR$10:$CO$1009, ,MATCH($C101,'[113]Input| Projects'!$AR$9:$CO$9,0)),'[113]Calc| Project Costs'!AJ$10:AJ$1009)/10^3+SUMPRODUCT(INDEX('[113]Input| Projects'!$AR$10:$CO$1009, ,MATCH($C46,'[113]Input| Projects'!$AR$9:$CO$9,0)),'[113]Calc| Project Costs'!BP$10:BP$1009)/10^3</f>
        <v>0</v>
      </c>
      <c r="K101" s="180">
        <f t="shared" si="10"/>
        <v>0</v>
      </c>
    </row>
    <row r="102" spans="2:11" s="194" customFormat="1" outlineLevel="1">
      <c r="B102" s="190">
        <f t="shared" si="11"/>
        <v>40</v>
      </c>
      <c r="C102" s="191" t="str">
        <f t="shared" si="9"/>
        <v/>
      </c>
      <c r="D102" s="180">
        <f>SUMPRODUCT(INDEX('[113]Input| Projects'!$AR$10:$CO$1009, ,MATCH($C102,'[113]Input| Projects'!$AR$9:$CO$9,0)),'[113]Calc| Project Costs'!AD$10:AD$1009)/10^3+SUMPRODUCT(INDEX('[113]Input| Projects'!$AR$10:$CO$1009, ,MATCH($C47,'[113]Input| Projects'!$AR$9:$CO$9,0)),'[113]Calc| Project Costs'!BJ$10:BJ$1009)/10^3</f>
        <v>0</v>
      </c>
      <c r="E102" s="180">
        <f>SUMPRODUCT(INDEX('[113]Input| Projects'!$AR$10:$CO$1009, ,MATCH($C102,'[113]Input| Projects'!$AR$9:$CO$9,0)),'[113]Calc| Project Costs'!AE$10:AE$1009)/10^3+SUMPRODUCT(INDEX('[113]Input| Projects'!$AR$10:$CO$1009, ,MATCH($C47,'[113]Input| Projects'!$AR$9:$CO$9,0)),'[113]Calc| Project Costs'!BK$10:BK$1009)/10^3</f>
        <v>0</v>
      </c>
      <c r="F102" s="180">
        <f>SUMPRODUCT(INDEX('[113]Input| Projects'!$AR$10:$CO$1009, ,MATCH($C102,'[113]Input| Projects'!$AR$9:$CO$9,0)),'[113]Calc| Project Costs'!AF$10:AF$1009)/10^3+SUMPRODUCT(INDEX('[113]Input| Projects'!$AR$10:$CO$1009, ,MATCH($C47,'[113]Input| Projects'!$AR$9:$CO$9,0)),'[113]Calc| Project Costs'!BL$10:BL$1009)/10^3</f>
        <v>0</v>
      </c>
      <c r="G102" s="180">
        <f>SUMPRODUCT(INDEX('[113]Input| Projects'!$AR$10:$CO$1009, ,MATCH($C102,'[113]Input| Projects'!$AR$9:$CO$9,0)),'[113]Calc| Project Costs'!AG$10:AG$1009)/10^3+SUMPRODUCT(INDEX('[113]Input| Projects'!$AR$10:$CO$1009, ,MATCH($C47,'[113]Input| Projects'!$AR$9:$CO$9,0)),'[113]Calc| Project Costs'!BM$10:BM$1009)/10^3</f>
        <v>0</v>
      </c>
      <c r="H102" s="180">
        <f>SUMPRODUCT(INDEX('[113]Input| Projects'!$AR$10:$CO$1009, ,MATCH($C102,'[113]Input| Projects'!$AR$9:$CO$9,0)),'[113]Calc| Project Costs'!AH$10:AH$1009)/10^3+SUMPRODUCT(INDEX('[113]Input| Projects'!$AR$10:$CO$1009, ,MATCH($C47,'[113]Input| Projects'!$AR$9:$CO$9,0)),'[113]Calc| Project Costs'!BN$10:BN$1009)/10^3</f>
        <v>0</v>
      </c>
      <c r="I102" s="180">
        <f>SUMPRODUCT(INDEX('[113]Input| Projects'!$AR$10:$CO$1009, ,MATCH($C102,'[113]Input| Projects'!$AR$9:$CO$9,0)),'[113]Calc| Project Costs'!AI$10:AI$1009)/10^3+SUMPRODUCT(INDEX('[113]Input| Projects'!$AR$10:$CO$1009, ,MATCH($C47,'[113]Input| Projects'!$AR$9:$CO$9,0)),'[113]Calc| Project Costs'!BO$10:BO$1009)/10^3</f>
        <v>0</v>
      </c>
      <c r="J102" s="180">
        <f>SUMPRODUCT(INDEX('[113]Input| Projects'!$AR$10:$CO$1009, ,MATCH($C102,'[113]Input| Projects'!$AR$9:$CO$9,0)),'[113]Calc| Project Costs'!AJ$10:AJ$1009)/10^3+SUMPRODUCT(INDEX('[113]Input| Projects'!$AR$10:$CO$1009, ,MATCH($C47,'[113]Input| Projects'!$AR$9:$CO$9,0)),'[113]Calc| Project Costs'!BP$10:BP$1009)/10^3</f>
        <v>0</v>
      </c>
      <c r="K102" s="180">
        <f t="shared" si="10"/>
        <v>0</v>
      </c>
    </row>
    <row r="103" spans="2:11" s="194" customFormat="1" outlineLevel="1">
      <c r="B103" s="190">
        <f t="shared" si="11"/>
        <v>41</v>
      </c>
      <c r="C103" s="191" t="str">
        <f t="shared" si="9"/>
        <v/>
      </c>
      <c r="D103" s="180">
        <f>SUMPRODUCT(INDEX('[113]Input| Projects'!$AR$10:$CO$1009, ,MATCH($C103,'[113]Input| Projects'!$AR$9:$CO$9,0)),'[113]Calc| Project Costs'!AD$10:AD$1009)/10^3+SUMPRODUCT(INDEX('[113]Input| Projects'!$AR$10:$CO$1009, ,MATCH($C48,'[113]Input| Projects'!$AR$9:$CO$9,0)),'[113]Calc| Project Costs'!BJ$10:BJ$1009)/10^3</f>
        <v>0</v>
      </c>
      <c r="E103" s="180">
        <f>SUMPRODUCT(INDEX('[113]Input| Projects'!$AR$10:$CO$1009, ,MATCH($C103,'[113]Input| Projects'!$AR$9:$CO$9,0)),'[113]Calc| Project Costs'!AE$10:AE$1009)/10^3+SUMPRODUCT(INDEX('[113]Input| Projects'!$AR$10:$CO$1009, ,MATCH($C48,'[113]Input| Projects'!$AR$9:$CO$9,0)),'[113]Calc| Project Costs'!BK$10:BK$1009)/10^3</f>
        <v>0</v>
      </c>
      <c r="F103" s="180">
        <f>SUMPRODUCT(INDEX('[113]Input| Projects'!$AR$10:$CO$1009, ,MATCH($C103,'[113]Input| Projects'!$AR$9:$CO$9,0)),'[113]Calc| Project Costs'!AF$10:AF$1009)/10^3+SUMPRODUCT(INDEX('[113]Input| Projects'!$AR$10:$CO$1009, ,MATCH($C48,'[113]Input| Projects'!$AR$9:$CO$9,0)),'[113]Calc| Project Costs'!BL$10:BL$1009)/10^3</f>
        <v>0</v>
      </c>
      <c r="G103" s="180">
        <f>SUMPRODUCT(INDEX('[113]Input| Projects'!$AR$10:$CO$1009, ,MATCH($C103,'[113]Input| Projects'!$AR$9:$CO$9,0)),'[113]Calc| Project Costs'!AG$10:AG$1009)/10^3+SUMPRODUCT(INDEX('[113]Input| Projects'!$AR$10:$CO$1009, ,MATCH($C48,'[113]Input| Projects'!$AR$9:$CO$9,0)),'[113]Calc| Project Costs'!BM$10:BM$1009)/10^3</f>
        <v>0</v>
      </c>
      <c r="H103" s="180">
        <f>SUMPRODUCT(INDEX('[113]Input| Projects'!$AR$10:$CO$1009, ,MATCH($C103,'[113]Input| Projects'!$AR$9:$CO$9,0)),'[113]Calc| Project Costs'!AH$10:AH$1009)/10^3+SUMPRODUCT(INDEX('[113]Input| Projects'!$AR$10:$CO$1009, ,MATCH($C48,'[113]Input| Projects'!$AR$9:$CO$9,0)),'[113]Calc| Project Costs'!BN$10:BN$1009)/10^3</f>
        <v>0</v>
      </c>
      <c r="I103" s="180">
        <f>SUMPRODUCT(INDEX('[113]Input| Projects'!$AR$10:$CO$1009, ,MATCH($C103,'[113]Input| Projects'!$AR$9:$CO$9,0)),'[113]Calc| Project Costs'!AI$10:AI$1009)/10^3+SUMPRODUCT(INDEX('[113]Input| Projects'!$AR$10:$CO$1009, ,MATCH($C48,'[113]Input| Projects'!$AR$9:$CO$9,0)),'[113]Calc| Project Costs'!BO$10:BO$1009)/10^3</f>
        <v>0</v>
      </c>
      <c r="J103" s="180">
        <f>SUMPRODUCT(INDEX('[113]Input| Projects'!$AR$10:$CO$1009, ,MATCH($C103,'[113]Input| Projects'!$AR$9:$CO$9,0)),'[113]Calc| Project Costs'!AJ$10:AJ$1009)/10^3+SUMPRODUCT(INDEX('[113]Input| Projects'!$AR$10:$CO$1009, ,MATCH($C48,'[113]Input| Projects'!$AR$9:$CO$9,0)),'[113]Calc| Project Costs'!BP$10:BP$1009)/10^3</f>
        <v>0</v>
      </c>
      <c r="K103" s="180">
        <f t="shared" si="10"/>
        <v>0</v>
      </c>
    </row>
    <row r="104" spans="2:11" s="194" customFormat="1" outlineLevel="1">
      <c r="B104" s="190">
        <f t="shared" si="11"/>
        <v>42</v>
      </c>
      <c r="C104" s="191" t="str">
        <f t="shared" si="9"/>
        <v/>
      </c>
      <c r="D104" s="180">
        <f>SUMPRODUCT(INDEX('[113]Input| Projects'!$AR$10:$CO$1009, ,MATCH($C104,'[113]Input| Projects'!$AR$9:$CO$9,0)),'[113]Calc| Project Costs'!AD$10:AD$1009)/10^3+SUMPRODUCT(INDEX('[113]Input| Projects'!$AR$10:$CO$1009, ,MATCH($C49,'[113]Input| Projects'!$AR$9:$CO$9,0)),'[113]Calc| Project Costs'!BJ$10:BJ$1009)/10^3</f>
        <v>0</v>
      </c>
      <c r="E104" s="180">
        <f>SUMPRODUCT(INDEX('[113]Input| Projects'!$AR$10:$CO$1009, ,MATCH($C104,'[113]Input| Projects'!$AR$9:$CO$9,0)),'[113]Calc| Project Costs'!AE$10:AE$1009)/10^3+SUMPRODUCT(INDEX('[113]Input| Projects'!$AR$10:$CO$1009, ,MATCH($C49,'[113]Input| Projects'!$AR$9:$CO$9,0)),'[113]Calc| Project Costs'!BK$10:BK$1009)/10^3</f>
        <v>0</v>
      </c>
      <c r="F104" s="180">
        <f>SUMPRODUCT(INDEX('[113]Input| Projects'!$AR$10:$CO$1009, ,MATCH($C104,'[113]Input| Projects'!$AR$9:$CO$9,0)),'[113]Calc| Project Costs'!AF$10:AF$1009)/10^3+SUMPRODUCT(INDEX('[113]Input| Projects'!$AR$10:$CO$1009, ,MATCH($C49,'[113]Input| Projects'!$AR$9:$CO$9,0)),'[113]Calc| Project Costs'!BL$10:BL$1009)/10^3</f>
        <v>0</v>
      </c>
      <c r="G104" s="180">
        <f>SUMPRODUCT(INDEX('[113]Input| Projects'!$AR$10:$CO$1009, ,MATCH($C104,'[113]Input| Projects'!$AR$9:$CO$9,0)),'[113]Calc| Project Costs'!AG$10:AG$1009)/10^3+SUMPRODUCT(INDEX('[113]Input| Projects'!$AR$10:$CO$1009, ,MATCH($C49,'[113]Input| Projects'!$AR$9:$CO$9,0)),'[113]Calc| Project Costs'!BM$10:BM$1009)/10^3</f>
        <v>0</v>
      </c>
      <c r="H104" s="180">
        <f>SUMPRODUCT(INDEX('[113]Input| Projects'!$AR$10:$CO$1009, ,MATCH($C104,'[113]Input| Projects'!$AR$9:$CO$9,0)),'[113]Calc| Project Costs'!AH$10:AH$1009)/10^3+SUMPRODUCT(INDEX('[113]Input| Projects'!$AR$10:$CO$1009, ,MATCH($C49,'[113]Input| Projects'!$AR$9:$CO$9,0)),'[113]Calc| Project Costs'!BN$10:BN$1009)/10^3</f>
        <v>0</v>
      </c>
      <c r="I104" s="180">
        <f>SUMPRODUCT(INDEX('[113]Input| Projects'!$AR$10:$CO$1009, ,MATCH($C104,'[113]Input| Projects'!$AR$9:$CO$9,0)),'[113]Calc| Project Costs'!AI$10:AI$1009)/10^3+SUMPRODUCT(INDEX('[113]Input| Projects'!$AR$10:$CO$1009, ,MATCH($C49,'[113]Input| Projects'!$AR$9:$CO$9,0)),'[113]Calc| Project Costs'!BO$10:BO$1009)/10^3</f>
        <v>0</v>
      </c>
      <c r="J104" s="180">
        <f>SUMPRODUCT(INDEX('[113]Input| Projects'!$AR$10:$CO$1009, ,MATCH($C104,'[113]Input| Projects'!$AR$9:$CO$9,0)),'[113]Calc| Project Costs'!AJ$10:AJ$1009)/10^3+SUMPRODUCT(INDEX('[113]Input| Projects'!$AR$10:$CO$1009, ,MATCH($C49,'[113]Input| Projects'!$AR$9:$CO$9,0)),'[113]Calc| Project Costs'!BP$10:BP$1009)/10^3</f>
        <v>0</v>
      </c>
      <c r="K104" s="180">
        <f t="shared" si="10"/>
        <v>0</v>
      </c>
    </row>
    <row r="105" spans="2:11" s="194" customFormat="1" outlineLevel="1">
      <c r="B105" s="190">
        <f t="shared" si="11"/>
        <v>43</v>
      </c>
      <c r="C105" s="191" t="str">
        <f t="shared" si="9"/>
        <v/>
      </c>
      <c r="D105" s="180">
        <f>SUMPRODUCT(INDEX('[113]Input| Projects'!$AR$10:$CO$1009, ,MATCH($C105,'[113]Input| Projects'!$AR$9:$CO$9,0)),'[113]Calc| Project Costs'!AD$10:AD$1009)/10^3+SUMPRODUCT(INDEX('[113]Input| Projects'!$AR$10:$CO$1009, ,MATCH($C50,'[113]Input| Projects'!$AR$9:$CO$9,0)),'[113]Calc| Project Costs'!BJ$10:BJ$1009)/10^3</f>
        <v>0</v>
      </c>
      <c r="E105" s="180">
        <f>SUMPRODUCT(INDEX('[113]Input| Projects'!$AR$10:$CO$1009, ,MATCH($C105,'[113]Input| Projects'!$AR$9:$CO$9,0)),'[113]Calc| Project Costs'!AE$10:AE$1009)/10^3+SUMPRODUCT(INDEX('[113]Input| Projects'!$AR$10:$CO$1009, ,MATCH($C50,'[113]Input| Projects'!$AR$9:$CO$9,0)),'[113]Calc| Project Costs'!BK$10:BK$1009)/10^3</f>
        <v>0</v>
      </c>
      <c r="F105" s="180">
        <f>SUMPRODUCT(INDEX('[113]Input| Projects'!$AR$10:$CO$1009, ,MATCH($C105,'[113]Input| Projects'!$AR$9:$CO$9,0)),'[113]Calc| Project Costs'!AF$10:AF$1009)/10^3+SUMPRODUCT(INDEX('[113]Input| Projects'!$AR$10:$CO$1009, ,MATCH($C50,'[113]Input| Projects'!$AR$9:$CO$9,0)),'[113]Calc| Project Costs'!BL$10:BL$1009)/10^3</f>
        <v>0</v>
      </c>
      <c r="G105" s="180">
        <f>SUMPRODUCT(INDEX('[113]Input| Projects'!$AR$10:$CO$1009, ,MATCH($C105,'[113]Input| Projects'!$AR$9:$CO$9,0)),'[113]Calc| Project Costs'!AG$10:AG$1009)/10^3+SUMPRODUCT(INDEX('[113]Input| Projects'!$AR$10:$CO$1009, ,MATCH($C50,'[113]Input| Projects'!$AR$9:$CO$9,0)),'[113]Calc| Project Costs'!BM$10:BM$1009)/10^3</f>
        <v>0</v>
      </c>
      <c r="H105" s="180">
        <f>SUMPRODUCT(INDEX('[113]Input| Projects'!$AR$10:$CO$1009, ,MATCH($C105,'[113]Input| Projects'!$AR$9:$CO$9,0)),'[113]Calc| Project Costs'!AH$10:AH$1009)/10^3+SUMPRODUCT(INDEX('[113]Input| Projects'!$AR$10:$CO$1009, ,MATCH($C50,'[113]Input| Projects'!$AR$9:$CO$9,0)),'[113]Calc| Project Costs'!BN$10:BN$1009)/10^3</f>
        <v>0</v>
      </c>
      <c r="I105" s="180">
        <f>SUMPRODUCT(INDEX('[113]Input| Projects'!$AR$10:$CO$1009, ,MATCH($C105,'[113]Input| Projects'!$AR$9:$CO$9,0)),'[113]Calc| Project Costs'!AI$10:AI$1009)/10^3+SUMPRODUCT(INDEX('[113]Input| Projects'!$AR$10:$CO$1009, ,MATCH($C50,'[113]Input| Projects'!$AR$9:$CO$9,0)),'[113]Calc| Project Costs'!BO$10:BO$1009)/10^3</f>
        <v>0</v>
      </c>
      <c r="J105" s="180">
        <f>SUMPRODUCT(INDEX('[113]Input| Projects'!$AR$10:$CO$1009, ,MATCH($C105,'[113]Input| Projects'!$AR$9:$CO$9,0)),'[113]Calc| Project Costs'!AJ$10:AJ$1009)/10^3+SUMPRODUCT(INDEX('[113]Input| Projects'!$AR$10:$CO$1009, ,MATCH($C50,'[113]Input| Projects'!$AR$9:$CO$9,0)),'[113]Calc| Project Costs'!BP$10:BP$1009)/10^3</f>
        <v>0</v>
      </c>
      <c r="K105" s="180">
        <f t="shared" si="10"/>
        <v>0</v>
      </c>
    </row>
    <row r="106" spans="2:11" s="194" customFormat="1" outlineLevel="1">
      <c r="B106" s="190">
        <f t="shared" si="11"/>
        <v>44</v>
      </c>
      <c r="C106" s="191" t="str">
        <f t="shared" si="9"/>
        <v/>
      </c>
      <c r="D106" s="180">
        <f>SUMPRODUCT(INDEX('[113]Input| Projects'!$AR$10:$CO$1009, ,MATCH($C106,'[113]Input| Projects'!$AR$9:$CO$9,0)),'[113]Calc| Project Costs'!AD$10:AD$1009)/10^3+SUMPRODUCT(INDEX('[113]Input| Projects'!$AR$10:$CO$1009, ,MATCH($C51,'[113]Input| Projects'!$AR$9:$CO$9,0)),'[113]Calc| Project Costs'!BJ$10:BJ$1009)/10^3</f>
        <v>0</v>
      </c>
      <c r="E106" s="180">
        <f>SUMPRODUCT(INDEX('[113]Input| Projects'!$AR$10:$CO$1009, ,MATCH($C106,'[113]Input| Projects'!$AR$9:$CO$9,0)),'[113]Calc| Project Costs'!AE$10:AE$1009)/10^3+SUMPRODUCT(INDEX('[113]Input| Projects'!$AR$10:$CO$1009, ,MATCH($C51,'[113]Input| Projects'!$AR$9:$CO$9,0)),'[113]Calc| Project Costs'!BK$10:BK$1009)/10^3</f>
        <v>0</v>
      </c>
      <c r="F106" s="180">
        <f>SUMPRODUCT(INDEX('[113]Input| Projects'!$AR$10:$CO$1009, ,MATCH($C106,'[113]Input| Projects'!$AR$9:$CO$9,0)),'[113]Calc| Project Costs'!AF$10:AF$1009)/10^3+SUMPRODUCT(INDEX('[113]Input| Projects'!$AR$10:$CO$1009, ,MATCH($C51,'[113]Input| Projects'!$AR$9:$CO$9,0)),'[113]Calc| Project Costs'!BL$10:BL$1009)/10^3</f>
        <v>0</v>
      </c>
      <c r="G106" s="180">
        <f>SUMPRODUCT(INDEX('[113]Input| Projects'!$AR$10:$CO$1009, ,MATCH($C106,'[113]Input| Projects'!$AR$9:$CO$9,0)),'[113]Calc| Project Costs'!AG$10:AG$1009)/10^3+SUMPRODUCT(INDEX('[113]Input| Projects'!$AR$10:$CO$1009, ,MATCH($C51,'[113]Input| Projects'!$AR$9:$CO$9,0)),'[113]Calc| Project Costs'!BM$10:BM$1009)/10^3</f>
        <v>0</v>
      </c>
      <c r="H106" s="180">
        <f>SUMPRODUCT(INDEX('[113]Input| Projects'!$AR$10:$CO$1009, ,MATCH($C106,'[113]Input| Projects'!$AR$9:$CO$9,0)),'[113]Calc| Project Costs'!AH$10:AH$1009)/10^3+SUMPRODUCT(INDEX('[113]Input| Projects'!$AR$10:$CO$1009, ,MATCH($C51,'[113]Input| Projects'!$AR$9:$CO$9,0)),'[113]Calc| Project Costs'!BN$10:BN$1009)/10^3</f>
        <v>0</v>
      </c>
      <c r="I106" s="180">
        <f>SUMPRODUCT(INDEX('[113]Input| Projects'!$AR$10:$CO$1009, ,MATCH($C106,'[113]Input| Projects'!$AR$9:$CO$9,0)),'[113]Calc| Project Costs'!AI$10:AI$1009)/10^3+SUMPRODUCT(INDEX('[113]Input| Projects'!$AR$10:$CO$1009, ,MATCH($C51,'[113]Input| Projects'!$AR$9:$CO$9,0)),'[113]Calc| Project Costs'!BO$10:BO$1009)/10^3</f>
        <v>0</v>
      </c>
      <c r="J106" s="180">
        <f>SUMPRODUCT(INDEX('[113]Input| Projects'!$AR$10:$CO$1009, ,MATCH($C106,'[113]Input| Projects'!$AR$9:$CO$9,0)),'[113]Calc| Project Costs'!AJ$10:AJ$1009)/10^3+SUMPRODUCT(INDEX('[113]Input| Projects'!$AR$10:$CO$1009, ,MATCH($C51,'[113]Input| Projects'!$AR$9:$CO$9,0)),'[113]Calc| Project Costs'!BP$10:BP$1009)/10^3</f>
        <v>0</v>
      </c>
      <c r="K106" s="180">
        <f t="shared" si="10"/>
        <v>0</v>
      </c>
    </row>
    <row r="107" spans="2:11" s="194" customFormat="1" outlineLevel="1">
      <c r="B107" s="190">
        <f t="shared" si="11"/>
        <v>45</v>
      </c>
      <c r="C107" s="191" t="str">
        <f t="shared" si="9"/>
        <v/>
      </c>
      <c r="D107" s="180">
        <f>SUMPRODUCT(INDEX('[113]Input| Projects'!$AR$10:$CO$1009, ,MATCH($C107,'[113]Input| Projects'!$AR$9:$CO$9,0)),'[113]Calc| Project Costs'!AD$10:AD$1009)/10^3+SUMPRODUCT(INDEX('[113]Input| Projects'!$AR$10:$CO$1009, ,MATCH($C52,'[113]Input| Projects'!$AR$9:$CO$9,0)),'[113]Calc| Project Costs'!BJ$10:BJ$1009)/10^3</f>
        <v>0</v>
      </c>
      <c r="E107" s="180">
        <f>SUMPRODUCT(INDEX('[113]Input| Projects'!$AR$10:$CO$1009, ,MATCH($C107,'[113]Input| Projects'!$AR$9:$CO$9,0)),'[113]Calc| Project Costs'!AE$10:AE$1009)/10^3+SUMPRODUCT(INDEX('[113]Input| Projects'!$AR$10:$CO$1009, ,MATCH($C52,'[113]Input| Projects'!$AR$9:$CO$9,0)),'[113]Calc| Project Costs'!BK$10:BK$1009)/10^3</f>
        <v>0</v>
      </c>
      <c r="F107" s="180">
        <f>SUMPRODUCT(INDEX('[113]Input| Projects'!$AR$10:$CO$1009, ,MATCH($C107,'[113]Input| Projects'!$AR$9:$CO$9,0)),'[113]Calc| Project Costs'!AF$10:AF$1009)/10^3+SUMPRODUCT(INDEX('[113]Input| Projects'!$AR$10:$CO$1009, ,MATCH($C52,'[113]Input| Projects'!$AR$9:$CO$9,0)),'[113]Calc| Project Costs'!BL$10:BL$1009)/10^3</f>
        <v>0</v>
      </c>
      <c r="G107" s="180">
        <f>SUMPRODUCT(INDEX('[113]Input| Projects'!$AR$10:$CO$1009, ,MATCH($C107,'[113]Input| Projects'!$AR$9:$CO$9,0)),'[113]Calc| Project Costs'!AG$10:AG$1009)/10^3+SUMPRODUCT(INDEX('[113]Input| Projects'!$AR$10:$CO$1009, ,MATCH($C52,'[113]Input| Projects'!$AR$9:$CO$9,0)),'[113]Calc| Project Costs'!BM$10:BM$1009)/10^3</f>
        <v>0</v>
      </c>
      <c r="H107" s="180">
        <f>SUMPRODUCT(INDEX('[113]Input| Projects'!$AR$10:$CO$1009, ,MATCH($C107,'[113]Input| Projects'!$AR$9:$CO$9,0)),'[113]Calc| Project Costs'!AH$10:AH$1009)/10^3+SUMPRODUCT(INDEX('[113]Input| Projects'!$AR$10:$CO$1009, ,MATCH($C52,'[113]Input| Projects'!$AR$9:$CO$9,0)),'[113]Calc| Project Costs'!BN$10:BN$1009)/10^3</f>
        <v>0</v>
      </c>
      <c r="I107" s="180">
        <f>SUMPRODUCT(INDEX('[113]Input| Projects'!$AR$10:$CO$1009, ,MATCH($C107,'[113]Input| Projects'!$AR$9:$CO$9,0)),'[113]Calc| Project Costs'!AI$10:AI$1009)/10^3+SUMPRODUCT(INDEX('[113]Input| Projects'!$AR$10:$CO$1009, ,MATCH($C52,'[113]Input| Projects'!$AR$9:$CO$9,0)),'[113]Calc| Project Costs'!BO$10:BO$1009)/10^3</f>
        <v>0</v>
      </c>
      <c r="J107" s="180">
        <f>SUMPRODUCT(INDEX('[113]Input| Projects'!$AR$10:$CO$1009, ,MATCH($C107,'[113]Input| Projects'!$AR$9:$CO$9,0)),'[113]Calc| Project Costs'!AJ$10:AJ$1009)/10^3+SUMPRODUCT(INDEX('[113]Input| Projects'!$AR$10:$CO$1009, ,MATCH($C52,'[113]Input| Projects'!$AR$9:$CO$9,0)),'[113]Calc| Project Costs'!BP$10:BP$1009)/10^3</f>
        <v>0</v>
      </c>
      <c r="K107" s="180">
        <f t="shared" si="10"/>
        <v>0</v>
      </c>
    </row>
    <row r="108" spans="2:11" s="194" customFormat="1" outlineLevel="1">
      <c r="B108" s="190">
        <f t="shared" si="11"/>
        <v>46</v>
      </c>
      <c r="C108" s="191" t="str">
        <f t="shared" si="9"/>
        <v/>
      </c>
      <c r="D108" s="180">
        <f>SUMPRODUCT(INDEX('[113]Input| Projects'!$AR$10:$CO$1009, ,MATCH($C108,'[113]Input| Projects'!$AR$9:$CO$9,0)),'[113]Calc| Project Costs'!AD$10:AD$1009)/10^3+SUMPRODUCT(INDEX('[113]Input| Projects'!$AR$10:$CO$1009, ,MATCH($C53,'[113]Input| Projects'!$AR$9:$CO$9,0)),'[113]Calc| Project Costs'!BJ$10:BJ$1009)/10^3</f>
        <v>0</v>
      </c>
      <c r="E108" s="180">
        <f>SUMPRODUCT(INDEX('[113]Input| Projects'!$AR$10:$CO$1009, ,MATCH($C108,'[113]Input| Projects'!$AR$9:$CO$9,0)),'[113]Calc| Project Costs'!AE$10:AE$1009)/10^3+SUMPRODUCT(INDEX('[113]Input| Projects'!$AR$10:$CO$1009, ,MATCH($C53,'[113]Input| Projects'!$AR$9:$CO$9,0)),'[113]Calc| Project Costs'!BK$10:BK$1009)/10^3</f>
        <v>0</v>
      </c>
      <c r="F108" s="180">
        <f>SUMPRODUCT(INDEX('[113]Input| Projects'!$AR$10:$CO$1009, ,MATCH($C108,'[113]Input| Projects'!$AR$9:$CO$9,0)),'[113]Calc| Project Costs'!AF$10:AF$1009)/10^3+SUMPRODUCT(INDEX('[113]Input| Projects'!$AR$10:$CO$1009, ,MATCH($C53,'[113]Input| Projects'!$AR$9:$CO$9,0)),'[113]Calc| Project Costs'!BL$10:BL$1009)/10^3</f>
        <v>0</v>
      </c>
      <c r="G108" s="180">
        <f>SUMPRODUCT(INDEX('[113]Input| Projects'!$AR$10:$CO$1009, ,MATCH($C108,'[113]Input| Projects'!$AR$9:$CO$9,0)),'[113]Calc| Project Costs'!AG$10:AG$1009)/10^3+SUMPRODUCT(INDEX('[113]Input| Projects'!$AR$10:$CO$1009, ,MATCH($C53,'[113]Input| Projects'!$AR$9:$CO$9,0)),'[113]Calc| Project Costs'!BM$10:BM$1009)/10^3</f>
        <v>0</v>
      </c>
      <c r="H108" s="180">
        <f>SUMPRODUCT(INDEX('[113]Input| Projects'!$AR$10:$CO$1009, ,MATCH($C108,'[113]Input| Projects'!$AR$9:$CO$9,0)),'[113]Calc| Project Costs'!AH$10:AH$1009)/10^3+SUMPRODUCT(INDEX('[113]Input| Projects'!$AR$10:$CO$1009, ,MATCH($C53,'[113]Input| Projects'!$AR$9:$CO$9,0)),'[113]Calc| Project Costs'!BN$10:BN$1009)/10^3</f>
        <v>0</v>
      </c>
      <c r="I108" s="180">
        <f>SUMPRODUCT(INDEX('[113]Input| Projects'!$AR$10:$CO$1009, ,MATCH($C108,'[113]Input| Projects'!$AR$9:$CO$9,0)),'[113]Calc| Project Costs'!AI$10:AI$1009)/10^3+SUMPRODUCT(INDEX('[113]Input| Projects'!$AR$10:$CO$1009, ,MATCH($C53,'[113]Input| Projects'!$AR$9:$CO$9,0)),'[113]Calc| Project Costs'!BO$10:BO$1009)/10^3</f>
        <v>0</v>
      </c>
      <c r="J108" s="180">
        <f>SUMPRODUCT(INDEX('[113]Input| Projects'!$AR$10:$CO$1009, ,MATCH($C108,'[113]Input| Projects'!$AR$9:$CO$9,0)),'[113]Calc| Project Costs'!AJ$10:AJ$1009)/10^3+SUMPRODUCT(INDEX('[113]Input| Projects'!$AR$10:$CO$1009, ,MATCH($C53,'[113]Input| Projects'!$AR$9:$CO$9,0)),'[113]Calc| Project Costs'!BP$10:BP$1009)/10^3</f>
        <v>0</v>
      </c>
      <c r="K108" s="180">
        <f t="shared" si="10"/>
        <v>0</v>
      </c>
    </row>
    <row r="109" spans="2:11" s="194" customFormat="1" outlineLevel="1">
      <c r="B109" s="190">
        <f t="shared" si="11"/>
        <v>47</v>
      </c>
      <c r="C109" s="191" t="str">
        <f t="shared" si="9"/>
        <v/>
      </c>
      <c r="D109" s="180">
        <f>SUMPRODUCT(INDEX('[113]Input| Projects'!$AR$10:$CO$1009, ,MATCH($C109,'[113]Input| Projects'!$AR$9:$CO$9,0)),'[113]Calc| Project Costs'!AD$10:AD$1009)/10^3+SUMPRODUCT(INDEX('[113]Input| Projects'!$AR$10:$CO$1009, ,MATCH($C54,'[113]Input| Projects'!$AR$9:$CO$9,0)),'[113]Calc| Project Costs'!BJ$10:BJ$1009)/10^3</f>
        <v>0</v>
      </c>
      <c r="E109" s="180">
        <f>SUMPRODUCT(INDEX('[113]Input| Projects'!$AR$10:$CO$1009, ,MATCH($C109,'[113]Input| Projects'!$AR$9:$CO$9,0)),'[113]Calc| Project Costs'!AE$10:AE$1009)/10^3+SUMPRODUCT(INDEX('[113]Input| Projects'!$AR$10:$CO$1009, ,MATCH($C54,'[113]Input| Projects'!$AR$9:$CO$9,0)),'[113]Calc| Project Costs'!BK$10:BK$1009)/10^3</f>
        <v>0</v>
      </c>
      <c r="F109" s="180">
        <f>SUMPRODUCT(INDEX('[113]Input| Projects'!$AR$10:$CO$1009, ,MATCH($C109,'[113]Input| Projects'!$AR$9:$CO$9,0)),'[113]Calc| Project Costs'!AF$10:AF$1009)/10^3+SUMPRODUCT(INDEX('[113]Input| Projects'!$AR$10:$CO$1009, ,MATCH($C54,'[113]Input| Projects'!$AR$9:$CO$9,0)),'[113]Calc| Project Costs'!BL$10:BL$1009)/10^3</f>
        <v>0</v>
      </c>
      <c r="G109" s="180">
        <f>SUMPRODUCT(INDEX('[113]Input| Projects'!$AR$10:$CO$1009, ,MATCH($C109,'[113]Input| Projects'!$AR$9:$CO$9,0)),'[113]Calc| Project Costs'!AG$10:AG$1009)/10^3+SUMPRODUCT(INDEX('[113]Input| Projects'!$AR$10:$CO$1009, ,MATCH($C54,'[113]Input| Projects'!$AR$9:$CO$9,0)),'[113]Calc| Project Costs'!BM$10:BM$1009)/10^3</f>
        <v>0</v>
      </c>
      <c r="H109" s="180">
        <f>SUMPRODUCT(INDEX('[113]Input| Projects'!$AR$10:$CO$1009, ,MATCH($C109,'[113]Input| Projects'!$AR$9:$CO$9,0)),'[113]Calc| Project Costs'!AH$10:AH$1009)/10^3+SUMPRODUCT(INDEX('[113]Input| Projects'!$AR$10:$CO$1009, ,MATCH($C54,'[113]Input| Projects'!$AR$9:$CO$9,0)),'[113]Calc| Project Costs'!BN$10:BN$1009)/10^3</f>
        <v>0</v>
      </c>
      <c r="I109" s="180">
        <f>SUMPRODUCT(INDEX('[113]Input| Projects'!$AR$10:$CO$1009, ,MATCH($C109,'[113]Input| Projects'!$AR$9:$CO$9,0)),'[113]Calc| Project Costs'!AI$10:AI$1009)/10^3+SUMPRODUCT(INDEX('[113]Input| Projects'!$AR$10:$CO$1009, ,MATCH($C54,'[113]Input| Projects'!$AR$9:$CO$9,0)),'[113]Calc| Project Costs'!BO$10:BO$1009)/10^3</f>
        <v>0</v>
      </c>
      <c r="J109" s="180">
        <f>SUMPRODUCT(INDEX('[113]Input| Projects'!$AR$10:$CO$1009, ,MATCH($C109,'[113]Input| Projects'!$AR$9:$CO$9,0)),'[113]Calc| Project Costs'!AJ$10:AJ$1009)/10^3+SUMPRODUCT(INDEX('[113]Input| Projects'!$AR$10:$CO$1009, ,MATCH($C54,'[113]Input| Projects'!$AR$9:$CO$9,0)),'[113]Calc| Project Costs'!BP$10:BP$1009)/10^3</f>
        <v>0</v>
      </c>
      <c r="K109" s="180">
        <f t="shared" si="10"/>
        <v>0</v>
      </c>
    </row>
    <row r="110" spans="2:11" s="194" customFormat="1" outlineLevel="1">
      <c r="B110" s="190">
        <f t="shared" si="11"/>
        <v>48</v>
      </c>
      <c r="C110" s="191" t="str">
        <f t="shared" si="9"/>
        <v/>
      </c>
      <c r="D110" s="180">
        <f>SUMPRODUCT(INDEX('[113]Input| Projects'!$AR$10:$CO$1009, ,MATCH($C110,'[113]Input| Projects'!$AR$9:$CO$9,0)),'[113]Calc| Project Costs'!AD$10:AD$1009)/10^3+SUMPRODUCT(INDEX('[113]Input| Projects'!$AR$10:$CO$1009, ,MATCH($C55,'[113]Input| Projects'!$AR$9:$CO$9,0)),'[113]Calc| Project Costs'!BJ$10:BJ$1009)/10^3</f>
        <v>0</v>
      </c>
      <c r="E110" s="180">
        <f>SUMPRODUCT(INDEX('[113]Input| Projects'!$AR$10:$CO$1009, ,MATCH($C110,'[113]Input| Projects'!$AR$9:$CO$9,0)),'[113]Calc| Project Costs'!AE$10:AE$1009)/10^3+SUMPRODUCT(INDEX('[113]Input| Projects'!$AR$10:$CO$1009, ,MATCH($C55,'[113]Input| Projects'!$AR$9:$CO$9,0)),'[113]Calc| Project Costs'!BK$10:BK$1009)/10^3</f>
        <v>0</v>
      </c>
      <c r="F110" s="180">
        <f>SUMPRODUCT(INDEX('[113]Input| Projects'!$AR$10:$CO$1009, ,MATCH($C110,'[113]Input| Projects'!$AR$9:$CO$9,0)),'[113]Calc| Project Costs'!AF$10:AF$1009)/10^3+SUMPRODUCT(INDEX('[113]Input| Projects'!$AR$10:$CO$1009, ,MATCH($C55,'[113]Input| Projects'!$AR$9:$CO$9,0)),'[113]Calc| Project Costs'!BL$10:BL$1009)/10^3</f>
        <v>0</v>
      </c>
      <c r="G110" s="180">
        <f>SUMPRODUCT(INDEX('[113]Input| Projects'!$AR$10:$CO$1009, ,MATCH($C110,'[113]Input| Projects'!$AR$9:$CO$9,0)),'[113]Calc| Project Costs'!AG$10:AG$1009)/10^3+SUMPRODUCT(INDEX('[113]Input| Projects'!$AR$10:$CO$1009, ,MATCH($C55,'[113]Input| Projects'!$AR$9:$CO$9,0)),'[113]Calc| Project Costs'!BM$10:BM$1009)/10^3</f>
        <v>0</v>
      </c>
      <c r="H110" s="180">
        <f>SUMPRODUCT(INDEX('[113]Input| Projects'!$AR$10:$CO$1009, ,MATCH($C110,'[113]Input| Projects'!$AR$9:$CO$9,0)),'[113]Calc| Project Costs'!AH$10:AH$1009)/10^3+SUMPRODUCT(INDEX('[113]Input| Projects'!$AR$10:$CO$1009, ,MATCH($C55,'[113]Input| Projects'!$AR$9:$CO$9,0)),'[113]Calc| Project Costs'!BN$10:BN$1009)/10^3</f>
        <v>0</v>
      </c>
      <c r="I110" s="180">
        <f>SUMPRODUCT(INDEX('[113]Input| Projects'!$AR$10:$CO$1009, ,MATCH($C110,'[113]Input| Projects'!$AR$9:$CO$9,0)),'[113]Calc| Project Costs'!AI$10:AI$1009)/10^3+SUMPRODUCT(INDEX('[113]Input| Projects'!$AR$10:$CO$1009, ,MATCH($C55,'[113]Input| Projects'!$AR$9:$CO$9,0)),'[113]Calc| Project Costs'!BO$10:BO$1009)/10^3</f>
        <v>0</v>
      </c>
      <c r="J110" s="180">
        <f>SUMPRODUCT(INDEX('[113]Input| Projects'!$AR$10:$CO$1009, ,MATCH($C110,'[113]Input| Projects'!$AR$9:$CO$9,0)),'[113]Calc| Project Costs'!AJ$10:AJ$1009)/10^3+SUMPRODUCT(INDEX('[113]Input| Projects'!$AR$10:$CO$1009, ,MATCH($C55,'[113]Input| Projects'!$AR$9:$CO$9,0)),'[113]Calc| Project Costs'!BP$10:BP$1009)/10^3</f>
        <v>0</v>
      </c>
      <c r="K110" s="180">
        <f t="shared" si="10"/>
        <v>0</v>
      </c>
    </row>
    <row r="111" spans="2:11" s="194" customFormat="1" outlineLevel="1">
      <c r="B111" s="190">
        <f t="shared" si="11"/>
        <v>49</v>
      </c>
      <c r="C111" s="191" t="str">
        <f t="shared" si="9"/>
        <v/>
      </c>
      <c r="D111" s="180">
        <f>SUMPRODUCT(INDEX('[113]Input| Projects'!$AR$10:$CO$1009, ,MATCH($C111,'[113]Input| Projects'!$AR$9:$CO$9,0)),'[113]Calc| Project Costs'!AD$10:AD$1009)/10^3+SUMPRODUCT(INDEX('[113]Input| Projects'!$AR$10:$CO$1009, ,MATCH($C56,'[113]Input| Projects'!$AR$9:$CO$9,0)),'[113]Calc| Project Costs'!BJ$10:BJ$1009)/10^3</f>
        <v>0</v>
      </c>
      <c r="E111" s="180">
        <f>SUMPRODUCT(INDEX('[113]Input| Projects'!$AR$10:$CO$1009, ,MATCH($C111,'[113]Input| Projects'!$AR$9:$CO$9,0)),'[113]Calc| Project Costs'!AE$10:AE$1009)/10^3+SUMPRODUCT(INDEX('[113]Input| Projects'!$AR$10:$CO$1009, ,MATCH($C56,'[113]Input| Projects'!$AR$9:$CO$9,0)),'[113]Calc| Project Costs'!BK$10:BK$1009)/10^3</f>
        <v>0</v>
      </c>
      <c r="F111" s="180">
        <f>SUMPRODUCT(INDEX('[113]Input| Projects'!$AR$10:$CO$1009, ,MATCH($C111,'[113]Input| Projects'!$AR$9:$CO$9,0)),'[113]Calc| Project Costs'!AF$10:AF$1009)/10^3+SUMPRODUCT(INDEX('[113]Input| Projects'!$AR$10:$CO$1009, ,MATCH($C56,'[113]Input| Projects'!$AR$9:$CO$9,0)),'[113]Calc| Project Costs'!BL$10:BL$1009)/10^3</f>
        <v>0</v>
      </c>
      <c r="G111" s="180">
        <f>SUMPRODUCT(INDEX('[113]Input| Projects'!$AR$10:$CO$1009, ,MATCH($C111,'[113]Input| Projects'!$AR$9:$CO$9,0)),'[113]Calc| Project Costs'!AG$10:AG$1009)/10^3+SUMPRODUCT(INDEX('[113]Input| Projects'!$AR$10:$CO$1009, ,MATCH($C56,'[113]Input| Projects'!$AR$9:$CO$9,0)),'[113]Calc| Project Costs'!BM$10:BM$1009)/10^3</f>
        <v>0</v>
      </c>
      <c r="H111" s="180">
        <f>SUMPRODUCT(INDEX('[113]Input| Projects'!$AR$10:$CO$1009, ,MATCH($C111,'[113]Input| Projects'!$AR$9:$CO$9,0)),'[113]Calc| Project Costs'!AH$10:AH$1009)/10^3+SUMPRODUCT(INDEX('[113]Input| Projects'!$AR$10:$CO$1009, ,MATCH($C56,'[113]Input| Projects'!$AR$9:$CO$9,0)),'[113]Calc| Project Costs'!BN$10:BN$1009)/10^3</f>
        <v>0</v>
      </c>
      <c r="I111" s="180">
        <f>SUMPRODUCT(INDEX('[113]Input| Projects'!$AR$10:$CO$1009, ,MATCH($C111,'[113]Input| Projects'!$AR$9:$CO$9,0)),'[113]Calc| Project Costs'!AI$10:AI$1009)/10^3+SUMPRODUCT(INDEX('[113]Input| Projects'!$AR$10:$CO$1009, ,MATCH($C56,'[113]Input| Projects'!$AR$9:$CO$9,0)),'[113]Calc| Project Costs'!BO$10:BO$1009)/10^3</f>
        <v>0</v>
      </c>
      <c r="J111" s="180">
        <f>SUMPRODUCT(INDEX('[113]Input| Projects'!$AR$10:$CO$1009, ,MATCH($C111,'[113]Input| Projects'!$AR$9:$CO$9,0)),'[113]Calc| Project Costs'!AJ$10:AJ$1009)/10^3+SUMPRODUCT(INDEX('[113]Input| Projects'!$AR$10:$CO$1009, ,MATCH($C56,'[113]Input| Projects'!$AR$9:$CO$9,0)),'[113]Calc| Project Costs'!BP$10:BP$1009)/10^3</f>
        <v>0</v>
      </c>
      <c r="K111" s="180">
        <f t="shared" si="10"/>
        <v>0</v>
      </c>
    </row>
    <row r="112" spans="2:11" s="194" customFormat="1" outlineLevel="1">
      <c r="B112" s="190">
        <f t="shared" si="11"/>
        <v>50</v>
      </c>
      <c r="C112" s="191" t="str">
        <f t="shared" si="9"/>
        <v/>
      </c>
      <c r="D112" s="180">
        <f>SUMPRODUCT(INDEX('[113]Input| Projects'!$AR$10:$CO$1009, ,MATCH($C112,'[113]Input| Projects'!$AR$9:$CO$9,0)),'[113]Calc| Project Costs'!AD$10:AD$1009)/10^3+SUMPRODUCT(INDEX('[113]Input| Projects'!$AR$10:$CO$1009, ,MATCH($C57,'[113]Input| Projects'!$AR$9:$CO$9,0)),'[113]Calc| Project Costs'!BJ$10:BJ$1009)/10^3</f>
        <v>0</v>
      </c>
      <c r="E112" s="180">
        <f>SUMPRODUCT(INDEX('[113]Input| Projects'!$AR$10:$CO$1009, ,MATCH($C112,'[113]Input| Projects'!$AR$9:$CO$9,0)),'[113]Calc| Project Costs'!AE$10:AE$1009)/10^3+SUMPRODUCT(INDEX('[113]Input| Projects'!$AR$10:$CO$1009, ,MATCH($C57,'[113]Input| Projects'!$AR$9:$CO$9,0)),'[113]Calc| Project Costs'!BK$10:BK$1009)/10^3</f>
        <v>0</v>
      </c>
      <c r="F112" s="180">
        <f>SUMPRODUCT(INDEX('[113]Input| Projects'!$AR$10:$CO$1009, ,MATCH($C112,'[113]Input| Projects'!$AR$9:$CO$9,0)),'[113]Calc| Project Costs'!AF$10:AF$1009)/10^3+SUMPRODUCT(INDEX('[113]Input| Projects'!$AR$10:$CO$1009, ,MATCH($C57,'[113]Input| Projects'!$AR$9:$CO$9,0)),'[113]Calc| Project Costs'!BL$10:BL$1009)/10^3</f>
        <v>0</v>
      </c>
      <c r="G112" s="180">
        <f>SUMPRODUCT(INDEX('[113]Input| Projects'!$AR$10:$CO$1009, ,MATCH($C112,'[113]Input| Projects'!$AR$9:$CO$9,0)),'[113]Calc| Project Costs'!AG$10:AG$1009)/10^3+SUMPRODUCT(INDEX('[113]Input| Projects'!$AR$10:$CO$1009, ,MATCH($C57,'[113]Input| Projects'!$AR$9:$CO$9,0)),'[113]Calc| Project Costs'!BM$10:BM$1009)/10^3</f>
        <v>0</v>
      </c>
      <c r="H112" s="180">
        <f>SUMPRODUCT(INDEX('[113]Input| Projects'!$AR$10:$CO$1009, ,MATCH($C112,'[113]Input| Projects'!$AR$9:$CO$9,0)),'[113]Calc| Project Costs'!AH$10:AH$1009)/10^3+SUMPRODUCT(INDEX('[113]Input| Projects'!$AR$10:$CO$1009, ,MATCH($C57,'[113]Input| Projects'!$AR$9:$CO$9,0)),'[113]Calc| Project Costs'!BN$10:BN$1009)/10^3</f>
        <v>0</v>
      </c>
      <c r="I112" s="180">
        <f>SUMPRODUCT(INDEX('[113]Input| Projects'!$AR$10:$CO$1009, ,MATCH($C112,'[113]Input| Projects'!$AR$9:$CO$9,0)),'[113]Calc| Project Costs'!AI$10:AI$1009)/10^3+SUMPRODUCT(INDEX('[113]Input| Projects'!$AR$10:$CO$1009, ,MATCH($C57,'[113]Input| Projects'!$AR$9:$CO$9,0)),'[113]Calc| Project Costs'!BO$10:BO$1009)/10^3</f>
        <v>0</v>
      </c>
      <c r="J112" s="180">
        <f>SUMPRODUCT(INDEX('[113]Input| Projects'!$AR$10:$CO$1009, ,MATCH($C112,'[113]Input| Projects'!$AR$9:$CO$9,0)),'[113]Calc| Project Costs'!AJ$10:AJ$1009)/10^3+SUMPRODUCT(INDEX('[113]Input| Projects'!$AR$10:$CO$1009, ,MATCH($C57,'[113]Input| Projects'!$AR$9:$CO$9,0)),'[113]Calc| Project Costs'!BP$10:BP$1009)/10^3</f>
        <v>0</v>
      </c>
      <c r="K112" s="180">
        <f t="shared" si="10"/>
        <v>0</v>
      </c>
    </row>
    <row r="113" spans="1:22" s="194" customFormat="1">
      <c r="B113"/>
      <c r="C113" s="200" t="s">
        <v>5</v>
      </c>
      <c r="D113" s="193">
        <f>IFERROR(SUM(D63:D112),"")</f>
        <v>0</v>
      </c>
      <c r="E113" s="193">
        <f>IFERROR(SUM(E63:E112),"")</f>
        <v>18.242215544141505</v>
      </c>
      <c r="F113" s="193">
        <f t="shared" ref="F113:K113" si="12">IFERROR(SUM(F63:F112),"")</f>
        <v>0</v>
      </c>
      <c r="G113" s="193">
        <f t="shared" si="12"/>
        <v>0</v>
      </c>
      <c r="H113" s="193">
        <f t="shared" si="12"/>
        <v>0</v>
      </c>
      <c r="I113" s="193">
        <f t="shared" si="12"/>
        <v>0</v>
      </c>
      <c r="J113" s="193">
        <f t="shared" si="12"/>
        <v>0</v>
      </c>
      <c r="K113" s="193">
        <f t="shared" si="12"/>
        <v>0</v>
      </c>
    </row>
    <row r="114" spans="1:22" s="194" customFormat="1">
      <c r="A114" s="201"/>
      <c r="C114" s="200"/>
      <c r="K114" s="202"/>
    </row>
    <row r="115" spans="1:22">
      <c r="A115" s="274"/>
      <c r="B115" s="274"/>
      <c r="C115" s="274" t="str">
        <f>IFERROR(LEFT(C60,2)+1&amp;". Forecast asset disposals – as incurred ($millions "&amp;'[113]Input| Escalations'!$E$10&amp;" "&amp;'[113]Input| Escalations'!$D$10&amp;") (Transmission)","")</f>
        <v>63. Forecast asset disposals – as incurred ($millions June 2024) (Transmission)</v>
      </c>
      <c r="D115" s="274"/>
      <c r="E115" s="274"/>
      <c r="F115" s="274"/>
      <c r="G115" s="274"/>
      <c r="H115" s="274"/>
      <c r="I115" s="274"/>
      <c r="J115" s="274"/>
      <c r="K115" s="274"/>
      <c r="O115"/>
      <c r="P115"/>
      <c r="Q115"/>
      <c r="R115"/>
      <c r="S115"/>
      <c r="T115"/>
      <c r="U115"/>
      <c r="V115"/>
    </row>
    <row r="116" spans="1:22">
      <c r="D116" s="188">
        <f>IF(ABS('[113]Input| Disposals'!O58/10^3-D168-'[113]Output| PTRM (D)'!D168)&lt;0.000001,0,1)</f>
        <v>0</v>
      </c>
      <c r="E116" s="188">
        <f>IF(ABS('[113]Input| Disposals'!P58/10^3-E168-'[113]Output| PTRM (D)'!E168)&lt;0.000001,0,1)</f>
        <v>0</v>
      </c>
      <c r="F116" s="188">
        <f>IF(ABS('[113]Input| Disposals'!Q58/10^3-F168-'[113]Output| PTRM (D)'!F168)&lt;0.000001,0,1)</f>
        <v>0</v>
      </c>
      <c r="G116" s="188">
        <f>IF(ABS('[113]Input| Disposals'!R58/10^3-G168-'[113]Output| PTRM (D)'!G168)&lt;0.000001,0,1)</f>
        <v>0</v>
      </c>
      <c r="H116" s="188">
        <f>IF(ABS('[113]Input| Disposals'!S58/10^3-H168-'[113]Output| PTRM (D)'!H168)&lt;0.000001,0,1)</f>
        <v>0</v>
      </c>
      <c r="I116" s="188">
        <f>IF(ABS('[113]Input| Disposals'!T58/10^3-I168-'[113]Output| PTRM (D)'!I168)&lt;0.000001,0,1)</f>
        <v>0</v>
      </c>
      <c r="J116" s="188">
        <f>IF(ABS('[113]Input| Disposals'!U58/10^3-J168-'[113]Output| PTRM (D)'!J168)&lt;0.000001,0,1)</f>
        <v>0</v>
      </c>
      <c r="K116"/>
      <c r="O116"/>
      <c r="P116"/>
      <c r="Q116"/>
      <c r="R116"/>
      <c r="S116"/>
      <c r="T116"/>
      <c r="U116"/>
      <c r="V116"/>
    </row>
    <row r="117" spans="1:22">
      <c r="C117" s="189" t="s">
        <v>9</v>
      </c>
      <c r="D117" s="189" t="str">
        <f t="shared" ref="D117:J117" si="13">D$7</f>
        <v>2022-23</v>
      </c>
      <c r="E117" s="189" t="str">
        <f t="shared" si="13"/>
        <v>2023-24</v>
      </c>
      <c r="F117" s="189" t="str">
        <f t="shared" si="13"/>
        <v>2024-25</v>
      </c>
      <c r="G117" s="189" t="str">
        <f t="shared" si="13"/>
        <v>2025-26</v>
      </c>
      <c r="H117" s="189" t="str">
        <f t="shared" si="13"/>
        <v>2026-27</v>
      </c>
      <c r="I117" s="189" t="str">
        <f t="shared" si="13"/>
        <v>2027-28</v>
      </c>
      <c r="J117" s="189" t="str">
        <f t="shared" si="13"/>
        <v>2028-29</v>
      </c>
      <c r="K117" s="189" t="s">
        <v>5</v>
      </c>
      <c r="O117"/>
      <c r="P117"/>
      <c r="Q117"/>
      <c r="R117"/>
      <c r="S117"/>
      <c r="T117"/>
      <c r="U117"/>
      <c r="V117"/>
    </row>
    <row r="118" spans="1:22">
      <c r="B118" s="190">
        <v>1</v>
      </c>
      <c r="C118" s="191" t="str">
        <f t="shared" ref="C118:C167" si="14">IFERROR(C8,"")</f>
        <v>Sub-transmission Overhead</v>
      </c>
      <c r="D118" s="180">
        <f>INDEX('[113]Input| Disposals'!$O$8:$U$57,MATCH($C118,'[113]Input| Disposals'!$M$8:$M$57,0),MATCH(D$117,'[113]Input| Disposals'!$O$7:$U$7,0))/10^3</f>
        <v>0</v>
      </c>
      <c r="E118" s="180">
        <f>INDEX('[113]Input| Disposals'!$O$8:$U$57,MATCH($C118,'[113]Input| Disposals'!$M$8:$M$57,0),MATCH(E$117,'[113]Input| Disposals'!$O$7:$U$7,0))/10^3</f>
        <v>0</v>
      </c>
      <c r="F118" s="180">
        <f>INDEX('[113]Input| Disposals'!$Q$8:$U$57,MATCH($C118,'[113]Input| Disposals'!$M$8:$M$57,0),MATCH(F$117,'[113]Input| Disposals'!$Q$7:$U$7,0))/10^3</f>
        <v>0</v>
      </c>
      <c r="G118" s="180">
        <f>INDEX('[113]Input| Disposals'!$Q$8:$U$57,MATCH($C118,'[113]Input| Disposals'!$M$8:$M$57,0),MATCH(G$117,'[113]Input| Disposals'!$Q$7:$U$7,0))/10^3</f>
        <v>0</v>
      </c>
      <c r="H118" s="180">
        <f>INDEX('[113]Input| Disposals'!$Q$8:$U$57,MATCH($C118,'[113]Input| Disposals'!$M$8:$M$57,0),MATCH(H$117,'[113]Input| Disposals'!$Q$7:$U$7,0))/10^3</f>
        <v>0</v>
      </c>
      <c r="I118" s="180">
        <f>INDEX('[113]Input| Disposals'!$Q$8:$U$57,MATCH($C118,'[113]Input| Disposals'!$M$8:$M$57,0),MATCH(I$117,'[113]Input| Disposals'!$Q$7:$U$7,0))/10^3</f>
        <v>0</v>
      </c>
      <c r="J118" s="180">
        <f>INDEX('[113]Input| Disposals'!$Q$8:$U$57,MATCH($C118,'[113]Input| Disposals'!$M$8:$M$57,0),MATCH(J$117,'[113]Input| Disposals'!$Q$7:$U$7,0))/10^3</f>
        <v>0</v>
      </c>
      <c r="K118" s="180">
        <f>IFERROR(SUM(F118:J118),"")</f>
        <v>0</v>
      </c>
      <c r="O118"/>
      <c r="P118"/>
      <c r="Q118"/>
      <c r="R118"/>
      <c r="S118"/>
      <c r="T118"/>
      <c r="U118"/>
      <c r="V118"/>
    </row>
    <row r="119" spans="1:22">
      <c r="B119" s="190">
        <f>IFERROR(B118+1,"")</f>
        <v>2</v>
      </c>
      <c r="C119" s="191" t="str">
        <f t="shared" si="14"/>
        <v>Sub-transmission Underground</v>
      </c>
      <c r="D119" s="180">
        <f>INDEX('[113]Input| Disposals'!$O$8:$U$57,MATCH($C119,'[113]Input| Disposals'!$M$8:$M$57,0),MATCH(D$117,'[113]Input| Disposals'!$O$7:$U$7,0))/10^3</f>
        <v>0</v>
      </c>
      <c r="E119" s="180">
        <f>INDEX('[113]Input| Disposals'!$O$8:$U$57,MATCH($C119,'[113]Input| Disposals'!$M$8:$M$57,0),MATCH(E$117,'[113]Input| Disposals'!$O$7:$U$7,0))/10^3</f>
        <v>0</v>
      </c>
      <c r="F119" s="180">
        <f>INDEX('[113]Input| Disposals'!$Q$8:$U$57,MATCH($C119,'[113]Input| Disposals'!$M$8:$M$57,0),MATCH(F$117,'[113]Input| Disposals'!$Q$7:$U$7,0))/10^3</f>
        <v>0</v>
      </c>
      <c r="G119" s="180">
        <f>INDEX('[113]Input| Disposals'!$Q$8:$U$57,MATCH($C119,'[113]Input| Disposals'!$M$8:$M$57,0),MATCH(G$117,'[113]Input| Disposals'!$Q$7:$U$7,0))/10^3</f>
        <v>0</v>
      </c>
      <c r="H119" s="180">
        <f>INDEX('[113]Input| Disposals'!$Q$8:$U$57,MATCH($C119,'[113]Input| Disposals'!$M$8:$M$57,0),MATCH(H$117,'[113]Input| Disposals'!$Q$7:$U$7,0))/10^3</f>
        <v>0</v>
      </c>
      <c r="I119" s="180">
        <f>INDEX('[113]Input| Disposals'!$Q$8:$U$57,MATCH($C119,'[113]Input| Disposals'!$M$8:$M$57,0),MATCH(I$117,'[113]Input| Disposals'!$Q$7:$U$7,0))/10^3</f>
        <v>0</v>
      </c>
      <c r="J119" s="180">
        <f>INDEX('[113]Input| Disposals'!$Q$8:$U$57,MATCH($C119,'[113]Input| Disposals'!$M$8:$M$57,0),MATCH(J$117,'[113]Input| Disposals'!$Q$7:$U$7,0))/10^3</f>
        <v>0</v>
      </c>
      <c r="K119" s="180">
        <f t="shared" ref="K119:K167" si="15">IFERROR(SUM(F119:J119),"")</f>
        <v>0</v>
      </c>
      <c r="O119"/>
      <c r="P119"/>
      <c r="Q119"/>
      <c r="R119"/>
      <c r="S119"/>
      <c r="T119"/>
      <c r="U119"/>
      <c r="V119"/>
    </row>
    <row r="120" spans="1:22">
      <c r="B120" s="190">
        <f t="shared" ref="B120:B167" si="16">IFERROR(B119+1,"")</f>
        <v>3</v>
      </c>
      <c r="C120" s="191" t="str">
        <f t="shared" si="14"/>
        <v>Zone Substation Tx</v>
      </c>
      <c r="D120" s="180">
        <f>INDEX('[113]Input| Disposals'!$O$8:$U$57,MATCH($C120,'[113]Input| Disposals'!$M$8:$M$57,0),MATCH(D$117,'[113]Input| Disposals'!$O$7:$U$7,0))/10^3</f>
        <v>0</v>
      </c>
      <c r="E120" s="180">
        <f>INDEX('[113]Input| Disposals'!$O$8:$U$57,MATCH($C120,'[113]Input| Disposals'!$M$8:$M$57,0),MATCH(E$117,'[113]Input| Disposals'!$O$7:$U$7,0))/10^3</f>
        <v>0</v>
      </c>
      <c r="F120" s="180">
        <f>INDEX('[113]Input| Disposals'!$Q$8:$U$57,MATCH($C120,'[113]Input| Disposals'!$M$8:$M$57,0),MATCH(F$117,'[113]Input| Disposals'!$Q$7:$U$7,0))/10^3</f>
        <v>0</v>
      </c>
      <c r="G120" s="180">
        <f>INDEX('[113]Input| Disposals'!$Q$8:$U$57,MATCH($C120,'[113]Input| Disposals'!$M$8:$M$57,0),MATCH(G$117,'[113]Input| Disposals'!$Q$7:$U$7,0))/10^3</f>
        <v>0</v>
      </c>
      <c r="H120" s="180">
        <f>INDEX('[113]Input| Disposals'!$Q$8:$U$57,MATCH($C120,'[113]Input| Disposals'!$M$8:$M$57,0),MATCH(H$117,'[113]Input| Disposals'!$Q$7:$U$7,0))/10^3</f>
        <v>0</v>
      </c>
      <c r="I120" s="180">
        <f>INDEX('[113]Input| Disposals'!$Q$8:$U$57,MATCH($C120,'[113]Input| Disposals'!$M$8:$M$57,0),MATCH(I$117,'[113]Input| Disposals'!$Q$7:$U$7,0))/10^3</f>
        <v>0</v>
      </c>
      <c r="J120" s="180">
        <f>INDEX('[113]Input| Disposals'!$Q$8:$U$57,MATCH($C120,'[113]Input| Disposals'!$M$8:$M$57,0),MATCH(J$117,'[113]Input| Disposals'!$Q$7:$U$7,0))/10^3</f>
        <v>0</v>
      </c>
      <c r="K120" s="180">
        <f t="shared" si="15"/>
        <v>0</v>
      </c>
      <c r="O120"/>
      <c r="P120"/>
      <c r="Q120"/>
      <c r="R120"/>
      <c r="S120"/>
      <c r="T120"/>
      <c r="U120"/>
      <c r="V120"/>
    </row>
    <row r="121" spans="1:22">
      <c r="B121" s="190">
        <f t="shared" si="16"/>
        <v>4</v>
      </c>
      <c r="C121" s="191" t="str">
        <f t="shared" si="14"/>
        <v>IT &amp; Communication Systems (Networks) Tx</v>
      </c>
      <c r="D121" s="180">
        <f>INDEX('[113]Input| Disposals'!$O$8:$U$57,MATCH($C121,'[113]Input| Disposals'!$M$8:$M$57,0),MATCH(D$117,'[113]Input| Disposals'!$O$7:$U$7,0))/10^3</f>
        <v>0.15778685275802046</v>
      </c>
      <c r="E121" s="180">
        <f>INDEX('[113]Input| Disposals'!$O$8:$U$57,MATCH($C121,'[113]Input| Disposals'!$M$8:$M$57,0),MATCH(E$117,'[113]Input| Disposals'!$O$7:$U$7,0))/10^3</f>
        <v>0.16681687372013651</v>
      </c>
      <c r="F121" s="180">
        <f>INDEX('[113]Input| Disposals'!$Q$8:$U$57,MATCH($C121,'[113]Input| Disposals'!$M$8:$M$57,0),MATCH(F$117,'[113]Input| Disposals'!$Q$7:$U$7,0))/10^3</f>
        <v>0.20460378839590443</v>
      </c>
      <c r="G121" s="180">
        <f>INDEX('[113]Input| Disposals'!$Q$8:$U$57,MATCH($C121,'[113]Input| Disposals'!$M$8:$M$57,0),MATCH(G$117,'[113]Input| Disposals'!$Q$7:$U$7,0))/10^3</f>
        <v>0.21200088249337878</v>
      </c>
      <c r="H121" s="180">
        <f>INDEX('[113]Input| Disposals'!$Q$8:$U$57,MATCH($C121,'[113]Input| Disposals'!$M$8:$M$57,0),MATCH(H$117,'[113]Input| Disposals'!$Q$7:$U$7,0))/10^3</f>
        <v>0.10825908868259386</v>
      </c>
      <c r="I121" s="180">
        <f>INDEX('[113]Input| Disposals'!$Q$8:$U$57,MATCH($C121,'[113]Input| Disposals'!$M$8:$M$57,0),MATCH(I$117,'[113]Input| Disposals'!$Q$7:$U$7,0))/10^3</f>
        <v>0.10875081516696246</v>
      </c>
      <c r="J121" s="180">
        <f>INDEX('[113]Input| Disposals'!$Q$8:$U$57,MATCH($C121,'[113]Input| Disposals'!$M$8:$M$57,0),MATCH(J$117,'[113]Input| Disposals'!$Q$7:$U$7,0))/10^3</f>
        <v>0.11245452100341297</v>
      </c>
      <c r="K121" s="180">
        <f t="shared" si="15"/>
        <v>0.74606909574225244</v>
      </c>
      <c r="O121"/>
      <c r="P121"/>
      <c r="Q121"/>
      <c r="R121"/>
      <c r="S121"/>
      <c r="T121"/>
      <c r="U121"/>
      <c r="V121"/>
    </row>
    <row r="122" spans="1:22">
      <c r="B122" s="190">
        <f t="shared" si="16"/>
        <v>5</v>
      </c>
      <c r="C122" s="191" t="str">
        <f t="shared" si="14"/>
        <v>Motor Vehicles Tx</v>
      </c>
      <c r="D122" s="180">
        <f>INDEX('[113]Input| Disposals'!$O$8:$U$57,MATCH($C122,'[113]Input| Disposals'!$M$8:$M$57,0),MATCH(D$117,'[113]Input| Disposals'!$O$7:$U$7,0))/10^3</f>
        <v>0</v>
      </c>
      <c r="E122" s="180">
        <f>INDEX('[113]Input| Disposals'!$O$8:$U$57,MATCH($C122,'[113]Input| Disposals'!$M$8:$M$57,0),MATCH(E$117,'[113]Input| Disposals'!$O$7:$U$7,0))/10^3</f>
        <v>0</v>
      </c>
      <c r="F122" s="180">
        <f>INDEX('[113]Input| Disposals'!$Q$8:$U$57,MATCH($C122,'[113]Input| Disposals'!$M$8:$M$57,0),MATCH(F$117,'[113]Input| Disposals'!$Q$7:$U$7,0))/10^3</f>
        <v>0</v>
      </c>
      <c r="G122" s="180">
        <f>INDEX('[113]Input| Disposals'!$Q$8:$U$57,MATCH($C122,'[113]Input| Disposals'!$M$8:$M$57,0),MATCH(G$117,'[113]Input| Disposals'!$Q$7:$U$7,0))/10^3</f>
        <v>0</v>
      </c>
      <c r="H122" s="180">
        <f>INDEX('[113]Input| Disposals'!$Q$8:$U$57,MATCH($C122,'[113]Input| Disposals'!$M$8:$M$57,0),MATCH(H$117,'[113]Input| Disposals'!$Q$7:$U$7,0))/10^3</f>
        <v>0</v>
      </c>
      <c r="I122" s="180">
        <f>INDEX('[113]Input| Disposals'!$Q$8:$U$57,MATCH($C122,'[113]Input| Disposals'!$M$8:$M$57,0),MATCH(I$117,'[113]Input| Disposals'!$Q$7:$U$7,0))/10^3</f>
        <v>0</v>
      </c>
      <c r="J122" s="180">
        <f>INDEX('[113]Input| Disposals'!$Q$8:$U$57,MATCH($C122,'[113]Input| Disposals'!$M$8:$M$57,0),MATCH(J$117,'[113]Input| Disposals'!$Q$7:$U$7,0))/10^3</f>
        <v>0</v>
      </c>
      <c r="K122" s="180">
        <f t="shared" si="15"/>
        <v>0</v>
      </c>
      <c r="O122"/>
      <c r="P122"/>
      <c r="Q122"/>
      <c r="R122"/>
      <c r="S122"/>
      <c r="T122"/>
      <c r="U122"/>
      <c r="V122"/>
    </row>
    <row r="123" spans="1:22">
      <c r="B123" s="190">
        <f t="shared" si="16"/>
        <v>6</v>
      </c>
      <c r="C123" s="191" t="str">
        <f t="shared" si="14"/>
        <v>Other Non-System Assets (Networks) Tx</v>
      </c>
      <c r="D123" s="180">
        <f>INDEX('[113]Input| Disposals'!$O$8:$U$57,MATCH($C123,'[113]Input| Disposals'!$M$8:$M$57,0),MATCH(D$117,'[113]Input| Disposals'!$O$7:$U$7,0))/10^3</f>
        <v>0</v>
      </c>
      <c r="E123" s="180">
        <f>INDEX('[113]Input| Disposals'!$O$8:$U$57,MATCH($C123,'[113]Input| Disposals'!$M$8:$M$57,0),MATCH(E$117,'[113]Input| Disposals'!$O$7:$U$7,0))/10^3</f>
        <v>0</v>
      </c>
      <c r="F123" s="180">
        <f>INDEX('[113]Input| Disposals'!$Q$8:$U$57,MATCH($C123,'[113]Input| Disposals'!$M$8:$M$57,0),MATCH(F$117,'[113]Input| Disposals'!$Q$7:$U$7,0))/10^3</f>
        <v>0</v>
      </c>
      <c r="G123" s="180">
        <f>INDEX('[113]Input| Disposals'!$Q$8:$U$57,MATCH($C123,'[113]Input| Disposals'!$M$8:$M$57,0),MATCH(G$117,'[113]Input| Disposals'!$Q$7:$U$7,0))/10^3</f>
        <v>0</v>
      </c>
      <c r="H123" s="180">
        <f>INDEX('[113]Input| Disposals'!$Q$8:$U$57,MATCH($C123,'[113]Input| Disposals'!$M$8:$M$57,0),MATCH(H$117,'[113]Input| Disposals'!$Q$7:$U$7,0))/10^3</f>
        <v>0</v>
      </c>
      <c r="I123" s="180">
        <f>INDEX('[113]Input| Disposals'!$Q$8:$U$57,MATCH($C123,'[113]Input| Disposals'!$M$8:$M$57,0),MATCH(I$117,'[113]Input| Disposals'!$Q$7:$U$7,0))/10^3</f>
        <v>0</v>
      </c>
      <c r="J123" s="180">
        <f>INDEX('[113]Input| Disposals'!$Q$8:$U$57,MATCH($C123,'[113]Input| Disposals'!$M$8:$M$57,0),MATCH(J$117,'[113]Input| Disposals'!$Q$7:$U$7,0))/10^3</f>
        <v>0</v>
      </c>
      <c r="K123" s="180">
        <f t="shared" si="15"/>
        <v>0</v>
      </c>
      <c r="O123"/>
      <c r="P123"/>
      <c r="Q123"/>
      <c r="R123"/>
      <c r="S123"/>
      <c r="T123"/>
      <c r="U123"/>
      <c r="V123"/>
    </row>
    <row r="124" spans="1:22">
      <c r="B124" s="190">
        <f t="shared" si="16"/>
        <v>7</v>
      </c>
      <c r="C124" s="191" t="str">
        <f t="shared" si="14"/>
        <v>IT Systems (Corporate) Tx</v>
      </c>
      <c r="D124" s="180">
        <f>INDEX('[113]Input| Disposals'!$O$8:$U$57,MATCH($C124,'[113]Input| Disposals'!$M$8:$M$57,0),MATCH(D$117,'[113]Input| Disposals'!$O$7:$U$7,0))/10^3</f>
        <v>0</v>
      </c>
      <c r="E124" s="180">
        <f>INDEX('[113]Input| Disposals'!$O$8:$U$57,MATCH($C124,'[113]Input| Disposals'!$M$8:$M$57,0),MATCH(E$117,'[113]Input| Disposals'!$O$7:$U$7,0))/10^3</f>
        <v>0</v>
      </c>
      <c r="F124" s="180">
        <f>INDEX('[113]Input| Disposals'!$Q$8:$U$57,MATCH($C124,'[113]Input| Disposals'!$M$8:$M$57,0),MATCH(F$117,'[113]Input| Disposals'!$Q$7:$U$7,0))/10^3</f>
        <v>0</v>
      </c>
      <c r="G124" s="180">
        <f>INDEX('[113]Input| Disposals'!$Q$8:$U$57,MATCH($C124,'[113]Input| Disposals'!$M$8:$M$57,0),MATCH(G$117,'[113]Input| Disposals'!$Q$7:$U$7,0))/10^3</f>
        <v>0</v>
      </c>
      <c r="H124" s="180">
        <f>INDEX('[113]Input| Disposals'!$Q$8:$U$57,MATCH($C124,'[113]Input| Disposals'!$M$8:$M$57,0),MATCH(H$117,'[113]Input| Disposals'!$Q$7:$U$7,0))/10^3</f>
        <v>0</v>
      </c>
      <c r="I124" s="180">
        <f>INDEX('[113]Input| Disposals'!$Q$8:$U$57,MATCH($C124,'[113]Input| Disposals'!$M$8:$M$57,0),MATCH(I$117,'[113]Input| Disposals'!$Q$7:$U$7,0))/10^3</f>
        <v>0</v>
      </c>
      <c r="J124" s="180">
        <f>INDEX('[113]Input| Disposals'!$Q$8:$U$57,MATCH($C124,'[113]Input| Disposals'!$M$8:$M$57,0),MATCH(J$117,'[113]Input| Disposals'!$Q$7:$U$7,0))/10^3</f>
        <v>0</v>
      </c>
      <c r="K124" s="180">
        <f t="shared" si="15"/>
        <v>0</v>
      </c>
      <c r="O124"/>
      <c r="P124"/>
      <c r="Q124"/>
      <c r="R124"/>
      <c r="S124"/>
      <c r="T124"/>
      <c r="U124"/>
      <c r="V124"/>
    </row>
    <row r="125" spans="1:22">
      <c r="B125" s="190">
        <f t="shared" si="16"/>
        <v>8</v>
      </c>
      <c r="C125" s="191" t="str">
        <f t="shared" si="14"/>
        <v>Telecommunications (Corporate) Tx</v>
      </c>
      <c r="D125" s="180">
        <f>INDEX('[113]Input| Disposals'!$O$8:$U$57,MATCH($C125,'[113]Input| Disposals'!$M$8:$M$57,0),MATCH(D$117,'[113]Input| Disposals'!$O$7:$U$7,0))/10^3</f>
        <v>0</v>
      </c>
      <c r="E125" s="180">
        <f>INDEX('[113]Input| Disposals'!$O$8:$U$57,MATCH($C125,'[113]Input| Disposals'!$M$8:$M$57,0),MATCH(E$117,'[113]Input| Disposals'!$O$7:$U$7,0))/10^3</f>
        <v>0</v>
      </c>
      <c r="F125" s="180">
        <f>INDEX('[113]Input| Disposals'!$Q$8:$U$57,MATCH($C125,'[113]Input| Disposals'!$M$8:$M$57,0),MATCH(F$117,'[113]Input| Disposals'!$Q$7:$U$7,0))/10^3</f>
        <v>0</v>
      </c>
      <c r="G125" s="180">
        <f>INDEX('[113]Input| Disposals'!$Q$8:$U$57,MATCH($C125,'[113]Input| Disposals'!$M$8:$M$57,0),MATCH(G$117,'[113]Input| Disposals'!$Q$7:$U$7,0))/10^3</f>
        <v>0</v>
      </c>
      <c r="H125" s="180">
        <f>INDEX('[113]Input| Disposals'!$Q$8:$U$57,MATCH($C125,'[113]Input| Disposals'!$M$8:$M$57,0),MATCH(H$117,'[113]Input| Disposals'!$Q$7:$U$7,0))/10^3</f>
        <v>0</v>
      </c>
      <c r="I125" s="180">
        <f>INDEX('[113]Input| Disposals'!$Q$8:$U$57,MATCH($C125,'[113]Input| Disposals'!$M$8:$M$57,0),MATCH(I$117,'[113]Input| Disposals'!$Q$7:$U$7,0))/10^3</f>
        <v>0</v>
      </c>
      <c r="J125" s="180">
        <f>INDEX('[113]Input| Disposals'!$Q$8:$U$57,MATCH($C125,'[113]Input| Disposals'!$M$8:$M$57,0),MATCH(J$117,'[113]Input| Disposals'!$Q$7:$U$7,0))/10^3</f>
        <v>0</v>
      </c>
      <c r="K125" s="180">
        <f t="shared" si="15"/>
        <v>0</v>
      </c>
      <c r="O125"/>
      <c r="P125"/>
      <c r="Q125"/>
      <c r="R125"/>
      <c r="S125"/>
      <c r="T125"/>
      <c r="U125"/>
      <c r="V125"/>
    </row>
    <row r="126" spans="1:22">
      <c r="B126" s="190">
        <f t="shared" si="16"/>
        <v>9</v>
      </c>
      <c r="C126" s="191" t="str">
        <f t="shared" si="14"/>
        <v>Other Non-System Assets (Corporate) Tx</v>
      </c>
      <c r="D126" s="180">
        <f>INDEX('[113]Input| Disposals'!$O$8:$U$57,MATCH($C126,'[113]Input| Disposals'!$M$8:$M$57,0),MATCH(D$117,'[113]Input| Disposals'!$O$7:$U$7,0))/10^3</f>
        <v>0</v>
      </c>
      <c r="E126" s="180">
        <f>INDEX('[113]Input| Disposals'!$O$8:$U$57,MATCH($C126,'[113]Input| Disposals'!$M$8:$M$57,0),MATCH(E$117,'[113]Input| Disposals'!$O$7:$U$7,0))/10^3</f>
        <v>0</v>
      </c>
      <c r="F126" s="180">
        <f>INDEX('[113]Input| Disposals'!$Q$8:$U$57,MATCH($C126,'[113]Input| Disposals'!$M$8:$M$57,0),MATCH(F$117,'[113]Input| Disposals'!$Q$7:$U$7,0))/10^3</f>
        <v>0</v>
      </c>
      <c r="G126" s="180">
        <f>INDEX('[113]Input| Disposals'!$Q$8:$U$57,MATCH($C126,'[113]Input| Disposals'!$M$8:$M$57,0),MATCH(G$117,'[113]Input| Disposals'!$Q$7:$U$7,0))/10^3</f>
        <v>0</v>
      </c>
      <c r="H126" s="180">
        <f>INDEX('[113]Input| Disposals'!$Q$8:$U$57,MATCH($C126,'[113]Input| Disposals'!$M$8:$M$57,0),MATCH(H$117,'[113]Input| Disposals'!$Q$7:$U$7,0))/10^3</f>
        <v>0</v>
      </c>
      <c r="I126" s="180">
        <f>INDEX('[113]Input| Disposals'!$Q$8:$U$57,MATCH($C126,'[113]Input| Disposals'!$M$8:$M$57,0),MATCH(I$117,'[113]Input| Disposals'!$Q$7:$U$7,0))/10^3</f>
        <v>0</v>
      </c>
      <c r="J126" s="180">
        <f>INDEX('[113]Input| Disposals'!$Q$8:$U$57,MATCH($C126,'[113]Input| Disposals'!$M$8:$M$57,0),MATCH(J$117,'[113]Input| Disposals'!$Q$7:$U$7,0))/10^3</f>
        <v>0</v>
      </c>
      <c r="K126" s="180">
        <f t="shared" si="15"/>
        <v>0</v>
      </c>
      <c r="O126"/>
      <c r="P126"/>
      <c r="Q126"/>
      <c r="R126"/>
      <c r="S126"/>
      <c r="T126"/>
      <c r="U126"/>
      <c r="V126"/>
    </row>
    <row r="127" spans="1:22">
      <c r="B127" s="190">
        <f t="shared" si="16"/>
        <v>10</v>
      </c>
      <c r="C127" s="191" t="str">
        <f t="shared" si="14"/>
        <v>Land Tx</v>
      </c>
      <c r="D127" s="180">
        <f>INDEX('[113]Input| Disposals'!$O$8:$U$57,MATCH($C127,'[113]Input| Disposals'!$M$8:$M$57,0),MATCH(D$117,'[113]Input| Disposals'!$O$7:$U$7,0))/10^3</f>
        <v>0</v>
      </c>
      <c r="E127" s="180">
        <f>INDEX('[113]Input| Disposals'!$O$8:$U$57,MATCH($C127,'[113]Input| Disposals'!$M$8:$M$57,0),MATCH(E$117,'[113]Input| Disposals'!$O$7:$U$7,0))/10^3</f>
        <v>0</v>
      </c>
      <c r="F127" s="180">
        <f>INDEX('[113]Input| Disposals'!$Q$8:$U$57,MATCH($C127,'[113]Input| Disposals'!$M$8:$M$57,0),MATCH(F$117,'[113]Input| Disposals'!$Q$7:$U$7,0))/10^3</f>
        <v>0</v>
      </c>
      <c r="G127" s="180">
        <f>INDEX('[113]Input| Disposals'!$Q$8:$U$57,MATCH($C127,'[113]Input| Disposals'!$M$8:$M$57,0),MATCH(G$117,'[113]Input| Disposals'!$Q$7:$U$7,0))/10^3</f>
        <v>0</v>
      </c>
      <c r="H127" s="180">
        <f>INDEX('[113]Input| Disposals'!$Q$8:$U$57,MATCH($C127,'[113]Input| Disposals'!$M$8:$M$57,0),MATCH(H$117,'[113]Input| Disposals'!$Q$7:$U$7,0))/10^3</f>
        <v>0</v>
      </c>
      <c r="I127" s="180">
        <f>INDEX('[113]Input| Disposals'!$Q$8:$U$57,MATCH($C127,'[113]Input| Disposals'!$M$8:$M$57,0),MATCH(I$117,'[113]Input| Disposals'!$Q$7:$U$7,0))/10^3</f>
        <v>0</v>
      </c>
      <c r="J127" s="180">
        <f>INDEX('[113]Input| Disposals'!$Q$8:$U$57,MATCH($C127,'[113]Input| Disposals'!$M$8:$M$57,0),MATCH(J$117,'[113]Input| Disposals'!$Q$7:$U$7,0))/10^3</f>
        <v>0</v>
      </c>
      <c r="K127" s="180">
        <f t="shared" si="15"/>
        <v>0</v>
      </c>
      <c r="O127"/>
      <c r="P127"/>
      <c r="Q127"/>
      <c r="R127"/>
      <c r="S127"/>
      <c r="T127"/>
      <c r="U127"/>
      <c r="V127"/>
    </row>
    <row r="128" spans="1:22">
      <c r="B128" s="190">
        <f t="shared" si="16"/>
        <v>11</v>
      </c>
      <c r="C128" s="191" t="str">
        <f t="shared" si="14"/>
        <v>Buildings Tx</v>
      </c>
      <c r="D128" s="180">
        <f>INDEX('[113]Input| Disposals'!$O$8:$U$57,MATCH($C128,'[113]Input| Disposals'!$M$8:$M$57,0),MATCH(D$117,'[113]Input| Disposals'!$O$7:$U$7,0))/10^3</f>
        <v>0</v>
      </c>
      <c r="E128" s="180">
        <f>INDEX('[113]Input| Disposals'!$O$8:$U$57,MATCH($C128,'[113]Input| Disposals'!$M$8:$M$57,0),MATCH(E$117,'[113]Input| Disposals'!$O$7:$U$7,0))/10^3</f>
        <v>0</v>
      </c>
      <c r="F128" s="180">
        <f>INDEX('[113]Input| Disposals'!$Q$8:$U$57,MATCH($C128,'[113]Input| Disposals'!$M$8:$M$57,0),MATCH(F$117,'[113]Input| Disposals'!$Q$7:$U$7,0))/10^3</f>
        <v>0</v>
      </c>
      <c r="G128" s="180">
        <f>INDEX('[113]Input| Disposals'!$Q$8:$U$57,MATCH($C128,'[113]Input| Disposals'!$M$8:$M$57,0),MATCH(G$117,'[113]Input| Disposals'!$Q$7:$U$7,0))/10^3</f>
        <v>0</v>
      </c>
      <c r="H128" s="180">
        <f>INDEX('[113]Input| Disposals'!$Q$8:$U$57,MATCH($C128,'[113]Input| Disposals'!$M$8:$M$57,0),MATCH(H$117,'[113]Input| Disposals'!$Q$7:$U$7,0))/10^3</f>
        <v>0</v>
      </c>
      <c r="I128" s="180">
        <f>INDEX('[113]Input| Disposals'!$Q$8:$U$57,MATCH($C128,'[113]Input| Disposals'!$M$8:$M$57,0),MATCH(I$117,'[113]Input| Disposals'!$Q$7:$U$7,0))/10^3</f>
        <v>0</v>
      </c>
      <c r="J128" s="180">
        <f>INDEX('[113]Input| Disposals'!$Q$8:$U$57,MATCH($C128,'[113]Input| Disposals'!$M$8:$M$57,0),MATCH(J$117,'[113]Input| Disposals'!$Q$7:$U$7,0))/10^3</f>
        <v>0</v>
      </c>
      <c r="K128" s="180">
        <f t="shared" si="15"/>
        <v>0</v>
      </c>
      <c r="O128"/>
      <c r="P128"/>
      <c r="Q128"/>
      <c r="R128"/>
      <c r="S128"/>
      <c r="T128"/>
      <c r="U128"/>
      <c r="V128"/>
    </row>
    <row r="129" spans="2:22">
      <c r="B129" s="190">
        <f t="shared" si="16"/>
        <v>12</v>
      </c>
      <c r="C129" s="191" t="str">
        <f t="shared" si="14"/>
        <v/>
      </c>
      <c r="D129" s="180">
        <f>INDEX('[113]Input| Disposals'!$O$8:$U$57,MATCH($C129,'[113]Input| Disposals'!$M$8:$M$57,0),MATCH(D$117,'[113]Input| Disposals'!$O$7:$U$7,0))/10^3</f>
        <v>0</v>
      </c>
      <c r="E129" s="180">
        <f>INDEX('[113]Input| Disposals'!$O$8:$U$57,MATCH($C129,'[113]Input| Disposals'!$M$8:$M$57,0),MATCH(E$117,'[113]Input| Disposals'!$O$7:$U$7,0))/10^3</f>
        <v>0</v>
      </c>
      <c r="F129" s="180">
        <f>INDEX('[113]Input| Disposals'!$Q$8:$U$57,MATCH($C129,'[113]Input| Disposals'!$M$8:$M$57,0),MATCH(F$117,'[113]Input| Disposals'!$Q$7:$U$7,0))/10^3</f>
        <v>0</v>
      </c>
      <c r="G129" s="180">
        <f>INDEX('[113]Input| Disposals'!$Q$8:$U$57,MATCH($C129,'[113]Input| Disposals'!$M$8:$M$57,0),MATCH(G$117,'[113]Input| Disposals'!$Q$7:$U$7,0))/10^3</f>
        <v>0</v>
      </c>
      <c r="H129" s="180">
        <f>INDEX('[113]Input| Disposals'!$Q$8:$U$57,MATCH($C129,'[113]Input| Disposals'!$M$8:$M$57,0),MATCH(H$117,'[113]Input| Disposals'!$Q$7:$U$7,0))/10^3</f>
        <v>0</v>
      </c>
      <c r="I129" s="180">
        <f>INDEX('[113]Input| Disposals'!$Q$8:$U$57,MATCH($C129,'[113]Input| Disposals'!$M$8:$M$57,0),MATCH(I$117,'[113]Input| Disposals'!$Q$7:$U$7,0))/10^3</f>
        <v>0</v>
      </c>
      <c r="J129" s="180">
        <f>INDEX('[113]Input| Disposals'!$Q$8:$U$57,MATCH($C129,'[113]Input| Disposals'!$M$8:$M$57,0),MATCH(J$117,'[113]Input| Disposals'!$Q$7:$U$7,0))/10^3</f>
        <v>0</v>
      </c>
      <c r="K129" s="180">
        <f t="shared" si="15"/>
        <v>0</v>
      </c>
      <c r="O129"/>
      <c r="P129"/>
      <c r="Q129"/>
      <c r="R129"/>
      <c r="S129"/>
      <c r="T129"/>
      <c r="U129"/>
      <c r="V129"/>
    </row>
    <row r="130" spans="2:22">
      <c r="B130" s="190">
        <f t="shared" si="16"/>
        <v>13</v>
      </c>
      <c r="C130" s="191" t="str">
        <f t="shared" si="14"/>
        <v/>
      </c>
      <c r="D130" s="180">
        <f>INDEX('[113]Input| Disposals'!$O$8:$U$57,MATCH($C130,'[113]Input| Disposals'!$M$8:$M$57,0),MATCH(D$117,'[113]Input| Disposals'!$O$7:$U$7,0))/10^3</f>
        <v>0</v>
      </c>
      <c r="E130" s="180">
        <f>INDEX('[113]Input| Disposals'!$O$8:$U$57,MATCH($C130,'[113]Input| Disposals'!$M$8:$M$57,0),MATCH(E$117,'[113]Input| Disposals'!$O$7:$U$7,0))/10^3</f>
        <v>0</v>
      </c>
      <c r="F130" s="180">
        <f>INDEX('[113]Input| Disposals'!$Q$8:$U$57,MATCH($C130,'[113]Input| Disposals'!$M$8:$M$57,0),MATCH(F$117,'[113]Input| Disposals'!$Q$7:$U$7,0))/10^3</f>
        <v>0</v>
      </c>
      <c r="G130" s="180">
        <f>INDEX('[113]Input| Disposals'!$Q$8:$U$57,MATCH($C130,'[113]Input| Disposals'!$M$8:$M$57,0),MATCH(G$117,'[113]Input| Disposals'!$Q$7:$U$7,0))/10^3</f>
        <v>0</v>
      </c>
      <c r="H130" s="180">
        <f>INDEX('[113]Input| Disposals'!$Q$8:$U$57,MATCH($C130,'[113]Input| Disposals'!$M$8:$M$57,0),MATCH(H$117,'[113]Input| Disposals'!$Q$7:$U$7,0))/10^3</f>
        <v>0</v>
      </c>
      <c r="I130" s="180">
        <f>INDEX('[113]Input| Disposals'!$Q$8:$U$57,MATCH($C130,'[113]Input| Disposals'!$M$8:$M$57,0),MATCH(I$117,'[113]Input| Disposals'!$Q$7:$U$7,0))/10^3</f>
        <v>0</v>
      </c>
      <c r="J130" s="180">
        <f>INDEX('[113]Input| Disposals'!$Q$8:$U$57,MATCH($C130,'[113]Input| Disposals'!$M$8:$M$57,0),MATCH(J$117,'[113]Input| Disposals'!$Q$7:$U$7,0))/10^3</f>
        <v>0</v>
      </c>
      <c r="K130" s="180">
        <f t="shared" si="15"/>
        <v>0</v>
      </c>
      <c r="O130"/>
      <c r="P130"/>
      <c r="Q130"/>
      <c r="R130"/>
      <c r="S130"/>
      <c r="T130"/>
      <c r="U130"/>
      <c r="V130"/>
    </row>
    <row r="131" spans="2:22">
      <c r="B131" s="190">
        <f t="shared" si="16"/>
        <v>14</v>
      </c>
      <c r="C131" s="191" t="str">
        <f t="shared" si="14"/>
        <v/>
      </c>
      <c r="D131" s="180">
        <f>INDEX('[113]Input| Disposals'!$O$8:$U$57,MATCH($C131,'[113]Input| Disposals'!$M$8:$M$57,0),MATCH(D$117,'[113]Input| Disposals'!$O$7:$U$7,0))/10^3</f>
        <v>0</v>
      </c>
      <c r="E131" s="180">
        <f>INDEX('[113]Input| Disposals'!$O$8:$U$57,MATCH($C131,'[113]Input| Disposals'!$M$8:$M$57,0),MATCH(E$117,'[113]Input| Disposals'!$O$7:$U$7,0))/10^3</f>
        <v>0</v>
      </c>
      <c r="F131" s="180">
        <f>INDEX('[113]Input| Disposals'!$Q$8:$U$57,MATCH($C131,'[113]Input| Disposals'!$M$8:$M$57,0),MATCH(F$117,'[113]Input| Disposals'!$Q$7:$U$7,0))/10^3</f>
        <v>0</v>
      </c>
      <c r="G131" s="180">
        <f>INDEX('[113]Input| Disposals'!$Q$8:$U$57,MATCH($C131,'[113]Input| Disposals'!$M$8:$M$57,0),MATCH(G$117,'[113]Input| Disposals'!$Q$7:$U$7,0))/10^3</f>
        <v>0</v>
      </c>
      <c r="H131" s="180">
        <f>INDEX('[113]Input| Disposals'!$Q$8:$U$57,MATCH($C131,'[113]Input| Disposals'!$M$8:$M$57,0),MATCH(H$117,'[113]Input| Disposals'!$Q$7:$U$7,0))/10^3</f>
        <v>0</v>
      </c>
      <c r="I131" s="180">
        <f>INDEX('[113]Input| Disposals'!$Q$8:$U$57,MATCH($C131,'[113]Input| Disposals'!$M$8:$M$57,0),MATCH(I$117,'[113]Input| Disposals'!$Q$7:$U$7,0))/10^3</f>
        <v>0</v>
      </c>
      <c r="J131" s="180">
        <f>INDEX('[113]Input| Disposals'!$Q$8:$U$57,MATCH($C131,'[113]Input| Disposals'!$M$8:$M$57,0),MATCH(J$117,'[113]Input| Disposals'!$Q$7:$U$7,0))/10^3</f>
        <v>0</v>
      </c>
      <c r="K131" s="180">
        <f t="shared" si="15"/>
        <v>0</v>
      </c>
      <c r="O131"/>
      <c r="P131"/>
      <c r="Q131"/>
      <c r="R131"/>
      <c r="S131"/>
      <c r="T131"/>
      <c r="U131"/>
      <c r="V131"/>
    </row>
    <row r="132" spans="2:22">
      <c r="B132" s="190">
        <f t="shared" si="16"/>
        <v>15</v>
      </c>
      <c r="C132" s="191" t="str">
        <f t="shared" si="14"/>
        <v/>
      </c>
      <c r="D132" s="180">
        <f>INDEX('[113]Input| Disposals'!$O$8:$U$57,MATCH($C132,'[113]Input| Disposals'!$M$8:$M$57,0),MATCH(D$117,'[113]Input| Disposals'!$O$7:$U$7,0))/10^3</f>
        <v>0</v>
      </c>
      <c r="E132" s="180">
        <f>INDEX('[113]Input| Disposals'!$O$8:$U$57,MATCH($C132,'[113]Input| Disposals'!$M$8:$M$57,0),MATCH(E$117,'[113]Input| Disposals'!$O$7:$U$7,0))/10^3</f>
        <v>0</v>
      </c>
      <c r="F132" s="180">
        <f>INDEX('[113]Input| Disposals'!$Q$8:$U$57,MATCH($C132,'[113]Input| Disposals'!$M$8:$M$57,0),MATCH(F$117,'[113]Input| Disposals'!$Q$7:$U$7,0))/10^3</f>
        <v>0</v>
      </c>
      <c r="G132" s="180">
        <f>INDEX('[113]Input| Disposals'!$Q$8:$U$57,MATCH($C132,'[113]Input| Disposals'!$M$8:$M$57,0),MATCH(G$117,'[113]Input| Disposals'!$Q$7:$U$7,0))/10^3</f>
        <v>0</v>
      </c>
      <c r="H132" s="180">
        <f>INDEX('[113]Input| Disposals'!$Q$8:$U$57,MATCH($C132,'[113]Input| Disposals'!$M$8:$M$57,0),MATCH(H$117,'[113]Input| Disposals'!$Q$7:$U$7,0))/10^3</f>
        <v>0</v>
      </c>
      <c r="I132" s="180">
        <f>INDEX('[113]Input| Disposals'!$Q$8:$U$57,MATCH($C132,'[113]Input| Disposals'!$M$8:$M$57,0),MATCH(I$117,'[113]Input| Disposals'!$Q$7:$U$7,0))/10^3</f>
        <v>0</v>
      </c>
      <c r="J132" s="180">
        <f>INDEX('[113]Input| Disposals'!$Q$8:$U$57,MATCH($C132,'[113]Input| Disposals'!$M$8:$M$57,0),MATCH(J$117,'[113]Input| Disposals'!$Q$7:$U$7,0))/10^3</f>
        <v>0</v>
      </c>
      <c r="K132" s="180">
        <f t="shared" si="15"/>
        <v>0</v>
      </c>
      <c r="O132"/>
      <c r="P132"/>
      <c r="Q132"/>
      <c r="R132"/>
      <c r="S132"/>
      <c r="T132"/>
      <c r="U132"/>
      <c r="V132"/>
    </row>
    <row r="133" spans="2:22">
      <c r="B133" s="190">
        <f t="shared" si="16"/>
        <v>16</v>
      </c>
      <c r="C133" s="191" t="str">
        <f t="shared" si="14"/>
        <v/>
      </c>
      <c r="D133" s="180">
        <f>INDEX('[113]Input| Disposals'!$O$8:$U$57,MATCH($C133,'[113]Input| Disposals'!$M$8:$M$57,0),MATCH(D$117,'[113]Input| Disposals'!$O$7:$U$7,0))/10^3</f>
        <v>0</v>
      </c>
      <c r="E133" s="180">
        <f>INDEX('[113]Input| Disposals'!$O$8:$U$57,MATCH($C133,'[113]Input| Disposals'!$M$8:$M$57,0),MATCH(E$117,'[113]Input| Disposals'!$O$7:$U$7,0))/10^3</f>
        <v>0</v>
      </c>
      <c r="F133" s="180">
        <f>INDEX('[113]Input| Disposals'!$Q$8:$U$57,MATCH($C133,'[113]Input| Disposals'!$M$8:$M$57,0),MATCH(F$117,'[113]Input| Disposals'!$Q$7:$U$7,0))/10^3</f>
        <v>0</v>
      </c>
      <c r="G133" s="180">
        <f>INDEX('[113]Input| Disposals'!$Q$8:$U$57,MATCH($C133,'[113]Input| Disposals'!$M$8:$M$57,0),MATCH(G$117,'[113]Input| Disposals'!$Q$7:$U$7,0))/10^3</f>
        <v>0</v>
      </c>
      <c r="H133" s="180">
        <f>INDEX('[113]Input| Disposals'!$Q$8:$U$57,MATCH($C133,'[113]Input| Disposals'!$M$8:$M$57,0),MATCH(H$117,'[113]Input| Disposals'!$Q$7:$U$7,0))/10^3</f>
        <v>0</v>
      </c>
      <c r="I133" s="180">
        <f>INDEX('[113]Input| Disposals'!$Q$8:$U$57,MATCH($C133,'[113]Input| Disposals'!$M$8:$M$57,0),MATCH(I$117,'[113]Input| Disposals'!$Q$7:$U$7,0))/10^3</f>
        <v>0</v>
      </c>
      <c r="J133" s="180">
        <f>INDEX('[113]Input| Disposals'!$Q$8:$U$57,MATCH($C133,'[113]Input| Disposals'!$M$8:$M$57,0),MATCH(J$117,'[113]Input| Disposals'!$Q$7:$U$7,0))/10^3</f>
        <v>0</v>
      </c>
      <c r="K133" s="180">
        <f t="shared" si="15"/>
        <v>0</v>
      </c>
      <c r="O133"/>
      <c r="P133"/>
      <c r="Q133"/>
      <c r="R133"/>
      <c r="S133"/>
      <c r="T133"/>
      <c r="U133"/>
      <c r="V133"/>
    </row>
    <row r="134" spans="2:22">
      <c r="B134" s="190">
        <f t="shared" si="16"/>
        <v>17</v>
      </c>
      <c r="C134" s="191" t="str">
        <f t="shared" si="14"/>
        <v/>
      </c>
      <c r="D134" s="180">
        <f>INDEX('[113]Input| Disposals'!$O$8:$U$57,MATCH($C134,'[113]Input| Disposals'!$M$8:$M$57,0),MATCH(D$117,'[113]Input| Disposals'!$O$7:$U$7,0))/10^3</f>
        <v>0</v>
      </c>
      <c r="E134" s="180">
        <f>INDEX('[113]Input| Disposals'!$O$8:$U$57,MATCH($C134,'[113]Input| Disposals'!$M$8:$M$57,0),MATCH(E$117,'[113]Input| Disposals'!$O$7:$U$7,0))/10^3</f>
        <v>0</v>
      </c>
      <c r="F134" s="180">
        <f>INDEX('[113]Input| Disposals'!$Q$8:$U$57,MATCH($C134,'[113]Input| Disposals'!$M$8:$M$57,0),MATCH(F$117,'[113]Input| Disposals'!$Q$7:$U$7,0))/10^3</f>
        <v>0</v>
      </c>
      <c r="G134" s="180">
        <f>INDEX('[113]Input| Disposals'!$Q$8:$U$57,MATCH($C134,'[113]Input| Disposals'!$M$8:$M$57,0),MATCH(G$117,'[113]Input| Disposals'!$Q$7:$U$7,0))/10^3</f>
        <v>0</v>
      </c>
      <c r="H134" s="180">
        <f>INDEX('[113]Input| Disposals'!$Q$8:$U$57,MATCH($C134,'[113]Input| Disposals'!$M$8:$M$57,0),MATCH(H$117,'[113]Input| Disposals'!$Q$7:$U$7,0))/10^3</f>
        <v>0</v>
      </c>
      <c r="I134" s="180">
        <f>INDEX('[113]Input| Disposals'!$Q$8:$U$57,MATCH($C134,'[113]Input| Disposals'!$M$8:$M$57,0),MATCH(I$117,'[113]Input| Disposals'!$Q$7:$U$7,0))/10^3</f>
        <v>0</v>
      </c>
      <c r="J134" s="180">
        <f>INDEX('[113]Input| Disposals'!$Q$8:$U$57,MATCH($C134,'[113]Input| Disposals'!$M$8:$M$57,0),MATCH(J$117,'[113]Input| Disposals'!$Q$7:$U$7,0))/10^3</f>
        <v>0</v>
      </c>
      <c r="K134" s="180">
        <f t="shared" si="15"/>
        <v>0</v>
      </c>
      <c r="O134"/>
      <c r="P134"/>
      <c r="Q134"/>
      <c r="R134"/>
      <c r="S134"/>
      <c r="T134"/>
      <c r="U134"/>
      <c r="V134"/>
    </row>
    <row r="135" spans="2:22">
      <c r="B135" s="190">
        <f t="shared" si="16"/>
        <v>18</v>
      </c>
      <c r="C135" s="191" t="str">
        <f t="shared" si="14"/>
        <v/>
      </c>
      <c r="D135" s="180">
        <f>INDEX('[113]Input| Disposals'!$O$8:$U$57,MATCH($C135,'[113]Input| Disposals'!$M$8:$M$57,0),MATCH(D$117,'[113]Input| Disposals'!$O$7:$U$7,0))/10^3</f>
        <v>0</v>
      </c>
      <c r="E135" s="180">
        <f>INDEX('[113]Input| Disposals'!$O$8:$U$57,MATCH($C135,'[113]Input| Disposals'!$M$8:$M$57,0),MATCH(E$117,'[113]Input| Disposals'!$O$7:$U$7,0))/10^3</f>
        <v>0</v>
      </c>
      <c r="F135" s="180">
        <f>INDEX('[113]Input| Disposals'!$Q$8:$U$57,MATCH($C135,'[113]Input| Disposals'!$M$8:$M$57,0),MATCH(F$117,'[113]Input| Disposals'!$Q$7:$U$7,0))/10^3</f>
        <v>0</v>
      </c>
      <c r="G135" s="180">
        <f>INDEX('[113]Input| Disposals'!$Q$8:$U$57,MATCH($C135,'[113]Input| Disposals'!$M$8:$M$57,0),MATCH(G$117,'[113]Input| Disposals'!$Q$7:$U$7,0))/10^3</f>
        <v>0</v>
      </c>
      <c r="H135" s="180">
        <f>INDEX('[113]Input| Disposals'!$Q$8:$U$57,MATCH($C135,'[113]Input| Disposals'!$M$8:$M$57,0),MATCH(H$117,'[113]Input| Disposals'!$Q$7:$U$7,0))/10^3</f>
        <v>0</v>
      </c>
      <c r="I135" s="180">
        <f>INDEX('[113]Input| Disposals'!$Q$8:$U$57,MATCH($C135,'[113]Input| Disposals'!$M$8:$M$57,0),MATCH(I$117,'[113]Input| Disposals'!$Q$7:$U$7,0))/10^3</f>
        <v>0</v>
      </c>
      <c r="J135" s="180">
        <f>INDEX('[113]Input| Disposals'!$Q$8:$U$57,MATCH($C135,'[113]Input| Disposals'!$M$8:$M$57,0),MATCH(J$117,'[113]Input| Disposals'!$Q$7:$U$7,0))/10^3</f>
        <v>0</v>
      </c>
      <c r="K135" s="180">
        <f t="shared" si="15"/>
        <v>0</v>
      </c>
      <c r="O135"/>
      <c r="P135"/>
      <c r="Q135"/>
      <c r="R135"/>
      <c r="S135"/>
      <c r="T135"/>
      <c r="U135"/>
      <c r="V135"/>
    </row>
    <row r="136" spans="2:22">
      <c r="B136" s="190">
        <f t="shared" si="16"/>
        <v>19</v>
      </c>
      <c r="C136" s="191" t="str">
        <f t="shared" si="14"/>
        <v/>
      </c>
      <c r="D136" s="180">
        <f>INDEX('[113]Input| Disposals'!$O$8:$U$57,MATCH($C136,'[113]Input| Disposals'!$M$8:$M$57,0),MATCH(D$117,'[113]Input| Disposals'!$O$7:$U$7,0))/10^3</f>
        <v>0</v>
      </c>
      <c r="E136" s="180">
        <f>INDEX('[113]Input| Disposals'!$O$8:$U$57,MATCH($C136,'[113]Input| Disposals'!$M$8:$M$57,0),MATCH(E$117,'[113]Input| Disposals'!$O$7:$U$7,0))/10^3</f>
        <v>0</v>
      </c>
      <c r="F136" s="180">
        <f>INDEX('[113]Input| Disposals'!$Q$8:$U$57,MATCH($C136,'[113]Input| Disposals'!$M$8:$M$57,0),MATCH(F$117,'[113]Input| Disposals'!$Q$7:$U$7,0))/10^3</f>
        <v>0</v>
      </c>
      <c r="G136" s="180">
        <f>INDEX('[113]Input| Disposals'!$Q$8:$U$57,MATCH($C136,'[113]Input| Disposals'!$M$8:$M$57,0),MATCH(G$117,'[113]Input| Disposals'!$Q$7:$U$7,0))/10^3</f>
        <v>0</v>
      </c>
      <c r="H136" s="180">
        <f>INDEX('[113]Input| Disposals'!$Q$8:$U$57,MATCH($C136,'[113]Input| Disposals'!$M$8:$M$57,0),MATCH(H$117,'[113]Input| Disposals'!$Q$7:$U$7,0))/10^3</f>
        <v>0</v>
      </c>
      <c r="I136" s="180">
        <f>INDEX('[113]Input| Disposals'!$Q$8:$U$57,MATCH($C136,'[113]Input| Disposals'!$M$8:$M$57,0),MATCH(I$117,'[113]Input| Disposals'!$Q$7:$U$7,0))/10^3</f>
        <v>0</v>
      </c>
      <c r="J136" s="180">
        <f>INDEX('[113]Input| Disposals'!$Q$8:$U$57,MATCH($C136,'[113]Input| Disposals'!$M$8:$M$57,0),MATCH(J$117,'[113]Input| Disposals'!$Q$7:$U$7,0))/10^3</f>
        <v>0</v>
      </c>
      <c r="K136" s="180">
        <f t="shared" si="15"/>
        <v>0</v>
      </c>
      <c r="O136"/>
      <c r="P136"/>
      <c r="Q136"/>
      <c r="R136"/>
      <c r="S136"/>
      <c r="T136"/>
      <c r="U136"/>
      <c r="V136"/>
    </row>
    <row r="137" spans="2:22">
      <c r="B137" s="190">
        <f t="shared" si="16"/>
        <v>20</v>
      </c>
      <c r="C137" s="191" t="str">
        <f t="shared" si="14"/>
        <v/>
      </c>
      <c r="D137" s="180">
        <f>INDEX('[113]Input| Disposals'!$O$8:$U$57,MATCH($C137,'[113]Input| Disposals'!$M$8:$M$57,0),MATCH(D$117,'[113]Input| Disposals'!$O$7:$U$7,0))/10^3</f>
        <v>0</v>
      </c>
      <c r="E137" s="180">
        <f>INDEX('[113]Input| Disposals'!$O$8:$U$57,MATCH($C137,'[113]Input| Disposals'!$M$8:$M$57,0),MATCH(E$117,'[113]Input| Disposals'!$O$7:$U$7,0))/10^3</f>
        <v>0</v>
      </c>
      <c r="F137" s="180">
        <f>INDEX('[113]Input| Disposals'!$Q$8:$U$57,MATCH($C137,'[113]Input| Disposals'!$M$8:$M$57,0),MATCH(F$117,'[113]Input| Disposals'!$Q$7:$U$7,0))/10^3</f>
        <v>0</v>
      </c>
      <c r="G137" s="180">
        <f>INDEX('[113]Input| Disposals'!$Q$8:$U$57,MATCH($C137,'[113]Input| Disposals'!$M$8:$M$57,0),MATCH(G$117,'[113]Input| Disposals'!$Q$7:$U$7,0))/10^3</f>
        <v>0</v>
      </c>
      <c r="H137" s="180">
        <f>INDEX('[113]Input| Disposals'!$Q$8:$U$57,MATCH($C137,'[113]Input| Disposals'!$M$8:$M$57,0),MATCH(H$117,'[113]Input| Disposals'!$Q$7:$U$7,0))/10^3</f>
        <v>0</v>
      </c>
      <c r="I137" s="180">
        <f>INDEX('[113]Input| Disposals'!$Q$8:$U$57,MATCH($C137,'[113]Input| Disposals'!$M$8:$M$57,0),MATCH(I$117,'[113]Input| Disposals'!$Q$7:$U$7,0))/10^3</f>
        <v>0</v>
      </c>
      <c r="J137" s="180">
        <f>INDEX('[113]Input| Disposals'!$Q$8:$U$57,MATCH($C137,'[113]Input| Disposals'!$M$8:$M$57,0),MATCH(J$117,'[113]Input| Disposals'!$Q$7:$U$7,0))/10^3</f>
        <v>0</v>
      </c>
      <c r="K137" s="180">
        <f t="shared" si="15"/>
        <v>0</v>
      </c>
      <c r="O137"/>
      <c r="P137"/>
      <c r="Q137"/>
      <c r="R137"/>
      <c r="S137"/>
      <c r="T137"/>
      <c r="U137"/>
      <c r="V137"/>
    </row>
    <row r="138" spans="2:22" outlineLevel="1">
      <c r="B138" s="190">
        <f t="shared" si="16"/>
        <v>21</v>
      </c>
      <c r="C138" s="191" t="str">
        <f t="shared" si="14"/>
        <v/>
      </c>
      <c r="D138" s="180">
        <f>INDEX('[113]Input| Disposals'!$O$8:$U$57,MATCH($C138,'[113]Input| Disposals'!$M$8:$M$57,0),MATCH(D$117,'[113]Input| Disposals'!$O$7:$U$7,0))/10^3</f>
        <v>0</v>
      </c>
      <c r="E138" s="180">
        <f>INDEX('[113]Input| Disposals'!$O$8:$U$57,MATCH($C138,'[113]Input| Disposals'!$M$8:$M$57,0),MATCH(E$117,'[113]Input| Disposals'!$O$7:$U$7,0))/10^3</f>
        <v>0</v>
      </c>
      <c r="F138" s="180">
        <f>INDEX('[113]Input| Disposals'!$Q$8:$U$57,MATCH($C138,'[113]Input| Disposals'!$M$8:$M$57,0),MATCH(F$117,'[113]Input| Disposals'!$Q$7:$U$7,0))/10^3</f>
        <v>0</v>
      </c>
      <c r="G138" s="180">
        <f>INDEX('[113]Input| Disposals'!$Q$8:$U$57,MATCH($C138,'[113]Input| Disposals'!$M$8:$M$57,0),MATCH(G$117,'[113]Input| Disposals'!$Q$7:$U$7,0))/10^3</f>
        <v>0</v>
      </c>
      <c r="H138" s="180">
        <f>INDEX('[113]Input| Disposals'!$Q$8:$U$57,MATCH($C138,'[113]Input| Disposals'!$M$8:$M$57,0),MATCH(H$117,'[113]Input| Disposals'!$Q$7:$U$7,0))/10^3</f>
        <v>0</v>
      </c>
      <c r="I138" s="180">
        <f>INDEX('[113]Input| Disposals'!$Q$8:$U$57,MATCH($C138,'[113]Input| Disposals'!$M$8:$M$57,0),MATCH(I$117,'[113]Input| Disposals'!$Q$7:$U$7,0))/10^3</f>
        <v>0</v>
      </c>
      <c r="J138" s="180">
        <f>INDEX('[113]Input| Disposals'!$Q$8:$U$57,MATCH($C138,'[113]Input| Disposals'!$M$8:$M$57,0),MATCH(J$117,'[113]Input| Disposals'!$Q$7:$U$7,0))/10^3</f>
        <v>0</v>
      </c>
      <c r="K138" s="180">
        <f t="shared" si="15"/>
        <v>0</v>
      </c>
      <c r="O138"/>
      <c r="P138"/>
      <c r="Q138"/>
      <c r="R138"/>
      <c r="S138"/>
      <c r="T138"/>
      <c r="U138"/>
      <c r="V138"/>
    </row>
    <row r="139" spans="2:22" outlineLevel="1">
      <c r="B139" s="190">
        <f t="shared" si="16"/>
        <v>22</v>
      </c>
      <c r="C139" s="191" t="str">
        <f t="shared" si="14"/>
        <v/>
      </c>
      <c r="D139" s="180">
        <f>INDEX('[113]Input| Disposals'!$O$8:$U$57,MATCH($C139,'[113]Input| Disposals'!$M$8:$M$57,0),MATCH(D$117,'[113]Input| Disposals'!$O$7:$U$7,0))/10^3</f>
        <v>0</v>
      </c>
      <c r="E139" s="180">
        <f>INDEX('[113]Input| Disposals'!$O$8:$U$57,MATCH($C139,'[113]Input| Disposals'!$M$8:$M$57,0),MATCH(E$117,'[113]Input| Disposals'!$O$7:$U$7,0))/10^3</f>
        <v>0</v>
      </c>
      <c r="F139" s="180">
        <f>INDEX('[113]Input| Disposals'!$Q$8:$U$57,MATCH($C139,'[113]Input| Disposals'!$M$8:$M$57,0),MATCH(F$117,'[113]Input| Disposals'!$Q$7:$U$7,0))/10^3</f>
        <v>0</v>
      </c>
      <c r="G139" s="180">
        <f>INDEX('[113]Input| Disposals'!$Q$8:$U$57,MATCH($C139,'[113]Input| Disposals'!$M$8:$M$57,0),MATCH(G$117,'[113]Input| Disposals'!$Q$7:$U$7,0))/10^3</f>
        <v>0</v>
      </c>
      <c r="H139" s="180">
        <f>INDEX('[113]Input| Disposals'!$Q$8:$U$57,MATCH($C139,'[113]Input| Disposals'!$M$8:$M$57,0),MATCH(H$117,'[113]Input| Disposals'!$Q$7:$U$7,0))/10^3</f>
        <v>0</v>
      </c>
      <c r="I139" s="180">
        <f>INDEX('[113]Input| Disposals'!$Q$8:$U$57,MATCH($C139,'[113]Input| Disposals'!$M$8:$M$57,0),MATCH(I$117,'[113]Input| Disposals'!$Q$7:$U$7,0))/10^3</f>
        <v>0</v>
      </c>
      <c r="J139" s="180">
        <f>INDEX('[113]Input| Disposals'!$Q$8:$U$57,MATCH($C139,'[113]Input| Disposals'!$M$8:$M$57,0),MATCH(J$117,'[113]Input| Disposals'!$Q$7:$U$7,0))/10^3</f>
        <v>0</v>
      </c>
      <c r="K139" s="180">
        <f t="shared" si="15"/>
        <v>0</v>
      </c>
      <c r="O139"/>
      <c r="P139"/>
      <c r="Q139"/>
      <c r="R139"/>
      <c r="S139"/>
      <c r="T139"/>
      <c r="U139"/>
      <c r="V139"/>
    </row>
    <row r="140" spans="2:22" outlineLevel="1">
      <c r="B140" s="190">
        <f t="shared" si="16"/>
        <v>23</v>
      </c>
      <c r="C140" s="191" t="str">
        <f t="shared" si="14"/>
        <v/>
      </c>
      <c r="D140" s="180">
        <f>INDEX('[113]Input| Disposals'!$O$8:$U$57,MATCH($C140,'[113]Input| Disposals'!$M$8:$M$57,0),MATCH(D$117,'[113]Input| Disposals'!$O$7:$U$7,0))/10^3</f>
        <v>0</v>
      </c>
      <c r="E140" s="180">
        <f>INDEX('[113]Input| Disposals'!$O$8:$U$57,MATCH($C140,'[113]Input| Disposals'!$M$8:$M$57,0),MATCH(E$117,'[113]Input| Disposals'!$O$7:$U$7,0))/10^3</f>
        <v>0</v>
      </c>
      <c r="F140" s="180">
        <f>INDEX('[113]Input| Disposals'!$Q$8:$U$57,MATCH($C140,'[113]Input| Disposals'!$M$8:$M$57,0),MATCH(F$117,'[113]Input| Disposals'!$Q$7:$U$7,0))/10^3</f>
        <v>0</v>
      </c>
      <c r="G140" s="180">
        <f>INDEX('[113]Input| Disposals'!$Q$8:$U$57,MATCH($C140,'[113]Input| Disposals'!$M$8:$M$57,0),MATCH(G$117,'[113]Input| Disposals'!$Q$7:$U$7,0))/10^3</f>
        <v>0</v>
      </c>
      <c r="H140" s="180">
        <f>INDEX('[113]Input| Disposals'!$Q$8:$U$57,MATCH($C140,'[113]Input| Disposals'!$M$8:$M$57,0),MATCH(H$117,'[113]Input| Disposals'!$Q$7:$U$7,0))/10^3</f>
        <v>0</v>
      </c>
      <c r="I140" s="180">
        <f>INDEX('[113]Input| Disposals'!$Q$8:$U$57,MATCH($C140,'[113]Input| Disposals'!$M$8:$M$57,0),MATCH(I$117,'[113]Input| Disposals'!$Q$7:$U$7,0))/10^3</f>
        <v>0</v>
      </c>
      <c r="J140" s="180">
        <f>INDEX('[113]Input| Disposals'!$Q$8:$U$57,MATCH($C140,'[113]Input| Disposals'!$M$8:$M$57,0),MATCH(J$117,'[113]Input| Disposals'!$Q$7:$U$7,0))/10^3</f>
        <v>0</v>
      </c>
      <c r="K140" s="180">
        <f t="shared" si="15"/>
        <v>0</v>
      </c>
      <c r="O140"/>
      <c r="P140"/>
      <c r="Q140"/>
      <c r="R140"/>
      <c r="S140"/>
      <c r="T140"/>
      <c r="U140"/>
      <c r="V140"/>
    </row>
    <row r="141" spans="2:22" outlineLevel="1">
      <c r="B141" s="190">
        <f t="shared" si="16"/>
        <v>24</v>
      </c>
      <c r="C141" s="191" t="str">
        <f t="shared" si="14"/>
        <v/>
      </c>
      <c r="D141" s="180">
        <f>INDEX('[113]Input| Disposals'!$O$8:$U$57,MATCH($C141,'[113]Input| Disposals'!$M$8:$M$57,0),MATCH(D$117,'[113]Input| Disposals'!$O$7:$U$7,0))/10^3</f>
        <v>0</v>
      </c>
      <c r="E141" s="180">
        <f>INDEX('[113]Input| Disposals'!$O$8:$U$57,MATCH($C141,'[113]Input| Disposals'!$M$8:$M$57,0),MATCH(E$117,'[113]Input| Disposals'!$O$7:$U$7,0))/10^3</f>
        <v>0</v>
      </c>
      <c r="F141" s="180">
        <f>INDEX('[113]Input| Disposals'!$Q$8:$U$57,MATCH($C141,'[113]Input| Disposals'!$M$8:$M$57,0),MATCH(F$117,'[113]Input| Disposals'!$Q$7:$U$7,0))/10^3</f>
        <v>0</v>
      </c>
      <c r="G141" s="180">
        <f>INDEX('[113]Input| Disposals'!$Q$8:$U$57,MATCH($C141,'[113]Input| Disposals'!$M$8:$M$57,0),MATCH(G$117,'[113]Input| Disposals'!$Q$7:$U$7,0))/10^3</f>
        <v>0</v>
      </c>
      <c r="H141" s="180">
        <f>INDEX('[113]Input| Disposals'!$Q$8:$U$57,MATCH($C141,'[113]Input| Disposals'!$M$8:$M$57,0),MATCH(H$117,'[113]Input| Disposals'!$Q$7:$U$7,0))/10^3</f>
        <v>0</v>
      </c>
      <c r="I141" s="180">
        <f>INDEX('[113]Input| Disposals'!$Q$8:$U$57,MATCH($C141,'[113]Input| Disposals'!$M$8:$M$57,0),MATCH(I$117,'[113]Input| Disposals'!$Q$7:$U$7,0))/10^3</f>
        <v>0</v>
      </c>
      <c r="J141" s="180">
        <f>INDEX('[113]Input| Disposals'!$Q$8:$U$57,MATCH($C141,'[113]Input| Disposals'!$M$8:$M$57,0),MATCH(J$117,'[113]Input| Disposals'!$Q$7:$U$7,0))/10^3</f>
        <v>0</v>
      </c>
      <c r="K141" s="180">
        <f t="shared" si="15"/>
        <v>0</v>
      </c>
      <c r="O141"/>
      <c r="P141"/>
      <c r="Q141"/>
      <c r="R141"/>
      <c r="S141"/>
      <c r="T141"/>
      <c r="U141"/>
      <c r="V141"/>
    </row>
    <row r="142" spans="2:22" outlineLevel="1">
      <c r="B142" s="190">
        <f t="shared" si="16"/>
        <v>25</v>
      </c>
      <c r="C142" s="191" t="str">
        <f t="shared" si="14"/>
        <v/>
      </c>
      <c r="D142" s="180">
        <f>INDEX('[113]Input| Disposals'!$O$8:$U$57,MATCH($C142,'[113]Input| Disposals'!$M$8:$M$57,0),MATCH(D$117,'[113]Input| Disposals'!$O$7:$U$7,0))/10^3</f>
        <v>0</v>
      </c>
      <c r="E142" s="180">
        <f>INDEX('[113]Input| Disposals'!$O$8:$U$57,MATCH($C142,'[113]Input| Disposals'!$M$8:$M$57,0),MATCH(E$117,'[113]Input| Disposals'!$O$7:$U$7,0))/10^3</f>
        <v>0</v>
      </c>
      <c r="F142" s="180">
        <f>INDEX('[113]Input| Disposals'!$Q$8:$U$57,MATCH($C142,'[113]Input| Disposals'!$M$8:$M$57,0),MATCH(F$117,'[113]Input| Disposals'!$Q$7:$U$7,0))/10^3</f>
        <v>0</v>
      </c>
      <c r="G142" s="180">
        <f>INDEX('[113]Input| Disposals'!$Q$8:$U$57,MATCH($C142,'[113]Input| Disposals'!$M$8:$M$57,0),MATCH(G$117,'[113]Input| Disposals'!$Q$7:$U$7,0))/10^3</f>
        <v>0</v>
      </c>
      <c r="H142" s="180">
        <f>INDEX('[113]Input| Disposals'!$Q$8:$U$57,MATCH($C142,'[113]Input| Disposals'!$M$8:$M$57,0),MATCH(H$117,'[113]Input| Disposals'!$Q$7:$U$7,0))/10^3</f>
        <v>0</v>
      </c>
      <c r="I142" s="180">
        <f>INDEX('[113]Input| Disposals'!$Q$8:$U$57,MATCH($C142,'[113]Input| Disposals'!$M$8:$M$57,0),MATCH(I$117,'[113]Input| Disposals'!$Q$7:$U$7,0))/10^3</f>
        <v>0</v>
      </c>
      <c r="J142" s="180">
        <f>INDEX('[113]Input| Disposals'!$Q$8:$U$57,MATCH($C142,'[113]Input| Disposals'!$M$8:$M$57,0),MATCH(J$117,'[113]Input| Disposals'!$Q$7:$U$7,0))/10^3</f>
        <v>0</v>
      </c>
      <c r="K142" s="180">
        <f t="shared" si="15"/>
        <v>0</v>
      </c>
      <c r="O142"/>
      <c r="P142"/>
      <c r="Q142"/>
      <c r="R142"/>
      <c r="S142"/>
      <c r="T142"/>
      <c r="U142"/>
      <c r="V142"/>
    </row>
    <row r="143" spans="2:22" outlineLevel="1">
      <c r="B143" s="190">
        <f t="shared" si="16"/>
        <v>26</v>
      </c>
      <c r="C143" s="191" t="str">
        <f t="shared" si="14"/>
        <v/>
      </c>
      <c r="D143" s="180">
        <f>INDEX('[113]Input| Disposals'!$O$8:$U$57,MATCH($C143,'[113]Input| Disposals'!$M$8:$M$57,0),MATCH(D$117,'[113]Input| Disposals'!$O$7:$U$7,0))/10^3</f>
        <v>0</v>
      </c>
      <c r="E143" s="180">
        <f>INDEX('[113]Input| Disposals'!$O$8:$U$57,MATCH($C143,'[113]Input| Disposals'!$M$8:$M$57,0),MATCH(E$117,'[113]Input| Disposals'!$O$7:$U$7,0))/10^3</f>
        <v>0</v>
      </c>
      <c r="F143" s="180">
        <f>INDEX('[113]Input| Disposals'!$Q$8:$U$57,MATCH($C143,'[113]Input| Disposals'!$M$8:$M$57,0),MATCH(F$117,'[113]Input| Disposals'!$Q$7:$U$7,0))/10^3</f>
        <v>0</v>
      </c>
      <c r="G143" s="180">
        <f>INDEX('[113]Input| Disposals'!$Q$8:$U$57,MATCH($C143,'[113]Input| Disposals'!$M$8:$M$57,0),MATCH(G$117,'[113]Input| Disposals'!$Q$7:$U$7,0))/10^3</f>
        <v>0</v>
      </c>
      <c r="H143" s="180">
        <f>INDEX('[113]Input| Disposals'!$Q$8:$U$57,MATCH($C143,'[113]Input| Disposals'!$M$8:$M$57,0),MATCH(H$117,'[113]Input| Disposals'!$Q$7:$U$7,0))/10^3</f>
        <v>0</v>
      </c>
      <c r="I143" s="180">
        <f>INDEX('[113]Input| Disposals'!$Q$8:$U$57,MATCH($C143,'[113]Input| Disposals'!$M$8:$M$57,0),MATCH(I$117,'[113]Input| Disposals'!$Q$7:$U$7,0))/10^3</f>
        <v>0</v>
      </c>
      <c r="J143" s="180">
        <f>INDEX('[113]Input| Disposals'!$Q$8:$U$57,MATCH($C143,'[113]Input| Disposals'!$M$8:$M$57,0),MATCH(J$117,'[113]Input| Disposals'!$Q$7:$U$7,0))/10^3</f>
        <v>0</v>
      </c>
      <c r="K143" s="180">
        <f t="shared" si="15"/>
        <v>0</v>
      </c>
      <c r="O143"/>
      <c r="P143"/>
      <c r="Q143"/>
      <c r="R143"/>
      <c r="S143"/>
      <c r="T143"/>
      <c r="U143"/>
      <c r="V143"/>
    </row>
    <row r="144" spans="2:22" outlineLevel="1">
      <c r="B144" s="190">
        <f t="shared" si="16"/>
        <v>27</v>
      </c>
      <c r="C144" s="191" t="str">
        <f t="shared" si="14"/>
        <v/>
      </c>
      <c r="D144" s="180">
        <f>INDEX('[113]Input| Disposals'!$O$8:$U$57,MATCH($C144,'[113]Input| Disposals'!$M$8:$M$57,0),MATCH(D$117,'[113]Input| Disposals'!$O$7:$U$7,0))/10^3</f>
        <v>0</v>
      </c>
      <c r="E144" s="180">
        <f>INDEX('[113]Input| Disposals'!$O$8:$U$57,MATCH($C144,'[113]Input| Disposals'!$M$8:$M$57,0),MATCH(E$117,'[113]Input| Disposals'!$O$7:$U$7,0))/10^3</f>
        <v>0</v>
      </c>
      <c r="F144" s="180">
        <f>INDEX('[113]Input| Disposals'!$Q$8:$U$57,MATCH($C144,'[113]Input| Disposals'!$M$8:$M$57,0),MATCH(F$117,'[113]Input| Disposals'!$Q$7:$U$7,0))/10^3</f>
        <v>0</v>
      </c>
      <c r="G144" s="180">
        <f>INDEX('[113]Input| Disposals'!$Q$8:$U$57,MATCH($C144,'[113]Input| Disposals'!$M$8:$M$57,0),MATCH(G$117,'[113]Input| Disposals'!$Q$7:$U$7,0))/10^3</f>
        <v>0</v>
      </c>
      <c r="H144" s="180">
        <f>INDEX('[113]Input| Disposals'!$Q$8:$U$57,MATCH($C144,'[113]Input| Disposals'!$M$8:$M$57,0),MATCH(H$117,'[113]Input| Disposals'!$Q$7:$U$7,0))/10^3</f>
        <v>0</v>
      </c>
      <c r="I144" s="180">
        <f>INDEX('[113]Input| Disposals'!$Q$8:$U$57,MATCH($C144,'[113]Input| Disposals'!$M$8:$M$57,0),MATCH(I$117,'[113]Input| Disposals'!$Q$7:$U$7,0))/10^3</f>
        <v>0</v>
      </c>
      <c r="J144" s="180">
        <f>INDEX('[113]Input| Disposals'!$Q$8:$U$57,MATCH($C144,'[113]Input| Disposals'!$M$8:$M$57,0),MATCH(J$117,'[113]Input| Disposals'!$Q$7:$U$7,0))/10^3</f>
        <v>0</v>
      </c>
      <c r="K144" s="180">
        <f t="shared" si="15"/>
        <v>0</v>
      </c>
      <c r="O144"/>
      <c r="P144"/>
      <c r="Q144"/>
      <c r="R144"/>
      <c r="S144"/>
      <c r="T144"/>
      <c r="U144"/>
      <c r="V144"/>
    </row>
    <row r="145" spans="2:22" outlineLevel="1">
      <c r="B145" s="190">
        <f t="shared" si="16"/>
        <v>28</v>
      </c>
      <c r="C145" s="191" t="str">
        <f t="shared" si="14"/>
        <v/>
      </c>
      <c r="D145" s="180">
        <f>INDEX('[113]Input| Disposals'!$O$8:$U$57,MATCH($C145,'[113]Input| Disposals'!$M$8:$M$57,0),MATCH(D$117,'[113]Input| Disposals'!$O$7:$U$7,0))/10^3</f>
        <v>0</v>
      </c>
      <c r="E145" s="180">
        <f>INDEX('[113]Input| Disposals'!$O$8:$U$57,MATCH($C145,'[113]Input| Disposals'!$M$8:$M$57,0),MATCH(E$117,'[113]Input| Disposals'!$O$7:$U$7,0))/10^3</f>
        <v>0</v>
      </c>
      <c r="F145" s="180">
        <f>INDEX('[113]Input| Disposals'!$Q$8:$U$57,MATCH($C145,'[113]Input| Disposals'!$M$8:$M$57,0),MATCH(F$117,'[113]Input| Disposals'!$Q$7:$U$7,0))/10^3</f>
        <v>0</v>
      </c>
      <c r="G145" s="180">
        <f>INDEX('[113]Input| Disposals'!$Q$8:$U$57,MATCH($C145,'[113]Input| Disposals'!$M$8:$M$57,0),MATCH(G$117,'[113]Input| Disposals'!$Q$7:$U$7,0))/10^3</f>
        <v>0</v>
      </c>
      <c r="H145" s="180">
        <f>INDEX('[113]Input| Disposals'!$Q$8:$U$57,MATCH($C145,'[113]Input| Disposals'!$M$8:$M$57,0),MATCH(H$117,'[113]Input| Disposals'!$Q$7:$U$7,0))/10^3</f>
        <v>0</v>
      </c>
      <c r="I145" s="180">
        <f>INDEX('[113]Input| Disposals'!$Q$8:$U$57,MATCH($C145,'[113]Input| Disposals'!$M$8:$M$57,0),MATCH(I$117,'[113]Input| Disposals'!$Q$7:$U$7,0))/10^3</f>
        <v>0</v>
      </c>
      <c r="J145" s="180">
        <f>INDEX('[113]Input| Disposals'!$Q$8:$U$57,MATCH($C145,'[113]Input| Disposals'!$M$8:$M$57,0),MATCH(J$117,'[113]Input| Disposals'!$Q$7:$U$7,0))/10^3</f>
        <v>0</v>
      </c>
      <c r="K145" s="180">
        <f t="shared" si="15"/>
        <v>0</v>
      </c>
      <c r="O145"/>
      <c r="P145"/>
      <c r="Q145"/>
      <c r="R145"/>
      <c r="S145"/>
      <c r="T145"/>
      <c r="U145"/>
      <c r="V145"/>
    </row>
    <row r="146" spans="2:22" outlineLevel="1">
      <c r="B146" s="190">
        <f t="shared" si="16"/>
        <v>29</v>
      </c>
      <c r="C146" s="191" t="str">
        <f t="shared" si="14"/>
        <v/>
      </c>
      <c r="D146" s="180">
        <f>INDEX('[113]Input| Disposals'!$O$8:$U$57,MATCH($C146,'[113]Input| Disposals'!$M$8:$M$57,0),MATCH(D$117,'[113]Input| Disposals'!$O$7:$U$7,0))/10^3</f>
        <v>0</v>
      </c>
      <c r="E146" s="180">
        <f>INDEX('[113]Input| Disposals'!$O$8:$U$57,MATCH($C146,'[113]Input| Disposals'!$M$8:$M$57,0),MATCH(E$117,'[113]Input| Disposals'!$O$7:$U$7,0))/10^3</f>
        <v>0</v>
      </c>
      <c r="F146" s="180">
        <f>INDEX('[113]Input| Disposals'!$Q$8:$U$57,MATCH($C146,'[113]Input| Disposals'!$M$8:$M$57,0),MATCH(F$117,'[113]Input| Disposals'!$Q$7:$U$7,0))/10^3</f>
        <v>0</v>
      </c>
      <c r="G146" s="180">
        <f>INDEX('[113]Input| Disposals'!$Q$8:$U$57,MATCH($C146,'[113]Input| Disposals'!$M$8:$M$57,0),MATCH(G$117,'[113]Input| Disposals'!$Q$7:$U$7,0))/10^3</f>
        <v>0</v>
      </c>
      <c r="H146" s="180">
        <f>INDEX('[113]Input| Disposals'!$Q$8:$U$57,MATCH($C146,'[113]Input| Disposals'!$M$8:$M$57,0),MATCH(H$117,'[113]Input| Disposals'!$Q$7:$U$7,0))/10^3</f>
        <v>0</v>
      </c>
      <c r="I146" s="180">
        <f>INDEX('[113]Input| Disposals'!$Q$8:$U$57,MATCH($C146,'[113]Input| Disposals'!$M$8:$M$57,0),MATCH(I$117,'[113]Input| Disposals'!$Q$7:$U$7,0))/10^3</f>
        <v>0</v>
      </c>
      <c r="J146" s="180">
        <f>INDEX('[113]Input| Disposals'!$Q$8:$U$57,MATCH($C146,'[113]Input| Disposals'!$M$8:$M$57,0),MATCH(J$117,'[113]Input| Disposals'!$Q$7:$U$7,0))/10^3</f>
        <v>0</v>
      </c>
      <c r="K146" s="180">
        <f t="shared" si="15"/>
        <v>0</v>
      </c>
      <c r="O146"/>
      <c r="P146"/>
      <c r="Q146"/>
      <c r="R146"/>
      <c r="S146"/>
      <c r="T146"/>
      <c r="U146"/>
      <c r="V146"/>
    </row>
    <row r="147" spans="2:22" outlineLevel="1">
      <c r="B147" s="190">
        <f t="shared" si="16"/>
        <v>30</v>
      </c>
      <c r="C147" s="191" t="str">
        <f t="shared" si="14"/>
        <v/>
      </c>
      <c r="D147" s="180">
        <f>INDEX('[113]Input| Disposals'!$O$8:$U$57,MATCH($C147,'[113]Input| Disposals'!$M$8:$M$57,0),MATCH(D$117,'[113]Input| Disposals'!$O$7:$U$7,0))/10^3</f>
        <v>0</v>
      </c>
      <c r="E147" s="180">
        <f>INDEX('[113]Input| Disposals'!$O$8:$U$57,MATCH($C147,'[113]Input| Disposals'!$M$8:$M$57,0),MATCH(E$117,'[113]Input| Disposals'!$O$7:$U$7,0))/10^3</f>
        <v>0</v>
      </c>
      <c r="F147" s="180">
        <f>INDEX('[113]Input| Disposals'!$Q$8:$U$57,MATCH($C147,'[113]Input| Disposals'!$M$8:$M$57,0),MATCH(F$117,'[113]Input| Disposals'!$Q$7:$U$7,0))/10^3</f>
        <v>0</v>
      </c>
      <c r="G147" s="180">
        <f>INDEX('[113]Input| Disposals'!$Q$8:$U$57,MATCH($C147,'[113]Input| Disposals'!$M$8:$M$57,0),MATCH(G$117,'[113]Input| Disposals'!$Q$7:$U$7,0))/10^3</f>
        <v>0</v>
      </c>
      <c r="H147" s="180">
        <f>INDEX('[113]Input| Disposals'!$Q$8:$U$57,MATCH($C147,'[113]Input| Disposals'!$M$8:$M$57,0),MATCH(H$117,'[113]Input| Disposals'!$Q$7:$U$7,0))/10^3</f>
        <v>0</v>
      </c>
      <c r="I147" s="180">
        <f>INDEX('[113]Input| Disposals'!$Q$8:$U$57,MATCH($C147,'[113]Input| Disposals'!$M$8:$M$57,0),MATCH(I$117,'[113]Input| Disposals'!$Q$7:$U$7,0))/10^3</f>
        <v>0</v>
      </c>
      <c r="J147" s="180">
        <f>INDEX('[113]Input| Disposals'!$Q$8:$U$57,MATCH($C147,'[113]Input| Disposals'!$M$8:$M$57,0),MATCH(J$117,'[113]Input| Disposals'!$Q$7:$U$7,0))/10^3</f>
        <v>0</v>
      </c>
      <c r="K147" s="180">
        <f t="shared" si="15"/>
        <v>0</v>
      </c>
      <c r="O147"/>
      <c r="P147"/>
      <c r="Q147"/>
      <c r="R147"/>
      <c r="S147"/>
      <c r="T147"/>
      <c r="U147"/>
      <c r="V147"/>
    </row>
    <row r="148" spans="2:22" outlineLevel="1">
      <c r="B148" s="190">
        <f t="shared" si="16"/>
        <v>31</v>
      </c>
      <c r="C148" s="191" t="str">
        <f t="shared" si="14"/>
        <v/>
      </c>
      <c r="D148" s="180">
        <f>INDEX('[113]Input| Disposals'!$O$8:$U$57,MATCH($C148,'[113]Input| Disposals'!$M$8:$M$57,0),MATCH(D$117,'[113]Input| Disposals'!$O$7:$U$7,0))/10^3</f>
        <v>0</v>
      </c>
      <c r="E148" s="180">
        <f>INDEX('[113]Input| Disposals'!$O$8:$U$57,MATCH($C148,'[113]Input| Disposals'!$M$8:$M$57,0),MATCH(E$117,'[113]Input| Disposals'!$O$7:$U$7,0))/10^3</f>
        <v>0</v>
      </c>
      <c r="F148" s="180">
        <f>INDEX('[113]Input| Disposals'!$Q$8:$U$57,MATCH($C148,'[113]Input| Disposals'!$M$8:$M$57,0),MATCH(F$117,'[113]Input| Disposals'!$Q$7:$U$7,0))/10^3</f>
        <v>0</v>
      </c>
      <c r="G148" s="180">
        <f>INDEX('[113]Input| Disposals'!$Q$8:$U$57,MATCH($C148,'[113]Input| Disposals'!$M$8:$M$57,0),MATCH(G$117,'[113]Input| Disposals'!$Q$7:$U$7,0))/10^3</f>
        <v>0</v>
      </c>
      <c r="H148" s="180">
        <f>INDEX('[113]Input| Disposals'!$Q$8:$U$57,MATCH($C148,'[113]Input| Disposals'!$M$8:$M$57,0),MATCH(H$117,'[113]Input| Disposals'!$Q$7:$U$7,0))/10^3</f>
        <v>0</v>
      </c>
      <c r="I148" s="180">
        <f>INDEX('[113]Input| Disposals'!$Q$8:$U$57,MATCH($C148,'[113]Input| Disposals'!$M$8:$M$57,0),MATCH(I$117,'[113]Input| Disposals'!$Q$7:$U$7,0))/10^3</f>
        <v>0</v>
      </c>
      <c r="J148" s="180">
        <f>INDEX('[113]Input| Disposals'!$Q$8:$U$57,MATCH($C148,'[113]Input| Disposals'!$M$8:$M$57,0),MATCH(J$117,'[113]Input| Disposals'!$Q$7:$U$7,0))/10^3</f>
        <v>0</v>
      </c>
      <c r="K148" s="180">
        <f t="shared" si="15"/>
        <v>0</v>
      </c>
      <c r="O148"/>
      <c r="P148"/>
      <c r="Q148"/>
      <c r="R148"/>
      <c r="S148"/>
      <c r="T148"/>
      <c r="U148"/>
      <c r="V148"/>
    </row>
    <row r="149" spans="2:22" outlineLevel="1">
      <c r="B149" s="190">
        <f t="shared" si="16"/>
        <v>32</v>
      </c>
      <c r="C149" s="191" t="str">
        <f t="shared" si="14"/>
        <v/>
      </c>
      <c r="D149" s="180">
        <f>INDEX('[113]Input| Disposals'!$O$8:$U$57,MATCH($C149,'[113]Input| Disposals'!$M$8:$M$57,0),MATCH(D$117,'[113]Input| Disposals'!$O$7:$U$7,0))/10^3</f>
        <v>0</v>
      </c>
      <c r="E149" s="180">
        <f>INDEX('[113]Input| Disposals'!$O$8:$U$57,MATCH($C149,'[113]Input| Disposals'!$M$8:$M$57,0),MATCH(E$117,'[113]Input| Disposals'!$O$7:$U$7,0))/10^3</f>
        <v>0</v>
      </c>
      <c r="F149" s="180">
        <f>INDEX('[113]Input| Disposals'!$Q$8:$U$57,MATCH($C149,'[113]Input| Disposals'!$M$8:$M$57,0),MATCH(F$117,'[113]Input| Disposals'!$Q$7:$U$7,0))/10^3</f>
        <v>0</v>
      </c>
      <c r="G149" s="180">
        <f>INDEX('[113]Input| Disposals'!$Q$8:$U$57,MATCH($C149,'[113]Input| Disposals'!$M$8:$M$57,0),MATCH(G$117,'[113]Input| Disposals'!$Q$7:$U$7,0))/10^3</f>
        <v>0</v>
      </c>
      <c r="H149" s="180">
        <f>INDEX('[113]Input| Disposals'!$Q$8:$U$57,MATCH($C149,'[113]Input| Disposals'!$M$8:$M$57,0),MATCH(H$117,'[113]Input| Disposals'!$Q$7:$U$7,0))/10^3</f>
        <v>0</v>
      </c>
      <c r="I149" s="180">
        <f>INDEX('[113]Input| Disposals'!$Q$8:$U$57,MATCH($C149,'[113]Input| Disposals'!$M$8:$M$57,0),MATCH(I$117,'[113]Input| Disposals'!$Q$7:$U$7,0))/10^3</f>
        <v>0</v>
      </c>
      <c r="J149" s="180">
        <f>INDEX('[113]Input| Disposals'!$Q$8:$U$57,MATCH($C149,'[113]Input| Disposals'!$M$8:$M$57,0),MATCH(J$117,'[113]Input| Disposals'!$Q$7:$U$7,0))/10^3</f>
        <v>0</v>
      </c>
      <c r="K149" s="180">
        <f t="shared" si="15"/>
        <v>0</v>
      </c>
      <c r="O149"/>
      <c r="P149"/>
      <c r="Q149"/>
      <c r="R149"/>
      <c r="S149"/>
      <c r="T149"/>
      <c r="U149"/>
      <c r="V149"/>
    </row>
    <row r="150" spans="2:22" outlineLevel="1">
      <c r="B150" s="190">
        <f t="shared" si="16"/>
        <v>33</v>
      </c>
      <c r="C150" s="191" t="str">
        <f t="shared" si="14"/>
        <v/>
      </c>
      <c r="D150" s="180">
        <f>INDEX('[113]Input| Disposals'!$O$8:$U$57,MATCH($C150,'[113]Input| Disposals'!$M$8:$M$57,0),MATCH(D$117,'[113]Input| Disposals'!$O$7:$U$7,0))/10^3</f>
        <v>0</v>
      </c>
      <c r="E150" s="180">
        <f>INDEX('[113]Input| Disposals'!$O$8:$U$57,MATCH($C150,'[113]Input| Disposals'!$M$8:$M$57,0),MATCH(E$117,'[113]Input| Disposals'!$O$7:$U$7,0))/10^3</f>
        <v>0</v>
      </c>
      <c r="F150" s="180">
        <f>INDEX('[113]Input| Disposals'!$Q$8:$U$57,MATCH($C150,'[113]Input| Disposals'!$M$8:$M$57,0),MATCH(F$117,'[113]Input| Disposals'!$Q$7:$U$7,0))/10^3</f>
        <v>0</v>
      </c>
      <c r="G150" s="180">
        <f>INDEX('[113]Input| Disposals'!$Q$8:$U$57,MATCH($C150,'[113]Input| Disposals'!$M$8:$M$57,0),MATCH(G$117,'[113]Input| Disposals'!$Q$7:$U$7,0))/10^3</f>
        <v>0</v>
      </c>
      <c r="H150" s="180">
        <f>INDEX('[113]Input| Disposals'!$Q$8:$U$57,MATCH($C150,'[113]Input| Disposals'!$M$8:$M$57,0),MATCH(H$117,'[113]Input| Disposals'!$Q$7:$U$7,0))/10^3</f>
        <v>0</v>
      </c>
      <c r="I150" s="180">
        <f>INDEX('[113]Input| Disposals'!$Q$8:$U$57,MATCH($C150,'[113]Input| Disposals'!$M$8:$M$57,0),MATCH(I$117,'[113]Input| Disposals'!$Q$7:$U$7,0))/10^3</f>
        <v>0</v>
      </c>
      <c r="J150" s="180">
        <f>INDEX('[113]Input| Disposals'!$Q$8:$U$57,MATCH($C150,'[113]Input| Disposals'!$M$8:$M$57,0),MATCH(J$117,'[113]Input| Disposals'!$Q$7:$U$7,0))/10^3</f>
        <v>0</v>
      </c>
      <c r="K150" s="180">
        <f t="shared" si="15"/>
        <v>0</v>
      </c>
      <c r="O150"/>
      <c r="P150"/>
      <c r="Q150"/>
      <c r="R150"/>
      <c r="S150"/>
      <c r="T150"/>
      <c r="U150"/>
      <c r="V150"/>
    </row>
    <row r="151" spans="2:22" outlineLevel="1">
      <c r="B151" s="190">
        <f t="shared" si="16"/>
        <v>34</v>
      </c>
      <c r="C151" s="191" t="str">
        <f t="shared" si="14"/>
        <v/>
      </c>
      <c r="D151" s="180">
        <f>INDEX('[113]Input| Disposals'!$O$8:$U$57,MATCH($C151,'[113]Input| Disposals'!$M$8:$M$57,0),MATCH(D$117,'[113]Input| Disposals'!$O$7:$U$7,0))/10^3</f>
        <v>0</v>
      </c>
      <c r="E151" s="180">
        <f>INDEX('[113]Input| Disposals'!$O$8:$U$57,MATCH($C151,'[113]Input| Disposals'!$M$8:$M$57,0),MATCH(E$117,'[113]Input| Disposals'!$O$7:$U$7,0))/10^3</f>
        <v>0</v>
      </c>
      <c r="F151" s="180">
        <f>INDEX('[113]Input| Disposals'!$Q$8:$U$57,MATCH($C151,'[113]Input| Disposals'!$M$8:$M$57,0),MATCH(F$117,'[113]Input| Disposals'!$Q$7:$U$7,0))/10^3</f>
        <v>0</v>
      </c>
      <c r="G151" s="180">
        <f>INDEX('[113]Input| Disposals'!$Q$8:$U$57,MATCH($C151,'[113]Input| Disposals'!$M$8:$M$57,0),MATCH(G$117,'[113]Input| Disposals'!$Q$7:$U$7,0))/10^3</f>
        <v>0</v>
      </c>
      <c r="H151" s="180">
        <f>INDEX('[113]Input| Disposals'!$Q$8:$U$57,MATCH($C151,'[113]Input| Disposals'!$M$8:$M$57,0),MATCH(H$117,'[113]Input| Disposals'!$Q$7:$U$7,0))/10^3</f>
        <v>0</v>
      </c>
      <c r="I151" s="180">
        <f>INDEX('[113]Input| Disposals'!$Q$8:$U$57,MATCH($C151,'[113]Input| Disposals'!$M$8:$M$57,0),MATCH(I$117,'[113]Input| Disposals'!$Q$7:$U$7,0))/10^3</f>
        <v>0</v>
      </c>
      <c r="J151" s="180">
        <f>INDEX('[113]Input| Disposals'!$Q$8:$U$57,MATCH($C151,'[113]Input| Disposals'!$M$8:$M$57,0),MATCH(J$117,'[113]Input| Disposals'!$Q$7:$U$7,0))/10^3</f>
        <v>0</v>
      </c>
      <c r="K151" s="180">
        <f t="shared" si="15"/>
        <v>0</v>
      </c>
      <c r="O151"/>
      <c r="P151"/>
      <c r="Q151"/>
      <c r="R151"/>
      <c r="S151"/>
      <c r="T151"/>
      <c r="U151"/>
      <c r="V151"/>
    </row>
    <row r="152" spans="2:22" outlineLevel="1">
      <c r="B152" s="190">
        <f t="shared" si="16"/>
        <v>35</v>
      </c>
      <c r="C152" s="191" t="str">
        <f t="shared" si="14"/>
        <v/>
      </c>
      <c r="D152" s="180">
        <f>INDEX('[113]Input| Disposals'!$O$8:$U$57,MATCH($C152,'[113]Input| Disposals'!$M$8:$M$57,0),MATCH(D$117,'[113]Input| Disposals'!$O$7:$U$7,0))/10^3</f>
        <v>0</v>
      </c>
      <c r="E152" s="180">
        <f>INDEX('[113]Input| Disposals'!$O$8:$U$57,MATCH($C152,'[113]Input| Disposals'!$M$8:$M$57,0),MATCH(E$117,'[113]Input| Disposals'!$O$7:$U$7,0))/10^3</f>
        <v>0</v>
      </c>
      <c r="F152" s="180">
        <f>INDEX('[113]Input| Disposals'!$Q$8:$U$57,MATCH($C152,'[113]Input| Disposals'!$M$8:$M$57,0),MATCH(F$117,'[113]Input| Disposals'!$Q$7:$U$7,0))/10^3</f>
        <v>0</v>
      </c>
      <c r="G152" s="180">
        <f>INDEX('[113]Input| Disposals'!$Q$8:$U$57,MATCH($C152,'[113]Input| Disposals'!$M$8:$M$57,0),MATCH(G$117,'[113]Input| Disposals'!$Q$7:$U$7,0))/10^3</f>
        <v>0</v>
      </c>
      <c r="H152" s="180">
        <f>INDEX('[113]Input| Disposals'!$Q$8:$U$57,MATCH($C152,'[113]Input| Disposals'!$M$8:$M$57,0),MATCH(H$117,'[113]Input| Disposals'!$Q$7:$U$7,0))/10^3</f>
        <v>0</v>
      </c>
      <c r="I152" s="180">
        <f>INDEX('[113]Input| Disposals'!$Q$8:$U$57,MATCH($C152,'[113]Input| Disposals'!$M$8:$M$57,0),MATCH(I$117,'[113]Input| Disposals'!$Q$7:$U$7,0))/10^3</f>
        <v>0</v>
      </c>
      <c r="J152" s="180">
        <f>INDEX('[113]Input| Disposals'!$Q$8:$U$57,MATCH($C152,'[113]Input| Disposals'!$M$8:$M$57,0),MATCH(J$117,'[113]Input| Disposals'!$Q$7:$U$7,0))/10^3</f>
        <v>0</v>
      </c>
      <c r="K152" s="180">
        <f t="shared" si="15"/>
        <v>0</v>
      </c>
      <c r="O152"/>
      <c r="P152"/>
      <c r="Q152"/>
      <c r="R152"/>
      <c r="S152"/>
      <c r="T152"/>
      <c r="U152"/>
      <c r="V152"/>
    </row>
    <row r="153" spans="2:22" outlineLevel="1">
      <c r="B153" s="190">
        <f t="shared" si="16"/>
        <v>36</v>
      </c>
      <c r="C153" s="191" t="str">
        <f t="shared" si="14"/>
        <v/>
      </c>
      <c r="D153" s="180">
        <f>INDEX('[113]Input| Disposals'!$O$8:$U$57,MATCH($C153,'[113]Input| Disposals'!$M$8:$M$57,0),MATCH(D$117,'[113]Input| Disposals'!$O$7:$U$7,0))/10^3</f>
        <v>0</v>
      </c>
      <c r="E153" s="180">
        <f>INDEX('[113]Input| Disposals'!$O$8:$U$57,MATCH($C153,'[113]Input| Disposals'!$M$8:$M$57,0),MATCH(E$117,'[113]Input| Disposals'!$O$7:$U$7,0))/10^3</f>
        <v>0</v>
      </c>
      <c r="F153" s="180">
        <f>INDEX('[113]Input| Disposals'!$Q$8:$U$57,MATCH($C153,'[113]Input| Disposals'!$M$8:$M$57,0),MATCH(F$117,'[113]Input| Disposals'!$Q$7:$U$7,0))/10^3</f>
        <v>0</v>
      </c>
      <c r="G153" s="180">
        <f>INDEX('[113]Input| Disposals'!$Q$8:$U$57,MATCH($C153,'[113]Input| Disposals'!$M$8:$M$57,0),MATCH(G$117,'[113]Input| Disposals'!$Q$7:$U$7,0))/10^3</f>
        <v>0</v>
      </c>
      <c r="H153" s="180">
        <f>INDEX('[113]Input| Disposals'!$Q$8:$U$57,MATCH($C153,'[113]Input| Disposals'!$M$8:$M$57,0),MATCH(H$117,'[113]Input| Disposals'!$Q$7:$U$7,0))/10^3</f>
        <v>0</v>
      </c>
      <c r="I153" s="180">
        <f>INDEX('[113]Input| Disposals'!$Q$8:$U$57,MATCH($C153,'[113]Input| Disposals'!$M$8:$M$57,0),MATCH(I$117,'[113]Input| Disposals'!$Q$7:$U$7,0))/10^3</f>
        <v>0</v>
      </c>
      <c r="J153" s="180">
        <f>INDEX('[113]Input| Disposals'!$Q$8:$U$57,MATCH($C153,'[113]Input| Disposals'!$M$8:$M$57,0),MATCH(J$117,'[113]Input| Disposals'!$Q$7:$U$7,0))/10^3</f>
        <v>0</v>
      </c>
      <c r="K153" s="180">
        <f t="shared" si="15"/>
        <v>0</v>
      </c>
      <c r="O153"/>
      <c r="P153"/>
      <c r="Q153"/>
      <c r="R153"/>
      <c r="S153"/>
      <c r="T153"/>
      <c r="U153"/>
      <c r="V153"/>
    </row>
    <row r="154" spans="2:22" outlineLevel="1">
      <c r="B154" s="190">
        <f t="shared" si="16"/>
        <v>37</v>
      </c>
      <c r="C154" s="191" t="str">
        <f t="shared" si="14"/>
        <v/>
      </c>
      <c r="D154" s="180">
        <f>INDEX('[113]Input| Disposals'!$O$8:$U$57,MATCH($C154,'[113]Input| Disposals'!$M$8:$M$57,0),MATCH(D$117,'[113]Input| Disposals'!$O$7:$U$7,0))/10^3</f>
        <v>0</v>
      </c>
      <c r="E154" s="180">
        <f>INDEX('[113]Input| Disposals'!$O$8:$U$57,MATCH($C154,'[113]Input| Disposals'!$M$8:$M$57,0),MATCH(E$117,'[113]Input| Disposals'!$O$7:$U$7,0))/10^3</f>
        <v>0</v>
      </c>
      <c r="F154" s="180">
        <f>INDEX('[113]Input| Disposals'!$Q$8:$U$57,MATCH($C154,'[113]Input| Disposals'!$M$8:$M$57,0),MATCH(F$117,'[113]Input| Disposals'!$Q$7:$U$7,0))/10^3</f>
        <v>0</v>
      </c>
      <c r="G154" s="180">
        <f>INDEX('[113]Input| Disposals'!$Q$8:$U$57,MATCH($C154,'[113]Input| Disposals'!$M$8:$M$57,0),MATCH(G$117,'[113]Input| Disposals'!$Q$7:$U$7,0))/10^3</f>
        <v>0</v>
      </c>
      <c r="H154" s="180">
        <f>INDEX('[113]Input| Disposals'!$Q$8:$U$57,MATCH($C154,'[113]Input| Disposals'!$M$8:$M$57,0),MATCH(H$117,'[113]Input| Disposals'!$Q$7:$U$7,0))/10^3</f>
        <v>0</v>
      </c>
      <c r="I154" s="180">
        <f>INDEX('[113]Input| Disposals'!$Q$8:$U$57,MATCH($C154,'[113]Input| Disposals'!$M$8:$M$57,0),MATCH(I$117,'[113]Input| Disposals'!$Q$7:$U$7,0))/10^3</f>
        <v>0</v>
      </c>
      <c r="J154" s="180">
        <f>INDEX('[113]Input| Disposals'!$Q$8:$U$57,MATCH($C154,'[113]Input| Disposals'!$M$8:$M$57,0),MATCH(J$117,'[113]Input| Disposals'!$Q$7:$U$7,0))/10^3</f>
        <v>0</v>
      </c>
      <c r="K154" s="180">
        <f t="shared" si="15"/>
        <v>0</v>
      </c>
      <c r="O154"/>
      <c r="P154"/>
      <c r="Q154"/>
      <c r="R154"/>
      <c r="S154"/>
      <c r="T154"/>
      <c r="U154"/>
      <c r="V154"/>
    </row>
    <row r="155" spans="2:22" outlineLevel="1">
      <c r="B155" s="190">
        <f t="shared" si="16"/>
        <v>38</v>
      </c>
      <c r="C155" s="191" t="str">
        <f t="shared" si="14"/>
        <v/>
      </c>
      <c r="D155" s="180">
        <f>INDEX('[113]Input| Disposals'!$O$8:$U$57,MATCH($C155,'[113]Input| Disposals'!$M$8:$M$57,0),MATCH(D$117,'[113]Input| Disposals'!$O$7:$U$7,0))/10^3</f>
        <v>0</v>
      </c>
      <c r="E155" s="180">
        <f>INDEX('[113]Input| Disposals'!$O$8:$U$57,MATCH($C155,'[113]Input| Disposals'!$M$8:$M$57,0),MATCH(E$117,'[113]Input| Disposals'!$O$7:$U$7,0))/10^3</f>
        <v>0</v>
      </c>
      <c r="F155" s="180">
        <f>INDEX('[113]Input| Disposals'!$Q$8:$U$57,MATCH($C155,'[113]Input| Disposals'!$M$8:$M$57,0),MATCH(F$117,'[113]Input| Disposals'!$Q$7:$U$7,0))/10^3</f>
        <v>0</v>
      </c>
      <c r="G155" s="180">
        <f>INDEX('[113]Input| Disposals'!$Q$8:$U$57,MATCH($C155,'[113]Input| Disposals'!$M$8:$M$57,0),MATCH(G$117,'[113]Input| Disposals'!$Q$7:$U$7,0))/10^3</f>
        <v>0</v>
      </c>
      <c r="H155" s="180">
        <f>INDEX('[113]Input| Disposals'!$Q$8:$U$57,MATCH($C155,'[113]Input| Disposals'!$M$8:$M$57,0),MATCH(H$117,'[113]Input| Disposals'!$Q$7:$U$7,0))/10^3</f>
        <v>0</v>
      </c>
      <c r="I155" s="180">
        <f>INDEX('[113]Input| Disposals'!$Q$8:$U$57,MATCH($C155,'[113]Input| Disposals'!$M$8:$M$57,0),MATCH(I$117,'[113]Input| Disposals'!$Q$7:$U$7,0))/10^3</f>
        <v>0</v>
      </c>
      <c r="J155" s="180">
        <f>INDEX('[113]Input| Disposals'!$Q$8:$U$57,MATCH($C155,'[113]Input| Disposals'!$M$8:$M$57,0),MATCH(J$117,'[113]Input| Disposals'!$Q$7:$U$7,0))/10^3</f>
        <v>0</v>
      </c>
      <c r="K155" s="180">
        <f t="shared" si="15"/>
        <v>0</v>
      </c>
      <c r="O155"/>
      <c r="P155"/>
      <c r="Q155"/>
      <c r="R155"/>
      <c r="S155"/>
      <c r="T155"/>
      <c r="U155"/>
      <c r="V155"/>
    </row>
    <row r="156" spans="2:22" outlineLevel="1">
      <c r="B156" s="190">
        <f t="shared" si="16"/>
        <v>39</v>
      </c>
      <c r="C156" s="191" t="str">
        <f t="shared" si="14"/>
        <v/>
      </c>
      <c r="D156" s="180">
        <f>INDEX('[113]Input| Disposals'!$O$8:$U$57,MATCH($C156,'[113]Input| Disposals'!$M$8:$M$57,0),MATCH(D$117,'[113]Input| Disposals'!$O$7:$U$7,0))/10^3</f>
        <v>0</v>
      </c>
      <c r="E156" s="180">
        <f>INDEX('[113]Input| Disposals'!$O$8:$U$57,MATCH($C156,'[113]Input| Disposals'!$M$8:$M$57,0),MATCH(E$117,'[113]Input| Disposals'!$O$7:$U$7,0))/10^3</f>
        <v>0</v>
      </c>
      <c r="F156" s="180">
        <f>INDEX('[113]Input| Disposals'!$Q$8:$U$57,MATCH($C156,'[113]Input| Disposals'!$M$8:$M$57,0),MATCH(F$117,'[113]Input| Disposals'!$Q$7:$U$7,0))/10^3</f>
        <v>0</v>
      </c>
      <c r="G156" s="180">
        <f>INDEX('[113]Input| Disposals'!$Q$8:$U$57,MATCH($C156,'[113]Input| Disposals'!$M$8:$M$57,0),MATCH(G$117,'[113]Input| Disposals'!$Q$7:$U$7,0))/10^3</f>
        <v>0</v>
      </c>
      <c r="H156" s="180">
        <f>INDEX('[113]Input| Disposals'!$Q$8:$U$57,MATCH($C156,'[113]Input| Disposals'!$M$8:$M$57,0),MATCH(H$117,'[113]Input| Disposals'!$Q$7:$U$7,0))/10^3</f>
        <v>0</v>
      </c>
      <c r="I156" s="180">
        <f>INDEX('[113]Input| Disposals'!$Q$8:$U$57,MATCH($C156,'[113]Input| Disposals'!$M$8:$M$57,0),MATCH(I$117,'[113]Input| Disposals'!$Q$7:$U$7,0))/10^3</f>
        <v>0</v>
      </c>
      <c r="J156" s="180">
        <f>INDEX('[113]Input| Disposals'!$Q$8:$U$57,MATCH($C156,'[113]Input| Disposals'!$M$8:$M$57,0),MATCH(J$117,'[113]Input| Disposals'!$Q$7:$U$7,0))/10^3</f>
        <v>0</v>
      </c>
      <c r="K156" s="180">
        <f t="shared" si="15"/>
        <v>0</v>
      </c>
      <c r="O156"/>
      <c r="P156"/>
      <c r="Q156"/>
      <c r="R156"/>
      <c r="S156"/>
      <c r="T156"/>
      <c r="U156"/>
      <c r="V156"/>
    </row>
    <row r="157" spans="2:22" outlineLevel="1">
      <c r="B157" s="190">
        <f t="shared" si="16"/>
        <v>40</v>
      </c>
      <c r="C157" s="191" t="str">
        <f t="shared" si="14"/>
        <v/>
      </c>
      <c r="D157" s="180">
        <f>INDEX('[113]Input| Disposals'!$O$8:$U$57,MATCH($C157,'[113]Input| Disposals'!$M$8:$M$57,0),MATCH(D$117,'[113]Input| Disposals'!$O$7:$U$7,0))/10^3</f>
        <v>0</v>
      </c>
      <c r="E157" s="180">
        <f>INDEX('[113]Input| Disposals'!$O$8:$U$57,MATCH($C157,'[113]Input| Disposals'!$M$8:$M$57,0),MATCH(E$117,'[113]Input| Disposals'!$O$7:$U$7,0))/10^3</f>
        <v>0</v>
      </c>
      <c r="F157" s="180">
        <f>INDEX('[113]Input| Disposals'!$Q$8:$U$57,MATCH($C157,'[113]Input| Disposals'!$M$8:$M$57,0),MATCH(F$117,'[113]Input| Disposals'!$Q$7:$U$7,0))/10^3</f>
        <v>0</v>
      </c>
      <c r="G157" s="180">
        <f>INDEX('[113]Input| Disposals'!$Q$8:$U$57,MATCH($C157,'[113]Input| Disposals'!$M$8:$M$57,0),MATCH(G$117,'[113]Input| Disposals'!$Q$7:$U$7,0))/10^3</f>
        <v>0</v>
      </c>
      <c r="H157" s="180">
        <f>INDEX('[113]Input| Disposals'!$Q$8:$U$57,MATCH($C157,'[113]Input| Disposals'!$M$8:$M$57,0),MATCH(H$117,'[113]Input| Disposals'!$Q$7:$U$7,0))/10^3</f>
        <v>0</v>
      </c>
      <c r="I157" s="180">
        <f>INDEX('[113]Input| Disposals'!$Q$8:$U$57,MATCH($C157,'[113]Input| Disposals'!$M$8:$M$57,0),MATCH(I$117,'[113]Input| Disposals'!$Q$7:$U$7,0))/10^3</f>
        <v>0</v>
      </c>
      <c r="J157" s="180">
        <f>INDEX('[113]Input| Disposals'!$Q$8:$U$57,MATCH($C157,'[113]Input| Disposals'!$M$8:$M$57,0),MATCH(J$117,'[113]Input| Disposals'!$Q$7:$U$7,0))/10^3</f>
        <v>0</v>
      </c>
      <c r="K157" s="180">
        <f t="shared" si="15"/>
        <v>0</v>
      </c>
      <c r="O157"/>
      <c r="P157"/>
      <c r="Q157"/>
      <c r="R157"/>
      <c r="S157"/>
      <c r="T157"/>
      <c r="U157"/>
      <c r="V157"/>
    </row>
    <row r="158" spans="2:22" outlineLevel="1">
      <c r="B158" s="190">
        <f t="shared" si="16"/>
        <v>41</v>
      </c>
      <c r="C158" s="191" t="str">
        <f t="shared" si="14"/>
        <v/>
      </c>
      <c r="D158" s="180">
        <f>INDEX('[113]Input| Disposals'!$O$8:$U$57,MATCH($C158,'[113]Input| Disposals'!$M$8:$M$57,0),MATCH(D$117,'[113]Input| Disposals'!$O$7:$U$7,0))/10^3</f>
        <v>0</v>
      </c>
      <c r="E158" s="180">
        <f>INDEX('[113]Input| Disposals'!$O$8:$U$57,MATCH($C158,'[113]Input| Disposals'!$M$8:$M$57,0),MATCH(E$117,'[113]Input| Disposals'!$O$7:$U$7,0))/10^3</f>
        <v>0</v>
      </c>
      <c r="F158" s="180">
        <f>INDEX('[113]Input| Disposals'!$Q$8:$U$57,MATCH($C158,'[113]Input| Disposals'!$M$8:$M$57,0),MATCH(F$117,'[113]Input| Disposals'!$Q$7:$U$7,0))/10^3</f>
        <v>0</v>
      </c>
      <c r="G158" s="180">
        <f>INDEX('[113]Input| Disposals'!$Q$8:$U$57,MATCH($C158,'[113]Input| Disposals'!$M$8:$M$57,0),MATCH(G$117,'[113]Input| Disposals'!$Q$7:$U$7,0))/10^3</f>
        <v>0</v>
      </c>
      <c r="H158" s="180">
        <f>INDEX('[113]Input| Disposals'!$Q$8:$U$57,MATCH($C158,'[113]Input| Disposals'!$M$8:$M$57,0),MATCH(H$117,'[113]Input| Disposals'!$Q$7:$U$7,0))/10^3</f>
        <v>0</v>
      </c>
      <c r="I158" s="180">
        <f>INDEX('[113]Input| Disposals'!$Q$8:$U$57,MATCH($C158,'[113]Input| Disposals'!$M$8:$M$57,0),MATCH(I$117,'[113]Input| Disposals'!$Q$7:$U$7,0))/10^3</f>
        <v>0</v>
      </c>
      <c r="J158" s="180">
        <f>INDEX('[113]Input| Disposals'!$Q$8:$U$57,MATCH($C158,'[113]Input| Disposals'!$M$8:$M$57,0),MATCH(J$117,'[113]Input| Disposals'!$Q$7:$U$7,0))/10^3</f>
        <v>0</v>
      </c>
      <c r="K158" s="180">
        <f t="shared" si="15"/>
        <v>0</v>
      </c>
      <c r="O158"/>
      <c r="P158"/>
      <c r="Q158"/>
      <c r="R158"/>
      <c r="S158"/>
      <c r="T158"/>
      <c r="U158"/>
      <c r="V158"/>
    </row>
    <row r="159" spans="2:22" outlineLevel="1">
      <c r="B159" s="190">
        <f t="shared" si="16"/>
        <v>42</v>
      </c>
      <c r="C159" s="191" t="str">
        <f t="shared" si="14"/>
        <v/>
      </c>
      <c r="D159" s="180">
        <f>INDEX('[113]Input| Disposals'!$O$8:$U$57,MATCH($C159,'[113]Input| Disposals'!$M$8:$M$57,0),MATCH(D$117,'[113]Input| Disposals'!$O$7:$U$7,0))/10^3</f>
        <v>0</v>
      </c>
      <c r="E159" s="180">
        <f>INDEX('[113]Input| Disposals'!$O$8:$U$57,MATCH($C159,'[113]Input| Disposals'!$M$8:$M$57,0),MATCH(E$117,'[113]Input| Disposals'!$O$7:$U$7,0))/10^3</f>
        <v>0</v>
      </c>
      <c r="F159" s="180">
        <f>INDEX('[113]Input| Disposals'!$Q$8:$U$57,MATCH($C159,'[113]Input| Disposals'!$M$8:$M$57,0),MATCH(F$117,'[113]Input| Disposals'!$Q$7:$U$7,0))/10^3</f>
        <v>0</v>
      </c>
      <c r="G159" s="180">
        <f>INDEX('[113]Input| Disposals'!$Q$8:$U$57,MATCH($C159,'[113]Input| Disposals'!$M$8:$M$57,0),MATCH(G$117,'[113]Input| Disposals'!$Q$7:$U$7,0))/10^3</f>
        <v>0</v>
      </c>
      <c r="H159" s="180">
        <f>INDEX('[113]Input| Disposals'!$Q$8:$U$57,MATCH($C159,'[113]Input| Disposals'!$M$8:$M$57,0),MATCH(H$117,'[113]Input| Disposals'!$Q$7:$U$7,0))/10^3</f>
        <v>0</v>
      </c>
      <c r="I159" s="180">
        <f>INDEX('[113]Input| Disposals'!$Q$8:$U$57,MATCH($C159,'[113]Input| Disposals'!$M$8:$M$57,0),MATCH(I$117,'[113]Input| Disposals'!$Q$7:$U$7,0))/10^3</f>
        <v>0</v>
      </c>
      <c r="J159" s="180">
        <f>INDEX('[113]Input| Disposals'!$Q$8:$U$57,MATCH($C159,'[113]Input| Disposals'!$M$8:$M$57,0),MATCH(J$117,'[113]Input| Disposals'!$Q$7:$U$7,0))/10^3</f>
        <v>0</v>
      </c>
      <c r="K159" s="180">
        <f t="shared" si="15"/>
        <v>0</v>
      </c>
      <c r="O159"/>
      <c r="P159"/>
      <c r="Q159"/>
      <c r="R159"/>
      <c r="S159"/>
      <c r="T159"/>
      <c r="U159"/>
      <c r="V159"/>
    </row>
    <row r="160" spans="2:22" outlineLevel="1">
      <c r="B160" s="190">
        <f t="shared" si="16"/>
        <v>43</v>
      </c>
      <c r="C160" s="191" t="str">
        <f t="shared" si="14"/>
        <v/>
      </c>
      <c r="D160" s="180">
        <f>INDEX('[113]Input| Disposals'!$O$8:$U$57,MATCH($C160,'[113]Input| Disposals'!$M$8:$M$57,0),MATCH(D$117,'[113]Input| Disposals'!$O$7:$U$7,0))/10^3</f>
        <v>0</v>
      </c>
      <c r="E160" s="180">
        <f>INDEX('[113]Input| Disposals'!$O$8:$U$57,MATCH($C160,'[113]Input| Disposals'!$M$8:$M$57,0),MATCH(E$117,'[113]Input| Disposals'!$O$7:$U$7,0))/10^3</f>
        <v>0</v>
      </c>
      <c r="F160" s="180">
        <f>INDEX('[113]Input| Disposals'!$Q$8:$U$57,MATCH($C160,'[113]Input| Disposals'!$M$8:$M$57,0),MATCH(F$117,'[113]Input| Disposals'!$Q$7:$U$7,0))/10^3</f>
        <v>0</v>
      </c>
      <c r="G160" s="180">
        <f>INDEX('[113]Input| Disposals'!$Q$8:$U$57,MATCH($C160,'[113]Input| Disposals'!$M$8:$M$57,0),MATCH(G$117,'[113]Input| Disposals'!$Q$7:$U$7,0))/10^3</f>
        <v>0</v>
      </c>
      <c r="H160" s="180">
        <f>INDEX('[113]Input| Disposals'!$Q$8:$U$57,MATCH($C160,'[113]Input| Disposals'!$M$8:$M$57,0),MATCH(H$117,'[113]Input| Disposals'!$Q$7:$U$7,0))/10^3</f>
        <v>0</v>
      </c>
      <c r="I160" s="180">
        <f>INDEX('[113]Input| Disposals'!$Q$8:$U$57,MATCH($C160,'[113]Input| Disposals'!$M$8:$M$57,0),MATCH(I$117,'[113]Input| Disposals'!$Q$7:$U$7,0))/10^3</f>
        <v>0</v>
      </c>
      <c r="J160" s="180">
        <f>INDEX('[113]Input| Disposals'!$Q$8:$U$57,MATCH($C160,'[113]Input| Disposals'!$M$8:$M$57,0),MATCH(J$117,'[113]Input| Disposals'!$Q$7:$U$7,0))/10^3</f>
        <v>0</v>
      </c>
      <c r="K160" s="180">
        <f t="shared" si="15"/>
        <v>0</v>
      </c>
      <c r="O160"/>
      <c r="P160"/>
      <c r="Q160"/>
      <c r="R160"/>
      <c r="S160"/>
      <c r="T160"/>
      <c r="U160"/>
      <c r="V160"/>
    </row>
    <row r="161" spans="1:41" outlineLevel="1">
      <c r="B161" s="190">
        <f t="shared" si="16"/>
        <v>44</v>
      </c>
      <c r="C161" s="191" t="str">
        <f t="shared" si="14"/>
        <v/>
      </c>
      <c r="D161" s="180">
        <f>INDEX('[113]Input| Disposals'!$O$8:$U$57,MATCH($C161,'[113]Input| Disposals'!$M$8:$M$57,0),MATCH(D$117,'[113]Input| Disposals'!$O$7:$U$7,0))/10^3</f>
        <v>0</v>
      </c>
      <c r="E161" s="180">
        <f>INDEX('[113]Input| Disposals'!$O$8:$U$57,MATCH($C161,'[113]Input| Disposals'!$M$8:$M$57,0),MATCH(E$117,'[113]Input| Disposals'!$O$7:$U$7,0))/10^3</f>
        <v>0</v>
      </c>
      <c r="F161" s="180">
        <f>INDEX('[113]Input| Disposals'!$Q$8:$U$57,MATCH($C161,'[113]Input| Disposals'!$M$8:$M$57,0),MATCH(F$117,'[113]Input| Disposals'!$Q$7:$U$7,0))/10^3</f>
        <v>0</v>
      </c>
      <c r="G161" s="180">
        <f>INDEX('[113]Input| Disposals'!$Q$8:$U$57,MATCH($C161,'[113]Input| Disposals'!$M$8:$M$57,0),MATCH(G$117,'[113]Input| Disposals'!$Q$7:$U$7,0))/10^3</f>
        <v>0</v>
      </c>
      <c r="H161" s="180">
        <f>INDEX('[113]Input| Disposals'!$Q$8:$U$57,MATCH($C161,'[113]Input| Disposals'!$M$8:$M$57,0),MATCH(H$117,'[113]Input| Disposals'!$Q$7:$U$7,0))/10^3</f>
        <v>0</v>
      </c>
      <c r="I161" s="180">
        <f>INDEX('[113]Input| Disposals'!$Q$8:$U$57,MATCH($C161,'[113]Input| Disposals'!$M$8:$M$57,0),MATCH(I$117,'[113]Input| Disposals'!$Q$7:$U$7,0))/10^3</f>
        <v>0</v>
      </c>
      <c r="J161" s="180">
        <f>INDEX('[113]Input| Disposals'!$Q$8:$U$57,MATCH($C161,'[113]Input| Disposals'!$M$8:$M$57,0),MATCH(J$117,'[113]Input| Disposals'!$Q$7:$U$7,0))/10^3</f>
        <v>0</v>
      </c>
      <c r="K161" s="180">
        <f t="shared" si="15"/>
        <v>0</v>
      </c>
      <c r="O161"/>
      <c r="P161"/>
      <c r="Q161"/>
      <c r="R161"/>
      <c r="S161"/>
      <c r="T161"/>
      <c r="U161"/>
      <c r="V161"/>
    </row>
    <row r="162" spans="1:41" outlineLevel="1">
      <c r="B162" s="190">
        <f t="shared" si="16"/>
        <v>45</v>
      </c>
      <c r="C162" s="191" t="str">
        <f t="shared" si="14"/>
        <v/>
      </c>
      <c r="D162" s="180">
        <f>INDEX('[113]Input| Disposals'!$O$8:$U$57,MATCH($C162,'[113]Input| Disposals'!$M$8:$M$57,0),MATCH(D$117,'[113]Input| Disposals'!$O$7:$U$7,0))/10^3</f>
        <v>0</v>
      </c>
      <c r="E162" s="180">
        <f>INDEX('[113]Input| Disposals'!$O$8:$U$57,MATCH($C162,'[113]Input| Disposals'!$M$8:$M$57,0),MATCH(E$117,'[113]Input| Disposals'!$O$7:$U$7,0))/10^3</f>
        <v>0</v>
      </c>
      <c r="F162" s="180">
        <f>INDEX('[113]Input| Disposals'!$Q$8:$U$57,MATCH($C162,'[113]Input| Disposals'!$M$8:$M$57,0),MATCH(F$117,'[113]Input| Disposals'!$Q$7:$U$7,0))/10^3</f>
        <v>0</v>
      </c>
      <c r="G162" s="180">
        <f>INDEX('[113]Input| Disposals'!$Q$8:$U$57,MATCH($C162,'[113]Input| Disposals'!$M$8:$M$57,0),MATCH(G$117,'[113]Input| Disposals'!$Q$7:$U$7,0))/10^3</f>
        <v>0</v>
      </c>
      <c r="H162" s="180">
        <f>INDEX('[113]Input| Disposals'!$Q$8:$U$57,MATCH($C162,'[113]Input| Disposals'!$M$8:$M$57,0),MATCH(H$117,'[113]Input| Disposals'!$Q$7:$U$7,0))/10^3</f>
        <v>0</v>
      </c>
      <c r="I162" s="180">
        <f>INDEX('[113]Input| Disposals'!$Q$8:$U$57,MATCH($C162,'[113]Input| Disposals'!$M$8:$M$57,0),MATCH(I$117,'[113]Input| Disposals'!$Q$7:$U$7,0))/10^3</f>
        <v>0</v>
      </c>
      <c r="J162" s="180">
        <f>INDEX('[113]Input| Disposals'!$Q$8:$U$57,MATCH($C162,'[113]Input| Disposals'!$M$8:$M$57,0),MATCH(J$117,'[113]Input| Disposals'!$Q$7:$U$7,0))/10^3</f>
        <v>0</v>
      </c>
      <c r="K162" s="180">
        <f t="shared" si="15"/>
        <v>0</v>
      </c>
      <c r="O162"/>
      <c r="P162"/>
      <c r="Q162"/>
      <c r="R162"/>
      <c r="S162"/>
      <c r="T162"/>
      <c r="U162"/>
      <c r="V162"/>
    </row>
    <row r="163" spans="1:41" outlineLevel="1">
      <c r="B163" s="190">
        <f t="shared" si="16"/>
        <v>46</v>
      </c>
      <c r="C163" s="191" t="str">
        <f t="shared" si="14"/>
        <v/>
      </c>
      <c r="D163" s="180">
        <f>INDEX('[113]Input| Disposals'!$O$8:$U$57,MATCH($C163,'[113]Input| Disposals'!$M$8:$M$57,0),MATCH(D$117,'[113]Input| Disposals'!$O$7:$U$7,0))/10^3</f>
        <v>0</v>
      </c>
      <c r="E163" s="180">
        <f>INDEX('[113]Input| Disposals'!$O$8:$U$57,MATCH($C163,'[113]Input| Disposals'!$M$8:$M$57,0),MATCH(E$117,'[113]Input| Disposals'!$O$7:$U$7,0))/10^3</f>
        <v>0</v>
      </c>
      <c r="F163" s="180">
        <f>INDEX('[113]Input| Disposals'!$Q$8:$U$57,MATCH($C163,'[113]Input| Disposals'!$M$8:$M$57,0),MATCH(F$117,'[113]Input| Disposals'!$Q$7:$U$7,0))/10^3</f>
        <v>0</v>
      </c>
      <c r="G163" s="180">
        <f>INDEX('[113]Input| Disposals'!$Q$8:$U$57,MATCH($C163,'[113]Input| Disposals'!$M$8:$M$57,0),MATCH(G$117,'[113]Input| Disposals'!$Q$7:$U$7,0))/10^3</f>
        <v>0</v>
      </c>
      <c r="H163" s="180">
        <f>INDEX('[113]Input| Disposals'!$Q$8:$U$57,MATCH($C163,'[113]Input| Disposals'!$M$8:$M$57,0),MATCH(H$117,'[113]Input| Disposals'!$Q$7:$U$7,0))/10^3</f>
        <v>0</v>
      </c>
      <c r="I163" s="180">
        <f>INDEX('[113]Input| Disposals'!$Q$8:$U$57,MATCH($C163,'[113]Input| Disposals'!$M$8:$M$57,0),MATCH(I$117,'[113]Input| Disposals'!$Q$7:$U$7,0))/10^3</f>
        <v>0</v>
      </c>
      <c r="J163" s="180">
        <f>INDEX('[113]Input| Disposals'!$Q$8:$U$57,MATCH($C163,'[113]Input| Disposals'!$M$8:$M$57,0),MATCH(J$117,'[113]Input| Disposals'!$Q$7:$U$7,0))/10^3</f>
        <v>0</v>
      </c>
      <c r="K163" s="180">
        <f t="shared" si="15"/>
        <v>0</v>
      </c>
      <c r="O163"/>
      <c r="P163"/>
      <c r="Q163"/>
      <c r="R163"/>
      <c r="S163"/>
      <c r="T163"/>
      <c r="U163"/>
      <c r="V163"/>
    </row>
    <row r="164" spans="1:41" outlineLevel="1">
      <c r="B164" s="190">
        <f t="shared" si="16"/>
        <v>47</v>
      </c>
      <c r="C164" s="191" t="str">
        <f t="shared" si="14"/>
        <v/>
      </c>
      <c r="D164" s="180">
        <f>INDEX('[113]Input| Disposals'!$O$8:$U$57,MATCH($C164,'[113]Input| Disposals'!$M$8:$M$57,0),MATCH(D$117,'[113]Input| Disposals'!$O$7:$U$7,0))/10^3</f>
        <v>0</v>
      </c>
      <c r="E164" s="180">
        <f>INDEX('[113]Input| Disposals'!$O$8:$U$57,MATCH($C164,'[113]Input| Disposals'!$M$8:$M$57,0),MATCH(E$117,'[113]Input| Disposals'!$O$7:$U$7,0))/10^3</f>
        <v>0</v>
      </c>
      <c r="F164" s="180">
        <f>INDEX('[113]Input| Disposals'!$Q$8:$U$57,MATCH($C164,'[113]Input| Disposals'!$M$8:$M$57,0),MATCH(F$117,'[113]Input| Disposals'!$Q$7:$U$7,0))/10^3</f>
        <v>0</v>
      </c>
      <c r="G164" s="180">
        <f>INDEX('[113]Input| Disposals'!$Q$8:$U$57,MATCH($C164,'[113]Input| Disposals'!$M$8:$M$57,0),MATCH(G$117,'[113]Input| Disposals'!$Q$7:$U$7,0))/10^3</f>
        <v>0</v>
      </c>
      <c r="H164" s="180">
        <f>INDEX('[113]Input| Disposals'!$Q$8:$U$57,MATCH($C164,'[113]Input| Disposals'!$M$8:$M$57,0),MATCH(H$117,'[113]Input| Disposals'!$Q$7:$U$7,0))/10^3</f>
        <v>0</v>
      </c>
      <c r="I164" s="180">
        <f>INDEX('[113]Input| Disposals'!$Q$8:$U$57,MATCH($C164,'[113]Input| Disposals'!$M$8:$M$57,0),MATCH(I$117,'[113]Input| Disposals'!$Q$7:$U$7,0))/10^3</f>
        <v>0</v>
      </c>
      <c r="J164" s="180">
        <f>INDEX('[113]Input| Disposals'!$Q$8:$U$57,MATCH($C164,'[113]Input| Disposals'!$M$8:$M$57,0),MATCH(J$117,'[113]Input| Disposals'!$Q$7:$U$7,0))/10^3</f>
        <v>0</v>
      </c>
      <c r="K164" s="180">
        <f t="shared" si="15"/>
        <v>0</v>
      </c>
      <c r="O164"/>
      <c r="P164"/>
      <c r="Q164"/>
      <c r="R164"/>
      <c r="S164"/>
      <c r="T164"/>
      <c r="U164"/>
      <c r="V164"/>
    </row>
    <row r="165" spans="1:41" outlineLevel="1">
      <c r="B165" s="190">
        <f t="shared" si="16"/>
        <v>48</v>
      </c>
      <c r="C165" s="191" t="str">
        <f t="shared" si="14"/>
        <v/>
      </c>
      <c r="D165" s="180">
        <f>INDEX('[113]Input| Disposals'!$O$8:$U$57,MATCH($C165,'[113]Input| Disposals'!$M$8:$M$57,0),MATCH(D$117,'[113]Input| Disposals'!$O$7:$U$7,0))/10^3</f>
        <v>0</v>
      </c>
      <c r="E165" s="180">
        <f>INDEX('[113]Input| Disposals'!$O$8:$U$57,MATCH($C165,'[113]Input| Disposals'!$M$8:$M$57,0),MATCH(E$117,'[113]Input| Disposals'!$O$7:$U$7,0))/10^3</f>
        <v>0</v>
      </c>
      <c r="F165" s="180">
        <f>INDEX('[113]Input| Disposals'!$Q$8:$U$57,MATCH($C165,'[113]Input| Disposals'!$M$8:$M$57,0),MATCH(F$117,'[113]Input| Disposals'!$Q$7:$U$7,0))/10^3</f>
        <v>0</v>
      </c>
      <c r="G165" s="180">
        <f>INDEX('[113]Input| Disposals'!$Q$8:$U$57,MATCH($C165,'[113]Input| Disposals'!$M$8:$M$57,0),MATCH(G$117,'[113]Input| Disposals'!$Q$7:$U$7,0))/10^3</f>
        <v>0</v>
      </c>
      <c r="H165" s="180">
        <f>INDEX('[113]Input| Disposals'!$Q$8:$U$57,MATCH($C165,'[113]Input| Disposals'!$M$8:$M$57,0),MATCH(H$117,'[113]Input| Disposals'!$Q$7:$U$7,0))/10^3</f>
        <v>0</v>
      </c>
      <c r="I165" s="180">
        <f>INDEX('[113]Input| Disposals'!$Q$8:$U$57,MATCH($C165,'[113]Input| Disposals'!$M$8:$M$57,0),MATCH(I$117,'[113]Input| Disposals'!$Q$7:$U$7,0))/10^3</f>
        <v>0</v>
      </c>
      <c r="J165" s="180">
        <f>INDEX('[113]Input| Disposals'!$Q$8:$U$57,MATCH($C165,'[113]Input| Disposals'!$M$8:$M$57,0),MATCH(J$117,'[113]Input| Disposals'!$Q$7:$U$7,0))/10^3</f>
        <v>0</v>
      </c>
      <c r="K165" s="180">
        <f t="shared" si="15"/>
        <v>0</v>
      </c>
      <c r="O165"/>
      <c r="P165"/>
      <c r="Q165"/>
      <c r="R165"/>
      <c r="S165"/>
      <c r="T165"/>
      <c r="U165"/>
      <c r="V165"/>
    </row>
    <row r="166" spans="1:41" outlineLevel="1">
      <c r="B166" s="190">
        <f t="shared" si="16"/>
        <v>49</v>
      </c>
      <c r="C166" s="191" t="str">
        <f t="shared" si="14"/>
        <v/>
      </c>
      <c r="D166" s="180">
        <f>INDEX('[113]Input| Disposals'!$O$8:$U$57,MATCH($C166,'[113]Input| Disposals'!$M$8:$M$57,0),MATCH(D$117,'[113]Input| Disposals'!$O$7:$U$7,0))/10^3</f>
        <v>0</v>
      </c>
      <c r="E166" s="180">
        <f>INDEX('[113]Input| Disposals'!$O$8:$U$57,MATCH($C166,'[113]Input| Disposals'!$M$8:$M$57,0),MATCH(E$117,'[113]Input| Disposals'!$O$7:$U$7,0))/10^3</f>
        <v>0</v>
      </c>
      <c r="F166" s="180">
        <f>INDEX('[113]Input| Disposals'!$Q$8:$U$57,MATCH($C166,'[113]Input| Disposals'!$M$8:$M$57,0),MATCH(F$117,'[113]Input| Disposals'!$Q$7:$U$7,0))/10^3</f>
        <v>0</v>
      </c>
      <c r="G166" s="180">
        <f>INDEX('[113]Input| Disposals'!$Q$8:$U$57,MATCH($C166,'[113]Input| Disposals'!$M$8:$M$57,0),MATCH(G$117,'[113]Input| Disposals'!$Q$7:$U$7,0))/10^3</f>
        <v>0</v>
      </c>
      <c r="H166" s="180">
        <f>INDEX('[113]Input| Disposals'!$Q$8:$U$57,MATCH($C166,'[113]Input| Disposals'!$M$8:$M$57,0),MATCH(H$117,'[113]Input| Disposals'!$Q$7:$U$7,0))/10^3</f>
        <v>0</v>
      </c>
      <c r="I166" s="180">
        <f>INDEX('[113]Input| Disposals'!$Q$8:$U$57,MATCH($C166,'[113]Input| Disposals'!$M$8:$M$57,0),MATCH(I$117,'[113]Input| Disposals'!$Q$7:$U$7,0))/10^3</f>
        <v>0</v>
      </c>
      <c r="J166" s="180">
        <f>INDEX('[113]Input| Disposals'!$Q$8:$U$57,MATCH($C166,'[113]Input| Disposals'!$M$8:$M$57,0),MATCH(J$117,'[113]Input| Disposals'!$Q$7:$U$7,0))/10^3</f>
        <v>0</v>
      </c>
      <c r="K166" s="180">
        <f t="shared" si="15"/>
        <v>0</v>
      </c>
      <c r="O166"/>
      <c r="P166"/>
      <c r="Q166"/>
      <c r="R166"/>
      <c r="S166"/>
      <c r="T166"/>
      <c r="U166"/>
      <c r="V166"/>
    </row>
    <row r="167" spans="1:41" outlineLevel="1">
      <c r="B167" s="190">
        <f t="shared" si="16"/>
        <v>50</v>
      </c>
      <c r="C167" s="191" t="str">
        <f t="shared" si="14"/>
        <v/>
      </c>
      <c r="D167" s="180">
        <f>INDEX('[113]Input| Disposals'!$O$8:$U$57,MATCH($C167,'[113]Input| Disposals'!$M$8:$M$57,0),MATCH(D$117,'[113]Input| Disposals'!$O$7:$U$7,0))/10^3</f>
        <v>0</v>
      </c>
      <c r="E167" s="180">
        <f>INDEX('[113]Input| Disposals'!$O$8:$U$57,MATCH($C167,'[113]Input| Disposals'!$M$8:$M$57,0),MATCH(E$117,'[113]Input| Disposals'!$O$7:$U$7,0))/10^3</f>
        <v>0</v>
      </c>
      <c r="F167" s="180">
        <f>INDEX('[113]Input| Disposals'!$Q$8:$U$57,MATCH($C167,'[113]Input| Disposals'!$M$8:$M$57,0),MATCH(F$117,'[113]Input| Disposals'!$Q$7:$U$7,0))/10^3</f>
        <v>0</v>
      </c>
      <c r="G167" s="180">
        <f>INDEX('[113]Input| Disposals'!$Q$8:$U$57,MATCH($C167,'[113]Input| Disposals'!$M$8:$M$57,0),MATCH(G$117,'[113]Input| Disposals'!$Q$7:$U$7,0))/10^3</f>
        <v>0</v>
      </c>
      <c r="H167" s="180">
        <f>INDEX('[113]Input| Disposals'!$Q$8:$U$57,MATCH($C167,'[113]Input| Disposals'!$M$8:$M$57,0),MATCH(H$117,'[113]Input| Disposals'!$Q$7:$U$7,0))/10^3</f>
        <v>0</v>
      </c>
      <c r="I167" s="180">
        <f>INDEX('[113]Input| Disposals'!$Q$8:$U$57,MATCH($C167,'[113]Input| Disposals'!$M$8:$M$57,0),MATCH(I$117,'[113]Input| Disposals'!$Q$7:$U$7,0))/10^3</f>
        <v>0</v>
      </c>
      <c r="J167" s="180">
        <f>INDEX('[113]Input| Disposals'!$Q$8:$U$57,MATCH($C167,'[113]Input| Disposals'!$M$8:$M$57,0),MATCH(J$117,'[113]Input| Disposals'!$Q$7:$U$7,0))/10^3</f>
        <v>0</v>
      </c>
      <c r="K167" s="180">
        <f t="shared" si="15"/>
        <v>0</v>
      </c>
      <c r="O167"/>
      <c r="P167"/>
      <c r="Q167"/>
      <c r="R167"/>
      <c r="S167"/>
      <c r="T167"/>
      <c r="U167"/>
      <c r="V167"/>
    </row>
    <row r="168" spans="1:41">
      <c r="C168" s="200" t="s">
        <v>5</v>
      </c>
      <c r="D168" s="193">
        <f>IFERROR(SUM(D118:D167),"")</f>
        <v>0.15778685275802046</v>
      </c>
      <c r="E168" s="193">
        <f>IFERROR(SUM(E118:E167),"")</f>
        <v>0.16681687372013651</v>
      </c>
      <c r="F168" s="193">
        <f t="shared" ref="F168:K168" si="17">IFERROR(SUM(F118:F167),"")</f>
        <v>0.20460378839590443</v>
      </c>
      <c r="G168" s="193">
        <f t="shared" si="17"/>
        <v>0.21200088249337878</v>
      </c>
      <c r="H168" s="193">
        <f t="shared" si="17"/>
        <v>0.10825908868259386</v>
      </c>
      <c r="I168" s="193">
        <f t="shared" si="17"/>
        <v>0.10875081516696246</v>
      </c>
      <c r="J168" s="193">
        <f t="shared" si="17"/>
        <v>0.11245452100341297</v>
      </c>
      <c r="K168" s="193">
        <f t="shared" si="17"/>
        <v>0.74606909574225244</v>
      </c>
      <c r="O168"/>
      <c r="P168"/>
      <c r="Q168"/>
      <c r="R168"/>
      <c r="S168"/>
      <c r="T168"/>
      <c r="U168"/>
      <c r="V168"/>
    </row>
    <row r="169" spans="1:41" s="194" customFormat="1">
      <c r="A169" s="201"/>
      <c r="C169" s="196"/>
      <c r="X169"/>
      <c r="Y169"/>
      <c r="Z169" s="183"/>
      <c r="AA169" s="183"/>
      <c r="AB169" s="183"/>
      <c r="AC169" s="183"/>
      <c r="AD169" s="183"/>
      <c r="AE169" s="183"/>
      <c r="AF169"/>
      <c r="AG169"/>
      <c r="AH169"/>
      <c r="AI169"/>
      <c r="AJ169" s="183"/>
      <c r="AK169" s="183"/>
      <c r="AL169" s="183"/>
      <c r="AM169" s="183"/>
      <c r="AN169" s="183"/>
      <c r="AO169" s="183"/>
    </row>
    <row r="170" spans="1:41">
      <c r="A170" s="274"/>
      <c r="B170" s="274"/>
      <c r="C170" s="274" t="str">
        <f>IFERROR(LEFT(C115,2)+1&amp;". Forecast net capital expenditure – as incurred ($millions "&amp;'[113]Input| Escalations'!$E$10&amp;" "&amp;'[113]Input| Escalations'!$D$10&amp;") (Transmission)","")</f>
        <v>64. Forecast net capital expenditure – as incurred ($millions June 2024) (Transmission)</v>
      </c>
      <c r="D170" s="274"/>
      <c r="E170" s="274"/>
      <c r="F170" s="274"/>
      <c r="G170" s="274"/>
      <c r="H170" s="274"/>
      <c r="I170" s="274"/>
      <c r="J170" s="274"/>
      <c r="K170" s="274"/>
    </row>
    <row r="171" spans="1:41">
      <c r="D171" s="188">
        <f>IF(ABS(D58-D168-D113-D223)&lt;0.000001,0,1)</f>
        <v>0</v>
      </c>
      <c r="E171" s="188">
        <f>IF(ABS(E58-E168-E113-E223)&lt;0.000001,0,1)</f>
        <v>0</v>
      </c>
      <c r="F171" s="188">
        <f t="shared" ref="F171:K171" si="18">IF(ABS(F58-F168-F113-F223)&lt;0.000001,0,1)</f>
        <v>0</v>
      </c>
      <c r="G171" s="188">
        <f t="shared" si="18"/>
        <v>0</v>
      </c>
      <c r="H171" s="188">
        <f t="shared" si="18"/>
        <v>0</v>
      </c>
      <c r="I171" s="188">
        <f t="shared" si="18"/>
        <v>0</v>
      </c>
      <c r="J171" s="188">
        <f t="shared" si="18"/>
        <v>0</v>
      </c>
      <c r="K171" s="188">
        <f t="shared" si="18"/>
        <v>0</v>
      </c>
    </row>
    <row r="172" spans="1:41">
      <c r="C172" s="189" t="s">
        <v>9</v>
      </c>
      <c r="D172" s="189" t="str">
        <f t="shared" ref="D172:J172" si="19">D$7</f>
        <v>2022-23</v>
      </c>
      <c r="E172" s="189" t="str">
        <f t="shared" si="19"/>
        <v>2023-24</v>
      </c>
      <c r="F172" s="189" t="str">
        <f t="shared" si="19"/>
        <v>2024-25</v>
      </c>
      <c r="G172" s="189" t="str">
        <f t="shared" si="19"/>
        <v>2025-26</v>
      </c>
      <c r="H172" s="189" t="str">
        <f t="shared" si="19"/>
        <v>2026-27</v>
      </c>
      <c r="I172" s="189" t="str">
        <f t="shared" si="19"/>
        <v>2027-28</v>
      </c>
      <c r="J172" s="189" t="str">
        <f t="shared" si="19"/>
        <v>2028-29</v>
      </c>
      <c r="K172" s="189" t="s">
        <v>5</v>
      </c>
    </row>
    <row r="173" spans="1:41">
      <c r="B173" s="190">
        <v>1</v>
      </c>
      <c r="C173" s="191" t="str">
        <f t="shared" ref="C173:C223" si="20">IFERROR(C118,"")</f>
        <v>Sub-transmission Overhead</v>
      </c>
      <c r="D173" s="180">
        <f t="shared" ref="D173:J188" si="21">IFERROR(D8-D63-D118,"")</f>
        <v>1.4332143814722178</v>
      </c>
      <c r="E173" s="180">
        <f t="shared" si="21"/>
        <v>0.39962714556156775</v>
      </c>
      <c r="F173" s="180">
        <f t="shared" si="21"/>
        <v>1.4975465788418039</v>
      </c>
      <c r="G173" s="180">
        <f t="shared" si="21"/>
        <v>1.5088472297864706</v>
      </c>
      <c r="H173" s="180">
        <f t="shared" si="21"/>
        <v>1.9105834050341455</v>
      </c>
      <c r="I173" s="180">
        <f t="shared" si="21"/>
        <v>2.3032375226462904</v>
      </c>
      <c r="J173" s="180">
        <f t="shared" si="21"/>
        <v>6.7724913007137424</v>
      </c>
      <c r="K173" s="180">
        <f>IFERROR(SUM(F173:J173),"")</f>
        <v>13.992706037022453</v>
      </c>
    </row>
    <row r="174" spans="1:41">
      <c r="B174" s="190">
        <f>IFERROR(B173+1,"")</f>
        <v>2</v>
      </c>
      <c r="C174" s="191" t="str">
        <f t="shared" si="20"/>
        <v>Sub-transmission Underground</v>
      </c>
      <c r="D174" s="180">
        <f t="shared" si="21"/>
        <v>0</v>
      </c>
      <c r="E174" s="180">
        <f t="shared" si="21"/>
        <v>0</v>
      </c>
      <c r="F174" s="180">
        <f t="shared" si="21"/>
        <v>0</v>
      </c>
      <c r="G174" s="180">
        <f t="shared" si="21"/>
        <v>0</v>
      </c>
      <c r="H174" s="180">
        <f t="shared" si="21"/>
        <v>0</v>
      </c>
      <c r="I174" s="180">
        <f t="shared" si="21"/>
        <v>0</v>
      </c>
      <c r="J174" s="180">
        <f t="shared" si="21"/>
        <v>0</v>
      </c>
      <c r="K174" s="180">
        <f t="shared" ref="K174:K222" si="22">IFERROR(SUM(F174:J174),"")</f>
        <v>0</v>
      </c>
    </row>
    <row r="175" spans="1:41">
      <c r="B175" s="190">
        <f t="shared" ref="B175:B222" si="23">IFERROR(B174+1,"")</f>
        <v>3</v>
      </c>
      <c r="C175" s="191" t="str">
        <f t="shared" si="20"/>
        <v>Zone Substation Tx</v>
      </c>
      <c r="D175" s="180">
        <f t="shared" si="21"/>
        <v>8.4047333019436081</v>
      </c>
      <c r="E175" s="180">
        <f t="shared" si="21"/>
        <v>-10.215556133237538</v>
      </c>
      <c r="F175" s="180">
        <f t="shared" si="21"/>
        <v>6.2179256081188425</v>
      </c>
      <c r="G175" s="180">
        <f t="shared" si="21"/>
        <v>8.4634239176433645</v>
      </c>
      <c r="H175" s="180">
        <f t="shared" si="21"/>
        <v>5.8895008282104362</v>
      </c>
      <c r="I175" s="180">
        <f t="shared" si="21"/>
        <v>6.5192455019869939</v>
      </c>
      <c r="J175" s="180">
        <f t="shared" si="21"/>
        <v>7.270275482638354</v>
      </c>
      <c r="K175" s="180">
        <f t="shared" si="22"/>
        <v>34.360371338597993</v>
      </c>
    </row>
    <row r="176" spans="1:41">
      <c r="B176" s="190">
        <f t="shared" si="23"/>
        <v>4</v>
      </c>
      <c r="C176" s="191" t="str">
        <f t="shared" si="20"/>
        <v>IT &amp; Communication Systems (Networks) Tx</v>
      </c>
      <c r="D176" s="180">
        <f t="shared" si="21"/>
        <v>1.4677329289721008</v>
      </c>
      <c r="E176" s="180">
        <f t="shared" si="21"/>
        <v>0.99318597452192048</v>
      </c>
      <c r="F176" s="180">
        <f t="shared" si="21"/>
        <v>1.1916380281704411</v>
      </c>
      <c r="G176" s="180">
        <f t="shared" si="21"/>
        <v>1.3402532241435188</v>
      </c>
      <c r="H176" s="180">
        <f t="shared" si="21"/>
        <v>1.3840828839775077</v>
      </c>
      <c r="I176" s="180">
        <f t="shared" si="21"/>
        <v>1.7683471073350148</v>
      </c>
      <c r="J176" s="180">
        <f t="shared" si="21"/>
        <v>2.0206609152739481</v>
      </c>
      <c r="K176" s="180">
        <f t="shared" si="22"/>
        <v>7.7049821589004299</v>
      </c>
    </row>
    <row r="177" spans="2:11">
      <c r="B177" s="190">
        <f t="shared" si="23"/>
        <v>5</v>
      </c>
      <c r="C177" s="191" t="str">
        <f t="shared" si="20"/>
        <v>Motor Vehicles Tx</v>
      </c>
      <c r="D177" s="180">
        <f t="shared" si="21"/>
        <v>0.58274688464003477</v>
      </c>
      <c r="E177" s="180">
        <f t="shared" si="21"/>
        <v>0.59886146094845905</v>
      </c>
      <c r="F177" s="180">
        <f t="shared" si="21"/>
        <v>0.75307668650178006</v>
      </c>
      <c r="G177" s="180">
        <f t="shared" si="21"/>
        <v>0.77902962392751118</v>
      </c>
      <c r="H177" s="180">
        <f t="shared" si="21"/>
        <v>0.4332546902449132</v>
      </c>
      <c r="I177" s="180">
        <f t="shared" si="21"/>
        <v>0.43533829474623148</v>
      </c>
      <c r="J177" s="180">
        <f t="shared" si="21"/>
        <v>0.44842830511691278</v>
      </c>
      <c r="K177" s="180">
        <f t="shared" si="22"/>
        <v>2.8491276005373489</v>
      </c>
    </row>
    <row r="178" spans="2:11">
      <c r="B178" s="190">
        <f t="shared" si="23"/>
        <v>6</v>
      </c>
      <c r="C178" s="191" t="str">
        <f t="shared" si="20"/>
        <v>Other Non-System Assets (Networks) Tx</v>
      </c>
      <c r="D178" s="180">
        <f t="shared" si="21"/>
        <v>0.13221123394596646</v>
      </c>
      <c r="E178" s="180">
        <f t="shared" si="21"/>
        <v>0.10015607146933471</v>
      </c>
      <c r="F178" s="180">
        <f t="shared" si="21"/>
        <v>0.10040218753304296</v>
      </c>
      <c r="G178" s="180">
        <f t="shared" si="21"/>
        <v>0.1006109394090795</v>
      </c>
      <c r="H178" s="180">
        <f t="shared" si="21"/>
        <v>0.10075695072583302</v>
      </c>
      <c r="I178" s="180">
        <f t="shared" si="21"/>
        <v>0.10088464934429288</v>
      </c>
      <c r="J178" s="180">
        <f t="shared" si="21"/>
        <v>0.10108191556723212</v>
      </c>
      <c r="K178" s="180">
        <f t="shared" si="22"/>
        <v>0.50373664257948048</v>
      </c>
    </row>
    <row r="179" spans="2:11">
      <c r="B179" s="190">
        <f t="shared" si="23"/>
        <v>7</v>
      </c>
      <c r="C179" s="191" t="str">
        <f t="shared" si="20"/>
        <v>IT Systems (Corporate) Tx</v>
      </c>
      <c r="D179" s="180">
        <f t="shared" si="21"/>
        <v>1.1884488931069002</v>
      </c>
      <c r="E179" s="180">
        <f t="shared" si="21"/>
        <v>0.87191996530077787</v>
      </c>
      <c r="F179" s="180">
        <f t="shared" si="21"/>
        <v>0.1626775712852194</v>
      </c>
      <c r="G179" s="180">
        <f t="shared" si="21"/>
        <v>0.34018363067647411</v>
      </c>
      <c r="H179" s="180">
        <f t="shared" si="21"/>
        <v>0.110122265919361</v>
      </c>
      <c r="I179" s="180">
        <f t="shared" si="21"/>
        <v>0.10652259594875663</v>
      </c>
      <c r="J179" s="180">
        <f t="shared" si="21"/>
        <v>0.65503263858847693</v>
      </c>
      <c r="K179" s="180">
        <f t="shared" si="22"/>
        <v>1.3745387024182882</v>
      </c>
    </row>
    <row r="180" spans="2:11">
      <c r="B180" s="190">
        <f t="shared" si="23"/>
        <v>8</v>
      </c>
      <c r="C180" s="191" t="str">
        <f t="shared" si="20"/>
        <v>Telecommunications (Corporate) Tx</v>
      </c>
      <c r="D180" s="180">
        <f t="shared" si="21"/>
        <v>0</v>
      </c>
      <c r="E180" s="180">
        <f t="shared" si="21"/>
        <v>0</v>
      </c>
      <c r="F180" s="180">
        <f t="shared" si="21"/>
        <v>0</v>
      </c>
      <c r="G180" s="180">
        <f t="shared" si="21"/>
        <v>0</v>
      </c>
      <c r="H180" s="180">
        <f t="shared" si="21"/>
        <v>0</v>
      </c>
      <c r="I180" s="180">
        <f t="shared" si="21"/>
        <v>0</v>
      </c>
      <c r="J180" s="180">
        <f t="shared" si="21"/>
        <v>0</v>
      </c>
      <c r="K180" s="180">
        <f t="shared" si="22"/>
        <v>0</v>
      </c>
    </row>
    <row r="181" spans="2:11">
      <c r="B181" s="190">
        <f t="shared" si="23"/>
        <v>9</v>
      </c>
      <c r="C181" s="191" t="str">
        <f t="shared" si="20"/>
        <v>Other Non-System Assets (Corporate) Tx</v>
      </c>
      <c r="D181" s="180">
        <f t="shared" si="21"/>
        <v>0</v>
      </c>
      <c r="E181" s="180">
        <f t="shared" si="21"/>
        <v>0</v>
      </c>
      <c r="F181" s="180">
        <f t="shared" si="21"/>
        <v>0</v>
      </c>
      <c r="G181" s="180">
        <f t="shared" si="21"/>
        <v>0</v>
      </c>
      <c r="H181" s="180">
        <f t="shared" si="21"/>
        <v>0</v>
      </c>
      <c r="I181" s="180">
        <f t="shared" si="21"/>
        <v>0</v>
      </c>
      <c r="J181" s="180">
        <f t="shared" si="21"/>
        <v>0</v>
      </c>
      <c r="K181" s="180">
        <f t="shared" si="22"/>
        <v>0</v>
      </c>
    </row>
    <row r="182" spans="2:11">
      <c r="B182" s="190">
        <f t="shared" si="23"/>
        <v>10</v>
      </c>
      <c r="C182" s="191" t="str">
        <f t="shared" si="20"/>
        <v>Land Tx</v>
      </c>
      <c r="D182" s="180">
        <f t="shared" si="21"/>
        <v>6.5683925737484231E-2</v>
      </c>
      <c r="E182" s="180">
        <f t="shared" si="21"/>
        <v>-9.5154897294795746E-2</v>
      </c>
      <c r="F182" s="180">
        <f t="shared" si="21"/>
        <v>5.0412234898775193E-2</v>
      </c>
      <c r="G182" s="180">
        <f t="shared" si="21"/>
        <v>7.0244560804955003E-2</v>
      </c>
      <c r="H182" s="180">
        <f t="shared" si="21"/>
        <v>4.7514596018516084E-2</v>
      </c>
      <c r="I182" s="180">
        <f t="shared" si="21"/>
        <v>5.3910328423000059E-2</v>
      </c>
      <c r="J182" s="180">
        <f t="shared" si="21"/>
        <v>6.0301063544645324E-2</v>
      </c>
      <c r="K182" s="180">
        <f t="shared" si="22"/>
        <v>0.28238278368989167</v>
      </c>
    </row>
    <row r="183" spans="2:11">
      <c r="B183" s="190">
        <f t="shared" si="23"/>
        <v>11</v>
      </c>
      <c r="C183" s="191" t="str">
        <f t="shared" si="20"/>
        <v>Buildings Tx</v>
      </c>
      <c r="D183" s="180">
        <f t="shared" si="21"/>
        <v>2.8624092956358815</v>
      </c>
      <c r="E183" s="180">
        <f t="shared" si="21"/>
        <v>0.78192740672226102</v>
      </c>
      <c r="F183" s="180">
        <f t="shared" si="21"/>
        <v>0.10702816275753103</v>
      </c>
      <c r="G183" s="180">
        <f t="shared" si="21"/>
        <v>0.10838075530421101</v>
      </c>
      <c r="H183" s="180">
        <f t="shared" si="21"/>
        <v>0.10933195594700895</v>
      </c>
      <c r="I183" s="180">
        <f t="shared" si="21"/>
        <v>0.11016158219087969</v>
      </c>
      <c r="J183" s="180">
        <f t="shared" si="21"/>
        <v>0.11144001608630913</v>
      </c>
      <c r="K183" s="180">
        <f t="shared" si="22"/>
        <v>0.5463424722859398</v>
      </c>
    </row>
    <row r="184" spans="2:11">
      <c r="B184" s="190">
        <f t="shared" si="23"/>
        <v>12</v>
      </c>
      <c r="C184" s="191" t="str">
        <f t="shared" si="20"/>
        <v/>
      </c>
      <c r="D184" s="180">
        <f t="shared" si="21"/>
        <v>0</v>
      </c>
      <c r="E184" s="180">
        <f t="shared" si="21"/>
        <v>0</v>
      </c>
      <c r="F184" s="180">
        <f t="shared" si="21"/>
        <v>0</v>
      </c>
      <c r="G184" s="180">
        <f t="shared" si="21"/>
        <v>0</v>
      </c>
      <c r="H184" s="180">
        <f t="shared" si="21"/>
        <v>0</v>
      </c>
      <c r="I184" s="180">
        <f t="shared" si="21"/>
        <v>0</v>
      </c>
      <c r="J184" s="180">
        <f t="shared" si="21"/>
        <v>0</v>
      </c>
      <c r="K184" s="180">
        <f t="shared" si="22"/>
        <v>0</v>
      </c>
    </row>
    <row r="185" spans="2:11">
      <c r="B185" s="190">
        <f t="shared" si="23"/>
        <v>13</v>
      </c>
      <c r="C185" s="191" t="str">
        <f t="shared" si="20"/>
        <v/>
      </c>
      <c r="D185" s="180">
        <f t="shared" si="21"/>
        <v>0</v>
      </c>
      <c r="E185" s="180">
        <f t="shared" si="21"/>
        <v>0</v>
      </c>
      <c r="F185" s="180">
        <f t="shared" si="21"/>
        <v>0</v>
      </c>
      <c r="G185" s="180">
        <f t="shared" si="21"/>
        <v>0</v>
      </c>
      <c r="H185" s="180">
        <f t="shared" si="21"/>
        <v>0</v>
      </c>
      <c r="I185" s="180">
        <f t="shared" si="21"/>
        <v>0</v>
      </c>
      <c r="J185" s="180">
        <f t="shared" si="21"/>
        <v>0</v>
      </c>
      <c r="K185" s="180">
        <f t="shared" si="22"/>
        <v>0</v>
      </c>
    </row>
    <row r="186" spans="2:11">
      <c r="B186" s="190">
        <f t="shared" si="23"/>
        <v>14</v>
      </c>
      <c r="C186" s="191" t="str">
        <f t="shared" si="20"/>
        <v/>
      </c>
      <c r="D186" s="180">
        <f t="shared" si="21"/>
        <v>0</v>
      </c>
      <c r="E186" s="180">
        <f t="shared" si="21"/>
        <v>0</v>
      </c>
      <c r="F186" s="180">
        <f t="shared" si="21"/>
        <v>0</v>
      </c>
      <c r="G186" s="180">
        <f t="shared" si="21"/>
        <v>0</v>
      </c>
      <c r="H186" s="180">
        <f t="shared" si="21"/>
        <v>0</v>
      </c>
      <c r="I186" s="180">
        <f t="shared" si="21"/>
        <v>0</v>
      </c>
      <c r="J186" s="180">
        <f t="shared" si="21"/>
        <v>0</v>
      </c>
      <c r="K186" s="180">
        <f t="shared" si="22"/>
        <v>0</v>
      </c>
    </row>
    <row r="187" spans="2:11">
      <c r="B187" s="190">
        <f t="shared" si="23"/>
        <v>15</v>
      </c>
      <c r="C187" s="191" t="str">
        <f t="shared" si="20"/>
        <v/>
      </c>
      <c r="D187" s="180">
        <f t="shared" si="21"/>
        <v>0</v>
      </c>
      <c r="E187" s="180">
        <f t="shared" si="21"/>
        <v>0</v>
      </c>
      <c r="F187" s="180">
        <f t="shared" si="21"/>
        <v>0</v>
      </c>
      <c r="G187" s="180">
        <f t="shared" si="21"/>
        <v>0</v>
      </c>
      <c r="H187" s="180">
        <f t="shared" si="21"/>
        <v>0</v>
      </c>
      <c r="I187" s="180">
        <f t="shared" si="21"/>
        <v>0</v>
      </c>
      <c r="J187" s="180">
        <f t="shared" si="21"/>
        <v>0</v>
      </c>
      <c r="K187" s="180">
        <f t="shared" si="22"/>
        <v>0</v>
      </c>
    </row>
    <row r="188" spans="2:11">
      <c r="B188" s="190">
        <f t="shared" si="23"/>
        <v>16</v>
      </c>
      <c r="C188" s="191" t="str">
        <f t="shared" si="20"/>
        <v/>
      </c>
      <c r="D188" s="180">
        <f t="shared" si="21"/>
        <v>0</v>
      </c>
      <c r="E188" s="180">
        <f t="shared" si="21"/>
        <v>0</v>
      </c>
      <c r="F188" s="180">
        <f t="shared" si="21"/>
        <v>0</v>
      </c>
      <c r="G188" s="180">
        <f t="shared" si="21"/>
        <v>0</v>
      </c>
      <c r="H188" s="180">
        <f t="shared" si="21"/>
        <v>0</v>
      </c>
      <c r="I188" s="180">
        <f t="shared" si="21"/>
        <v>0</v>
      </c>
      <c r="J188" s="180">
        <f t="shared" si="21"/>
        <v>0</v>
      </c>
      <c r="K188" s="180">
        <f t="shared" si="22"/>
        <v>0</v>
      </c>
    </row>
    <row r="189" spans="2:11">
      <c r="B189" s="190">
        <f t="shared" si="23"/>
        <v>17</v>
      </c>
      <c r="C189" s="191" t="str">
        <f t="shared" si="20"/>
        <v/>
      </c>
      <c r="D189" s="180">
        <f t="shared" ref="D189:J204" si="24">IFERROR(D24-D79-D134,"")</f>
        <v>0</v>
      </c>
      <c r="E189" s="180">
        <f t="shared" si="24"/>
        <v>0</v>
      </c>
      <c r="F189" s="180">
        <f t="shared" si="24"/>
        <v>0</v>
      </c>
      <c r="G189" s="180">
        <f t="shared" si="24"/>
        <v>0</v>
      </c>
      <c r="H189" s="180">
        <f t="shared" si="24"/>
        <v>0</v>
      </c>
      <c r="I189" s="180">
        <f t="shared" si="24"/>
        <v>0</v>
      </c>
      <c r="J189" s="180">
        <f t="shared" si="24"/>
        <v>0</v>
      </c>
      <c r="K189" s="180">
        <f t="shared" si="22"/>
        <v>0</v>
      </c>
    </row>
    <row r="190" spans="2:11">
      <c r="B190" s="190">
        <f t="shared" si="23"/>
        <v>18</v>
      </c>
      <c r="C190" s="191" t="str">
        <f t="shared" si="20"/>
        <v/>
      </c>
      <c r="D190" s="180">
        <f t="shared" si="24"/>
        <v>0</v>
      </c>
      <c r="E190" s="180">
        <f t="shared" si="24"/>
        <v>0</v>
      </c>
      <c r="F190" s="180">
        <f t="shared" si="24"/>
        <v>0</v>
      </c>
      <c r="G190" s="180">
        <f t="shared" si="24"/>
        <v>0</v>
      </c>
      <c r="H190" s="180">
        <f t="shared" si="24"/>
        <v>0</v>
      </c>
      <c r="I190" s="180">
        <f t="shared" si="24"/>
        <v>0</v>
      </c>
      <c r="J190" s="180">
        <f t="shared" si="24"/>
        <v>0</v>
      </c>
      <c r="K190" s="180">
        <f t="shared" si="22"/>
        <v>0</v>
      </c>
    </row>
    <row r="191" spans="2:11">
      <c r="B191" s="190">
        <f t="shared" si="23"/>
        <v>19</v>
      </c>
      <c r="C191" s="191" t="str">
        <f t="shared" si="20"/>
        <v/>
      </c>
      <c r="D191" s="180">
        <f t="shared" si="24"/>
        <v>0</v>
      </c>
      <c r="E191" s="180">
        <f t="shared" si="24"/>
        <v>0</v>
      </c>
      <c r="F191" s="180">
        <f t="shared" si="24"/>
        <v>0</v>
      </c>
      <c r="G191" s="180">
        <f t="shared" si="24"/>
        <v>0</v>
      </c>
      <c r="H191" s="180">
        <f t="shared" si="24"/>
        <v>0</v>
      </c>
      <c r="I191" s="180">
        <f t="shared" si="24"/>
        <v>0</v>
      </c>
      <c r="J191" s="180">
        <f t="shared" si="24"/>
        <v>0</v>
      </c>
      <c r="K191" s="180">
        <f t="shared" si="22"/>
        <v>0</v>
      </c>
    </row>
    <row r="192" spans="2:11">
      <c r="B192" s="190">
        <f t="shared" si="23"/>
        <v>20</v>
      </c>
      <c r="C192" s="191" t="str">
        <f t="shared" si="20"/>
        <v/>
      </c>
      <c r="D192" s="180">
        <f t="shared" si="24"/>
        <v>0</v>
      </c>
      <c r="E192" s="180">
        <f t="shared" si="24"/>
        <v>0</v>
      </c>
      <c r="F192" s="180">
        <f t="shared" si="24"/>
        <v>0</v>
      </c>
      <c r="G192" s="180">
        <f t="shared" si="24"/>
        <v>0</v>
      </c>
      <c r="H192" s="180">
        <f t="shared" si="24"/>
        <v>0</v>
      </c>
      <c r="I192" s="180">
        <f t="shared" si="24"/>
        <v>0</v>
      </c>
      <c r="J192" s="180">
        <f t="shared" si="24"/>
        <v>0</v>
      </c>
      <c r="K192" s="180">
        <f t="shared" si="22"/>
        <v>0</v>
      </c>
    </row>
    <row r="193" spans="2:11" outlineLevel="1">
      <c r="B193" s="190">
        <f t="shared" si="23"/>
        <v>21</v>
      </c>
      <c r="C193" s="191" t="str">
        <f t="shared" si="20"/>
        <v/>
      </c>
      <c r="D193" s="180">
        <f t="shared" si="24"/>
        <v>0</v>
      </c>
      <c r="E193" s="180">
        <f t="shared" si="24"/>
        <v>0</v>
      </c>
      <c r="F193" s="180">
        <f t="shared" si="24"/>
        <v>0</v>
      </c>
      <c r="G193" s="180">
        <f t="shared" si="24"/>
        <v>0</v>
      </c>
      <c r="H193" s="180">
        <f t="shared" si="24"/>
        <v>0</v>
      </c>
      <c r="I193" s="180">
        <f t="shared" si="24"/>
        <v>0</v>
      </c>
      <c r="J193" s="180">
        <f t="shared" si="24"/>
        <v>0</v>
      </c>
      <c r="K193" s="180">
        <f t="shared" si="22"/>
        <v>0</v>
      </c>
    </row>
    <row r="194" spans="2:11" outlineLevel="1">
      <c r="B194" s="190">
        <f t="shared" si="23"/>
        <v>22</v>
      </c>
      <c r="C194" s="191" t="str">
        <f t="shared" si="20"/>
        <v/>
      </c>
      <c r="D194" s="180">
        <f t="shared" si="24"/>
        <v>0</v>
      </c>
      <c r="E194" s="180">
        <f t="shared" si="24"/>
        <v>0</v>
      </c>
      <c r="F194" s="180">
        <f t="shared" si="24"/>
        <v>0</v>
      </c>
      <c r="G194" s="180">
        <f t="shared" si="24"/>
        <v>0</v>
      </c>
      <c r="H194" s="180">
        <f t="shared" si="24"/>
        <v>0</v>
      </c>
      <c r="I194" s="180">
        <f t="shared" si="24"/>
        <v>0</v>
      </c>
      <c r="J194" s="180">
        <f t="shared" si="24"/>
        <v>0</v>
      </c>
      <c r="K194" s="180">
        <f t="shared" si="22"/>
        <v>0</v>
      </c>
    </row>
    <row r="195" spans="2:11" outlineLevel="1">
      <c r="B195" s="190">
        <f t="shared" si="23"/>
        <v>23</v>
      </c>
      <c r="C195" s="191" t="str">
        <f t="shared" si="20"/>
        <v/>
      </c>
      <c r="D195" s="180">
        <f t="shared" si="24"/>
        <v>0</v>
      </c>
      <c r="E195" s="180">
        <f t="shared" si="24"/>
        <v>0</v>
      </c>
      <c r="F195" s="180">
        <f t="shared" si="24"/>
        <v>0</v>
      </c>
      <c r="G195" s="180">
        <f t="shared" si="24"/>
        <v>0</v>
      </c>
      <c r="H195" s="180">
        <f t="shared" si="24"/>
        <v>0</v>
      </c>
      <c r="I195" s="180">
        <f t="shared" si="24"/>
        <v>0</v>
      </c>
      <c r="J195" s="180">
        <f t="shared" si="24"/>
        <v>0</v>
      </c>
      <c r="K195" s="180">
        <f t="shared" si="22"/>
        <v>0</v>
      </c>
    </row>
    <row r="196" spans="2:11" outlineLevel="1">
      <c r="B196" s="190">
        <f t="shared" si="23"/>
        <v>24</v>
      </c>
      <c r="C196" s="191" t="str">
        <f t="shared" si="20"/>
        <v/>
      </c>
      <c r="D196" s="180">
        <f t="shared" si="24"/>
        <v>0</v>
      </c>
      <c r="E196" s="180">
        <f t="shared" si="24"/>
        <v>0</v>
      </c>
      <c r="F196" s="180">
        <f t="shared" si="24"/>
        <v>0</v>
      </c>
      <c r="G196" s="180">
        <f t="shared" si="24"/>
        <v>0</v>
      </c>
      <c r="H196" s="180">
        <f t="shared" si="24"/>
        <v>0</v>
      </c>
      <c r="I196" s="180">
        <f t="shared" si="24"/>
        <v>0</v>
      </c>
      <c r="J196" s="180">
        <f t="shared" si="24"/>
        <v>0</v>
      </c>
      <c r="K196" s="180">
        <f t="shared" si="22"/>
        <v>0</v>
      </c>
    </row>
    <row r="197" spans="2:11" outlineLevel="1">
      <c r="B197" s="190">
        <f t="shared" si="23"/>
        <v>25</v>
      </c>
      <c r="C197" s="191" t="str">
        <f t="shared" si="20"/>
        <v/>
      </c>
      <c r="D197" s="180">
        <f t="shared" si="24"/>
        <v>0</v>
      </c>
      <c r="E197" s="180">
        <f t="shared" si="24"/>
        <v>0</v>
      </c>
      <c r="F197" s="180">
        <f t="shared" si="24"/>
        <v>0</v>
      </c>
      <c r="G197" s="180">
        <f t="shared" si="24"/>
        <v>0</v>
      </c>
      <c r="H197" s="180">
        <f t="shared" si="24"/>
        <v>0</v>
      </c>
      <c r="I197" s="180">
        <f t="shared" si="24"/>
        <v>0</v>
      </c>
      <c r="J197" s="180">
        <f t="shared" si="24"/>
        <v>0</v>
      </c>
      <c r="K197" s="180">
        <f t="shared" si="22"/>
        <v>0</v>
      </c>
    </row>
    <row r="198" spans="2:11" outlineLevel="1">
      <c r="B198" s="190">
        <f t="shared" si="23"/>
        <v>26</v>
      </c>
      <c r="C198" s="191" t="str">
        <f t="shared" si="20"/>
        <v/>
      </c>
      <c r="D198" s="180">
        <f t="shared" si="24"/>
        <v>0</v>
      </c>
      <c r="E198" s="180">
        <f t="shared" si="24"/>
        <v>0</v>
      </c>
      <c r="F198" s="180">
        <f t="shared" si="24"/>
        <v>0</v>
      </c>
      <c r="G198" s="180">
        <f t="shared" si="24"/>
        <v>0</v>
      </c>
      <c r="H198" s="180">
        <f t="shared" si="24"/>
        <v>0</v>
      </c>
      <c r="I198" s="180">
        <f t="shared" si="24"/>
        <v>0</v>
      </c>
      <c r="J198" s="180">
        <f t="shared" si="24"/>
        <v>0</v>
      </c>
      <c r="K198" s="180">
        <f t="shared" si="22"/>
        <v>0</v>
      </c>
    </row>
    <row r="199" spans="2:11" outlineLevel="1">
      <c r="B199" s="190">
        <f t="shared" si="23"/>
        <v>27</v>
      </c>
      <c r="C199" s="191" t="str">
        <f t="shared" si="20"/>
        <v/>
      </c>
      <c r="D199" s="180">
        <f t="shared" si="24"/>
        <v>0</v>
      </c>
      <c r="E199" s="180">
        <f t="shared" si="24"/>
        <v>0</v>
      </c>
      <c r="F199" s="180">
        <f t="shared" si="24"/>
        <v>0</v>
      </c>
      <c r="G199" s="180">
        <f t="shared" si="24"/>
        <v>0</v>
      </c>
      <c r="H199" s="180">
        <f t="shared" si="24"/>
        <v>0</v>
      </c>
      <c r="I199" s="180">
        <f t="shared" si="24"/>
        <v>0</v>
      </c>
      <c r="J199" s="180">
        <f t="shared" si="24"/>
        <v>0</v>
      </c>
      <c r="K199" s="180">
        <f t="shared" si="22"/>
        <v>0</v>
      </c>
    </row>
    <row r="200" spans="2:11" outlineLevel="1">
      <c r="B200" s="190">
        <f t="shared" si="23"/>
        <v>28</v>
      </c>
      <c r="C200" s="191" t="str">
        <f t="shared" si="20"/>
        <v/>
      </c>
      <c r="D200" s="180">
        <f t="shared" si="24"/>
        <v>0</v>
      </c>
      <c r="E200" s="180">
        <f t="shared" si="24"/>
        <v>0</v>
      </c>
      <c r="F200" s="180">
        <f t="shared" si="24"/>
        <v>0</v>
      </c>
      <c r="G200" s="180">
        <f t="shared" si="24"/>
        <v>0</v>
      </c>
      <c r="H200" s="180">
        <f t="shared" si="24"/>
        <v>0</v>
      </c>
      <c r="I200" s="180">
        <f t="shared" si="24"/>
        <v>0</v>
      </c>
      <c r="J200" s="180">
        <f t="shared" si="24"/>
        <v>0</v>
      </c>
      <c r="K200" s="180">
        <f t="shared" si="22"/>
        <v>0</v>
      </c>
    </row>
    <row r="201" spans="2:11" outlineLevel="1">
      <c r="B201" s="190">
        <f t="shared" si="23"/>
        <v>29</v>
      </c>
      <c r="C201" s="191" t="str">
        <f t="shared" si="20"/>
        <v/>
      </c>
      <c r="D201" s="180">
        <f t="shared" si="24"/>
        <v>0</v>
      </c>
      <c r="E201" s="180">
        <f t="shared" si="24"/>
        <v>0</v>
      </c>
      <c r="F201" s="180">
        <f t="shared" si="24"/>
        <v>0</v>
      </c>
      <c r="G201" s="180">
        <f t="shared" si="24"/>
        <v>0</v>
      </c>
      <c r="H201" s="180">
        <f t="shared" si="24"/>
        <v>0</v>
      </c>
      <c r="I201" s="180">
        <f t="shared" si="24"/>
        <v>0</v>
      </c>
      <c r="J201" s="180">
        <f t="shared" si="24"/>
        <v>0</v>
      </c>
      <c r="K201" s="180">
        <f t="shared" si="22"/>
        <v>0</v>
      </c>
    </row>
    <row r="202" spans="2:11" outlineLevel="1">
      <c r="B202" s="190">
        <f t="shared" si="23"/>
        <v>30</v>
      </c>
      <c r="C202" s="191" t="str">
        <f t="shared" si="20"/>
        <v/>
      </c>
      <c r="D202" s="180">
        <f t="shared" si="24"/>
        <v>0</v>
      </c>
      <c r="E202" s="180">
        <f t="shared" si="24"/>
        <v>0</v>
      </c>
      <c r="F202" s="180">
        <f t="shared" si="24"/>
        <v>0</v>
      </c>
      <c r="G202" s="180">
        <f t="shared" si="24"/>
        <v>0</v>
      </c>
      <c r="H202" s="180">
        <f t="shared" si="24"/>
        <v>0</v>
      </c>
      <c r="I202" s="180">
        <f t="shared" si="24"/>
        <v>0</v>
      </c>
      <c r="J202" s="180">
        <f t="shared" si="24"/>
        <v>0</v>
      </c>
      <c r="K202" s="180">
        <f t="shared" si="22"/>
        <v>0</v>
      </c>
    </row>
    <row r="203" spans="2:11" outlineLevel="1">
      <c r="B203" s="190">
        <f t="shared" si="23"/>
        <v>31</v>
      </c>
      <c r="C203" s="191" t="str">
        <f t="shared" si="20"/>
        <v/>
      </c>
      <c r="D203" s="180">
        <f t="shared" si="24"/>
        <v>0</v>
      </c>
      <c r="E203" s="180">
        <f t="shared" si="24"/>
        <v>0</v>
      </c>
      <c r="F203" s="180">
        <f t="shared" si="24"/>
        <v>0</v>
      </c>
      <c r="G203" s="180">
        <f t="shared" si="24"/>
        <v>0</v>
      </c>
      <c r="H203" s="180">
        <f t="shared" si="24"/>
        <v>0</v>
      </c>
      <c r="I203" s="180">
        <f t="shared" si="24"/>
        <v>0</v>
      </c>
      <c r="J203" s="180">
        <f t="shared" si="24"/>
        <v>0</v>
      </c>
      <c r="K203" s="180">
        <f t="shared" si="22"/>
        <v>0</v>
      </c>
    </row>
    <row r="204" spans="2:11" outlineLevel="1">
      <c r="B204" s="190">
        <f t="shared" si="23"/>
        <v>32</v>
      </c>
      <c r="C204" s="191" t="str">
        <f t="shared" si="20"/>
        <v/>
      </c>
      <c r="D204" s="180">
        <f t="shared" si="24"/>
        <v>0</v>
      </c>
      <c r="E204" s="180">
        <f t="shared" si="24"/>
        <v>0</v>
      </c>
      <c r="F204" s="180">
        <f t="shared" si="24"/>
        <v>0</v>
      </c>
      <c r="G204" s="180">
        <f t="shared" si="24"/>
        <v>0</v>
      </c>
      <c r="H204" s="180">
        <f t="shared" si="24"/>
        <v>0</v>
      </c>
      <c r="I204" s="180">
        <f t="shared" si="24"/>
        <v>0</v>
      </c>
      <c r="J204" s="180">
        <f t="shared" si="24"/>
        <v>0</v>
      </c>
      <c r="K204" s="180">
        <f t="shared" si="22"/>
        <v>0</v>
      </c>
    </row>
    <row r="205" spans="2:11" outlineLevel="1">
      <c r="B205" s="190">
        <f t="shared" si="23"/>
        <v>33</v>
      </c>
      <c r="C205" s="191" t="str">
        <f t="shared" si="20"/>
        <v/>
      </c>
      <c r="D205" s="180">
        <f t="shared" ref="D205:J220" si="25">IFERROR(D40-D95-D150,"")</f>
        <v>0</v>
      </c>
      <c r="E205" s="180">
        <f t="shared" si="25"/>
        <v>0</v>
      </c>
      <c r="F205" s="180">
        <f t="shared" si="25"/>
        <v>0</v>
      </c>
      <c r="G205" s="180">
        <f t="shared" si="25"/>
        <v>0</v>
      </c>
      <c r="H205" s="180">
        <f t="shared" si="25"/>
        <v>0</v>
      </c>
      <c r="I205" s="180">
        <f t="shared" si="25"/>
        <v>0</v>
      </c>
      <c r="J205" s="180">
        <f t="shared" si="25"/>
        <v>0</v>
      </c>
      <c r="K205" s="180">
        <f t="shared" si="22"/>
        <v>0</v>
      </c>
    </row>
    <row r="206" spans="2:11" outlineLevel="1">
      <c r="B206" s="190">
        <f t="shared" si="23"/>
        <v>34</v>
      </c>
      <c r="C206" s="191" t="str">
        <f t="shared" si="20"/>
        <v/>
      </c>
      <c r="D206" s="180">
        <f t="shared" si="25"/>
        <v>0</v>
      </c>
      <c r="E206" s="180">
        <f t="shared" si="25"/>
        <v>0</v>
      </c>
      <c r="F206" s="180">
        <f t="shared" si="25"/>
        <v>0</v>
      </c>
      <c r="G206" s="180">
        <f t="shared" si="25"/>
        <v>0</v>
      </c>
      <c r="H206" s="180">
        <f t="shared" si="25"/>
        <v>0</v>
      </c>
      <c r="I206" s="180">
        <f t="shared" si="25"/>
        <v>0</v>
      </c>
      <c r="J206" s="180">
        <f t="shared" si="25"/>
        <v>0</v>
      </c>
      <c r="K206" s="180">
        <f t="shared" si="22"/>
        <v>0</v>
      </c>
    </row>
    <row r="207" spans="2:11" outlineLevel="1">
      <c r="B207" s="190">
        <f t="shared" si="23"/>
        <v>35</v>
      </c>
      <c r="C207" s="191" t="str">
        <f t="shared" si="20"/>
        <v/>
      </c>
      <c r="D207" s="180">
        <f t="shared" si="25"/>
        <v>0</v>
      </c>
      <c r="E207" s="180">
        <f t="shared" si="25"/>
        <v>0</v>
      </c>
      <c r="F207" s="180">
        <f t="shared" si="25"/>
        <v>0</v>
      </c>
      <c r="G207" s="180">
        <f t="shared" si="25"/>
        <v>0</v>
      </c>
      <c r="H207" s="180">
        <f t="shared" si="25"/>
        <v>0</v>
      </c>
      <c r="I207" s="180">
        <f t="shared" si="25"/>
        <v>0</v>
      </c>
      <c r="J207" s="180">
        <f t="shared" si="25"/>
        <v>0</v>
      </c>
      <c r="K207" s="180">
        <f t="shared" si="22"/>
        <v>0</v>
      </c>
    </row>
    <row r="208" spans="2:11" outlineLevel="1">
      <c r="B208" s="190">
        <f t="shared" si="23"/>
        <v>36</v>
      </c>
      <c r="C208" s="191" t="str">
        <f t="shared" si="20"/>
        <v/>
      </c>
      <c r="D208" s="180">
        <f t="shared" si="25"/>
        <v>0</v>
      </c>
      <c r="E208" s="180">
        <f t="shared" si="25"/>
        <v>0</v>
      </c>
      <c r="F208" s="180">
        <f t="shared" si="25"/>
        <v>0</v>
      </c>
      <c r="G208" s="180">
        <f t="shared" si="25"/>
        <v>0</v>
      </c>
      <c r="H208" s="180">
        <f t="shared" si="25"/>
        <v>0</v>
      </c>
      <c r="I208" s="180">
        <f t="shared" si="25"/>
        <v>0</v>
      </c>
      <c r="J208" s="180">
        <f t="shared" si="25"/>
        <v>0</v>
      </c>
      <c r="K208" s="180">
        <f t="shared" si="22"/>
        <v>0</v>
      </c>
    </row>
    <row r="209" spans="1:11" outlineLevel="1">
      <c r="B209" s="190">
        <f t="shared" si="23"/>
        <v>37</v>
      </c>
      <c r="C209" s="191" t="str">
        <f t="shared" si="20"/>
        <v/>
      </c>
      <c r="D209" s="180">
        <f t="shared" si="25"/>
        <v>0</v>
      </c>
      <c r="E209" s="180">
        <f t="shared" si="25"/>
        <v>0</v>
      </c>
      <c r="F209" s="180">
        <f t="shared" si="25"/>
        <v>0</v>
      </c>
      <c r="G209" s="180">
        <f t="shared" si="25"/>
        <v>0</v>
      </c>
      <c r="H209" s="180">
        <f t="shared" si="25"/>
        <v>0</v>
      </c>
      <c r="I209" s="180">
        <f t="shared" si="25"/>
        <v>0</v>
      </c>
      <c r="J209" s="180">
        <f t="shared" si="25"/>
        <v>0</v>
      </c>
      <c r="K209" s="180">
        <f t="shared" si="22"/>
        <v>0</v>
      </c>
    </row>
    <row r="210" spans="1:11" outlineLevel="1">
      <c r="B210" s="190">
        <f t="shared" si="23"/>
        <v>38</v>
      </c>
      <c r="C210" s="191" t="str">
        <f t="shared" si="20"/>
        <v/>
      </c>
      <c r="D210" s="180">
        <f t="shared" si="25"/>
        <v>0</v>
      </c>
      <c r="E210" s="180">
        <f t="shared" si="25"/>
        <v>0</v>
      </c>
      <c r="F210" s="180">
        <f t="shared" si="25"/>
        <v>0</v>
      </c>
      <c r="G210" s="180">
        <f t="shared" si="25"/>
        <v>0</v>
      </c>
      <c r="H210" s="180">
        <f t="shared" si="25"/>
        <v>0</v>
      </c>
      <c r="I210" s="180">
        <f t="shared" si="25"/>
        <v>0</v>
      </c>
      <c r="J210" s="180">
        <f t="shared" si="25"/>
        <v>0</v>
      </c>
      <c r="K210" s="180">
        <f t="shared" si="22"/>
        <v>0</v>
      </c>
    </row>
    <row r="211" spans="1:11" outlineLevel="1">
      <c r="B211" s="190">
        <f t="shared" si="23"/>
        <v>39</v>
      </c>
      <c r="C211" s="191" t="str">
        <f t="shared" si="20"/>
        <v/>
      </c>
      <c r="D211" s="180">
        <f t="shared" si="25"/>
        <v>0</v>
      </c>
      <c r="E211" s="180">
        <f t="shared" si="25"/>
        <v>0</v>
      </c>
      <c r="F211" s="180">
        <f t="shared" si="25"/>
        <v>0</v>
      </c>
      <c r="G211" s="180">
        <f t="shared" si="25"/>
        <v>0</v>
      </c>
      <c r="H211" s="180">
        <f t="shared" si="25"/>
        <v>0</v>
      </c>
      <c r="I211" s="180">
        <f t="shared" si="25"/>
        <v>0</v>
      </c>
      <c r="J211" s="180">
        <f t="shared" si="25"/>
        <v>0</v>
      </c>
      <c r="K211" s="180">
        <f t="shared" si="22"/>
        <v>0</v>
      </c>
    </row>
    <row r="212" spans="1:11" outlineLevel="1">
      <c r="B212" s="190">
        <f t="shared" si="23"/>
        <v>40</v>
      </c>
      <c r="C212" s="191" t="str">
        <f t="shared" si="20"/>
        <v/>
      </c>
      <c r="D212" s="180">
        <f t="shared" si="25"/>
        <v>0</v>
      </c>
      <c r="E212" s="180">
        <f t="shared" si="25"/>
        <v>0</v>
      </c>
      <c r="F212" s="180">
        <f t="shared" si="25"/>
        <v>0</v>
      </c>
      <c r="G212" s="180">
        <f t="shared" si="25"/>
        <v>0</v>
      </c>
      <c r="H212" s="180">
        <f t="shared" si="25"/>
        <v>0</v>
      </c>
      <c r="I212" s="180">
        <f t="shared" si="25"/>
        <v>0</v>
      </c>
      <c r="J212" s="180">
        <f t="shared" si="25"/>
        <v>0</v>
      </c>
      <c r="K212" s="180">
        <f t="shared" si="22"/>
        <v>0</v>
      </c>
    </row>
    <row r="213" spans="1:11" outlineLevel="1">
      <c r="B213" s="190">
        <f t="shared" si="23"/>
        <v>41</v>
      </c>
      <c r="C213" s="191" t="str">
        <f t="shared" si="20"/>
        <v/>
      </c>
      <c r="D213" s="180">
        <f t="shared" si="25"/>
        <v>0</v>
      </c>
      <c r="E213" s="180">
        <f t="shared" si="25"/>
        <v>0</v>
      </c>
      <c r="F213" s="180">
        <f t="shared" si="25"/>
        <v>0</v>
      </c>
      <c r="G213" s="180">
        <f t="shared" si="25"/>
        <v>0</v>
      </c>
      <c r="H213" s="180">
        <f t="shared" si="25"/>
        <v>0</v>
      </c>
      <c r="I213" s="180">
        <f t="shared" si="25"/>
        <v>0</v>
      </c>
      <c r="J213" s="180">
        <f t="shared" si="25"/>
        <v>0</v>
      </c>
      <c r="K213" s="180">
        <f t="shared" si="22"/>
        <v>0</v>
      </c>
    </row>
    <row r="214" spans="1:11" outlineLevel="1">
      <c r="B214" s="190">
        <f t="shared" si="23"/>
        <v>42</v>
      </c>
      <c r="C214" s="191" t="str">
        <f t="shared" si="20"/>
        <v/>
      </c>
      <c r="D214" s="180">
        <f t="shared" si="25"/>
        <v>0</v>
      </c>
      <c r="E214" s="180">
        <f t="shared" si="25"/>
        <v>0</v>
      </c>
      <c r="F214" s="180">
        <f t="shared" si="25"/>
        <v>0</v>
      </c>
      <c r="G214" s="180">
        <f t="shared" si="25"/>
        <v>0</v>
      </c>
      <c r="H214" s="180">
        <f t="shared" si="25"/>
        <v>0</v>
      </c>
      <c r="I214" s="180">
        <f t="shared" si="25"/>
        <v>0</v>
      </c>
      <c r="J214" s="180">
        <f t="shared" si="25"/>
        <v>0</v>
      </c>
      <c r="K214" s="180">
        <f t="shared" si="22"/>
        <v>0</v>
      </c>
    </row>
    <row r="215" spans="1:11" outlineLevel="1">
      <c r="B215" s="190">
        <f t="shared" si="23"/>
        <v>43</v>
      </c>
      <c r="C215" s="191" t="str">
        <f t="shared" si="20"/>
        <v/>
      </c>
      <c r="D215" s="180">
        <f t="shared" si="25"/>
        <v>0</v>
      </c>
      <c r="E215" s="180">
        <f t="shared" si="25"/>
        <v>0</v>
      </c>
      <c r="F215" s="180">
        <f t="shared" si="25"/>
        <v>0</v>
      </c>
      <c r="G215" s="180">
        <f t="shared" si="25"/>
        <v>0</v>
      </c>
      <c r="H215" s="180">
        <f t="shared" si="25"/>
        <v>0</v>
      </c>
      <c r="I215" s="180">
        <f t="shared" si="25"/>
        <v>0</v>
      </c>
      <c r="J215" s="180">
        <f t="shared" si="25"/>
        <v>0</v>
      </c>
      <c r="K215" s="180">
        <f t="shared" si="22"/>
        <v>0</v>
      </c>
    </row>
    <row r="216" spans="1:11" outlineLevel="1">
      <c r="B216" s="190">
        <f t="shared" si="23"/>
        <v>44</v>
      </c>
      <c r="C216" s="191" t="str">
        <f t="shared" si="20"/>
        <v/>
      </c>
      <c r="D216" s="180">
        <f t="shared" si="25"/>
        <v>0</v>
      </c>
      <c r="E216" s="180">
        <f t="shared" si="25"/>
        <v>0</v>
      </c>
      <c r="F216" s="180">
        <f t="shared" si="25"/>
        <v>0</v>
      </c>
      <c r="G216" s="180">
        <f t="shared" si="25"/>
        <v>0</v>
      </c>
      <c r="H216" s="180">
        <f t="shared" si="25"/>
        <v>0</v>
      </c>
      <c r="I216" s="180">
        <f t="shared" si="25"/>
        <v>0</v>
      </c>
      <c r="J216" s="180">
        <f t="shared" si="25"/>
        <v>0</v>
      </c>
      <c r="K216" s="180">
        <f t="shared" si="22"/>
        <v>0</v>
      </c>
    </row>
    <row r="217" spans="1:11" outlineLevel="1">
      <c r="B217" s="190">
        <f t="shared" si="23"/>
        <v>45</v>
      </c>
      <c r="C217" s="191" t="str">
        <f t="shared" si="20"/>
        <v/>
      </c>
      <c r="D217" s="180">
        <f t="shared" si="25"/>
        <v>0</v>
      </c>
      <c r="E217" s="180">
        <f t="shared" si="25"/>
        <v>0</v>
      </c>
      <c r="F217" s="180">
        <f t="shared" si="25"/>
        <v>0</v>
      </c>
      <c r="G217" s="180">
        <f t="shared" si="25"/>
        <v>0</v>
      </c>
      <c r="H217" s="180">
        <f t="shared" si="25"/>
        <v>0</v>
      </c>
      <c r="I217" s="180">
        <f t="shared" si="25"/>
        <v>0</v>
      </c>
      <c r="J217" s="180">
        <f t="shared" si="25"/>
        <v>0</v>
      </c>
      <c r="K217" s="180">
        <f t="shared" si="22"/>
        <v>0</v>
      </c>
    </row>
    <row r="218" spans="1:11" outlineLevel="1">
      <c r="B218" s="190">
        <f t="shared" si="23"/>
        <v>46</v>
      </c>
      <c r="C218" s="191" t="str">
        <f t="shared" si="20"/>
        <v/>
      </c>
      <c r="D218" s="180">
        <f t="shared" si="25"/>
        <v>0</v>
      </c>
      <c r="E218" s="180">
        <f t="shared" si="25"/>
        <v>0</v>
      </c>
      <c r="F218" s="180">
        <f t="shared" si="25"/>
        <v>0</v>
      </c>
      <c r="G218" s="180">
        <f t="shared" si="25"/>
        <v>0</v>
      </c>
      <c r="H218" s="180">
        <f t="shared" si="25"/>
        <v>0</v>
      </c>
      <c r="I218" s="180">
        <f t="shared" si="25"/>
        <v>0</v>
      </c>
      <c r="J218" s="180">
        <f t="shared" si="25"/>
        <v>0</v>
      </c>
      <c r="K218" s="180">
        <f t="shared" si="22"/>
        <v>0</v>
      </c>
    </row>
    <row r="219" spans="1:11" outlineLevel="1">
      <c r="B219" s="190">
        <f t="shared" si="23"/>
        <v>47</v>
      </c>
      <c r="C219" s="191" t="str">
        <f t="shared" si="20"/>
        <v/>
      </c>
      <c r="D219" s="180">
        <f t="shared" si="25"/>
        <v>0</v>
      </c>
      <c r="E219" s="180">
        <f t="shared" si="25"/>
        <v>0</v>
      </c>
      <c r="F219" s="180">
        <f t="shared" si="25"/>
        <v>0</v>
      </c>
      <c r="G219" s="180">
        <f t="shared" si="25"/>
        <v>0</v>
      </c>
      <c r="H219" s="180">
        <f t="shared" si="25"/>
        <v>0</v>
      </c>
      <c r="I219" s="180">
        <f t="shared" si="25"/>
        <v>0</v>
      </c>
      <c r="J219" s="180">
        <f t="shared" si="25"/>
        <v>0</v>
      </c>
      <c r="K219" s="180">
        <f t="shared" si="22"/>
        <v>0</v>
      </c>
    </row>
    <row r="220" spans="1:11" outlineLevel="1">
      <c r="B220" s="190">
        <f t="shared" si="23"/>
        <v>48</v>
      </c>
      <c r="C220" s="191" t="str">
        <f t="shared" si="20"/>
        <v/>
      </c>
      <c r="D220" s="180">
        <f t="shared" si="25"/>
        <v>0</v>
      </c>
      <c r="E220" s="180">
        <f t="shared" si="25"/>
        <v>0</v>
      </c>
      <c r="F220" s="180">
        <f t="shared" si="25"/>
        <v>0</v>
      </c>
      <c r="G220" s="180">
        <f t="shared" si="25"/>
        <v>0</v>
      </c>
      <c r="H220" s="180">
        <f t="shared" si="25"/>
        <v>0</v>
      </c>
      <c r="I220" s="180">
        <f t="shared" si="25"/>
        <v>0</v>
      </c>
      <c r="J220" s="180">
        <f t="shared" si="25"/>
        <v>0</v>
      </c>
      <c r="K220" s="180">
        <f t="shared" si="22"/>
        <v>0</v>
      </c>
    </row>
    <row r="221" spans="1:11" outlineLevel="1">
      <c r="B221" s="190">
        <f t="shared" si="23"/>
        <v>49</v>
      </c>
      <c r="C221" s="191" t="str">
        <f t="shared" si="20"/>
        <v/>
      </c>
      <c r="D221" s="180">
        <f t="shared" ref="D221:J222" si="26">IFERROR(D56-D111-D166,"")</f>
        <v>0</v>
      </c>
      <c r="E221" s="180">
        <f t="shared" si="26"/>
        <v>0</v>
      </c>
      <c r="F221" s="180">
        <f t="shared" si="26"/>
        <v>0</v>
      </c>
      <c r="G221" s="180">
        <f t="shared" si="26"/>
        <v>0</v>
      </c>
      <c r="H221" s="180">
        <f t="shared" si="26"/>
        <v>0</v>
      </c>
      <c r="I221" s="180">
        <f t="shared" si="26"/>
        <v>0</v>
      </c>
      <c r="J221" s="180">
        <f t="shared" si="26"/>
        <v>0</v>
      </c>
      <c r="K221" s="180">
        <f t="shared" si="22"/>
        <v>0</v>
      </c>
    </row>
    <row r="222" spans="1:11" outlineLevel="1">
      <c r="B222" s="190">
        <f t="shared" si="23"/>
        <v>50</v>
      </c>
      <c r="C222" s="191" t="str">
        <f t="shared" si="20"/>
        <v/>
      </c>
      <c r="D222" s="180">
        <f t="shared" si="26"/>
        <v>0</v>
      </c>
      <c r="E222" s="180">
        <f t="shared" si="26"/>
        <v>0</v>
      </c>
      <c r="F222" s="180">
        <f t="shared" si="26"/>
        <v>0</v>
      </c>
      <c r="G222" s="180">
        <f t="shared" si="26"/>
        <v>0</v>
      </c>
      <c r="H222" s="180">
        <f t="shared" si="26"/>
        <v>0</v>
      </c>
      <c r="I222" s="180">
        <f t="shared" si="26"/>
        <v>0</v>
      </c>
      <c r="J222" s="180">
        <f t="shared" si="26"/>
        <v>0</v>
      </c>
      <c r="K222" s="180">
        <f t="shared" si="22"/>
        <v>0</v>
      </c>
    </row>
    <row r="223" spans="1:11">
      <c r="C223" s="200" t="str">
        <f t="shared" si="20"/>
        <v>Total</v>
      </c>
      <c r="D223" s="193">
        <f>IFERROR(SUM(D173:D222),"")</f>
        <v>16.137180845454196</v>
      </c>
      <c r="E223" s="193">
        <f>IFERROR(SUM(E173:E222),"")</f>
        <v>-6.5650330060080115</v>
      </c>
      <c r="F223" s="193">
        <f t="shared" ref="F223:K223" si="27">IFERROR(SUM(F173:F222),"")</f>
        <v>10.080707058107436</v>
      </c>
      <c r="G223" s="193">
        <f t="shared" si="27"/>
        <v>12.710973881695585</v>
      </c>
      <c r="H223" s="193">
        <f t="shared" si="27"/>
        <v>9.9851475760777237</v>
      </c>
      <c r="I223" s="193">
        <f t="shared" si="27"/>
        <v>11.39764758262146</v>
      </c>
      <c r="J223" s="193">
        <f t="shared" si="27"/>
        <v>17.439711637529619</v>
      </c>
      <c r="K223" s="193">
        <f t="shared" si="27"/>
        <v>61.61418773603183</v>
      </c>
    </row>
    <row r="224" spans="1:11" s="194" customFormat="1">
      <c r="A224" s="201"/>
      <c r="C224" s="196"/>
    </row>
    <row r="225" spans="4:6">
      <c r="D225" s="203"/>
      <c r="F225" s="203"/>
    </row>
  </sheetData>
  <mergeCells count="9">
    <mergeCell ref="A170:B170"/>
    <mergeCell ref="C170:K170"/>
    <mergeCell ref="A5:B5"/>
    <mergeCell ref="C5:K5"/>
    <mergeCell ref="N5:V5"/>
    <mergeCell ref="A60:B60"/>
    <mergeCell ref="C60:K60"/>
    <mergeCell ref="A115:B115"/>
    <mergeCell ref="C115:K115"/>
  </mergeCells>
  <conditionalFormatting sqref="E2">
    <cfRule type="cellIs" dxfId="9" priority="1" operator="equal">
      <formula>"Check"</formula>
    </cfRule>
    <cfRule type="cellIs" dxfId="8" priority="2" operator="equal">
      <formula>"Ok"</formula>
    </cfRule>
  </conditionalFormatting>
  <conditionalFormatting sqref="G2">
    <cfRule type="cellIs" dxfId="7" priority="3" operator="equal">
      <formula>"Check"</formula>
    </cfRule>
    <cfRule type="cellIs" dxfId="6" priority="4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autoPageBreaks="0"/>
  </sheetPr>
  <dimension ref="A1:AB13"/>
  <sheetViews>
    <sheetView tabSelected="1" workbookViewId="0"/>
  </sheetViews>
  <sheetFormatPr defaultColWidth="0" defaultRowHeight="18" customHeight="1" zeroHeight="1"/>
  <cols>
    <col min="1" max="2" width="1.28515625" style="2" customWidth="1"/>
    <col min="3" max="3" width="26.42578125" style="1" customWidth="1"/>
    <col min="4" max="4" width="79.28515625" style="1" customWidth="1"/>
    <col min="5" max="5" width="2.85546875" style="1" customWidth="1"/>
    <col min="6" max="6" width="2.85546875" style="2" customWidth="1"/>
    <col min="7" max="28" width="12.7109375" style="2" hidden="1" customWidth="1"/>
    <col min="29" max="16384" width="9.140625" style="2" hidden="1"/>
  </cols>
  <sheetData>
    <row r="1" spans="2:13" s="5" customFormat="1" ht="18" customHeight="1">
      <c r="B1" s="3" t="str">
        <f>'Input | General'!$B$1</f>
        <v>Evoenergy 2024-29 Final Decision - Capital expenditure sharing scheme model</v>
      </c>
      <c r="D1" s="4"/>
      <c r="E1" s="4"/>
    </row>
    <row r="2" spans="2:13" ht="18" customHeight="1">
      <c r="B2" s="22" t="s">
        <v>4</v>
      </c>
    </row>
    <row r="3" spans="2:13" ht="3" customHeight="1">
      <c r="C3" s="2"/>
    </row>
    <row r="4" spans="2:13" s="6" customFormat="1" ht="12.75" customHeight="1">
      <c r="B4" s="204"/>
      <c r="C4" s="205" t="s">
        <v>10</v>
      </c>
      <c r="D4" s="206"/>
      <c r="E4" s="206"/>
      <c r="F4" s="204"/>
      <c r="G4" s="204"/>
      <c r="H4" s="204"/>
      <c r="I4" s="204"/>
      <c r="J4" s="204"/>
      <c r="K4" s="204"/>
      <c r="L4" s="204"/>
      <c r="M4" s="204"/>
    </row>
    <row r="5" spans="2:13" ht="11.25" customHeight="1"/>
    <row r="6" spans="2:13" ht="11.25" customHeight="1">
      <c r="C6" s="20" t="s">
        <v>11</v>
      </c>
      <c r="D6" s="20" t="s">
        <v>12</v>
      </c>
      <c r="E6" s="20"/>
    </row>
    <row r="7" spans="2:13" ht="11.25" customHeight="1">
      <c r="C7" s="78" t="s">
        <v>13</v>
      </c>
      <c r="D7" s="21" t="s">
        <v>14</v>
      </c>
      <c r="E7" s="21"/>
      <c r="F7" s="19"/>
      <c r="G7" s="19"/>
      <c r="H7" s="19"/>
      <c r="I7" s="19"/>
      <c r="J7" s="19"/>
      <c r="K7" s="19"/>
      <c r="L7" s="19"/>
      <c r="M7" s="19"/>
    </row>
    <row r="8" spans="2:13" ht="11.25" customHeight="1">
      <c r="C8" s="78" t="s">
        <v>15</v>
      </c>
      <c r="D8" s="21" t="s">
        <v>16</v>
      </c>
      <c r="E8" s="21"/>
      <c r="F8" s="19"/>
      <c r="G8" s="19"/>
      <c r="H8" s="19"/>
      <c r="I8" s="19"/>
      <c r="J8" s="19"/>
      <c r="K8" s="19"/>
      <c r="L8" s="19"/>
      <c r="M8" s="19"/>
    </row>
    <row r="9" spans="2:13" ht="11.25" customHeight="1">
      <c r="C9" s="78" t="s">
        <v>17</v>
      </c>
      <c r="D9" s="21" t="s">
        <v>18</v>
      </c>
      <c r="E9" s="21"/>
      <c r="F9" s="19"/>
      <c r="G9" s="19"/>
      <c r="H9" s="19"/>
      <c r="I9" s="19"/>
      <c r="J9" s="19"/>
      <c r="K9" s="19"/>
      <c r="L9" s="19"/>
      <c r="M9" s="19"/>
    </row>
    <row r="10" spans="2:13" ht="11.25" customHeight="1">
      <c r="C10" s="78" t="s">
        <v>19</v>
      </c>
      <c r="D10" s="21" t="s">
        <v>20</v>
      </c>
      <c r="E10" s="21"/>
      <c r="F10" s="19"/>
      <c r="G10" s="19"/>
      <c r="H10" s="19"/>
      <c r="I10" s="19"/>
      <c r="J10" s="19"/>
      <c r="K10" s="19"/>
      <c r="L10" s="19"/>
      <c r="M10" s="19"/>
    </row>
    <row r="11" spans="2:13" ht="11.25" customHeight="1">
      <c r="C11" s="78" t="s">
        <v>21</v>
      </c>
      <c r="D11" s="21" t="s">
        <v>22</v>
      </c>
      <c r="E11" s="21"/>
      <c r="F11" s="19"/>
      <c r="G11" s="19"/>
      <c r="H11" s="19"/>
      <c r="I11" s="19"/>
      <c r="J11" s="19"/>
      <c r="K11" s="19"/>
      <c r="L11" s="19"/>
      <c r="M11" s="19"/>
    </row>
    <row r="12" spans="2:13" ht="12.75" customHeight="1"/>
    <row r="13" spans="2:13" s="6" customFormat="1" ht="12.75" customHeight="1">
      <c r="B13" s="204"/>
      <c r="C13" s="205" t="s">
        <v>23</v>
      </c>
      <c r="D13" s="206"/>
      <c r="E13" s="206"/>
      <c r="F13" s="204"/>
      <c r="G13" s="204"/>
      <c r="H13" s="204"/>
      <c r="I13" s="204"/>
      <c r="J13" s="204"/>
      <c r="K13" s="204"/>
      <c r="L13" s="204"/>
      <c r="M13" s="204"/>
    </row>
  </sheetData>
  <hyperlinks>
    <hyperlink ref="C7" location="'Input | General'!A1" display="Input | General" xr:uid="{00000000-0004-0000-0000-000000000000}"/>
    <hyperlink ref="C9" location="'Input | Reported Capex'!A1" display="Input | Reported Capex" xr:uid="{00000000-0004-0000-0000-000001000000}"/>
    <hyperlink ref="C8" location="'Input | Inflation and Disc Rate'!A1" display="Input | Inflation and Disc Rate" xr:uid="{00000000-0004-0000-0000-000002000000}"/>
    <hyperlink ref="C10" location="'Calc | CESS Revenue Increments'!A1" display="Calc | CESS Revenue Increments" xr:uid="{00000000-0004-0000-0000-000003000000}"/>
    <hyperlink ref="C11" location="'Output | Models'!A1" display="Output | Models" xr:uid="{00000000-0004-0000-0000-000004000000}"/>
  </hyperlinks>
  <pageMargins left="0.7" right="0.7" top="0.75" bottom="0.75" header="0.3" footer="0.3"/>
  <pageSetup paperSize="9"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99"/>
  </sheetPr>
  <dimension ref="A1:V22"/>
  <sheetViews>
    <sheetView workbookViewId="0"/>
  </sheetViews>
  <sheetFormatPr defaultColWidth="0" defaultRowHeight="0" customHeight="1" zeroHeight="1"/>
  <cols>
    <col min="1" max="2" width="1.28515625" style="9" customWidth="1"/>
    <col min="3" max="3" width="56.7109375" style="10" customWidth="1"/>
    <col min="4" max="4" width="20.5703125" style="9" customWidth="1"/>
    <col min="5" max="8" width="12.7109375" style="9" customWidth="1"/>
    <col min="9" max="9" width="9.42578125" style="9" customWidth="1"/>
    <col min="10" max="10" width="9.28515625" style="9" customWidth="1"/>
    <col min="11" max="12" width="2.85546875" style="9" customWidth="1"/>
    <col min="13" max="22" width="9.140625" style="9" hidden="1" customWidth="1"/>
    <col min="23" max="16384" width="12.7109375" style="9" hidden="1"/>
  </cols>
  <sheetData>
    <row r="1" spans="1:13" s="2" customFormat="1" ht="18" customHeight="1">
      <c r="B1" s="3" t="str">
        <f>$D$6&amp;" "&amp;$D$8&amp;" "&amp;D7&amp;" - "&amp;"Capital expenditure sharing scheme model"</f>
        <v>Evoenergy 2024-29 Final Decision - Capital expenditure sharing scheme model</v>
      </c>
      <c r="F1" s="75"/>
      <c r="G1" s="76" t="s">
        <v>0</v>
      </c>
      <c r="H1" s="112" t="s">
        <v>1</v>
      </c>
      <c r="I1" s="115" t="s">
        <v>24</v>
      </c>
      <c r="M1" s="77"/>
    </row>
    <row r="2" spans="1:13" s="2" customFormat="1" ht="18" customHeight="1">
      <c r="B2" s="8" t="s">
        <v>13</v>
      </c>
    </row>
    <row r="3" spans="1:13" s="2" customFormat="1" ht="3" customHeight="1">
      <c r="B3" s="1"/>
    </row>
    <row r="4" spans="1:13" s="42" customFormat="1" ht="12.75" customHeight="1">
      <c r="A4" s="204"/>
      <c r="B4" s="205" t="s">
        <v>13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</row>
    <row r="5" spans="1:13" s="19" customFormat="1" ht="11.25" customHeight="1">
      <c r="C5" s="20"/>
    </row>
    <row r="6" spans="1:13" s="48" customFormat="1" ht="11.25" customHeight="1">
      <c r="C6" s="47" t="s">
        <v>25</v>
      </c>
      <c r="D6" s="113" t="s">
        <v>26</v>
      </c>
      <c r="J6" s="54"/>
      <c r="K6" s="54"/>
      <c r="L6" s="54"/>
      <c r="M6" s="54"/>
    </row>
    <row r="7" spans="1:13" s="48" customFormat="1" ht="11.25" customHeight="1">
      <c r="C7" s="47" t="s">
        <v>27</v>
      </c>
      <c r="D7" s="113" t="s">
        <v>28</v>
      </c>
      <c r="I7" s="54"/>
      <c r="J7" s="54"/>
      <c r="K7" s="54"/>
      <c r="L7" s="54"/>
    </row>
    <row r="8" spans="1:13" s="48" customFormat="1" ht="11.25" customHeight="1">
      <c r="C8" s="47" t="s">
        <v>29</v>
      </c>
      <c r="D8" s="113" t="s">
        <v>30</v>
      </c>
      <c r="J8" s="54"/>
      <c r="K8" s="54"/>
      <c r="L8" s="54"/>
      <c r="M8" s="54"/>
    </row>
    <row r="9" spans="1:13" s="48" customFormat="1" ht="11.25" customHeight="1">
      <c r="C9" s="135" t="s">
        <v>31</v>
      </c>
      <c r="D9" s="113" t="s">
        <v>3</v>
      </c>
      <c r="J9" s="54"/>
      <c r="K9" s="54"/>
      <c r="L9" s="54"/>
      <c r="M9" s="54"/>
    </row>
    <row r="10" spans="1:13" s="48" customFormat="1" ht="11.25" customHeight="1">
      <c r="C10" s="47"/>
      <c r="J10" s="54"/>
      <c r="K10" s="54"/>
      <c r="L10" s="54"/>
      <c r="M10" s="54"/>
    </row>
    <row r="11" spans="1:13" s="48" customFormat="1" ht="11.25" customHeight="1">
      <c r="C11" s="64" t="s">
        <v>32</v>
      </c>
      <c r="J11" s="54"/>
      <c r="K11" s="54"/>
      <c r="L11" s="54"/>
      <c r="M11" s="54"/>
    </row>
    <row r="12" spans="1:13" s="48" customFormat="1" ht="11.25" customHeight="1">
      <c r="C12" s="47"/>
      <c r="D12" s="49" t="s">
        <v>33</v>
      </c>
      <c r="E12" s="49" t="s">
        <v>34</v>
      </c>
      <c r="F12" s="49" t="s">
        <v>35</v>
      </c>
      <c r="G12" s="49" t="s">
        <v>36</v>
      </c>
      <c r="H12" s="49" t="s">
        <v>37</v>
      </c>
      <c r="J12" s="54"/>
      <c r="K12" s="54"/>
      <c r="L12" s="54"/>
      <c r="M12" s="54"/>
    </row>
    <row r="13" spans="1:13" s="48" customFormat="1" ht="11.25" customHeight="1">
      <c r="C13" s="47" t="s">
        <v>38</v>
      </c>
      <c r="D13" s="134" t="str">
        <f t="shared" ref="D13:F13" si="0">IF(LEN(E13)&gt;4,CONCATENATE(LEFT(E13,4)-1&amp;"–"&amp;IF(RIGHT(E13,2)="00","99",IF(RIGHT(E13,2)-1&lt;10,"0","")&amp;RIGHT(E13,2)-1)),E13-1)</f>
        <v>2019–20</v>
      </c>
      <c r="E13" s="134" t="str">
        <f t="shared" si="0"/>
        <v>2020–21</v>
      </c>
      <c r="F13" s="134" t="str">
        <f t="shared" si="0"/>
        <v>2021–22</v>
      </c>
      <c r="G13" s="134" t="str">
        <f>IF(LEN(H13)&gt;4,CONCATENATE(LEFT(H13,4)-1&amp;"–"&amp;IF(RIGHT(H13,2)="00","99",IF(RIGHT(H13,2)-1&lt;10,"0","")&amp;RIGHT(H13,2)-1)),H13-1)</f>
        <v>2022–23</v>
      </c>
      <c r="H13" s="134" t="str">
        <f>IF(LEN(D9)&gt;4,CONCATENATE(LEFT(D9,4)-1&amp;"–"&amp;IF(RIGHT(D9,2)="00","99",IF(RIGHT(D9,2)-1&lt;10,"0","")&amp;RIGHT(D9,2)-1)),D9-1)</f>
        <v>2023–24</v>
      </c>
      <c r="J13" s="54"/>
      <c r="K13" s="54"/>
      <c r="L13" s="54"/>
      <c r="M13" s="54"/>
    </row>
    <row r="14" spans="1:13" s="48" customFormat="1" ht="11.25" customHeight="1">
      <c r="C14" s="47" t="s">
        <v>39</v>
      </c>
      <c r="D14" s="113" t="s">
        <v>6</v>
      </c>
      <c r="E14" s="113" t="s">
        <v>6</v>
      </c>
      <c r="F14" s="113" t="s">
        <v>6</v>
      </c>
      <c r="G14" s="113" t="s">
        <v>6</v>
      </c>
      <c r="H14" s="113" t="s">
        <v>6</v>
      </c>
      <c r="J14" s="54"/>
      <c r="K14" s="54"/>
      <c r="L14" s="54"/>
      <c r="M14" s="54"/>
    </row>
    <row r="15" spans="1:13" s="48" customFormat="1" ht="11.25" customHeight="1">
      <c r="C15" s="47" t="s">
        <v>40</v>
      </c>
      <c r="D15" s="113" t="s">
        <v>41</v>
      </c>
      <c r="E15" s="113" t="s">
        <v>41</v>
      </c>
      <c r="F15" s="113" t="s">
        <v>41</v>
      </c>
      <c r="G15" s="113" t="s">
        <v>42</v>
      </c>
      <c r="H15" s="113" t="s">
        <v>42</v>
      </c>
      <c r="J15" s="54"/>
      <c r="K15" s="54"/>
      <c r="L15" s="54"/>
      <c r="M15" s="54"/>
    </row>
    <row r="16" spans="1:13" s="48" customFormat="1" ht="11.25" customHeight="1">
      <c r="C16" s="47"/>
      <c r="D16" s="54"/>
      <c r="E16" s="54"/>
      <c r="F16" s="54"/>
      <c r="G16" s="54"/>
      <c r="H16" s="54"/>
      <c r="J16" s="54"/>
      <c r="K16" s="54"/>
      <c r="L16" s="54"/>
      <c r="M16" s="54"/>
    </row>
    <row r="17" spans="1:13" s="48" customFormat="1" ht="11.25" customHeight="1">
      <c r="C17" s="47"/>
      <c r="D17" s="49" t="s">
        <v>33</v>
      </c>
      <c r="E17" s="49" t="s">
        <v>34</v>
      </c>
      <c r="F17" s="49" t="s">
        <v>35</v>
      </c>
      <c r="G17" s="49" t="s">
        <v>36</v>
      </c>
      <c r="H17" s="49" t="s">
        <v>37</v>
      </c>
      <c r="J17" s="54"/>
      <c r="K17" s="54"/>
      <c r="L17" s="54"/>
      <c r="M17" s="54"/>
    </row>
    <row r="18" spans="1:13" s="48" customFormat="1" ht="11.25" customHeight="1">
      <c r="C18" s="47" t="s">
        <v>43</v>
      </c>
      <c r="D18" s="144" t="str">
        <f>D9</f>
        <v>2024-25</v>
      </c>
      <c r="E18" s="144" t="str">
        <f>IF(LEN(D18)&gt;4,CONCATENATE(LEFT(D18,4)+1&amp;"–"&amp;IF(RIGHT(D18,2)+1&gt;9,"","0")&amp;RIGHT(D18,2)+1),D18+1)</f>
        <v>2025–26</v>
      </c>
      <c r="F18" s="144" t="str">
        <f t="shared" ref="F18:H18" si="1">IF(LEN(E18)&gt;4,CONCATENATE(LEFT(E18,4)+1&amp;"–"&amp;IF(RIGHT(E18,2)+1&gt;9,"","0")&amp;RIGHT(E18,2)+1),E18+1)</f>
        <v>2026–27</v>
      </c>
      <c r="G18" s="144" t="str">
        <f t="shared" si="1"/>
        <v>2027–28</v>
      </c>
      <c r="H18" s="144" t="str">
        <f t="shared" si="1"/>
        <v>2028–29</v>
      </c>
      <c r="J18" s="54"/>
      <c r="K18" s="54"/>
      <c r="L18" s="54"/>
      <c r="M18" s="54"/>
    </row>
    <row r="19" spans="1:13" s="48" customFormat="1" ht="11.25" customHeight="1">
      <c r="C19" s="54"/>
      <c r="D19" s="54"/>
      <c r="E19" s="54"/>
      <c r="F19" s="54"/>
      <c r="G19" s="54"/>
      <c r="H19" s="54"/>
      <c r="J19" s="54"/>
      <c r="K19" s="54"/>
      <c r="L19" s="54"/>
      <c r="M19" s="54"/>
    </row>
    <row r="20" spans="1:13" s="48" customFormat="1" ht="11.25" customHeight="1">
      <c r="J20" s="54"/>
      <c r="K20" s="54"/>
      <c r="L20" s="54"/>
      <c r="M20" s="54"/>
    </row>
    <row r="21" spans="1:13" s="42" customFormat="1" ht="12.75" customHeight="1">
      <c r="A21" s="204"/>
      <c r="B21" s="205" t="s">
        <v>23</v>
      </c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</row>
    <row r="22" spans="1:13" ht="18" hidden="1" customHeight="1"/>
  </sheetData>
  <dataValidations count="2">
    <dataValidation type="list" allowBlank="1" showInputMessage="1" showErrorMessage="1" sqref="D14:H14" xr:uid="{00000000-0002-0000-0100-000000000000}">
      <formula1>"Yes, No, N/A"</formula1>
    </dataValidation>
    <dataValidation type="list" allowBlank="1" showInputMessage="1" showErrorMessage="1" sqref="D15:H15" xr:uid="{00000000-0002-0000-0100-000001000000}">
      <formula1>"Actual, Estimate, N/A"</formula1>
    </dataValidation>
  </dataValidations>
  <pageMargins left="0.7" right="0.7" top="0.75" bottom="0.75" header="0.3" footer="0.3"/>
  <pageSetup paperSize="9" scale="5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</sheetPr>
  <dimension ref="A1:AF108"/>
  <sheetViews>
    <sheetView showGridLines="0" zoomScaleNormal="100" workbookViewId="0"/>
  </sheetViews>
  <sheetFormatPr defaultColWidth="0" defaultRowHeight="18" customHeight="1" zeroHeight="1"/>
  <cols>
    <col min="1" max="2" width="1.140625" style="15" customWidth="1"/>
    <col min="3" max="3" width="36.7109375" style="15" customWidth="1"/>
    <col min="4" max="5" width="22.85546875" style="15" customWidth="1"/>
    <col min="6" max="6" width="12.7109375" style="15" customWidth="1"/>
    <col min="7" max="12" width="12.7109375" style="2" customWidth="1"/>
    <col min="13" max="13" width="12.5703125" style="14" customWidth="1"/>
    <col min="14" max="16" width="12.7109375" style="15" customWidth="1"/>
    <col min="17" max="18" width="2.85546875" style="15" customWidth="1"/>
    <col min="19" max="32" width="12.7109375" style="15" hidden="1" customWidth="1"/>
    <col min="33" max="16384" width="9.140625" style="15" hidden="1"/>
  </cols>
  <sheetData>
    <row r="1" spans="1:20" s="2" customFormat="1" ht="18" customHeight="1">
      <c r="B1" s="3" t="str">
        <f>'Input | General'!$B$1</f>
        <v>Evoenergy 2024-29 Final Decision - Capital expenditure sharing scheme model</v>
      </c>
      <c r="D1" s="3"/>
      <c r="E1" s="3"/>
      <c r="F1" s="3"/>
      <c r="G1" s="75"/>
      <c r="H1" s="76" t="s">
        <v>0</v>
      </c>
      <c r="I1" s="112" t="s">
        <v>1</v>
      </c>
      <c r="J1" s="115" t="s">
        <v>24</v>
      </c>
      <c r="K1" s="109"/>
      <c r="N1" s="77"/>
      <c r="O1" s="54"/>
      <c r="P1" s="54"/>
      <c r="Q1" s="54"/>
      <c r="R1" s="54"/>
      <c r="S1" s="54"/>
      <c r="T1" s="54"/>
    </row>
    <row r="2" spans="1:20" s="2" customFormat="1" ht="18" customHeight="1">
      <c r="C2" s="8" t="s">
        <v>44</v>
      </c>
      <c r="D2" s="8"/>
      <c r="E2" s="8"/>
      <c r="F2" s="8"/>
    </row>
    <row r="3" spans="1:20" s="2" customFormat="1" ht="3" customHeight="1">
      <c r="C3" s="1"/>
      <c r="D3" s="1"/>
      <c r="E3" s="1"/>
      <c r="F3" s="1"/>
      <c r="M3" s="14"/>
    </row>
    <row r="4" spans="1:20" s="56" customFormat="1" ht="12.75" customHeight="1">
      <c r="A4" s="208"/>
      <c r="B4" s="208"/>
      <c r="C4" s="205" t="s">
        <v>45</v>
      </c>
      <c r="D4" s="209"/>
      <c r="E4" s="209"/>
      <c r="F4" s="209"/>
      <c r="G4" s="208"/>
      <c r="H4" s="208"/>
      <c r="I4" s="208"/>
      <c r="J4" s="208"/>
      <c r="K4" s="208"/>
      <c r="L4" s="208"/>
      <c r="M4" s="210"/>
      <c r="N4" s="208"/>
      <c r="O4" s="208"/>
      <c r="P4" s="208"/>
      <c r="Q4" s="208"/>
      <c r="R4" s="208"/>
      <c r="S4" s="208"/>
      <c r="T4" s="208"/>
    </row>
    <row r="5" spans="1:20" ht="11.25" customHeight="1">
      <c r="A5" s="2"/>
      <c r="B5" s="2"/>
      <c r="C5" s="11"/>
      <c r="D5" s="54"/>
      <c r="E5" s="54"/>
      <c r="F5" s="54"/>
      <c r="N5" s="2"/>
    </row>
    <row r="6" spans="1:20" ht="11.25" customHeight="1">
      <c r="A6" s="2"/>
      <c r="B6" s="2"/>
      <c r="C6" s="11"/>
      <c r="D6" s="52" t="s">
        <v>46</v>
      </c>
      <c r="E6" s="52" t="s">
        <v>47</v>
      </c>
      <c r="F6" s="52"/>
      <c r="N6" s="2"/>
    </row>
    <row r="7" spans="1:20" ht="11.25" customHeight="1">
      <c r="A7" s="2"/>
      <c r="B7" s="2"/>
      <c r="C7" s="11"/>
      <c r="D7" s="54"/>
      <c r="E7" s="54"/>
      <c r="F7" s="123" t="str">
        <f>IF(LEN(G7)&gt;4,CONCATENATE(LEFT(G7,4)-1&amp;"–"&amp;IF(RIGHT(G7,2)="00","99",IF(RIGHT(G7,2)-1&lt;10,"0","")&amp;RIGHT(G7,2)-1)),G7-1)</f>
        <v>2018–19</v>
      </c>
      <c r="G7" s="122" t="str">
        <f>'Input | General'!D13</f>
        <v>2019–20</v>
      </c>
      <c r="H7" s="122" t="str">
        <f>'Input | General'!E13</f>
        <v>2020–21</v>
      </c>
      <c r="I7" s="122" t="str">
        <f>'Input | General'!F13</f>
        <v>2021–22</v>
      </c>
      <c r="J7" s="122" t="str">
        <f>'Input | General'!G13</f>
        <v>2022–23</v>
      </c>
      <c r="K7" s="122" t="str">
        <f>'Input | General'!H13</f>
        <v>2023–24</v>
      </c>
      <c r="L7" s="122" t="str">
        <f>'Input | General'!D18</f>
        <v>2024-25</v>
      </c>
      <c r="M7" s="122" t="str">
        <f>'Input | General'!E18</f>
        <v>2025–26</v>
      </c>
      <c r="N7" s="122" t="str">
        <f>'Input | General'!F18</f>
        <v>2026–27</v>
      </c>
      <c r="O7" s="122" t="str">
        <f>'Input | General'!G18</f>
        <v>2027–28</v>
      </c>
      <c r="P7" s="122" t="str">
        <f>'Input | General'!H18</f>
        <v>2028–29</v>
      </c>
    </row>
    <row r="8" spans="1:20" ht="11.25" customHeight="1">
      <c r="A8" s="2"/>
      <c r="B8" s="2"/>
      <c r="C8" s="55" t="s">
        <v>48</v>
      </c>
      <c r="D8" s="53" t="s">
        <v>49</v>
      </c>
      <c r="E8" s="53" t="s">
        <v>50</v>
      </c>
      <c r="F8" s="53"/>
      <c r="G8" s="143">
        <v>1.8404907975460238E-2</v>
      </c>
      <c r="H8" s="143">
        <v>8.6058519793459354E-3</v>
      </c>
      <c r="I8" s="143">
        <v>3.4982935153583528E-2</v>
      </c>
      <c r="J8" s="143">
        <v>7.8318219291014124E-2</v>
      </c>
      <c r="K8" s="143">
        <v>4.1000000000000002E-2</v>
      </c>
      <c r="L8" s="59"/>
      <c r="M8" s="59"/>
      <c r="N8" s="59"/>
      <c r="O8" s="59"/>
      <c r="P8" s="59"/>
    </row>
    <row r="9" spans="1:20" ht="11.25" customHeight="1">
      <c r="A9" s="2"/>
      <c r="B9" s="2"/>
      <c r="C9" s="55" t="s">
        <v>51</v>
      </c>
      <c r="D9" s="53" t="s">
        <v>49</v>
      </c>
      <c r="E9" s="53" t="s">
        <v>50</v>
      </c>
      <c r="F9" s="53"/>
      <c r="G9" s="93"/>
      <c r="H9" s="93"/>
      <c r="I9" s="93"/>
      <c r="J9" s="93"/>
      <c r="K9" s="93"/>
      <c r="L9" s="143">
        <v>3.3000000000000002E-2</v>
      </c>
      <c r="M9" s="147">
        <f t="shared" ref="M9:P9" si="0">L9</f>
        <v>3.3000000000000002E-2</v>
      </c>
      <c r="N9" s="147">
        <f t="shared" si="0"/>
        <v>3.3000000000000002E-2</v>
      </c>
      <c r="O9" s="147">
        <f t="shared" si="0"/>
        <v>3.3000000000000002E-2</v>
      </c>
      <c r="P9" s="147">
        <f t="shared" si="0"/>
        <v>3.3000000000000002E-2</v>
      </c>
    </row>
    <row r="10" spans="1:20" ht="11.25" customHeight="1">
      <c r="A10" s="2"/>
      <c r="B10" s="2"/>
      <c r="C10" s="99" t="str">
        <f>"CPI Index (base year "&amp;F7&amp;")"</f>
        <v>CPI Index (base year 2018–19)</v>
      </c>
      <c r="D10" s="53" t="s">
        <v>49</v>
      </c>
      <c r="E10" s="53" t="s">
        <v>4</v>
      </c>
      <c r="F10" s="145">
        <v>1</v>
      </c>
      <c r="G10" s="146">
        <f>IF(G7&lt;&gt;"",(F10*(1+G8)),"")</f>
        <v>1.0184049079754602</v>
      </c>
      <c r="H10" s="146">
        <f>IF(H7&lt;&gt;"",(G10*(1+H8)),"")</f>
        <v>1.0271691498685365</v>
      </c>
      <c r="I10" s="146">
        <f>IF(I7&lt;&gt;"",(H10*(1+I8)),"")</f>
        <v>1.0631025416301489</v>
      </c>
      <c r="J10" s="146">
        <f>IF(J7&lt;&gt;"",(I10*(1+J8)),"")</f>
        <v>1.1463628396143735</v>
      </c>
      <c r="K10" s="146">
        <f>IF(K7&lt;&gt;"",(J10*(1+K8)),"")</f>
        <v>1.1933637160385626</v>
      </c>
      <c r="L10" s="146">
        <f t="shared" ref="L10:P10" si="1">IF(L7&lt;&gt;"",(K10*(1+L9)),"")</f>
        <v>1.2327447186678351</v>
      </c>
      <c r="M10" s="146">
        <f t="shared" si="1"/>
        <v>1.2734252943838735</v>
      </c>
      <c r="N10" s="146">
        <f t="shared" si="1"/>
        <v>1.3154483290985413</v>
      </c>
      <c r="O10" s="146">
        <f t="shared" si="1"/>
        <v>1.3588581239587929</v>
      </c>
      <c r="P10" s="146">
        <f t="shared" si="1"/>
        <v>1.403700442049433</v>
      </c>
    </row>
    <row r="11" spans="1:20" ht="11.25" customHeight="1">
      <c r="A11" s="2"/>
      <c r="B11" s="2"/>
      <c r="C11" s="55"/>
      <c r="D11" s="53"/>
      <c r="E11" s="53"/>
      <c r="F11" s="53"/>
      <c r="G11" s="59"/>
      <c r="H11" s="59"/>
      <c r="I11" s="59"/>
      <c r="J11" s="59"/>
      <c r="K11" s="94"/>
      <c r="L11" s="94"/>
      <c r="M11" s="94"/>
      <c r="N11" s="94"/>
      <c r="O11" s="94"/>
      <c r="P11" s="94"/>
    </row>
    <row r="12" spans="1:20" ht="11.25" customHeight="1">
      <c r="A12" s="2"/>
      <c r="B12" s="2"/>
      <c r="C12" s="55"/>
      <c r="D12" s="53"/>
      <c r="E12" s="53"/>
      <c r="F12" s="53"/>
      <c r="G12" s="92"/>
      <c r="H12" s="92"/>
      <c r="I12" s="92"/>
      <c r="J12" s="92"/>
      <c r="K12" s="15"/>
      <c r="L12" s="15"/>
      <c r="M12" s="15"/>
    </row>
    <row r="13" spans="1:20" ht="11.25" customHeight="1">
      <c r="A13" s="2"/>
      <c r="B13" s="2"/>
      <c r="C13" s="55" t="s">
        <v>48</v>
      </c>
      <c r="D13" s="53" t="s">
        <v>52</v>
      </c>
      <c r="E13" s="53" t="s">
        <v>50</v>
      </c>
      <c r="F13" s="53"/>
      <c r="G13" s="143">
        <v>1.8404907975460238E-2</v>
      </c>
      <c r="H13" s="143">
        <v>8.6058519793459354E-3</v>
      </c>
      <c r="I13" s="143">
        <v>3.4982935153583528E-2</v>
      </c>
      <c r="J13" s="143">
        <v>7.8318219291014124E-2</v>
      </c>
      <c r="K13" s="143">
        <v>4.1000000000000002E-2</v>
      </c>
      <c r="L13" s="137"/>
      <c r="M13" s="137"/>
      <c r="N13" s="137"/>
      <c r="O13" s="137"/>
      <c r="P13" s="137"/>
    </row>
    <row r="14" spans="1:20" ht="11.25" customHeight="1">
      <c r="A14" s="2"/>
      <c r="B14" s="2"/>
      <c r="C14" s="55" t="s">
        <v>51</v>
      </c>
      <c r="D14" s="53" t="s">
        <v>52</v>
      </c>
      <c r="E14" s="53" t="s">
        <v>50</v>
      </c>
      <c r="F14" s="53"/>
      <c r="G14" s="59"/>
      <c r="H14" s="59"/>
      <c r="I14" s="59"/>
      <c r="J14" s="94"/>
      <c r="K14" s="94"/>
      <c r="L14" s="143">
        <v>3.3000000000000002E-2</v>
      </c>
      <c r="M14" s="147">
        <f t="shared" ref="M14:P14" si="2">L14</f>
        <v>3.3000000000000002E-2</v>
      </c>
      <c r="N14" s="147">
        <f t="shared" si="2"/>
        <v>3.3000000000000002E-2</v>
      </c>
      <c r="O14" s="147">
        <f t="shared" si="2"/>
        <v>3.3000000000000002E-2</v>
      </c>
      <c r="P14" s="147">
        <f t="shared" si="2"/>
        <v>3.3000000000000002E-2</v>
      </c>
    </row>
    <row r="15" spans="1:20" ht="11.25" customHeight="1">
      <c r="A15" s="2"/>
      <c r="B15" s="2"/>
      <c r="C15" s="99" t="str">
        <f>"CPI Index (base year "&amp;F7&amp;")"</f>
        <v>CPI Index (base year 2018–19)</v>
      </c>
      <c r="D15" s="53" t="s">
        <v>52</v>
      </c>
      <c r="E15" s="53" t="s">
        <v>4</v>
      </c>
      <c r="F15" s="145">
        <v>1</v>
      </c>
      <c r="G15" s="146">
        <f>IF(G7&lt;&gt;"",(F15*(1+G13)),"")</f>
        <v>1.0184049079754602</v>
      </c>
      <c r="H15" s="146">
        <f>IF(H7&lt;&gt;"",(G15*(1+H13)),"")</f>
        <v>1.0271691498685365</v>
      </c>
      <c r="I15" s="146">
        <f>IF(I7&lt;&gt;"",(H15*(1+I13)),"")</f>
        <v>1.0631025416301489</v>
      </c>
      <c r="J15" s="148">
        <f>IF(J7&lt;&gt;"",(I15*(1+J13)),"")</f>
        <v>1.1463628396143735</v>
      </c>
      <c r="K15" s="148">
        <f>IF(K7&lt;&gt;"",(J15*(1+K13)),"")</f>
        <v>1.1933637160385626</v>
      </c>
      <c r="L15" s="148">
        <f t="shared" ref="L15:P15" si="3">IF(L7&lt;&gt;"",(K15*(1+L14)),"")</f>
        <v>1.2327447186678351</v>
      </c>
      <c r="M15" s="148">
        <f t="shared" si="3"/>
        <v>1.2734252943838735</v>
      </c>
      <c r="N15" s="148">
        <f t="shared" si="3"/>
        <v>1.3154483290985413</v>
      </c>
      <c r="O15" s="148">
        <f t="shared" si="3"/>
        <v>1.3588581239587929</v>
      </c>
      <c r="P15" s="148">
        <f t="shared" si="3"/>
        <v>1.403700442049433</v>
      </c>
    </row>
    <row r="16" spans="1:20" ht="11.25" customHeight="1">
      <c r="A16" s="2"/>
      <c r="B16" s="2"/>
      <c r="C16" s="55"/>
      <c r="D16" s="53"/>
      <c r="E16" s="53"/>
      <c r="F16" s="53"/>
      <c r="G16" s="59"/>
      <c r="H16" s="59"/>
      <c r="I16" s="59"/>
      <c r="J16" s="94"/>
      <c r="K16" s="138"/>
      <c r="L16" s="138"/>
      <c r="M16" s="138"/>
      <c r="N16" s="138"/>
      <c r="O16" s="138"/>
      <c r="P16" s="138"/>
    </row>
    <row r="17" spans="1:16" s="56" customFormat="1" ht="12.75" customHeight="1">
      <c r="A17" s="208"/>
      <c r="B17" s="208"/>
      <c r="C17" s="205" t="s">
        <v>53</v>
      </c>
      <c r="D17" s="209"/>
      <c r="E17" s="209"/>
      <c r="F17" s="209"/>
      <c r="G17" s="208"/>
      <c r="H17" s="208"/>
      <c r="I17" s="208"/>
      <c r="J17" s="211"/>
      <c r="K17" s="211"/>
      <c r="L17" s="211"/>
      <c r="M17" s="212"/>
      <c r="N17" s="211"/>
      <c r="O17" s="211"/>
      <c r="P17" s="211"/>
    </row>
    <row r="18" spans="1:16" ht="11.25" customHeight="1">
      <c r="A18" s="11"/>
      <c r="B18" s="54"/>
      <c r="C18" s="54"/>
      <c r="D18" s="54"/>
      <c r="E18" s="54"/>
      <c r="F18" s="52"/>
      <c r="J18" s="9"/>
      <c r="K18" s="9"/>
      <c r="L18" s="9"/>
      <c r="M18" s="139"/>
      <c r="N18" s="9"/>
      <c r="O18" s="140"/>
      <c r="P18" s="140"/>
    </row>
    <row r="19" spans="1:16" ht="11.25" customHeight="1">
      <c r="C19" s="11"/>
      <c r="D19" s="52" t="s">
        <v>46</v>
      </c>
      <c r="E19" s="52" t="s">
        <v>47</v>
      </c>
      <c r="F19" s="54"/>
      <c r="G19" s="122" t="str">
        <f>G7</f>
        <v>2019–20</v>
      </c>
      <c r="H19" s="122" t="str">
        <f t="shared" ref="H19:P19" si="4">H7</f>
        <v>2020–21</v>
      </c>
      <c r="I19" s="122" t="str">
        <f t="shared" si="4"/>
        <v>2021–22</v>
      </c>
      <c r="J19" s="141" t="str">
        <f t="shared" si="4"/>
        <v>2022–23</v>
      </c>
      <c r="K19" s="141" t="str">
        <f t="shared" si="4"/>
        <v>2023–24</v>
      </c>
      <c r="L19" s="141" t="str">
        <f t="shared" si="4"/>
        <v>2024-25</v>
      </c>
      <c r="M19" s="141" t="str">
        <f t="shared" si="4"/>
        <v>2025–26</v>
      </c>
      <c r="N19" s="141" t="str">
        <f t="shared" si="4"/>
        <v>2026–27</v>
      </c>
      <c r="O19" s="141" t="str">
        <f t="shared" si="4"/>
        <v>2027–28</v>
      </c>
      <c r="P19" s="141" t="str">
        <f t="shared" si="4"/>
        <v>2028–29</v>
      </c>
    </row>
    <row r="20" spans="1:16" ht="11.25" customHeight="1">
      <c r="C20" s="55" t="s">
        <v>7</v>
      </c>
      <c r="D20" s="53" t="s">
        <v>52</v>
      </c>
      <c r="E20" s="53" t="s">
        <v>50</v>
      </c>
      <c r="F20" s="54"/>
      <c r="G20" s="143">
        <v>3.0323623766901432E-2</v>
      </c>
      <c r="H20" s="143">
        <v>2.8426799104696476E-2</v>
      </c>
      <c r="I20" s="143">
        <v>2.6065072497525498E-2</v>
      </c>
      <c r="J20" s="143">
        <v>2.4487395975233906E-2</v>
      </c>
      <c r="K20" s="143">
        <v>2.4809530715293258E-2</v>
      </c>
      <c r="L20" s="94"/>
      <c r="M20" s="94"/>
      <c r="N20" s="94"/>
      <c r="O20" s="94"/>
      <c r="P20" s="94"/>
    </row>
    <row r="21" spans="1:16" ht="11.25" customHeight="1">
      <c r="C21" s="108" t="s">
        <v>54</v>
      </c>
      <c r="D21" s="53" t="s">
        <v>52</v>
      </c>
      <c r="E21" s="53" t="s">
        <v>50</v>
      </c>
      <c r="F21" s="54"/>
      <c r="G21" s="54"/>
      <c r="H21" s="54"/>
      <c r="I21" s="54"/>
      <c r="J21" s="142"/>
      <c r="K21" s="142"/>
      <c r="L21" s="143">
        <v>2.9242024930036248E-2</v>
      </c>
      <c r="M21" s="143">
        <v>3.0402141752944135E-2</v>
      </c>
      <c r="N21" s="143">
        <v>3.0941035947358045E-2</v>
      </c>
      <c r="O21" s="143">
        <v>3.1747771446419118E-2</v>
      </c>
      <c r="P21" s="143">
        <v>3.283771256778336E-2</v>
      </c>
    </row>
    <row r="22" spans="1:16" ht="11.25" customHeight="1">
      <c r="C22" s="55" t="s">
        <v>55</v>
      </c>
      <c r="D22" s="53" t="s">
        <v>56</v>
      </c>
      <c r="E22" s="53" t="s">
        <v>50</v>
      </c>
      <c r="F22" s="54"/>
      <c r="G22" s="149">
        <f>IF(AND(G13&lt;&gt;"",G20&lt;&gt;""),((1+G20)*(1+G13)-1),"")</f>
        <v>4.9286635247273836E-2</v>
      </c>
      <c r="H22" s="149">
        <f>IF(AND(H13&lt;&gt;"",H20&lt;&gt;""),((1+H20)*(1+H13)-1),"")</f>
        <v>3.7277287909384116E-2</v>
      </c>
      <c r="I22" s="149">
        <f>IF(AND(I13&lt;&gt;"",I20&lt;&gt;""),((1+I20)*(1+I13)-1),"")</f>
        <v>6.195984039206337E-2</v>
      </c>
      <c r="J22" s="149">
        <f>IF(AND(J13&lt;&gt;"",J20&lt;&gt;""),((1+J20)*(1+J13)-1),"")</f>
        <v>0.10472342451410221</v>
      </c>
      <c r="K22" s="149">
        <f>IF(AND(K13&lt;&gt;"",K20&lt;&gt;""),((1+K20)*(1+K13)-1),"")</f>
        <v>6.6826721474620321E-2</v>
      </c>
      <c r="L22" s="149">
        <f>IF(AND(L14&lt;&gt;"",L21&lt;&gt;""),((1+L21)*(1+L14)-1),"")</f>
        <v>6.3207011752727249E-2</v>
      </c>
      <c r="M22" s="149">
        <f t="shared" ref="M22:P22" si="5">IF(AND(M14&lt;&gt;"",M21&lt;&gt;""),((1+M21)*(1+M14)-1),"")</f>
        <v>6.440541243079112E-2</v>
      </c>
      <c r="N22" s="149">
        <f t="shared" si="5"/>
        <v>6.4962090133620753E-2</v>
      </c>
      <c r="O22" s="149">
        <f t="shared" si="5"/>
        <v>6.5795447904150928E-2</v>
      </c>
      <c r="P22" s="149">
        <f t="shared" si="5"/>
        <v>6.6921357082520228E-2</v>
      </c>
    </row>
    <row r="23" spans="1:16" ht="11.25" customHeight="1">
      <c r="A23" s="2"/>
      <c r="B23" s="2"/>
      <c r="C23" s="55"/>
      <c r="D23" s="53"/>
      <c r="E23" s="53"/>
      <c r="F23" s="54"/>
      <c r="G23" s="59"/>
      <c r="H23" s="13"/>
      <c r="I23" s="13"/>
      <c r="J23" s="13"/>
      <c r="K23" s="13"/>
      <c r="N23" s="2"/>
    </row>
    <row r="24" spans="1:16" s="42" customFormat="1" ht="12.75" customHeight="1">
      <c r="A24" s="204"/>
      <c r="B24" s="205" t="s">
        <v>23</v>
      </c>
      <c r="C24" s="207"/>
      <c r="D24" s="213"/>
      <c r="E24" s="213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</row>
    <row r="25" spans="1:16" ht="18" hidden="1" customHeight="1">
      <c r="G25" s="58"/>
      <c r="H25" s="58"/>
      <c r="I25" s="58"/>
      <c r="J25" s="58"/>
      <c r="K25" s="58"/>
      <c r="L25" s="58"/>
      <c r="M25" s="58"/>
    </row>
    <row r="26" spans="1:16" ht="18" hidden="1" customHeight="1">
      <c r="G26" s="58"/>
      <c r="H26" s="58"/>
      <c r="I26" s="58"/>
      <c r="J26" s="58"/>
      <c r="K26" s="58"/>
      <c r="L26" s="58"/>
      <c r="M26" s="58"/>
    </row>
    <row r="27" spans="1:16" ht="18" hidden="1" customHeight="1">
      <c r="G27" s="58"/>
      <c r="H27" s="58"/>
      <c r="I27" s="58"/>
      <c r="J27" s="58"/>
      <c r="K27" s="58"/>
      <c r="L27" s="58"/>
      <c r="M27" s="58"/>
    </row>
    <row r="28" spans="1:16" ht="18" hidden="1" customHeight="1">
      <c r="G28" s="58"/>
      <c r="H28" s="58"/>
      <c r="I28" s="58"/>
      <c r="J28" s="58"/>
      <c r="K28" s="58"/>
      <c r="L28" s="58"/>
      <c r="M28" s="58"/>
    </row>
    <row r="107" spans="13:16" ht="18" customHeight="1"/>
    <row r="108" spans="13:16" ht="18" customHeight="1">
      <c r="M108" s="2"/>
      <c r="N108" s="2"/>
      <c r="O108" s="2"/>
      <c r="P108" s="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FF99"/>
  </sheetPr>
  <dimension ref="A1:W64"/>
  <sheetViews>
    <sheetView workbookViewId="0"/>
  </sheetViews>
  <sheetFormatPr defaultColWidth="0" defaultRowHeight="18" customHeight="1" zeroHeight="1"/>
  <cols>
    <col min="1" max="2" width="1.28515625" style="2" customWidth="1"/>
    <col min="3" max="3" width="49.85546875" style="11" customWidth="1"/>
    <col min="4" max="4" width="23.7109375" style="11" customWidth="1"/>
    <col min="5" max="5" width="13.42578125" style="11" customWidth="1"/>
    <col min="6" max="6" width="15.85546875" style="11" customWidth="1"/>
    <col min="7" max="7" width="2.85546875" style="11" customWidth="1"/>
    <col min="8" max="12" width="13.7109375" style="2" bestFit="1" customWidth="1"/>
    <col min="13" max="14" width="2.85546875" style="2" customWidth="1"/>
    <col min="15" max="23" width="0" style="2" hidden="1" customWidth="1"/>
    <col min="24" max="16384" width="12.7109375" style="2" hidden="1"/>
  </cols>
  <sheetData>
    <row r="1" spans="2:14" ht="18" customHeight="1">
      <c r="B1" s="3" t="str">
        <f>'Input | General'!$B$1</f>
        <v>Evoenergy 2024-29 Final Decision - Capital expenditure sharing scheme model</v>
      </c>
      <c r="D1" s="3"/>
      <c r="E1" s="3"/>
      <c r="F1" s="3"/>
      <c r="G1" s="3"/>
      <c r="H1" s="75"/>
      <c r="I1" s="76" t="s">
        <v>0</v>
      </c>
      <c r="J1" s="112" t="s">
        <v>1</v>
      </c>
      <c r="K1" s="115" t="s">
        <v>24</v>
      </c>
      <c r="L1" s="54"/>
    </row>
    <row r="2" spans="2:14" ht="18" customHeight="1">
      <c r="B2" s="8" t="s">
        <v>57</v>
      </c>
      <c r="D2" s="8"/>
      <c r="E2" s="8"/>
      <c r="F2" s="8"/>
      <c r="G2" s="8"/>
    </row>
    <row r="3" spans="2:14" ht="3" customHeight="1">
      <c r="C3" s="1"/>
      <c r="D3" s="1"/>
      <c r="E3" s="1"/>
      <c r="F3" s="1"/>
      <c r="G3" s="1"/>
    </row>
    <row r="4" spans="2:14" s="6" customFormat="1" ht="12.75" customHeight="1">
      <c r="B4" s="205" t="s">
        <v>58</v>
      </c>
      <c r="C4" s="204"/>
      <c r="D4" s="214"/>
      <c r="E4" s="214"/>
      <c r="F4" s="214"/>
      <c r="G4" s="214"/>
      <c r="H4" s="204"/>
      <c r="I4" s="204"/>
      <c r="J4" s="204"/>
      <c r="K4" s="204"/>
      <c r="L4" s="204"/>
      <c r="M4" s="204"/>
      <c r="N4" s="204"/>
    </row>
    <row r="5" spans="2:14" ht="10.5" customHeight="1">
      <c r="D5" s="46"/>
      <c r="E5" s="46"/>
      <c r="F5" s="46"/>
      <c r="G5" s="46"/>
    </row>
    <row r="6" spans="2:14" s="46" customFormat="1" ht="10.5" customHeight="1">
      <c r="D6" s="52" t="s">
        <v>46</v>
      </c>
      <c r="E6" s="52" t="s">
        <v>47</v>
      </c>
      <c r="F6" s="52" t="s">
        <v>59</v>
      </c>
      <c r="G6" s="43"/>
      <c r="H6" s="124" t="str">
        <f>IF('Input | General'!D14="Yes",'Input | General'!D13,"n/a")</f>
        <v>2019–20</v>
      </c>
      <c r="I6" s="124" t="str">
        <f>IF('Input | General'!E14="Yes",'Input | General'!E13,"n/a")</f>
        <v>2020–21</v>
      </c>
      <c r="J6" s="124" t="str">
        <f>IF('Input | General'!F14="Yes",'Input | General'!F13,"n/a")</f>
        <v>2021–22</v>
      </c>
      <c r="K6" s="124" t="str">
        <f>IF('Input | General'!G14="Yes",'Input | General'!G13,"n/a")</f>
        <v>2022–23</v>
      </c>
      <c r="L6" s="124" t="str">
        <f>IF('Input | General'!H14="Yes",'Input | General'!H13,"n/a")</f>
        <v>2023–24</v>
      </c>
    </row>
    <row r="7" spans="2:14" s="46" customFormat="1" ht="10.5" customHeight="1"/>
    <row r="8" spans="2:14" ht="10.5" customHeight="1">
      <c r="C8" s="55" t="s">
        <v>60</v>
      </c>
      <c r="D8" s="53" t="s">
        <v>52</v>
      </c>
      <c r="E8" s="53" t="s">
        <v>61</v>
      </c>
      <c r="F8" s="53" t="str">
        <f>'Input | Inflation and Disc Rate'!$F$7</f>
        <v>2018–19</v>
      </c>
      <c r="G8" s="46"/>
      <c r="H8" s="114">
        <v>10.921600843657897</v>
      </c>
      <c r="I8" s="114">
        <v>25.222645444292475</v>
      </c>
      <c r="J8" s="114">
        <v>6.8504030045925353</v>
      </c>
      <c r="K8" s="114">
        <v>5.8504844699860206</v>
      </c>
      <c r="L8" s="114">
        <v>6.2224552421376176</v>
      </c>
    </row>
    <row r="9" spans="2:14" ht="10.5" customHeight="1">
      <c r="C9" s="55" t="s">
        <v>62</v>
      </c>
      <c r="D9" s="53" t="s">
        <v>52</v>
      </c>
      <c r="E9" s="53" t="s">
        <v>61</v>
      </c>
      <c r="F9" s="53" t="str">
        <f>'Input | Inflation and Disc Rate'!$F$7</f>
        <v>2018–19</v>
      </c>
      <c r="G9" s="46"/>
      <c r="H9" s="114">
        <v>7.4830162081275304</v>
      </c>
      <c r="I9" s="114">
        <v>14.965746178869907</v>
      </c>
      <c r="J9" s="114">
        <v>2.6112034096471198E-2</v>
      </c>
      <c r="K9" s="114">
        <v>2.6336834835441844E-2</v>
      </c>
      <c r="L9" s="114">
        <v>2.6378532018584797E-2</v>
      </c>
    </row>
    <row r="10" spans="2:14" ht="10.5" customHeight="1">
      <c r="C10" s="55" t="s">
        <v>63</v>
      </c>
      <c r="D10" s="53" t="s">
        <v>52</v>
      </c>
      <c r="E10" s="53" t="s">
        <v>61</v>
      </c>
      <c r="F10" s="53" t="str">
        <f>'Input | Inflation and Disc Rate'!$F$7</f>
        <v>2018–19</v>
      </c>
      <c r="G10" s="46"/>
      <c r="H10" s="114">
        <v>4.2711260206822553E-2</v>
      </c>
      <c r="I10" s="114">
        <v>2.3935501775919587E-2</v>
      </c>
      <c r="J10" s="114">
        <v>2.4746818257557722E-2</v>
      </c>
      <c r="K10" s="114">
        <v>7.8112529303994954E-2</v>
      </c>
      <c r="L10" s="114">
        <v>4.0092432758907122E-2</v>
      </c>
    </row>
    <row r="11" spans="2:14" s="46" customFormat="1" ht="10.5" customHeight="1">
      <c r="H11" s="45"/>
      <c r="I11" s="45"/>
      <c r="J11" s="45"/>
      <c r="K11" s="45"/>
      <c r="L11" s="45"/>
    </row>
    <row r="12" spans="2:14" ht="10.5" customHeight="1">
      <c r="C12" s="215" t="s">
        <v>64</v>
      </c>
      <c r="D12" s="216" t="s">
        <v>56</v>
      </c>
      <c r="E12" s="125" t="s">
        <v>61</v>
      </c>
      <c r="F12" s="152" t="str">
        <f>'Input | Inflation and Disc Rate'!$F$7</f>
        <v>2018–19</v>
      </c>
      <c r="G12" s="46"/>
      <c r="H12" s="217">
        <f>IF(H6="", "", H8-H9-H10)</f>
        <v>3.3958733753235442</v>
      </c>
      <c r="I12" s="217">
        <f t="shared" ref="I12:L12" si="0">IF(I6="", "", I8-I9-I10)</f>
        <v>10.232963763646648</v>
      </c>
      <c r="J12" s="217">
        <f t="shared" si="0"/>
        <v>6.7995441522385063</v>
      </c>
      <c r="K12" s="217">
        <f t="shared" si="0"/>
        <v>5.7460351058465831</v>
      </c>
      <c r="L12" s="217">
        <f t="shared" si="0"/>
        <v>6.1559842773601252</v>
      </c>
    </row>
    <row r="13" spans="2:14" ht="10.5" customHeight="1">
      <c r="D13" s="46"/>
      <c r="E13" s="46"/>
      <c r="F13" s="46"/>
      <c r="G13" s="46"/>
      <c r="M13" s="50"/>
      <c r="N13" s="50"/>
    </row>
    <row r="14" spans="2:14" s="6" customFormat="1" ht="12.75" customHeight="1">
      <c r="B14" s="218" t="s">
        <v>65</v>
      </c>
      <c r="C14" s="204"/>
      <c r="D14" s="219"/>
      <c r="E14" s="219"/>
      <c r="F14" s="219"/>
      <c r="G14" s="219"/>
      <c r="H14" s="204"/>
      <c r="I14" s="204"/>
      <c r="J14" s="204"/>
      <c r="K14" s="204"/>
      <c r="L14" s="204"/>
      <c r="M14" s="204"/>
      <c r="N14" s="204"/>
    </row>
    <row r="15" spans="2:14" ht="10.5" customHeight="1">
      <c r="B15" s="51"/>
      <c r="C15" s="2"/>
    </row>
    <row r="16" spans="2:14" ht="10.5" customHeight="1">
      <c r="B16" s="51"/>
      <c r="C16" s="46"/>
      <c r="D16" s="52" t="s">
        <v>46</v>
      </c>
      <c r="E16" s="52" t="s">
        <v>47</v>
      </c>
      <c r="F16" s="52" t="s">
        <v>59</v>
      </c>
      <c r="G16" s="43"/>
      <c r="H16" s="124" t="str">
        <f>H6</f>
        <v>2019–20</v>
      </c>
      <c r="I16" s="124" t="str">
        <f t="shared" ref="I16:L16" si="1">I6</f>
        <v>2020–21</v>
      </c>
      <c r="J16" s="124" t="str">
        <f t="shared" si="1"/>
        <v>2021–22</v>
      </c>
      <c r="K16" s="124" t="str">
        <f t="shared" si="1"/>
        <v>2022–23</v>
      </c>
      <c r="L16" s="124" t="str">
        <f t="shared" si="1"/>
        <v>2023–24</v>
      </c>
      <c r="M16" s="46"/>
      <c r="N16" s="46"/>
    </row>
    <row r="17" spans="2:14" ht="10.5" customHeight="1">
      <c r="B17" s="51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2:14" ht="10.5" customHeight="1">
      <c r="B18" s="51"/>
      <c r="C18" s="55" t="s">
        <v>66</v>
      </c>
      <c r="D18" s="53" t="s">
        <v>52</v>
      </c>
      <c r="E18" s="53" t="s">
        <v>61</v>
      </c>
      <c r="F18" s="53" t="s">
        <v>67</v>
      </c>
      <c r="G18" s="46"/>
      <c r="H18" s="114">
        <v>9.3980680910426262</v>
      </c>
      <c r="I18" s="114">
        <v>8.6163385460207813</v>
      </c>
      <c r="J18" s="114">
        <v>11.098808943617339</v>
      </c>
      <c r="K18" s="114">
        <v>5.4301161060492005</v>
      </c>
      <c r="L18" s="114">
        <v>12.987890613913432</v>
      </c>
    </row>
    <row r="19" spans="2:14" ht="10.5" customHeight="1">
      <c r="B19" s="51"/>
      <c r="C19" s="55" t="s">
        <v>62</v>
      </c>
      <c r="D19" s="53" t="s">
        <v>52</v>
      </c>
      <c r="E19" s="53" t="s">
        <v>61</v>
      </c>
      <c r="F19" s="53" t="s">
        <v>67</v>
      </c>
      <c r="G19" s="101"/>
      <c r="H19" s="114">
        <v>0.15003182796752909</v>
      </c>
      <c r="I19" s="114">
        <v>0.30495641390790695</v>
      </c>
      <c r="J19" s="114">
        <v>0.61553252203494979</v>
      </c>
      <c r="K19" s="114">
        <v>9.7502390479585199E-2</v>
      </c>
      <c r="L19" s="114">
        <v>0</v>
      </c>
    </row>
    <row r="20" spans="2:14" ht="10.5" customHeight="1">
      <c r="B20" s="51"/>
      <c r="C20" s="100" t="s">
        <v>63</v>
      </c>
      <c r="D20" s="53" t="s">
        <v>52</v>
      </c>
      <c r="E20" s="53" t="s">
        <v>61</v>
      </c>
      <c r="F20" s="53" t="s">
        <v>67</v>
      </c>
      <c r="G20" s="101"/>
      <c r="H20" s="114">
        <v>9.4670465802297682E-2</v>
      </c>
      <c r="I20" s="114">
        <v>0.10484548672835241</v>
      </c>
      <c r="J20" s="114">
        <v>0.15097802501810409</v>
      </c>
      <c r="K20" s="114">
        <v>2.9047596065476709E-2</v>
      </c>
      <c r="L20" s="114">
        <v>0.1350163053</v>
      </c>
    </row>
    <row r="21" spans="2:14" ht="10.5" customHeight="1">
      <c r="B21" s="51"/>
      <c r="C21" s="110" t="s">
        <v>68</v>
      </c>
      <c r="D21" s="53" t="s">
        <v>52</v>
      </c>
      <c r="E21" s="53" t="s">
        <v>61</v>
      </c>
      <c r="F21" s="53" t="s">
        <v>67</v>
      </c>
      <c r="G21" s="46"/>
      <c r="H21" s="114">
        <v>0</v>
      </c>
      <c r="I21" s="114">
        <v>0</v>
      </c>
      <c r="J21" s="114">
        <v>0</v>
      </c>
      <c r="K21" s="114">
        <v>0</v>
      </c>
      <c r="L21" s="114">
        <v>0</v>
      </c>
    </row>
    <row r="22" spans="2:14" ht="10.5" customHeight="1">
      <c r="B22" s="51"/>
      <c r="C22" s="46"/>
      <c r="D22" s="46"/>
      <c r="E22" s="46"/>
      <c r="F22" s="46"/>
      <c r="G22" s="46"/>
      <c r="H22" s="45"/>
      <c r="I22" s="45"/>
      <c r="J22" s="45"/>
      <c r="K22" s="45"/>
      <c r="L22" s="45"/>
      <c r="M22" s="46"/>
      <c r="N22" s="46"/>
    </row>
    <row r="23" spans="2:14" ht="10.5" customHeight="1">
      <c r="B23" s="51"/>
      <c r="C23" s="215" t="s">
        <v>69</v>
      </c>
      <c r="D23" s="216" t="s">
        <v>56</v>
      </c>
      <c r="E23" s="126" t="s">
        <v>61</v>
      </c>
      <c r="F23" s="126" t="s">
        <v>67</v>
      </c>
      <c r="G23" s="46"/>
      <c r="H23" s="217">
        <f>IF(H16="", "", H18-H19-H20-H21)</f>
        <v>9.1533657972727998</v>
      </c>
      <c r="I23" s="217">
        <f t="shared" ref="I23:L23" si="2">IF(I16="", "", I18-I19-I20-I21)</f>
        <v>8.2065366453845208</v>
      </c>
      <c r="J23" s="217">
        <f t="shared" si="2"/>
        <v>10.332298396564285</v>
      </c>
      <c r="K23" s="217">
        <f t="shared" si="2"/>
        <v>5.303566119504139</v>
      </c>
      <c r="L23" s="217">
        <f t="shared" si="2"/>
        <v>12.852874308613432</v>
      </c>
    </row>
    <row r="24" spans="2:14" ht="10.5" customHeight="1">
      <c r="B24" s="51"/>
      <c r="C24" s="2"/>
      <c r="M24" s="50"/>
      <c r="N24" s="50"/>
    </row>
    <row r="25" spans="2:14" s="6" customFormat="1" ht="12.75" customHeight="1">
      <c r="B25" s="218" t="s">
        <v>70</v>
      </c>
      <c r="C25" s="204"/>
      <c r="D25" s="219"/>
      <c r="E25" s="219"/>
      <c r="F25" s="219"/>
      <c r="G25" s="219"/>
      <c r="H25" s="204"/>
      <c r="I25" s="204"/>
      <c r="J25" s="204"/>
      <c r="K25" s="204"/>
      <c r="L25" s="204"/>
      <c r="M25" s="204"/>
      <c r="N25" s="204"/>
    </row>
    <row r="26" spans="2:14" ht="10.5" customHeight="1">
      <c r="D26" s="46"/>
      <c r="E26" s="46"/>
      <c r="F26" s="46"/>
      <c r="G26" s="46"/>
    </row>
    <row r="27" spans="2:14" ht="10.5" customHeight="1">
      <c r="D27" s="46"/>
      <c r="E27" s="46"/>
      <c r="F27" s="46"/>
      <c r="G27" s="46"/>
      <c r="H27" s="124" t="str">
        <f>'Input | General'!D18</f>
        <v>2024-25</v>
      </c>
      <c r="I27" s="124" t="str">
        <f>'Input | General'!E18</f>
        <v>2025–26</v>
      </c>
      <c r="J27" s="124" t="str">
        <f>'Input | General'!F18</f>
        <v>2026–27</v>
      </c>
      <c r="K27" s="124" t="str">
        <f>'Input | General'!G18</f>
        <v>2027–28</v>
      </c>
      <c r="L27" s="124" t="str">
        <f>'Input | General'!H18</f>
        <v>2028–29</v>
      </c>
    </row>
    <row r="28" spans="2:14" s="12" customFormat="1" ht="10.5" customHeight="1">
      <c r="C28" s="11"/>
      <c r="D28" s="46"/>
      <c r="E28" s="46"/>
      <c r="F28" s="46"/>
      <c r="G28" s="46"/>
    </row>
    <row r="29" spans="2:14" ht="11.25" customHeight="1">
      <c r="C29" s="57" t="s">
        <v>71</v>
      </c>
      <c r="D29" s="44" t="s">
        <v>49</v>
      </c>
      <c r="E29" s="53" t="s">
        <v>61</v>
      </c>
      <c r="F29" s="53" t="s">
        <v>72</v>
      </c>
      <c r="G29" s="46"/>
      <c r="H29" s="114">
        <v>0</v>
      </c>
      <c r="I29" s="114">
        <v>0</v>
      </c>
      <c r="J29" s="114">
        <v>0</v>
      </c>
      <c r="K29" s="114">
        <v>0</v>
      </c>
      <c r="L29" s="114">
        <v>0</v>
      </c>
    </row>
    <row r="30" spans="2:14" ht="11.25" customHeight="1">
      <c r="C30" s="57" t="s">
        <v>71</v>
      </c>
      <c r="D30" s="44" t="s">
        <v>56</v>
      </c>
      <c r="E30" s="53" t="s">
        <v>61</v>
      </c>
      <c r="F30" s="53" t="s">
        <v>73</v>
      </c>
      <c r="G30" s="46"/>
      <c r="H30" s="150">
        <f>IF(H29&lt;&gt;"",H29/('Input | Inflation and Disc Rate'!K10*(1+'Input | Inflation and Disc Rate'!L9)^0.5),"")</f>
        <v>0</v>
      </c>
      <c r="I30" s="150">
        <f>IF(I29&lt;&gt;"",I29/('Input | Inflation and Disc Rate'!L10*(1+'Input | Inflation and Disc Rate'!M9)^0.5),"")</f>
        <v>0</v>
      </c>
      <c r="J30" s="150">
        <f>IF(J29&lt;&gt;"",J29/('Input | Inflation and Disc Rate'!M10*(1+'Input | Inflation and Disc Rate'!N9)^0.5),"")</f>
        <v>0</v>
      </c>
      <c r="K30" s="150">
        <f>IF(K29&lt;&gt;"",K29/('Input | Inflation and Disc Rate'!N10*(1+'Input | Inflation and Disc Rate'!O9)^0.5),"")</f>
        <v>0</v>
      </c>
      <c r="L30" s="150">
        <f>IF(L29&lt;&gt;"",L29/('Input | Inflation and Disc Rate'!O10*(1+'Input | Inflation and Disc Rate'!P9)^0.5),"")</f>
        <v>0</v>
      </c>
    </row>
    <row r="31" spans="2:14" ht="11.25" customHeight="1">
      <c r="C31" s="57" t="s">
        <v>71</v>
      </c>
      <c r="D31" s="44" t="s">
        <v>52</v>
      </c>
      <c r="E31" s="53" t="s">
        <v>61</v>
      </c>
      <c r="F31" s="53" t="s">
        <v>72</v>
      </c>
      <c r="G31" s="46"/>
      <c r="H31" s="150">
        <f>IF(H29&lt;&gt;"",H30*'Input | Inflation and Disc Rate'!K15*(1+'Input | Inflation and Disc Rate'!L14)^0.5,"")</f>
        <v>0</v>
      </c>
      <c r="I31" s="150">
        <f>IF(I29&lt;&gt;"",I30*'Input | Inflation and Disc Rate'!L15*(1+'Input | Inflation and Disc Rate'!M14)^0.5,"")</f>
        <v>0</v>
      </c>
      <c r="J31" s="150">
        <f>IF(J29&lt;&gt;"",J30*'Input | Inflation and Disc Rate'!M15*(1+'Input | Inflation and Disc Rate'!N14)^0.5,"")</f>
        <v>0</v>
      </c>
      <c r="K31" s="150">
        <f>IF(K29&lt;&gt;"",K30*'Input | Inflation and Disc Rate'!N15*(1+'Input | Inflation and Disc Rate'!O14)^0.5,"")</f>
        <v>0</v>
      </c>
      <c r="L31" s="150">
        <f>IF(L29&lt;&gt;"",L30*'Input | Inflation and Disc Rate'!O15*(1+'Input | Inflation and Disc Rate'!P14)^0.5,"")</f>
        <v>0</v>
      </c>
    </row>
    <row r="32" spans="2:14" ht="10.5" customHeight="1">
      <c r="D32" s="46"/>
      <c r="E32" s="46"/>
      <c r="F32" s="46"/>
      <c r="G32" s="46"/>
      <c r="M32" s="50"/>
      <c r="N32" s="50"/>
    </row>
    <row r="33" spans="1:7" s="42" customFormat="1" ht="12.75" customHeight="1">
      <c r="A33" s="204"/>
      <c r="B33" s="205" t="s">
        <v>23</v>
      </c>
      <c r="C33" s="207"/>
      <c r="D33" s="213"/>
      <c r="E33" s="213"/>
      <c r="F33" s="213"/>
    </row>
    <row r="34" spans="1:7" ht="10.5" hidden="1" customHeight="1"/>
    <row r="36" spans="1:7" ht="18" hidden="1" customHeight="1">
      <c r="C36" s="2"/>
      <c r="D36" s="2"/>
      <c r="E36" s="2"/>
      <c r="F36" s="2"/>
      <c r="G36" s="2"/>
    </row>
    <row r="39" spans="1:7" s="12" customFormat="1" ht="18" hidden="1" customHeight="1"/>
    <row r="44" spans="1:7" s="12" customFormat="1" ht="18" hidden="1" customHeight="1"/>
    <row r="51" spans="3:14" ht="18" hidden="1" customHeight="1">
      <c r="C51" s="2"/>
      <c r="D51" s="2"/>
      <c r="E51" s="2"/>
      <c r="F51" s="2"/>
      <c r="G51" s="2"/>
    </row>
    <row r="55" spans="3:14" s="12" customFormat="1" ht="18" hidden="1" customHeight="1"/>
    <row r="64" spans="3:14" ht="18" hidden="1" customHeight="1">
      <c r="H64" s="12"/>
      <c r="I64" s="12"/>
      <c r="J64" s="12"/>
      <c r="K64" s="12"/>
      <c r="L64" s="12"/>
      <c r="M64" s="12"/>
      <c r="N64" s="12"/>
    </row>
  </sheetData>
  <conditionalFormatting sqref="H8:L10">
    <cfRule type="expression" dxfId="5" priority="6">
      <formula>IF($H$6&lt;&gt;"","FALSE","TRUE")</formula>
    </cfRule>
  </conditionalFormatting>
  <conditionalFormatting sqref="H18:L21">
    <cfRule type="expression" dxfId="4" priority="2">
      <formula>IF($H$6&lt;&gt;"","FALSE","TRUE")</formula>
    </cfRule>
  </conditionalFormatting>
  <conditionalFormatting sqref="H21:L21">
    <cfRule type="expression" dxfId="3" priority="4">
      <formula>IF($H$6&lt;&gt;"","FALSE","TRUE")</formula>
    </cfRule>
  </conditionalFormatting>
  <conditionalFormatting sqref="H29:L29">
    <cfRule type="expression" dxfId="2" priority="9">
      <formula>IF($H$6&lt;&gt;"","FALSE","TRUE")</formula>
    </cfRule>
  </conditionalFormatting>
  <conditionalFormatting sqref="I10:L10">
    <cfRule type="expression" dxfId="1" priority="5">
      <formula>IF($H$6&lt;&gt;"","FALSE","TRUE")</formula>
    </cfRule>
  </conditionalFormatting>
  <conditionalFormatting sqref="I20:L21">
    <cfRule type="expression" dxfId="0" priority="1">
      <formula>IF($H$6&lt;&gt;"","FALSE","TRUE")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CCFFCC"/>
    <pageSetUpPr autoPageBreaks="0"/>
  </sheetPr>
  <dimension ref="A1:XFB53"/>
  <sheetViews>
    <sheetView zoomScaleNormal="100" workbookViewId="0"/>
  </sheetViews>
  <sheetFormatPr defaultColWidth="0" defaultRowHeight="0" customHeight="1" zeroHeight="1"/>
  <cols>
    <col min="1" max="2" width="1.28515625" style="2" customWidth="1"/>
    <col min="3" max="3" width="70.85546875" style="7" customWidth="1"/>
    <col min="4" max="8" width="12.7109375" style="2" customWidth="1"/>
    <col min="9" max="9" width="2.28515625" style="2" customWidth="1"/>
    <col min="10" max="10" width="12.7109375" style="1" customWidth="1"/>
    <col min="11" max="14" width="12.7109375" style="2" customWidth="1"/>
    <col min="15" max="16" width="2.85546875" style="2" customWidth="1"/>
    <col min="17" max="16382" width="0" style="2" hidden="1"/>
    <col min="16383" max="16384" width="12.7109375" style="2" hidden="1"/>
  </cols>
  <sheetData>
    <row r="1" spans="2:23" ht="18" customHeight="1">
      <c r="B1" s="3" t="str">
        <f>'Input | General'!$B$1</f>
        <v>Evoenergy 2024-29 Final Decision - Capital expenditure sharing scheme model</v>
      </c>
      <c r="C1" s="2"/>
      <c r="J1" s="89"/>
      <c r="K1" s="76" t="s">
        <v>0</v>
      </c>
      <c r="L1" s="112" t="s">
        <v>1</v>
      </c>
      <c r="M1" s="115" t="s">
        <v>24</v>
      </c>
      <c r="N1"/>
      <c r="Q1" s="77"/>
      <c r="R1" s="54"/>
      <c r="S1" s="54"/>
      <c r="T1" s="54"/>
      <c r="U1" s="54"/>
      <c r="V1" s="54"/>
      <c r="W1" s="54"/>
    </row>
    <row r="2" spans="2:23" ht="18" customHeight="1">
      <c r="B2" s="8" t="s">
        <v>74</v>
      </c>
      <c r="C2" s="2"/>
      <c r="J2" s="14"/>
      <c r="K2" s="14"/>
      <c r="L2" s="14"/>
    </row>
    <row r="3" spans="2:23" ht="3" customHeight="1">
      <c r="C3" s="1"/>
      <c r="J3" s="14"/>
      <c r="K3" s="14"/>
    </row>
    <row r="4" spans="2:23" s="6" customFormat="1" ht="12" customHeight="1">
      <c r="B4" s="205" t="s">
        <v>75</v>
      </c>
      <c r="C4" s="204"/>
      <c r="D4" s="204"/>
      <c r="E4" s="204"/>
      <c r="F4" s="204"/>
      <c r="G4" s="204"/>
      <c r="H4" s="204"/>
      <c r="I4" s="204"/>
      <c r="J4" s="220"/>
      <c r="K4" s="220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</row>
    <row r="5" spans="2:23" ht="11.25" customHeight="1">
      <c r="C5" s="65"/>
      <c r="D5" s="65"/>
      <c r="E5" s="65"/>
      <c r="F5" s="65"/>
      <c r="G5" s="65"/>
      <c r="H5" s="65"/>
      <c r="I5" s="54"/>
      <c r="J5" s="54"/>
      <c r="K5" s="54"/>
      <c r="L5" s="54"/>
      <c r="M5" s="54"/>
      <c r="N5" s="54"/>
      <c r="O5" s="54"/>
    </row>
    <row r="6" spans="2:23" ht="11.25" customHeight="1">
      <c r="C6" s="85" t="s">
        <v>76</v>
      </c>
      <c r="D6" s="86"/>
      <c r="E6" s="87"/>
      <c r="F6" s="87"/>
      <c r="G6" s="87"/>
      <c r="H6" s="87"/>
      <c r="I6" s="67"/>
    </row>
    <row r="7" spans="2:23" ht="11.25" customHeight="1">
      <c r="C7" s="84" t="s">
        <v>2</v>
      </c>
      <c r="D7" s="124" t="str">
        <f>IF('Input | General'!D14="Yes",'Input | General'!D13,"n/a")</f>
        <v>2019–20</v>
      </c>
      <c r="E7" s="124" t="str">
        <f>IF('Input | General'!E14="Yes",'Input | General'!E13,"n/a")</f>
        <v>2020–21</v>
      </c>
      <c r="F7" s="124" t="str">
        <f>IF('Input | General'!F14="Yes",'Input | General'!F13,"n/a")</f>
        <v>2021–22</v>
      </c>
      <c r="G7" s="124" t="str">
        <f>IF('Input | General'!G14="Yes",'Input | General'!G13,"n/a")</f>
        <v>2022–23</v>
      </c>
      <c r="H7" s="127" t="str">
        <f>IF('Input | General'!H14="Yes",'Input | General'!H13,"n/a")</f>
        <v>2023–24</v>
      </c>
      <c r="I7" s="67"/>
    </row>
    <row r="8" spans="2:23" ht="11.25" customHeight="1">
      <c r="C8" s="83" t="s">
        <v>77</v>
      </c>
      <c r="D8" s="116">
        <f>'Input | Inflation and Disc Rate'!G20</f>
        <v>3.0323623766901432E-2</v>
      </c>
      <c r="E8" s="221">
        <f>'Input | Inflation and Disc Rate'!H20</f>
        <v>2.8426799104696476E-2</v>
      </c>
      <c r="F8" s="221">
        <f>'Input | Inflation and Disc Rate'!I20</f>
        <v>2.6065072497525498E-2</v>
      </c>
      <c r="G8" s="221">
        <f>'Input | Inflation and Disc Rate'!J20</f>
        <v>2.4487395975233906E-2</v>
      </c>
      <c r="H8" s="117">
        <f>'Input | Inflation and Disc Rate'!K20</f>
        <v>2.4809530715293258E-2</v>
      </c>
      <c r="I8" s="67"/>
      <c r="J8" s="54"/>
      <c r="K8" s="54"/>
    </row>
    <row r="9" spans="2:23" ht="11.25" customHeight="1">
      <c r="C9" s="104" t="s">
        <v>78</v>
      </c>
      <c r="D9" s="221">
        <f>'Input | Inflation and Disc Rate'!G22</f>
        <v>4.9286635247273836E-2</v>
      </c>
      <c r="E9" s="221">
        <f>'Input | Inflation and Disc Rate'!H22</f>
        <v>3.7277287909384116E-2</v>
      </c>
      <c r="F9" s="221">
        <f>'Input | Inflation and Disc Rate'!I22</f>
        <v>6.195984039206337E-2</v>
      </c>
      <c r="G9" s="221">
        <f>'Input | Inflation and Disc Rate'!J22</f>
        <v>0.10472342451410221</v>
      </c>
      <c r="H9" s="117">
        <f>'Input | Inflation and Disc Rate'!K22</f>
        <v>6.6826721474620321E-2</v>
      </c>
      <c r="I9" s="67"/>
      <c r="J9" s="54"/>
      <c r="K9" s="54"/>
    </row>
    <row r="10" spans="2:23" ht="11.25" customHeight="1">
      <c r="C10" s="81" t="s">
        <v>79</v>
      </c>
      <c r="D10" s="222">
        <f>'Input | Reported Capex'!H$12*'Input | Inflation and Disc Rate'!G$15*(1+'Input | Inflation and Disc Rate'!G$20)^0.5</f>
        <v>3.510417738617388</v>
      </c>
      <c r="E10" s="118">
        <f>'Input | Reported Capex'!I$12*'Input | Inflation and Disc Rate'!H$15*(1+'Input | Inflation and Disc Rate'!H$20)^0.5</f>
        <v>10.659334624180996</v>
      </c>
      <c r="F10" s="118">
        <f>'Input | Reported Capex'!J$12*'Input | Inflation and Disc Rate'!I$15*(1+'Input | Inflation and Disc Rate'!I$20)^0.5</f>
        <v>7.3222138201335012</v>
      </c>
      <c r="G10" s="118">
        <f>'Input | Reported Capex'!K$12*'Input | Inflation and Disc Rate'!J$15*(1+'Input | Inflation and Disc Rate'!J$20)^0.5</f>
        <v>6.6672030910973827</v>
      </c>
      <c r="H10" s="119">
        <f>'Input | Reported Capex'!L$12*'Input | Inflation and Disc Rate'!K$15*(1+'Input | Inflation and Disc Rate'!K$20)^0.5</f>
        <v>7.4368994362298464</v>
      </c>
      <c r="I10" s="67"/>
      <c r="J10" s="54"/>
      <c r="K10" s="54"/>
      <c r="N10" s="98"/>
    </row>
    <row r="11" spans="2:23" ht="11.25" customHeight="1">
      <c r="C11" s="81" t="s">
        <v>80</v>
      </c>
      <c r="D11" s="120">
        <f>'Input | Reported Capex'!H23*(1+D$9)^0.5</f>
        <v>9.3762221636420975</v>
      </c>
      <c r="E11" s="118">
        <f>'Input | Reported Capex'!I23*(1+E$9)^0.5</f>
        <v>8.3580958540684467</v>
      </c>
      <c r="F11" s="118">
        <f>'Input | Reported Capex'!J23*(1+F$9)^0.5</f>
        <v>10.647581840517663</v>
      </c>
      <c r="G11" s="118">
        <f>'Input | Reported Capex'!K23*(1+G$9)^0.5</f>
        <v>5.5743568729099096</v>
      </c>
      <c r="H11" s="119">
        <f>'Input | Reported Capex'!L23*(1+H$9)^0.5</f>
        <v>13.275387389216577</v>
      </c>
      <c r="I11" s="67"/>
      <c r="J11" s="54"/>
      <c r="K11" s="54"/>
    </row>
    <row r="12" spans="2:23" s="12" customFormat="1" ht="11.25" customHeight="1">
      <c r="C12" s="81" t="s">
        <v>81</v>
      </c>
      <c r="D12" s="60">
        <f>(D10-D11)</f>
        <v>-5.8658044250247094</v>
      </c>
      <c r="E12" s="102">
        <f>(E10-E11)</f>
        <v>2.3012387701125494</v>
      </c>
      <c r="F12" s="102">
        <f t="shared" ref="F12:H12" si="0">(F10-F11)</f>
        <v>-3.325368020384162</v>
      </c>
      <c r="G12" s="102">
        <f>(G10-G11)</f>
        <v>1.0928462181874732</v>
      </c>
      <c r="H12" s="106">
        <f t="shared" si="0"/>
        <v>-5.8384879529867311</v>
      </c>
      <c r="I12" s="67"/>
      <c r="J12" s="54"/>
      <c r="K12" s="54"/>
    </row>
    <row r="13" spans="2:23" ht="11.25" customHeight="1">
      <c r="C13" s="81" t="s">
        <v>82</v>
      </c>
      <c r="D13" s="60"/>
      <c r="E13" s="102">
        <f>$D$12*$E$8</f>
        <v>-0.16674604397761703</v>
      </c>
      <c r="F13" s="102">
        <f>$D$12*$F$8*(1+'Input | Inflation and Disc Rate'!H13)</f>
        <v>-0.15420838883032859</v>
      </c>
      <c r="G13" s="102">
        <f>$D$12*$G$8*(1+'Input | Inflation and Disc Rate'!H13)*(1+'Input | Inflation and Disc Rate'!I13)</f>
        <v>-0.14994253733763022</v>
      </c>
      <c r="H13" s="106">
        <f>$D$12*$H$8*(1+'Input | Inflation and Disc Rate'!H13)*(1+'Input | Inflation and Disc Rate'!I13)*(1+'Input | Inflation and Disc Rate'!J13)</f>
        <v>-0.1638127662725819</v>
      </c>
      <c r="I13" s="67"/>
      <c r="J13" s="54"/>
      <c r="K13" s="54"/>
      <c r="L13" s="66"/>
      <c r="M13" s="66"/>
      <c r="N13" s="66"/>
      <c r="O13" s="66"/>
    </row>
    <row r="14" spans="2:23" ht="11.25" customHeight="1">
      <c r="C14" s="81" t="s">
        <v>83</v>
      </c>
      <c r="D14" s="60"/>
      <c r="E14" s="103"/>
      <c r="F14" s="102">
        <f>$E$12*F$8</f>
        <v>5.9981955377100014E-2</v>
      </c>
      <c r="G14" s="102">
        <f>$E$12*G$8*(1+'Input | Inflation and Disc Rate'!I13)</f>
        <v>5.8322680445164241E-2</v>
      </c>
      <c r="H14" s="106">
        <f>$E$12*H$8*(1+'Input | Inflation and Disc Rate'!I13)*(1+'Input | Inflation and Disc Rate'!J13)</f>
        <v>6.3717740074260162E-2</v>
      </c>
      <c r="I14" s="67"/>
      <c r="J14" s="54"/>
      <c r="K14" s="54"/>
      <c r="L14" s="66"/>
      <c r="M14" s="66"/>
      <c r="N14" s="67"/>
      <c r="O14" s="67"/>
    </row>
    <row r="15" spans="2:23" ht="11.25" customHeight="1">
      <c r="C15" s="81" t="s">
        <v>84</v>
      </c>
      <c r="D15" s="60"/>
      <c r="E15" s="102"/>
      <c r="F15" s="102"/>
      <c r="G15" s="102">
        <f>$F$12*G$8</f>
        <v>-8.1429603478526666E-2</v>
      </c>
      <c r="H15" s="106">
        <f>$F$12*$H$8*(1+'Input | Inflation and Disc Rate'!J13)</f>
        <v>-8.8962137357063695E-2</v>
      </c>
      <c r="I15" s="67"/>
      <c r="J15" s="54"/>
      <c r="K15" s="54"/>
      <c r="L15" s="66"/>
      <c r="M15" s="66"/>
      <c r="N15" s="66"/>
      <c r="O15" s="66"/>
    </row>
    <row r="16" spans="2:23" ht="11.25" customHeight="1">
      <c r="C16" s="81" t="s">
        <v>85</v>
      </c>
      <c r="D16" s="60"/>
      <c r="E16" s="102"/>
      <c r="F16" s="102"/>
      <c r="G16" s="102"/>
      <c r="H16" s="106">
        <f>$G$12*$H$8</f>
        <v>2.7113001817214193E-2</v>
      </c>
      <c r="I16" s="67"/>
      <c r="J16" s="54"/>
      <c r="K16" s="54"/>
      <c r="L16" s="66"/>
      <c r="M16" s="66"/>
      <c r="N16" s="66"/>
      <c r="O16" s="66"/>
    </row>
    <row r="17" spans="3:15" ht="11.25" customHeight="1">
      <c r="C17" s="81" t="s">
        <v>86</v>
      </c>
      <c r="D17" s="60"/>
      <c r="E17" s="102"/>
      <c r="F17" s="102"/>
      <c r="G17" s="102"/>
      <c r="H17" s="106"/>
      <c r="I17" s="67"/>
      <c r="J17" s="54"/>
      <c r="K17" s="54"/>
      <c r="L17" s="66"/>
      <c r="M17" s="66"/>
      <c r="N17" s="66"/>
      <c r="O17" s="66"/>
    </row>
    <row r="18" spans="3:15" s="12" customFormat="1" ht="11.25" customHeight="1">
      <c r="C18" s="82" t="s">
        <v>87</v>
      </c>
      <c r="D18" s="61">
        <f>SUM(D13:D17)</f>
        <v>0</v>
      </c>
      <c r="E18" s="62">
        <f>SUM(E13:E17)</f>
        <v>-0.16674604397761703</v>
      </c>
      <c r="F18" s="62">
        <f t="shared" ref="F18:H18" si="1">SUM(F13:F17)</f>
        <v>-9.4226433453228564E-2</v>
      </c>
      <c r="G18" s="62">
        <f t="shared" si="1"/>
        <v>-0.17304946037099264</v>
      </c>
      <c r="H18" s="63">
        <f t="shared" si="1"/>
        <v>-0.16194416173817125</v>
      </c>
      <c r="I18" s="67"/>
      <c r="J18" s="54"/>
      <c r="K18" s="54"/>
      <c r="L18" s="66"/>
      <c r="M18" s="66"/>
      <c r="N18" s="66"/>
      <c r="O18" s="66"/>
    </row>
    <row r="19" spans="3:15" ht="11.25" customHeight="1">
      <c r="C19" s="83" t="s">
        <v>88</v>
      </c>
      <c r="D19" s="61">
        <f>E19*(1+E$9)</f>
        <v>1.2982263220305921</v>
      </c>
      <c r="E19" s="62">
        <f>F19*(1+F$9)</f>
        <v>1.251571144150998</v>
      </c>
      <c r="F19" s="62">
        <f>G19*(1+G$9)</f>
        <v>1.178548469110595</v>
      </c>
      <c r="G19" s="62">
        <f>H19*(1+H$9)</f>
        <v>1.0668267214746203</v>
      </c>
      <c r="H19" s="107">
        <v>1</v>
      </c>
      <c r="I19" s="67"/>
      <c r="J19" s="54"/>
      <c r="K19" s="54"/>
      <c r="L19" s="67"/>
      <c r="M19" s="67"/>
      <c r="N19" s="67"/>
      <c r="O19" s="67"/>
    </row>
    <row r="20" spans="3:15" s="12" customFormat="1" ht="11.25" customHeight="1">
      <c r="C20" s="81" t="s">
        <v>89</v>
      </c>
      <c r="D20" s="60">
        <f>D12*D19</f>
        <v>-7.6151417044506005</v>
      </c>
      <c r="E20" s="102">
        <f>E12*E19</f>
        <v>2.8801640404743991</v>
      </c>
      <c r="F20" s="102">
        <f t="shared" ref="F20:H20" si="2">F12*F19</f>
        <v>-3.9191073896530839</v>
      </c>
      <c r="G20" s="102">
        <f t="shared" si="2"/>
        <v>1.1658775480248795</v>
      </c>
      <c r="H20" s="106">
        <f t="shared" si="2"/>
        <v>-5.8384879529867311</v>
      </c>
      <c r="I20" s="67"/>
      <c r="J20" s="54"/>
      <c r="K20" s="54"/>
      <c r="L20" s="67"/>
      <c r="M20" s="67"/>
      <c r="N20" s="67"/>
      <c r="O20" s="67"/>
    </row>
    <row r="21" spans="3:15" s="12" customFormat="1" ht="11.25" customHeight="1">
      <c r="C21" s="82" t="s">
        <v>90</v>
      </c>
      <c r="D21" s="61">
        <f>D18*D19</f>
        <v>0</v>
      </c>
      <c r="E21" s="62">
        <f>E18*E19</f>
        <v>-0.20869453704371876</v>
      </c>
      <c r="F21" s="62">
        <f t="shared" ref="F21:H21" si="3">F18*F19</f>
        <v>-0.11105041889605388</v>
      </c>
      <c r="G21" s="62">
        <f t="shared" si="3"/>
        <v>-0.1846137884605383</v>
      </c>
      <c r="H21" s="63">
        <f t="shared" si="3"/>
        <v>-0.16194416173817125</v>
      </c>
      <c r="I21" s="67"/>
      <c r="J21" s="54"/>
      <c r="K21" s="54"/>
      <c r="L21" s="67"/>
      <c r="M21" s="67"/>
      <c r="N21" s="67"/>
      <c r="O21" s="67"/>
    </row>
    <row r="22" spans="3:15" s="54" customFormat="1" ht="11.25" customHeight="1"/>
    <row r="23" spans="3:15" ht="11.25" customHeight="1">
      <c r="C23" s="85" t="s">
        <v>91</v>
      </c>
      <c r="D23" s="86"/>
      <c r="E23" s="87"/>
      <c r="F23" s="87"/>
      <c r="G23" s="87"/>
      <c r="H23" s="87"/>
      <c r="I23" s="67"/>
      <c r="J23" s="54"/>
      <c r="K23" s="54"/>
      <c r="L23" s="67"/>
      <c r="M23" s="67"/>
      <c r="N23" s="67"/>
      <c r="O23" s="67"/>
    </row>
    <row r="24" spans="3:15" ht="11.25" customHeight="1">
      <c r="C24" s="80" t="s">
        <v>2</v>
      </c>
      <c r="D24" s="128" t="str">
        <f>'Input | General'!$D$18</f>
        <v>2024-25</v>
      </c>
      <c r="E24" s="128" t="str">
        <f>'Input | General'!$E$18</f>
        <v>2025–26</v>
      </c>
      <c r="F24" s="128" t="str">
        <f>'Input | General'!$F$18</f>
        <v>2026–27</v>
      </c>
      <c r="G24" s="128" t="str">
        <f>'Input | General'!$G$18</f>
        <v>2027–28</v>
      </c>
      <c r="H24" s="129" t="str">
        <f>'Input | General'!$H$18</f>
        <v>2028–29</v>
      </c>
      <c r="I24" s="67"/>
      <c r="J24" s="54"/>
      <c r="K24" s="54"/>
      <c r="L24" s="67"/>
      <c r="M24" s="67"/>
      <c r="N24" s="67"/>
      <c r="O24" s="67"/>
    </row>
    <row r="25" spans="3:15" ht="11.25" customHeight="1">
      <c r="C25" s="223" t="s">
        <v>92</v>
      </c>
      <c r="D25" s="224">
        <f>'Input | Inflation and Disc Rate'!L$22</f>
        <v>6.3207011752727249E-2</v>
      </c>
      <c r="E25" s="224">
        <f>'Input | Inflation and Disc Rate'!M$22</f>
        <v>6.440541243079112E-2</v>
      </c>
      <c r="F25" s="224">
        <f>'Input | Inflation and Disc Rate'!N$22</f>
        <v>6.4962090133620753E-2</v>
      </c>
      <c r="G25" s="224">
        <f>'Input | Inflation and Disc Rate'!O$22</f>
        <v>6.5795447904150928E-2</v>
      </c>
      <c r="H25" s="225">
        <f>'Input | Inflation and Disc Rate'!P$22</f>
        <v>6.6921357082520228E-2</v>
      </c>
      <c r="I25" s="67"/>
      <c r="J25" s="54"/>
      <c r="K25" s="54"/>
      <c r="L25" s="67"/>
      <c r="M25" s="67"/>
      <c r="N25" s="67"/>
      <c r="O25" s="67"/>
    </row>
    <row r="26" spans="3:15" ht="11.25" customHeight="1">
      <c r="C26" s="84" t="s">
        <v>93</v>
      </c>
      <c r="D26" s="118">
        <f>'Input | Reported Capex'!H31</f>
        <v>0</v>
      </c>
      <c r="E26" s="118">
        <f>'Input | Reported Capex'!I31</f>
        <v>0</v>
      </c>
      <c r="F26" s="118">
        <f>'Input | Reported Capex'!J31</f>
        <v>0</v>
      </c>
      <c r="G26" s="118">
        <f>'Input | Reported Capex'!K31</f>
        <v>0</v>
      </c>
      <c r="H26" s="119">
        <f>'Input | Reported Capex'!L31</f>
        <v>0</v>
      </c>
      <c r="I26" s="67"/>
      <c r="J26" s="54"/>
      <c r="K26" s="54"/>
      <c r="L26" s="67"/>
      <c r="M26" s="67"/>
      <c r="N26" s="67"/>
      <c r="O26" s="67"/>
    </row>
    <row r="27" spans="3:15" ht="11.25" customHeight="1">
      <c r="C27" s="84" t="s">
        <v>94</v>
      </c>
      <c r="D27" s="90">
        <f>1/(1+D25)^(0.5)</f>
        <v>0.96981988366160454</v>
      </c>
      <c r="E27" s="90">
        <f>1/((1+E25)^(0.5)*(1+D25))</f>
        <v>0.91165103801992142</v>
      </c>
      <c r="F27" s="90">
        <f>1/((1+F25)^(0.5)*(1+E25)*(1+D25))</f>
        <v>0.85626465894251358</v>
      </c>
      <c r="G27" s="90">
        <f>1/((1+G25)^(0.5)*(1+F25)*(1+E25)*(1+D25))</f>
        <v>0.80371859223433828</v>
      </c>
      <c r="H27" s="91">
        <f>1/((1+H25)^(0.5)*(1+G25)*(1+F25)*(1+E25)*(1+D25))</f>
        <v>0.75370410394308207</v>
      </c>
      <c r="I27" s="67"/>
      <c r="J27" s="54"/>
      <c r="K27" s="54"/>
      <c r="L27" s="67"/>
      <c r="M27" s="67"/>
      <c r="N27" s="67"/>
      <c r="O27" s="67"/>
    </row>
    <row r="28" spans="3:15" ht="11.25" customHeight="1">
      <c r="C28" s="80" t="s">
        <v>95</v>
      </c>
      <c r="D28" s="62">
        <f>D26*D27</f>
        <v>0</v>
      </c>
      <c r="E28" s="62">
        <f t="shared" ref="E28:G28" si="4">E26*E27</f>
        <v>0</v>
      </c>
      <c r="F28" s="62">
        <f t="shared" si="4"/>
        <v>0</v>
      </c>
      <c r="G28" s="62">
        <f t="shared" si="4"/>
        <v>0</v>
      </c>
      <c r="H28" s="63">
        <f>H26*H27</f>
        <v>0</v>
      </c>
      <c r="I28" s="67"/>
      <c r="J28" s="54"/>
      <c r="K28" s="54"/>
      <c r="L28" s="67"/>
      <c r="M28" s="67"/>
      <c r="N28" s="67"/>
      <c r="O28" s="67"/>
    </row>
    <row r="29" spans="3:15" ht="11.25" customHeight="1">
      <c r="C29" s="66"/>
      <c r="D29" s="68"/>
      <c r="E29" s="68"/>
      <c r="F29" s="68"/>
      <c r="G29" s="68"/>
      <c r="H29" s="68"/>
      <c r="I29" s="67"/>
      <c r="J29" s="54"/>
      <c r="K29" s="54"/>
      <c r="L29" s="67"/>
      <c r="M29" s="67"/>
      <c r="N29" s="67"/>
      <c r="O29" s="67"/>
    </row>
    <row r="30" spans="3:15" ht="11.25" customHeight="1">
      <c r="C30" s="79" t="s">
        <v>96</v>
      </c>
      <c r="D30" s="88"/>
      <c r="E30" s="66"/>
      <c r="F30" s="66"/>
      <c r="G30" s="66"/>
      <c r="H30" s="66"/>
      <c r="I30" s="67"/>
      <c r="J30" s="54"/>
      <c r="K30" s="54"/>
      <c r="L30" s="67"/>
      <c r="M30" s="67"/>
      <c r="N30" s="67"/>
      <c r="O30" s="67"/>
    </row>
    <row r="31" spans="3:15" ht="11.25" customHeight="1">
      <c r="C31" s="81" t="s">
        <v>97</v>
      </c>
      <c r="D31" s="72">
        <f>SUM(D20:H20)-SUM(D28:H28)</f>
        <v>-13.326695458591136</v>
      </c>
      <c r="E31" s="66"/>
      <c r="F31" s="66"/>
      <c r="G31" s="66"/>
      <c r="H31" s="66"/>
      <c r="I31" s="67"/>
      <c r="J31" s="54"/>
      <c r="K31" s="54"/>
      <c r="L31" s="67"/>
      <c r="M31" s="67"/>
      <c r="N31" s="67"/>
      <c r="O31" s="67"/>
    </row>
    <row r="32" spans="3:15" ht="11.25" customHeight="1">
      <c r="C32" s="81" t="s">
        <v>98</v>
      </c>
      <c r="D32" s="71">
        <v>0.3</v>
      </c>
      <c r="E32" s="66"/>
      <c r="F32" s="66"/>
      <c r="G32" s="66"/>
      <c r="H32" s="66"/>
      <c r="I32" s="67"/>
      <c r="J32" s="54"/>
      <c r="K32" s="54"/>
      <c r="L32" s="67"/>
      <c r="M32" s="67"/>
      <c r="N32" s="67"/>
      <c r="O32" s="67"/>
    </row>
    <row r="33" spans="1:16382" ht="11.25" customHeight="1">
      <c r="C33" s="81" t="s">
        <v>99</v>
      </c>
      <c r="D33" s="72">
        <f>(1-D32)*D31</f>
        <v>-9.328686821013795</v>
      </c>
      <c r="E33" s="66"/>
      <c r="F33" s="66"/>
      <c r="G33" s="66"/>
      <c r="H33" s="66"/>
      <c r="I33" s="67"/>
      <c r="J33" s="54"/>
      <c r="K33" s="54"/>
      <c r="L33" s="67"/>
      <c r="M33" s="67"/>
      <c r="N33" s="67"/>
      <c r="O33" s="67"/>
    </row>
    <row r="34" spans="1:16382" ht="11.25" customHeight="1">
      <c r="C34" s="81" t="s">
        <v>100</v>
      </c>
      <c r="D34" s="72">
        <f>D32*D31</f>
        <v>-3.9980086375773407</v>
      </c>
      <c r="E34" s="66"/>
      <c r="F34" s="66"/>
      <c r="G34" s="66"/>
      <c r="H34" s="66"/>
      <c r="I34" s="67"/>
      <c r="J34" s="54"/>
      <c r="K34" s="54"/>
      <c r="L34" s="67"/>
      <c r="M34" s="67"/>
      <c r="N34" s="67"/>
      <c r="O34" s="67"/>
    </row>
    <row r="35" spans="1:16382" ht="11.25" customHeight="1">
      <c r="C35" s="81" t="s">
        <v>101</v>
      </c>
      <c r="D35" s="72">
        <f>SUM(D21:H21)</f>
        <v>-0.6663029061384822</v>
      </c>
      <c r="E35" s="66"/>
      <c r="F35" s="66"/>
      <c r="G35" s="66"/>
      <c r="H35" s="66"/>
      <c r="I35" s="67"/>
      <c r="J35" s="54"/>
      <c r="K35" s="54"/>
      <c r="L35" s="67"/>
      <c r="M35" s="67"/>
      <c r="N35" s="67"/>
      <c r="O35" s="67"/>
    </row>
    <row r="36" spans="1:16382" ht="11.25" customHeight="1">
      <c r="C36" s="82" t="s">
        <v>102</v>
      </c>
      <c r="D36" s="73">
        <f>D34-D35</f>
        <v>-3.3317057314388583</v>
      </c>
      <c r="E36" s="66"/>
      <c r="F36" s="66"/>
      <c r="G36" s="66"/>
      <c r="H36" s="66"/>
      <c r="I36" s="67"/>
      <c r="J36" s="54"/>
      <c r="K36" s="54"/>
      <c r="L36" s="67"/>
      <c r="M36" s="67"/>
      <c r="N36" s="67"/>
      <c r="O36" s="67"/>
    </row>
    <row r="37" spans="1:16382" ht="11.25" customHeight="1">
      <c r="D37" s="16"/>
      <c r="J37" s="2"/>
    </row>
    <row r="38" spans="1:16382" s="6" customFormat="1" ht="12" customHeight="1">
      <c r="A38" s="204"/>
      <c r="B38" s="205" t="s">
        <v>103</v>
      </c>
      <c r="C38" s="204"/>
      <c r="D38" s="204"/>
      <c r="E38" s="204"/>
      <c r="F38" s="204"/>
      <c r="G38" s="204"/>
      <c r="H38" s="204"/>
      <c r="I38" s="204"/>
      <c r="J38" s="220"/>
      <c r="K38" s="220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  <c r="GP38" s="204"/>
      <c r="GQ38" s="204"/>
      <c r="GR38" s="204"/>
      <c r="GS38" s="204"/>
      <c r="GT38" s="204"/>
      <c r="GU38" s="204"/>
      <c r="GV38" s="204"/>
      <c r="GW38" s="204"/>
      <c r="GX38" s="204"/>
      <c r="GY38" s="204"/>
      <c r="GZ38" s="204"/>
      <c r="HA38" s="204"/>
      <c r="HB38" s="204"/>
      <c r="HC38" s="204"/>
      <c r="HD38" s="204"/>
      <c r="HE38" s="204"/>
      <c r="HF38" s="204"/>
      <c r="HG38" s="204"/>
      <c r="HH38" s="204"/>
      <c r="HI38" s="204"/>
      <c r="HJ38" s="204"/>
      <c r="HK38" s="204"/>
      <c r="HL38" s="204"/>
      <c r="HM38" s="204"/>
      <c r="HN38" s="204"/>
      <c r="HO38" s="204"/>
      <c r="HP38" s="204"/>
      <c r="HQ38" s="204"/>
      <c r="HR38" s="204"/>
      <c r="HS38" s="204"/>
      <c r="HT38" s="204"/>
      <c r="HU38" s="204"/>
      <c r="HV38" s="204"/>
      <c r="HW38" s="204"/>
      <c r="HX38" s="204"/>
      <c r="HY38" s="204"/>
      <c r="HZ38" s="204"/>
      <c r="IA38" s="204"/>
      <c r="IB38" s="204"/>
      <c r="IC38" s="204"/>
      <c r="ID38" s="204"/>
      <c r="IE38" s="204"/>
      <c r="IF38" s="204"/>
      <c r="IG38" s="204"/>
      <c r="IH38" s="204"/>
      <c r="II38" s="204"/>
      <c r="IJ38" s="204"/>
      <c r="IK38" s="204"/>
      <c r="IL38" s="204"/>
      <c r="IM38" s="204"/>
      <c r="IN38" s="204"/>
      <c r="IO38" s="204"/>
      <c r="IP38" s="204"/>
      <c r="IQ38" s="204"/>
      <c r="IR38" s="204"/>
      <c r="IS38" s="204"/>
      <c r="IT38" s="204"/>
      <c r="IU38" s="204"/>
      <c r="IV38" s="204"/>
      <c r="IW38" s="204"/>
      <c r="IX38" s="204"/>
      <c r="IY38" s="204"/>
      <c r="IZ38" s="204"/>
      <c r="JA38" s="204"/>
      <c r="JB38" s="204"/>
      <c r="JC38" s="204"/>
      <c r="JD38" s="204"/>
      <c r="JE38" s="204"/>
      <c r="JF38" s="204"/>
      <c r="JG38" s="204"/>
      <c r="JH38" s="204"/>
      <c r="JI38" s="204"/>
      <c r="JJ38" s="204"/>
      <c r="JK38" s="204"/>
      <c r="JL38" s="204"/>
      <c r="JM38" s="204"/>
      <c r="JN38" s="204"/>
      <c r="JO38" s="204"/>
      <c r="JP38" s="204"/>
      <c r="JQ38" s="204"/>
      <c r="JR38" s="204"/>
      <c r="JS38" s="204"/>
      <c r="JT38" s="204"/>
      <c r="JU38" s="204"/>
      <c r="JV38" s="204"/>
      <c r="JW38" s="204"/>
      <c r="JX38" s="204"/>
      <c r="JY38" s="204"/>
      <c r="JZ38" s="204"/>
      <c r="KA38" s="204"/>
      <c r="KB38" s="204"/>
      <c r="KC38" s="204"/>
      <c r="KD38" s="204"/>
      <c r="KE38" s="204"/>
      <c r="KF38" s="204"/>
      <c r="KG38" s="204"/>
      <c r="KH38" s="204"/>
      <c r="KI38" s="204"/>
      <c r="KJ38" s="204"/>
      <c r="KK38" s="204"/>
      <c r="KL38" s="204"/>
      <c r="KM38" s="204"/>
      <c r="KN38" s="204"/>
      <c r="KO38" s="204"/>
      <c r="KP38" s="204"/>
      <c r="KQ38" s="204"/>
      <c r="KR38" s="204"/>
      <c r="KS38" s="204"/>
      <c r="KT38" s="204"/>
      <c r="KU38" s="204"/>
      <c r="KV38" s="204"/>
      <c r="KW38" s="204"/>
      <c r="KX38" s="204"/>
      <c r="KY38" s="204"/>
      <c r="KZ38" s="204"/>
      <c r="LA38" s="204"/>
      <c r="LB38" s="204"/>
      <c r="LC38" s="204"/>
      <c r="LD38" s="204"/>
      <c r="LE38" s="204"/>
      <c r="LF38" s="204"/>
      <c r="LG38" s="204"/>
      <c r="LH38" s="204"/>
      <c r="LI38" s="204"/>
      <c r="LJ38" s="204"/>
      <c r="LK38" s="204"/>
      <c r="LL38" s="204"/>
      <c r="LM38" s="204"/>
      <c r="LN38" s="204"/>
      <c r="LO38" s="204"/>
      <c r="LP38" s="204"/>
      <c r="LQ38" s="204"/>
      <c r="LR38" s="204"/>
      <c r="LS38" s="204"/>
      <c r="LT38" s="204"/>
      <c r="LU38" s="204"/>
      <c r="LV38" s="204"/>
      <c r="LW38" s="204"/>
      <c r="LX38" s="204"/>
      <c r="LY38" s="204"/>
      <c r="LZ38" s="204"/>
      <c r="MA38" s="204"/>
      <c r="MB38" s="204"/>
      <c r="MC38" s="204"/>
      <c r="MD38" s="204"/>
      <c r="ME38" s="204"/>
      <c r="MF38" s="204"/>
      <c r="MG38" s="204"/>
      <c r="MH38" s="204"/>
      <c r="MI38" s="204"/>
      <c r="MJ38" s="204"/>
      <c r="MK38" s="204"/>
      <c r="ML38" s="204"/>
      <c r="MM38" s="204"/>
      <c r="MN38" s="204"/>
      <c r="MO38" s="204"/>
      <c r="MP38" s="204"/>
      <c r="MQ38" s="204"/>
      <c r="MR38" s="204"/>
      <c r="MS38" s="204"/>
      <c r="MT38" s="204"/>
      <c r="MU38" s="204"/>
      <c r="MV38" s="204"/>
      <c r="MW38" s="204"/>
      <c r="MX38" s="204"/>
      <c r="MY38" s="204"/>
      <c r="MZ38" s="204"/>
      <c r="NA38" s="204"/>
      <c r="NB38" s="204"/>
      <c r="NC38" s="204"/>
      <c r="ND38" s="204"/>
      <c r="NE38" s="204"/>
      <c r="NF38" s="204"/>
      <c r="NG38" s="204"/>
      <c r="NH38" s="204"/>
      <c r="NI38" s="204"/>
      <c r="NJ38" s="204"/>
      <c r="NK38" s="204"/>
      <c r="NL38" s="204"/>
      <c r="NM38" s="204"/>
      <c r="NN38" s="204"/>
      <c r="NO38" s="204"/>
      <c r="NP38" s="204"/>
      <c r="NQ38" s="204"/>
      <c r="NR38" s="204"/>
      <c r="NS38" s="204"/>
      <c r="NT38" s="204"/>
      <c r="NU38" s="204"/>
      <c r="NV38" s="204"/>
      <c r="NW38" s="204"/>
      <c r="NX38" s="204"/>
      <c r="NY38" s="204"/>
      <c r="NZ38" s="204"/>
      <c r="OA38" s="204"/>
      <c r="OB38" s="204"/>
      <c r="OC38" s="204"/>
      <c r="OD38" s="204"/>
      <c r="OE38" s="204"/>
      <c r="OF38" s="204"/>
      <c r="OG38" s="204"/>
      <c r="OH38" s="204"/>
      <c r="OI38" s="204"/>
      <c r="OJ38" s="204"/>
      <c r="OK38" s="204"/>
      <c r="OL38" s="204"/>
      <c r="OM38" s="204"/>
      <c r="ON38" s="204"/>
      <c r="OO38" s="204"/>
      <c r="OP38" s="204"/>
      <c r="OQ38" s="204"/>
      <c r="OR38" s="204"/>
      <c r="OS38" s="204"/>
      <c r="OT38" s="204"/>
      <c r="OU38" s="204"/>
      <c r="OV38" s="204"/>
      <c r="OW38" s="204"/>
      <c r="OX38" s="204"/>
      <c r="OY38" s="204"/>
      <c r="OZ38" s="204"/>
      <c r="PA38" s="204"/>
      <c r="PB38" s="204"/>
      <c r="PC38" s="204"/>
      <c r="PD38" s="204"/>
      <c r="PE38" s="204"/>
      <c r="PF38" s="204"/>
      <c r="PG38" s="204"/>
      <c r="PH38" s="204"/>
      <c r="PI38" s="204"/>
      <c r="PJ38" s="204"/>
      <c r="PK38" s="204"/>
      <c r="PL38" s="204"/>
      <c r="PM38" s="204"/>
      <c r="PN38" s="204"/>
      <c r="PO38" s="204"/>
      <c r="PP38" s="204"/>
      <c r="PQ38" s="204"/>
      <c r="PR38" s="204"/>
      <c r="PS38" s="204"/>
      <c r="PT38" s="204"/>
      <c r="PU38" s="204"/>
      <c r="PV38" s="204"/>
      <c r="PW38" s="204"/>
      <c r="PX38" s="204"/>
      <c r="PY38" s="204"/>
      <c r="PZ38" s="204"/>
      <c r="QA38" s="204"/>
      <c r="QB38" s="204"/>
      <c r="QC38" s="204"/>
      <c r="QD38" s="204"/>
      <c r="QE38" s="204"/>
      <c r="QF38" s="204"/>
      <c r="QG38" s="204"/>
      <c r="QH38" s="204"/>
      <c r="QI38" s="204"/>
      <c r="QJ38" s="204"/>
      <c r="QK38" s="204"/>
      <c r="QL38" s="204"/>
      <c r="QM38" s="204"/>
      <c r="QN38" s="204"/>
      <c r="QO38" s="204"/>
      <c r="QP38" s="204"/>
      <c r="QQ38" s="204"/>
      <c r="QR38" s="204"/>
      <c r="QS38" s="204"/>
      <c r="QT38" s="204"/>
      <c r="QU38" s="204"/>
      <c r="QV38" s="204"/>
      <c r="QW38" s="204"/>
      <c r="QX38" s="204"/>
      <c r="QY38" s="204"/>
      <c r="QZ38" s="204"/>
      <c r="RA38" s="204"/>
      <c r="RB38" s="204"/>
      <c r="RC38" s="204"/>
      <c r="RD38" s="204"/>
      <c r="RE38" s="204"/>
      <c r="RF38" s="204"/>
      <c r="RG38" s="204"/>
      <c r="RH38" s="204"/>
      <c r="RI38" s="204"/>
      <c r="RJ38" s="204"/>
      <c r="RK38" s="204"/>
      <c r="RL38" s="204"/>
      <c r="RM38" s="204"/>
      <c r="RN38" s="204"/>
      <c r="RO38" s="204"/>
      <c r="RP38" s="204"/>
      <c r="RQ38" s="204"/>
      <c r="RR38" s="204"/>
      <c r="RS38" s="204"/>
      <c r="RT38" s="204"/>
      <c r="RU38" s="204"/>
      <c r="RV38" s="204"/>
      <c r="RW38" s="204"/>
      <c r="RX38" s="204"/>
      <c r="RY38" s="204"/>
      <c r="RZ38" s="204"/>
      <c r="SA38" s="204"/>
      <c r="SB38" s="204"/>
      <c r="SC38" s="204"/>
      <c r="SD38" s="204"/>
      <c r="SE38" s="204"/>
      <c r="SF38" s="204"/>
      <c r="SG38" s="204"/>
      <c r="SH38" s="204"/>
      <c r="SI38" s="204"/>
      <c r="SJ38" s="204"/>
      <c r="SK38" s="204"/>
      <c r="SL38" s="204"/>
      <c r="SM38" s="204"/>
      <c r="SN38" s="204"/>
      <c r="SO38" s="204"/>
      <c r="SP38" s="204"/>
      <c r="SQ38" s="204"/>
      <c r="SR38" s="204"/>
      <c r="SS38" s="204"/>
      <c r="ST38" s="204"/>
      <c r="SU38" s="204"/>
      <c r="SV38" s="204"/>
      <c r="SW38" s="204"/>
      <c r="SX38" s="204"/>
      <c r="SY38" s="204"/>
      <c r="SZ38" s="204"/>
      <c r="TA38" s="204"/>
      <c r="TB38" s="204"/>
      <c r="TC38" s="204"/>
      <c r="TD38" s="204"/>
      <c r="TE38" s="204"/>
      <c r="TF38" s="204"/>
      <c r="TG38" s="204"/>
      <c r="TH38" s="204"/>
      <c r="TI38" s="204"/>
      <c r="TJ38" s="204"/>
      <c r="TK38" s="204"/>
      <c r="TL38" s="204"/>
      <c r="TM38" s="204"/>
      <c r="TN38" s="204"/>
      <c r="TO38" s="204"/>
      <c r="TP38" s="204"/>
      <c r="TQ38" s="204"/>
      <c r="TR38" s="204"/>
      <c r="TS38" s="204"/>
      <c r="TT38" s="204"/>
      <c r="TU38" s="204"/>
      <c r="TV38" s="204"/>
      <c r="TW38" s="204"/>
      <c r="TX38" s="204"/>
      <c r="TY38" s="204"/>
      <c r="TZ38" s="204"/>
      <c r="UA38" s="204"/>
      <c r="UB38" s="204"/>
      <c r="UC38" s="204"/>
      <c r="UD38" s="204"/>
      <c r="UE38" s="204"/>
      <c r="UF38" s="204"/>
      <c r="UG38" s="204"/>
      <c r="UH38" s="204"/>
      <c r="UI38" s="204"/>
      <c r="UJ38" s="204"/>
      <c r="UK38" s="204"/>
      <c r="UL38" s="204"/>
      <c r="UM38" s="204"/>
      <c r="UN38" s="204"/>
      <c r="UO38" s="204"/>
      <c r="UP38" s="204"/>
      <c r="UQ38" s="204"/>
      <c r="UR38" s="204"/>
      <c r="US38" s="204"/>
      <c r="UT38" s="204"/>
      <c r="UU38" s="204"/>
      <c r="UV38" s="204"/>
      <c r="UW38" s="204"/>
      <c r="UX38" s="204"/>
      <c r="UY38" s="204"/>
      <c r="UZ38" s="204"/>
      <c r="VA38" s="204"/>
      <c r="VB38" s="204"/>
      <c r="VC38" s="204"/>
      <c r="VD38" s="204"/>
      <c r="VE38" s="204"/>
      <c r="VF38" s="204"/>
      <c r="VG38" s="204"/>
      <c r="VH38" s="204"/>
      <c r="VI38" s="204"/>
      <c r="VJ38" s="204"/>
      <c r="VK38" s="204"/>
      <c r="VL38" s="204"/>
      <c r="VM38" s="204"/>
      <c r="VN38" s="204"/>
      <c r="VO38" s="204"/>
      <c r="VP38" s="204"/>
      <c r="VQ38" s="204"/>
      <c r="VR38" s="204"/>
      <c r="VS38" s="204"/>
      <c r="VT38" s="204"/>
      <c r="VU38" s="204"/>
      <c r="VV38" s="204"/>
      <c r="VW38" s="204"/>
      <c r="VX38" s="204"/>
      <c r="VY38" s="204"/>
      <c r="VZ38" s="204"/>
      <c r="WA38" s="204"/>
      <c r="WB38" s="204"/>
      <c r="WC38" s="204"/>
      <c r="WD38" s="204"/>
      <c r="WE38" s="204"/>
      <c r="WF38" s="204"/>
      <c r="WG38" s="204"/>
      <c r="WH38" s="204"/>
      <c r="WI38" s="204"/>
      <c r="WJ38" s="204"/>
      <c r="WK38" s="204"/>
      <c r="WL38" s="204"/>
      <c r="WM38" s="204"/>
      <c r="WN38" s="204"/>
      <c r="WO38" s="204"/>
      <c r="WP38" s="204"/>
      <c r="WQ38" s="204"/>
      <c r="WR38" s="204"/>
      <c r="WS38" s="204"/>
      <c r="WT38" s="204"/>
      <c r="WU38" s="204"/>
      <c r="WV38" s="204"/>
      <c r="WW38" s="204"/>
      <c r="WX38" s="204"/>
      <c r="WY38" s="204"/>
      <c r="WZ38" s="204"/>
      <c r="XA38" s="204"/>
      <c r="XB38" s="204"/>
      <c r="XC38" s="204"/>
      <c r="XD38" s="204"/>
      <c r="XE38" s="204"/>
      <c r="XF38" s="204"/>
      <c r="XG38" s="204"/>
      <c r="XH38" s="204"/>
      <c r="XI38" s="204"/>
      <c r="XJ38" s="204"/>
      <c r="XK38" s="204"/>
      <c r="XL38" s="204"/>
      <c r="XM38" s="204"/>
      <c r="XN38" s="204"/>
      <c r="XO38" s="204"/>
      <c r="XP38" s="204"/>
      <c r="XQ38" s="204"/>
      <c r="XR38" s="204"/>
      <c r="XS38" s="204"/>
      <c r="XT38" s="204"/>
      <c r="XU38" s="204"/>
      <c r="XV38" s="204"/>
      <c r="XW38" s="204"/>
      <c r="XX38" s="204"/>
      <c r="XY38" s="204"/>
      <c r="XZ38" s="204"/>
      <c r="YA38" s="204"/>
      <c r="YB38" s="204"/>
      <c r="YC38" s="204"/>
      <c r="YD38" s="204"/>
      <c r="YE38" s="204"/>
      <c r="YF38" s="204"/>
      <c r="YG38" s="204"/>
      <c r="YH38" s="204"/>
      <c r="YI38" s="204"/>
      <c r="YJ38" s="204"/>
      <c r="YK38" s="204"/>
      <c r="YL38" s="204"/>
      <c r="YM38" s="204"/>
      <c r="YN38" s="204"/>
      <c r="YO38" s="204"/>
      <c r="YP38" s="204"/>
      <c r="YQ38" s="204"/>
      <c r="YR38" s="204"/>
      <c r="YS38" s="204"/>
      <c r="YT38" s="204"/>
      <c r="YU38" s="204"/>
      <c r="YV38" s="204"/>
      <c r="YW38" s="204"/>
      <c r="YX38" s="204"/>
      <c r="YY38" s="204"/>
      <c r="YZ38" s="204"/>
      <c r="ZA38" s="204"/>
      <c r="ZB38" s="204"/>
      <c r="ZC38" s="204"/>
      <c r="ZD38" s="204"/>
      <c r="ZE38" s="204"/>
      <c r="ZF38" s="204"/>
      <c r="ZG38" s="204"/>
      <c r="ZH38" s="204"/>
      <c r="ZI38" s="204"/>
      <c r="ZJ38" s="204"/>
      <c r="ZK38" s="204"/>
      <c r="ZL38" s="204"/>
      <c r="ZM38" s="204"/>
      <c r="ZN38" s="204"/>
      <c r="ZO38" s="204"/>
      <c r="ZP38" s="204"/>
      <c r="ZQ38" s="204"/>
      <c r="ZR38" s="204"/>
      <c r="ZS38" s="204"/>
      <c r="ZT38" s="204"/>
      <c r="ZU38" s="204"/>
      <c r="ZV38" s="204"/>
      <c r="ZW38" s="204"/>
      <c r="ZX38" s="204"/>
      <c r="ZY38" s="204"/>
      <c r="ZZ38" s="204"/>
      <c r="AAA38" s="204"/>
      <c r="AAB38" s="204"/>
      <c r="AAC38" s="204"/>
      <c r="AAD38" s="204"/>
      <c r="AAE38" s="204"/>
      <c r="AAF38" s="204"/>
      <c r="AAG38" s="204"/>
      <c r="AAH38" s="204"/>
      <c r="AAI38" s="204"/>
      <c r="AAJ38" s="204"/>
      <c r="AAK38" s="204"/>
      <c r="AAL38" s="204"/>
      <c r="AAM38" s="204"/>
      <c r="AAN38" s="204"/>
      <c r="AAO38" s="204"/>
      <c r="AAP38" s="204"/>
      <c r="AAQ38" s="204"/>
      <c r="AAR38" s="204"/>
      <c r="AAS38" s="204"/>
      <c r="AAT38" s="204"/>
      <c r="AAU38" s="204"/>
      <c r="AAV38" s="204"/>
      <c r="AAW38" s="204"/>
      <c r="AAX38" s="204"/>
      <c r="AAY38" s="204"/>
      <c r="AAZ38" s="204"/>
      <c r="ABA38" s="204"/>
      <c r="ABB38" s="204"/>
      <c r="ABC38" s="204"/>
      <c r="ABD38" s="204"/>
      <c r="ABE38" s="204"/>
      <c r="ABF38" s="204"/>
      <c r="ABG38" s="204"/>
      <c r="ABH38" s="204"/>
      <c r="ABI38" s="204"/>
      <c r="ABJ38" s="204"/>
      <c r="ABK38" s="204"/>
      <c r="ABL38" s="204"/>
      <c r="ABM38" s="204"/>
      <c r="ABN38" s="204"/>
      <c r="ABO38" s="204"/>
      <c r="ABP38" s="204"/>
      <c r="ABQ38" s="204"/>
      <c r="ABR38" s="204"/>
      <c r="ABS38" s="204"/>
      <c r="ABT38" s="204"/>
      <c r="ABU38" s="204"/>
      <c r="ABV38" s="204"/>
      <c r="ABW38" s="204"/>
      <c r="ABX38" s="204"/>
      <c r="ABY38" s="204"/>
      <c r="ABZ38" s="204"/>
      <c r="ACA38" s="204"/>
      <c r="ACB38" s="204"/>
      <c r="ACC38" s="204"/>
      <c r="ACD38" s="204"/>
      <c r="ACE38" s="204"/>
      <c r="ACF38" s="204"/>
      <c r="ACG38" s="204"/>
      <c r="ACH38" s="204"/>
      <c r="ACI38" s="204"/>
      <c r="ACJ38" s="204"/>
      <c r="ACK38" s="204"/>
      <c r="ACL38" s="204"/>
      <c r="ACM38" s="204"/>
      <c r="ACN38" s="204"/>
      <c r="ACO38" s="204"/>
      <c r="ACP38" s="204"/>
      <c r="ACQ38" s="204"/>
      <c r="ACR38" s="204"/>
      <c r="ACS38" s="204"/>
      <c r="ACT38" s="204"/>
      <c r="ACU38" s="204"/>
      <c r="ACV38" s="204"/>
      <c r="ACW38" s="204"/>
      <c r="ACX38" s="204"/>
      <c r="ACY38" s="204"/>
      <c r="ACZ38" s="204"/>
      <c r="ADA38" s="204"/>
      <c r="ADB38" s="204"/>
      <c r="ADC38" s="204"/>
      <c r="ADD38" s="204"/>
      <c r="ADE38" s="204"/>
      <c r="ADF38" s="204"/>
      <c r="ADG38" s="204"/>
      <c r="ADH38" s="204"/>
      <c r="ADI38" s="204"/>
      <c r="ADJ38" s="204"/>
      <c r="ADK38" s="204"/>
      <c r="ADL38" s="204"/>
      <c r="ADM38" s="204"/>
      <c r="ADN38" s="204"/>
      <c r="ADO38" s="204"/>
      <c r="ADP38" s="204"/>
      <c r="ADQ38" s="204"/>
      <c r="ADR38" s="204"/>
      <c r="ADS38" s="204"/>
      <c r="ADT38" s="204"/>
      <c r="ADU38" s="204"/>
      <c r="ADV38" s="204"/>
      <c r="ADW38" s="204"/>
      <c r="ADX38" s="204"/>
      <c r="ADY38" s="204"/>
      <c r="ADZ38" s="204"/>
      <c r="AEA38" s="204"/>
      <c r="AEB38" s="204"/>
      <c r="AEC38" s="204"/>
      <c r="AED38" s="204"/>
      <c r="AEE38" s="204"/>
      <c r="AEF38" s="204"/>
      <c r="AEG38" s="204"/>
      <c r="AEH38" s="204"/>
      <c r="AEI38" s="204"/>
      <c r="AEJ38" s="204"/>
      <c r="AEK38" s="204"/>
      <c r="AEL38" s="204"/>
      <c r="AEM38" s="204"/>
      <c r="AEN38" s="204"/>
      <c r="AEO38" s="204"/>
      <c r="AEP38" s="204"/>
      <c r="AEQ38" s="204"/>
      <c r="AER38" s="204"/>
      <c r="AES38" s="204"/>
      <c r="AET38" s="204"/>
      <c r="AEU38" s="204"/>
      <c r="AEV38" s="204"/>
      <c r="AEW38" s="204"/>
      <c r="AEX38" s="204"/>
      <c r="AEY38" s="204"/>
      <c r="AEZ38" s="204"/>
      <c r="AFA38" s="204"/>
      <c r="AFB38" s="204"/>
      <c r="AFC38" s="204"/>
      <c r="AFD38" s="204"/>
      <c r="AFE38" s="204"/>
      <c r="AFF38" s="204"/>
      <c r="AFG38" s="204"/>
      <c r="AFH38" s="204"/>
      <c r="AFI38" s="204"/>
      <c r="AFJ38" s="204"/>
      <c r="AFK38" s="204"/>
      <c r="AFL38" s="204"/>
      <c r="AFM38" s="204"/>
      <c r="AFN38" s="204"/>
      <c r="AFO38" s="204"/>
      <c r="AFP38" s="204"/>
      <c r="AFQ38" s="204"/>
      <c r="AFR38" s="204"/>
      <c r="AFS38" s="204"/>
      <c r="AFT38" s="204"/>
      <c r="AFU38" s="204"/>
      <c r="AFV38" s="204"/>
      <c r="AFW38" s="204"/>
      <c r="AFX38" s="204"/>
      <c r="AFY38" s="204"/>
      <c r="AFZ38" s="204"/>
      <c r="AGA38" s="204"/>
      <c r="AGB38" s="204"/>
      <c r="AGC38" s="204"/>
      <c r="AGD38" s="204"/>
      <c r="AGE38" s="204"/>
      <c r="AGF38" s="204"/>
      <c r="AGG38" s="204"/>
      <c r="AGH38" s="204"/>
      <c r="AGI38" s="204"/>
      <c r="AGJ38" s="204"/>
      <c r="AGK38" s="204"/>
      <c r="AGL38" s="204"/>
      <c r="AGM38" s="204"/>
      <c r="AGN38" s="204"/>
      <c r="AGO38" s="204"/>
      <c r="AGP38" s="204"/>
      <c r="AGQ38" s="204"/>
      <c r="AGR38" s="204"/>
      <c r="AGS38" s="204"/>
      <c r="AGT38" s="204"/>
      <c r="AGU38" s="204"/>
      <c r="AGV38" s="204"/>
      <c r="AGW38" s="204"/>
      <c r="AGX38" s="204"/>
      <c r="AGY38" s="204"/>
      <c r="AGZ38" s="204"/>
      <c r="AHA38" s="204"/>
      <c r="AHB38" s="204"/>
      <c r="AHC38" s="204"/>
      <c r="AHD38" s="204"/>
      <c r="AHE38" s="204"/>
      <c r="AHF38" s="204"/>
      <c r="AHG38" s="204"/>
      <c r="AHH38" s="204"/>
      <c r="AHI38" s="204"/>
      <c r="AHJ38" s="204"/>
      <c r="AHK38" s="204"/>
      <c r="AHL38" s="204"/>
      <c r="AHM38" s="204"/>
      <c r="AHN38" s="204"/>
      <c r="AHO38" s="204"/>
      <c r="AHP38" s="204"/>
      <c r="AHQ38" s="204"/>
      <c r="AHR38" s="204"/>
      <c r="AHS38" s="204"/>
      <c r="AHT38" s="204"/>
      <c r="AHU38" s="204"/>
      <c r="AHV38" s="204"/>
      <c r="AHW38" s="204"/>
      <c r="AHX38" s="204"/>
      <c r="AHY38" s="204"/>
      <c r="AHZ38" s="204"/>
      <c r="AIA38" s="204"/>
      <c r="AIB38" s="204"/>
      <c r="AIC38" s="204"/>
      <c r="AID38" s="204"/>
      <c r="AIE38" s="204"/>
      <c r="AIF38" s="204"/>
      <c r="AIG38" s="204"/>
      <c r="AIH38" s="204"/>
      <c r="AII38" s="204"/>
      <c r="AIJ38" s="204"/>
      <c r="AIK38" s="204"/>
      <c r="AIL38" s="204"/>
      <c r="AIM38" s="204"/>
      <c r="AIN38" s="204"/>
      <c r="AIO38" s="204"/>
      <c r="AIP38" s="204"/>
      <c r="AIQ38" s="204"/>
      <c r="AIR38" s="204"/>
      <c r="AIS38" s="204"/>
      <c r="AIT38" s="204"/>
      <c r="AIU38" s="204"/>
      <c r="AIV38" s="204"/>
      <c r="AIW38" s="204"/>
      <c r="AIX38" s="204"/>
      <c r="AIY38" s="204"/>
      <c r="AIZ38" s="204"/>
      <c r="AJA38" s="204"/>
      <c r="AJB38" s="204"/>
      <c r="AJC38" s="204"/>
      <c r="AJD38" s="204"/>
      <c r="AJE38" s="204"/>
      <c r="AJF38" s="204"/>
      <c r="AJG38" s="204"/>
      <c r="AJH38" s="204"/>
      <c r="AJI38" s="204"/>
      <c r="AJJ38" s="204"/>
      <c r="AJK38" s="204"/>
      <c r="AJL38" s="204"/>
      <c r="AJM38" s="204"/>
      <c r="AJN38" s="204"/>
      <c r="AJO38" s="204"/>
      <c r="AJP38" s="204"/>
      <c r="AJQ38" s="204"/>
      <c r="AJR38" s="204"/>
      <c r="AJS38" s="204"/>
      <c r="AJT38" s="204"/>
      <c r="AJU38" s="204"/>
      <c r="AJV38" s="204"/>
      <c r="AJW38" s="204"/>
      <c r="AJX38" s="204"/>
      <c r="AJY38" s="204"/>
      <c r="AJZ38" s="204"/>
      <c r="AKA38" s="204"/>
      <c r="AKB38" s="204"/>
      <c r="AKC38" s="204"/>
      <c r="AKD38" s="204"/>
      <c r="AKE38" s="204"/>
      <c r="AKF38" s="204"/>
      <c r="AKG38" s="204"/>
      <c r="AKH38" s="204"/>
      <c r="AKI38" s="204"/>
      <c r="AKJ38" s="204"/>
      <c r="AKK38" s="204"/>
      <c r="AKL38" s="204"/>
      <c r="AKM38" s="204"/>
      <c r="AKN38" s="204"/>
      <c r="AKO38" s="204"/>
      <c r="AKP38" s="204"/>
      <c r="AKQ38" s="204"/>
      <c r="AKR38" s="204"/>
      <c r="AKS38" s="204"/>
      <c r="AKT38" s="204"/>
      <c r="AKU38" s="204"/>
      <c r="AKV38" s="204"/>
      <c r="AKW38" s="204"/>
      <c r="AKX38" s="204"/>
      <c r="AKY38" s="204"/>
      <c r="AKZ38" s="204"/>
      <c r="ALA38" s="204"/>
      <c r="ALB38" s="204"/>
      <c r="ALC38" s="204"/>
      <c r="ALD38" s="204"/>
      <c r="ALE38" s="204"/>
      <c r="ALF38" s="204"/>
      <c r="ALG38" s="204"/>
      <c r="ALH38" s="204"/>
      <c r="ALI38" s="204"/>
      <c r="ALJ38" s="204"/>
      <c r="ALK38" s="204"/>
      <c r="ALL38" s="204"/>
      <c r="ALM38" s="204"/>
      <c r="ALN38" s="204"/>
      <c r="ALO38" s="204"/>
      <c r="ALP38" s="204"/>
      <c r="ALQ38" s="204"/>
      <c r="ALR38" s="204"/>
      <c r="ALS38" s="204"/>
      <c r="ALT38" s="204"/>
      <c r="ALU38" s="204"/>
      <c r="ALV38" s="204"/>
      <c r="ALW38" s="204"/>
      <c r="ALX38" s="204"/>
      <c r="ALY38" s="204"/>
      <c r="ALZ38" s="204"/>
      <c r="AMA38" s="204"/>
      <c r="AMB38" s="204"/>
      <c r="AMC38" s="204"/>
      <c r="AMD38" s="204"/>
      <c r="AME38" s="204"/>
      <c r="AMF38" s="204"/>
      <c r="AMG38" s="204"/>
      <c r="AMH38" s="204"/>
      <c r="AMI38" s="204"/>
      <c r="AMJ38" s="204"/>
      <c r="AMK38" s="204"/>
      <c r="AML38" s="204"/>
      <c r="AMM38" s="204"/>
      <c r="AMN38" s="204"/>
      <c r="AMO38" s="204"/>
      <c r="AMP38" s="204"/>
      <c r="AMQ38" s="204"/>
      <c r="AMR38" s="204"/>
      <c r="AMS38" s="204"/>
      <c r="AMT38" s="204"/>
      <c r="AMU38" s="204"/>
      <c r="AMV38" s="204"/>
      <c r="AMW38" s="204"/>
      <c r="AMX38" s="204"/>
      <c r="AMY38" s="204"/>
      <c r="AMZ38" s="204"/>
      <c r="ANA38" s="204"/>
      <c r="ANB38" s="204"/>
      <c r="ANC38" s="204"/>
      <c r="AND38" s="204"/>
      <c r="ANE38" s="204"/>
      <c r="ANF38" s="204"/>
      <c r="ANG38" s="204"/>
      <c r="ANH38" s="204"/>
      <c r="ANI38" s="204"/>
      <c r="ANJ38" s="204"/>
      <c r="ANK38" s="204"/>
      <c r="ANL38" s="204"/>
      <c r="ANM38" s="204"/>
      <c r="ANN38" s="204"/>
      <c r="ANO38" s="204"/>
      <c r="ANP38" s="204"/>
      <c r="ANQ38" s="204"/>
      <c r="ANR38" s="204"/>
      <c r="ANS38" s="204"/>
      <c r="ANT38" s="204"/>
      <c r="ANU38" s="204"/>
      <c r="ANV38" s="204"/>
      <c r="ANW38" s="204"/>
      <c r="ANX38" s="204"/>
      <c r="ANY38" s="204"/>
      <c r="ANZ38" s="204"/>
      <c r="AOA38" s="204"/>
      <c r="AOB38" s="204"/>
      <c r="AOC38" s="204"/>
      <c r="AOD38" s="204"/>
      <c r="AOE38" s="204"/>
      <c r="AOF38" s="204"/>
      <c r="AOG38" s="204"/>
      <c r="AOH38" s="204"/>
      <c r="AOI38" s="204"/>
      <c r="AOJ38" s="204"/>
      <c r="AOK38" s="204"/>
      <c r="AOL38" s="204"/>
      <c r="AOM38" s="204"/>
      <c r="AON38" s="204"/>
      <c r="AOO38" s="204"/>
      <c r="AOP38" s="204"/>
      <c r="AOQ38" s="204"/>
      <c r="AOR38" s="204"/>
      <c r="AOS38" s="204"/>
      <c r="AOT38" s="204"/>
      <c r="AOU38" s="204"/>
      <c r="AOV38" s="204"/>
      <c r="AOW38" s="204"/>
      <c r="AOX38" s="204"/>
      <c r="AOY38" s="204"/>
      <c r="AOZ38" s="204"/>
      <c r="APA38" s="204"/>
      <c r="APB38" s="204"/>
      <c r="APC38" s="204"/>
      <c r="APD38" s="204"/>
      <c r="APE38" s="204"/>
      <c r="APF38" s="204"/>
      <c r="APG38" s="204"/>
      <c r="APH38" s="204"/>
      <c r="API38" s="204"/>
      <c r="APJ38" s="204"/>
      <c r="APK38" s="204"/>
      <c r="APL38" s="204"/>
      <c r="APM38" s="204"/>
      <c r="APN38" s="204"/>
      <c r="APO38" s="204"/>
      <c r="APP38" s="204"/>
      <c r="APQ38" s="204"/>
      <c r="APR38" s="204"/>
      <c r="APS38" s="204"/>
      <c r="APT38" s="204"/>
      <c r="APU38" s="204"/>
      <c r="APV38" s="204"/>
      <c r="APW38" s="204"/>
      <c r="APX38" s="204"/>
      <c r="APY38" s="204"/>
      <c r="APZ38" s="204"/>
      <c r="AQA38" s="204"/>
      <c r="AQB38" s="204"/>
      <c r="AQC38" s="204"/>
      <c r="AQD38" s="204"/>
      <c r="AQE38" s="204"/>
      <c r="AQF38" s="204"/>
      <c r="AQG38" s="204"/>
      <c r="AQH38" s="204"/>
      <c r="AQI38" s="204"/>
      <c r="AQJ38" s="204"/>
      <c r="AQK38" s="204"/>
      <c r="AQL38" s="204"/>
      <c r="AQM38" s="204"/>
      <c r="AQN38" s="204"/>
      <c r="AQO38" s="204"/>
      <c r="AQP38" s="204"/>
      <c r="AQQ38" s="204"/>
      <c r="AQR38" s="204"/>
      <c r="AQS38" s="204"/>
      <c r="AQT38" s="204"/>
      <c r="AQU38" s="204"/>
      <c r="AQV38" s="204"/>
      <c r="AQW38" s="204"/>
      <c r="AQX38" s="204"/>
      <c r="AQY38" s="204"/>
      <c r="AQZ38" s="204"/>
      <c r="ARA38" s="204"/>
      <c r="ARB38" s="204"/>
      <c r="ARC38" s="204"/>
      <c r="ARD38" s="204"/>
      <c r="ARE38" s="204"/>
      <c r="ARF38" s="204"/>
      <c r="ARG38" s="204"/>
      <c r="ARH38" s="204"/>
      <c r="ARI38" s="204"/>
      <c r="ARJ38" s="204"/>
      <c r="ARK38" s="204"/>
      <c r="ARL38" s="204"/>
      <c r="ARM38" s="204"/>
      <c r="ARN38" s="204"/>
      <c r="ARO38" s="204"/>
      <c r="ARP38" s="204"/>
      <c r="ARQ38" s="204"/>
      <c r="ARR38" s="204"/>
      <c r="ARS38" s="204"/>
      <c r="ART38" s="204"/>
      <c r="ARU38" s="204"/>
      <c r="ARV38" s="204"/>
      <c r="ARW38" s="204"/>
      <c r="ARX38" s="204"/>
      <c r="ARY38" s="204"/>
      <c r="ARZ38" s="204"/>
      <c r="ASA38" s="204"/>
      <c r="ASB38" s="204"/>
      <c r="ASC38" s="204"/>
      <c r="ASD38" s="204"/>
      <c r="ASE38" s="204"/>
      <c r="ASF38" s="204"/>
      <c r="ASG38" s="204"/>
      <c r="ASH38" s="204"/>
      <c r="ASI38" s="204"/>
      <c r="ASJ38" s="204"/>
      <c r="ASK38" s="204"/>
      <c r="ASL38" s="204"/>
      <c r="ASM38" s="204"/>
      <c r="ASN38" s="204"/>
      <c r="ASO38" s="204"/>
      <c r="ASP38" s="204"/>
      <c r="ASQ38" s="204"/>
      <c r="ASR38" s="204"/>
      <c r="ASS38" s="204"/>
      <c r="AST38" s="204"/>
      <c r="ASU38" s="204"/>
      <c r="ASV38" s="204"/>
      <c r="ASW38" s="204"/>
      <c r="ASX38" s="204"/>
      <c r="ASY38" s="204"/>
      <c r="ASZ38" s="204"/>
      <c r="ATA38" s="204"/>
      <c r="ATB38" s="204"/>
      <c r="ATC38" s="204"/>
      <c r="ATD38" s="204"/>
      <c r="ATE38" s="204"/>
      <c r="ATF38" s="204"/>
      <c r="ATG38" s="204"/>
      <c r="ATH38" s="204"/>
      <c r="ATI38" s="204"/>
      <c r="ATJ38" s="204"/>
      <c r="ATK38" s="204"/>
      <c r="ATL38" s="204"/>
      <c r="ATM38" s="204"/>
      <c r="ATN38" s="204"/>
      <c r="ATO38" s="204"/>
      <c r="ATP38" s="204"/>
      <c r="ATQ38" s="204"/>
      <c r="ATR38" s="204"/>
      <c r="ATS38" s="204"/>
      <c r="ATT38" s="204"/>
      <c r="ATU38" s="204"/>
      <c r="ATV38" s="204"/>
      <c r="ATW38" s="204"/>
      <c r="ATX38" s="204"/>
      <c r="ATY38" s="204"/>
      <c r="ATZ38" s="204"/>
      <c r="AUA38" s="204"/>
      <c r="AUB38" s="204"/>
      <c r="AUC38" s="204"/>
      <c r="AUD38" s="204"/>
      <c r="AUE38" s="204"/>
      <c r="AUF38" s="204"/>
      <c r="AUG38" s="204"/>
      <c r="AUH38" s="204"/>
      <c r="AUI38" s="204"/>
      <c r="AUJ38" s="204"/>
      <c r="AUK38" s="204"/>
      <c r="AUL38" s="204"/>
      <c r="AUM38" s="204"/>
      <c r="AUN38" s="204"/>
      <c r="AUO38" s="204"/>
      <c r="AUP38" s="204"/>
      <c r="AUQ38" s="204"/>
      <c r="AUR38" s="204"/>
      <c r="AUS38" s="204"/>
      <c r="AUT38" s="204"/>
      <c r="AUU38" s="204"/>
      <c r="AUV38" s="204"/>
      <c r="AUW38" s="204"/>
      <c r="AUX38" s="204"/>
      <c r="AUY38" s="204"/>
      <c r="AUZ38" s="204"/>
      <c r="AVA38" s="204"/>
      <c r="AVB38" s="204"/>
      <c r="AVC38" s="204"/>
      <c r="AVD38" s="204"/>
      <c r="AVE38" s="204"/>
      <c r="AVF38" s="204"/>
      <c r="AVG38" s="204"/>
      <c r="AVH38" s="204"/>
      <c r="AVI38" s="204"/>
      <c r="AVJ38" s="204"/>
      <c r="AVK38" s="204"/>
      <c r="AVL38" s="204"/>
      <c r="AVM38" s="204"/>
      <c r="AVN38" s="204"/>
      <c r="AVO38" s="204"/>
      <c r="AVP38" s="204"/>
      <c r="AVQ38" s="204"/>
      <c r="AVR38" s="204"/>
      <c r="AVS38" s="204"/>
      <c r="AVT38" s="204"/>
      <c r="AVU38" s="204"/>
      <c r="AVV38" s="204"/>
      <c r="AVW38" s="204"/>
      <c r="AVX38" s="204"/>
      <c r="AVY38" s="204"/>
      <c r="AVZ38" s="204"/>
      <c r="AWA38" s="204"/>
      <c r="AWB38" s="204"/>
      <c r="AWC38" s="204"/>
      <c r="AWD38" s="204"/>
      <c r="AWE38" s="204"/>
      <c r="AWF38" s="204"/>
      <c r="AWG38" s="204"/>
      <c r="AWH38" s="204"/>
      <c r="AWI38" s="204"/>
      <c r="AWJ38" s="204"/>
      <c r="AWK38" s="204"/>
      <c r="AWL38" s="204"/>
      <c r="AWM38" s="204"/>
      <c r="AWN38" s="204"/>
      <c r="AWO38" s="204"/>
      <c r="AWP38" s="204"/>
      <c r="AWQ38" s="204"/>
      <c r="AWR38" s="204"/>
      <c r="AWS38" s="204"/>
      <c r="AWT38" s="204"/>
      <c r="AWU38" s="204"/>
      <c r="AWV38" s="204"/>
      <c r="AWW38" s="204"/>
      <c r="AWX38" s="204"/>
      <c r="AWY38" s="204"/>
      <c r="AWZ38" s="204"/>
      <c r="AXA38" s="204"/>
      <c r="AXB38" s="204"/>
      <c r="AXC38" s="204"/>
      <c r="AXD38" s="204"/>
      <c r="AXE38" s="204"/>
      <c r="AXF38" s="204"/>
      <c r="AXG38" s="204"/>
      <c r="AXH38" s="204"/>
      <c r="AXI38" s="204"/>
      <c r="AXJ38" s="204"/>
      <c r="AXK38" s="204"/>
      <c r="AXL38" s="204"/>
      <c r="AXM38" s="204"/>
      <c r="AXN38" s="204"/>
      <c r="AXO38" s="204"/>
      <c r="AXP38" s="204"/>
      <c r="AXQ38" s="204"/>
      <c r="AXR38" s="204"/>
      <c r="AXS38" s="204"/>
      <c r="AXT38" s="204"/>
      <c r="AXU38" s="204"/>
      <c r="AXV38" s="204"/>
      <c r="AXW38" s="204"/>
      <c r="AXX38" s="204"/>
      <c r="AXY38" s="204"/>
      <c r="AXZ38" s="204"/>
      <c r="AYA38" s="204"/>
      <c r="AYB38" s="204"/>
      <c r="AYC38" s="204"/>
      <c r="AYD38" s="204"/>
      <c r="AYE38" s="204"/>
      <c r="AYF38" s="204"/>
      <c r="AYG38" s="204"/>
      <c r="AYH38" s="204"/>
      <c r="AYI38" s="204"/>
      <c r="AYJ38" s="204"/>
      <c r="AYK38" s="204"/>
      <c r="AYL38" s="204"/>
      <c r="AYM38" s="204"/>
      <c r="AYN38" s="204"/>
      <c r="AYO38" s="204"/>
      <c r="AYP38" s="204"/>
      <c r="AYQ38" s="204"/>
      <c r="AYR38" s="204"/>
      <c r="AYS38" s="204"/>
      <c r="AYT38" s="204"/>
      <c r="AYU38" s="204"/>
      <c r="AYV38" s="204"/>
      <c r="AYW38" s="204"/>
      <c r="AYX38" s="204"/>
      <c r="AYY38" s="204"/>
      <c r="AYZ38" s="204"/>
      <c r="AZA38" s="204"/>
      <c r="AZB38" s="204"/>
      <c r="AZC38" s="204"/>
      <c r="AZD38" s="204"/>
      <c r="AZE38" s="204"/>
      <c r="AZF38" s="204"/>
      <c r="AZG38" s="204"/>
      <c r="AZH38" s="204"/>
      <c r="AZI38" s="204"/>
      <c r="AZJ38" s="204"/>
      <c r="AZK38" s="204"/>
      <c r="AZL38" s="204"/>
      <c r="AZM38" s="204"/>
      <c r="AZN38" s="204"/>
      <c r="AZO38" s="204"/>
      <c r="AZP38" s="204"/>
      <c r="AZQ38" s="204"/>
      <c r="AZR38" s="204"/>
      <c r="AZS38" s="204"/>
      <c r="AZT38" s="204"/>
      <c r="AZU38" s="204"/>
      <c r="AZV38" s="204"/>
      <c r="AZW38" s="204"/>
      <c r="AZX38" s="204"/>
      <c r="AZY38" s="204"/>
      <c r="AZZ38" s="204"/>
      <c r="BAA38" s="204"/>
      <c r="BAB38" s="204"/>
      <c r="BAC38" s="204"/>
      <c r="BAD38" s="204"/>
      <c r="BAE38" s="204"/>
      <c r="BAF38" s="204"/>
      <c r="BAG38" s="204"/>
      <c r="BAH38" s="204"/>
      <c r="BAI38" s="204"/>
      <c r="BAJ38" s="204"/>
      <c r="BAK38" s="204"/>
      <c r="BAL38" s="204"/>
      <c r="BAM38" s="204"/>
      <c r="BAN38" s="204"/>
      <c r="BAO38" s="204"/>
      <c r="BAP38" s="204"/>
      <c r="BAQ38" s="204"/>
      <c r="BAR38" s="204"/>
      <c r="BAS38" s="204"/>
      <c r="BAT38" s="204"/>
      <c r="BAU38" s="204"/>
      <c r="BAV38" s="204"/>
      <c r="BAW38" s="204"/>
      <c r="BAX38" s="204"/>
      <c r="BAY38" s="204"/>
      <c r="BAZ38" s="204"/>
      <c r="BBA38" s="204"/>
      <c r="BBB38" s="204"/>
      <c r="BBC38" s="204"/>
      <c r="BBD38" s="204"/>
      <c r="BBE38" s="204"/>
      <c r="BBF38" s="204"/>
      <c r="BBG38" s="204"/>
      <c r="BBH38" s="204"/>
      <c r="BBI38" s="204"/>
      <c r="BBJ38" s="204"/>
      <c r="BBK38" s="204"/>
      <c r="BBL38" s="204"/>
      <c r="BBM38" s="204"/>
      <c r="BBN38" s="204"/>
      <c r="BBO38" s="204"/>
      <c r="BBP38" s="204"/>
      <c r="BBQ38" s="204"/>
      <c r="BBR38" s="204"/>
      <c r="BBS38" s="204"/>
      <c r="BBT38" s="204"/>
      <c r="BBU38" s="204"/>
      <c r="BBV38" s="204"/>
      <c r="BBW38" s="204"/>
      <c r="BBX38" s="204"/>
      <c r="BBY38" s="204"/>
      <c r="BBZ38" s="204"/>
      <c r="BCA38" s="204"/>
      <c r="BCB38" s="204"/>
      <c r="BCC38" s="204"/>
      <c r="BCD38" s="204"/>
      <c r="BCE38" s="204"/>
      <c r="BCF38" s="204"/>
      <c r="BCG38" s="204"/>
      <c r="BCH38" s="204"/>
      <c r="BCI38" s="204"/>
      <c r="BCJ38" s="204"/>
      <c r="BCK38" s="204"/>
      <c r="BCL38" s="204"/>
      <c r="BCM38" s="204"/>
      <c r="BCN38" s="204"/>
      <c r="BCO38" s="204"/>
      <c r="BCP38" s="204"/>
      <c r="BCQ38" s="204"/>
      <c r="BCR38" s="204"/>
      <c r="BCS38" s="204"/>
      <c r="BCT38" s="204"/>
      <c r="BCU38" s="204"/>
      <c r="BCV38" s="204"/>
      <c r="BCW38" s="204"/>
      <c r="BCX38" s="204"/>
      <c r="BCY38" s="204"/>
      <c r="BCZ38" s="204"/>
      <c r="BDA38" s="204"/>
      <c r="BDB38" s="204"/>
      <c r="BDC38" s="204"/>
      <c r="BDD38" s="204"/>
      <c r="BDE38" s="204"/>
      <c r="BDF38" s="204"/>
      <c r="BDG38" s="204"/>
      <c r="BDH38" s="204"/>
      <c r="BDI38" s="204"/>
      <c r="BDJ38" s="204"/>
      <c r="BDK38" s="204"/>
      <c r="BDL38" s="204"/>
      <c r="BDM38" s="204"/>
      <c r="BDN38" s="204"/>
      <c r="BDO38" s="204"/>
      <c r="BDP38" s="204"/>
      <c r="BDQ38" s="204"/>
      <c r="BDR38" s="204"/>
      <c r="BDS38" s="204"/>
      <c r="BDT38" s="204"/>
      <c r="BDU38" s="204"/>
      <c r="BDV38" s="204"/>
      <c r="BDW38" s="204"/>
      <c r="BDX38" s="204"/>
      <c r="BDY38" s="204"/>
      <c r="BDZ38" s="204"/>
      <c r="BEA38" s="204"/>
      <c r="BEB38" s="204"/>
      <c r="BEC38" s="204"/>
      <c r="BED38" s="204"/>
      <c r="BEE38" s="204"/>
      <c r="BEF38" s="204"/>
      <c r="BEG38" s="204"/>
      <c r="BEH38" s="204"/>
      <c r="BEI38" s="204"/>
      <c r="BEJ38" s="204"/>
      <c r="BEK38" s="204"/>
      <c r="BEL38" s="204"/>
      <c r="BEM38" s="204"/>
      <c r="BEN38" s="204"/>
      <c r="BEO38" s="204"/>
      <c r="BEP38" s="204"/>
      <c r="BEQ38" s="204"/>
      <c r="BER38" s="204"/>
      <c r="BES38" s="204"/>
      <c r="BET38" s="204"/>
      <c r="BEU38" s="204"/>
      <c r="BEV38" s="204"/>
      <c r="BEW38" s="204"/>
      <c r="BEX38" s="204"/>
      <c r="BEY38" s="204"/>
      <c r="BEZ38" s="204"/>
      <c r="BFA38" s="204"/>
      <c r="BFB38" s="204"/>
      <c r="BFC38" s="204"/>
      <c r="BFD38" s="204"/>
      <c r="BFE38" s="204"/>
      <c r="BFF38" s="204"/>
      <c r="BFG38" s="204"/>
      <c r="BFH38" s="204"/>
      <c r="BFI38" s="204"/>
      <c r="BFJ38" s="204"/>
      <c r="BFK38" s="204"/>
      <c r="BFL38" s="204"/>
      <c r="BFM38" s="204"/>
      <c r="BFN38" s="204"/>
      <c r="BFO38" s="204"/>
      <c r="BFP38" s="204"/>
      <c r="BFQ38" s="204"/>
      <c r="BFR38" s="204"/>
      <c r="BFS38" s="204"/>
      <c r="BFT38" s="204"/>
      <c r="BFU38" s="204"/>
      <c r="BFV38" s="204"/>
      <c r="BFW38" s="204"/>
      <c r="BFX38" s="204"/>
      <c r="BFY38" s="204"/>
      <c r="BFZ38" s="204"/>
      <c r="BGA38" s="204"/>
      <c r="BGB38" s="204"/>
      <c r="BGC38" s="204"/>
      <c r="BGD38" s="204"/>
      <c r="BGE38" s="204"/>
      <c r="BGF38" s="204"/>
      <c r="BGG38" s="204"/>
      <c r="BGH38" s="204"/>
      <c r="BGI38" s="204"/>
      <c r="BGJ38" s="204"/>
      <c r="BGK38" s="204"/>
      <c r="BGL38" s="204"/>
      <c r="BGM38" s="204"/>
      <c r="BGN38" s="204"/>
      <c r="BGO38" s="204"/>
      <c r="BGP38" s="204"/>
      <c r="BGQ38" s="204"/>
      <c r="BGR38" s="204"/>
      <c r="BGS38" s="204"/>
      <c r="BGT38" s="204"/>
      <c r="BGU38" s="204"/>
      <c r="BGV38" s="204"/>
      <c r="BGW38" s="204"/>
      <c r="BGX38" s="204"/>
      <c r="BGY38" s="204"/>
      <c r="BGZ38" s="204"/>
      <c r="BHA38" s="204"/>
      <c r="BHB38" s="204"/>
      <c r="BHC38" s="204"/>
      <c r="BHD38" s="204"/>
      <c r="BHE38" s="204"/>
      <c r="BHF38" s="204"/>
      <c r="BHG38" s="204"/>
      <c r="BHH38" s="204"/>
      <c r="BHI38" s="204"/>
      <c r="BHJ38" s="204"/>
      <c r="BHK38" s="204"/>
      <c r="BHL38" s="204"/>
      <c r="BHM38" s="204"/>
      <c r="BHN38" s="204"/>
      <c r="BHO38" s="204"/>
      <c r="BHP38" s="204"/>
      <c r="BHQ38" s="204"/>
      <c r="BHR38" s="204"/>
      <c r="BHS38" s="204"/>
      <c r="BHT38" s="204"/>
      <c r="BHU38" s="204"/>
      <c r="BHV38" s="204"/>
      <c r="BHW38" s="204"/>
      <c r="BHX38" s="204"/>
      <c r="BHY38" s="204"/>
      <c r="BHZ38" s="204"/>
      <c r="BIA38" s="204"/>
      <c r="BIB38" s="204"/>
      <c r="BIC38" s="204"/>
      <c r="BID38" s="204"/>
      <c r="BIE38" s="204"/>
      <c r="BIF38" s="204"/>
      <c r="BIG38" s="204"/>
      <c r="BIH38" s="204"/>
      <c r="BII38" s="204"/>
      <c r="BIJ38" s="204"/>
      <c r="BIK38" s="204"/>
      <c r="BIL38" s="204"/>
      <c r="BIM38" s="204"/>
      <c r="BIN38" s="204"/>
      <c r="BIO38" s="204"/>
      <c r="BIP38" s="204"/>
      <c r="BIQ38" s="204"/>
      <c r="BIR38" s="204"/>
      <c r="BIS38" s="204"/>
      <c r="BIT38" s="204"/>
      <c r="BIU38" s="204"/>
      <c r="BIV38" s="204"/>
      <c r="BIW38" s="204"/>
      <c r="BIX38" s="204"/>
      <c r="BIY38" s="204"/>
      <c r="BIZ38" s="204"/>
      <c r="BJA38" s="204"/>
      <c r="BJB38" s="204"/>
      <c r="BJC38" s="204"/>
      <c r="BJD38" s="204"/>
      <c r="BJE38" s="204"/>
      <c r="BJF38" s="204"/>
      <c r="BJG38" s="204"/>
      <c r="BJH38" s="204"/>
      <c r="BJI38" s="204"/>
      <c r="BJJ38" s="204"/>
      <c r="BJK38" s="204"/>
      <c r="BJL38" s="204"/>
      <c r="BJM38" s="204"/>
      <c r="BJN38" s="204"/>
      <c r="BJO38" s="204"/>
      <c r="BJP38" s="204"/>
      <c r="BJQ38" s="204"/>
      <c r="BJR38" s="204"/>
      <c r="BJS38" s="204"/>
      <c r="BJT38" s="204"/>
      <c r="BJU38" s="204"/>
      <c r="BJV38" s="204"/>
      <c r="BJW38" s="204"/>
      <c r="BJX38" s="204"/>
      <c r="BJY38" s="204"/>
      <c r="BJZ38" s="204"/>
      <c r="BKA38" s="204"/>
      <c r="BKB38" s="204"/>
      <c r="BKC38" s="204"/>
      <c r="BKD38" s="204"/>
      <c r="BKE38" s="204"/>
      <c r="BKF38" s="204"/>
      <c r="BKG38" s="204"/>
      <c r="BKH38" s="204"/>
      <c r="BKI38" s="204"/>
      <c r="BKJ38" s="204"/>
      <c r="BKK38" s="204"/>
      <c r="BKL38" s="204"/>
      <c r="BKM38" s="204"/>
      <c r="BKN38" s="204"/>
      <c r="BKO38" s="204"/>
      <c r="BKP38" s="204"/>
      <c r="BKQ38" s="204"/>
      <c r="BKR38" s="204"/>
      <c r="BKS38" s="204"/>
      <c r="BKT38" s="204"/>
      <c r="BKU38" s="204"/>
      <c r="BKV38" s="204"/>
      <c r="BKW38" s="204"/>
      <c r="BKX38" s="204"/>
      <c r="BKY38" s="204"/>
      <c r="BKZ38" s="204"/>
      <c r="BLA38" s="204"/>
      <c r="BLB38" s="204"/>
      <c r="BLC38" s="204"/>
      <c r="BLD38" s="204"/>
      <c r="BLE38" s="204"/>
      <c r="BLF38" s="204"/>
      <c r="BLG38" s="204"/>
      <c r="BLH38" s="204"/>
      <c r="BLI38" s="204"/>
      <c r="BLJ38" s="204"/>
      <c r="BLK38" s="204"/>
      <c r="BLL38" s="204"/>
      <c r="BLM38" s="204"/>
      <c r="BLN38" s="204"/>
      <c r="BLO38" s="204"/>
      <c r="BLP38" s="204"/>
      <c r="BLQ38" s="204"/>
      <c r="BLR38" s="204"/>
      <c r="BLS38" s="204"/>
      <c r="BLT38" s="204"/>
      <c r="BLU38" s="204"/>
      <c r="BLV38" s="204"/>
      <c r="BLW38" s="204"/>
      <c r="BLX38" s="204"/>
      <c r="BLY38" s="204"/>
      <c r="BLZ38" s="204"/>
      <c r="BMA38" s="204"/>
      <c r="BMB38" s="204"/>
      <c r="BMC38" s="204"/>
      <c r="BMD38" s="204"/>
      <c r="BME38" s="204"/>
      <c r="BMF38" s="204"/>
      <c r="BMG38" s="204"/>
      <c r="BMH38" s="204"/>
      <c r="BMI38" s="204"/>
      <c r="BMJ38" s="204"/>
      <c r="BMK38" s="204"/>
      <c r="BML38" s="204"/>
      <c r="BMM38" s="204"/>
      <c r="BMN38" s="204"/>
      <c r="BMO38" s="204"/>
      <c r="BMP38" s="204"/>
      <c r="BMQ38" s="204"/>
      <c r="BMR38" s="204"/>
      <c r="BMS38" s="204"/>
      <c r="BMT38" s="204"/>
      <c r="BMU38" s="204"/>
      <c r="BMV38" s="204"/>
      <c r="BMW38" s="204"/>
      <c r="BMX38" s="204"/>
      <c r="BMY38" s="204"/>
      <c r="BMZ38" s="204"/>
      <c r="BNA38" s="204"/>
      <c r="BNB38" s="204"/>
      <c r="BNC38" s="204"/>
      <c r="BND38" s="204"/>
      <c r="BNE38" s="204"/>
      <c r="BNF38" s="204"/>
      <c r="BNG38" s="204"/>
      <c r="BNH38" s="204"/>
      <c r="BNI38" s="204"/>
      <c r="BNJ38" s="204"/>
      <c r="BNK38" s="204"/>
      <c r="BNL38" s="204"/>
      <c r="BNM38" s="204"/>
      <c r="BNN38" s="204"/>
      <c r="BNO38" s="204"/>
      <c r="BNP38" s="204"/>
      <c r="BNQ38" s="204"/>
      <c r="BNR38" s="204"/>
      <c r="BNS38" s="204"/>
      <c r="BNT38" s="204"/>
      <c r="BNU38" s="204"/>
      <c r="BNV38" s="204"/>
      <c r="BNW38" s="204"/>
      <c r="BNX38" s="204"/>
      <c r="BNY38" s="204"/>
      <c r="BNZ38" s="204"/>
      <c r="BOA38" s="204"/>
      <c r="BOB38" s="204"/>
      <c r="BOC38" s="204"/>
      <c r="BOD38" s="204"/>
      <c r="BOE38" s="204"/>
      <c r="BOF38" s="204"/>
      <c r="BOG38" s="204"/>
      <c r="BOH38" s="204"/>
      <c r="BOI38" s="204"/>
      <c r="BOJ38" s="204"/>
      <c r="BOK38" s="204"/>
      <c r="BOL38" s="204"/>
      <c r="BOM38" s="204"/>
      <c r="BON38" s="204"/>
      <c r="BOO38" s="204"/>
      <c r="BOP38" s="204"/>
      <c r="BOQ38" s="204"/>
      <c r="BOR38" s="204"/>
      <c r="BOS38" s="204"/>
      <c r="BOT38" s="204"/>
      <c r="BOU38" s="204"/>
      <c r="BOV38" s="204"/>
      <c r="BOW38" s="204"/>
      <c r="BOX38" s="204"/>
      <c r="BOY38" s="204"/>
      <c r="BOZ38" s="204"/>
      <c r="BPA38" s="204"/>
      <c r="BPB38" s="204"/>
      <c r="BPC38" s="204"/>
      <c r="BPD38" s="204"/>
      <c r="BPE38" s="204"/>
      <c r="BPF38" s="204"/>
      <c r="BPG38" s="204"/>
      <c r="BPH38" s="204"/>
      <c r="BPI38" s="204"/>
      <c r="BPJ38" s="204"/>
      <c r="BPK38" s="204"/>
      <c r="BPL38" s="204"/>
      <c r="BPM38" s="204"/>
      <c r="BPN38" s="204"/>
      <c r="BPO38" s="204"/>
      <c r="BPP38" s="204"/>
      <c r="BPQ38" s="204"/>
      <c r="BPR38" s="204"/>
      <c r="BPS38" s="204"/>
      <c r="BPT38" s="204"/>
      <c r="BPU38" s="204"/>
      <c r="BPV38" s="204"/>
      <c r="BPW38" s="204"/>
      <c r="BPX38" s="204"/>
      <c r="BPY38" s="204"/>
      <c r="BPZ38" s="204"/>
      <c r="BQA38" s="204"/>
      <c r="BQB38" s="204"/>
      <c r="BQC38" s="204"/>
      <c r="BQD38" s="204"/>
      <c r="BQE38" s="204"/>
      <c r="BQF38" s="204"/>
      <c r="BQG38" s="204"/>
      <c r="BQH38" s="204"/>
      <c r="BQI38" s="204"/>
      <c r="BQJ38" s="204"/>
      <c r="BQK38" s="204"/>
      <c r="BQL38" s="204"/>
      <c r="BQM38" s="204"/>
      <c r="BQN38" s="204"/>
      <c r="BQO38" s="204"/>
      <c r="BQP38" s="204"/>
      <c r="BQQ38" s="204"/>
      <c r="BQR38" s="204"/>
      <c r="BQS38" s="204"/>
      <c r="BQT38" s="204"/>
      <c r="BQU38" s="204"/>
      <c r="BQV38" s="204"/>
      <c r="BQW38" s="204"/>
      <c r="BQX38" s="204"/>
      <c r="BQY38" s="204"/>
      <c r="BQZ38" s="204"/>
      <c r="BRA38" s="204"/>
      <c r="BRB38" s="204"/>
      <c r="BRC38" s="204"/>
      <c r="BRD38" s="204"/>
      <c r="BRE38" s="204"/>
      <c r="BRF38" s="204"/>
      <c r="BRG38" s="204"/>
      <c r="BRH38" s="204"/>
      <c r="BRI38" s="204"/>
      <c r="BRJ38" s="204"/>
      <c r="BRK38" s="204"/>
      <c r="BRL38" s="204"/>
      <c r="BRM38" s="204"/>
      <c r="BRN38" s="204"/>
      <c r="BRO38" s="204"/>
      <c r="BRP38" s="204"/>
      <c r="BRQ38" s="204"/>
      <c r="BRR38" s="204"/>
      <c r="BRS38" s="204"/>
      <c r="BRT38" s="204"/>
      <c r="BRU38" s="204"/>
      <c r="BRV38" s="204"/>
      <c r="BRW38" s="204"/>
      <c r="BRX38" s="204"/>
      <c r="BRY38" s="204"/>
      <c r="BRZ38" s="204"/>
      <c r="BSA38" s="204"/>
      <c r="BSB38" s="204"/>
      <c r="BSC38" s="204"/>
      <c r="BSD38" s="204"/>
      <c r="BSE38" s="204"/>
      <c r="BSF38" s="204"/>
      <c r="BSG38" s="204"/>
      <c r="BSH38" s="204"/>
      <c r="BSI38" s="204"/>
      <c r="BSJ38" s="204"/>
      <c r="BSK38" s="204"/>
      <c r="BSL38" s="204"/>
      <c r="BSM38" s="204"/>
      <c r="BSN38" s="204"/>
      <c r="BSO38" s="204"/>
      <c r="BSP38" s="204"/>
      <c r="BSQ38" s="204"/>
      <c r="BSR38" s="204"/>
      <c r="BSS38" s="204"/>
      <c r="BST38" s="204"/>
      <c r="BSU38" s="204"/>
      <c r="BSV38" s="204"/>
      <c r="BSW38" s="204"/>
      <c r="BSX38" s="204"/>
      <c r="BSY38" s="204"/>
      <c r="BSZ38" s="204"/>
      <c r="BTA38" s="204"/>
      <c r="BTB38" s="204"/>
      <c r="BTC38" s="204"/>
      <c r="BTD38" s="204"/>
      <c r="BTE38" s="204"/>
      <c r="BTF38" s="204"/>
      <c r="BTG38" s="204"/>
      <c r="BTH38" s="204"/>
      <c r="BTI38" s="204"/>
      <c r="BTJ38" s="204"/>
      <c r="BTK38" s="204"/>
      <c r="BTL38" s="204"/>
      <c r="BTM38" s="204"/>
      <c r="BTN38" s="204"/>
      <c r="BTO38" s="204"/>
      <c r="BTP38" s="204"/>
      <c r="BTQ38" s="204"/>
      <c r="BTR38" s="204"/>
      <c r="BTS38" s="204"/>
      <c r="BTT38" s="204"/>
      <c r="BTU38" s="204"/>
      <c r="BTV38" s="204"/>
      <c r="BTW38" s="204"/>
      <c r="BTX38" s="204"/>
      <c r="BTY38" s="204"/>
      <c r="BTZ38" s="204"/>
      <c r="BUA38" s="204"/>
      <c r="BUB38" s="204"/>
      <c r="BUC38" s="204"/>
      <c r="BUD38" s="204"/>
      <c r="BUE38" s="204"/>
      <c r="BUF38" s="204"/>
      <c r="BUG38" s="204"/>
      <c r="BUH38" s="204"/>
      <c r="BUI38" s="204"/>
      <c r="BUJ38" s="204"/>
      <c r="BUK38" s="204"/>
      <c r="BUL38" s="204"/>
      <c r="BUM38" s="204"/>
      <c r="BUN38" s="204"/>
      <c r="BUO38" s="204"/>
      <c r="BUP38" s="204"/>
      <c r="BUQ38" s="204"/>
      <c r="BUR38" s="204"/>
      <c r="BUS38" s="204"/>
      <c r="BUT38" s="204"/>
      <c r="BUU38" s="204"/>
      <c r="BUV38" s="204"/>
      <c r="BUW38" s="204"/>
      <c r="BUX38" s="204"/>
      <c r="BUY38" s="204"/>
      <c r="BUZ38" s="204"/>
      <c r="BVA38" s="204"/>
      <c r="BVB38" s="204"/>
      <c r="BVC38" s="204"/>
      <c r="BVD38" s="204"/>
      <c r="BVE38" s="204"/>
      <c r="BVF38" s="204"/>
      <c r="BVG38" s="204"/>
      <c r="BVH38" s="204"/>
      <c r="BVI38" s="204"/>
      <c r="BVJ38" s="204"/>
      <c r="BVK38" s="204"/>
      <c r="BVL38" s="204"/>
      <c r="BVM38" s="204"/>
      <c r="BVN38" s="204"/>
      <c r="BVO38" s="204"/>
      <c r="BVP38" s="204"/>
      <c r="BVQ38" s="204"/>
      <c r="BVR38" s="204"/>
      <c r="BVS38" s="204"/>
      <c r="BVT38" s="204"/>
      <c r="BVU38" s="204"/>
      <c r="BVV38" s="204"/>
      <c r="BVW38" s="204"/>
      <c r="BVX38" s="204"/>
      <c r="BVY38" s="204"/>
      <c r="BVZ38" s="204"/>
      <c r="BWA38" s="204"/>
      <c r="BWB38" s="204"/>
      <c r="BWC38" s="204"/>
      <c r="BWD38" s="204"/>
      <c r="BWE38" s="204"/>
      <c r="BWF38" s="204"/>
      <c r="BWG38" s="204"/>
      <c r="BWH38" s="204"/>
      <c r="BWI38" s="204"/>
      <c r="BWJ38" s="204"/>
      <c r="BWK38" s="204"/>
      <c r="BWL38" s="204"/>
      <c r="BWM38" s="204"/>
      <c r="BWN38" s="204"/>
      <c r="BWO38" s="204"/>
      <c r="BWP38" s="204"/>
      <c r="BWQ38" s="204"/>
      <c r="BWR38" s="204"/>
      <c r="BWS38" s="204"/>
      <c r="BWT38" s="204"/>
      <c r="BWU38" s="204"/>
      <c r="BWV38" s="204"/>
      <c r="BWW38" s="204"/>
      <c r="BWX38" s="204"/>
      <c r="BWY38" s="204"/>
      <c r="BWZ38" s="204"/>
      <c r="BXA38" s="204"/>
      <c r="BXB38" s="204"/>
      <c r="BXC38" s="204"/>
      <c r="BXD38" s="204"/>
      <c r="BXE38" s="204"/>
      <c r="BXF38" s="204"/>
      <c r="BXG38" s="204"/>
      <c r="BXH38" s="204"/>
      <c r="BXI38" s="204"/>
      <c r="BXJ38" s="204"/>
      <c r="BXK38" s="204"/>
      <c r="BXL38" s="204"/>
      <c r="BXM38" s="204"/>
      <c r="BXN38" s="204"/>
      <c r="BXO38" s="204"/>
      <c r="BXP38" s="204"/>
      <c r="BXQ38" s="204"/>
      <c r="BXR38" s="204"/>
      <c r="BXS38" s="204"/>
      <c r="BXT38" s="204"/>
      <c r="BXU38" s="204"/>
      <c r="BXV38" s="204"/>
      <c r="BXW38" s="204"/>
      <c r="BXX38" s="204"/>
      <c r="BXY38" s="204"/>
      <c r="BXZ38" s="204"/>
      <c r="BYA38" s="204"/>
      <c r="BYB38" s="204"/>
      <c r="BYC38" s="204"/>
      <c r="BYD38" s="204"/>
      <c r="BYE38" s="204"/>
      <c r="BYF38" s="204"/>
      <c r="BYG38" s="204"/>
      <c r="BYH38" s="204"/>
      <c r="BYI38" s="204"/>
      <c r="BYJ38" s="204"/>
      <c r="BYK38" s="204"/>
      <c r="BYL38" s="204"/>
      <c r="BYM38" s="204"/>
      <c r="BYN38" s="204"/>
      <c r="BYO38" s="204"/>
      <c r="BYP38" s="204"/>
      <c r="BYQ38" s="204"/>
      <c r="BYR38" s="204"/>
      <c r="BYS38" s="204"/>
      <c r="BYT38" s="204"/>
      <c r="BYU38" s="204"/>
      <c r="BYV38" s="204"/>
      <c r="BYW38" s="204"/>
      <c r="BYX38" s="204"/>
      <c r="BYY38" s="204"/>
      <c r="BYZ38" s="204"/>
      <c r="BZA38" s="204"/>
      <c r="BZB38" s="204"/>
      <c r="BZC38" s="204"/>
      <c r="BZD38" s="204"/>
      <c r="BZE38" s="204"/>
      <c r="BZF38" s="204"/>
      <c r="BZG38" s="204"/>
      <c r="BZH38" s="204"/>
      <c r="BZI38" s="204"/>
      <c r="BZJ38" s="204"/>
      <c r="BZK38" s="204"/>
      <c r="BZL38" s="204"/>
      <c r="BZM38" s="204"/>
      <c r="BZN38" s="204"/>
      <c r="BZO38" s="204"/>
      <c r="BZP38" s="204"/>
      <c r="BZQ38" s="204"/>
      <c r="BZR38" s="204"/>
      <c r="BZS38" s="204"/>
      <c r="BZT38" s="204"/>
      <c r="BZU38" s="204"/>
      <c r="BZV38" s="204"/>
      <c r="BZW38" s="204"/>
      <c r="BZX38" s="204"/>
      <c r="BZY38" s="204"/>
      <c r="BZZ38" s="204"/>
      <c r="CAA38" s="204"/>
      <c r="CAB38" s="204"/>
      <c r="CAC38" s="204"/>
      <c r="CAD38" s="204"/>
      <c r="CAE38" s="204"/>
      <c r="CAF38" s="204"/>
      <c r="CAG38" s="204"/>
      <c r="CAH38" s="204"/>
      <c r="CAI38" s="204"/>
      <c r="CAJ38" s="204"/>
      <c r="CAK38" s="204"/>
      <c r="CAL38" s="204"/>
      <c r="CAM38" s="204"/>
      <c r="CAN38" s="204"/>
      <c r="CAO38" s="204"/>
      <c r="CAP38" s="204"/>
      <c r="CAQ38" s="204"/>
      <c r="CAR38" s="204"/>
      <c r="CAS38" s="204"/>
      <c r="CAT38" s="204"/>
      <c r="CAU38" s="204"/>
      <c r="CAV38" s="204"/>
      <c r="CAW38" s="204"/>
      <c r="CAX38" s="204"/>
      <c r="CAY38" s="204"/>
      <c r="CAZ38" s="204"/>
      <c r="CBA38" s="204"/>
      <c r="CBB38" s="204"/>
      <c r="CBC38" s="204"/>
      <c r="CBD38" s="204"/>
      <c r="CBE38" s="204"/>
      <c r="CBF38" s="204"/>
      <c r="CBG38" s="204"/>
      <c r="CBH38" s="204"/>
      <c r="CBI38" s="204"/>
      <c r="CBJ38" s="204"/>
      <c r="CBK38" s="204"/>
      <c r="CBL38" s="204"/>
      <c r="CBM38" s="204"/>
      <c r="CBN38" s="204"/>
      <c r="CBO38" s="204"/>
      <c r="CBP38" s="204"/>
      <c r="CBQ38" s="204"/>
      <c r="CBR38" s="204"/>
      <c r="CBS38" s="204"/>
      <c r="CBT38" s="204"/>
      <c r="CBU38" s="204"/>
      <c r="CBV38" s="204"/>
      <c r="CBW38" s="204"/>
      <c r="CBX38" s="204"/>
      <c r="CBY38" s="204"/>
      <c r="CBZ38" s="204"/>
      <c r="CCA38" s="204"/>
      <c r="CCB38" s="204"/>
      <c r="CCC38" s="204"/>
      <c r="CCD38" s="204"/>
      <c r="CCE38" s="204"/>
      <c r="CCF38" s="204"/>
      <c r="CCG38" s="204"/>
      <c r="CCH38" s="204"/>
      <c r="CCI38" s="204"/>
      <c r="CCJ38" s="204"/>
      <c r="CCK38" s="204"/>
      <c r="CCL38" s="204"/>
      <c r="CCM38" s="204"/>
      <c r="CCN38" s="204"/>
      <c r="CCO38" s="204"/>
      <c r="CCP38" s="204"/>
      <c r="CCQ38" s="204"/>
      <c r="CCR38" s="204"/>
      <c r="CCS38" s="204"/>
      <c r="CCT38" s="204"/>
      <c r="CCU38" s="204"/>
      <c r="CCV38" s="204"/>
      <c r="CCW38" s="204"/>
      <c r="CCX38" s="204"/>
      <c r="CCY38" s="204"/>
      <c r="CCZ38" s="204"/>
      <c r="CDA38" s="204"/>
      <c r="CDB38" s="204"/>
      <c r="CDC38" s="204"/>
      <c r="CDD38" s="204"/>
      <c r="CDE38" s="204"/>
      <c r="CDF38" s="204"/>
      <c r="CDG38" s="204"/>
      <c r="CDH38" s="204"/>
      <c r="CDI38" s="204"/>
      <c r="CDJ38" s="204"/>
      <c r="CDK38" s="204"/>
      <c r="CDL38" s="204"/>
      <c r="CDM38" s="204"/>
      <c r="CDN38" s="204"/>
      <c r="CDO38" s="204"/>
      <c r="CDP38" s="204"/>
      <c r="CDQ38" s="204"/>
      <c r="CDR38" s="204"/>
      <c r="CDS38" s="204"/>
      <c r="CDT38" s="204"/>
      <c r="CDU38" s="204"/>
      <c r="CDV38" s="204"/>
      <c r="CDW38" s="204"/>
      <c r="CDX38" s="204"/>
      <c r="CDY38" s="204"/>
      <c r="CDZ38" s="204"/>
      <c r="CEA38" s="204"/>
      <c r="CEB38" s="204"/>
      <c r="CEC38" s="204"/>
      <c r="CED38" s="204"/>
      <c r="CEE38" s="204"/>
      <c r="CEF38" s="204"/>
      <c r="CEG38" s="204"/>
      <c r="CEH38" s="204"/>
      <c r="CEI38" s="204"/>
      <c r="CEJ38" s="204"/>
      <c r="CEK38" s="204"/>
      <c r="CEL38" s="204"/>
      <c r="CEM38" s="204"/>
      <c r="CEN38" s="204"/>
      <c r="CEO38" s="204"/>
      <c r="CEP38" s="204"/>
      <c r="CEQ38" s="204"/>
      <c r="CER38" s="204"/>
      <c r="CES38" s="204"/>
      <c r="CET38" s="204"/>
      <c r="CEU38" s="204"/>
      <c r="CEV38" s="204"/>
      <c r="CEW38" s="204"/>
      <c r="CEX38" s="204"/>
      <c r="CEY38" s="204"/>
      <c r="CEZ38" s="204"/>
      <c r="CFA38" s="204"/>
      <c r="CFB38" s="204"/>
      <c r="CFC38" s="204"/>
      <c r="CFD38" s="204"/>
      <c r="CFE38" s="204"/>
      <c r="CFF38" s="204"/>
      <c r="CFG38" s="204"/>
      <c r="CFH38" s="204"/>
      <c r="CFI38" s="204"/>
      <c r="CFJ38" s="204"/>
      <c r="CFK38" s="204"/>
      <c r="CFL38" s="204"/>
      <c r="CFM38" s="204"/>
      <c r="CFN38" s="204"/>
      <c r="CFO38" s="204"/>
      <c r="CFP38" s="204"/>
      <c r="CFQ38" s="204"/>
      <c r="CFR38" s="204"/>
      <c r="CFS38" s="204"/>
      <c r="CFT38" s="204"/>
      <c r="CFU38" s="204"/>
      <c r="CFV38" s="204"/>
      <c r="CFW38" s="204"/>
      <c r="CFX38" s="204"/>
      <c r="CFY38" s="204"/>
      <c r="CFZ38" s="204"/>
      <c r="CGA38" s="204"/>
      <c r="CGB38" s="204"/>
      <c r="CGC38" s="204"/>
      <c r="CGD38" s="204"/>
      <c r="CGE38" s="204"/>
      <c r="CGF38" s="204"/>
      <c r="CGG38" s="204"/>
      <c r="CGH38" s="204"/>
      <c r="CGI38" s="204"/>
      <c r="CGJ38" s="204"/>
      <c r="CGK38" s="204"/>
      <c r="CGL38" s="204"/>
      <c r="CGM38" s="204"/>
      <c r="CGN38" s="204"/>
      <c r="CGO38" s="204"/>
      <c r="CGP38" s="204"/>
      <c r="CGQ38" s="204"/>
      <c r="CGR38" s="204"/>
      <c r="CGS38" s="204"/>
      <c r="CGT38" s="204"/>
      <c r="CGU38" s="204"/>
      <c r="CGV38" s="204"/>
      <c r="CGW38" s="204"/>
      <c r="CGX38" s="204"/>
      <c r="CGY38" s="204"/>
      <c r="CGZ38" s="204"/>
      <c r="CHA38" s="204"/>
      <c r="CHB38" s="204"/>
      <c r="CHC38" s="204"/>
      <c r="CHD38" s="204"/>
      <c r="CHE38" s="204"/>
      <c r="CHF38" s="204"/>
      <c r="CHG38" s="204"/>
      <c r="CHH38" s="204"/>
      <c r="CHI38" s="204"/>
      <c r="CHJ38" s="204"/>
      <c r="CHK38" s="204"/>
      <c r="CHL38" s="204"/>
      <c r="CHM38" s="204"/>
      <c r="CHN38" s="204"/>
      <c r="CHO38" s="204"/>
      <c r="CHP38" s="204"/>
      <c r="CHQ38" s="204"/>
      <c r="CHR38" s="204"/>
      <c r="CHS38" s="204"/>
      <c r="CHT38" s="204"/>
      <c r="CHU38" s="204"/>
      <c r="CHV38" s="204"/>
      <c r="CHW38" s="204"/>
      <c r="CHX38" s="204"/>
      <c r="CHY38" s="204"/>
      <c r="CHZ38" s="204"/>
      <c r="CIA38" s="204"/>
      <c r="CIB38" s="204"/>
      <c r="CIC38" s="204"/>
      <c r="CID38" s="204"/>
      <c r="CIE38" s="204"/>
      <c r="CIF38" s="204"/>
      <c r="CIG38" s="204"/>
      <c r="CIH38" s="204"/>
      <c r="CII38" s="204"/>
      <c r="CIJ38" s="204"/>
      <c r="CIK38" s="204"/>
      <c r="CIL38" s="204"/>
      <c r="CIM38" s="204"/>
      <c r="CIN38" s="204"/>
      <c r="CIO38" s="204"/>
      <c r="CIP38" s="204"/>
      <c r="CIQ38" s="204"/>
      <c r="CIR38" s="204"/>
      <c r="CIS38" s="204"/>
      <c r="CIT38" s="204"/>
      <c r="CIU38" s="204"/>
      <c r="CIV38" s="204"/>
      <c r="CIW38" s="204"/>
      <c r="CIX38" s="204"/>
      <c r="CIY38" s="204"/>
      <c r="CIZ38" s="204"/>
      <c r="CJA38" s="204"/>
      <c r="CJB38" s="204"/>
      <c r="CJC38" s="204"/>
      <c r="CJD38" s="204"/>
      <c r="CJE38" s="204"/>
      <c r="CJF38" s="204"/>
      <c r="CJG38" s="204"/>
      <c r="CJH38" s="204"/>
      <c r="CJI38" s="204"/>
      <c r="CJJ38" s="204"/>
      <c r="CJK38" s="204"/>
      <c r="CJL38" s="204"/>
      <c r="CJM38" s="204"/>
      <c r="CJN38" s="204"/>
      <c r="CJO38" s="204"/>
      <c r="CJP38" s="204"/>
      <c r="CJQ38" s="204"/>
      <c r="CJR38" s="204"/>
      <c r="CJS38" s="204"/>
      <c r="CJT38" s="204"/>
      <c r="CJU38" s="204"/>
      <c r="CJV38" s="204"/>
      <c r="CJW38" s="204"/>
      <c r="CJX38" s="204"/>
      <c r="CJY38" s="204"/>
      <c r="CJZ38" s="204"/>
      <c r="CKA38" s="204"/>
      <c r="CKB38" s="204"/>
      <c r="CKC38" s="204"/>
      <c r="CKD38" s="204"/>
      <c r="CKE38" s="204"/>
      <c r="CKF38" s="204"/>
      <c r="CKG38" s="204"/>
      <c r="CKH38" s="204"/>
      <c r="CKI38" s="204"/>
      <c r="CKJ38" s="204"/>
      <c r="CKK38" s="204"/>
      <c r="CKL38" s="204"/>
      <c r="CKM38" s="204"/>
      <c r="CKN38" s="204"/>
      <c r="CKO38" s="204"/>
      <c r="CKP38" s="204"/>
      <c r="CKQ38" s="204"/>
      <c r="CKR38" s="204"/>
      <c r="CKS38" s="204"/>
      <c r="CKT38" s="204"/>
      <c r="CKU38" s="204"/>
      <c r="CKV38" s="204"/>
      <c r="CKW38" s="204"/>
      <c r="CKX38" s="204"/>
      <c r="CKY38" s="204"/>
      <c r="CKZ38" s="204"/>
      <c r="CLA38" s="204"/>
      <c r="CLB38" s="204"/>
      <c r="CLC38" s="204"/>
      <c r="CLD38" s="204"/>
      <c r="CLE38" s="204"/>
      <c r="CLF38" s="204"/>
      <c r="CLG38" s="204"/>
      <c r="CLH38" s="204"/>
      <c r="CLI38" s="204"/>
      <c r="CLJ38" s="204"/>
      <c r="CLK38" s="204"/>
      <c r="CLL38" s="204"/>
      <c r="CLM38" s="204"/>
      <c r="CLN38" s="204"/>
      <c r="CLO38" s="204"/>
      <c r="CLP38" s="204"/>
      <c r="CLQ38" s="204"/>
      <c r="CLR38" s="204"/>
      <c r="CLS38" s="204"/>
      <c r="CLT38" s="204"/>
      <c r="CLU38" s="204"/>
      <c r="CLV38" s="204"/>
      <c r="CLW38" s="204"/>
      <c r="CLX38" s="204"/>
      <c r="CLY38" s="204"/>
      <c r="CLZ38" s="204"/>
      <c r="CMA38" s="204"/>
      <c r="CMB38" s="204"/>
      <c r="CMC38" s="204"/>
      <c r="CMD38" s="204"/>
      <c r="CME38" s="204"/>
      <c r="CMF38" s="204"/>
      <c r="CMG38" s="204"/>
      <c r="CMH38" s="204"/>
      <c r="CMI38" s="204"/>
      <c r="CMJ38" s="204"/>
      <c r="CMK38" s="204"/>
      <c r="CML38" s="204"/>
      <c r="CMM38" s="204"/>
      <c r="CMN38" s="204"/>
      <c r="CMO38" s="204"/>
      <c r="CMP38" s="204"/>
      <c r="CMQ38" s="204"/>
      <c r="CMR38" s="204"/>
      <c r="CMS38" s="204"/>
      <c r="CMT38" s="204"/>
      <c r="CMU38" s="204"/>
      <c r="CMV38" s="204"/>
      <c r="CMW38" s="204"/>
      <c r="CMX38" s="204"/>
      <c r="CMY38" s="204"/>
      <c r="CMZ38" s="204"/>
      <c r="CNA38" s="204"/>
      <c r="CNB38" s="204"/>
      <c r="CNC38" s="204"/>
      <c r="CND38" s="204"/>
      <c r="CNE38" s="204"/>
      <c r="CNF38" s="204"/>
      <c r="CNG38" s="204"/>
      <c r="CNH38" s="204"/>
      <c r="CNI38" s="204"/>
      <c r="CNJ38" s="204"/>
      <c r="CNK38" s="204"/>
      <c r="CNL38" s="204"/>
      <c r="CNM38" s="204"/>
      <c r="CNN38" s="204"/>
      <c r="CNO38" s="204"/>
      <c r="CNP38" s="204"/>
      <c r="CNQ38" s="204"/>
      <c r="CNR38" s="204"/>
      <c r="CNS38" s="204"/>
      <c r="CNT38" s="204"/>
      <c r="CNU38" s="204"/>
      <c r="CNV38" s="204"/>
      <c r="CNW38" s="204"/>
      <c r="CNX38" s="204"/>
      <c r="CNY38" s="204"/>
      <c r="CNZ38" s="204"/>
      <c r="COA38" s="204"/>
      <c r="COB38" s="204"/>
      <c r="COC38" s="204"/>
      <c r="COD38" s="204"/>
      <c r="COE38" s="204"/>
      <c r="COF38" s="204"/>
      <c r="COG38" s="204"/>
      <c r="COH38" s="204"/>
      <c r="COI38" s="204"/>
      <c r="COJ38" s="204"/>
      <c r="COK38" s="204"/>
      <c r="COL38" s="204"/>
      <c r="COM38" s="204"/>
      <c r="CON38" s="204"/>
      <c r="COO38" s="204"/>
      <c r="COP38" s="204"/>
      <c r="COQ38" s="204"/>
      <c r="COR38" s="204"/>
      <c r="COS38" s="204"/>
      <c r="COT38" s="204"/>
      <c r="COU38" s="204"/>
      <c r="COV38" s="204"/>
      <c r="COW38" s="204"/>
      <c r="COX38" s="204"/>
      <c r="COY38" s="204"/>
      <c r="COZ38" s="204"/>
      <c r="CPA38" s="204"/>
      <c r="CPB38" s="204"/>
      <c r="CPC38" s="204"/>
      <c r="CPD38" s="204"/>
      <c r="CPE38" s="204"/>
      <c r="CPF38" s="204"/>
      <c r="CPG38" s="204"/>
      <c r="CPH38" s="204"/>
      <c r="CPI38" s="204"/>
      <c r="CPJ38" s="204"/>
      <c r="CPK38" s="204"/>
      <c r="CPL38" s="204"/>
      <c r="CPM38" s="204"/>
      <c r="CPN38" s="204"/>
      <c r="CPO38" s="204"/>
      <c r="CPP38" s="204"/>
      <c r="CPQ38" s="204"/>
      <c r="CPR38" s="204"/>
      <c r="CPS38" s="204"/>
      <c r="CPT38" s="204"/>
      <c r="CPU38" s="204"/>
      <c r="CPV38" s="204"/>
      <c r="CPW38" s="204"/>
      <c r="CPX38" s="204"/>
      <c r="CPY38" s="204"/>
      <c r="CPZ38" s="204"/>
      <c r="CQA38" s="204"/>
      <c r="CQB38" s="204"/>
      <c r="CQC38" s="204"/>
      <c r="CQD38" s="204"/>
      <c r="CQE38" s="204"/>
      <c r="CQF38" s="204"/>
      <c r="CQG38" s="204"/>
      <c r="CQH38" s="204"/>
      <c r="CQI38" s="204"/>
      <c r="CQJ38" s="204"/>
      <c r="CQK38" s="204"/>
      <c r="CQL38" s="204"/>
      <c r="CQM38" s="204"/>
      <c r="CQN38" s="204"/>
      <c r="CQO38" s="204"/>
      <c r="CQP38" s="204"/>
      <c r="CQQ38" s="204"/>
      <c r="CQR38" s="204"/>
      <c r="CQS38" s="204"/>
      <c r="CQT38" s="204"/>
      <c r="CQU38" s="204"/>
      <c r="CQV38" s="204"/>
      <c r="CQW38" s="204"/>
      <c r="CQX38" s="204"/>
      <c r="CQY38" s="204"/>
      <c r="CQZ38" s="204"/>
      <c r="CRA38" s="204"/>
      <c r="CRB38" s="204"/>
      <c r="CRC38" s="204"/>
      <c r="CRD38" s="204"/>
      <c r="CRE38" s="204"/>
      <c r="CRF38" s="204"/>
      <c r="CRG38" s="204"/>
      <c r="CRH38" s="204"/>
      <c r="CRI38" s="204"/>
      <c r="CRJ38" s="204"/>
      <c r="CRK38" s="204"/>
      <c r="CRL38" s="204"/>
      <c r="CRM38" s="204"/>
      <c r="CRN38" s="204"/>
      <c r="CRO38" s="204"/>
      <c r="CRP38" s="204"/>
      <c r="CRQ38" s="204"/>
      <c r="CRR38" s="204"/>
      <c r="CRS38" s="204"/>
      <c r="CRT38" s="204"/>
      <c r="CRU38" s="204"/>
      <c r="CRV38" s="204"/>
      <c r="CRW38" s="204"/>
      <c r="CRX38" s="204"/>
      <c r="CRY38" s="204"/>
      <c r="CRZ38" s="204"/>
      <c r="CSA38" s="204"/>
      <c r="CSB38" s="204"/>
      <c r="CSC38" s="204"/>
      <c r="CSD38" s="204"/>
      <c r="CSE38" s="204"/>
      <c r="CSF38" s="204"/>
      <c r="CSG38" s="204"/>
      <c r="CSH38" s="204"/>
      <c r="CSI38" s="204"/>
      <c r="CSJ38" s="204"/>
      <c r="CSK38" s="204"/>
      <c r="CSL38" s="204"/>
      <c r="CSM38" s="204"/>
      <c r="CSN38" s="204"/>
      <c r="CSO38" s="204"/>
      <c r="CSP38" s="204"/>
      <c r="CSQ38" s="204"/>
      <c r="CSR38" s="204"/>
      <c r="CSS38" s="204"/>
      <c r="CST38" s="204"/>
      <c r="CSU38" s="204"/>
      <c r="CSV38" s="204"/>
      <c r="CSW38" s="204"/>
      <c r="CSX38" s="204"/>
      <c r="CSY38" s="204"/>
      <c r="CSZ38" s="204"/>
      <c r="CTA38" s="204"/>
      <c r="CTB38" s="204"/>
      <c r="CTC38" s="204"/>
      <c r="CTD38" s="204"/>
      <c r="CTE38" s="204"/>
      <c r="CTF38" s="204"/>
      <c r="CTG38" s="204"/>
      <c r="CTH38" s="204"/>
      <c r="CTI38" s="204"/>
      <c r="CTJ38" s="204"/>
      <c r="CTK38" s="204"/>
      <c r="CTL38" s="204"/>
      <c r="CTM38" s="204"/>
      <c r="CTN38" s="204"/>
      <c r="CTO38" s="204"/>
      <c r="CTP38" s="204"/>
      <c r="CTQ38" s="204"/>
      <c r="CTR38" s="204"/>
      <c r="CTS38" s="204"/>
      <c r="CTT38" s="204"/>
      <c r="CTU38" s="204"/>
      <c r="CTV38" s="204"/>
      <c r="CTW38" s="204"/>
      <c r="CTX38" s="204"/>
      <c r="CTY38" s="204"/>
      <c r="CTZ38" s="204"/>
      <c r="CUA38" s="204"/>
      <c r="CUB38" s="204"/>
      <c r="CUC38" s="204"/>
      <c r="CUD38" s="204"/>
      <c r="CUE38" s="204"/>
      <c r="CUF38" s="204"/>
      <c r="CUG38" s="204"/>
      <c r="CUH38" s="204"/>
      <c r="CUI38" s="204"/>
      <c r="CUJ38" s="204"/>
      <c r="CUK38" s="204"/>
      <c r="CUL38" s="204"/>
      <c r="CUM38" s="204"/>
      <c r="CUN38" s="204"/>
      <c r="CUO38" s="204"/>
      <c r="CUP38" s="204"/>
      <c r="CUQ38" s="204"/>
      <c r="CUR38" s="204"/>
      <c r="CUS38" s="204"/>
      <c r="CUT38" s="204"/>
      <c r="CUU38" s="204"/>
      <c r="CUV38" s="204"/>
      <c r="CUW38" s="204"/>
      <c r="CUX38" s="204"/>
      <c r="CUY38" s="204"/>
      <c r="CUZ38" s="204"/>
      <c r="CVA38" s="204"/>
      <c r="CVB38" s="204"/>
      <c r="CVC38" s="204"/>
      <c r="CVD38" s="204"/>
      <c r="CVE38" s="204"/>
      <c r="CVF38" s="204"/>
      <c r="CVG38" s="204"/>
      <c r="CVH38" s="204"/>
      <c r="CVI38" s="204"/>
      <c r="CVJ38" s="204"/>
      <c r="CVK38" s="204"/>
      <c r="CVL38" s="204"/>
      <c r="CVM38" s="204"/>
      <c r="CVN38" s="204"/>
      <c r="CVO38" s="204"/>
      <c r="CVP38" s="204"/>
      <c r="CVQ38" s="204"/>
      <c r="CVR38" s="204"/>
      <c r="CVS38" s="204"/>
      <c r="CVT38" s="204"/>
      <c r="CVU38" s="204"/>
      <c r="CVV38" s="204"/>
      <c r="CVW38" s="204"/>
      <c r="CVX38" s="204"/>
      <c r="CVY38" s="204"/>
      <c r="CVZ38" s="204"/>
      <c r="CWA38" s="204"/>
      <c r="CWB38" s="204"/>
      <c r="CWC38" s="204"/>
      <c r="CWD38" s="204"/>
      <c r="CWE38" s="204"/>
      <c r="CWF38" s="204"/>
      <c r="CWG38" s="204"/>
      <c r="CWH38" s="204"/>
      <c r="CWI38" s="204"/>
      <c r="CWJ38" s="204"/>
      <c r="CWK38" s="204"/>
      <c r="CWL38" s="204"/>
      <c r="CWM38" s="204"/>
      <c r="CWN38" s="204"/>
      <c r="CWO38" s="204"/>
      <c r="CWP38" s="204"/>
      <c r="CWQ38" s="204"/>
      <c r="CWR38" s="204"/>
      <c r="CWS38" s="204"/>
      <c r="CWT38" s="204"/>
      <c r="CWU38" s="204"/>
      <c r="CWV38" s="204"/>
      <c r="CWW38" s="204"/>
      <c r="CWX38" s="204"/>
      <c r="CWY38" s="204"/>
      <c r="CWZ38" s="204"/>
      <c r="CXA38" s="204"/>
      <c r="CXB38" s="204"/>
      <c r="CXC38" s="204"/>
      <c r="CXD38" s="204"/>
      <c r="CXE38" s="204"/>
      <c r="CXF38" s="204"/>
      <c r="CXG38" s="204"/>
      <c r="CXH38" s="204"/>
      <c r="CXI38" s="204"/>
      <c r="CXJ38" s="204"/>
      <c r="CXK38" s="204"/>
      <c r="CXL38" s="204"/>
      <c r="CXM38" s="204"/>
      <c r="CXN38" s="204"/>
      <c r="CXO38" s="204"/>
      <c r="CXP38" s="204"/>
      <c r="CXQ38" s="204"/>
      <c r="CXR38" s="204"/>
      <c r="CXS38" s="204"/>
      <c r="CXT38" s="204"/>
      <c r="CXU38" s="204"/>
      <c r="CXV38" s="204"/>
      <c r="CXW38" s="204"/>
      <c r="CXX38" s="204"/>
      <c r="CXY38" s="204"/>
      <c r="CXZ38" s="204"/>
      <c r="CYA38" s="204"/>
      <c r="CYB38" s="204"/>
      <c r="CYC38" s="204"/>
      <c r="CYD38" s="204"/>
      <c r="CYE38" s="204"/>
      <c r="CYF38" s="204"/>
      <c r="CYG38" s="204"/>
      <c r="CYH38" s="204"/>
      <c r="CYI38" s="204"/>
      <c r="CYJ38" s="204"/>
      <c r="CYK38" s="204"/>
      <c r="CYL38" s="204"/>
      <c r="CYM38" s="204"/>
      <c r="CYN38" s="204"/>
      <c r="CYO38" s="204"/>
      <c r="CYP38" s="204"/>
      <c r="CYQ38" s="204"/>
      <c r="CYR38" s="204"/>
      <c r="CYS38" s="204"/>
      <c r="CYT38" s="204"/>
      <c r="CYU38" s="204"/>
      <c r="CYV38" s="204"/>
      <c r="CYW38" s="204"/>
      <c r="CYX38" s="204"/>
      <c r="CYY38" s="204"/>
      <c r="CYZ38" s="204"/>
      <c r="CZA38" s="204"/>
      <c r="CZB38" s="204"/>
      <c r="CZC38" s="204"/>
      <c r="CZD38" s="204"/>
      <c r="CZE38" s="204"/>
      <c r="CZF38" s="204"/>
      <c r="CZG38" s="204"/>
      <c r="CZH38" s="204"/>
      <c r="CZI38" s="204"/>
      <c r="CZJ38" s="204"/>
      <c r="CZK38" s="204"/>
      <c r="CZL38" s="204"/>
      <c r="CZM38" s="204"/>
      <c r="CZN38" s="204"/>
      <c r="CZO38" s="204"/>
      <c r="CZP38" s="204"/>
      <c r="CZQ38" s="204"/>
      <c r="CZR38" s="204"/>
      <c r="CZS38" s="204"/>
      <c r="CZT38" s="204"/>
      <c r="CZU38" s="204"/>
      <c r="CZV38" s="204"/>
      <c r="CZW38" s="204"/>
      <c r="CZX38" s="204"/>
      <c r="CZY38" s="204"/>
      <c r="CZZ38" s="204"/>
      <c r="DAA38" s="204"/>
      <c r="DAB38" s="204"/>
      <c r="DAC38" s="204"/>
      <c r="DAD38" s="204"/>
      <c r="DAE38" s="204"/>
      <c r="DAF38" s="204"/>
      <c r="DAG38" s="204"/>
      <c r="DAH38" s="204"/>
      <c r="DAI38" s="204"/>
      <c r="DAJ38" s="204"/>
      <c r="DAK38" s="204"/>
      <c r="DAL38" s="204"/>
      <c r="DAM38" s="204"/>
      <c r="DAN38" s="204"/>
      <c r="DAO38" s="204"/>
      <c r="DAP38" s="204"/>
      <c r="DAQ38" s="204"/>
      <c r="DAR38" s="204"/>
      <c r="DAS38" s="204"/>
      <c r="DAT38" s="204"/>
      <c r="DAU38" s="204"/>
      <c r="DAV38" s="204"/>
      <c r="DAW38" s="204"/>
      <c r="DAX38" s="204"/>
      <c r="DAY38" s="204"/>
      <c r="DAZ38" s="204"/>
      <c r="DBA38" s="204"/>
      <c r="DBB38" s="204"/>
      <c r="DBC38" s="204"/>
      <c r="DBD38" s="204"/>
      <c r="DBE38" s="204"/>
      <c r="DBF38" s="204"/>
      <c r="DBG38" s="204"/>
      <c r="DBH38" s="204"/>
      <c r="DBI38" s="204"/>
      <c r="DBJ38" s="204"/>
      <c r="DBK38" s="204"/>
      <c r="DBL38" s="204"/>
      <c r="DBM38" s="204"/>
      <c r="DBN38" s="204"/>
      <c r="DBO38" s="204"/>
      <c r="DBP38" s="204"/>
      <c r="DBQ38" s="204"/>
      <c r="DBR38" s="204"/>
      <c r="DBS38" s="204"/>
      <c r="DBT38" s="204"/>
      <c r="DBU38" s="204"/>
      <c r="DBV38" s="204"/>
      <c r="DBW38" s="204"/>
      <c r="DBX38" s="204"/>
      <c r="DBY38" s="204"/>
      <c r="DBZ38" s="204"/>
      <c r="DCA38" s="204"/>
      <c r="DCB38" s="204"/>
      <c r="DCC38" s="204"/>
      <c r="DCD38" s="204"/>
      <c r="DCE38" s="204"/>
      <c r="DCF38" s="204"/>
      <c r="DCG38" s="204"/>
      <c r="DCH38" s="204"/>
      <c r="DCI38" s="204"/>
      <c r="DCJ38" s="204"/>
      <c r="DCK38" s="204"/>
      <c r="DCL38" s="204"/>
      <c r="DCM38" s="204"/>
      <c r="DCN38" s="204"/>
      <c r="DCO38" s="204"/>
      <c r="DCP38" s="204"/>
      <c r="DCQ38" s="204"/>
      <c r="DCR38" s="204"/>
      <c r="DCS38" s="204"/>
      <c r="DCT38" s="204"/>
      <c r="DCU38" s="204"/>
      <c r="DCV38" s="204"/>
      <c r="DCW38" s="204"/>
      <c r="DCX38" s="204"/>
      <c r="DCY38" s="204"/>
      <c r="DCZ38" s="204"/>
      <c r="DDA38" s="204"/>
      <c r="DDB38" s="204"/>
      <c r="DDC38" s="204"/>
      <c r="DDD38" s="204"/>
      <c r="DDE38" s="204"/>
      <c r="DDF38" s="204"/>
      <c r="DDG38" s="204"/>
      <c r="DDH38" s="204"/>
      <c r="DDI38" s="204"/>
      <c r="DDJ38" s="204"/>
      <c r="DDK38" s="204"/>
      <c r="DDL38" s="204"/>
      <c r="DDM38" s="204"/>
      <c r="DDN38" s="204"/>
      <c r="DDO38" s="204"/>
      <c r="DDP38" s="204"/>
      <c r="DDQ38" s="204"/>
      <c r="DDR38" s="204"/>
      <c r="DDS38" s="204"/>
      <c r="DDT38" s="204"/>
      <c r="DDU38" s="204"/>
      <c r="DDV38" s="204"/>
      <c r="DDW38" s="204"/>
      <c r="DDX38" s="204"/>
      <c r="DDY38" s="204"/>
      <c r="DDZ38" s="204"/>
      <c r="DEA38" s="204"/>
      <c r="DEB38" s="204"/>
      <c r="DEC38" s="204"/>
      <c r="DED38" s="204"/>
      <c r="DEE38" s="204"/>
      <c r="DEF38" s="204"/>
      <c r="DEG38" s="204"/>
      <c r="DEH38" s="204"/>
      <c r="DEI38" s="204"/>
      <c r="DEJ38" s="204"/>
      <c r="DEK38" s="204"/>
      <c r="DEL38" s="204"/>
      <c r="DEM38" s="204"/>
      <c r="DEN38" s="204"/>
      <c r="DEO38" s="204"/>
      <c r="DEP38" s="204"/>
      <c r="DEQ38" s="204"/>
      <c r="DER38" s="204"/>
      <c r="DES38" s="204"/>
      <c r="DET38" s="204"/>
      <c r="DEU38" s="204"/>
      <c r="DEV38" s="204"/>
      <c r="DEW38" s="204"/>
      <c r="DEX38" s="204"/>
      <c r="DEY38" s="204"/>
      <c r="DEZ38" s="204"/>
      <c r="DFA38" s="204"/>
      <c r="DFB38" s="204"/>
      <c r="DFC38" s="204"/>
      <c r="DFD38" s="204"/>
      <c r="DFE38" s="204"/>
      <c r="DFF38" s="204"/>
      <c r="DFG38" s="204"/>
      <c r="DFH38" s="204"/>
      <c r="DFI38" s="204"/>
      <c r="DFJ38" s="204"/>
      <c r="DFK38" s="204"/>
      <c r="DFL38" s="204"/>
      <c r="DFM38" s="204"/>
      <c r="DFN38" s="204"/>
      <c r="DFO38" s="204"/>
      <c r="DFP38" s="204"/>
      <c r="DFQ38" s="204"/>
      <c r="DFR38" s="204"/>
      <c r="DFS38" s="204"/>
      <c r="DFT38" s="204"/>
      <c r="DFU38" s="204"/>
      <c r="DFV38" s="204"/>
      <c r="DFW38" s="204"/>
      <c r="DFX38" s="204"/>
      <c r="DFY38" s="204"/>
      <c r="DFZ38" s="204"/>
      <c r="DGA38" s="204"/>
      <c r="DGB38" s="204"/>
      <c r="DGC38" s="204"/>
      <c r="DGD38" s="204"/>
      <c r="DGE38" s="204"/>
      <c r="DGF38" s="204"/>
      <c r="DGG38" s="204"/>
      <c r="DGH38" s="204"/>
      <c r="DGI38" s="204"/>
      <c r="DGJ38" s="204"/>
      <c r="DGK38" s="204"/>
      <c r="DGL38" s="204"/>
      <c r="DGM38" s="204"/>
      <c r="DGN38" s="204"/>
      <c r="DGO38" s="204"/>
      <c r="DGP38" s="204"/>
      <c r="DGQ38" s="204"/>
      <c r="DGR38" s="204"/>
      <c r="DGS38" s="204"/>
      <c r="DGT38" s="204"/>
      <c r="DGU38" s="204"/>
      <c r="DGV38" s="204"/>
      <c r="DGW38" s="204"/>
      <c r="DGX38" s="204"/>
      <c r="DGY38" s="204"/>
      <c r="DGZ38" s="204"/>
      <c r="DHA38" s="204"/>
      <c r="DHB38" s="204"/>
      <c r="DHC38" s="204"/>
      <c r="DHD38" s="204"/>
      <c r="DHE38" s="204"/>
      <c r="DHF38" s="204"/>
      <c r="DHG38" s="204"/>
      <c r="DHH38" s="204"/>
      <c r="DHI38" s="204"/>
      <c r="DHJ38" s="204"/>
      <c r="DHK38" s="204"/>
      <c r="DHL38" s="204"/>
      <c r="DHM38" s="204"/>
      <c r="DHN38" s="204"/>
      <c r="DHO38" s="204"/>
      <c r="DHP38" s="204"/>
      <c r="DHQ38" s="204"/>
      <c r="DHR38" s="204"/>
      <c r="DHS38" s="204"/>
      <c r="DHT38" s="204"/>
      <c r="DHU38" s="204"/>
      <c r="DHV38" s="204"/>
      <c r="DHW38" s="204"/>
      <c r="DHX38" s="204"/>
      <c r="DHY38" s="204"/>
      <c r="DHZ38" s="204"/>
      <c r="DIA38" s="204"/>
      <c r="DIB38" s="204"/>
      <c r="DIC38" s="204"/>
      <c r="DID38" s="204"/>
      <c r="DIE38" s="204"/>
      <c r="DIF38" s="204"/>
      <c r="DIG38" s="204"/>
      <c r="DIH38" s="204"/>
      <c r="DII38" s="204"/>
      <c r="DIJ38" s="204"/>
      <c r="DIK38" s="204"/>
      <c r="DIL38" s="204"/>
      <c r="DIM38" s="204"/>
      <c r="DIN38" s="204"/>
      <c r="DIO38" s="204"/>
      <c r="DIP38" s="204"/>
      <c r="DIQ38" s="204"/>
      <c r="DIR38" s="204"/>
      <c r="DIS38" s="204"/>
      <c r="DIT38" s="204"/>
      <c r="DIU38" s="204"/>
      <c r="DIV38" s="204"/>
      <c r="DIW38" s="204"/>
      <c r="DIX38" s="204"/>
      <c r="DIY38" s="204"/>
      <c r="DIZ38" s="204"/>
      <c r="DJA38" s="204"/>
      <c r="DJB38" s="204"/>
      <c r="DJC38" s="204"/>
      <c r="DJD38" s="204"/>
      <c r="DJE38" s="204"/>
      <c r="DJF38" s="204"/>
      <c r="DJG38" s="204"/>
      <c r="DJH38" s="204"/>
      <c r="DJI38" s="204"/>
      <c r="DJJ38" s="204"/>
      <c r="DJK38" s="204"/>
      <c r="DJL38" s="204"/>
      <c r="DJM38" s="204"/>
      <c r="DJN38" s="204"/>
      <c r="DJO38" s="204"/>
      <c r="DJP38" s="204"/>
      <c r="DJQ38" s="204"/>
      <c r="DJR38" s="204"/>
      <c r="DJS38" s="204"/>
      <c r="DJT38" s="204"/>
      <c r="DJU38" s="204"/>
      <c r="DJV38" s="204"/>
      <c r="DJW38" s="204"/>
      <c r="DJX38" s="204"/>
      <c r="DJY38" s="204"/>
      <c r="DJZ38" s="204"/>
      <c r="DKA38" s="204"/>
      <c r="DKB38" s="204"/>
      <c r="DKC38" s="204"/>
      <c r="DKD38" s="204"/>
      <c r="DKE38" s="204"/>
      <c r="DKF38" s="204"/>
      <c r="DKG38" s="204"/>
      <c r="DKH38" s="204"/>
      <c r="DKI38" s="204"/>
      <c r="DKJ38" s="204"/>
      <c r="DKK38" s="204"/>
      <c r="DKL38" s="204"/>
      <c r="DKM38" s="204"/>
      <c r="DKN38" s="204"/>
      <c r="DKO38" s="204"/>
      <c r="DKP38" s="204"/>
      <c r="DKQ38" s="204"/>
      <c r="DKR38" s="204"/>
      <c r="DKS38" s="204"/>
      <c r="DKT38" s="204"/>
      <c r="DKU38" s="204"/>
      <c r="DKV38" s="204"/>
      <c r="DKW38" s="204"/>
      <c r="DKX38" s="204"/>
      <c r="DKY38" s="204"/>
      <c r="DKZ38" s="204"/>
      <c r="DLA38" s="204"/>
      <c r="DLB38" s="204"/>
      <c r="DLC38" s="204"/>
      <c r="DLD38" s="204"/>
      <c r="DLE38" s="204"/>
      <c r="DLF38" s="204"/>
      <c r="DLG38" s="204"/>
      <c r="DLH38" s="204"/>
      <c r="DLI38" s="204"/>
      <c r="DLJ38" s="204"/>
      <c r="DLK38" s="204"/>
      <c r="DLL38" s="204"/>
      <c r="DLM38" s="204"/>
      <c r="DLN38" s="204"/>
      <c r="DLO38" s="204"/>
      <c r="DLP38" s="204"/>
      <c r="DLQ38" s="204"/>
      <c r="DLR38" s="204"/>
      <c r="DLS38" s="204"/>
      <c r="DLT38" s="204"/>
      <c r="DLU38" s="204"/>
      <c r="DLV38" s="204"/>
      <c r="DLW38" s="204"/>
      <c r="DLX38" s="204"/>
      <c r="DLY38" s="204"/>
      <c r="DLZ38" s="204"/>
      <c r="DMA38" s="204"/>
      <c r="DMB38" s="204"/>
      <c r="DMC38" s="204"/>
      <c r="DMD38" s="204"/>
      <c r="DME38" s="204"/>
      <c r="DMF38" s="204"/>
      <c r="DMG38" s="204"/>
      <c r="DMH38" s="204"/>
      <c r="DMI38" s="204"/>
      <c r="DMJ38" s="204"/>
      <c r="DMK38" s="204"/>
      <c r="DML38" s="204"/>
      <c r="DMM38" s="204"/>
      <c r="DMN38" s="204"/>
      <c r="DMO38" s="204"/>
      <c r="DMP38" s="204"/>
      <c r="DMQ38" s="204"/>
      <c r="DMR38" s="204"/>
      <c r="DMS38" s="204"/>
      <c r="DMT38" s="204"/>
      <c r="DMU38" s="204"/>
      <c r="DMV38" s="204"/>
      <c r="DMW38" s="204"/>
      <c r="DMX38" s="204"/>
      <c r="DMY38" s="204"/>
      <c r="DMZ38" s="204"/>
      <c r="DNA38" s="204"/>
      <c r="DNB38" s="204"/>
      <c r="DNC38" s="204"/>
      <c r="DND38" s="204"/>
      <c r="DNE38" s="204"/>
      <c r="DNF38" s="204"/>
      <c r="DNG38" s="204"/>
      <c r="DNH38" s="204"/>
      <c r="DNI38" s="204"/>
      <c r="DNJ38" s="204"/>
      <c r="DNK38" s="204"/>
      <c r="DNL38" s="204"/>
      <c r="DNM38" s="204"/>
      <c r="DNN38" s="204"/>
      <c r="DNO38" s="204"/>
      <c r="DNP38" s="204"/>
      <c r="DNQ38" s="204"/>
      <c r="DNR38" s="204"/>
      <c r="DNS38" s="204"/>
      <c r="DNT38" s="204"/>
      <c r="DNU38" s="204"/>
      <c r="DNV38" s="204"/>
      <c r="DNW38" s="204"/>
      <c r="DNX38" s="204"/>
      <c r="DNY38" s="204"/>
      <c r="DNZ38" s="204"/>
      <c r="DOA38" s="204"/>
      <c r="DOB38" s="204"/>
      <c r="DOC38" s="204"/>
      <c r="DOD38" s="204"/>
      <c r="DOE38" s="204"/>
      <c r="DOF38" s="204"/>
      <c r="DOG38" s="204"/>
      <c r="DOH38" s="204"/>
      <c r="DOI38" s="204"/>
      <c r="DOJ38" s="204"/>
      <c r="DOK38" s="204"/>
      <c r="DOL38" s="204"/>
      <c r="DOM38" s="204"/>
      <c r="DON38" s="204"/>
      <c r="DOO38" s="204"/>
      <c r="DOP38" s="204"/>
      <c r="DOQ38" s="204"/>
      <c r="DOR38" s="204"/>
      <c r="DOS38" s="204"/>
      <c r="DOT38" s="204"/>
      <c r="DOU38" s="204"/>
      <c r="DOV38" s="204"/>
      <c r="DOW38" s="204"/>
      <c r="DOX38" s="204"/>
      <c r="DOY38" s="204"/>
      <c r="DOZ38" s="204"/>
      <c r="DPA38" s="204"/>
      <c r="DPB38" s="204"/>
      <c r="DPC38" s="204"/>
      <c r="DPD38" s="204"/>
      <c r="DPE38" s="204"/>
      <c r="DPF38" s="204"/>
      <c r="DPG38" s="204"/>
      <c r="DPH38" s="204"/>
      <c r="DPI38" s="204"/>
      <c r="DPJ38" s="204"/>
      <c r="DPK38" s="204"/>
      <c r="DPL38" s="204"/>
      <c r="DPM38" s="204"/>
      <c r="DPN38" s="204"/>
      <c r="DPO38" s="204"/>
      <c r="DPP38" s="204"/>
      <c r="DPQ38" s="204"/>
      <c r="DPR38" s="204"/>
      <c r="DPS38" s="204"/>
      <c r="DPT38" s="204"/>
      <c r="DPU38" s="204"/>
      <c r="DPV38" s="204"/>
      <c r="DPW38" s="204"/>
      <c r="DPX38" s="204"/>
      <c r="DPY38" s="204"/>
      <c r="DPZ38" s="204"/>
      <c r="DQA38" s="204"/>
      <c r="DQB38" s="204"/>
      <c r="DQC38" s="204"/>
      <c r="DQD38" s="204"/>
      <c r="DQE38" s="204"/>
      <c r="DQF38" s="204"/>
      <c r="DQG38" s="204"/>
      <c r="DQH38" s="204"/>
      <c r="DQI38" s="204"/>
      <c r="DQJ38" s="204"/>
      <c r="DQK38" s="204"/>
      <c r="DQL38" s="204"/>
      <c r="DQM38" s="204"/>
      <c r="DQN38" s="204"/>
      <c r="DQO38" s="204"/>
      <c r="DQP38" s="204"/>
      <c r="DQQ38" s="204"/>
      <c r="DQR38" s="204"/>
      <c r="DQS38" s="204"/>
      <c r="DQT38" s="204"/>
      <c r="DQU38" s="204"/>
      <c r="DQV38" s="204"/>
      <c r="DQW38" s="204"/>
      <c r="DQX38" s="204"/>
      <c r="DQY38" s="204"/>
      <c r="DQZ38" s="204"/>
      <c r="DRA38" s="204"/>
      <c r="DRB38" s="204"/>
      <c r="DRC38" s="204"/>
      <c r="DRD38" s="204"/>
      <c r="DRE38" s="204"/>
      <c r="DRF38" s="204"/>
      <c r="DRG38" s="204"/>
      <c r="DRH38" s="204"/>
      <c r="DRI38" s="204"/>
      <c r="DRJ38" s="204"/>
      <c r="DRK38" s="204"/>
      <c r="DRL38" s="204"/>
      <c r="DRM38" s="204"/>
      <c r="DRN38" s="204"/>
      <c r="DRO38" s="204"/>
      <c r="DRP38" s="204"/>
      <c r="DRQ38" s="204"/>
      <c r="DRR38" s="204"/>
      <c r="DRS38" s="204"/>
      <c r="DRT38" s="204"/>
      <c r="DRU38" s="204"/>
      <c r="DRV38" s="204"/>
      <c r="DRW38" s="204"/>
      <c r="DRX38" s="204"/>
      <c r="DRY38" s="204"/>
      <c r="DRZ38" s="204"/>
      <c r="DSA38" s="204"/>
      <c r="DSB38" s="204"/>
      <c r="DSC38" s="204"/>
      <c r="DSD38" s="204"/>
      <c r="DSE38" s="204"/>
      <c r="DSF38" s="204"/>
      <c r="DSG38" s="204"/>
      <c r="DSH38" s="204"/>
      <c r="DSI38" s="204"/>
      <c r="DSJ38" s="204"/>
      <c r="DSK38" s="204"/>
      <c r="DSL38" s="204"/>
      <c r="DSM38" s="204"/>
      <c r="DSN38" s="204"/>
      <c r="DSO38" s="204"/>
      <c r="DSP38" s="204"/>
      <c r="DSQ38" s="204"/>
      <c r="DSR38" s="204"/>
      <c r="DSS38" s="204"/>
      <c r="DST38" s="204"/>
      <c r="DSU38" s="204"/>
      <c r="DSV38" s="204"/>
      <c r="DSW38" s="204"/>
      <c r="DSX38" s="204"/>
      <c r="DSY38" s="204"/>
      <c r="DSZ38" s="204"/>
      <c r="DTA38" s="204"/>
      <c r="DTB38" s="204"/>
      <c r="DTC38" s="204"/>
      <c r="DTD38" s="204"/>
      <c r="DTE38" s="204"/>
      <c r="DTF38" s="204"/>
      <c r="DTG38" s="204"/>
      <c r="DTH38" s="204"/>
      <c r="DTI38" s="204"/>
      <c r="DTJ38" s="204"/>
      <c r="DTK38" s="204"/>
      <c r="DTL38" s="204"/>
      <c r="DTM38" s="204"/>
      <c r="DTN38" s="204"/>
      <c r="DTO38" s="204"/>
      <c r="DTP38" s="204"/>
      <c r="DTQ38" s="204"/>
      <c r="DTR38" s="204"/>
      <c r="DTS38" s="204"/>
      <c r="DTT38" s="204"/>
      <c r="DTU38" s="204"/>
      <c r="DTV38" s="204"/>
      <c r="DTW38" s="204"/>
      <c r="DTX38" s="204"/>
      <c r="DTY38" s="204"/>
      <c r="DTZ38" s="204"/>
      <c r="DUA38" s="204"/>
      <c r="DUB38" s="204"/>
      <c r="DUC38" s="204"/>
      <c r="DUD38" s="204"/>
      <c r="DUE38" s="204"/>
      <c r="DUF38" s="204"/>
      <c r="DUG38" s="204"/>
      <c r="DUH38" s="204"/>
      <c r="DUI38" s="204"/>
      <c r="DUJ38" s="204"/>
      <c r="DUK38" s="204"/>
      <c r="DUL38" s="204"/>
      <c r="DUM38" s="204"/>
      <c r="DUN38" s="204"/>
      <c r="DUO38" s="204"/>
      <c r="DUP38" s="204"/>
      <c r="DUQ38" s="204"/>
      <c r="DUR38" s="204"/>
      <c r="DUS38" s="204"/>
      <c r="DUT38" s="204"/>
      <c r="DUU38" s="204"/>
      <c r="DUV38" s="204"/>
      <c r="DUW38" s="204"/>
      <c r="DUX38" s="204"/>
      <c r="DUY38" s="204"/>
      <c r="DUZ38" s="204"/>
      <c r="DVA38" s="204"/>
      <c r="DVB38" s="204"/>
      <c r="DVC38" s="204"/>
      <c r="DVD38" s="204"/>
      <c r="DVE38" s="204"/>
      <c r="DVF38" s="204"/>
      <c r="DVG38" s="204"/>
      <c r="DVH38" s="204"/>
      <c r="DVI38" s="204"/>
      <c r="DVJ38" s="204"/>
      <c r="DVK38" s="204"/>
      <c r="DVL38" s="204"/>
      <c r="DVM38" s="204"/>
      <c r="DVN38" s="204"/>
      <c r="DVO38" s="204"/>
      <c r="DVP38" s="204"/>
      <c r="DVQ38" s="204"/>
      <c r="DVR38" s="204"/>
      <c r="DVS38" s="204"/>
      <c r="DVT38" s="204"/>
      <c r="DVU38" s="204"/>
      <c r="DVV38" s="204"/>
      <c r="DVW38" s="204"/>
      <c r="DVX38" s="204"/>
      <c r="DVY38" s="204"/>
      <c r="DVZ38" s="204"/>
      <c r="DWA38" s="204"/>
      <c r="DWB38" s="204"/>
      <c r="DWC38" s="204"/>
      <c r="DWD38" s="204"/>
      <c r="DWE38" s="204"/>
      <c r="DWF38" s="204"/>
      <c r="DWG38" s="204"/>
      <c r="DWH38" s="204"/>
      <c r="DWI38" s="204"/>
      <c r="DWJ38" s="204"/>
      <c r="DWK38" s="204"/>
      <c r="DWL38" s="204"/>
      <c r="DWM38" s="204"/>
      <c r="DWN38" s="204"/>
      <c r="DWO38" s="204"/>
      <c r="DWP38" s="204"/>
      <c r="DWQ38" s="204"/>
      <c r="DWR38" s="204"/>
      <c r="DWS38" s="204"/>
      <c r="DWT38" s="204"/>
      <c r="DWU38" s="204"/>
      <c r="DWV38" s="204"/>
      <c r="DWW38" s="204"/>
      <c r="DWX38" s="204"/>
      <c r="DWY38" s="204"/>
      <c r="DWZ38" s="204"/>
      <c r="DXA38" s="204"/>
      <c r="DXB38" s="204"/>
      <c r="DXC38" s="204"/>
      <c r="DXD38" s="204"/>
      <c r="DXE38" s="204"/>
      <c r="DXF38" s="204"/>
      <c r="DXG38" s="204"/>
      <c r="DXH38" s="204"/>
      <c r="DXI38" s="204"/>
      <c r="DXJ38" s="204"/>
      <c r="DXK38" s="204"/>
      <c r="DXL38" s="204"/>
      <c r="DXM38" s="204"/>
      <c r="DXN38" s="204"/>
      <c r="DXO38" s="204"/>
      <c r="DXP38" s="204"/>
      <c r="DXQ38" s="204"/>
      <c r="DXR38" s="204"/>
      <c r="DXS38" s="204"/>
      <c r="DXT38" s="204"/>
      <c r="DXU38" s="204"/>
      <c r="DXV38" s="204"/>
      <c r="DXW38" s="204"/>
      <c r="DXX38" s="204"/>
      <c r="DXY38" s="204"/>
      <c r="DXZ38" s="204"/>
      <c r="DYA38" s="204"/>
      <c r="DYB38" s="204"/>
      <c r="DYC38" s="204"/>
      <c r="DYD38" s="204"/>
      <c r="DYE38" s="204"/>
      <c r="DYF38" s="204"/>
      <c r="DYG38" s="204"/>
      <c r="DYH38" s="204"/>
      <c r="DYI38" s="204"/>
      <c r="DYJ38" s="204"/>
      <c r="DYK38" s="204"/>
      <c r="DYL38" s="204"/>
      <c r="DYM38" s="204"/>
      <c r="DYN38" s="204"/>
      <c r="DYO38" s="204"/>
      <c r="DYP38" s="204"/>
      <c r="DYQ38" s="204"/>
      <c r="DYR38" s="204"/>
      <c r="DYS38" s="204"/>
      <c r="DYT38" s="204"/>
      <c r="DYU38" s="204"/>
      <c r="DYV38" s="204"/>
      <c r="DYW38" s="204"/>
      <c r="DYX38" s="204"/>
      <c r="DYY38" s="204"/>
      <c r="DYZ38" s="204"/>
      <c r="DZA38" s="204"/>
      <c r="DZB38" s="204"/>
      <c r="DZC38" s="204"/>
      <c r="DZD38" s="204"/>
      <c r="DZE38" s="204"/>
      <c r="DZF38" s="204"/>
      <c r="DZG38" s="204"/>
      <c r="DZH38" s="204"/>
      <c r="DZI38" s="204"/>
      <c r="DZJ38" s="204"/>
      <c r="DZK38" s="204"/>
      <c r="DZL38" s="204"/>
      <c r="DZM38" s="204"/>
      <c r="DZN38" s="204"/>
      <c r="DZO38" s="204"/>
      <c r="DZP38" s="204"/>
      <c r="DZQ38" s="204"/>
      <c r="DZR38" s="204"/>
      <c r="DZS38" s="204"/>
      <c r="DZT38" s="204"/>
      <c r="DZU38" s="204"/>
      <c r="DZV38" s="204"/>
      <c r="DZW38" s="204"/>
      <c r="DZX38" s="204"/>
      <c r="DZY38" s="204"/>
      <c r="DZZ38" s="204"/>
      <c r="EAA38" s="204"/>
      <c r="EAB38" s="204"/>
      <c r="EAC38" s="204"/>
      <c r="EAD38" s="204"/>
      <c r="EAE38" s="204"/>
      <c r="EAF38" s="204"/>
      <c r="EAG38" s="204"/>
      <c r="EAH38" s="204"/>
      <c r="EAI38" s="204"/>
      <c r="EAJ38" s="204"/>
      <c r="EAK38" s="204"/>
      <c r="EAL38" s="204"/>
      <c r="EAM38" s="204"/>
      <c r="EAN38" s="204"/>
      <c r="EAO38" s="204"/>
      <c r="EAP38" s="204"/>
      <c r="EAQ38" s="204"/>
      <c r="EAR38" s="204"/>
      <c r="EAS38" s="204"/>
      <c r="EAT38" s="204"/>
      <c r="EAU38" s="204"/>
      <c r="EAV38" s="204"/>
      <c r="EAW38" s="204"/>
      <c r="EAX38" s="204"/>
      <c r="EAY38" s="204"/>
      <c r="EAZ38" s="204"/>
      <c r="EBA38" s="204"/>
      <c r="EBB38" s="204"/>
      <c r="EBC38" s="204"/>
      <c r="EBD38" s="204"/>
      <c r="EBE38" s="204"/>
      <c r="EBF38" s="204"/>
      <c r="EBG38" s="204"/>
      <c r="EBH38" s="204"/>
      <c r="EBI38" s="204"/>
      <c r="EBJ38" s="204"/>
      <c r="EBK38" s="204"/>
      <c r="EBL38" s="204"/>
      <c r="EBM38" s="204"/>
      <c r="EBN38" s="204"/>
      <c r="EBO38" s="204"/>
      <c r="EBP38" s="204"/>
      <c r="EBQ38" s="204"/>
      <c r="EBR38" s="204"/>
      <c r="EBS38" s="204"/>
      <c r="EBT38" s="204"/>
      <c r="EBU38" s="204"/>
      <c r="EBV38" s="204"/>
      <c r="EBW38" s="204"/>
      <c r="EBX38" s="204"/>
      <c r="EBY38" s="204"/>
      <c r="EBZ38" s="204"/>
      <c r="ECA38" s="204"/>
      <c r="ECB38" s="204"/>
      <c r="ECC38" s="204"/>
      <c r="ECD38" s="204"/>
      <c r="ECE38" s="204"/>
      <c r="ECF38" s="204"/>
      <c r="ECG38" s="204"/>
      <c r="ECH38" s="204"/>
      <c r="ECI38" s="204"/>
      <c r="ECJ38" s="204"/>
      <c r="ECK38" s="204"/>
      <c r="ECL38" s="204"/>
      <c r="ECM38" s="204"/>
      <c r="ECN38" s="204"/>
      <c r="ECO38" s="204"/>
      <c r="ECP38" s="204"/>
      <c r="ECQ38" s="204"/>
      <c r="ECR38" s="204"/>
      <c r="ECS38" s="204"/>
      <c r="ECT38" s="204"/>
      <c r="ECU38" s="204"/>
      <c r="ECV38" s="204"/>
      <c r="ECW38" s="204"/>
      <c r="ECX38" s="204"/>
      <c r="ECY38" s="204"/>
      <c r="ECZ38" s="204"/>
      <c r="EDA38" s="204"/>
      <c r="EDB38" s="204"/>
      <c r="EDC38" s="204"/>
      <c r="EDD38" s="204"/>
      <c r="EDE38" s="204"/>
      <c r="EDF38" s="204"/>
      <c r="EDG38" s="204"/>
      <c r="EDH38" s="204"/>
      <c r="EDI38" s="204"/>
      <c r="EDJ38" s="204"/>
      <c r="EDK38" s="204"/>
      <c r="EDL38" s="204"/>
      <c r="EDM38" s="204"/>
      <c r="EDN38" s="204"/>
      <c r="EDO38" s="204"/>
      <c r="EDP38" s="204"/>
      <c r="EDQ38" s="204"/>
      <c r="EDR38" s="204"/>
      <c r="EDS38" s="204"/>
      <c r="EDT38" s="204"/>
      <c r="EDU38" s="204"/>
      <c r="EDV38" s="204"/>
      <c r="EDW38" s="204"/>
      <c r="EDX38" s="204"/>
      <c r="EDY38" s="204"/>
      <c r="EDZ38" s="204"/>
      <c r="EEA38" s="204"/>
      <c r="EEB38" s="204"/>
      <c r="EEC38" s="204"/>
      <c r="EED38" s="204"/>
      <c r="EEE38" s="204"/>
      <c r="EEF38" s="204"/>
      <c r="EEG38" s="204"/>
      <c r="EEH38" s="204"/>
      <c r="EEI38" s="204"/>
      <c r="EEJ38" s="204"/>
      <c r="EEK38" s="204"/>
      <c r="EEL38" s="204"/>
      <c r="EEM38" s="204"/>
      <c r="EEN38" s="204"/>
      <c r="EEO38" s="204"/>
      <c r="EEP38" s="204"/>
      <c r="EEQ38" s="204"/>
      <c r="EER38" s="204"/>
      <c r="EES38" s="204"/>
      <c r="EET38" s="204"/>
      <c r="EEU38" s="204"/>
      <c r="EEV38" s="204"/>
      <c r="EEW38" s="204"/>
      <c r="EEX38" s="204"/>
      <c r="EEY38" s="204"/>
      <c r="EEZ38" s="204"/>
      <c r="EFA38" s="204"/>
      <c r="EFB38" s="204"/>
      <c r="EFC38" s="204"/>
      <c r="EFD38" s="204"/>
      <c r="EFE38" s="204"/>
      <c r="EFF38" s="204"/>
      <c r="EFG38" s="204"/>
      <c r="EFH38" s="204"/>
      <c r="EFI38" s="204"/>
      <c r="EFJ38" s="204"/>
      <c r="EFK38" s="204"/>
      <c r="EFL38" s="204"/>
      <c r="EFM38" s="204"/>
      <c r="EFN38" s="204"/>
      <c r="EFO38" s="204"/>
      <c r="EFP38" s="204"/>
      <c r="EFQ38" s="204"/>
      <c r="EFR38" s="204"/>
      <c r="EFS38" s="204"/>
      <c r="EFT38" s="204"/>
      <c r="EFU38" s="204"/>
      <c r="EFV38" s="204"/>
      <c r="EFW38" s="204"/>
      <c r="EFX38" s="204"/>
      <c r="EFY38" s="204"/>
      <c r="EFZ38" s="204"/>
      <c r="EGA38" s="204"/>
      <c r="EGB38" s="204"/>
      <c r="EGC38" s="204"/>
      <c r="EGD38" s="204"/>
      <c r="EGE38" s="204"/>
      <c r="EGF38" s="204"/>
      <c r="EGG38" s="204"/>
      <c r="EGH38" s="204"/>
      <c r="EGI38" s="204"/>
      <c r="EGJ38" s="204"/>
      <c r="EGK38" s="204"/>
      <c r="EGL38" s="204"/>
      <c r="EGM38" s="204"/>
      <c r="EGN38" s="204"/>
      <c r="EGO38" s="204"/>
      <c r="EGP38" s="204"/>
      <c r="EGQ38" s="204"/>
      <c r="EGR38" s="204"/>
      <c r="EGS38" s="204"/>
      <c r="EGT38" s="204"/>
      <c r="EGU38" s="204"/>
      <c r="EGV38" s="204"/>
      <c r="EGW38" s="204"/>
      <c r="EGX38" s="204"/>
      <c r="EGY38" s="204"/>
      <c r="EGZ38" s="204"/>
      <c r="EHA38" s="204"/>
      <c r="EHB38" s="204"/>
      <c r="EHC38" s="204"/>
      <c r="EHD38" s="204"/>
      <c r="EHE38" s="204"/>
      <c r="EHF38" s="204"/>
      <c r="EHG38" s="204"/>
      <c r="EHH38" s="204"/>
      <c r="EHI38" s="204"/>
      <c r="EHJ38" s="204"/>
      <c r="EHK38" s="204"/>
      <c r="EHL38" s="204"/>
      <c r="EHM38" s="204"/>
      <c r="EHN38" s="204"/>
      <c r="EHO38" s="204"/>
      <c r="EHP38" s="204"/>
      <c r="EHQ38" s="204"/>
      <c r="EHR38" s="204"/>
      <c r="EHS38" s="204"/>
      <c r="EHT38" s="204"/>
      <c r="EHU38" s="204"/>
      <c r="EHV38" s="204"/>
      <c r="EHW38" s="204"/>
      <c r="EHX38" s="204"/>
      <c r="EHY38" s="204"/>
      <c r="EHZ38" s="204"/>
      <c r="EIA38" s="204"/>
      <c r="EIB38" s="204"/>
      <c r="EIC38" s="204"/>
      <c r="EID38" s="204"/>
      <c r="EIE38" s="204"/>
      <c r="EIF38" s="204"/>
      <c r="EIG38" s="204"/>
      <c r="EIH38" s="204"/>
      <c r="EII38" s="204"/>
      <c r="EIJ38" s="204"/>
      <c r="EIK38" s="204"/>
      <c r="EIL38" s="204"/>
      <c r="EIM38" s="204"/>
      <c r="EIN38" s="204"/>
      <c r="EIO38" s="204"/>
      <c r="EIP38" s="204"/>
      <c r="EIQ38" s="204"/>
      <c r="EIR38" s="204"/>
      <c r="EIS38" s="204"/>
      <c r="EIT38" s="204"/>
      <c r="EIU38" s="204"/>
      <c r="EIV38" s="204"/>
      <c r="EIW38" s="204"/>
      <c r="EIX38" s="204"/>
      <c r="EIY38" s="204"/>
      <c r="EIZ38" s="204"/>
      <c r="EJA38" s="204"/>
      <c r="EJB38" s="204"/>
      <c r="EJC38" s="204"/>
      <c r="EJD38" s="204"/>
      <c r="EJE38" s="204"/>
      <c r="EJF38" s="204"/>
      <c r="EJG38" s="204"/>
      <c r="EJH38" s="204"/>
      <c r="EJI38" s="204"/>
      <c r="EJJ38" s="204"/>
      <c r="EJK38" s="204"/>
      <c r="EJL38" s="204"/>
      <c r="EJM38" s="204"/>
      <c r="EJN38" s="204"/>
      <c r="EJO38" s="204"/>
      <c r="EJP38" s="204"/>
      <c r="EJQ38" s="204"/>
      <c r="EJR38" s="204"/>
      <c r="EJS38" s="204"/>
      <c r="EJT38" s="204"/>
      <c r="EJU38" s="204"/>
      <c r="EJV38" s="204"/>
      <c r="EJW38" s="204"/>
      <c r="EJX38" s="204"/>
      <c r="EJY38" s="204"/>
      <c r="EJZ38" s="204"/>
      <c r="EKA38" s="204"/>
      <c r="EKB38" s="204"/>
      <c r="EKC38" s="204"/>
      <c r="EKD38" s="204"/>
      <c r="EKE38" s="204"/>
      <c r="EKF38" s="204"/>
      <c r="EKG38" s="204"/>
      <c r="EKH38" s="204"/>
      <c r="EKI38" s="204"/>
      <c r="EKJ38" s="204"/>
      <c r="EKK38" s="204"/>
      <c r="EKL38" s="204"/>
      <c r="EKM38" s="204"/>
      <c r="EKN38" s="204"/>
      <c r="EKO38" s="204"/>
      <c r="EKP38" s="204"/>
      <c r="EKQ38" s="204"/>
      <c r="EKR38" s="204"/>
      <c r="EKS38" s="204"/>
      <c r="EKT38" s="204"/>
      <c r="EKU38" s="204"/>
      <c r="EKV38" s="204"/>
      <c r="EKW38" s="204"/>
      <c r="EKX38" s="204"/>
      <c r="EKY38" s="204"/>
      <c r="EKZ38" s="204"/>
      <c r="ELA38" s="204"/>
      <c r="ELB38" s="204"/>
      <c r="ELC38" s="204"/>
      <c r="ELD38" s="204"/>
      <c r="ELE38" s="204"/>
      <c r="ELF38" s="204"/>
      <c r="ELG38" s="204"/>
      <c r="ELH38" s="204"/>
      <c r="ELI38" s="204"/>
      <c r="ELJ38" s="204"/>
      <c r="ELK38" s="204"/>
      <c r="ELL38" s="204"/>
      <c r="ELM38" s="204"/>
      <c r="ELN38" s="204"/>
      <c r="ELO38" s="204"/>
      <c r="ELP38" s="204"/>
      <c r="ELQ38" s="204"/>
      <c r="ELR38" s="204"/>
      <c r="ELS38" s="204"/>
      <c r="ELT38" s="204"/>
      <c r="ELU38" s="204"/>
      <c r="ELV38" s="204"/>
      <c r="ELW38" s="204"/>
      <c r="ELX38" s="204"/>
      <c r="ELY38" s="204"/>
      <c r="ELZ38" s="204"/>
      <c r="EMA38" s="204"/>
      <c r="EMB38" s="204"/>
      <c r="EMC38" s="204"/>
      <c r="EMD38" s="204"/>
      <c r="EME38" s="204"/>
      <c r="EMF38" s="204"/>
      <c r="EMG38" s="204"/>
      <c r="EMH38" s="204"/>
      <c r="EMI38" s="204"/>
      <c r="EMJ38" s="204"/>
      <c r="EMK38" s="204"/>
      <c r="EML38" s="204"/>
      <c r="EMM38" s="204"/>
      <c r="EMN38" s="204"/>
      <c r="EMO38" s="204"/>
      <c r="EMP38" s="204"/>
      <c r="EMQ38" s="204"/>
      <c r="EMR38" s="204"/>
      <c r="EMS38" s="204"/>
      <c r="EMT38" s="204"/>
      <c r="EMU38" s="204"/>
      <c r="EMV38" s="204"/>
      <c r="EMW38" s="204"/>
      <c r="EMX38" s="204"/>
      <c r="EMY38" s="204"/>
      <c r="EMZ38" s="204"/>
      <c r="ENA38" s="204"/>
      <c r="ENB38" s="204"/>
      <c r="ENC38" s="204"/>
      <c r="END38" s="204"/>
      <c r="ENE38" s="204"/>
      <c r="ENF38" s="204"/>
      <c r="ENG38" s="204"/>
      <c r="ENH38" s="204"/>
      <c r="ENI38" s="204"/>
      <c r="ENJ38" s="204"/>
      <c r="ENK38" s="204"/>
      <c r="ENL38" s="204"/>
      <c r="ENM38" s="204"/>
      <c r="ENN38" s="204"/>
      <c r="ENO38" s="204"/>
      <c r="ENP38" s="204"/>
      <c r="ENQ38" s="204"/>
      <c r="ENR38" s="204"/>
      <c r="ENS38" s="204"/>
      <c r="ENT38" s="204"/>
      <c r="ENU38" s="204"/>
      <c r="ENV38" s="204"/>
      <c r="ENW38" s="204"/>
      <c r="ENX38" s="204"/>
      <c r="ENY38" s="204"/>
      <c r="ENZ38" s="204"/>
      <c r="EOA38" s="204"/>
      <c r="EOB38" s="204"/>
      <c r="EOC38" s="204"/>
      <c r="EOD38" s="204"/>
      <c r="EOE38" s="204"/>
      <c r="EOF38" s="204"/>
      <c r="EOG38" s="204"/>
      <c r="EOH38" s="204"/>
      <c r="EOI38" s="204"/>
      <c r="EOJ38" s="204"/>
      <c r="EOK38" s="204"/>
      <c r="EOL38" s="204"/>
      <c r="EOM38" s="204"/>
      <c r="EON38" s="204"/>
      <c r="EOO38" s="204"/>
      <c r="EOP38" s="204"/>
      <c r="EOQ38" s="204"/>
      <c r="EOR38" s="204"/>
      <c r="EOS38" s="204"/>
      <c r="EOT38" s="204"/>
      <c r="EOU38" s="204"/>
      <c r="EOV38" s="204"/>
      <c r="EOW38" s="204"/>
      <c r="EOX38" s="204"/>
      <c r="EOY38" s="204"/>
      <c r="EOZ38" s="204"/>
      <c r="EPA38" s="204"/>
      <c r="EPB38" s="204"/>
      <c r="EPC38" s="204"/>
      <c r="EPD38" s="204"/>
      <c r="EPE38" s="204"/>
      <c r="EPF38" s="204"/>
      <c r="EPG38" s="204"/>
      <c r="EPH38" s="204"/>
      <c r="EPI38" s="204"/>
      <c r="EPJ38" s="204"/>
      <c r="EPK38" s="204"/>
      <c r="EPL38" s="204"/>
      <c r="EPM38" s="204"/>
      <c r="EPN38" s="204"/>
      <c r="EPO38" s="204"/>
      <c r="EPP38" s="204"/>
      <c r="EPQ38" s="204"/>
      <c r="EPR38" s="204"/>
      <c r="EPS38" s="204"/>
      <c r="EPT38" s="204"/>
      <c r="EPU38" s="204"/>
      <c r="EPV38" s="204"/>
      <c r="EPW38" s="204"/>
      <c r="EPX38" s="204"/>
      <c r="EPY38" s="204"/>
      <c r="EPZ38" s="204"/>
      <c r="EQA38" s="204"/>
      <c r="EQB38" s="204"/>
      <c r="EQC38" s="204"/>
      <c r="EQD38" s="204"/>
      <c r="EQE38" s="204"/>
      <c r="EQF38" s="204"/>
      <c r="EQG38" s="204"/>
      <c r="EQH38" s="204"/>
      <c r="EQI38" s="204"/>
      <c r="EQJ38" s="204"/>
      <c r="EQK38" s="204"/>
      <c r="EQL38" s="204"/>
      <c r="EQM38" s="204"/>
      <c r="EQN38" s="204"/>
      <c r="EQO38" s="204"/>
      <c r="EQP38" s="204"/>
      <c r="EQQ38" s="204"/>
      <c r="EQR38" s="204"/>
      <c r="EQS38" s="204"/>
      <c r="EQT38" s="204"/>
      <c r="EQU38" s="204"/>
      <c r="EQV38" s="204"/>
      <c r="EQW38" s="204"/>
      <c r="EQX38" s="204"/>
      <c r="EQY38" s="204"/>
      <c r="EQZ38" s="204"/>
      <c r="ERA38" s="204"/>
      <c r="ERB38" s="204"/>
      <c r="ERC38" s="204"/>
      <c r="ERD38" s="204"/>
      <c r="ERE38" s="204"/>
      <c r="ERF38" s="204"/>
      <c r="ERG38" s="204"/>
      <c r="ERH38" s="204"/>
      <c r="ERI38" s="204"/>
      <c r="ERJ38" s="204"/>
      <c r="ERK38" s="204"/>
      <c r="ERL38" s="204"/>
      <c r="ERM38" s="204"/>
      <c r="ERN38" s="204"/>
      <c r="ERO38" s="204"/>
      <c r="ERP38" s="204"/>
      <c r="ERQ38" s="204"/>
      <c r="ERR38" s="204"/>
      <c r="ERS38" s="204"/>
      <c r="ERT38" s="204"/>
      <c r="ERU38" s="204"/>
      <c r="ERV38" s="204"/>
      <c r="ERW38" s="204"/>
      <c r="ERX38" s="204"/>
      <c r="ERY38" s="204"/>
      <c r="ERZ38" s="204"/>
      <c r="ESA38" s="204"/>
      <c r="ESB38" s="204"/>
      <c r="ESC38" s="204"/>
      <c r="ESD38" s="204"/>
      <c r="ESE38" s="204"/>
      <c r="ESF38" s="204"/>
      <c r="ESG38" s="204"/>
      <c r="ESH38" s="204"/>
      <c r="ESI38" s="204"/>
      <c r="ESJ38" s="204"/>
      <c r="ESK38" s="204"/>
      <c r="ESL38" s="204"/>
      <c r="ESM38" s="204"/>
      <c r="ESN38" s="204"/>
      <c r="ESO38" s="204"/>
      <c r="ESP38" s="204"/>
      <c r="ESQ38" s="204"/>
      <c r="ESR38" s="204"/>
      <c r="ESS38" s="204"/>
      <c r="EST38" s="204"/>
      <c r="ESU38" s="204"/>
      <c r="ESV38" s="204"/>
      <c r="ESW38" s="204"/>
      <c r="ESX38" s="204"/>
      <c r="ESY38" s="204"/>
      <c r="ESZ38" s="204"/>
      <c r="ETA38" s="204"/>
      <c r="ETB38" s="204"/>
      <c r="ETC38" s="204"/>
      <c r="ETD38" s="204"/>
      <c r="ETE38" s="204"/>
      <c r="ETF38" s="204"/>
      <c r="ETG38" s="204"/>
      <c r="ETH38" s="204"/>
      <c r="ETI38" s="204"/>
      <c r="ETJ38" s="204"/>
      <c r="ETK38" s="204"/>
      <c r="ETL38" s="204"/>
      <c r="ETM38" s="204"/>
      <c r="ETN38" s="204"/>
      <c r="ETO38" s="204"/>
      <c r="ETP38" s="204"/>
      <c r="ETQ38" s="204"/>
      <c r="ETR38" s="204"/>
      <c r="ETS38" s="204"/>
      <c r="ETT38" s="204"/>
      <c r="ETU38" s="204"/>
      <c r="ETV38" s="204"/>
      <c r="ETW38" s="204"/>
      <c r="ETX38" s="204"/>
      <c r="ETY38" s="204"/>
      <c r="ETZ38" s="204"/>
      <c r="EUA38" s="204"/>
      <c r="EUB38" s="204"/>
      <c r="EUC38" s="204"/>
      <c r="EUD38" s="204"/>
      <c r="EUE38" s="204"/>
      <c r="EUF38" s="204"/>
      <c r="EUG38" s="204"/>
      <c r="EUH38" s="204"/>
      <c r="EUI38" s="204"/>
      <c r="EUJ38" s="204"/>
      <c r="EUK38" s="204"/>
      <c r="EUL38" s="204"/>
      <c r="EUM38" s="204"/>
      <c r="EUN38" s="204"/>
      <c r="EUO38" s="204"/>
      <c r="EUP38" s="204"/>
      <c r="EUQ38" s="204"/>
      <c r="EUR38" s="204"/>
      <c r="EUS38" s="204"/>
      <c r="EUT38" s="204"/>
      <c r="EUU38" s="204"/>
      <c r="EUV38" s="204"/>
      <c r="EUW38" s="204"/>
      <c r="EUX38" s="204"/>
      <c r="EUY38" s="204"/>
      <c r="EUZ38" s="204"/>
      <c r="EVA38" s="204"/>
      <c r="EVB38" s="204"/>
      <c r="EVC38" s="204"/>
      <c r="EVD38" s="204"/>
      <c r="EVE38" s="204"/>
      <c r="EVF38" s="204"/>
      <c r="EVG38" s="204"/>
      <c r="EVH38" s="204"/>
      <c r="EVI38" s="204"/>
      <c r="EVJ38" s="204"/>
      <c r="EVK38" s="204"/>
      <c r="EVL38" s="204"/>
      <c r="EVM38" s="204"/>
      <c r="EVN38" s="204"/>
      <c r="EVO38" s="204"/>
      <c r="EVP38" s="204"/>
      <c r="EVQ38" s="204"/>
      <c r="EVR38" s="204"/>
      <c r="EVS38" s="204"/>
      <c r="EVT38" s="204"/>
      <c r="EVU38" s="204"/>
      <c r="EVV38" s="204"/>
      <c r="EVW38" s="204"/>
      <c r="EVX38" s="204"/>
      <c r="EVY38" s="204"/>
      <c r="EVZ38" s="204"/>
      <c r="EWA38" s="204"/>
      <c r="EWB38" s="204"/>
      <c r="EWC38" s="204"/>
      <c r="EWD38" s="204"/>
      <c r="EWE38" s="204"/>
      <c r="EWF38" s="204"/>
      <c r="EWG38" s="204"/>
      <c r="EWH38" s="204"/>
      <c r="EWI38" s="204"/>
      <c r="EWJ38" s="204"/>
      <c r="EWK38" s="204"/>
      <c r="EWL38" s="204"/>
      <c r="EWM38" s="204"/>
      <c r="EWN38" s="204"/>
      <c r="EWO38" s="204"/>
      <c r="EWP38" s="204"/>
      <c r="EWQ38" s="204"/>
      <c r="EWR38" s="204"/>
      <c r="EWS38" s="204"/>
      <c r="EWT38" s="204"/>
      <c r="EWU38" s="204"/>
      <c r="EWV38" s="204"/>
      <c r="EWW38" s="204"/>
      <c r="EWX38" s="204"/>
      <c r="EWY38" s="204"/>
      <c r="EWZ38" s="204"/>
      <c r="EXA38" s="204"/>
      <c r="EXB38" s="204"/>
      <c r="EXC38" s="204"/>
      <c r="EXD38" s="204"/>
      <c r="EXE38" s="204"/>
      <c r="EXF38" s="204"/>
      <c r="EXG38" s="204"/>
      <c r="EXH38" s="204"/>
      <c r="EXI38" s="204"/>
      <c r="EXJ38" s="204"/>
      <c r="EXK38" s="204"/>
      <c r="EXL38" s="204"/>
      <c r="EXM38" s="204"/>
      <c r="EXN38" s="204"/>
      <c r="EXO38" s="204"/>
      <c r="EXP38" s="204"/>
      <c r="EXQ38" s="204"/>
      <c r="EXR38" s="204"/>
      <c r="EXS38" s="204"/>
      <c r="EXT38" s="204"/>
      <c r="EXU38" s="204"/>
      <c r="EXV38" s="204"/>
      <c r="EXW38" s="204"/>
      <c r="EXX38" s="204"/>
      <c r="EXY38" s="204"/>
      <c r="EXZ38" s="204"/>
      <c r="EYA38" s="204"/>
      <c r="EYB38" s="204"/>
      <c r="EYC38" s="204"/>
      <c r="EYD38" s="204"/>
      <c r="EYE38" s="204"/>
      <c r="EYF38" s="204"/>
      <c r="EYG38" s="204"/>
      <c r="EYH38" s="204"/>
      <c r="EYI38" s="204"/>
      <c r="EYJ38" s="204"/>
      <c r="EYK38" s="204"/>
      <c r="EYL38" s="204"/>
      <c r="EYM38" s="204"/>
      <c r="EYN38" s="204"/>
      <c r="EYO38" s="204"/>
      <c r="EYP38" s="204"/>
      <c r="EYQ38" s="204"/>
      <c r="EYR38" s="204"/>
      <c r="EYS38" s="204"/>
      <c r="EYT38" s="204"/>
      <c r="EYU38" s="204"/>
      <c r="EYV38" s="204"/>
      <c r="EYW38" s="204"/>
      <c r="EYX38" s="204"/>
      <c r="EYY38" s="204"/>
      <c r="EYZ38" s="204"/>
      <c r="EZA38" s="204"/>
      <c r="EZB38" s="204"/>
      <c r="EZC38" s="204"/>
      <c r="EZD38" s="204"/>
      <c r="EZE38" s="204"/>
      <c r="EZF38" s="204"/>
      <c r="EZG38" s="204"/>
      <c r="EZH38" s="204"/>
      <c r="EZI38" s="204"/>
      <c r="EZJ38" s="204"/>
      <c r="EZK38" s="204"/>
      <c r="EZL38" s="204"/>
      <c r="EZM38" s="204"/>
      <c r="EZN38" s="204"/>
      <c r="EZO38" s="204"/>
      <c r="EZP38" s="204"/>
      <c r="EZQ38" s="204"/>
      <c r="EZR38" s="204"/>
      <c r="EZS38" s="204"/>
      <c r="EZT38" s="204"/>
      <c r="EZU38" s="204"/>
      <c r="EZV38" s="204"/>
      <c r="EZW38" s="204"/>
      <c r="EZX38" s="204"/>
      <c r="EZY38" s="204"/>
      <c r="EZZ38" s="204"/>
      <c r="FAA38" s="204"/>
      <c r="FAB38" s="204"/>
      <c r="FAC38" s="204"/>
      <c r="FAD38" s="204"/>
      <c r="FAE38" s="204"/>
      <c r="FAF38" s="204"/>
      <c r="FAG38" s="204"/>
      <c r="FAH38" s="204"/>
      <c r="FAI38" s="204"/>
      <c r="FAJ38" s="204"/>
      <c r="FAK38" s="204"/>
      <c r="FAL38" s="204"/>
      <c r="FAM38" s="204"/>
      <c r="FAN38" s="204"/>
      <c r="FAO38" s="204"/>
      <c r="FAP38" s="204"/>
      <c r="FAQ38" s="204"/>
      <c r="FAR38" s="204"/>
      <c r="FAS38" s="204"/>
      <c r="FAT38" s="204"/>
      <c r="FAU38" s="204"/>
      <c r="FAV38" s="204"/>
      <c r="FAW38" s="204"/>
      <c r="FAX38" s="204"/>
      <c r="FAY38" s="204"/>
      <c r="FAZ38" s="204"/>
      <c r="FBA38" s="204"/>
      <c r="FBB38" s="204"/>
      <c r="FBC38" s="204"/>
      <c r="FBD38" s="204"/>
      <c r="FBE38" s="204"/>
      <c r="FBF38" s="204"/>
      <c r="FBG38" s="204"/>
      <c r="FBH38" s="204"/>
      <c r="FBI38" s="204"/>
      <c r="FBJ38" s="204"/>
      <c r="FBK38" s="204"/>
      <c r="FBL38" s="204"/>
      <c r="FBM38" s="204"/>
      <c r="FBN38" s="204"/>
      <c r="FBO38" s="204"/>
      <c r="FBP38" s="204"/>
      <c r="FBQ38" s="204"/>
      <c r="FBR38" s="204"/>
      <c r="FBS38" s="204"/>
      <c r="FBT38" s="204"/>
      <c r="FBU38" s="204"/>
      <c r="FBV38" s="204"/>
      <c r="FBW38" s="204"/>
      <c r="FBX38" s="204"/>
      <c r="FBY38" s="204"/>
      <c r="FBZ38" s="204"/>
      <c r="FCA38" s="204"/>
      <c r="FCB38" s="204"/>
      <c r="FCC38" s="204"/>
      <c r="FCD38" s="204"/>
      <c r="FCE38" s="204"/>
      <c r="FCF38" s="204"/>
      <c r="FCG38" s="204"/>
      <c r="FCH38" s="204"/>
      <c r="FCI38" s="204"/>
      <c r="FCJ38" s="204"/>
      <c r="FCK38" s="204"/>
      <c r="FCL38" s="204"/>
      <c r="FCM38" s="204"/>
      <c r="FCN38" s="204"/>
      <c r="FCO38" s="204"/>
      <c r="FCP38" s="204"/>
      <c r="FCQ38" s="204"/>
      <c r="FCR38" s="204"/>
      <c r="FCS38" s="204"/>
      <c r="FCT38" s="204"/>
      <c r="FCU38" s="204"/>
      <c r="FCV38" s="204"/>
      <c r="FCW38" s="204"/>
      <c r="FCX38" s="204"/>
      <c r="FCY38" s="204"/>
      <c r="FCZ38" s="204"/>
      <c r="FDA38" s="204"/>
      <c r="FDB38" s="204"/>
      <c r="FDC38" s="204"/>
      <c r="FDD38" s="204"/>
      <c r="FDE38" s="204"/>
      <c r="FDF38" s="204"/>
      <c r="FDG38" s="204"/>
      <c r="FDH38" s="204"/>
      <c r="FDI38" s="204"/>
      <c r="FDJ38" s="204"/>
      <c r="FDK38" s="204"/>
      <c r="FDL38" s="204"/>
      <c r="FDM38" s="204"/>
      <c r="FDN38" s="204"/>
      <c r="FDO38" s="204"/>
      <c r="FDP38" s="204"/>
      <c r="FDQ38" s="204"/>
      <c r="FDR38" s="204"/>
      <c r="FDS38" s="204"/>
      <c r="FDT38" s="204"/>
      <c r="FDU38" s="204"/>
      <c r="FDV38" s="204"/>
      <c r="FDW38" s="204"/>
      <c r="FDX38" s="204"/>
      <c r="FDY38" s="204"/>
      <c r="FDZ38" s="204"/>
      <c r="FEA38" s="204"/>
      <c r="FEB38" s="204"/>
      <c r="FEC38" s="204"/>
      <c r="FED38" s="204"/>
      <c r="FEE38" s="204"/>
      <c r="FEF38" s="204"/>
      <c r="FEG38" s="204"/>
      <c r="FEH38" s="204"/>
      <c r="FEI38" s="204"/>
      <c r="FEJ38" s="204"/>
      <c r="FEK38" s="204"/>
      <c r="FEL38" s="204"/>
      <c r="FEM38" s="204"/>
      <c r="FEN38" s="204"/>
      <c r="FEO38" s="204"/>
      <c r="FEP38" s="204"/>
      <c r="FEQ38" s="204"/>
      <c r="FER38" s="204"/>
      <c r="FES38" s="204"/>
      <c r="FET38" s="204"/>
      <c r="FEU38" s="204"/>
      <c r="FEV38" s="204"/>
      <c r="FEW38" s="204"/>
      <c r="FEX38" s="204"/>
      <c r="FEY38" s="204"/>
      <c r="FEZ38" s="204"/>
      <c r="FFA38" s="204"/>
      <c r="FFB38" s="204"/>
      <c r="FFC38" s="204"/>
      <c r="FFD38" s="204"/>
      <c r="FFE38" s="204"/>
      <c r="FFF38" s="204"/>
      <c r="FFG38" s="204"/>
      <c r="FFH38" s="204"/>
      <c r="FFI38" s="204"/>
      <c r="FFJ38" s="204"/>
      <c r="FFK38" s="204"/>
      <c r="FFL38" s="204"/>
      <c r="FFM38" s="204"/>
      <c r="FFN38" s="204"/>
      <c r="FFO38" s="204"/>
      <c r="FFP38" s="204"/>
      <c r="FFQ38" s="204"/>
      <c r="FFR38" s="204"/>
      <c r="FFS38" s="204"/>
      <c r="FFT38" s="204"/>
      <c r="FFU38" s="204"/>
      <c r="FFV38" s="204"/>
      <c r="FFW38" s="204"/>
      <c r="FFX38" s="204"/>
      <c r="FFY38" s="204"/>
      <c r="FFZ38" s="204"/>
      <c r="FGA38" s="204"/>
      <c r="FGB38" s="204"/>
      <c r="FGC38" s="204"/>
      <c r="FGD38" s="204"/>
      <c r="FGE38" s="204"/>
      <c r="FGF38" s="204"/>
      <c r="FGG38" s="204"/>
      <c r="FGH38" s="204"/>
      <c r="FGI38" s="204"/>
      <c r="FGJ38" s="204"/>
      <c r="FGK38" s="204"/>
      <c r="FGL38" s="204"/>
      <c r="FGM38" s="204"/>
      <c r="FGN38" s="204"/>
      <c r="FGO38" s="204"/>
      <c r="FGP38" s="204"/>
      <c r="FGQ38" s="204"/>
      <c r="FGR38" s="204"/>
      <c r="FGS38" s="204"/>
      <c r="FGT38" s="204"/>
      <c r="FGU38" s="204"/>
      <c r="FGV38" s="204"/>
      <c r="FGW38" s="204"/>
      <c r="FGX38" s="204"/>
      <c r="FGY38" s="204"/>
      <c r="FGZ38" s="204"/>
      <c r="FHA38" s="204"/>
      <c r="FHB38" s="204"/>
      <c r="FHC38" s="204"/>
      <c r="FHD38" s="204"/>
      <c r="FHE38" s="204"/>
      <c r="FHF38" s="204"/>
      <c r="FHG38" s="204"/>
      <c r="FHH38" s="204"/>
      <c r="FHI38" s="204"/>
      <c r="FHJ38" s="204"/>
      <c r="FHK38" s="204"/>
      <c r="FHL38" s="204"/>
      <c r="FHM38" s="204"/>
      <c r="FHN38" s="204"/>
      <c r="FHO38" s="204"/>
      <c r="FHP38" s="204"/>
      <c r="FHQ38" s="204"/>
      <c r="FHR38" s="204"/>
      <c r="FHS38" s="204"/>
      <c r="FHT38" s="204"/>
      <c r="FHU38" s="204"/>
      <c r="FHV38" s="204"/>
      <c r="FHW38" s="204"/>
      <c r="FHX38" s="204"/>
      <c r="FHY38" s="204"/>
      <c r="FHZ38" s="204"/>
      <c r="FIA38" s="204"/>
      <c r="FIB38" s="204"/>
      <c r="FIC38" s="204"/>
      <c r="FID38" s="204"/>
      <c r="FIE38" s="204"/>
      <c r="FIF38" s="204"/>
      <c r="FIG38" s="204"/>
      <c r="FIH38" s="204"/>
      <c r="FII38" s="204"/>
      <c r="FIJ38" s="204"/>
      <c r="FIK38" s="204"/>
      <c r="FIL38" s="204"/>
      <c r="FIM38" s="204"/>
      <c r="FIN38" s="204"/>
      <c r="FIO38" s="204"/>
      <c r="FIP38" s="204"/>
      <c r="FIQ38" s="204"/>
      <c r="FIR38" s="204"/>
      <c r="FIS38" s="204"/>
      <c r="FIT38" s="204"/>
      <c r="FIU38" s="204"/>
      <c r="FIV38" s="204"/>
      <c r="FIW38" s="204"/>
      <c r="FIX38" s="204"/>
      <c r="FIY38" s="204"/>
      <c r="FIZ38" s="204"/>
      <c r="FJA38" s="204"/>
      <c r="FJB38" s="204"/>
      <c r="FJC38" s="204"/>
      <c r="FJD38" s="204"/>
      <c r="FJE38" s="204"/>
      <c r="FJF38" s="204"/>
      <c r="FJG38" s="204"/>
      <c r="FJH38" s="204"/>
      <c r="FJI38" s="204"/>
      <c r="FJJ38" s="204"/>
      <c r="FJK38" s="204"/>
      <c r="FJL38" s="204"/>
      <c r="FJM38" s="204"/>
      <c r="FJN38" s="204"/>
      <c r="FJO38" s="204"/>
      <c r="FJP38" s="204"/>
      <c r="FJQ38" s="204"/>
      <c r="FJR38" s="204"/>
      <c r="FJS38" s="204"/>
      <c r="FJT38" s="204"/>
      <c r="FJU38" s="204"/>
      <c r="FJV38" s="204"/>
      <c r="FJW38" s="204"/>
      <c r="FJX38" s="204"/>
      <c r="FJY38" s="204"/>
      <c r="FJZ38" s="204"/>
      <c r="FKA38" s="204"/>
      <c r="FKB38" s="204"/>
      <c r="FKC38" s="204"/>
      <c r="FKD38" s="204"/>
      <c r="FKE38" s="204"/>
      <c r="FKF38" s="204"/>
      <c r="FKG38" s="204"/>
      <c r="FKH38" s="204"/>
      <c r="FKI38" s="204"/>
      <c r="FKJ38" s="204"/>
      <c r="FKK38" s="204"/>
      <c r="FKL38" s="204"/>
      <c r="FKM38" s="204"/>
      <c r="FKN38" s="204"/>
      <c r="FKO38" s="204"/>
      <c r="FKP38" s="204"/>
      <c r="FKQ38" s="204"/>
      <c r="FKR38" s="204"/>
      <c r="FKS38" s="204"/>
      <c r="FKT38" s="204"/>
      <c r="FKU38" s="204"/>
      <c r="FKV38" s="204"/>
      <c r="FKW38" s="204"/>
      <c r="FKX38" s="204"/>
      <c r="FKY38" s="204"/>
      <c r="FKZ38" s="204"/>
      <c r="FLA38" s="204"/>
      <c r="FLB38" s="204"/>
      <c r="FLC38" s="204"/>
      <c r="FLD38" s="204"/>
      <c r="FLE38" s="204"/>
      <c r="FLF38" s="204"/>
      <c r="FLG38" s="204"/>
      <c r="FLH38" s="204"/>
      <c r="FLI38" s="204"/>
      <c r="FLJ38" s="204"/>
      <c r="FLK38" s="204"/>
      <c r="FLL38" s="204"/>
      <c r="FLM38" s="204"/>
      <c r="FLN38" s="204"/>
      <c r="FLO38" s="204"/>
      <c r="FLP38" s="204"/>
      <c r="FLQ38" s="204"/>
      <c r="FLR38" s="204"/>
      <c r="FLS38" s="204"/>
      <c r="FLT38" s="204"/>
      <c r="FLU38" s="204"/>
      <c r="FLV38" s="204"/>
      <c r="FLW38" s="204"/>
      <c r="FLX38" s="204"/>
      <c r="FLY38" s="204"/>
      <c r="FLZ38" s="204"/>
      <c r="FMA38" s="204"/>
      <c r="FMB38" s="204"/>
      <c r="FMC38" s="204"/>
      <c r="FMD38" s="204"/>
      <c r="FME38" s="204"/>
      <c r="FMF38" s="204"/>
      <c r="FMG38" s="204"/>
      <c r="FMH38" s="204"/>
      <c r="FMI38" s="204"/>
      <c r="FMJ38" s="204"/>
      <c r="FMK38" s="204"/>
      <c r="FML38" s="204"/>
      <c r="FMM38" s="204"/>
      <c r="FMN38" s="204"/>
      <c r="FMO38" s="204"/>
      <c r="FMP38" s="204"/>
      <c r="FMQ38" s="204"/>
      <c r="FMR38" s="204"/>
      <c r="FMS38" s="204"/>
      <c r="FMT38" s="204"/>
      <c r="FMU38" s="204"/>
      <c r="FMV38" s="204"/>
      <c r="FMW38" s="204"/>
      <c r="FMX38" s="204"/>
      <c r="FMY38" s="204"/>
      <c r="FMZ38" s="204"/>
      <c r="FNA38" s="204"/>
      <c r="FNB38" s="204"/>
      <c r="FNC38" s="204"/>
      <c r="FND38" s="204"/>
      <c r="FNE38" s="204"/>
      <c r="FNF38" s="204"/>
      <c r="FNG38" s="204"/>
      <c r="FNH38" s="204"/>
      <c r="FNI38" s="204"/>
      <c r="FNJ38" s="204"/>
      <c r="FNK38" s="204"/>
      <c r="FNL38" s="204"/>
      <c r="FNM38" s="204"/>
      <c r="FNN38" s="204"/>
      <c r="FNO38" s="204"/>
      <c r="FNP38" s="204"/>
      <c r="FNQ38" s="204"/>
      <c r="FNR38" s="204"/>
      <c r="FNS38" s="204"/>
      <c r="FNT38" s="204"/>
      <c r="FNU38" s="204"/>
      <c r="FNV38" s="204"/>
      <c r="FNW38" s="204"/>
      <c r="FNX38" s="204"/>
      <c r="FNY38" s="204"/>
      <c r="FNZ38" s="204"/>
      <c r="FOA38" s="204"/>
      <c r="FOB38" s="204"/>
      <c r="FOC38" s="204"/>
      <c r="FOD38" s="204"/>
      <c r="FOE38" s="204"/>
      <c r="FOF38" s="204"/>
      <c r="FOG38" s="204"/>
      <c r="FOH38" s="204"/>
      <c r="FOI38" s="204"/>
      <c r="FOJ38" s="204"/>
      <c r="FOK38" s="204"/>
      <c r="FOL38" s="204"/>
      <c r="FOM38" s="204"/>
      <c r="FON38" s="204"/>
      <c r="FOO38" s="204"/>
      <c r="FOP38" s="204"/>
      <c r="FOQ38" s="204"/>
      <c r="FOR38" s="204"/>
      <c r="FOS38" s="204"/>
      <c r="FOT38" s="204"/>
      <c r="FOU38" s="204"/>
      <c r="FOV38" s="204"/>
      <c r="FOW38" s="204"/>
      <c r="FOX38" s="204"/>
      <c r="FOY38" s="204"/>
      <c r="FOZ38" s="204"/>
      <c r="FPA38" s="204"/>
      <c r="FPB38" s="204"/>
      <c r="FPC38" s="204"/>
      <c r="FPD38" s="204"/>
      <c r="FPE38" s="204"/>
      <c r="FPF38" s="204"/>
      <c r="FPG38" s="204"/>
      <c r="FPH38" s="204"/>
      <c r="FPI38" s="204"/>
      <c r="FPJ38" s="204"/>
      <c r="FPK38" s="204"/>
      <c r="FPL38" s="204"/>
      <c r="FPM38" s="204"/>
      <c r="FPN38" s="204"/>
      <c r="FPO38" s="204"/>
      <c r="FPP38" s="204"/>
      <c r="FPQ38" s="204"/>
      <c r="FPR38" s="204"/>
      <c r="FPS38" s="204"/>
      <c r="FPT38" s="204"/>
      <c r="FPU38" s="204"/>
      <c r="FPV38" s="204"/>
      <c r="FPW38" s="204"/>
      <c r="FPX38" s="204"/>
      <c r="FPY38" s="204"/>
      <c r="FPZ38" s="204"/>
      <c r="FQA38" s="204"/>
      <c r="FQB38" s="204"/>
      <c r="FQC38" s="204"/>
      <c r="FQD38" s="204"/>
      <c r="FQE38" s="204"/>
      <c r="FQF38" s="204"/>
      <c r="FQG38" s="204"/>
      <c r="FQH38" s="204"/>
      <c r="FQI38" s="204"/>
      <c r="FQJ38" s="204"/>
      <c r="FQK38" s="204"/>
      <c r="FQL38" s="204"/>
      <c r="FQM38" s="204"/>
      <c r="FQN38" s="204"/>
      <c r="FQO38" s="204"/>
      <c r="FQP38" s="204"/>
      <c r="FQQ38" s="204"/>
      <c r="FQR38" s="204"/>
      <c r="FQS38" s="204"/>
      <c r="FQT38" s="204"/>
      <c r="FQU38" s="204"/>
      <c r="FQV38" s="204"/>
      <c r="FQW38" s="204"/>
      <c r="FQX38" s="204"/>
      <c r="FQY38" s="204"/>
      <c r="FQZ38" s="204"/>
      <c r="FRA38" s="204"/>
      <c r="FRB38" s="204"/>
      <c r="FRC38" s="204"/>
      <c r="FRD38" s="204"/>
      <c r="FRE38" s="204"/>
      <c r="FRF38" s="204"/>
      <c r="FRG38" s="204"/>
      <c r="FRH38" s="204"/>
      <c r="FRI38" s="204"/>
      <c r="FRJ38" s="204"/>
      <c r="FRK38" s="204"/>
      <c r="FRL38" s="204"/>
      <c r="FRM38" s="204"/>
      <c r="FRN38" s="204"/>
      <c r="FRO38" s="204"/>
      <c r="FRP38" s="204"/>
      <c r="FRQ38" s="204"/>
      <c r="FRR38" s="204"/>
      <c r="FRS38" s="204"/>
      <c r="FRT38" s="204"/>
      <c r="FRU38" s="204"/>
      <c r="FRV38" s="204"/>
      <c r="FRW38" s="204"/>
      <c r="FRX38" s="204"/>
      <c r="FRY38" s="204"/>
      <c r="FRZ38" s="204"/>
      <c r="FSA38" s="204"/>
      <c r="FSB38" s="204"/>
      <c r="FSC38" s="204"/>
      <c r="FSD38" s="204"/>
      <c r="FSE38" s="204"/>
      <c r="FSF38" s="204"/>
      <c r="FSG38" s="204"/>
      <c r="FSH38" s="204"/>
      <c r="FSI38" s="204"/>
      <c r="FSJ38" s="204"/>
      <c r="FSK38" s="204"/>
      <c r="FSL38" s="204"/>
      <c r="FSM38" s="204"/>
      <c r="FSN38" s="204"/>
      <c r="FSO38" s="204"/>
      <c r="FSP38" s="204"/>
      <c r="FSQ38" s="204"/>
      <c r="FSR38" s="204"/>
      <c r="FSS38" s="204"/>
      <c r="FST38" s="204"/>
      <c r="FSU38" s="204"/>
      <c r="FSV38" s="204"/>
      <c r="FSW38" s="204"/>
      <c r="FSX38" s="204"/>
      <c r="FSY38" s="204"/>
      <c r="FSZ38" s="204"/>
      <c r="FTA38" s="204"/>
      <c r="FTB38" s="204"/>
      <c r="FTC38" s="204"/>
      <c r="FTD38" s="204"/>
      <c r="FTE38" s="204"/>
      <c r="FTF38" s="204"/>
      <c r="FTG38" s="204"/>
      <c r="FTH38" s="204"/>
      <c r="FTI38" s="204"/>
      <c r="FTJ38" s="204"/>
      <c r="FTK38" s="204"/>
      <c r="FTL38" s="204"/>
      <c r="FTM38" s="204"/>
      <c r="FTN38" s="204"/>
      <c r="FTO38" s="204"/>
      <c r="FTP38" s="204"/>
      <c r="FTQ38" s="204"/>
      <c r="FTR38" s="204"/>
      <c r="FTS38" s="204"/>
      <c r="FTT38" s="204"/>
      <c r="FTU38" s="204"/>
      <c r="FTV38" s="204"/>
      <c r="FTW38" s="204"/>
      <c r="FTX38" s="204"/>
      <c r="FTY38" s="204"/>
      <c r="FTZ38" s="204"/>
      <c r="FUA38" s="204"/>
      <c r="FUB38" s="204"/>
      <c r="FUC38" s="204"/>
      <c r="FUD38" s="204"/>
      <c r="FUE38" s="204"/>
      <c r="FUF38" s="204"/>
      <c r="FUG38" s="204"/>
      <c r="FUH38" s="204"/>
      <c r="FUI38" s="204"/>
      <c r="FUJ38" s="204"/>
      <c r="FUK38" s="204"/>
      <c r="FUL38" s="204"/>
      <c r="FUM38" s="204"/>
      <c r="FUN38" s="204"/>
      <c r="FUO38" s="204"/>
      <c r="FUP38" s="204"/>
      <c r="FUQ38" s="204"/>
      <c r="FUR38" s="204"/>
      <c r="FUS38" s="204"/>
      <c r="FUT38" s="204"/>
      <c r="FUU38" s="204"/>
      <c r="FUV38" s="204"/>
      <c r="FUW38" s="204"/>
      <c r="FUX38" s="204"/>
      <c r="FUY38" s="204"/>
      <c r="FUZ38" s="204"/>
      <c r="FVA38" s="204"/>
      <c r="FVB38" s="204"/>
      <c r="FVC38" s="204"/>
      <c r="FVD38" s="204"/>
      <c r="FVE38" s="204"/>
      <c r="FVF38" s="204"/>
      <c r="FVG38" s="204"/>
      <c r="FVH38" s="204"/>
      <c r="FVI38" s="204"/>
      <c r="FVJ38" s="204"/>
      <c r="FVK38" s="204"/>
      <c r="FVL38" s="204"/>
      <c r="FVM38" s="204"/>
      <c r="FVN38" s="204"/>
      <c r="FVO38" s="204"/>
      <c r="FVP38" s="204"/>
      <c r="FVQ38" s="204"/>
      <c r="FVR38" s="204"/>
      <c r="FVS38" s="204"/>
      <c r="FVT38" s="204"/>
      <c r="FVU38" s="204"/>
      <c r="FVV38" s="204"/>
      <c r="FVW38" s="204"/>
      <c r="FVX38" s="204"/>
      <c r="FVY38" s="204"/>
      <c r="FVZ38" s="204"/>
      <c r="FWA38" s="204"/>
      <c r="FWB38" s="204"/>
      <c r="FWC38" s="204"/>
      <c r="FWD38" s="204"/>
      <c r="FWE38" s="204"/>
      <c r="FWF38" s="204"/>
      <c r="FWG38" s="204"/>
      <c r="FWH38" s="204"/>
      <c r="FWI38" s="204"/>
      <c r="FWJ38" s="204"/>
      <c r="FWK38" s="204"/>
      <c r="FWL38" s="204"/>
      <c r="FWM38" s="204"/>
      <c r="FWN38" s="204"/>
      <c r="FWO38" s="204"/>
      <c r="FWP38" s="204"/>
      <c r="FWQ38" s="204"/>
      <c r="FWR38" s="204"/>
      <c r="FWS38" s="204"/>
      <c r="FWT38" s="204"/>
      <c r="FWU38" s="204"/>
      <c r="FWV38" s="204"/>
      <c r="FWW38" s="204"/>
      <c r="FWX38" s="204"/>
      <c r="FWY38" s="204"/>
      <c r="FWZ38" s="204"/>
      <c r="FXA38" s="204"/>
      <c r="FXB38" s="204"/>
      <c r="FXC38" s="204"/>
      <c r="FXD38" s="204"/>
      <c r="FXE38" s="204"/>
      <c r="FXF38" s="204"/>
      <c r="FXG38" s="204"/>
      <c r="FXH38" s="204"/>
      <c r="FXI38" s="204"/>
      <c r="FXJ38" s="204"/>
      <c r="FXK38" s="204"/>
      <c r="FXL38" s="204"/>
      <c r="FXM38" s="204"/>
      <c r="FXN38" s="204"/>
      <c r="FXO38" s="204"/>
      <c r="FXP38" s="204"/>
      <c r="FXQ38" s="204"/>
      <c r="FXR38" s="204"/>
      <c r="FXS38" s="204"/>
      <c r="FXT38" s="204"/>
      <c r="FXU38" s="204"/>
      <c r="FXV38" s="204"/>
      <c r="FXW38" s="204"/>
      <c r="FXX38" s="204"/>
      <c r="FXY38" s="204"/>
      <c r="FXZ38" s="204"/>
      <c r="FYA38" s="204"/>
      <c r="FYB38" s="204"/>
      <c r="FYC38" s="204"/>
      <c r="FYD38" s="204"/>
      <c r="FYE38" s="204"/>
      <c r="FYF38" s="204"/>
      <c r="FYG38" s="204"/>
      <c r="FYH38" s="204"/>
      <c r="FYI38" s="204"/>
      <c r="FYJ38" s="204"/>
      <c r="FYK38" s="204"/>
      <c r="FYL38" s="204"/>
      <c r="FYM38" s="204"/>
      <c r="FYN38" s="204"/>
      <c r="FYO38" s="204"/>
      <c r="FYP38" s="204"/>
      <c r="FYQ38" s="204"/>
      <c r="FYR38" s="204"/>
      <c r="FYS38" s="204"/>
      <c r="FYT38" s="204"/>
      <c r="FYU38" s="204"/>
      <c r="FYV38" s="204"/>
      <c r="FYW38" s="204"/>
      <c r="FYX38" s="204"/>
      <c r="FYY38" s="204"/>
      <c r="FYZ38" s="204"/>
      <c r="FZA38" s="204"/>
      <c r="FZB38" s="204"/>
      <c r="FZC38" s="204"/>
      <c r="FZD38" s="204"/>
      <c r="FZE38" s="204"/>
      <c r="FZF38" s="204"/>
      <c r="FZG38" s="204"/>
      <c r="FZH38" s="204"/>
      <c r="FZI38" s="204"/>
      <c r="FZJ38" s="204"/>
      <c r="FZK38" s="204"/>
      <c r="FZL38" s="204"/>
      <c r="FZM38" s="204"/>
      <c r="FZN38" s="204"/>
      <c r="FZO38" s="204"/>
      <c r="FZP38" s="204"/>
      <c r="FZQ38" s="204"/>
      <c r="FZR38" s="204"/>
      <c r="FZS38" s="204"/>
      <c r="FZT38" s="204"/>
      <c r="FZU38" s="204"/>
      <c r="FZV38" s="204"/>
      <c r="FZW38" s="204"/>
      <c r="FZX38" s="204"/>
      <c r="FZY38" s="204"/>
      <c r="FZZ38" s="204"/>
      <c r="GAA38" s="204"/>
      <c r="GAB38" s="204"/>
      <c r="GAC38" s="204"/>
      <c r="GAD38" s="204"/>
      <c r="GAE38" s="204"/>
      <c r="GAF38" s="204"/>
      <c r="GAG38" s="204"/>
      <c r="GAH38" s="204"/>
      <c r="GAI38" s="204"/>
      <c r="GAJ38" s="204"/>
      <c r="GAK38" s="204"/>
      <c r="GAL38" s="204"/>
      <c r="GAM38" s="204"/>
      <c r="GAN38" s="204"/>
      <c r="GAO38" s="204"/>
      <c r="GAP38" s="204"/>
      <c r="GAQ38" s="204"/>
      <c r="GAR38" s="204"/>
      <c r="GAS38" s="204"/>
      <c r="GAT38" s="204"/>
      <c r="GAU38" s="204"/>
      <c r="GAV38" s="204"/>
      <c r="GAW38" s="204"/>
      <c r="GAX38" s="204"/>
      <c r="GAY38" s="204"/>
      <c r="GAZ38" s="204"/>
      <c r="GBA38" s="204"/>
      <c r="GBB38" s="204"/>
      <c r="GBC38" s="204"/>
      <c r="GBD38" s="204"/>
      <c r="GBE38" s="204"/>
      <c r="GBF38" s="204"/>
      <c r="GBG38" s="204"/>
      <c r="GBH38" s="204"/>
      <c r="GBI38" s="204"/>
      <c r="GBJ38" s="204"/>
      <c r="GBK38" s="204"/>
      <c r="GBL38" s="204"/>
      <c r="GBM38" s="204"/>
      <c r="GBN38" s="204"/>
      <c r="GBO38" s="204"/>
      <c r="GBP38" s="204"/>
      <c r="GBQ38" s="204"/>
      <c r="GBR38" s="204"/>
      <c r="GBS38" s="204"/>
      <c r="GBT38" s="204"/>
      <c r="GBU38" s="204"/>
      <c r="GBV38" s="204"/>
      <c r="GBW38" s="204"/>
      <c r="GBX38" s="204"/>
      <c r="GBY38" s="204"/>
      <c r="GBZ38" s="204"/>
      <c r="GCA38" s="204"/>
      <c r="GCB38" s="204"/>
      <c r="GCC38" s="204"/>
      <c r="GCD38" s="204"/>
      <c r="GCE38" s="204"/>
      <c r="GCF38" s="204"/>
      <c r="GCG38" s="204"/>
      <c r="GCH38" s="204"/>
      <c r="GCI38" s="204"/>
      <c r="GCJ38" s="204"/>
      <c r="GCK38" s="204"/>
      <c r="GCL38" s="204"/>
      <c r="GCM38" s="204"/>
      <c r="GCN38" s="204"/>
      <c r="GCO38" s="204"/>
      <c r="GCP38" s="204"/>
      <c r="GCQ38" s="204"/>
      <c r="GCR38" s="204"/>
      <c r="GCS38" s="204"/>
      <c r="GCT38" s="204"/>
      <c r="GCU38" s="204"/>
      <c r="GCV38" s="204"/>
      <c r="GCW38" s="204"/>
      <c r="GCX38" s="204"/>
      <c r="GCY38" s="204"/>
      <c r="GCZ38" s="204"/>
      <c r="GDA38" s="204"/>
      <c r="GDB38" s="204"/>
      <c r="GDC38" s="204"/>
      <c r="GDD38" s="204"/>
      <c r="GDE38" s="204"/>
      <c r="GDF38" s="204"/>
      <c r="GDG38" s="204"/>
      <c r="GDH38" s="204"/>
      <c r="GDI38" s="204"/>
      <c r="GDJ38" s="204"/>
      <c r="GDK38" s="204"/>
      <c r="GDL38" s="204"/>
      <c r="GDM38" s="204"/>
      <c r="GDN38" s="204"/>
      <c r="GDO38" s="204"/>
      <c r="GDP38" s="204"/>
      <c r="GDQ38" s="204"/>
      <c r="GDR38" s="204"/>
      <c r="GDS38" s="204"/>
      <c r="GDT38" s="204"/>
      <c r="GDU38" s="204"/>
      <c r="GDV38" s="204"/>
      <c r="GDW38" s="204"/>
      <c r="GDX38" s="204"/>
      <c r="GDY38" s="204"/>
      <c r="GDZ38" s="204"/>
      <c r="GEA38" s="204"/>
      <c r="GEB38" s="204"/>
      <c r="GEC38" s="204"/>
      <c r="GED38" s="204"/>
      <c r="GEE38" s="204"/>
      <c r="GEF38" s="204"/>
      <c r="GEG38" s="204"/>
      <c r="GEH38" s="204"/>
      <c r="GEI38" s="204"/>
      <c r="GEJ38" s="204"/>
      <c r="GEK38" s="204"/>
      <c r="GEL38" s="204"/>
      <c r="GEM38" s="204"/>
      <c r="GEN38" s="204"/>
      <c r="GEO38" s="204"/>
      <c r="GEP38" s="204"/>
      <c r="GEQ38" s="204"/>
      <c r="GER38" s="204"/>
      <c r="GES38" s="204"/>
      <c r="GET38" s="204"/>
      <c r="GEU38" s="204"/>
      <c r="GEV38" s="204"/>
      <c r="GEW38" s="204"/>
      <c r="GEX38" s="204"/>
      <c r="GEY38" s="204"/>
      <c r="GEZ38" s="204"/>
      <c r="GFA38" s="204"/>
      <c r="GFB38" s="204"/>
      <c r="GFC38" s="204"/>
      <c r="GFD38" s="204"/>
      <c r="GFE38" s="204"/>
      <c r="GFF38" s="204"/>
      <c r="GFG38" s="204"/>
      <c r="GFH38" s="204"/>
      <c r="GFI38" s="204"/>
      <c r="GFJ38" s="204"/>
      <c r="GFK38" s="204"/>
      <c r="GFL38" s="204"/>
      <c r="GFM38" s="204"/>
      <c r="GFN38" s="204"/>
      <c r="GFO38" s="204"/>
      <c r="GFP38" s="204"/>
      <c r="GFQ38" s="204"/>
      <c r="GFR38" s="204"/>
      <c r="GFS38" s="204"/>
      <c r="GFT38" s="204"/>
      <c r="GFU38" s="204"/>
      <c r="GFV38" s="204"/>
      <c r="GFW38" s="204"/>
      <c r="GFX38" s="204"/>
      <c r="GFY38" s="204"/>
      <c r="GFZ38" s="204"/>
      <c r="GGA38" s="204"/>
      <c r="GGB38" s="204"/>
      <c r="GGC38" s="204"/>
      <c r="GGD38" s="204"/>
      <c r="GGE38" s="204"/>
      <c r="GGF38" s="204"/>
      <c r="GGG38" s="204"/>
      <c r="GGH38" s="204"/>
      <c r="GGI38" s="204"/>
      <c r="GGJ38" s="204"/>
      <c r="GGK38" s="204"/>
      <c r="GGL38" s="204"/>
      <c r="GGM38" s="204"/>
      <c r="GGN38" s="204"/>
      <c r="GGO38" s="204"/>
      <c r="GGP38" s="204"/>
      <c r="GGQ38" s="204"/>
      <c r="GGR38" s="204"/>
      <c r="GGS38" s="204"/>
      <c r="GGT38" s="204"/>
      <c r="GGU38" s="204"/>
      <c r="GGV38" s="204"/>
      <c r="GGW38" s="204"/>
      <c r="GGX38" s="204"/>
      <c r="GGY38" s="204"/>
      <c r="GGZ38" s="204"/>
      <c r="GHA38" s="204"/>
      <c r="GHB38" s="204"/>
      <c r="GHC38" s="204"/>
      <c r="GHD38" s="204"/>
      <c r="GHE38" s="204"/>
      <c r="GHF38" s="204"/>
      <c r="GHG38" s="204"/>
      <c r="GHH38" s="204"/>
      <c r="GHI38" s="204"/>
      <c r="GHJ38" s="204"/>
      <c r="GHK38" s="204"/>
      <c r="GHL38" s="204"/>
      <c r="GHM38" s="204"/>
      <c r="GHN38" s="204"/>
      <c r="GHO38" s="204"/>
      <c r="GHP38" s="204"/>
      <c r="GHQ38" s="204"/>
      <c r="GHR38" s="204"/>
      <c r="GHS38" s="204"/>
      <c r="GHT38" s="204"/>
      <c r="GHU38" s="204"/>
      <c r="GHV38" s="204"/>
      <c r="GHW38" s="204"/>
      <c r="GHX38" s="204"/>
      <c r="GHY38" s="204"/>
      <c r="GHZ38" s="204"/>
      <c r="GIA38" s="204"/>
      <c r="GIB38" s="204"/>
      <c r="GIC38" s="204"/>
      <c r="GID38" s="204"/>
      <c r="GIE38" s="204"/>
      <c r="GIF38" s="204"/>
      <c r="GIG38" s="204"/>
      <c r="GIH38" s="204"/>
      <c r="GII38" s="204"/>
      <c r="GIJ38" s="204"/>
      <c r="GIK38" s="204"/>
      <c r="GIL38" s="204"/>
      <c r="GIM38" s="204"/>
      <c r="GIN38" s="204"/>
      <c r="GIO38" s="204"/>
      <c r="GIP38" s="204"/>
      <c r="GIQ38" s="204"/>
      <c r="GIR38" s="204"/>
      <c r="GIS38" s="204"/>
      <c r="GIT38" s="204"/>
      <c r="GIU38" s="204"/>
      <c r="GIV38" s="204"/>
      <c r="GIW38" s="204"/>
      <c r="GIX38" s="204"/>
      <c r="GIY38" s="204"/>
      <c r="GIZ38" s="204"/>
      <c r="GJA38" s="204"/>
      <c r="GJB38" s="204"/>
      <c r="GJC38" s="204"/>
      <c r="GJD38" s="204"/>
      <c r="GJE38" s="204"/>
      <c r="GJF38" s="204"/>
      <c r="GJG38" s="204"/>
      <c r="GJH38" s="204"/>
      <c r="GJI38" s="204"/>
      <c r="GJJ38" s="204"/>
      <c r="GJK38" s="204"/>
      <c r="GJL38" s="204"/>
      <c r="GJM38" s="204"/>
      <c r="GJN38" s="204"/>
      <c r="GJO38" s="204"/>
      <c r="GJP38" s="204"/>
      <c r="GJQ38" s="204"/>
      <c r="GJR38" s="204"/>
      <c r="GJS38" s="204"/>
      <c r="GJT38" s="204"/>
      <c r="GJU38" s="204"/>
      <c r="GJV38" s="204"/>
      <c r="GJW38" s="204"/>
      <c r="GJX38" s="204"/>
      <c r="GJY38" s="204"/>
      <c r="GJZ38" s="204"/>
      <c r="GKA38" s="204"/>
      <c r="GKB38" s="204"/>
      <c r="GKC38" s="204"/>
      <c r="GKD38" s="204"/>
      <c r="GKE38" s="204"/>
      <c r="GKF38" s="204"/>
      <c r="GKG38" s="204"/>
      <c r="GKH38" s="204"/>
      <c r="GKI38" s="204"/>
      <c r="GKJ38" s="204"/>
      <c r="GKK38" s="204"/>
      <c r="GKL38" s="204"/>
      <c r="GKM38" s="204"/>
      <c r="GKN38" s="204"/>
      <c r="GKO38" s="204"/>
      <c r="GKP38" s="204"/>
      <c r="GKQ38" s="204"/>
      <c r="GKR38" s="204"/>
      <c r="GKS38" s="204"/>
      <c r="GKT38" s="204"/>
      <c r="GKU38" s="204"/>
      <c r="GKV38" s="204"/>
      <c r="GKW38" s="204"/>
      <c r="GKX38" s="204"/>
      <c r="GKY38" s="204"/>
      <c r="GKZ38" s="204"/>
      <c r="GLA38" s="204"/>
      <c r="GLB38" s="204"/>
      <c r="GLC38" s="204"/>
      <c r="GLD38" s="204"/>
      <c r="GLE38" s="204"/>
      <c r="GLF38" s="204"/>
      <c r="GLG38" s="204"/>
      <c r="GLH38" s="204"/>
      <c r="GLI38" s="204"/>
      <c r="GLJ38" s="204"/>
      <c r="GLK38" s="204"/>
      <c r="GLL38" s="204"/>
      <c r="GLM38" s="204"/>
      <c r="GLN38" s="204"/>
      <c r="GLO38" s="204"/>
      <c r="GLP38" s="204"/>
      <c r="GLQ38" s="204"/>
      <c r="GLR38" s="204"/>
      <c r="GLS38" s="204"/>
      <c r="GLT38" s="204"/>
      <c r="GLU38" s="204"/>
      <c r="GLV38" s="204"/>
      <c r="GLW38" s="204"/>
      <c r="GLX38" s="204"/>
      <c r="GLY38" s="204"/>
      <c r="GLZ38" s="204"/>
      <c r="GMA38" s="204"/>
      <c r="GMB38" s="204"/>
      <c r="GMC38" s="204"/>
      <c r="GMD38" s="204"/>
      <c r="GME38" s="204"/>
      <c r="GMF38" s="204"/>
      <c r="GMG38" s="204"/>
      <c r="GMH38" s="204"/>
      <c r="GMI38" s="204"/>
      <c r="GMJ38" s="204"/>
      <c r="GMK38" s="204"/>
      <c r="GML38" s="204"/>
      <c r="GMM38" s="204"/>
      <c r="GMN38" s="204"/>
      <c r="GMO38" s="204"/>
      <c r="GMP38" s="204"/>
      <c r="GMQ38" s="204"/>
      <c r="GMR38" s="204"/>
      <c r="GMS38" s="204"/>
      <c r="GMT38" s="204"/>
      <c r="GMU38" s="204"/>
      <c r="GMV38" s="204"/>
      <c r="GMW38" s="204"/>
      <c r="GMX38" s="204"/>
      <c r="GMY38" s="204"/>
      <c r="GMZ38" s="204"/>
      <c r="GNA38" s="204"/>
      <c r="GNB38" s="204"/>
      <c r="GNC38" s="204"/>
      <c r="GND38" s="204"/>
      <c r="GNE38" s="204"/>
      <c r="GNF38" s="204"/>
      <c r="GNG38" s="204"/>
      <c r="GNH38" s="204"/>
      <c r="GNI38" s="204"/>
      <c r="GNJ38" s="204"/>
      <c r="GNK38" s="204"/>
      <c r="GNL38" s="204"/>
      <c r="GNM38" s="204"/>
      <c r="GNN38" s="204"/>
      <c r="GNO38" s="204"/>
      <c r="GNP38" s="204"/>
      <c r="GNQ38" s="204"/>
      <c r="GNR38" s="204"/>
      <c r="GNS38" s="204"/>
      <c r="GNT38" s="204"/>
      <c r="GNU38" s="204"/>
      <c r="GNV38" s="204"/>
      <c r="GNW38" s="204"/>
      <c r="GNX38" s="204"/>
      <c r="GNY38" s="204"/>
      <c r="GNZ38" s="204"/>
      <c r="GOA38" s="204"/>
      <c r="GOB38" s="204"/>
      <c r="GOC38" s="204"/>
      <c r="GOD38" s="204"/>
      <c r="GOE38" s="204"/>
      <c r="GOF38" s="204"/>
      <c r="GOG38" s="204"/>
      <c r="GOH38" s="204"/>
      <c r="GOI38" s="204"/>
      <c r="GOJ38" s="204"/>
      <c r="GOK38" s="204"/>
      <c r="GOL38" s="204"/>
      <c r="GOM38" s="204"/>
      <c r="GON38" s="204"/>
      <c r="GOO38" s="204"/>
      <c r="GOP38" s="204"/>
      <c r="GOQ38" s="204"/>
      <c r="GOR38" s="204"/>
      <c r="GOS38" s="204"/>
      <c r="GOT38" s="204"/>
      <c r="GOU38" s="204"/>
      <c r="GOV38" s="204"/>
      <c r="GOW38" s="204"/>
      <c r="GOX38" s="204"/>
      <c r="GOY38" s="204"/>
      <c r="GOZ38" s="204"/>
      <c r="GPA38" s="204"/>
      <c r="GPB38" s="204"/>
      <c r="GPC38" s="204"/>
      <c r="GPD38" s="204"/>
      <c r="GPE38" s="204"/>
      <c r="GPF38" s="204"/>
      <c r="GPG38" s="204"/>
      <c r="GPH38" s="204"/>
      <c r="GPI38" s="204"/>
      <c r="GPJ38" s="204"/>
      <c r="GPK38" s="204"/>
      <c r="GPL38" s="204"/>
      <c r="GPM38" s="204"/>
      <c r="GPN38" s="204"/>
      <c r="GPO38" s="204"/>
      <c r="GPP38" s="204"/>
      <c r="GPQ38" s="204"/>
      <c r="GPR38" s="204"/>
      <c r="GPS38" s="204"/>
      <c r="GPT38" s="204"/>
      <c r="GPU38" s="204"/>
      <c r="GPV38" s="204"/>
      <c r="GPW38" s="204"/>
      <c r="GPX38" s="204"/>
      <c r="GPY38" s="204"/>
      <c r="GPZ38" s="204"/>
      <c r="GQA38" s="204"/>
      <c r="GQB38" s="204"/>
      <c r="GQC38" s="204"/>
      <c r="GQD38" s="204"/>
      <c r="GQE38" s="204"/>
      <c r="GQF38" s="204"/>
      <c r="GQG38" s="204"/>
      <c r="GQH38" s="204"/>
      <c r="GQI38" s="204"/>
      <c r="GQJ38" s="204"/>
      <c r="GQK38" s="204"/>
      <c r="GQL38" s="204"/>
      <c r="GQM38" s="204"/>
      <c r="GQN38" s="204"/>
      <c r="GQO38" s="204"/>
      <c r="GQP38" s="204"/>
      <c r="GQQ38" s="204"/>
      <c r="GQR38" s="204"/>
      <c r="GQS38" s="204"/>
      <c r="GQT38" s="204"/>
      <c r="GQU38" s="204"/>
      <c r="GQV38" s="204"/>
      <c r="GQW38" s="204"/>
      <c r="GQX38" s="204"/>
      <c r="GQY38" s="204"/>
      <c r="GQZ38" s="204"/>
      <c r="GRA38" s="204"/>
      <c r="GRB38" s="204"/>
      <c r="GRC38" s="204"/>
      <c r="GRD38" s="204"/>
      <c r="GRE38" s="204"/>
      <c r="GRF38" s="204"/>
      <c r="GRG38" s="204"/>
      <c r="GRH38" s="204"/>
      <c r="GRI38" s="204"/>
      <c r="GRJ38" s="204"/>
      <c r="GRK38" s="204"/>
      <c r="GRL38" s="204"/>
      <c r="GRM38" s="204"/>
      <c r="GRN38" s="204"/>
      <c r="GRO38" s="204"/>
      <c r="GRP38" s="204"/>
      <c r="GRQ38" s="204"/>
      <c r="GRR38" s="204"/>
      <c r="GRS38" s="204"/>
      <c r="GRT38" s="204"/>
      <c r="GRU38" s="204"/>
      <c r="GRV38" s="204"/>
      <c r="GRW38" s="204"/>
      <c r="GRX38" s="204"/>
      <c r="GRY38" s="204"/>
      <c r="GRZ38" s="204"/>
      <c r="GSA38" s="204"/>
      <c r="GSB38" s="204"/>
      <c r="GSC38" s="204"/>
      <c r="GSD38" s="204"/>
      <c r="GSE38" s="204"/>
      <c r="GSF38" s="204"/>
      <c r="GSG38" s="204"/>
      <c r="GSH38" s="204"/>
      <c r="GSI38" s="204"/>
      <c r="GSJ38" s="204"/>
      <c r="GSK38" s="204"/>
      <c r="GSL38" s="204"/>
      <c r="GSM38" s="204"/>
      <c r="GSN38" s="204"/>
      <c r="GSO38" s="204"/>
      <c r="GSP38" s="204"/>
      <c r="GSQ38" s="204"/>
      <c r="GSR38" s="204"/>
      <c r="GSS38" s="204"/>
      <c r="GST38" s="204"/>
      <c r="GSU38" s="204"/>
      <c r="GSV38" s="204"/>
      <c r="GSW38" s="204"/>
      <c r="GSX38" s="204"/>
      <c r="GSY38" s="204"/>
      <c r="GSZ38" s="204"/>
      <c r="GTA38" s="204"/>
      <c r="GTB38" s="204"/>
      <c r="GTC38" s="204"/>
      <c r="GTD38" s="204"/>
      <c r="GTE38" s="204"/>
      <c r="GTF38" s="204"/>
      <c r="GTG38" s="204"/>
      <c r="GTH38" s="204"/>
      <c r="GTI38" s="204"/>
      <c r="GTJ38" s="204"/>
      <c r="GTK38" s="204"/>
      <c r="GTL38" s="204"/>
      <c r="GTM38" s="204"/>
      <c r="GTN38" s="204"/>
      <c r="GTO38" s="204"/>
      <c r="GTP38" s="204"/>
      <c r="GTQ38" s="204"/>
      <c r="GTR38" s="204"/>
      <c r="GTS38" s="204"/>
      <c r="GTT38" s="204"/>
      <c r="GTU38" s="204"/>
      <c r="GTV38" s="204"/>
      <c r="GTW38" s="204"/>
      <c r="GTX38" s="204"/>
      <c r="GTY38" s="204"/>
      <c r="GTZ38" s="204"/>
      <c r="GUA38" s="204"/>
      <c r="GUB38" s="204"/>
      <c r="GUC38" s="204"/>
      <c r="GUD38" s="204"/>
      <c r="GUE38" s="204"/>
      <c r="GUF38" s="204"/>
      <c r="GUG38" s="204"/>
      <c r="GUH38" s="204"/>
      <c r="GUI38" s="204"/>
      <c r="GUJ38" s="204"/>
      <c r="GUK38" s="204"/>
      <c r="GUL38" s="204"/>
      <c r="GUM38" s="204"/>
      <c r="GUN38" s="204"/>
      <c r="GUO38" s="204"/>
      <c r="GUP38" s="204"/>
      <c r="GUQ38" s="204"/>
      <c r="GUR38" s="204"/>
      <c r="GUS38" s="204"/>
      <c r="GUT38" s="204"/>
      <c r="GUU38" s="204"/>
      <c r="GUV38" s="204"/>
      <c r="GUW38" s="204"/>
      <c r="GUX38" s="204"/>
      <c r="GUY38" s="204"/>
      <c r="GUZ38" s="204"/>
      <c r="GVA38" s="204"/>
      <c r="GVB38" s="204"/>
      <c r="GVC38" s="204"/>
      <c r="GVD38" s="204"/>
      <c r="GVE38" s="204"/>
      <c r="GVF38" s="204"/>
      <c r="GVG38" s="204"/>
      <c r="GVH38" s="204"/>
      <c r="GVI38" s="204"/>
      <c r="GVJ38" s="204"/>
      <c r="GVK38" s="204"/>
      <c r="GVL38" s="204"/>
      <c r="GVM38" s="204"/>
      <c r="GVN38" s="204"/>
      <c r="GVO38" s="204"/>
      <c r="GVP38" s="204"/>
      <c r="GVQ38" s="204"/>
      <c r="GVR38" s="204"/>
      <c r="GVS38" s="204"/>
      <c r="GVT38" s="204"/>
      <c r="GVU38" s="204"/>
      <c r="GVV38" s="204"/>
      <c r="GVW38" s="204"/>
      <c r="GVX38" s="204"/>
      <c r="GVY38" s="204"/>
      <c r="GVZ38" s="204"/>
      <c r="GWA38" s="204"/>
      <c r="GWB38" s="204"/>
      <c r="GWC38" s="204"/>
      <c r="GWD38" s="204"/>
      <c r="GWE38" s="204"/>
      <c r="GWF38" s="204"/>
      <c r="GWG38" s="204"/>
      <c r="GWH38" s="204"/>
      <c r="GWI38" s="204"/>
      <c r="GWJ38" s="204"/>
      <c r="GWK38" s="204"/>
      <c r="GWL38" s="204"/>
      <c r="GWM38" s="204"/>
      <c r="GWN38" s="204"/>
      <c r="GWO38" s="204"/>
      <c r="GWP38" s="204"/>
      <c r="GWQ38" s="204"/>
      <c r="GWR38" s="204"/>
      <c r="GWS38" s="204"/>
      <c r="GWT38" s="204"/>
      <c r="GWU38" s="204"/>
      <c r="GWV38" s="204"/>
      <c r="GWW38" s="204"/>
      <c r="GWX38" s="204"/>
      <c r="GWY38" s="204"/>
      <c r="GWZ38" s="204"/>
      <c r="GXA38" s="204"/>
      <c r="GXB38" s="204"/>
      <c r="GXC38" s="204"/>
      <c r="GXD38" s="204"/>
      <c r="GXE38" s="204"/>
      <c r="GXF38" s="204"/>
      <c r="GXG38" s="204"/>
      <c r="GXH38" s="204"/>
      <c r="GXI38" s="204"/>
      <c r="GXJ38" s="204"/>
      <c r="GXK38" s="204"/>
      <c r="GXL38" s="204"/>
      <c r="GXM38" s="204"/>
      <c r="GXN38" s="204"/>
      <c r="GXO38" s="204"/>
      <c r="GXP38" s="204"/>
      <c r="GXQ38" s="204"/>
      <c r="GXR38" s="204"/>
      <c r="GXS38" s="204"/>
      <c r="GXT38" s="204"/>
      <c r="GXU38" s="204"/>
      <c r="GXV38" s="204"/>
      <c r="GXW38" s="204"/>
      <c r="GXX38" s="204"/>
      <c r="GXY38" s="204"/>
      <c r="GXZ38" s="204"/>
      <c r="GYA38" s="204"/>
      <c r="GYB38" s="204"/>
      <c r="GYC38" s="204"/>
      <c r="GYD38" s="204"/>
      <c r="GYE38" s="204"/>
      <c r="GYF38" s="204"/>
      <c r="GYG38" s="204"/>
      <c r="GYH38" s="204"/>
      <c r="GYI38" s="204"/>
      <c r="GYJ38" s="204"/>
      <c r="GYK38" s="204"/>
      <c r="GYL38" s="204"/>
      <c r="GYM38" s="204"/>
      <c r="GYN38" s="204"/>
      <c r="GYO38" s="204"/>
      <c r="GYP38" s="204"/>
      <c r="GYQ38" s="204"/>
      <c r="GYR38" s="204"/>
      <c r="GYS38" s="204"/>
      <c r="GYT38" s="204"/>
      <c r="GYU38" s="204"/>
      <c r="GYV38" s="204"/>
      <c r="GYW38" s="204"/>
      <c r="GYX38" s="204"/>
      <c r="GYY38" s="204"/>
      <c r="GYZ38" s="204"/>
      <c r="GZA38" s="204"/>
      <c r="GZB38" s="204"/>
      <c r="GZC38" s="204"/>
      <c r="GZD38" s="204"/>
      <c r="GZE38" s="204"/>
      <c r="GZF38" s="204"/>
      <c r="GZG38" s="204"/>
      <c r="GZH38" s="204"/>
      <c r="GZI38" s="204"/>
      <c r="GZJ38" s="204"/>
      <c r="GZK38" s="204"/>
      <c r="GZL38" s="204"/>
      <c r="GZM38" s="204"/>
      <c r="GZN38" s="204"/>
      <c r="GZO38" s="204"/>
      <c r="GZP38" s="204"/>
      <c r="GZQ38" s="204"/>
      <c r="GZR38" s="204"/>
      <c r="GZS38" s="204"/>
      <c r="GZT38" s="204"/>
      <c r="GZU38" s="204"/>
      <c r="GZV38" s="204"/>
      <c r="GZW38" s="204"/>
      <c r="GZX38" s="204"/>
      <c r="GZY38" s="204"/>
      <c r="GZZ38" s="204"/>
      <c r="HAA38" s="204"/>
      <c r="HAB38" s="204"/>
      <c r="HAC38" s="204"/>
      <c r="HAD38" s="204"/>
      <c r="HAE38" s="204"/>
      <c r="HAF38" s="204"/>
      <c r="HAG38" s="204"/>
      <c r="HAH38" s="204"/>
      <c r="HAI38" s="204"/>
      <c r="HAJ38" s="204"/>
      <c r="HAK38" s="204"/>
      <c r="HAL38" s="204"/>
      <c r="HAM38" s="204"/>
      <c r="HAN38" s="204"/>
      <c r="HAO38" s="204"/>
      <c r="HAP38" s="204"/>
      <c r="HAQ38" s="204"/>
      <c r="HAR38" s="204"/>
      <c r="HAS38" s="204"/>
      <c r="HAT38" s="204"/>
      <c r="HAU38" s="204"/>
      <c r="HAV38" s="204"/>
      <c r="HAW38" s="204"/>
      <c r="HAX38" s="204"/>
      <c r="HAY38" s="204"/>
      <c r="HAZ38" s="204"/>
      <c r="HBA38" s="204"/>
      <c r="HBB38" s="204"/>
      <c r="HBC38" s="204"/>
      <c r="HBD38" s="204"/>
      <c r="HBE38" s="204"/>
      <c r="HBF38" s="204"/>
      <c r="HBG38" s="204"/>
      <c r="HBH38" s="204"/>
      <c r="HBI38" s="204"/>
      <c r="HBJ38" s="204"/>
      <c r="HBK38" s="204"/>
      <c r="HBL38" s="204"/>
      <c r="HBM38" s="204"/>
      <c r="HBN38" s="204"/>
      <c r="HBO38" s="204"/>
      <c r="HBP38" s="204"/>
      <c r="HBQ38" s="204"/>
      <c r="HBR38" s="204"/>
      <c r="HBS38" s="204"/>
      <c r="HBT38" s="204"/>
      <c r="HBU38" s="204"/>
      <c r="HBV38" s="204"/>
      <c r="HBW38" s="204"/>
      <c r="HBX38" s="204"/>
      <c r="HBY38" s="204"/>
      <c r="HBZ38" s="204"/>
      <c r="HCA38" s="204"/>
      <c r="HCB38" s="204"/>
      <c r="HCC38" s="204"/>
      <c r="HCD38" s="204"/>
      <c r="HCE38" s="204"/>
      <c r="HCF38" s="204"/>
      <c r="HCG38" s="204"/>
      <c r="HCH38" s="204"/>
      <c r="HCI38" s="204"/>
      <c r="HCJ38" s="204"/>
      <c r="HCK38" s="204"/>
      <c r="HCL38" s="204"/>
      <c r="HCM38" s="204"/>
      <c r="HCN38" s="204"/>
      <c r="HCO38" s="204"/>
      <c r="HCP38" s="204"/>
      <c r="HCQ38" s="204"/>
      <c r="HCR38" s="204"/>
      <c r="HCS38" s="204"/>
      <c r="HCT38" s="204"/>
      <c r="HCU38" s="204"/>
      <c r="HCV38" s="204"/>
      <c r="HCW38" s="204"/>
      <c r="HCX38" s="204"/>
      <c r="HCY38" s="204"/>
      <c r="HCZ38" s="204"/>
      <c r="HDA38" s="204"/>
      <c r="HDB38" s="204"/>
      <c r="HDC38" s="204"/>
      <c r="HDD38" s="204"/>
      <c r="HDE38" s="204"/>
      <c r="HDF38" s="204"/>
      <c r="HDG38" s="204"/>
      <c r="HDH38" s="204"/>
      <c r="HDI38" s="204"/>
      <c r="HDJ38" s="204"/>
      <c r="HDK38" s="204"/>
      <c r="HDL38" s="204"/>
      <c r="HDM38" s="204"/>
      <c r="HDN38" s="204"/>
      <c r="HDO38" s="204"/>
      <c r="HDP38" s="204"/>
      <c r="HDQ38" s="204"/>
      <c r="HDR38" s="204"/>
      <c r="HDS38" s="204"/>
      <c r="HDT38" s="204"/>
      <c r="HDU38" s="204"/>
      <c r="HDV38" s="204"/>
      <c r="HDW38" s="204"/>
      <c r="HDX38" s="204"/>
      <c r="HDY38" s="204"/>
      <c r="HDZ38" s="204"/>
      <c r="HEA38" s="204"/>
      <c r="HEB38" s="204"/>
      <c r="HEC38" s="204"/>
      <c r="HED38" s="204"/>
      <c r="HEE38" s="204"/>
      <c r="HEF38" s="204"/>
      <c r="HEG38" s="204"/>
      <c r="HEH38" s="204"/>
      <c r="HEI38" s="204"/>
      <c r="HEJ38" s="204"/>
      <c r="HEK38" s="204"/>
      <c r="HEL38" s="204"/>
      <c r="HEM38" s="204"/>
      <c r="HEN38" s="204"/>
      <c r="HEO38" s="204"/>
      <c r="HEP38" s="204"/>
      <c r="HEQ38" s="204"/>
      <c r="HER38" s="204"/>
      <c r="HES38" s="204"/>
      <c r="HET38" s="204"/>
      <c r="HEU38" s="204"/>
      <c r="HEV38" s="204"/>
      <c r="HEW38" s="204"/>
      <c r="HEX38" s="204"/>
      <c r="HEY38" s="204"/>
      <c r="HEZ38" s="204"/>
      <c r="HFA38" s="204"/>
      <c r="HFB38" s="204"/>
      <c r="HFC38" s="204"/>
      <c r="HFD38" s="204"/>
      <c r="HFE38" s="204"/>
      <c r="HFF38" s="204"/>
      <c r="HFG38" s="204"/>
      <c r="HFH38" s="204"/>
      <c r="HFI38" s="204"/>
      <c r="HFJ38" s="204"/>
      <c r="HFK38" s="204"/>
      <c r="HFL38" s="204"/>
      <c r="HFM38" s="204"/>
      <c r="HFN38" s="204"/>
      <c r="HFO38" s="204"/>
      <c r="HFP38" s="204"/>
      <c r="HFQ38" s="204"/>
      <c r="HFR38" s="204"/>
      <c r="HFS38" s="204"/>
      <c r="HFT38" s="204"/>
      <c r="HFU38" s="204"/>
      <c r="HFV38" s="204"/>
      <c r="HFW38" s="204"/>
      <c r="HFX38" s="204"/>
      <c r="HFY38" s="204"/>
      <c r="HFZ38" s="204"/>
      <c r="HGA38" s="204"/>
      <c r="HGB38" s="204"/>
      <c r="HGC38" s="204"/>
      <c r="HGD38" s="204"/>
      <c r="HGE38" s="204"/>
      <c r="HGF38" s="204"/>
      <c r="HGG38" s="204"/>
      <c r="HGH38" s="204"/>
      <c r="HGI38" s="204"/>
      <c r="HGJ38" s="204"/>
      <c r="HGK38" s="204"/>
      <c r="HGL38" s="204"/>
      <c r="HGM38" s="204"/>
      <c r="HGN38" s="204"/>
      <c r="HGO38" s="204"/>
      <c r="HGP38" s="204"/>
      <c r="HGQ38" s="204"/>
      <c r="HGR38" s="204"/>
      <c r="HGS38" s="204"/>
      <c r="HGT38" s="204"/>
      <c r="HGU38" s="204"/>
      <c r="HGV38" s="204"/>
      <c r="HGW38" s="204"/>
      <c r="HGX38" s="204"/>
      <c r="HGY38" s="204"/>
      <c r="HGZ38" s="204"/>
      <c r="HHA38" s="204"/>
      <c r="HHB38" s="204"/>
      <c r="HHC38" s="204"/>
      <c r="HHD38" s="204"/>
      <c r="HHE38" s="204"/>
      <c r="HHF38" s="204"/>
      <c r="HHG38" s="204"/>
      <c r="HHH38" s="204"/>
      <c r="HHI38" s="204"/>
      <c r="HHJ38" s="204"/>
      <c r="HHK38" s="204"/>
      <c r="HHL38" s="204"/>
      <c r="HHM38" s="204"/>
      <c r="HHN38" s="204"/>
      <c r="HHO38" s="204"/>
      <c r="HHP38" s="204"/>
      <c r="HHQ38" s="204"/>
      <c r="HHR38" s="204"/>
      <c r="HHS38" s="204"/>
      <c r="HHT38" s="204"/>
      <c r="HHU38" s="204"/>
      <c r="HHV38" s="204"/>
      <c r="HHW38" s="204"/>
      <c r="HHX38" s="204"/>
      <c r="HHY38" s="204"/>
      <c r="HHZ38" s="204"/>
      <c r="HIA38" s="204"/>
      <c r="HIB38" s="204"/>
      <c r="HIC38" s="204"/>
      <c r="HID38" s="204"/>
      <c r="HIE38" s="204"/>
      <c r="HIF38" s="204"/>
      <c r="HIG38" s="204"/>
      <c r="HIH38" s="204"/>
      <c r="HII38" s="204"/>
      <c r="HIJ38" s="204"/>
      <c r="HIK38" s="204"/>
      <c r="HIL38" s="204"/>
      <c r="HIM38" s="204"/>
      <c r="HIN38" s="204"/>
      <c r="HIO38" s="204"/>
      <c r="HIP38" s="204"/>
      <c r="HIQ38" s="204"/>
      <c r="HIR38" s="204"/>
      <c r="HIS38" s="204"/>
      <c r="HIT38" s="204"/>
      <c r="HIU38" s="204"/>
      <c r="HIV38" s="204"/>
      <c r="HIW38" s="204"/>
      <c r="HIX38" s="204"/>
      <c r="HIY38" s="204"/>
      <c r="HIZ38" s="204"/>
      <c r="HJA38" s="204"/>
      <c r="HJB38" s="204"/>
      <c r="HJC38" s="204"/>
      <c r="HJD38" s="204"/>
      <c r="HJE38" s="204"/>
      <c r="HJF38" s="204"/>
      <c r="HJG38" s="204"/>
      <c r="HJH38" s="204"/>
      <c r="HJI38" s="204"/>
      <c r="HJJ38" s="204"/>
      <c r="HJK38" s="204"/>
      <c r="HJL38" s="204"/>
      <c r="HJM38" s="204"/>
      <c r="HJN38" s="204"/>
      <c r="HJO38" s="204"/>
      <c r="HJP38" s="204"/>
      <c r="HJQ38" s="204"/>
      <c r="HJR38" s="204"/>
      <c r="HJS38" s="204"/>
      <c r="HJT38" s="204"/>
      <c r="HJU38" s="204"/>
      <c r="HJV38" s="204"/>
      <c r="HJW38" s="204"/>
      <c r="HJX38" s="204"/>
      <c r="HJY38" s="204"/>
      <c r="HJZ38" s="204"/>
      <c r="HKA38" s="204"/>
      <c r="HKB38" s="204"/>
      <c r="HKC38" s="204"/>
      <c r="HKD38" s="204"/>
      <c r="HKE38" s="204"/>
      <c r="HKF38" s="204"/>
      <c r="HKG38" s="204"/>
      <c r="HKH38" s="204"/>
      <c r="HKI38" s="204"/>
      <c r="HKJ38" s="204"/>
      <c r="HKK38" s="204"/>
      <c r="HKL38" s="204"/>
      <c r="HKM38" s="204"/>
      <c r="HKN38" s="204"/>
      <c r="HKO38" s="204"/>
      <c r="HKP38" s="204"/>
      <c r="HKQ38" s="204"/>
      <c r="HKR38" s="204"/>
      <c r="HKS38" s="204"/>
      <c r="HKT38" s="204"/>
      <c r="HKU38" s="204"/>
      <c r="HKV38" s="204"/>
      <c r="HKW38" s="204"/>
      <c r="HKX38" s="204"/>
      <c r="HKY38" s="204"/>
      <c r="HKZ38" s="204"/>
      <c r="HLA38" s="204"/>
      <c r="HLB38" s="204"/>
      <c r="HLC38" s="204"/>
      <c r="HLD38" s="204"/>
      <c r="HLE38" s="204"/>
      <c r="HLF38" s="204"/>
      <c r="HLG38" s="204"/>
      <c r="HLH38" s="204"/>
      <c r="HLI38" s="204"/>
      <c r="HLJ38" s="204"/>
      <c r="HLK38" s="204"/>
      <c r="HLL38" s="204"/>
      <c r="HLM38" s="204"/>
      <c r="HLN38" s="204"/>
      <c r="HLO38" s="204"/>
      <c r="HLP38" s="204"/>
      <c r="HLQ38" s="204"/>
      <c r="HLR38" s="204"/>
      <c r="HLS38" s="204"/>
      <c r="HLT38" s="204"/>
      <c r="HLU38" s="204"/>
      <c r="HLV38" s="204"/>
      <c r="HLW38" s="204"/>
      <c r="HLX38" s="204"/>
      <c r="HLY38" s="204"/>
      <c r="HLZ38" s="204"/>
      <c r="HMA38" s="204"/>
      <c r="HMB38" s="204"/>
      <c r="HMC38" s="204"/>
      <c r="HMD38" s="204"/>
      <c r="HME38" s="204"/>
      <c r="HMF38" s="204"/>
      <c r="HMG38" s="204"/>
      <c r="HMH38" s="204"/>
      <c r="HMI38" s="204"/>
      <c r="HMJ38" s="204"/>
      <c r="HMK38" s="204"/>
      <c r="HML38" s="204"/>
      <c r="HMM38" s="204"/>
      <c r="HMN38" s="204"/>
      <c r="HMO38" s="204"/>
      <c r="HMP38" s="204"/>
      <c r="HMQ38" s="204"/>
      <c r="HMR38" s="204"/>
      <c r="HMS38" s="204"/>
      <c r="HMT38" s="204"/>
      <c r="HMU38" s="204"/>
      <c r="HMV38" s="204"/>
      <c r="HMW38" s="204"/>
      <c r="HMX38" s="204"/>
      <c r="HMY38" s="204"/>
      <c r="HMZ38" s="204"/>
      <c r="HNA38" s="204"/>
      <c r="HNB38" s="204"/>
      <c r="HNC38" s="204"/>
      <c r="HND38" s="204"/>
      <c r="HNE38" s="204"/>
      <c r="HNF38" s="204"/>
      <c r="HNG38" s="204"/>
      <c r="HNH38" s="204"/>
      <c r="HNI38" s="204"/>
      <c r="HNJ38" s="204"/>
      <c r="HNK38" s="204"/>
      <c r="HNL38" s="204"/>
      <c r="HNM38" s="204"/>
      <c r="HNN38" s="204"/>
      <c r="HNO38" s="204"/>
      <c r="HNP38" s="204"/>
      <c r="HNQ38" s="204"/>
      <c r="HNR38" s="204"/>
      <c r="HNS38" s="204"/>
      <c r="HNT38" s="204"/>
      <c r="HNU38" s="204"/>
      <c r="HNV38" s="204"/>
      <c r="HNW38" s="204"/>
      <c r="HNX38" s="204"/>
      <c r="HNY38" s="204"/>
      <c r="HNZ38" s="204"/>
      <c r="HOA38" s="204"/>
      <c r="HOB38" s="204"/>
      <c r="HOC38" s="204"/>
      <c r="HOD38" s="204"/>
      <c r="HOE38" s="204"/>
      <c r="HOF38" s="204"/>
      <c r="HOG38" s="204"/>
      <c r="HOH38" s="204"/>
      <c r="HOI38" s="204"/>
      <c r="HOJ38" s="204"/>
      <c r="HOK38" s="204"/>
      <c r="HOL38" s="204"/>
      <c r="HOM38" s="204"/>
      <c r="HON38" s="204"/>
      <c r="HOO38" s="204"/>
      <c r="HOP38" s="204"/>
      <c r="HOQ38" s="204"/>
      <c r="HOR38" s="204"/>
      <c r="HOS38" s="204"/>
      <c r="HOT38" s="204"/>
      <c r="HOU38" s="204"/>
      <c r="HOV38" s="204"/>
      <c r="HOW38" s="204"/>
      <c r="HOX38" s="204"/>
      <c r="HOY38" s="204"/>
      <c r="HOZ38" s="204"/>
      <c r="HPA38" s="204"/>
      <c r="HPB38" s="204"/>
      <c r="HPC38" s="204"/>
      <c r="HPD38" s="204"/>
      <c r="HPE38" s="204"/>
      <c r="HPF38" s="204"/>
      <c r="HPG38" s="204"/>
      <c r="HPH38" s="204"/>
      <c r="HPI38" s="204"/>
      <c r="HPJ38" s="204"/>
      <c r="HPK38" s="204"/>
      <c r="HPL38" s="204"/>
      <c r="HPM38" s="204"/>
      <c r="HPN38" s="204"/>
      <c r="HPO38" s="204"/>
      <c r="HPP38" s="204"/>
      <c r="HPQ38" s="204"/>
      <c r="HPR38" s="204"/>
      <c r="HPS38" s="204"/>
      <c r="HPT38" s="204"/>
      <c r="HPU38" s="204"/>
      <c r="HPV38" s="204"/>
      <c r="HPW38" s="204"/>
      <c r="HPX38" s="204"/>
      <c r="HPY38" s="204"/>
      <c r="HPZ38" s="204"/>
      <c r="HQA38" s="204"/>
      <c r="HQB38" s="204"/>
      <c r="HQC38" s="204"/>
      <c r="HQD38" s="204"/>
      <c r="HQE38" s="204"/>
      <c r="HQF38" s="204"/>
      <c r="HQG38" s="204"/>
      <c r="HQH38" s="204"/>
      <c r="HQI38" s="204"/>
      <c r="HQJ38" s="204"/>
      <c r="HQK38" s="204"/>
      <c r="HQL38" s="204"/>
      <c r="HQM38" s="204"/>
      <c r="HQN38" s="204"/>
      <c r="HQO38" s="204"/>
      <c r="HQP38" s="204"/>
      <c r="HQQ38" s="204"/>
      <c r="HQR38" s="204"/>
      <c r="HQS38" s="204"/>
      <c r="HQT38" s="204"/>
      <c r="HQU38" s="204"/>
      <c r="HQV38" s="204"/>
      <c r="HQW38" s="204"/>
      <c r="HQX38" s="204"/>
      <c r="HQY38" s="204"/>
      <c r="HQZ38" s="204"/>
      <c r="HRA38" s="204"/>
      <c r="HRB38" s="204"/>
      <c r="HRC38" s="204"/>
      <c r="HRD38" s="204"/>
      <c r="HRE38" s="204"/>
      <c r="HRF38" s="204"/>
      <c r="HRG38" s="204"/>
      <c r="HRH38" s="204"/>
      <c r="HRI38" s="204"/>
      <c r="HRJ38" s="204"/>
      <c r="HRK38" s="204"/>
      <c r="HRL38" s="204"/>
      <c r="HRM38" s="204"/>
      <c r="HRN38" s="204"/>
      <c r="HRO38" s="204"/>
      <c r="HRP38" s="204"/>
      <c r="HRQ38" s="204"/>
      <c r="HRR38" s="204"/>
      <c r="HRS38" s="204"/>
      <c r="HRT38" s="204"/>
      <c r="HRU38" s="204"/>
      <c r="HRV38" s="204"/>
      <c r="HRW38" s="204"/>
      <c r="HRX38" s="204"/>
      <c r="HRY38" s="204"/>
      <c r="HRZ38" s="204"/>
      <c r="HSA38" s="204"/>
      <c r="HSB38" s="204"/>
      <c r="HSC38" s="204"/>
      <c r="HSD38" s="204"/>
      <c r="HSE38" s="204"/>
      <c r="HSF38" s="204"/>
      <c r="HSG38" s="204"/>
      <c r="HSH38" s="204"/>
      <c r="HSI38" s="204"/>
      <c r="HSJ38" s="204"/>
      <c r="HSK38" s="204"/>
      <c r="HSL38" s="204"/>
      <c r="HSM38" s="204"/>
      <c r="HSN38" s="204"/>
      <c r="HSO38" s="204"/>
      <c r="HSP38" s="204"/>
      <c r="HSQ38" s="204"/>
      <c r="HSR38" s="204"/>
      <c r="HSS38" s="204"/>
      <c r="HST38" s="204"/>
      <c r="HSU38" s="204"/>
      <c r="HSV38" s="204"/>
      <c r="HSW38" s="204"/>
      <c r="HSX38" s="204"/>
      <c r="HSY38" s="204"/>
      <c r="HSZ38" s="204"/>
      <c r="HTA38" s="204"/>
      <c r="HTB38" s="204"/>
      <c r="HTC38" s="204"/>
      <c r="HTD38" s="204"/>
      <c r="HTE38" s="204"/>
      <c r="HTF38" s="204"/>
      <c r="HTG38" s="204"/>
      <c r="HTH38" s="204"/>
      <c r="HTI38" s="204"/>
      <c r="HTJ38" s="204"/>
      <c r="HTK38" s="204"/>
      <c r="HTL38" s="204"/>
      <c r="HTM38" s="204"/>
      <c r="HTN38" s="204"/>
      <c r="HTO38" s="204"/>
      <c r="HTP38" s="204"/>
      <c r="HTQ38" s="204"/>
      <c r="HTR38" s="204"/>
      <c r="HTS38" s="204"/>
      <c r="HTT38" s="204"/>
      <c r="HTU38" s="204"/>
      <c r="HTV38" s="204"/>
      <c r="HTW38" s="204"/>
      <c r="HTX38" s="204"/>
      <c r="HTY38" s="204"/>
      <c r="HTZ38" s="204"/>
      <c r="HUA38" s="204"/>
      <c r="HUB38" s="204"/>
      <c r="HUC38" s="204"/>
      <c r="HUD38" s="204"/>
      <c r="HUE38" s="204"/>
      <c r="HUF38" s="204"/>
      <c r="HUG38" s="204"/>
      <c r="HUH38" s="204"/>
      <c r="HUI38" s="204"/>
      <c r="HUJ38" s="204"/>
      <c r="HUK38" s="204"/>
      <c r="HUL38" s="204"/>
      <c r="HUM38" s="204"/>
      <c r="HUN38" s="204"/>
      <c r="HUO38" s="204"/>
      <c r="HUP38" s="204"/>
      <c r="HUQ38" s="204"/>
      <c r="HUR38" s="204"/>
      <c r="HUS38" s="204"/>
      <c r="HUT38" s="204"/>
      <c r="HUU38" s="204"/>
      <c r="HUV38" s="204"/>
      <c r="HUW38" s="204"/>
      <c r="HUX38" s="204"/>
      <c r="HUY38" s="204"/>
      <c r="HUZ38" s="204"/>
      <c r="HVA38" s="204"/>
      <c r="HVB38" s="204"/>
      <c r="HVC38" s="204"/>
      <c r="HVD38" s="204"/>
      <c r="HVE38" s="204"/>
      <c r="HVF38" s="204"/>
      <c r="HVG38" s="204"/>
      <c r="HVH38" s="204"/>
      <c r="HVI38" s="204"/>
      <c r="HVJ38" s="204"/>
      <c r="HVK38" s="204"/>
      <c r="HVL38" s="204"/>
      <c r="HVM38" s="204"/>
      <c r="HVN38" s="204"/>
      <c r="HVO38" s="204"/>
      <c r="HVP38" s="204"/>
      <c r="HVQ38" s="204"/>
      <c r="HVR38" s="204"/>
      <c r="HVS38" s="204"/>
      <c r="HVT38" s="204"/>
      <c r="HVU38" s="204"/>
      <c r="HVV38" s="204"/>
      <c r="HVW38" s="204"/>
      <c r="HVX38" s="204"/>
      <c r="HVY38" s="204"/>
      <c r="HVZ38" s="204"/>
      <c r="HWA38" s="204"/>
      <c r="HWB38" s="204"/>
      <c r="HWC38" s="204"/>
      <c r="HWD38" s="204"/>
      <c r="HWE38" s="204"/>
      <c r="HWF38" s="204"/>
      <c r="HWG38" s="204"/>
      <c r="HWH38" s="204"/>
      <c r="HWI38" s="204"/>
      <c r="HWJ38" s="204"/>
      <c r="HWK38" s="204"/>
      <c r="HWL38" s="204"/>
      <c r="HWM38" s="204"/>
      <c r="HWN38" s="204"/>
      <c r="HWO38" s="204"/>
      <c r="HWP38" s="204"/>
      <c r="HWQ38" s="204"/>
      <c r="HWR38" s="204"/>
      <c r="HWS38" s="204"/>
      <c r="HWT38" s="204"/>
      <c r="HWU38" s="204"/>
      <c r="HWV38" s="204"/>
      <c r="HWW38" s="204"/>
      <c r="HWX38" s="204"/>
      <c r="HWY38" s="204"/>
      <c r="HWZ38" s="204"/>
      <c r="HXA38" s="204"/>
      <c r="HXB38" s="204"/>
      <c r="HXC38" s="204"/>
      <c r="HXD38" s="204"/>
      <c r="HXE38" s="204"/>
      <c r="HXF38" s="204"/>
      <c r="HXG38" s="204"/>
      <c r="HXH38" s="204"/>
      <c r="HXI38" s="204"/>
      <c r="HXJ38" s="204"/>
      <c r="HXK38" s="204"/>
      <c r="HXL38" s="204"/>
      <c r="HXM38" s="204"/>
      <c r="HXN38" s="204"/>
      <c r="HXO38" s="204"/>
      <c r="HXP38" s="204"/>
      <c r="HXQ38" s="204"/>
      <c r="HXR38" s="204"/>
      <c r="HXS38" s="204"/>
      <c r="HXT38" s="204"/>
      <c r="HXU38" s="204"/>
      <c r="HXV38" s="204"/>
      <c r="HXW38" s="204"/>
      <c r="HXX38" s="204"/>
      <c r="HXY38" s="204"/>
      <c r="HXZ38" s="204"/>
      <c r="HYA38" s="204"/>
      <c r="HYB38" s="204"/>
      <c r="HYC38" s="204"/>
      <c r="HYD38" s="204"/>
      <c r="HYE38" s="204"/>
      <c r="HYF38" s="204"/>
      <c r="HYG38" s="204"/>
      <c r="HYH38" s="204"/>
      <c r="HYI38" s="204"/>
      <c r="HYJ38" s="204"/>
      <c r="HYK38" s="204"/>
      <c r="HYL38" s="204"/>
      <c r="HYM38" s="204"/>
      <c r="HYN38" s="204"/>
      <c r="HYO38" s="204"/>
      <c r="HYP38" s="204"/>
      <c r="HYQ38" s="204"/>
      <c r="HYR38" s="204"/>
      <c r="HYS38" s="204"/>
      <c r="HYT38" s="204"/>
      <c r="HYU38" s="204"/>
      <c r="HYV38" s="204"/>
      <c r="HYW38" s="204"/>
      <c r="HYX38" s="204"/>
      <c r="HYY38" s="204"/>
      <c r="HYZ38" s="204"/>
      <c r="HZA38" s="204"/>
      <c r="HZB38" s="204"/>
      <c r="HZC38" s="204"/>
      <c r="HZD38" s="204"/>
      <c r="HZE38" s="204"/>
      <c r="HZF38" s="204"/>
      <c r="HZG38" s="204"/>
      <c r="HZH38" s="204"/>
      <c r="HZI38" s="204"/>
      <c r="HZJ38" s="204"/>
      <c r="HZK38" s="204"/>
      <c r="HZL38" s="204"/>
      <c r="HZM38" s="204"/>
      <c r="HZN38" s="204"/>
      <c r="HZO38" s="204"/>
      <c r="HZP38" s="204"/>
      <c r="HZQ38" s="204"/>
      <c r="HZR38" s="204"/>
      <c r="HZS38" s="204"/>
      <c r="HZT38" s="204"/>
      <c r="HZU38" s="204"/>
      <c r="HZV38" s="204"/>
      <c r="HZW38" s="204"/>
      <c r="HZX38" s="204"/>
      <c r="HZY38" s="204"/>
      <c r="HZZ38" s="204"/>
      <c r="IAA38" s="204"/>
      <c r="IAB38" s="204"/>
      <c r="IAC38" s="204"/>
      <c r="IAD38" s="204"/>
      <c r="IAE38" s="204"/>
      <c r="IAF38" s="204"/>
      <c r="IAG38" s="204"/>
      <c r="IAH38" s="204"/>
      <c r="IAI38" s="204"/>
      <c r="IAJ38" s="204"/>
      <c r="IAK38" s="204"/>
      <c r="IAL38" s="204"/>
      <c r="IAM38" s="204"/>
      <c r="IAN38" s="204"/>
      <c r="IAO38" s="204"/>
      <c r="IAP38" s="204"/>
      <c r="IAQ38" s="204"/>
      <c r="IAR38" s="204"/>
      <c r="IAS38" s="204"/>
      <c r="IAT38" s="204"/>
      <c r="IAU38" s="204"/>
      <c r="IAV38" s="204"/>
      <c r="IAW38" s="204"/>
      <c r="IAX38" s="204"/>
      <c r="IAY38" s="204"/>
      <c r="IAZ38" s="204"/>
      <c r="IBA38" s="204"/>
      <c r="IBB38" s="204"/>
      <c r="IBC38" s="204"/>
      <c r="IBD38" s="204"/>
      <c r="IBE38" s="204"/>
      <c r="IBF38" s="204"/>
      <c r="IBG38" s="204"/>
      <c r="IBH38" s="204"/>
      <c r="IBI38" s="204"/>
      <c r="IBJ38" s="204"/>
      <c r="IBK38" s="204"/>
      <c r="IBL38" s="204"/>
      <c r="IBM38" s="204"/>
      <c r="IBN38" s="204"/>
      <c r="IBO38" s="204"/>
      <c r="IBP38" s="204"/>
      <c r="IBQ38" s="204"/>
      <c r="IBR38" s="204"/>
      <c r="IBS38" s="204"/>
      <c r="IBT38" s="204"/>
      <c r="IBU38" s="204"/>
      <c r="IBV38" s="204"/>
      <c r="IBW38" s="204"/>
      <c r="IBX38" s="204"/>
      <c r="IBY38" s="204"/>
      <c r="IBZ38" s="204"/>
      <c r="ICA38" s="204"/>
      <c r="ICB38" s="204"/>
      <c r="ICC38" s="204"/>
      <c r="ICD38" s="204"/>
      <c r="ICE38" s="204"/>
      <c r="ICF38" s="204"/>
      <c r="ICG38" s="204"/>
      <c r="ICH38" s="204"/>
      <c r="ICI38" s="204"/>
      <c r="ICJ38" s="204"/>
      <c r="ICK38" s="204"/>
      <c r="ICL38" s="204"/>
      <c r="ICM38" s="204"/>
      <c r="ICN38" s="204"/>
      <c r="ICO38" s="204"/>
      <c r="ICP38" s="204"/>
      <c r="ICQ38" s="204"/>
      <c r="ICR38" s="204"/>
      <c r="ICS38" s="204"/>
      <c r="ICT38" s="204"/>
      <c r="ICU38" s="204"/>
      <c r="ICV38" s="204"/>
      <c r="ICW38" s="204"/>
      <c r="ICX38" s="204"/>
      <c r="ICY38" s="204"/>
      <c r="ICZ38" s="204"/>
      <c r="IDA38" s="204"/>
      <c r="IDB38" s="204"/>
      <c r="IDC38" s="204"/>
      <c r="IDD38" s="204"/>
      <c r="IDE38" s="204"/>
      <c r="IDF38" s="204"/>
      <c r="IDG38" s="204"/>
      <c r="IDH38" s="204"/>
      <c r="IDI38" s="204"/>
      <c r="IDJ38" s="204"/>
      <c r="IDK38" s="204"/>
      <c r="IDL38" s="204"/>
      <c r="IDM38" s="204"/>
      <c r="IDN38" s="204"/>
      <c r="IDO38" s="204"/>
      <c r="IDP38" s="204"/>
      <c r="IDQ38" s="204"/>
      <c r="IDR38" s="204"/>
      <c r="IDS38" s="204"/>
      <c r="IDT38" s="204"/>
      <c r="IDU38" s="204"/>
      <c r="IDV38" s="204"/>
      <c r="IDW38" s="204"/>
      <c r="IDX38" s="204"/>
      <c r="IDY38" s="204"/>
      <c r="IDZ38" s="204"/>
      <c r="IEA38" s="204"/>
      <c r="IEB38" s="204"/>
      <c r="IEC38" s="204"/>
      <c r="IED38" s="204"/>
      <c r="IEE38" s="204"/>
      <c r="IEF38" s="204"/>
      <c r="IEG38" s="204"/>
      <c r="IEH38" s="204"/>
      <c r="IEI38" s="204"/>
      <c r="IEJ38" s="204"/>
      <c r="IEK38" s="204"/>
      <c r="IEL38" s="204"/>
      <c r="IEM38" s="204"/>
      <c r="IEN38" s="204"/>
      <c r="IEO38" s="204"/>
      <c r="IEP38" s="204"/>
      <c r="IEQ38" s="204"/>
      <c r="IER38" s="204"/>
      <c r="IES38" s="204"/>
      <c r="IET38" s="204"/>
      <c r="IEU38" s="204"/>
      <c r="IEV38" s="204"/>
      <c r="IEW38" s="204"/>
      <c r="IEX38" s="204"/>
      <c r="IEY38" s="204"/>
      <c r="IEZ38" s="204"/>
      <c r="IFA38" s="204"/>
      <c r="IFB38" s="204"/>
      <c r="IFC38" s="204"/>
      <c r="IFD38" s="204"/>
      <c r="IFE38" s="204"/>
      <c r="IFF38" s="204"/>
      <c r="IFG38" s="204"/>
      <c r="IFH38" s="204"/>
      <c r="IFI38" s="204"/>
      <c r="IFJ38" s="204"/>
      <c r="IFK38" s="204"/>
      <c r="IFL38" s="204"/>
      <c r="IFM38" s="204"/>
      <c r="IFN38" s="204"/>
      <c r="IFO38" s="204"/>
      <c r="IFP38" s="204"/>
      <c r="IFQ38" s="204"/>
      <c r="IFR38" s="204"/>
      <c r="IFS38" s="204"/>
      <c r="IFT38" s="204"/>
      <c r="IFU38" s="204"/>
      <c r="IFV38" s="204"/>
      <c r="IFW38" s="204"/>
      <c r="IFX38" s="204"/>
      <c r="IFY38" s="204"/>
      <c r="IFZ38" s="204"/>
      <c r="IGA38" s="204"/>
      <c r="IGB38" s="204"/>
      <c r="IGC38" s="204"/>
      <c r="IGD38" s="204"/>
      <c r="IGE38" s="204"/>
      <c r="IGF38" s="204"/>
      <c r="IGG38" s="204"/>
      <c r="IGH38" s="204"/>
      <c r="IGI38" s="204"/>
      <c r="IGJ38" s="204"/>
      <c r="IGK38" s="204"/>
      <c r="IGL38" s="204"/>
      <c r="IGM38" s="204"/>
      <c r="IGN38" s="204"/>
      <c r="IGO38" s="204"/>
      <c r="IGP38" s="204"/>
      <c r="IGQ38" s="204"/>
      <c r="IGR38" s="204"/>
      <c r="IGS38" s="204"/>
      <c r="IGT38" s="204"/>
      <c r="IGU38" s="204"/>
      <c r="IGV38" s="204"/>
      <c r="IGW38" s="204"/>
      <c r="IGX38" s="204"/>
      <c r="IGY38" s="204"/>
      <c r="IGZ38" s="204"/>
      <c r="IHA38" s="204"/>
      <c r="IHB38" s="204"/>
      <c r="IHC38" s="204"/>
      <c r="IHD38" s="204"/>
      <c r="IHE38" s="204"/>
      <c r="IHF38" s="204"/>
      <c r="IHG38" s="204"/>
      <c r="IHH38" s="204"/>
      <c r="IHI38" s="204"/>
      <c r="IHJ38" s="204"/>
      <c r="IHK38" s="204"/>
      <c r="IHL38" s="204"/>
      <c r="IHM38" s="204"/>
      <c r="IHN38" s="204"/>
      <c r="IHO38" s="204"/>
      <c r="IHP38" s="204"/>
      <c r="IHQ38" s="204"/>
      <c r="IHR38" s="204"/>
      <c r="IHS38" s="204"/>
      <c r="IHT38" s="204"/>
      <c r="IHU38" s="204"/>
      <c r="IHV38" s="204"/>
      <c r="IHW38" s="204"/>
      <c r="IHX38" s="204"/>
      <c r="IHY38" s="204"/>
      <c r="IHZ38" s="204"/>
      <c r="IIA38" s="204"/>
      <c r="IIB38" s="204"/>
      <c r="IIC38" s="204"/>
      <c r="IID38" s="204"/>
      <c r="IIE38" s="204"/>
      <c r="IIF38" s="204"/>
      <c r="IIG38" s="204"/>
      <c r="IIH38" s="204"/>
      <c r="III38" s="204"/>
      <c r="IIJ38" s="204"/>
      <c r="IIK38" s="204"/>
      <c r="IIL38" s="204"/>
      <c r="IIM38" s="204"/>
      <c r="IIN38" s="204"/>
      <c r="IIO38" s="204"/>
      <c r="IIP38" s="204"/>
      <c r="IIQ38" s="204"/>
      <c r="IIR38" s="204"/>
      <c r="IIS38" s="204"/>
      <c r="IIT38" s="204"/>
      <c r="IIU38" s="204"/>
      <c r="IIV38" s="204"/>
      <c r="IIW38" s="204"/>
      <c r="IIX38" s="204"/>
      <c r="IIY38" s="204"/>
      <c r="IIZ38" s="204"/>
      <c r="IJA38" s="204"/>
      <c r="IJB38" s="204"/>
      <c r="IJC38" s="204"/>
      <c r="IJD38" s="204"/>
      <c r="IJE38" s="204"/>
      <c r="IJF38" s="204"/>
      <c r="IJG38" s="204"/>
      <c r="IJH38" s="204"/>
      <c r="IJI38" s="204"/>
      <c r="IJJ38" s="204"/>
      <c r="IJK38" s="204"/>
      <c r="IJL38" s="204"/>
      <c r="IJM38" s="204"/>
      <c r="IJN38" s="204"/>
      <c r="IJO38" s="204"/>
      <c r="IJP38" s="204"/>
      <c r="IJQ38" s="204"/>
      <c r="IJR38" s="204"/>
      <c r="IJS38" s="204"/>
      <c r="IJT38" s="204"/>
      <c r="IJU38" s="204"/>
      <c r="IJV38" s="204"/>
      <c r="IJW38" s="204"/>
      <c r="IJX38" s="204"/>
      <c r="IJY38" s="204"/>
      <c r="IJZ38" s="204"/>
      <c r="IKA38" s="204"/>
      <c r="IKB38" s="204"/>
      <c r="IKC38" s="204"/>
      <c r="IKD38" s="204"/>
      <c r="IKE38" s="204"/>
      <c r="IKF38" s="204"/>
      <c r="IKG38" s="204"/>
      <c r="IKH38" s="204"/>
      <c r="IKI38" s="204"/>
      <c r="IKJ38" s="204"/>
      <c r="IKK38" s="204"/>
      <c r="IKL38" s="204"/>
      <c r="IKM38" s="204"/>
      <c r="IKN38" s="204"/>
      <c r="IKO38" s="204"/>
      <c r="IKP38" s="204"/>
      <c r="IKQ38" s="204"/>
      <c r="IKR38" s="204"/>
      <c r="IKS38" s="204"/>
      <c r="IKT38" s="204"/>
      <c r="IKU38" s="204"/>
      <c r="IKV38" s="204"/>
      <c r="IKW38" s="204"/>
      <c r="IKX38" s="204"/>
      <c r="IKY38" s="204"/>
      <c r="IKZ38" s="204"/>
      <c r="ILA38" s="204"/>
      <c r="ILB38" s="204"/>
      <c r="ILC38" s="204"/>
      <c r="ILD38" s="204"/>
      <c r="ILE38" s="204"/>
      <c r="ILF38" s="204"/>
      <c r="ILG38" s="204"/>
      <c r="ILH38" s="204"/>
      <c r="ILI38" s="204"/>
      <c r="ILJ38" s="204"/>
      <c r="ILK38" s="204"/>
      <c r="ILL38" s="204"/>
      <c r="ILM38" s="204"/>
      <c r="ILN38" s="204"/>
      <c r="ILO38" s="204"/>
      <c r="ILP38" s="204"/>
      <c r="ILQ38" s="204"/>
      <c r="ILR38" s="204"/>
      <c r="ILS38" s="204"/>
      <c r="ILT38" s="204"/>
      <c r="ILU38" s="204"/>
      <c r="ILV38" s="204"/>
      <c r="ILW38" s="204"/>
      <c r="ILX38" s="204"/>
      <c r="ILY38" s="204"/>
      <c r="ILZ38" s="204"/>
      <c r="IMA38" s="204"/>
      <c r="IMB38" s="204"/>
      <c r="IMC38" s="204"/>
      <c r="IMD38" s="204"/>
      <c r="IME38" s="204"/>
      <c r="IMF38" s="204"/>
      <c r="IMG38" s="204"/>
      <c r="IMH38" s="204"/>
      <c r="IMI38" s="204"/>
      <c r="IMJ38" s="204"/>
      <c r="IMK38" s="204"/>
      <c r="IML38" s="204"/>
      <c r="IMM38" s="204"/>
      <c r="IMN38" s="204"/>
      <c r="IMO38" s="204"/>
      <c r="IMP38" s="204"/>
      <c r="IMQ38" s="204"/>
      <c r="IMR38" s="204"/>
      <c r="IMS38" s="204"/>
      <c r="IMT38" s="204"/>
      <c r="IMU38" s="204"/>
      <c r="IMV38" s="204"/>
      <c r="IMW38" s="204"/>
      <c r="IMX38" s="204"/>
      <c r="IMY38" s="204"/>
      <c r="IMZ38" s="204"/>
      <c r="INA38" s="204"/>
      <c r="INB38" s="204"/>
      <c r="INC38" s="204"/>
      <c r="IND38" s="204"/>
      <c r="INE38" s="204"/>
      <c r="INF38" s="204"/>
      <c r="ING38" s="204"/>
      <c r="INH38" s="204"/>
      <c r="INI38" s="204"/>
      <c r="INJ38" s="204"/>
      <c r="INK38" s="204"/>
      <c r="INL38" s="204"/>
      <c r="INM38" s="204"/>
      <c r="INN38" s="204"/>
      <c r="INO38" s="204"/>
      <c r="INP38" s="204"/>
      <c r="INQ38" s="204"/>
      <c r="INR38" s="204"/>
      <c r="INS38" s="204"/>
      <c r="INT38" s="204"/>
      <c r="INU38" s="204"/>
      <c r="INV38" s="204"/>
      <c r="INW38" s="204"/>
      <c r="INX38" s="204"/>
      <c r="INY38" s="204"/>
      <c r="INZ38" s="204"/>
      <c r="IOA38" s="204"/>
      <c r="IOB38" s="204"/>
      <c r="IOC38" s="204"/>
      <c r="IOD38" s="204"/>
      <c r="IOE38" s="204"/>
      <c r="IOF38" s="204"/>
      <c r="IOG38" s="204"/>
      <c r="IOH38" s="204"/>
      <c r="IOI38" s="204"/>
      <c r="IOJ38" s="204"/>
      <c r="IOK38" s="204"/>
      <c r="IOL38" s="204"/>
      <c r="IOM38" s="204"/>
      <c r="ION38" s="204"/>
      <c r="IOO38" s="204"/>
      <c r="IOP38" s="204"/>
      <c r="IOQ38" s="204"/>
      <c r="IOR38" s="204"/>
      <c r="IOS38" s="204"/>
      <c r="IOT38" s="204"/>
      <c r="IOU38" s="204"/>
      <c r="IOV38" s="204"/>
      <c r="IOW38" s="204"/>
      <c r="IOX38" s="204"/>
      <c r="IOY38" s="204"/>
      <c r="IOZ38" s="204"/>
      <c r="IPA38" s="204"/>
      <c r="IPB38" s="204"/>
      <c r="IPC38" s="204"/>
      <c r="IPD38" s="204"/>
      <c r="IPE38" s="204"/>
      <c r="IPF38" s="204"/>
      <c r="IPG38" s="204"/>
      <c r="IPH38" s="204"/>
      <c r="IPI38" s="204"/>
      <c r="IPJ38" s="204"/>
      <c r="IPK38" s="204"/>
      <c r="IPL38" s="204"/>
      <c r="IPM38" s="204"/>
      <c r="IPN38" s="204"/>
      <c r="IPO38" s="204"/>
      <c r="IPP38" s="204"/>
      <c r="IPQ38" s="204"/>
      <c r="IPR38" s="204"/>
      <c r="IPS38" s="204"/>
      <c r="IPT38" s="204"/>
      <c r="IPU38" s="204"/>
      <c r="IPV38" s="204"/>
      <c r="IPW38" s="204"/>
      <c r="IPX38" s="204"/>
      <c r="IPY38" s="204"/>
      <c r="IPZ38" s="204"/>
      <c r="IQA38" s="204"/>
      <c r="IQB38" s="204"/>
      <c r="IQC38" s="204"/>
      <c r="IQD38" s="204"/>
      <c r="IQE38" s="204"/>
      <c r="IQF38" s="204"/>
      <c r="IQG38" s="204"/>
      <c r="IQH38" s="204"/>
      <c r="IQI38" s="204"/>
      <c r="IQJ38" s="204"/>
      <c r="IQK38" s="204"/>
      <c r="IQL38" s="204"/>
      <c r="IQM38" s="204"/>
      <c r="IQN38" s="204"/>
      <c r="IQO38" s="204"/>
      <c r="IQP38" s="204"/>
      <c r="IQQ38" s="204"/>
      <c r="IQR38" s="204"/>
      <c r="IQS38" s="204"/>
      <c r="IQT38" s="204"/>
      <c r="IQU38" s="204"/>
      <c r="IQV38" s="204"/>
      <c r="IQW38" s="204"/>
      <c r="IQX38" s="204"/>
      <c r="IQY38" s="204"/>
      <c r="IQZ38" s="204"/>
      <c r="IRA38" s="204"/>
      <c r="IRB38" s="204"/>
      <c r="IRC38" s="204"/>
      <c r="IRD38" s="204"/>
      <c r="IRE38" s="204"/>
      <c r="IRF38" s="204"/>
      <c r="IRG38" s="204"/>
      <c r="IRH38" s="204"/>
      <c r="IRI38" s="204"/>
      <c r="IRJ38" s="204"/>
      <c r="IRK38" s="204"/>
      <c r="IRL38" s="204"/>
      <c r="IRM38" s="204"/>
      <c r="IRN38" s="204"/>
      <c r="IRO38" s="204"/>
      <c r="IRP38" s="204"/>
      <c r="IRQ38" s="204"/>
      <c r="IRR38" s="204"/>
      <c r="IRS38" s="204"/>
      <c r="IRT38" s="204"/>
      <c r="IRU38" s="204"/>
      <c r="IRV38" s="204"/>
      <c r="IRW38" s="204"/>
      <c r="IRX38" s="204"/>
      <c r="IRY38" s="204"/>
      <c r="IRZ38" s="204"/>
      <c r="ISA38" s="204"/>
      <c r="ISB38" s="204"/>
      <c r="ISC38" s="204"/>
      <c r="ISD38" s="204"/>
      <c r="ISE38" s="204"/>
      <c r="ISF38" s="204"/>
      <c r="ISG38" s="204"/>
      <c r="ISH38" s="204"/>
      <c r="ISI38" s="204"/>
      <c r="ISJ38" s="204"/>
      <c r="ISK38" s="204"/>
      <c r="ISL38" s="204"/>
      <c r="ISM38" s="204"/>
      <c r="ISN38" s="204"/>
      <c r="ISO38" s="204"/>
      <c r="ISP38" s="204"/>
      <c r="ISQ38" s="204"/>
      <c r="ISR38" s="204"/>
      <c r="ISS38" s="204"/>
      <c r="IST38" s="204"/>
      <c r="ISU38" s="204"/>
      <c r="ISV38" s="204"/>
      <c r="ISW38" s="204"/>
      <c r="ISX38" s="204"/>
      <c r="ISY38" s="204"/>
      <c r="ISZ38" s="204"/>
      <c r="ITA38" s="204"/>
      <c r="ITB38" s="204"/>
      <c r="ITC38" s="204"/>
      <c r="ITD38" s="204"/>
      <c r="ITE38" s="204"/>
      <c r="ITF38" s="204"/>
      <c r="ITG38" s="204"/>
      <c r="ITH38" s="204"/>
      <c r="ITI38" s="204"/>
      <c r="ITJ38" s="204"/>
      <c r="ITK38" s="204"/>
      <c r="ITL38" s="204"/>
      <c r="ITM38" s="204"/>
      <c r="ITN38" s="204"/>
      <c r="ITO38" s="204"/>
      <c r="ITP38" s="204"/>
      <c r="ITQ38" s="204"/>
      <c r="ITR38" s="204"/>
      <c r="ITS38" s="204"/>
      <c r="ITT38" s="204"/>
      <c r="ITU38" s="204"/>
      <c r="ITV38" s="204"/>
      <c r="ITW38" s="204"/>
      <c r="ITX38" s="204"/>
      <c r="ITY38" s="204"/>
      <c r="ITZ38" s="204"/>
      <c r="IUA38" s="204"/>
      <c r="IUB38" s="204"/>
      <c r="IUC38" s="204"/>
      <c r="IUD38" s="204"/>
      <c r="IUE38" s="204"/>
      <c r="IUF38" s="204"/>
      <c r="IUG38" s="204"/>
      <c r="IUH38" s="204"/>
      <c r="IUI38" s="204"/>
      <c r="IUJ38" s="204"/>
      <c r="IUK38" s="204"/>
      <c r="IUL38" s="204"/>
      <c r="IUM38" s="204"/>
      <c r="IUN38" s="204"/>
      <c r="IUO38" s="204"/>
      <c r="IUP38" s="204"/>
      <c r="IUQ38" s="204"/>
      <c r="IUR38" s="204"/>
      <c r="IUS38" s="204"/>
      <c r="IUT38" s="204"/>
      <c r="IUU38" s="204"/>
      <c r="IUV38" s="204"/>
      <c r="IUW38" s="204"/>
      <c r="IUX38" s="204"/>
      <c r="IUY38" s="204"/>
      <c r="IUZ38" s="204"/>
      <c r="IVA38" s="204"/>
      <c r="IVB38" s="204"/>
      <c r="IVC38" s="204"/>
      <c r="IVD38" s="204"/>
      <c r="IVE38" s="204"/>
      <c r="IVF38" s="204"/>
      <c r="IVG38" s="204"/>
      <c r="IVH38" s="204"/>
      <c r="IVI38" s="204"/>
      <c r="IVJ38" s="204"/>
      <c r="IVK38" s="204"/>
      <c r="IVL38" s="204"/>
      <c r="IVM38" s="204"/>
      <c r="IVN38" s="204"/>
      <c r="IVO38" s="204"/>
      <c r="IVP38" s="204"/>
      <c r="IVQ38" s="204"/>
      <c r="IVR38" s="204"/>
      <c r="IVS38" s="204"/>
      <c r="IVT38" s="204"/>
      <c r="IVU38" s="204"/>
      <c r="IVV38" s="204"/>
      <c r="IVW38" s="204"/>
      <c r="IVX38" s="204"/>
      <c r="IVY38" s="204"/>
      <c r="IVZ38" s="204"/>
      <c r="IWA38" s="204"/>
      <c r="IWB38" s="204"/>
      <c r="IWC38" s="204"/>
      <c r="IWD38" s="204"/>
      <c r="IWE38" s="204"/>
      <c r="IWF38" s="204"/>
      <c r="IWG38" s="204"/>
      <c r="IWH38" s="204"/>
      <c r="IWI38" s="204"/>
      <c r="IWJ38" s="204"/>
      <c r="IWK38" s="204"/>
      <c r="IWL38" s="204"/>
      <c r="IWM38" s="204"/>
      <c r="IWN38" s="204"/>
      <c r="IWO38" s="204"/>
      <c r="IWP38" s="204"/>
      <c r="IWQ38" s="204"/>
      <c r="IWR38" s="204"/>
      <c r="IWS38" s="204"/>
      <c r="IWT38" s="204"/>
      <c r="IWU38" s="204"/>
      <c r="IWV38" s="204"/>
      <c r="IWW38" s="204"/>
      <c r="IWX38" s="204"/>
      <c r="IWY38" s="204"/>
      <c r="IWZ38" s="204"/>
      <c r="IXA38" s="204"/>
      <c r="IXB38" s="204"/>
      <c r="IXC38" s="204"/>
      <c r="IXD38" s="204"/>
      <c r="IXE38" s="204"/>
      <c r="IXF38" s="204"/>
      <c r="IXG38" s="204"/>
      <c r="IXH38" s="204"/>
      <c r="IXI38" s="204"/>
      <c r="IXJ38" s="204"/>
      <c r="IXK38" s="204"/>
      <c r="IXL38" s="204"/>
      <c r="IXM38" s="204"/>
      <c r="IXN38" s="204"/>
      <c r="IXO38" s="204"/>
      <c r="IXP38" s="204"/>
      <c r="IXQ38" s="204"/>
      <c r="IXR38" s="204"/>
      <c r="IXS38" s="204"/>
      <c r="IXT38" s="204"/>
      <c r="IXU38" s="204"/>
      <c r="IXV38" s="204"/>
      <c r="IXW38" s="204"/>
      <c r="IXX38" s="204"/>
      <c r="IXY38" s="204"/>
      <c r="IXZ38" s="204"/>
      <c r="IYA38" s="204"/>
      <c r="IYB38" s="204"/>
      <c r="IYC38" s="204"/>
      <c r="IYD38" s="204"/>
      <c r="IYE38" s="204"/>
      <c r="IYF38" s="204"/>
      <c r="IYG38" s="204"/>
      <c r="IYH38" s="204"/>
      <c r="IYI38" s="204"/>
      <c r="IYJ38" s="204"/>
      <c r="IYK38" s="204"/>
      <c r="IYL38" s="204"/>
      <c r="IYM38" s="204"/>
      <c r="IYN38" s="204"/>
      <c r="IYO38" s="204"/>
      <c r="IYP38" s="204"/>
      <c r="IYQ38" s="204"/>
      <c r="IYR38" s="204"/>
      <c r="IYS38" s="204"/>
      <c r="IYT38" s="204"/>
      <c r="IYU38" s="204"/>
      <c r="IYV38" s="204"/>
      <c r="IYW38" s="204"/>
      <c r="IYX38" s="204"/>
      <c r="IYY38" s="204"/>
      <c r="IYZ38" s="204"/>
      <c r="IZA38" s="204"/>
      <c r="IZB38" s="204"/>
      <c r="IZC38" s="204"/>
      <c r="IZD38" s="204"/>
      <c r="IZE38" s="204"/>
      <c r="IZF38" s="204"/>
      <c r="IZG38" s="204"/>
      <c r="IZH38" s="204"/>
      <c r="IZI38" s="204"/>
      <c r="IZJ38" s="204"/>
      <c r="IZK38" s="204"/>
      <c r="IZL38" s="204"/>
      <c r="IZM38" s="204"/>
      <c r="IZN38" s="204"/>
      <c r="IZO38" s="204"/>
      <c r="IZP38" s="204"/>
      <c r="IZQ38" s="204"/>
      <c r="IZR38" s="204"/>
      <c r="IZS38" s="204"/>
      <c r="IZT38" s="204"/>
      <c r="IZU38" s="204"/>
      <c r="IZV38" s="204"/>
      <c r="IZW38" s="204"/>
      <c r="IZX38" s="204"/>
      <c r="IZY38" s="204"/>
      <c r="IZZ38" s="204"/>
      <c r="JAA38" s="204"/>
      <c r="JAB38" s="204"/>
      <c r="JAC38" s="204"/>
      <c r="JAD38" s="204"/>
      <c r="JAE38" s="204"/>
      <c r="JAF38" s="204"/>
      <c r="JAG38" s="204"/>
      <c r="JAH38" s="204"/>
      <c r="JAI38" s="204"/>
      <c r="JAJ38" s="204"/>
      <c r="JAK38" s="204"/>
      <c r="JAL38" s="204"/>
      <c r="JAM38" s="204"/>
      <c r="JAN38" s="204"/>
      <c r="JAO38" s="204"/>
      <c r="JAP38" s="204"/>
      <c r="JAQ38" s="204"/>
      <c r="JAR38" s="204"/>
      <c r="JAS38" s="204"/>
      <c r="JAT38" s="204"/>
      <c r="JAU38" s="204"/>
      <c r="JAV38" s="204"/>
      <c r="JAW38" s="204"/>
      <c r="JAX38" s="204"/>
      <c r="JAY38" s="204"/>
      <c r="JAZ38" s="204"/>
      <c r="JBA38" s="204"/>
      <c r="JBB38" s="204"/>
      <c r="JBC38" s="204"/>
      <c r="JBD38" s="204"/>
      <c r="JBE38" s="204"/>
      <c r="JBF38" s="204"/>
      <c r="JBG38" s="204"/>
      <c r="JBH38" s="204"/>
      <c r="JBI38" s="204"/>
      <c r="JBJ38" s="204"/>
      <c r="JBK38" s="204"/>
      <c r="JBL38" s="204"/>
      <c r="JBM38" s="204"/>
      <c r="JBN38" s="204"/>
      <c r="JBO38" s="204"/>
      <c r="JBP38" s="204"/>
      <c r="JBQ38" s="204"/>
      <c r="JBR38" s="204"/>
      <c r="JBS38" s="204"/>
      <c r="JBT38" s="204"/>
      <c r="JBU38" s="204"/>
      <c r="JBV38" s="204"/>
      <c r="JBW38" s="204"/>
      <c r="JBX38" s="204"/>
      <c r="JBY38" s="204"/>
      <c r="JBZ38" s="204"/>
      <c r="JCA38" s="204"/>
      <c r="JCB38" s="204"/>
      <c r="JCC38" s="204"/>
      <c r="JCD38" s="204"/>
      <c r="JCE38" s="204"/>
      <c r="JCF38" s="204"/>
      <c r="JCG38" s="204"/>
      <c r="JCH38" s="204"/>
      <c r="JCI38" s="204"/>
      <c r="JCJ38" s="204"/>
      <c r="JCK38" s="204"/>
      <c r="JCL38" s="204"/>
      <c r="JCM38" s="204"/>
      <c r="JCN38" s="204"/>
      <c r="JCO38" s="204"/>
      <c r="JCP38" s="204"/>
      <c r="JCQ38" s="204"/>
      <c r="JCR38" s="204"/>
      <c r="JCS38" s="204"/>
      <c r="JCT38" s="204"/>
      <c r="JCU38" s="204"/>
      <c r="JCV38" s="204"/>
      <c r="JCW38" s="204"/>
      <c r="JCX38" s="204"/>
      <c r="JCY38" s="204"/>
      <c r="JCZ38" s="204"/>
      <c r="JDA38" s="204"/>
      <c r="JDB38" s="204"/>
      <c r="JDC38" s="204"/>
      <c r="JDD38" s="204"/>
      <c r="JDE38" s="204"/>
      <c r="JDF38" s="204"/>
      <c r="JDG38" s="204"/>
      <c r="JDH38" s="204"/>
      <c r="JDI38" s="204"/>
      <c r="JDJ38" s="204"/>
      <c r="JDK38" s="204"/>
      <c r="JDL38" s="204"/>
      <c r="JDM38" s="204"/>
      <c r="JDN38" s="204"/>
      <c r="JDO38" s="204"/>
      <c r="JDP38" s="204"/>
      <c r="JDQ38" s="204"/>
      <c r="JDR38" s="204"/>
      <c r="JDS38" s="204"/>
      <c r="JDT38" s="204"/>
      <c r="JDU38" s="204"/>
      <c r="JDV38" s="204"/>
      <c r="JDW38" s="204"/>
      <c r="JDX38" s="204"/>
      <c r="JDY38" s="204"/>
      <c r="JDZ38" s="204"/>
      <c r="JEA38" s="204"/>
      <c r="JEB38" s="204"/>
      <c r="JEC38" s="204"/>
      <c r="JED38" s="204"/>
      <c r="JEE38" s="204"/>
      <c r="JEF38" s="204"/>
      <c r="JEG38" s="204"/>
      <c r="JEH38" s="204"/>
      <c r="JEI38" s="204"/>
      <c r="JEJ38" s="204"/>
      <c r="JEK38" s="204"/>
      <c r="JEL38" s="204"/>
      <c r="JEM38" s="204"/>
      <c r="JEN38" s="204"/>
      <c r="JEO38" s="204"/>
      <c r="JEP38" s="204"/>
      <c r="JEQ38" s="204"/>
      <c r="JER38" s="204"/>
      <c r="JES38" s="204"/>
      <c r="JET38" s="204"/>
      <c r="JEU38" s="204"/>
      <c r="JEV38" s="204"/>
      <c r="JEW38" s="204"/>
      <c r="JEX38" s="204"/>
      <c r="JEY38" s="204"/>
      <c r="JEZ38" s="204"/>
      <c r="JFA38" s="204"/>
      <c r="JFB38" s="204"/>
      <c r="JFC38" s="204"/>
      <c r="JFD38" s="204"/>
      <c r="JFE38" s="204"/>
      <c r="JFF38" s="204"/>
      <c r="JFG38" s="204"/>
      <c r="JFH38" s="204"/>
      <c r="JFI38" s="204"/>
      <c r="JFJ38" s="204"/>
      <c r="JFK38" s="204"/>
      <c r="JFL38" s="204"/>
      <c r="JFM38" s="204"/>
      <c r="JFN38" s="204"/>
      <c r="JFO38" s="204"/>
      <c r="JFP38" s="204"/>
      <c r="JFQ38" s="204"/>
      <c r="JFR38" s="204"/>
      <c r="JFS38" s="204"/>
      <c r="JFT38" s="204"/>
      <c r="JFU38" s="204"/>
      <c r="JFV38" s="204"/>
      <c r="JFW38" s="204"/>
      <c r="JFX38" s="204"/>
      <c r="JFY38" s="204"/>
      <c r="JFZ38" s="204"/>
      <c r="JGA38" s="204"/>
      <c r="JGB38" s="204"/>
      <c r="JGC38" s="204"/>
      <c r="JGD38" s="204"/>
      <c r="JGE38" s="204"/>
      <c r="JGF38" s="204"/>
      <c r="JGG38" s="204"/>
      <c r="JGH38" s="204"/>
      <c r="JGI38" s="204"/>
      <c r="JGJ38" s="204"/>
      <c r="JGK38" s="204"/>
      <c r="JGL38" s="204"/>
      <c r="JGM38" s="204"/>
      <c r="JGN38" s="204"/>
      <c r="JGO38" s="204"/>
      <c r="JGP38" s="204"/>
      <c r="JGQ38" s="204"/>
      <c r="JGR38" s="204"/>
      <c r="JGS38" s="204"/>
      <c r="JGT38" s="204"/>
      <c r="JGU38" s="204"/>
      <c r="JGV38" s="204"/>
      <c r="JGW38" s="204"/>
      <c r="JGX38" s="204"/>
      <c r="JGY38" s="204"/>
      <c r="JGZ38" s="204"/>
      <c r="JHA38" s="204"/>
      <c r="JHB38" s="204"/>
      <c r="JHC38" s="204"/>
      <c r="JHD38" s="204"/>
      <c r="JHE38" s="204"/>
      <c r="JHF38" s="204"/>
      <c r="JHG38" s="204"/>
      <c r="JHH38" s="204"/>
      <c r="JHI38" s="204"/>
      <c r="JHJ38" s="204"/>
      <c r="JHK38" s="204"/>
      <c r="JHL38" s="204"/>
      <c r="JHM38" s="204"/>
      <c r="JHN38" s="204"/>
      <c r="JHO38" s="204"/>
      <c r="JHP38" s="204"/>
      <c r="JHQ38" s="204"/>
      <c r="JHR38" s="204"/>
      <c r="JHS38" s="204"/>
      <c r="JHT38" s="204"/>
      <c r="JHU38" s="204"/>
      <c r="JHV38" s="204"/>
      <c r="JHW38" s="204"/>
      <c r="JHX38" s="204"/>
      <c r="JHY38" s="204"/>
      <c r="JHZ38" s="204"/>
      <c r="JIA38" s="204"/>
      <c r="JIB38" s="204"/>
      <c r="JIC38" s="204"/>
      <c r="JID38" s="204"/>
      <c r="JIE38" s="204"/>
      <c r="JIF38" s="204"/>
      <c r="JIG38" s="204"/>
      <c r="JIH38" s="204"/>
      <c r="JII38" s="204"/>
      <c r="JIJ38" s="204"/>
      <c r="JIK38" s="204"/>
      <c r="JIL38" s="204"/>
      <c r="JIM38" s="204"/>
      <c r="JIN38" s="204"/>
      <c r="JIO38" s="204"/>
      <c r="JIP38" s="204"/>
      <c r="JIQ38" s="204"/>
      <c r="JIR38" s="204"/>
      <c r="JIS38" s="204"/>
      <c r="JIT38" s="204"/>
      <c r="JIU38" s="204"/>
      <c r="JIV38" s="204"/>
      <c r="JIW38" s="204"/>
      <c r="JIX38" s="204"/>
      <c r="JIY38" s="204"/>
      <c r="JIZ38" s="204"/>
      <c r="JJA38" s="204"/>
      <c r="JJB38" s="204"/>
      <c r="JJC38" s="204"/>
      <c r="JJD38" s="204"/>
      <c r="JJE38" s="204"/>
      <c r="JJF38" s="204"/>
      <c r="JJG38" s="204"/>
      <c r="JJH38" s="204"/>
      <c r="JJI38" s="204"/>
      <c r="JJJ38" s="204"/>
      <c r="JJK38" s="204"/>
      <c r="JJL38" s="204"/>
      <c r="JJM38" s="204"/>
      <c r="JJN38" s="204"/>
      <c r="JJO38" s="204"/>
      <c r="JJP38" s="204"/>
      <c r="JJQ38" s="204"/>
      <c r="JJR38" s="204"/>
      <c r="JJS38" s="204"/>
      <c r="JJT38" s="204"/>
      <c r="JJU38" s="204"/>
      <c r="JJV38" s="204"/>
      <c r="JJW38" s="204"/>
      <c r="JJX38" s="204"/>
      <c r="JJY38" s="204"/>
      <c r="JJZ38" s="204"/>
      <c r="JKA38" s="204"/>
      <c r="JKB38" s="204"/>
      <c r="JKC38" s="204"/>
      <c r="JKD38" s="204"/>
      <c r="JKE38" s="204"/>
      <c r="JKF38" s="204"/>
      <c r="JKG38" s="204"/>
      <c r="JKH38" s="204"/>
      <c r="JKI38" s="204"/>
      <c r="JKJ38" s="204"/>
      <c r="JKK38" s="204"/>
      <c r="JKL38" s="204"/>
      <c r="JKM38" s="204"/>
      <c r="JKN38" s="204"/>
      <c r="JKO38" s="204"/>
      <c r="JKP38" s="204"/>
      <c r="JKQ38" s="204"/>
      <c r="JKR38" s="204"/>
      <c r="JKS38" s="204"/>
      <c r="JKT38" s="204"/>
      <c r="JKU38" s="204"/>
      <c r="JKV38" s="204"/>
      <c r="JKW38" s="204"/>
      <c r="JKX38" s="204"/>
      <c r="JKY38" s="204"/>
      <c r="JKZ38" s="204"/>
      <c r="JLA38" s="204"/>
      <c r="JLB38" s="204"/>
      <c r="JLC38" s="204"/>
      <c r="JLD38" s="204"/>
      <c r="JLE38" s="204"/>
      <c r="JLF38" s="204"/>
      <c r="JLG38" s="204"/>
      <c r="JLH38" s="204"/>
      <c r="JLI38" s="204"/>
      <c r="JLJ38" s="204"/>
      <c r="JLK38" s="204"/>
      <c r="JLL38" s="204"/>
      <c r="JLM38" s="204"/>
      <c r="JLN38" s="204"/>
      <c r="JLO38" s="204"/>
      <c r="JLP38" s="204"/>
      <c r="JLQ38" s="204"/>
      <c r="JLR38" s="204"/>
      <c r="JLS38" s="204"/>
      <c r="JLT38" s="204"/>
      <c r="JLU38" s="204"/>
      <c r="JLV38" s="204"/>
      <c r="JLW38" s="204"/>
      <c r="JLX38" s="204"/>
      <c r="JLY38" s="204"/>
      <c r="JLZ38" s="204"/>
      <c r="JMA38" s="204"/>
      <c r="JMB38" s="204"/>
      <c r="JMC38" s="204"/>
      <c r="JMD38" s="204"/>
      <c r="JME38" s="204"/>
      <c r="JMF38" s="204"/>
      <c r="JMG38" s="204"/>
      <c r="JMH38" s="204"/>
      <c r="JMI38" s="204"/>
      <c r="JMJ38" s="204"/>
      <c r="JMK38" s="204"/>
      <c r="JML38" s="204"/>
      <c r="JMM38" s="204"/>
      <c r="JMN38" s="204"/>
      <c r="JMO38" s="204"/>
      <c r="JMP38" s="204"/>
      <c r="JMQ38" s="204"/>
      <c r="JMR38" s="204"/>
      <c r="JMS38" s="204"/>
      <c r="JMT38" s="204"/>
      <c r="JMU38" s="204"/>
      <c r="JMV38" s="204"/>
      <c r="JMW38" s="204"/>
      <c r="JMX38" s="204"/>
      <c r="JMY38" s="204"/>
      <c r="JMZ38" s="204"/>
      <c r="JNA38" s="204"/>
      <c r="JNB38" s="204"/>
      <c r="JNC38" s="204"/>
      <c r="JND38" s="204"/>
      <c r="JNE38" s="204"/>
      <c r="JNF38" s="204"/>
      <c r="JNG38" s="204"/>
      <c r="JNH38" s="204"/>
      <c r="JNI38" s="204"/>
      <c r="JNJ38" s="204"/>
      <c r="JNK38" s="204"/>
      <c r="JNL38" s="204"/>
      <c r="JNM38" s="204"/>
      <c r="JNN38" s="204"/>
      <c r="JNO38" s="204"/>
      <c r="JNP38" s="204"/>
      <c r="JNQ38" s="204"/>
      <c r="JNR38" s="204"/>
      <c r="JNS38" s="204"/>
      <c r="JNT38" s="204"/>
      <c r="JNU38" s="204"/>
      <c r="JNV38" s="204"/>
      <c r="JNW38" s="204"/>
      <c r="JNX38" s="204"/>
      <c r="JNY38" s="204"/>
      <c r="JNZ38" s="204"/>
      <c r="JOA38" s="204"/>
      <c r="JOB38" s="204"/>
      <c r="JOC38" s="204"/>
      <c r="JOD38" s="204"/>
      <c r="JOE38" s="204"/>
      <c r="JOF38" s="204"/>
      <c r="JOG38" s="204"/>
      <c r="JOH38" s="204"/>
      <c r="JOI38" s="204"/>
      <c r="JOJ38" s="204"/>
      <c r="JOK38" s="204"/>
      <c r="JOL38" s="204"/>
      <c r="JOM38" s="204"/>
      <c r="JON38" s="204"/>
      <c r="JOO38" s="204"/>
      <c r="JOP38" s="204"/>
      <c r="JOQ38" s="204"/>
      <c r="JOR38" s="204"/>
      <c r="JOS38" s="204"/>
      <c r="JOT38" s="204"/>
      <c r="JOU38" s="204"/>
      <c r="JOV38" s="204"/>
      <c r="JOW38" s="204"/>
      <c r="JOX38" s="204"/>
      <c r="JOY38" s="204"/>
      <c r="JOZ38" s="204"/>
      <c r="JPA38" s="204"/>
      <c r="JPB38" s="204"/>
      <c r="JPC38" s="204"/>
      <c r="JPD38" s="204"/>
      <c r="JPE38" s="204"/>
      <c r="JPF38" s="204"/>
      <c r="JPG38" s="204"/>
      <c r="JPH38" s="204"/>
      <c r="JPI38" s="204"/>
      <c r="JPJ38" s="204"/>
      <c r="JPK38" s="204"/>
      <c r="JPL38" s="204"/>
      <c r="JPM38" s="204"/>
      <c r="JPN38" s="204"/>
      <c r="JPO38" s="204"/>
      <c r="JPP38" s="204"/>
      <c r="JPQ38" s="204"/>
      <c r="JPR38" s="204"/>
      <c r="JPS38" s="204"/>
      <c r="JPT38" s="204"/>
      <c r="JPU38" s="204"/>
      <c r="JPV38" s="204"/>
      <c r="JPW38" s="204"/>
      <c r="JPX38" s="204"/>
      <c r="JPY38" s="204"/>
      <c r="JPZ38" s="204"/>
      <c r="JQA38" s="204"/>
      <c r="JQB38" s="204"/>
      <c r="JQC38" s="204"/>
      <c r="JQD38" s="204"/>
      <c r="JQE38" s="204"/>
      <c r="JQF38" s="204"/>
      <c r="JQG38" s="204"/>
      <c r="JQH38" s="204"/>
      <c r="JQI38" s="204"/>
      <c r="JQJ38" s="204"/>
      <c r="JQK38" s="204"/>
      <c r="JQL38" s="204"/>
      <c r="JQM38" s="204"/>
      <c r="JQN38" s="204"/>
      <c r="JQO38" s="204"/>
      <c r="JQP38" s="204"/>
      <c r="JQQ38" s="204"/>
      <c r="JQR38" s="204"/>
      <c r="JQS38" s="204"/>
      <c r="JQT38" s="204"/>
      <c r="JQU38" s="204"/>
      <c r="JQV38" s="204"/>
      <c r="JQW38" s="204"/>
      <c r="JQX38" s="204"/>
      <c r="JQY38" s="204"/>
      <c r="JQZ38" s="204"/>
      <c r="JRA38" s="204"/>
      <c r="JRB38" s="204"/>
      <c r="JRC38" s="204"/>
      <c r="JRD38" s="204"/>
      <c r="JRE38" s="204"/>
      <c r="JRF38" s="204"/>
      <c r="JRG38" s="204"/>
      <c r="JRH38" s="204"/>
      <c r="JRI38" s="204"/>
      <c r="JRJ38" s="204"/>
      <c r="JRK38" s="204"/>
      <c r="JRL38" s="204"/>
      <c r="JRM38" s="204"/>
      <c r="JRN38" s="204"/>
      <c r="JRO38" s="204"/>
      <c r="JRP38" s="204"/>
      <c r="JRQ38" s="204"/>
      <c r="JRR38" s="204"/>
      <c r="JRS38" s="204"/>
      <c r="JRT38" s="204"/>
      <c r="JRU38" s="204"/>
      <c r="JRV38" s="204"/>
      <c r="JRW38" s="204"/>
      <c r="JRX38" s="204"/>
      <c r="JRY38" s="204"/>
      <c r="JRZ38" s="204"/>
      <c r="JSA38" s="204"/>
      <c r="JSB38" s="204"/>
      <c r="JSC38" s="204"/>
      <c r="JSD38" s="204"/>
      <c r="JSE38" s="204"/>
      <c r="JSF38" s="204"/>
      <c r="JSG38" s="204"/>
      <c r="JSH38" s="204"/>
      <c r="JSI38" s="204"/>
      <c r="JSJ38" s="204"/>
      <c r="JSK38" s="204"/>
      <c r="JSL38" s="204"/>
      <c r="JSM38" s="204"/>
      <c r="JSN38" s="204"/>
      <c r="JSO38" s="204"/>
      <c r="JSP38" s="204"/>
      <c r="JSQ38" s="204"/>
      <c r="JSR38" s="204"/>
      <c r="JSS38" s="204"/>
      <c r="JST38" s="204"/>
      <c r="JSU38" s="204"/>
      <c r="JSV38" s="204"/>
      <c r="JSW38" s="204"/>
      <c r="JSX38" s="204"/>
      <c r="JSY38" s="204"/>
      <c r="JSZ38" s="204"/>
      <c r="JTA38" s="204"/>
      <c r="JTB38" s="204"/>
      <c r="JTC38" s="204"/>
      <c r="JTD38" s="204"/>
      <c r="JTE38" s="204"/>
      <c r="JTF38" s="204"/>
      <c r="JTG38" s="204"/>
      <c r="JTH38" s="204"/>
      <c r="JTI38" s="204"/>
      <c r="JTJ38" s="204"/>
      <c r="JTK38" s="204"/>
      <c r="JTL38" s="204"/>
      <c r="JTM38" s="204"/>
      <c r="JTN38" s="204"/>
      <c r="JTO38" s="204"/>
      <c r="JTP38" s="204"/>
      <c r="JTQ38" s="204"/>
      <c r="JTR38" s="204"/>
      <c r="JTS38" s="204"/>
      <c r="JTT38" s="204"/>
      <c r="JTU38" s="204"/>
      <c r="JTV38" s="204"/>
      <c r="JTW38" s="204"/>
      <c r="JTX38" s="204"/>
      <c r="JTY38" s="204"/>
      <c r="JTZ38" s="204"/>
      <c r="JUA38" s="204"/>
      <c r="JUB38" s="204"/>
      <c r="JUC38" s="204"/>
      <c r="JUD38" s="204"/>
      <c r="JUE38" s="204"/>
      <c r="JUF38" s="204"/>
      <c r="JUG38" s="204"/>
      <c r="JUH38" s="204"/>
      <c r="JUI38" s="204"/>
      <c r="JUJ38" s="204"/>
      <c r="JUK38" s="204"/>
      <c r="JUL38" s="204"/>
      <c r="JUM38" s="204"/>
      <c r="JUN38" s="204"/>
      <c r="JUO38" s="204"/>
      <c r="JUP38" s="204"/>
      <c r="JUQ38" s="204"/>
      <c r="JUR38" s="204"/>
      <c r="JUS38" s="204"/>
      <c r="JUT38" s="204"/>
      <c r="JUU38" s="204"/>
      <c r="JUV38" s="204"/>
      <c r="JUW38" s="204"/>
      <c r="JUX38" s="204"/>
      <c r="JUY38" s="204"/>
      <c r="JUZ38" s="204"/>
      <c r="JVA38" s="204"/>
      <c r="JVB38" s="204"/>
      <c r="JVC38" s="204"/>
      <c r="JVD38" s="204"/>
      <c r="JVE38" s="204"/>
      <c r="JVF38" s="204"/>
      <c r="JVG38" s="204"/>
      <c r="JVH38" s="204"/>
      <c r="JVI38" s="204"/>
      <c r="JVJ38" s="204"/>
      <c r="JVK38" s="204"/>
      <c r="JVL38" s="204"/>
      <c r="JVM38" s="204"/>
      <c r="JVN38" s="204"/>
      <c r="JVO38" s="204"/>
      <c r="JVP38" s="204"/>
      <c r="JVQ38" s="204"/>
      <c r="JVR38" s="204"/>
      <c r="JVS38" s="204"/>
      <c r="JVT38" s="204"/>
      <c r="JVU38" s="204"/>
      <c r="JVV38" s="204"/>
      <c r="JVW38" s="204"/>
      <c r="JVX38" s="204"/>
      <c r="JVY38" s="204"/>
      <c r="JVZ38" s="204"/>
      <c r="JWA38" s="204"/>
      <c r="JWB38" s="204"/>
      <c r="JWC38" s="204"/>
      <c r="JWD38" s="204"/>
      <c r="JWE38" s="204"/>
      <c r="JWF38" s="204"/>
      <c r="JWG38" s="204"/>
      <c r="JWH38" s="204"/>
      <c r="JWI38" s="204"/>
      <c r="JWJ38" s="204"/>
      <c r="JWK38" s="204"/>
      <c r="JWL38" s="204"/>
      <c r="JWM38" s="204"/>
      <c r="JWN38" s="204"/>
      <c r="JWO38" s="204"/>
      <c r="JWP38" s="204"/>
      <c r="JWQ38" s="204"/>
      <c r="JWR38" s="204"/>
      <c r="JWS38" s="204"/>
      <c r="JWT38" s="204"/>
      <c r="JWU38" s="204"/>
      <c r="JWV38" s="204"/>
      <c r="JWW38" s="204"/>
      <c r="JWX38" s="204"/>
      <c r="JWY38" s="204"/>
      <c r="JWZ38" s="204"/>
      <c r="JXA38" s="204"/>
      <c r="JXB38" s="204"/>
      <c r="JXC38" s="204"/>
      <c r="JXD38" s="204"/>
      <c r="JXE38" s="204"/>
      <c r="JXF38" s="204"/>
      <c r="JXG38" s="204"/>
      <c r="JXH38" s="204"/>
      <c r="JXI38" s="204"/>
      <c r="JXJ38" s="204"/>
      <c r="JXK38" s="204"/>
      <c r="JXL38" s="204"/>
      <c r="JXM38" s="204"/>
      <c r="JXN38" s="204"/>
      <c r="JXO38" s="204"/>
      <c r="JXP38" s="204"/>
      <c r="JXQ38" s="204"/>
      <c r="JXR38" s="204"/>
      <c r="JXS38" s="204"/>
      <c r="JXT38" s="204"/>
      <c r="JXU38" s="204"/>
      <c r="JXV38" s="204"/>
      <c r="JXW38" s="204"/>
      <c r="JXX38" s="204"/>
      <c r="JXY38" s="204"/>
      <c r="JXZ38" s="204"/>
      <c r="JYA38" s="204"/>
      <c r="JYB38" s="204"/>
      <c r="JYC38" s="204"/>
      <c r="JYD38" s="204"/>
      <c r="JYE38" s="204"/>
      <c r="JYF38" s="204"/>
      <c r="JYG38" s="204"/>
      <c r="JYH38" s="204"/>
      <c r="JYI38" s="204"/>
      <c r="JYJ38" s="204"/>
      <c r="JYK38" s="204"/>
      <c r="JYL38" s="204"/>
      <c r="JYM38" s="204"/>
      <c r="JYN38" s="204"/>
      <c r="JYO38" s="204"/>
      <c r="JYP38" s="204"/>
      <c r="JYQ38" s="204"/>
      <c r="JYR38" s="204"/>
      <c r="JYS38" s="204"/>
      <c r="JYT38" s="204"/>
      <c r="JYU38" s="204"/>
      <c r="JYV38" s="204"/>
      <c r="JYW38" s="204"/>
      <c r="JYX38" s="204"/>
      <c r="JYY38" s="204"/>
      <c r="JYZ38" s="204"/>
      <c r="JZA38" s="204"/>
      <c r="JZB38" s="204"/>
      <c r="JZC38" s="204"/>
      <c r="JZD38" s="204"/>
      <c r="JZE38" s="204"/>
      <c r="JZF38" s="204"/>
      <c r="JZG38" s="204"/>
      <c r="JZH38" s="204"/>
      <c r="JZI38" s="204"/>
      <c r="JZJ38" s="204"/>
      <c r="JZK38" s="204"/>
      <c r="JZL38" s="204"/>
      <c r="JZM38" s="204"/>
      <c r="JZN38" s="204"/>
      <c r="JZO38" s="204"/>
      <c r="JZP38" s="204"/>
      <c r="JZQ38" s="204"/>
      <c r="JZR38" s="204"/>
      <c r="JZS38" s="204"/>
      <c r="JZT38" s="204"/>
      <c r="JZU38" s="204"/>
      <c r="JZV38" s="204"/>
      <c r="JZW38" s="204"/>
      <c r="JZX38" s="204"/>
      <c r="JZY38" s="204"/>
      <c r="JZZ38" s="204"/>
      <c r="KAA38" s="204"/>
      <c r="KAB38" s="204"/>
      <c r="KAC38" s="204"/>
      <c r="KAD38" s="204"/>
      <c r="KAE38" s="204"/>
      <c r="KAF38" s="204"/>
      <c r="KAG38" s="204"/>
      <c r="KAH38" s="204"/>
      <c r="KAI38" s="204"/>
      <c r="KAJ38" s="204"/>
      <c r="KAK38" s="204"/>
      <c r="KAL38" s="204"/>
      <c r="KAM38" s="204"/>
      <c r="KAN38" s="204"/>
      <c r="KAO38" s="204"/>
      <c r="KAP38" s="204"/>
      <c r="KAQ38" s="204"/>
      <c r="KAR38" s="204"/>
      <c r="KAS38" s="204"/>
      <c r="KAT38" s="204"/>
      <c r="KAU38" s="204"/>
      <c r="KAV38" s="204"/>
      <c r="KAW38" s="204"/>
      <c r="KAX38" s="204"/>
      <c r="KAY38" s="204"/>
      <c r="KAZ38" s="204"/>
      <c r="KBA38" s="204"/>
      <c r="KBB38" s="204"/>
      <c r="KBC38" s="204"/>
      <c r="KBD38" s="204"/>
      <c r="KBE38" s="204"/>
      <c r="KBF38" s="204"/>
      <c r="KBG38" s="204"/>
      <c r="KBH38" s="204"/>
      <c r="KBI38" s="204"/>
      <c r="KBJ38" s="204"/>
      <c r="KBK38" s="204"/>
      <c r="KBL38" s="204"/>
      <c r="KBM38" s="204"/>
      <c r="KBN38" s="204"/>
      <c r="KBO38" s="204"/>
      <c r="KBP38" s="204"/>
      <c r="KBQ38" s="204"/>
      <c r="KBR38" s="204"/>
      <c r="KBS38" s="204"/>
      <c r="KBT38" s="204"/>
      <c r="KBU38" s="204"/>
      <c r="KBV38" s="204"/>
      <c r="KBW38" s="204"/>
      <c r="KBX38" s="204"/>
      <c r="KBY38" s="204"/>
      <c r="KBZ38" s="204"/>
      <c r="KCA38" s="204"/>
      <c r="KCB38" s="204"/>
      <c r="KCC38" s="204"/>
      <c r="KCD38" s="204"/>
      <c r="KCE38" s="204"/>
      <c r="KCF38" s="204"/>
      <c r="KCG38" s="204"/>
      <c r="KCH38" s="204"/>
      <c r="KCI38" s="204"/>
      <c r="KCJ38" s="204"/>
      <c r="KCK38" s="204"/>
      <c r="KCL38" s="204"/>
      <c r="KCM38" s="204"/>
      <c r="KCN38" s="204"/>
      <c r="KCO38" s="204"/>
      <c r="KCP38" s="204"/>
      <c r="KCQ38" s="204"/>
      <c r="KCR38" s="204"/>
      <c r="KCS38" s="204"/>
      <c r="KCT38" s="204"/>
      <c r="KCU38" s="204"/>
      <c r="KCV38" s="204"/>
      <c r="KCW38" s="204"/>
      <c r="KCX38" s="204"/>
      <c r="KCY38" s="204"/>
      <c r="KCZ38" s="204"/>
      <c r="KDA38" s="204"/>
      <c r="KDB38" s="204"/>
      <c r="KDC38" s="204"/>
      <c r="KDD38" s="204"/>
      <c r="KDE38" s="204"/>
      <c r="KDF38" s="204"/>
      <c r="KDG38" s="204"/>
      <c r="KDH38" s="204"/>
      <c r="KDI38" s="204"/>
      <c r="KDJ38" s="204"/>
      <c r="KDK38" s="204"/>
      <c r="KDL38" s="204"/>
      <c r="KDM38" s="204"/>
      <c r="KDN38" s="204"/>
      <c r="KDO38" s="204"/>
      <c r="KDP38" s="204"/>
      <c r="KDQ38" s="204"/>
      <c r="KDR38" s="204"/>
      <c r="KDS38" s="204"/>
      <c r="KDT38" s="204"/>
      <c r="KDU38" s="204"/>
      <c r="KDV38" s="204"/>
      <c r="KDW38" s="204"/>
      <c r="KDX38" s="204"/>
      <c r="KDY38" s="204"/>
      <c r="KDZ38" s="204"/>
      <c r="KEA38" s="204"/>
      <c r="KEB38" s="204"/>
      <c r="KEC38" s="204"/>
      <c r="KED38" s="204"/>
      <c r="KEE38" s="204"/>
      <c r="KEF38" s="204"/>
      <c r="KEG38" s="204"/>
      <c r="KEH38" s="204"/>
      <c r="KEI38" s="204"/>
      <c r="KEJ38" s="204"/>
      <c r="KEK38" s="204"/>
      <c r="KEL38" s="204"/>
      <c r="KEM38" s="204"/>
      <c r="KEN38" s="204"/>
      <c r="KEO38" s="204"/>
      <c r="KEP38" s="204"/>
      <c r="KEQ38" s="204"/>
      <c r="KER38" s="204"/>
      <c r="KES38" s="204"/>
      <c r="KET38" s="204"/>
      <c r="KEU38" s="204"/>
      <c r="KEV38" s="204"/>
      <c r="KEW38" s="204"/>
      <c r="KEX38" s="204"/>
      <c r="KEY38" s="204"/>
      <c r="KEZ38" s="204"/>
      <c r="KFA38" s="204"/>
      <c r="KFB38" s="204"/>
      <c r="KFC38" s="204"/>
      <c r="KFD38" s="204"/>
      <c r="KFE38" s="204"/>
      <c r="KFF38" s="204"/>
      <c r="KFG38" s="204"/>
      <c r="KFH38" s="204"/>
      <c r="KFI38" s="204"/>
      <c r="KFJ38" s="204"/>
      <c r="KFK38" s="204"/>
      <c r="KFL38" s="204"/>
      <c r="KFM38" s="204"/>
      <c r="KFN38" s="204"/>
      <c r="KFO38" s="204"/>
      <c r="KFP38" s="204"/>
      <c r="KFQ38" s="204"/>
      <c r="KFR38" s="204"/>
      <c r="KFS38" s="204"/>
      <c r="KFT38" s="204"/>
      <c r="KFU38" s="204"/>
      <c r="KFV38" s="204"/>
      <c r="KFW38" s="204"/>
      <c r="KFX38" s="204"/>
      <c r="KFY38" s="204"/>
      <c r="KFZ38" s="204"/>
      <c r="KGA38" s="204"/>
      <c r="KGB38" s="204"/>
      <c r="KGC38" s="204"/>
      <c r="KGD38" s="204"/>
      <c r="KGE38" s="204"/>
      <c r="KGF38" s="204"/>
      <c r="KGG38" s="204"/>
      <c r="KGH38" s="204"/>
      <c r="KGI38" s="204"/>
      <c r="KGJ38" s="204"/>
      <c r="KGK38" s="204"/>
      <c r="KGL38" s="204"/>
      <c r="KGM38" s="204"/>
      <c r="KGN38" s="204"/>
      <c r="KGO38" s="204"/>
      <c r="KGP38" s="204"/>
      <c r="KGQ38" s="204"/>
      <c r="KGR38" s="204"/>
      <c r="KGS38" s="204"/>
      <c r="KGT38" s="204"/>
      <c r="KGU38" s="204"/>
      <c r="KGV38" s="204"/>
      <c r="KGW38" s="204"/>
      <c r="KGX38" s="204"/>
      <c r="KGY38" s="204"/>
      <c r="KGZ38" s="204"/>
      <c r="KHA38" s="204"/>
      <c r="KHB38" s="204"/>
      <c r="KHC38" s="204"/>
      <c r="KHD38" s="204"/>
      <c r="KHE38" s="204"/>
      <c r="KHF38" s="204"/>
      <c r="KHG38" s="204"/>
      <c r="KHH38" s="204"/>
      <c r="KHI38" s="204"/>
      <c r="KHJ38" s="204"/>
      <c r="KHK38" s="204"/>
      <c r="KHL38" s="204"/>
      <c r="KHM38" s="204"/>
      <c r="KHN38" s="204"/>
      <c r="KHO38" s="204"/>
      <c r="KHP38" s="204"/>
      <c r="KHQ38" s="204"/>
      <c r="KHR38" s="204"/>
      <c r="KHS38" s="204"/>
      <c r="KHT38" s="204"/>
      <c r="KHU38" s="204"/>
      <c r="KHV38" s="204"/>
      <c r="KHW38" s="204"/>
      <c r="KHX38" s="204"/>
      <c r="KHY38" s="204"/>
      <c r="KHZ38" s="204"/>
      <c r="KIA38" s="204"/>
      <c r="KIB38" s="204"/>
      <c r="KIC38" s="204"/>
      <c r="KID38" s="204"/>
      <c r="KIE38" s="204"/>
      <c r="KIF38" s="204"/>
      <c r="KIG38" s="204"/>
      <c r="KIH38" s="204"/>
      <c r="KII38" s="204"/>
      <c r="KIJ38" s="204"/>
      <c r="KIK38" s="204"/>
      <c r="KIL38" s="204"/>
      <c r="KIM38" s="204"/>
      <c r="KIN38" s="204"/>
      <c r="KIO38" s="204"/>
      <c r="KIP38" s="204"/>
      <c r="KIQ38" s="204"/>
      <c r="KIR38" s="204"/>
      <c r="KIS38" s="204"/>
      <c r="KIT38" s="204"/>
      <c r="KIU38" s="204"/>
      <c r="KIV38" s="204"/>
      <c r="KIW38" s="204"/>
      <c r="KIX38" s="204"/>
      <c r="KIY38" s="204"/>
      <c r="KIZ38" s="204"/>
      <c r="KJA38" s="204"/>
      <c r="KJB38" s="204"/>
      <c r="KJC38" s="204"/>
      <c r="KJD38" s="204"/>
      <c r="KJE38" s="204"/>
      <c r="KJF38" s="204"/>
      <c r="KJG38" s="204"/>
      <c r="KJH38" s="204"/>
      <c r="KJI38" s="204"/>
      <c r="KJJ38" s="204"/>
      <c r="KJK38" s="204"/>
      <c r="KJL38" s="204"/>
      <c r="KJM38" s="204"/>
      <c r="KJN38" s="204"/>
      <c r="KJO38" s="204"/>
      <c r="KJP38" s="204"/>
      <c r="KJQ38" s="204"/>
      <c r="KJR38" s="204"/>
      <c r="KJS38" s="204"/>
      <c r="KJT38" s="204"/>
      <c r="KJU38" s="204"/>
      <c r="KJV38" s="204"/>
      <c r="KJW38" s="204"/>
      <c r="KJX38" s="204"/>
      <c r="KJY38" s="204"/>
      <c r="KJZ38" s="204"/>
      <c r="KKA38" s="204"/>
      <c r="KKB38" s="204"/>
      <c r="KKC38" s="204"/>
      <c r="KKD38" s="204"/>
      <c r="KKE38" s="204"/>
      <c r="KKF38" s="204"/>
      <c r="KKG38" s="204"/>
      <c r="KKH38" s="204"/>
      <c r="KKI38" s="204"/>
      <c r="KKJ38" s="204"/>
      <c r="KKK38" s="204"/>
      <c r="KKL38" s="204"/>
      <c r="KKM38" s="204"/>
      <c r="KKN38" s="204"/>
      <c r="KKO38" s="204"/>
      <c r="KKP38" s="204"/>
      <c r="KKQ38" s="204"/>
      <c r="KKR38" s="204"/>
      <c r="KKS38" s="204"/>
      <c r="KKT38" s="204"/>
      <c r="KKU38" s="204"/>
      <c r="KKV38" s="204"/>
      <c r="KKW38" s="204"/>
      <c r="KKX38" s="204"/>
      <c r="KKY38" s="204"/>
      <c r="KKZ38" s="204"/>
      <c r="KLA38" s="204"/>
      <c r="KLB38" s="204"/>
      <c r="KLC38" s="204"/>
      <c r="KLD38" s="204"/>
      <c r="KLE38" s="204"/>
      <c r="KLF38" s="204"/>
      <c r="KLG38" s="204"/>
      <c r="KLH38" s="204"/>
      <c r="KLI38" s="204"/>
      <c r="KLJ38" s="204"/>
      <c r="KLK38" s="204"/>
      <c r="KLL38" s="204"/>
      <c r="KLM38" s="204"/>
      <c r="KLN38" s="204"/>
      <c r="KLO38" s="204"/>
      <c r="KLP38" s="204"/>
      <c r="KLQ38" s="204"/>
      <c r="KLR38" s="204"/>
      <c r="KLS38" s="204"/>
      <c r="KLT38" s="204"/>
      <c r="KLU38" s="204"/>
      <c r="KLV38" s="204"/>
      <c r="KLW38" s="204"/>
      <c r="KLX38" s="204"/>
      <c r="KLY38" s="204"/>
      <c r="KLZ38" s="204"/>
      <c r="KMA38" s="204"/>
      <c r="KMB38" s="204"/>
      <c r="KMC38" s="204"/>
      <c r="KMD38" s="204"/>
      <c r="KME38" s="204"/>
      <c r="KMF38" s="204"/>
      <c r="KMG38" s="204"/>
      <c r="KMH38" s="204"/>
      <c r="KMI38" s="204"/>
      <c r="KMJ38" s="204"/>
      <c r="KMK38" s="204"/>
      <c r="KML38" s="204"/>
      <c r="KMM38" s="204"/>
      <c r="KMN38" s="204"/>
      <c r="KMO38" s="204"/>
      <c r="KMP38" s="204"/>
      <c r="KMQ38" s="204"/>
      <c r="KMR38" s="204"/>
      <c r="KMS38" s="204"/>
      <c r="KMT38" s="204"/>
      <c r="KMU38" s="204"/>
      <c r="KMV38" s="204"/>
      <c r="KMW38" s="204"/>
      <c r="KMX38" s="204"/>
      <c r="KMY38" s="204"/>
      <c r="KMZ38" s="204"/>
      <c r="KNA38" s="204"/>
      <c r="KNB38" s="204"/>
      <c r="KNC38" s="204"/>
      <c r="KND38" s="204"/>
      <c r="KNE38" s="204"/>
      <c r="KNF38" s="204"/>
      <c r="KNG38" s="204"/>
      <c r="KNH38" s="204"/>
      <c r="KNI38" s="204"/>
      <c r="KNJ38" s="204"/>
      <c r="KNK38" s="204"/>
      <c r="KNL38" s="204"/>
      <c r="KNM38" s="204"/>
      <c r="KNN38" s="204"/>
      <c r="KNO38" s="204"/>
      <c r="KNP38" s="204"/>
      <c r="KNQ38" s="204"/>
      <c r="KNR38" s="204"/>
      <c r="KNS38" s="204"/>
      <c r="KNT38" s="204"/>
      <c r="KNU38" s="204"/>
      <c r="KNV38" s="204"/>
      <c r="KNW38" s="204"/>
      <c r="KNX38" s="204"/>
      <c r="KNY38" s="204"/>
      <c r="KNZ38" s="204"/>
      <c r="KOA38" s="204"/>
      <c r="KOB38" s="204"/>
      <c r="KOC38" s="204"/>
      <c r="KOD38" s="204"/>
      <c r="KOE38" s="204"/>
      <c r="KOF38" s="204"/>
      <c r="KOG38" s="204"/>
      <c r="KOH38" s="204"/>
      <c r="KOI38" s="204"/>
      <c r="KOJ38" s="204"/>
      <c r="KOK38" s="204"/>
      <c r="KOL38" s="204"/>
      <c r="KOM38" s="204"/>
      <c r="KON38" s="204"/>
      <c r="KOO38" s="204"/>
      <c r="KOP38" s="204"/>
      <c r="KOQ38" s="204"/>
      <c r="KOR38" s="204"/>
      <c r="KOS38" s="204"/>
      <c r="KOT38" s="204"/>
      <c r="KOU38" s="204"/>
      <c r="KOV38" s="204"/>
      <c r="KOW38" s="204"/>
      <c r="KOX38" s="204"/>
      <c r="KOY38" s="204"/>
      <c r="KOZ38" s="204"/>
      <c r="KPA38" s="204"/>
      <c r="KPB38" s="204"/>
      <c r="KPC38" s="204"/>
      <c r="KPD38" s="204"/>
      <c r="KPE38" s="204"/>
      <c r="KPF38" s="204"/>
      <c r="KPG38" s="204"/>
      <c r="KPH38" s="204"/>
      <c r="KPI38" s="204"/>
      <c r="KPJ38" s="204"/>
      <c r="KPK38" s="204"/>
      <c r="KPL38" s="204"/>
      <c r="KPM38" s="204"/>
      <c r="KPN38" s="204"/>
      <c r="KPO38" s="204"/>
      <c r="KPP38" s="204"/>
      <c r="KPQ38" s="204"/>
      <c r="KPR38" s="204"/>
      <c r="KPS38" s="204"/>
      <c r="KPT38" s="204"/>
      <c r="KPU38" s="204"/>
      <c r="KPV38" s="204"/>
      <c r="KPW38" s="204"/>
      <c r="KPX38" s="204"/>
      <c r="KPY38" s="204"/>
      <c r="KPZ38" s="204"/>
      <c r="KQA38" s="204"/>
      <c r="KQB38" s="204"/>
      <c r="KQC38" s="204"/>
      <c r="KQD38" s="204"/>
      <c r="KQE38" s="204"/>
      <c r="KQF38" s="204"/>
      <c r="KQG38" s="204"/>
      <c r="KQH38" s="204"/>
      <c r="KQI38" s="204"/>
      <c r="KQJ38" s="204"/>
      <c r="KQK38" s="204"/>
      <c r="KQL38" s="204"/>
      <c r="KQM38" s="204"/>
      <c r="KQN38" s="204"/>
      <c r="KQO38" s="204"/>
      <c r="KQP38" s="204"/>
      <c r="KQQ38" s="204"/>
      <c r="KQR38" s="204"/>
      <c r="KQS38" s="204"/>
      <c r="KQT38" s="204"/>
      <c r="KQU38" s="204"/>
      <c r="KQV38" s="204"/>
      <c r="KQW38" s="204"/>
      <c r="KQX38" s="204"/>
      <c r="KQY38" s="204"/>
      <c r="KQZ38" s="204"/>
      <c r="KRA38" s="204"/>
      <c r="KRB38" s="204"/>
      <c r="KRC38" s="204"/>
      <c r="KRD38" s="204"/>
      <c r="KRE38" s="204"/>
      <c r="KRF38" s="204"/>
      <c r="KRG38" s="204"/>
      <c r="KRH38" s="204"/>
      <c r="KRI38" s="204"/>
      <c r="KRJ38" s="204"/>
      <c r="KRK38" s="204"/>
      <c r="KRL38" s="204"/>
      <c r="KRM38" s="204"/>
      <c r="KRN38" s="204"/>
      <c r="KRO38" s="204"/>
      <c r="KRP38" s="204"/>
      <c r="KRQ38" s="204"/>
      <c r="KRR38" s="204"/>
      <c r="KRS38" s="204"/>
      <c r="KRT38" s="204"/>
      <c r="KRU38" s="204"/>
      <c r="KRV38" s="204"/>
      <c r="KRW38" s="204"/>
      <c r="KRX38" s="204"/>
      <c r="KRY38" s="204"/>
      <c r="KRZ38" s="204"/>
      <c r="KSA38" s="204"/>
      <c r="KSB38" s="204"/>
      <c r="KSC38" s="204"/>
      <c r="KSD38" s="204"/>
      <c r="KSE38" s="204"/>
      <c r="KSF38" s="204"/>
      <c r="KSG38" s="204"/>
      <c r="KSH38" s="204"/>
      <c r="KSI38" s="204"/>
      <c r="KSJ38" s="204"/>
      <c r="KSK38" s="204"/>
      <c r="KSL38" s="204"/>
      <c r="KSM38" s="204"/>
      <c r="KSN38" s="204"/>
      <c r="KSO38" s="204"/>
      <c r="KSP38" s="204"/>
      <c r="KSQ38" s="204"/>
      <c r="KSR38" s="204"/>
      <c r="KSS38" s="204"/>
      <c r="KST38" s="204"/>
      <c r="KSU38" s="204"/>
      <c r="KSV38" s="204"/>
      <c r="KSW38" s="204"/>
      <c r="KSX38" s="204"/>
      <c r="KSY38" s="204"/>
      <c r="KSZ38" s="204"/>
      <c r="KTA38" s="204"/>
      <c r="KTB38" s="204"/>
      <c r="KTC38" s="204"/>
      <c r="KTD38" s="204"/>
      <c r="KTE38" s="204"/>
      <c r="KTF38" s="204"/>
      <c r="KTG38" s="204"/>
      <c r="KTH38" s="204"/>
      <c r="KTI38" s="204"/>
      <c r="KTJ38" s="204"/>
      <c r="KTK38" s="204"/>
      <c r="KTL38" s="204"/>
      <c r="KTM38" s="204"/>
      <c r="KTN38" s="204"/>
      <c r="KTO38" s="204"/>
      <c r="KTP38" s="204"/>
      <c r="KTQ38" s="204"/>
      <c r="KTR38" s="204"/>
      <c r="KTS38" s="204"/>
      <c r="KTT38" s="204"/>
      <c r="KTU38" s="204"/>
      <c r="KTV38" s="204"/>
      <c r="KTW38" s="204"/>
      <c r="KTX38" s="204"/>
      <c r="KTY38" s="204"/>
      <c r="KTZ38" s="204"/>
      <c r="KUA38" s="204"/>
      <c r="KUB38" s="204"/>
      <c r="KUC38" s="204"/>
      <c r="KUD38" s="204"/>
      <c r="KUE38" s="204"/>
      <c r="KUF38" s="204"/>
      <c r="KUG38" s="204"/>
      <c r="KUH38" s="204"/>
      <c r="KUI38" s="204"/>
      <c r="KUJ38" s="204"/>
      <c r="KUK38" s="204"/>
      <c r="KUL38" s="204"/>
      <c r="KUM38" s="204"/>
      <c r="KUN38" s="204"/>
      <c r="KUO38" s="204"/>
      <c r="KUP38" s="204"/>
      <c r="KUQ38" s="204"/>
      <c r="KUR38" s="204"/>
      <c r="KUS38" s="204"/>
      <c r="KUT38" s="204"/>
      <c r="KUU38" s="204"/>
      <c r="KUV38" s="204"/>
      <c r="KUW38" s="204"/>
      <c r="KUX38" s="204"/>
      <c r="KUY38" s="204"/>
      <c r="KUZ38" s="204"/>
      <c r="KVA38" s="204"/>
      <c r="KVB38" s="204"/>
      <c r="KVC38" s="204"/>
      <c r="KVD38" s="204"/>
      <c r="KVE38" s="204"/>
      <c r="KVF38" s="204"/>
      <c r="KVG38" s="204"/>
      <c r="KVH38" s="204"/>
      <c r="KVI38" s="204"/>
      <c r="KVJ38" s="204"/>
      <c r="KVK38" s="204"/>
      <c r="KVL38" s="204"/>
      <c r="KVM38" s="204"/>
      <c r="KVN38" s="204"/>
      <c r="KVO38" s="204"/>
      <c r="KVP38" s="204"/>
      <c r="KVQ38" s="204"/>
      <c r="KVR38" s="204"/>
      <c r="KVS38" s="204"/>
      <c r="KVT38" s="204"/>
      <c r="KVU38" s="204"/>
      <c r="KVV38" s="204"/>
      <c r="KVW38" s="204"/>
      <c r="KVX38" s="204"/>
      <c r="KVY38" s="204"/>
      <c r="KVZ38" s="204"/>
      <c r="KWA38" s="204"/>
      <c r="KWB38" s="204"/>
      <c r="KWC38" s="204"/>
      <c r="KWD38" s="204"/>
      <c r="KWE38" s="204"/>
      <c r="KWF38" s="204"/>
      <c r="KWG38" s="204"/>
      <c r="KWH38" s="204"/>
      <c r="KWI38" s="204"/>
      <c r="KWJ38" s="204"/>
      <c r="KWK38" s="204"/>
      <c r="KWL38" s="204"/>
      <c r="KWM38" s="204"/>
      <c r="KWN38" s="204"/>
      <c r="KWO38" s="204"/>
      <c r="KWP38" s="204"/>
      <c r="KWQ38" s="204"/>
      <c r="KWR38" s="204"/>
      <c r="KWS38" s="204"/>
      <c r="KWT38" s="204"/>
      <c r="KWU38" s="204"/>
      <c r="KWV38" s="204"/>
      <c r="KWW38" s="204"/>
      <c r="KWX38" s="204"/>
      <c r="KWY38" s="204"/>
      <c r="KWZ38" s="204"/>
      <c r="KXA38" s="204"/>
      <c r="KXB38" s="204"/>
      <c r="KXC38" s="204"/>
      <c r="KXD38" s="204"/>
      <c r="KXE38" s="204"/>
      <c r="KXF38" s="204"/>
      <c r="KXG38" s="204"/>
      <c r="KXH38" s="204"/>
      <c r="KXI38" s="204"/>
      <c r="KXJ38" s="204"/>
      <c r="KXK38" s="204"/>
      <c r="KXL38" s="204"/>
      <c r="KXM38" s="204"/>
      <c r="KXN38" s="204"/>
      <c r="KXO38" s="204"/>
      <c r="KXP38" s="204"/>
      <c r="KXQ38" s="204"/>
      <c r="KXR38" s="204"/>
      <c r="KXS38" s="204"/>
      <c r="KXT38" s="204"/>
      <c r="KXU38" s="204"/>
      <c r="KXV38" s="204"/>
      <c r="KXW38" s="204"/>
      <c r="KXX38" s="204"/>
      <c r="KXY38" s="204"/>
      <c r="KXZ38" s="204"/>
      <c r="KYA38" s="204"/>
      <c r="KYB38" s="204"/>
      <c r="KYC38" s="204"/>
      <c r="KYD38" s="204"/>
      <c r="KYE38" s="204"/>
      <c r="KYF38" s="204"/>
      <c r="KYG38" s="204"/>
      <c r="KYH38" s="204"/>
      <c r="KYI38" s="204"/>
      <c r="KYJ38" s="204"/>
      <c r="KYK38" s="204"/>
      <c r="KYL38" s="204"/>
      <c r="KYM38" s="204"/>
      <c r="KYN38" s="204"/>
      <c r="KYO38" s="204"/>
      <c r="KYP38" s="204"/>
      <c r="KYQ38" s="204"/>
      <c r="KYR38" s="204"/>
      <c r="KYS38" s="204"/>
      <c r="KYT38" s="204"/>
      <c r="KYU38" s="204"/>
      <c r="KYV38" s="204"/>
      <c r="KYW38" s="204"/>
      <c r="KYX38" s="204"/>
      <c r="KYY38" s="204"/>
      <c r="KYZ38" s="204"/>
      <c r="KZA38" s="204"/>
      <c r="KZB38" s="204"/>
      <c r="KZC38" s="204"/>
      <c r="KZD38" s="204"/>
      <c r="KZE38" s="204"/>
      <c r="KZF38" s="204"/>
      <c r="KZG38" s="204"/>
      <c r="KZH38" s="204"/>
      <c r="KZI38" s="204"/>
      <c r="KZJ38" s="204"/>
      <c r="KZK38" s="204"/>
      <c r="KZL38" s="204"/>
      <c r="KZM38" s="204"/>
      <c r="KZN38" s="204"/>
      <c r="KZO38" s="204"/>
      <c r="KZP38" s="204"/>
      <c r="KZQ38" s="204"/>
      <c r="KZR38" s="204"/>
      <c r="KZS38" s="204"/>
      <c r="KZT38" s="204"/>
      <c r="KZU38" s="204"/>
      <c r="KZV38" s="204"/>
      <c r="KZW38" s="204"/>
      <c r="KZX38" s="204"/>
      <c r="KZY38" s="204"/>
      <c r="KZZ38" s="204"/>
      <c r="LAA38" s="204"/>
      <c r="LAB38" s="204"/>
      <c r="LAC38" s="204"/>
      <c r="LAD38" s="204"/>
      <c r="LAE38" s="204"/>
      <c r="LAF38" s="204"/>
      <c r="LAG38" s="204"/>
      <c r="LAH38" s="204"/>
      <c r="LAI38" s="204"/>
      <c r="LAJ38" s="204"/>
      <c r="LAK38" s="204"/>
      <c r="LAL38" s="204"/>
      <c r="LAM38" s="204"/>
      <c r="LAN38" s="204"/>
      <c r="LAO38" s="204"/>
      <c r="LAP38" s="204"/>
      <c r="LAQ38" s="204"/>
      <c r="LAR38" s="204"/>
      <c r="LAS38" s="204"/>
      <c r="LAT38" s="204"/>
      <c r="LAU38" s="204"/>
      <c r="LAV38" s="204"/>
      <c r="LAW38" s="204"/>
      <c r="LAX38" s="204"/>
      <c r="LAY38" s="204"/>
      <c r="LAZ38" s="204"/>
      <c r="LBA38" s="204"/>
      <c r="LBB38" s="204"/>
      <c r="LBC38" s="204"/>
      <c r="LBD38" s="204"/>
      <c r="LBE38" s="204"/>
      <c r="LBF38" s="204"/>
      <c r="LBG38" s="204"/>
      <c r="LBH38" s="204"/>
      <c r="LBI38" s="204"/>
      <c r="LBJ38" s="204"/>
      <c r="LBK38" s="204"/>
      <c r="LBL38" s="204"/>
      <c r="LBM38" s="204"/>
      <c r="LBN38" s="204"/>
      <c r="LBO38" s="204"/>
      <c r="LBP38" s="204"/>
      <c r="LBQ38" s="204"/>
      <c r="LBR38" s="204"/>
      <c r="LBS38" s="204"/>
      <c r="LBT38" s="204"/>
      <c r="LBU38" s="204"/>
      <c r="LBV38" s="204"/>
      <c r="LBW38" s="204"/>
      <c r="LBX38" s="204"/>
      <c r="LBY38" s="204"/>
      <c r="LBZ38" s="204"/>
      <c r="LCA38" s="204"/>
      <c r="LCB38" s="204"/>
      <c r="LCC38" s="204"/>
      <c r="LCD38" s="204"/>
      <c r="LCE38" s="204"/>
      <c r="LCF38" s="204"/>
      <c r="LCG38" s="204"/>
      <c r="LCH38" s="204"/>
      <c r="LCI38" s="204"/>
      <c r="LCJ38" s="204"/>
      <c r="LCK38" s="204"/>
      <c r="LCL38" s="204"/>
      <c r="LCM38" s="204"/>
      <c r="LCN38" s="204"/>
      <c r="LCO38" s="204"/>
      <c r="LCP38" s="204"/>
      <c r="LCQ38" s="204"/>
      <c r="LCR38" s="204"/>
      <c r="LCS38" s="204"/>
      <c r="LCT38" s="204"/>
      <c r="LCU38" s="204"/>
      <c r="LCV38" s="204"/>
      <c r="LCW38" s="204"/>
      <c r="LCX38" s="204"/>
      <c r="LCY38" s="204"/>
      <c r="LCZ38" s="204"/>
      <c r="LDA38" s="204"/>
      <c r="LDB38" s="204"/>
      <c r="LDC38" s="204"/>
      <c r="LDD38" s="204"/>
      <c r="LDE38" s="204"/>
      <c r="LDF38" s="204"/>
      <c r="LDG38" s="204"/>
      <c r="LDH38" s="204"/>
      <c r="LDI38" s="204"/>
      <c r="LDJ38" s="204"/>
      <c r="LDK38" s="204"/>
      <c r="LDL38" s="204"/>
      <c r="LDM38" s="204"/>
      <c r="LDN38" s="204"/>
      <c r="LDO38" s="204"/>
      <c r="LDP38" s="204"/>
      <c r="LDQ38" s="204"/>
      <c r="LDR38" s="204"/>
      <c r="LDS38" s="204"/>
      <c r="LDT38" s="204"/>
      <c r="LDU38" s="204"/>
      <c r="LDV38" s="204"/>
      <c r="LDW38" s="204"/>
      <c r="LDX38" s="204"/>
      <c r="LDY38" s="204"/>
      <c r="LDZ38" s="204"/>
      <c r="LEA38" s="204"/>
      <c r="LEB38" s="204"/>
      <c r="LEC38" s="204"/>
      <c r="LED38" s="204"/>
      <c r="LEE38" s="204"/>
      <c r="LEF38" s="204"/>
      <c r="LEG38" s="204"/>
      <c r="LEH38" s="204"/>
      <c r="LEI38" s="204"/>
      <c r="LEJ38" s="204"/>
      <c r="LEK38" s="204"/>
      <c r="LEL38" s="204"/>
      <c r="LEM38" s="204"/>
      <c r="LEN38" s="204"/>
      <c r="LEO38" s="204"/>
      <c r="LEP38" s="204"/>
      <c r="LEQ38" s="204"/>
      <c r="LER38" s="204"/>
      <c r="LES38" s="204"/>
      <c r="LET38" s="204"/>
      <c r="LEU38" s="204"/>
      <c r="LEV38" s="204"/>
      <c r="LEW38" s="204"/>
      <c r="LEX38" s="204"/>
      <c r="LEY38" s="204"/>
      <c r="LEZ38" s="204"/>
      <c r="LFA38" s="204"/>
      <c r="LFB38" s="204"/>
      <c r="LFC38" s="204"/>
      <c r="LFD38" s="204"/>
      <c r="LFE38" s="204"/>
      <c r="LFF38" s="204"/>
      <c r="LFG38" s="204"/>
      <c r="LFH38" s="204"/>
      <c r="LFI38" s="204"/>
      <c r="LFJ38" s="204"/>
      <c r="LFK38" s="204"/>
      <c r="LFL38" s="204"/>
      <c r="LFM38" s="204"/>
      <c r="LFN38" s="204"/>
      <c r="LFO38" s="204"/>
      <c r="LFP38" s="204"/>
      <c r="LFQ38" s="204"/>
      <c r="LFR38" s="204"/>
      <c r="LFS38" s="204"/>
      <c r="LFT38" s="204"/>
      <c r="LFU38" s="204"/>
      <c r="LFV38" s="204"/>
      <c r="LFW38" s="204"/>
      <c r="LFX38" s="204"/>
      <c r="LFY38" s="204"/>
      <c r="LFZ38" s="204"/>
      <c r="LGA38" s="204"/>
      <c r="LGB38" s="204"/>
      <c r="LGC38" s="204"/>
      <c r="LGD38" s="204"/>
      <c r="LGE38" s="204"/>
      <c r="LGF38" s="204"/>
      <c r="LGG38" s="204"/>
      <c r="LGH38" s="204"/>
      <c r="LGI38" s="204"/>
      <c r="LGJ38" s="204"/>
      <c r="LGK38" s="204"/>
      <c r="LGL38" s="204"/>
      <c r="LGM38" s="204"/>
      <c r="LGN38" s="204"/>
      <c r="LGO38" s="204"/>
      <c r="LGP38" s="204"/>
      <c r="LGQ38" s="204"/>
      <c r="LGR38" s="204"/>
      <c r="LGS38" s="204"/>
      <c r="LGT38" s="204"/>
      <c r="LGU38" s="204"/>
      <c r="LGV38" s="204"/>
      <c r="LGW38" s="204"/>
      <c r="LGX38" s="204"/>
      <c r="LGY38" s="204"/>
      <c r="LGZ38" s="204"/>
      <c r="LHA38" s="204"/>
      <c r="LHB38" s="204"/>
      <c r="LHC38" s="204"/>
      <c r="LHD38" s="204"/>
      <c r="LHE38" s="204"/>
      <c r="LHF38" s="204"/>
      <c r="LHG38" s="204"/>
      <c r="LHH38" s="204"/>
      <c r="LHI38" s="204"/>
      <c r="LHJ38" s="204"/>
      <c r="LHK38" s="204"/>
      <c r="LHL38" s="204"/>
      <c r="LHM38" s="204"/>
      <c r="LHN38" s="204"/>
      <c r="LHO38" s="204"/>
      <c r="LHP38" s="204"/>
      <c r="LHQ38" s="204"/>
      <c r="LHR38" s="204"/>
      <c r="LHS38" s="204"/>
      <c r="LHT38" s="204"/>
      <c r="LHU38" s="204"/>
      <c r="LHV38" s="204"/>
      <c r="LHW38" s="204"/>
      <c r="LHX38" s="204"/>
      <c r="LHY38" s="204"/>
      <c r="LHZ38" s="204"/>
      <c r="LIA38" s="204"/>
      <c r="LIB38" s="204"/>
      <c r="LIC38" s="204"/>
      <c r="LID38" s="204"/>
      <c r="LIE38" s="204"/>
      <c r="LIF38" s="204"/>
      <c r="LIG38" s="204"/>
      <c r="LIH38" s="204"/>
      <c r="LII38" s="204"/>
      <c r="LIJ38" s="204"/>
      <c r="LIK38" s="204"/>
      <c r="LIL38" s="204"/>
      <c r="LIM38" s="204"/>
      <c r="LIN38" s="204"/>
      <c r="LIO38" s="204"/>
      <c r="LIP38" s="204"/>
      <c r="LIQ38" s="204"/>
      <c r="LIR38" s="204"/>
      <c r="LIS38" s="204"/>
      <c r="LIT38" s="204"/>
      <c r="LIU38" s="204"/>
      <c r="LIV38" s="204"/>
      <c r="LIW38" s="204"/>
      <c r="LIX38" s="204"/>
      <c r="LIY38" s="204"/>
      <c r="LIZ38" s="204"/>
      <c r="LJA38" s="204"/>
      <c r="LJB38" s="204"/>
      <c r="LJC38" s="204"/>
      <c r="LJD38" s="204"/>
      <c r="LJE38" s="204"/>
      <c r="LJF38" s="204"/>
      <c r="LJG38" s="204"/>
      <c r="LJH38" s="204"/>
      <c r="LJI38" s="204"/>
      <c r="LJJ38" s="204"/>
      <c r="LJK38" s="204"/>
      <c r="LJL38" s="204"/>
      <c r="LJM38" s="204"/>
      <c r="LJN38" s="204"/>
      <c r="LJO38" s="204"/>
      <c r="LJP38" s="204"/>
      <c r="LJQ38" s="204"/>
      <c r="LJR38" s="204"/>
      <c r="LJS38" s="204"/>
      <c r="LJT38" s="204"/>
      <c r="LJU38" s="204"/>
      <c r="LJV38" s="204"/>
      <c r="LJW38" s="204"/>
      <c r="LJX38" s="204"/>
      <c r="LJY38" s="204"/>
      <c r="LJZ38" s="204"/>
      <c r="LKA38" s="204"/>
      <c r="LKB38" s="204"/>
      <c r="LKC38" s="204"/>
      <c r="LKD38" s="204"/>
      <c r="LKE38" s="204"/>
      <c r="LKF38" s="204"/>
      <c r="LKG38" s="204"/>
      <c r="LKH38" s="204"/>
      <c r="LKI38" s="204"/>
      <c r="LKJ38" s="204"/>
      <c r="LKK38" s="204"/>
      <c r="LKL38" s="204"/>
      <c r="LKM38" s="204"/>
      <c r="LKN38" s="204"/>
      <c r="LKO38" s="204"/>
      <c r="LKP38" s="204"/>
      <c r="LKQ38" s="204"/>
      <c r="LKR38" s="204"/>
      <c r="LKS38" s="204"/>
      <c r="LKT38" s="204"/>
      <c r="LKU38" s="204"/>
      <c r="LKV38" s="204"/>
      <c r="LKW38" s="204"/>
      <c r="LKX38" s="204"/>
      <c r="LKY38" s="204"/>
      <c r="LKZ38" s="204"/>
      <c r="LLA38" s="204"/>
      <c r="LLB38" s="204"/>
      <c r="LLC38" s="204"/>
      <c r="LLD38" s="204"/>
      <c r="LLE38" s="204"/>
      <c r="LLF38" s="204"/>
      <c r="LLG38" s="204"/>
      <c r="LLH38" s="204"/>
      <c r="LLI38" s="204"/>
      <c r="LLJ38" s="204"/>
      <c r="LLK38" s="204"/>
      <c r="LLL38" s="204"/>
      <c r="LLM38" s="204"/>
      <c r="LLN38" s="204"/>
      <c r="LLO38" s="204"/>
      <c r="LLP38" s="204"/>
      <c r="LLQ38" s="204"/>
      <c r="LLR38" s="204"/>
      <c r="LLS38" s="204"/>
      <c r="LLT38" s="204"/>
      <c r="LLU38" s="204"/>
      <c r="LLV38" s="204"/>
      <c r="LLW38" s="204"/>
      <c r="LLX38" s="204"/>
      <c r="LLY38" s="204"/>
      <c r="LLZ38" s="204"/>
      <c r="LMA38" s="204"/>
      <c r="LMB38" s="204"/>
      <c r="LMC38" s="204"/>
      <c r="LMD38" s="204"/>
      <c r="LME38" s="204"/>
      <c r="LMF38" s="204"/>
      <c r="LMG38" s="204"/>
      <c r="LMH38" s="204"/>
      <c r="LMI38" s="204"/>
      <c r="LMJ38" s="204"/>
      <c r="LMK38" s="204"/>
      <c r="LML38" s="204"/>
      <c r="LMM38" s="204"/>
      <c r="LMN38" s="204"/>
      <c r="LMO38" s="204"/>
      <c r="LMP38" s="204"/>
      <c r="LMQ38" s="204"/>
      <c r="LMR38" s="204"/>
      <c r="LMS38" s="204"/>
      <c r="LMT38" s="204"/>
      <c r="LMU38" s="204"/>
      <c r="LMV38" s="204"/>
      <c r="LMW38" s="204"/>
      <c r="LMX38" s="204"/>
      <c r="LMY38" s="204"/>
      <c r="LMZ38" s="204"/>
      <c r="LNA38" s="204"/>
      <c r="LNB38" s="204"/>
      <c r="LNC38" s="204"/>
      <c r="LND38" s="204"/>
      <c r="LNE38" s="204"/>
      <c r="LNF38" s="204"/>
      <c r="LNG38" s="204"/>
      <c r="LNH38" s="204"/>
      <c r="LNI38" s="204"/>
      <c r="LNJ38" s="204"/>
      <c r="LNK38" s="204"/>
      <c r="LNL38" s="204"/>
      <c r="LNM38" s="204"/>
      <c r="LNN38" s="204"/>
      <c r="LNO38" s="204"/>
      <c r="LNP38" s="204"/>
      <c r="LNQ38" s="204"/>
      <c r="LNR38" s="204"/>
      <c r="LNS38" s="204"/>
      <c r="LNT38" s="204"/>
      <c r="LNU38" s="204"/>
      <c r="LNV38" s="204"/>
      <c r="LNW38" s="204"/>
      <c r="LNX38" s="204"/>
      <c r="LNY38" s="204"/>
      <c r="LNZ38" s="204"/>
      <c r="LOA38" s="204"/>
      <c r="LOB38" s="204"/>
      <c r="LOC38" s="204"/>
      <c r="LOD38" s="204"/>
      <c r="LOE38" s="204"/>
      <c r="LOF38" s="204"/>
      <c r="LOG38" s="204"/>
      <c r="LOH38" s="204"/>
      <c r="LOI38" s="204"/>
      <c r="LOJ38" s="204"/>
      <c r="LOK38" s="204"/>
      <c r="LOL38" s="204"/>
      <c r="LOM38" s="204"/>
      <c r="LON38" s="204"/>
      <c r="LOO38" s="204"/>
      <c r="LOP38" s="204"/>
      <c r="LOQ38" s="204"/>
      <c r="LOR38" s="204"/>
      <c r="LOS38" s="204"/>
      <c r="LOT38" s="204"/>
      <c r="LOU38" s="204"/>
      <c r="LOV38" s="204"/>
      <c r="LOW38" s="204"/>
      <c r="LOX38" s="204"/>
      <c r="LOY38" s="204"/>
      <c r="LOZ38" s="204"/>
      <c r="LPA38" s="204"/>
      <c r="LPB38" s="204"/>
      <c r="LPC38" s="204"/>
      <c r="LPD38" s="204"/>
      <c r="LPE38" s="204"/>
      <c r="LPF38" s="204"/>
      <c r="LPG38" s="204"/>
      <c r="LPH38" s="204"/>
      <c r="LPI38" s="204"/>
      <c r="LPJ38" s="204"/>
      <c r="LPK38" s="204"/>
      <c r="LPL38" s="204"/>
      <c r="LPM38" s="204"/>
      <c r="LPN38" s="204"/>
      <c r="LPO38" s="204"/>
      <c r="LPP38" s="204"/>
      <c r="LPQ38" s="204"/>
      <c r="LPR38" s="204"/>
      <c r="LPS38" s="204"/>
      <c r="LPT38" s="204"/>
      <c r="LPU38" s="204"/>
      <c r="LPV38" s="204"/>
      <c r="LPW38" s="204"/>
      <c r="LPX38" s="204"/>
      <c r="LPY38" s="204"/>
      <c r="LPZ38" s="204"/>
      <c r="LQA38" s="204"/>
      <c r="LQB38" s="204"/>
      <c r="LQC38" s="204"/>
      <c r="LQD38" s="204"/>
      <c r="LQE38" s="204"/>
      <c r="LQF38" s="204"/>
      <c r="LQG38" s="204"/>
      <c r="LQH38" s="204"/>
      <c r="LQI38" s="204"/>
      <c r="LQJ38" s="204"/>
      <c r="LQK38" s="204"/>
      <c r="LQL38" s="204"/>
      <c r="LQM38" s="204"/>
      <c r="LQN38" s="204"/>
      <c r="LQO38" s="204"/>
      <c r="LQP38" s="204"/>
      <c r="LQQ38" s="204"/>
      <c r="LQR38" s="204"/>
      <c r="LQS38" s="204"/>
      <c r="LQT38" s="204"/>
      <c r="LQU38" s="204"/>
      <c r="LQV38" s="204"/>
      <c r="LQW38" s="204"/>
      <c r="LQX38" s="204"/>
      <c r="LQY38" s="204"/>
      <c r="LQZ38" s="204"/>
      <c r="LRA38" s="204"/>
      <c r="LRB38" s="204"/>
      <c r="LRC38" s="204"/>
      <c r="LRD38" s="204"/>
      <c r="LRE38" s="204"/>
      <c r="LRF38" s="204"/>
      <c r="LRG38" s="204"/>
      <c r="LRH38" s="204"/>
      <c r="LRI38" s="204"/>
      <c r="LRJ38" s="204"/>
      <c r="LRK38" s="204"/>
      <c r="LRL38" s="204"/>
      <c r="LRM38" s="204"/>
      <c r="LRN38" s="204"/>
      <c r="LRO38" s="204"/>
      <c r="LRP38" s="204"/>
      <c r="LRQ38" s="204"/>
      <c r="LRR38" s="204"/>
      <c r="LRS38" s="204"/>
      <c r="LRT38" s="204"/>
      <c r="LRU38" s="204"/>
      <c r="LRV38" s="204"/>
      <c r="LRW38" s="204"/>
      <c r="LRX38" s="204"/>
      <c r="LRY38" s="204"/>
      <c r="LRZ38" s="204"/>
      <c r="LSA38" s="204"/>
      <c r="LSB38" s="204"/>
      <c r="LSC38" s="204"/>
      <c r="LSD38" s="204"/>
      <c r="LSE38" s="204"/>
      <c r="LSF38" s="204"/>
      <c r="LSG38" s="204"/>
      <c r="LSH38" s="204"/>
      <c r="LSI38" s="204"/>
      <c r="LSJ38" s="204"/>
      <c r="LSK38" s="204"/>
      <c r="LSL38" s="204"/>
      <c r="LSM38" s="204"/>
      <c r="LSN38" s="204"/>
      <c r="LSO38" s="204"/>
      <c r="LSP38" s="204"/>
      <c r="LSQ38" s="204"/>
      <c r="LSR38" s="204"/>
      <c r="LSS38" s="204"/>
      <c r="LST38" s="204"/>
      <c r="LSU38" s="204"/>
      <c r="LSV38" s="204"/>
      <c r="LSW38" s="204"/>
      <c r="LSX38" s="204"/>
      <c r="LSY38" s="204"/>
      <c r="LSZ38" s="204"/>
      <c r="LTA38" s="204"/>
      <c r="LTB38" s="204"/>
      <c r="LTC38" s="204"/>
      <c r="LTD38" s="204"/>
      <c r="LTE38" s="204"/>
      <c r="LTF38" s="204"/>
      <c r="LTG38" s="204"/>
      <c r="LTH38" s="204"/>
      <c r="LTI38" s="204"/>
      <c r="LTJ38" s="204"/>
      <c r="LTK38" s="204"/>
      <c r="LTL38" s="204"/>
      <c r="LTM38" s="204"/>
      <c r="LTN38" s="204"/>
      <c r="LTO38" s="204"/>
      <c r="LTP38" s="204"/>
      <c r="LTQ38" s="204"/>
      <c r="LTR38" s="204"/>
      <c r="LTS38" s="204"/>
      <c r="LTT38" s="204"/>
      <c r="LTU38" s="204"/>
      <c r="LTV38" s="204"/>
      <c r="LTW38" s="204"/>
      <c r="LTX38" s="204"/>
      <c r="LTY38" s="204"/>
      <c r="LTZ38" s="204"/>
      <c r="LUA38" s="204"/>
      <c r="LUB38" s="204"/>
      <c r="LUC38" s="204"/>
      <c r="LUD38" s="204"/>
      <c r="LUE38" s="204"/>
      <c r="LUF38" s="204"/>
      <c r="LUG38" s="204"/>
      <c r="LUH38" s="204"/>
      <c r="LUI38" s="204"/>
      <c r="LUJ38" s="204"/>
      <c r="LUK38" s="204"/>
      <c r="LUL38" s="204"/>
      <c r="LUM38" s="204"/>
      <c r="LUN38" s="204"/>
      <c r="LUO38" s="204"/>
      <c r="LUP38" s="204"/>
      <c r="LUQ38" s="204"/>
      <c r="LUR38" s="204"/>
      <c r="LUS38" s="204"/>
      <c r="LUT38" s="204"/>
      <c r="LUU38" s="204"/>
      <c r="LUV38" s="204"/>
      <c r="LUW38" s="204"/>
      <c r="LUX38" s="204"/>
      <c r="LUY38" s="204"/>
      <c r="LUZ38" s="204"/>
      <c r="LVA38" s="204"/>
      <c r="LVB38" s="204"/>
      <c r="LVC38" s="204"/>
      <c r="LVD38" s="204"/>
      <c r="LVE38" s="204"/>
      <c r="LVF38" s="204"/>
      <c r="LVG38" s="204"/>
      <c r="LVH38" s="204"/>
      <c r="LVI38" s="204"/>
      <c r="LVJ38" s="204"/>
      <c r="LVK38" s="204"/>
      <c r="LVL38" s="204"/>
      <c r="LVM38" s="204"/>
      <c r="LVN38" s="204"/>
      <c r="LVO38" s="204"/>
      <c r="LVP38" s="204"/>
      <c r="LVQ38" s="204"/>
      <c r="LVR38" s="204"/>
      <c r="LVS38" s="204"/>
      <c r="LVT38" s="204"/>
      <c r="LVU38" s="204"/>
      <c r="LVV38" s="204"/>
      <c r="LVW38" s="204"/>
      <c r="LVX38" s="204"/>
      <c r="LVY38" s="204"/>
      <c r="LVZ38" s="204"/>
      <c r="LWA38" s="204"/>
      <c r="LWB38" s="204"/>
      <c r="LWC38" s="204"/>
      <c r="LWD38" s="204"/>
      <c r="LWE38" s="204"/>
      <c r="LWF38" s="204"/>
      <c r="LWG38" s="204"/>
      <c r="LWH38" s="204"/>
      <c r="LWI38" s="204"/>
      <c r="LWJ38" s="204"/>
      <c r="LWK38" s="204"/>
      <c r="LWL38" s="204"/>
      <c r="LWM38" s="204"/>
      <c r="LWN38" s="204"/>
      <c r="LWO38" s="204"/>
      <c r="LWP38" s="204"/>
      <c r="LWQ38" s="204"/>
      <c r="LWR38" s="204"/>
      <c r="LWS38" s="204"/>
      <c r="LWT38" s="204"/>
      <c r="LWU38" s="204"/>
      <c r="LWV38" s="204"/>
      <c r="LWW38" s="204"/>
      <c r="LWX38" s="204"/>
      <c r="LWY38" s="204"/>
      <c r="LWZ38" s="204"/>
      <c r="LXA38" s="204"/>
      <c r="LXB38" s="204"/>
      <c r="LXC38" s="204"/>
      <c r="LXD38" s="204"/>
      <c r="LXE38" s="204"/>
      <c r="LXF38" s="204"/>
      <c r="LXG38" s="204"/>
      <c r="LXH38" s="204"/>
      <c r="LXI38" s="204"/>
      <c r="LXJ38" s="204"/>
      <c r="LXK38" s="204"/>
      <c r="LXL38" s="204"/>
      <c r="LXM38" s="204"/>
      <c r="LXN38" s="204"/>
      <c r="LXO38" s="204"/>
      <c r="LXP38" s="204"/>
      <c r="LXQ38" s="204"/>
      <c r="LXR38" s="204"/>
      <c r="LXS38" s="204"/>
      <c r="LXT38" s="204"/>
      <c r="LXU38" s="204"/>
      <c r="LXV38" s="204"/>
      <c r="LXW38" s="204"/>
      <c r="LXX38" s="204"/>
      <c r="LXY38" s="204"/>
      <c r="LXZ38" s="204"/>
      <c r="LYA38" s="204"/>
      <c r="LYB38" s="204"/>
      <c r="LYC38" s="204"/>
      <c r="LYD38" s="204"/>
      <c r="LYE38" s="204"/>
      <c r="LYF38" s="204"/>
      <c r="LYG38" s="204"/>
      <c r="LYH38" s="204"/>
      <c r="LYI38" s="204"/>
      <c r="LYJ38" s="204"/>
      <c r="LYK38" s="204"/>
      <c r="LYL38" s="204"/>
      <c r="LYM38" s="204"/>
      <c r="LYN38" s="204"/>
      <c r="LYO38" s="204"/>
      <c r="LYP38" s="204"/>
      <c r="LYQ38" s="204"/>
      <c r="LYR38" s="204"/>
      <c r="LYS38" s="204"/>
      <c r="LYT38" s="204"/>
      <c r="LYU38" s="204"/>
      <c r="LYV38" s="204"/>
      <c r="LYW38" s="204"/>
      <c r="LYX38" s="204"/>
      <c r="LYY38" s="204"/>
      <c r="LYZ38" s="204"/>
      <c r="LZA38" s="204"/>
      <c r="LZB38" s="204"/>
      <c r="LZC38" s="204"/>
      <c r="LZD38" s="204"/>
      <c r="LZE38" s="204"/>
      <c r="LZF38" s="204"/>
      <c r="LZG38" s="204"/>
      <c r="LZH38" s="204"/>
      <c r="LZI38" s="204"/>
      <c r="LZJ38" s="204"/>
      <c r="LZK38" s="204"/>
      <c r="LZL38" s="204"/>
      <c r="LZM38" s="204"/>
      <c r="LZN38" s="204"/>
      <c r="LZO38" s="204"/>
      <c r="LZP38" s="204"/>
      <c r="LZQ38" s="204"/>
      <c r="LZR38" s="204"/>
      <c r="LZS38" s="204"/>
      <c r="LZT38" s="204"/>
      <c r="LZU38" s="204"/>
      <c r="LZV38" s="204"/>
      <c r="LZW38" s="204"/>
      <c r="LZX38" s="204"/>
      <c r="LZY38" s="204"/>
      <c r="LZZ38" s="204"/>
      <c r="MAA38" s="204"/>
      <c r="MAB38" s="204"/>
      <c r="MAC38" s="204"/>
      <c r="MAD38" s="204"/>
      <c r="MAE38" s="204"/>
      <c r="MAF38" s="204"/>
      <c r="MAG38" s="204"/>
      <c r="MAH38" s="204"/>
      <c r="MAI38" s="204"/>
      <c r="MAJ38" s="204"/>
      <c r="MAK38" s="204"/>
      <c r="MAL38" s="204"/>
      <c r="MAM38" s="204"/>
      <c r="MAN38" s="204"/>
      <c r="MAO38" s="204"/>
      <c r="MAP38" s="204"/>
      <c r="MAQ38" s="204"/>
      <c r="MAR38" s="204"/>
      <c r="MAS38" s="204"/>
      <c r="MAT38" s="204"/>
      <c r="MAU38" s="204"/>
      <c r="MAV38" s="204"/>
      <c r="MAW38" s="204"/>
      <c r="MAX38" s="204"/>
      <c r="MAY38" s="204"/>
      <c r="MAZ38" s="204"/>
      <c r="MBA38" s="204"/>
      <c r="MBB38" s="204"/>
      <c r="MBC38" s="204"/>
      <c r="MBD38" s="204"/>
      <c r="MBE38" s="204"/>
      <c r="MBF38" s="204"/>
      <c r="MBG38" s="204"/>
      <c r="MBH38" s="204"/>
      <c r="MBI38" s="204"/>
      <c r="MBJ38" s="204"/>
      <c r="MBK38" s="204"/>
      <c r="MBL38" s="204"/>
      <c r="MBM38" s="204"/>
      <c r="MBN38" s="204"/>
      <c r="MBO38" s="204"/>
      <c r="MBP38" s="204"/>
      <c r="MBQ38" s="204"/>
      <c r="MBR38" s="204"/>
      <c r="MBS38" s="204"/>
      <c r="MBT38" s="204"/>
      <c r="MBU38" s="204"/>
      <c r="MBV38" s="204"/>
      <c r="MBW38" s="204"/>
      <c r="MBX38" s="204"/>
      <c r="MBY38" s="204"/>
      <c r="MBZ38" s="204"/>
      <c r="MCA38" s="204"/>
      <c r="MCB38" s="204"/>
      <c r="MCC38" s="204"/>
      <c r="MCD38" s="204"/>
      <c r="MCE38" s="204"/>
      <c r="MCF38" s="204"/>
      <c r="MCG38" s="204"/>
      <c r="MCH38" s="204"/>
      <c r="MCI38" s="204"/>
      <c r="MCJ38" s="204"/>
      <c r="MCK38" s="204"/>
      <c r="MCL38" s="204"/>
      <c r="MCM38" s="204"/>
      <c r="MCN38" s="204"/>
      <c r="MCO38" s="204"/>
      <c r="MCP38" s="204"/>
      <c r="MCQ38" s="204"/>
      <c r="MCR38" s="204"/>
      <c r="MCS38" s="204"/>
      <c r="MCT38" s="204"/>
      <c r="MCU38" s="204"/>
      <c r="MCV38" s="204"/>
      <c r="MCW38" s="204"/>
      <c r="MCX38" s="204"/>
      <c r="MCY38" s="204"/>
      <c r="MCZ38" s="204"/>
      <c r="MDA38" s="204"/>
      <c r="MDB38" s="204"/>
      <c r="MDC38" s="204"/>
      <c r="MDD38" s="204"/>
      <c r="MDE38" s="204"/>
      <c r="MDF38" s="204"/>
      <c r="MDG38" s="204"/>
      <c r="MDH38" s="204"/>
      <c r="MDI38" s="204"/>
      <c r="MDJ38" s="204"/>
      <c r="MDK38" s="204"/>
      <c r="MDL38" s="204"/>
      <c r="MDM38" s="204"/>
      <c r="MDN38" s="204"/>
      <c r="MDO38" s="204"/>
      <c r="MDP38" s="204"/>
      <c r="MDQ38" s="204"/>
      <c r="MDR38" s="204"/>
      <c r="MDS38" s="204"/>
      <c r="MDT38" s="204"/>
      <c r="MDU38" s="204"/>
      <c r="MDV38" s="204"/>
      <c r="MDW38" s="204"/>
      <c r="MDX38" s="204"/>
      <c r="MDY38" s="204"/>
      <c r="MDZ38" s="204"/>
      <c r="MEA38" s="204"/>
      <c r="MEB38" s="204"/>
      <c r="MEC38" s="204"/>
      <c r="MED38" s="204"/>
      <c r="MEE38" s="204"/>
      <c r="MEF38" s="204"/>
      <c r="MEG38" s="204"/>
      <c r="MEH38" s="204"/>
      <c r="MEI38" s="204"/>
      <c r="MEJ38" s="204"/>
      <c r="MEK38" s="204"/>
      <c r="MEL38" s="204"/>
      <c r="MEM38" s="204"/>
      <c r="MEN38" s="204"/>
      <c r="MEO38" s="204"/>
      <c r="MEP38" s="204"/>
      <c r="MEQ38" s="204"/>
      <c r="MER38" s="204"/>
      <c r="MES38" s="204"/>
      <c r="MET38" s="204"/>
      <c r="MEU38" s="204"/>
      <c r="MEV38" s="204"/>
      <c r="MEW38" s="204"/>
      <c r="MEX38" s="204"/>
      <c r="MEY38" s="204"/>
      <c r="MEZ38" s="204"/>
      <c r="MFA38" s="204"/>
      <c r="MFB38" s="204"/>
      <c r="MFC38" s="204"/>
      <c r="MFD38" s="204"/>
      <c r="MFE38" s="204"/>
      <c r="MFF38" s="204"/>
      <c r="MFG38" s="204"/>
      <c r="MFH38" s="204"/>
      <c r="MFI38" s="204"/>
      <c r="MFJ38" s="204"/>
      <c r="MFK38" s="204"/>
      <c r="MFL38" s="204"/>
      <c r="MFM38" s="204"/>
      <c r="MFN38" s="204"/>
      <c r="MFO38" s="204"/>
      <c r="MFP38" s="204"/>
      <c r="MFQ38" s="204"/>
      <c r="MFR38" s="204"/>
      <c r="MFS38" s="204"/>
      <c r="MFT38" s="204"/>
      <c r="MFU38" s="204"/>
      <c r="MFV38" s="204"/>
      <c r="MFW38" s="204"/>
      <c r="MFX38" s="204"/>
      <c r="MFY38" s="204"/>
      <c r="MFZ38" s="204"/>
      <c r="MGA38" s="204"/>
      <c r="MGB38" s="204"/>
      <c r="MGC38" s="204"/>
      <c r="MGD38" s="204"/>
      <c r="MGE38" s="204"/>
      <c r="MGF38" s="204"/>
      <c r="MGG38" s="204"/>
      <c r="MGH38" s="204"/>
      <c r="MGI38" s="204"/>
      <c r="MGJ38" s="204"/>
      <c r="MGK38" s="204"/>
      <c r="MGL38" s="204"/>
      <c r="MGM38" s="204"/>
      <c r="MGN38" s="204"/>
      <c r="MGO38" s="204"/>
      <c r="MGP38" s="204"/>
      <c r="MGQ38" s="204"/>
      <c r="MGR38" s="204"/>
      <c r="MGS38" s="204"/>
      <c r="MGT38" s="204"/>
      <c r="MGU38" s="204"/>
      <c r="MGV38" s="204"/>
      <c r="MGW38" s="204"/>
      <c r="MGX38" s="204"/>
      <c r="MGY38" s="204"/>
      <c r="MGZ38" s="204"/>
      <c r="MHA38" s="204"/>
      <c r="MHB38" s="204"/>
      <c r="MHC38" s="204"/>
      <c r="MHD38" s="204"/>
      <c r="MHE38" s="204"/>
      <c r="MHF38" s="204"/>
      <c r="MHG38" s="204"/>
      <c r="MHH38" s="204"/>
      <c r="MHI38" s="204"/>
      <c r="MHJ38" s="204"/>
      <c r="MHK38" s="204"/>
      <c r="MHL38" s="204"/>
      <c r="MHM38" s="204"/>
      <c r="MHN38" s="204"/>
      <c r="MHO38" s="204"/>
      <c r="MHP38" s="204"/>
      <c r="MHQ38" s="204"/>
      <c r="MHR38" s="204"/>
      <c r="MHS38" s="204"/>
      <c r="MHT38" s="204"/>
      <c r="MHU38" s="204"/>
      <c r="MHV38" s="204"/>
      <c r="MHW38" s="204"/>
      <c r="MHX38" s="204"/>
      <c r="MHY38" s="204"/>
      <c r="MHZ38" s="204"/>
      <c r="MIA38" s="204"/>
      <c r="MIB38" s="204"/>
      <c r="MIC38" s="204"/>
      <c r="MID38" s="204"/>
      <c r="MIE38" s="204"/>
      <c r="MIF38" s="204"/>
      <c r="MIG38" s="204"/>
      <c r="MIH38" s="204"/>
      <c r="MII38" s="204"/>
      <c r="MIJ38" s="204"/>
      <c r="MIK38" s="204"/>
      <c r="MIL38" s="204"/>
      <c r="MIM38" s="204"/>
      <c r="MIN38" s="204"/>
      <c r="MIO38" s="204"/>
      <c r="MIP38" s="204"/>
      <c r="MIQ38" s="204"/>
      <c r="MIR38" s="204"/>
      <c r="MIS38" s="204"/>
      <c r="MIT38" s="204"/>
      <c r="MIU38" s="204"/>
      <c r="MIV38" s="204"/>
      <c r="MIW38" s="204"/>
      <c r="MIX38" s="204"/>
      <c r="MIY38" s="204"/>
      <c r="MIZ38" s="204"/>
      <c r="MJA38" s="204"/>
      <c r="MJB38" s="204"/>
      <c r="MJC38" s="204"/>
      <c r="MJD38" s="204"/>
      <c r="MJE38" s="204"/>
      <c r="MJF38" s="204"/>
      <c r="MJG38" s="204"/>
      <c r="MJH38" s="204"/>
      <c r="MJI38" s="204"/>
      <c r="MJJ38" s="204"/>
      <c r="MJK38" s="204"/>
      <c r="MJL38" s="204"/>
      <c r="MJM38" s="204"/>
      <c r="MJN38" s="204"/>
      <c r="MJO38" s="204"/>
      <c r="MJP38" s="204"/>
      <c r="MJQ38" s="204"/>
      <c r="MJR38" s="204"/>
      <c r="MJS38" s="204"/>
      <c r="MJT38" s="204"/>
      <c r="MJU38" s="204"/>
      <c r="MJV38" s="204"/>
      <c r="MJW38" s="204"/>
      <c r="MJX38" s="204"/>
      <c r="MJY38" s="204"/>
      <c r="MJZ38" s="204"/>
      <c r="MKA38" s="204"/>
      <c r="MKB38" s="204"/>
      <c r="MKC38" s="204"/>
      <c r="MKD38" s="204"/>
      <c r="MKE38" s="204"/>
      <c r="MKF38" s="204"/>
      <c r="MKG38" s="204"/>
      <c r="MKH38" s="204"/>
      <c r="MKI38" s="204"/>
      <c r="MKJ38" s="204"/>
      <c r="MKK38" s="204"/>
      <c r="MKL38" s="204"/>
      <c r="MKM38" s="204"/>
      <c r="MKN38" s="204"/>
      <c r="MKO38" s="204"/>
      <c r="MKP38" s="204"/>
      <c r="MKQ38" s="204"/>
      <c r="MKR38" s="204"/>
      <c r="MKS38" s="204"/>
      <c r="MKT38" s="204"/>
      <c r="MKU38" s="204"/>
      <c r="MKV38" s="204"/>
      <c r="MKW38" s="204"/>
      <c r="MKX38" s="204"/>
      <c r="MKY38" s="204"/>
      <c r="MKZ38" s="204"/>
      <c r="MLA38" s="204"/>
      <c r="MLB38" s="204"/>
      <c r="MLC38" s="204"/>
      <c r="MLD38" s="204"/>
      <c r="MLE38" s="204"/>
      <c r="MLF38" s="204"/>
      <c r="MLG38" s="204"/>
      <c r="MLH38" s="204"/>
      <c r="MLI38" s="204"/>
      <c r="MLJ38" s="204"/>
      <c r="MLK38" s="204"/>
      <c r="MLL38" s="204"/>
      <c r="MLM38" s="204"/>
      <c r="MLN38" s="204"/>
      <c r="MLO38" s="204"/>
      <c r="MLP38" s="204"/>
      <c r="MLQ38" s="204"/>
      <c r="MLR38" s="204"/>
      <c r="MLS38" s="204"/>
      <c r="MLT38" s="204"/>
      <c r="MLU38" s="204"/>
      <c r="MLV38" s="204"/>
      <c r="MLW38" s="204"/>
      <c r="MLX38" s="204"/>
      <c r="MLY38" s="204"/>
      <c r="MLZ38" s="204"/>
      <c r="MMA38" s="204"/>
      <c r="MMB38" s="204"/>
      <c r="MMC38" s="204"/>
      <c r="MMD38" s="204"/>
      <c r="MME38" s="204"/>
      <c r="MMF38" s="204"/>
      <c r="MMG38" s="204"/>
      <c r="MMH38" s="204"/>
      <c r="MMI38" s="204"/>
      <c r="MMJ38" s="204"/>
      <c r="MMK38" s="204"/>
      <c r="MML38" s="204"/>
      <c r="MMM38" s="204"/>
      <c r="MMN38" s="204"/>
      <c r="MMO38" s="204"/>
      <c r="MMP38" s="204"/>
      <c r="MMQ38" s="204"/>
      <c r="MMR38" s="204"/>
      <c r="MMS38" s="204"/>
      <c r="MMT38" s="204"/>
      <c r="MMU38" s="204"/>
      <c r="MMV38" s="204"/>
      <c r="MMW38" s="204"/>
      <c r="MMX38" s="204"/>
      <c r="MMY38" s="204"/>
      <c r="MMZ38" s="204"/>
      <c r="MNA38" s="204"/>
      <c r="MNB38" s="204"/>
      <c r="MNC38" s="204"/>
      <c r="MND38" s="204"/>
      <c r="MNE38" s="204"/>
      <c r="MNF38" s="204"/>
      <c r="MNG38" s="204"/>
      <c r="MNH38" s="204"/>
      <c r="MNI38" s="204"/>
      <c r="MNJ38" s="204"/>
      <c r="MNK38" s="204"/>
      <c r="MNL38" s="204"/>
      <c r="MNM38" s="204"/>
      <c r="MNN38" s="204"/>
      <c r="MNO38" s="204"/>
      <c r="MNP38" s="204"/>
      <c r="MNQ38" s="204"/>
      <c r="MNR38" s="204"/>
      <c r="MNS38" s="204"/>
      <c r="MNT38" s="204"/>
      <c r="MNU38" s="204"/>
      <c r="MNV38" s="204"/>
      <c r="MNW38" s="204"/>
      <c r="MNX38" s="204"/>
      <c r="MNY38" s="204"/>
      <c r="MNZ38" s="204"/>
      <c r="MOA38" s="204"/>
      <c r="MOB38" s="204"/>
      <c r="MOC38" s="204"/>
      <c r="MOD38" s="204"/>
      <c r="MOE38" s="204"/>
      <c r="MOF38" s="204"/>
      <c r="MOG38" s="204"/>
      <c r="MOH38" s="204"/>
      <c r="MOI38" s="204"/>
      <c r="MOJ38" s="204"/>
      <c r="MOK38" s="204"/>
      <c r="MOL38" s="204"/>
      <c r="MOM38" s="204"/>
      <c r="MON38" s="204"/>
      <c r="MOO38" s="204"/>
      <c r="MOP38" s="204"/>
      <c r="MOQ38" s="204"/>
      <c r="MOR38" s="204"/>
      <c r="MOS38" s="204"/>
      <c r="MOT38" s="204"/>
      <c r="MOU38" s="204"/>
      <c r="MOV38" s="204"/>
      <c r="MOW38" s="204"/>
      <c r="MOX38" s="204"/>
      <c r="MOY38" s="204"/>
      <c r="MOZ38" s="204"/>
      <c r="MPA38" s="204"/>
      <c r="MPB38" s="204"/>
      <c r="MPC38" s="204"/>
      <c r="MPD38" s="204"/>
      <c r="MPE38" s="204"/>
      <c r="MPF38" s="204"/>
      <c r="MPG38" s="204"/>
      <c r="MPH38" s="204"/>
      <c r="MPI38" s="204"/>
      <c r="MPJ38" s="204"/>
      <c r="MPK38" s="204"/>
      <c r="MPL38" s="204"/>
      <c r="MPM38" s="204"/>
      <c r="MPN38" s="204"/>
      <c r="MPO38" s="204"/>
      <c r="MPP38" s="204"/>
      <c r="MPQ38" s="204"/>
      <c r="MPR38" s="204"/>
      <c r="MPS38" s="204"/>
      <c r="MPT38" s="204"/>
      <c r="MPU38" s="204"/>
      <c r="MPV38" s="204"/>
      <c r="MPW38" s="204"/>
      <c r="MPX38" s="204"/>
      <c r="MPY38" s="204"/>
      <c r="MPZ38" s="204"/>
      <c r="MQA38" s="204"/>
      <c r="MQB38" s="204"/>
      <c r="MQC38" s="204"/>
      <c r="MQD38" s="204"/>
      <c r="MQE38" s="204"/>
      <c r="MQF38" s="204"/>
      <c r="MQG38" s="204"/>
      <c r="MQH38" s="204"/>
      <c r="MQI38" s="204"/>
      <c r="MQJ38" s="204"/>
      <c r="MQK38" s="204"/>
      <c r="MQL38" s="204"/>
      <c r="MQM38" s="204"/>
      <c r="MQN38" s="204"/>
      <c r="MQO38" s="204"/>
      <c r="MQP38" s="204"/>
      <c r="MQQ38" s="204"/>
      <c r="MQR38" s="204"/>
      <c r="MQS38" s="204"/>
      <c r="MQT38" s="204"/>
      <c r="MQU38" s="204"/>
      <c r="MQV38" s="204"/>
      <c r="MQW38" s="204"/>
      <c r="MQX38" s="204"/>
      <c r="MQY38" s="204"/>
      <c r="MQZ38" s="204"/>
      <c r="MRA38" s="204"/>
      <c r="MRB38" s="204"/>
      <c r="MRC38" s="204"/>
      <c r="MRD38" s="204"/>
      <c r="MRE38" s="204"/>
      <c r="MRF38" s="204"/>
      <c r="MRG38" s="204"/>
      <c r="MRH38" s="204"/>
      <c r="MRI38" s="204"/>
      <c r="MRJ38" s="204"/>
      <c r="MRK38" s="204"/>
      <c r="MRL38" s="204"/>
      <c r="MRM38" s="204"/>
      <c r="MRN38" s="204"/>
      <c r="MRO38" s="204"/>
      <c r="MRP38" s="204"/>
      <c r="MRQ38" s="204"/>
      <c r="MRR38" s="204"/>
      <c r="MRS38" s="204"/>
      <c r="MRT38" s="204"/>
      <c r="MRU38" s="204"/>
      <c r="MRV38" s="204"/>
      <c r="MRW38" s="204"/>
      <c r="MRX38" s="204"/>
      <c r="MRY38" s="204"/>
      <c r="MRZ38" s="204"/>
      <c r="MSA38" s="204"/>
      <c r="MSB38" s="204"/>
      <c r="MSC38" s="204"/>
      <c r="MSD38" s="204"/>
      <c r="MSE38" s="204"/>
      <c r="MSF38" s="204"/>
      <c r="MSG38" s="204"/>
      <c r="MSH38" s="204"/>
      <c r="MSI38" s="204"/>
      <c r="MSJ38" s="204"/>
      <c r="MSK38" s="204"/>
      <c r="MSL38" s="204"/>
      <c r="MSM38" s="204"/>
      <c r="MSN38" s="204"/>
      <c r="MSO38" s="204"/>
      <c r="MSP38" s="204"/>
      <c r="MSQ38" s="204"/>
      <c r="MSR38" s="204"/>
      <c r="MSS38" s="204"/>
      <c r="MST38" s="204"/>
      <c r="MSU38" s="204"/>
      <c r="MSV38" s="204"/>
      <c r="MSW38" s="204"/>
      <c r="MSX38" s="204"/>
      <c r="MSY38" s="204"/>
      <c r="MSZ38" s="204"/>
      <c r="MTA38" s="204"/>
      <c r="MTB38" s="204"/>
      <c r="MTC38" s="204"/>
      <c r="MTD38" s="204"/>
      <c r="MTE38" s="204"/>
      <c r="MTF38" s="204"/>
      <c r="MTG38" s="204"/>
      <c r="MTH38" s="204"/>
      <c r="MTI38" s="204"/>
      <c r="MTJ38" s="204"/>
      <c r="MTK38" s="204"/>
      <c r="MTL38" s="204"/>
      <c r="MTM38" s="204"/>
      <c r="MTN38" s="204"/>
      <c r="MTO38" s="204"/>
      <c r="MTP38" s="204"/>
      <c r="MTQ38" s="204"/>
      <c r="MTR38" s="204"/>
      <c r="MTS38" s="204"/>
      <c r="MTT38" s="204"/>
      <c r="MTU38" s="204"/>
      <c r="MTV38" s="204"/>
      <c r="MTW38" s="204"/>
      <c r="MTX38" s="204"/>
      <c r="MTY38" s="204"/>
      <c r="MTZ38" s="204"/>
      <c r="MUA38" s="204"/>
      <c r="MUB38" s="204"/>
      <c r="MUC38" s="204"/>
      <c r="MUD38" s="204"/>
      <c r="MUE38" s="204"/>
      <c r="MUF38" s="204"/>
      <c r="MUG38" s="204"/>
      <c r="MUH38" s="204"/>
      <c r="MUI38" s="204"/>
      <c r="MUJ38" s="204"/>
      <c r="MUK38" s="204"/>
      <c r="MUL38" s="204"/>
      <c r="MUM38" s="204"/>
      <c r="MUN38" s="204"/>
      <c r="MUO38" s="204"/>
      <c r="MUP38" s="204"/>
      <c r="MUQ38" s="204"/>
      <c r="MUR38" s="204"/>
      <c r="MUS38" s="204"/>
      <c r="MUT38" s="204"/>
      <c r="MUU38" s="204"/>
      <c r="MUV38" s="204"/>
      <c r="MUW38" s="204"/>
      <c r="MUX38" s="204"/>
      <c r="MUY38" s="204"/>
      <c r="MUZ38" s="204"/>
      <c r="MVA38" s="204"/>
      <c r="MVB38" s="204"/>
      <c r="MVC38" s="204"/>
      <c r="MVD38" s="204"/>
      <c r="MVE38" s="204"/>
      <c r="MVF38" s="204"/>
      <c r="MVG38" s="204"/>
      <c r="MVH38" s="204"/>
      <c r="MVI38" s="204"/>
      <c r="MVJ38" s="204"/>
      <c r="MVK38" s="204"/>
      <c r="MVL38" s="204"/>
      <c r="MVM38" s="204"/>
      <c r="MVN38" s="204"/>
      <c r="MVO38" s="204"/>
      <c r="MVP38" s="204"/>
      <c r="MVQ38" s="204"/>
      <c r="MVR38" s="204"/>
      <c r="MVS38" s="204"/>
      <c r="MVT38" s="204"/>
      <c r="MVU38" s="204"/>
      <c r="MVV38" s="204"/>
      <c r="MVW38" s="204"/>
      <c r="MVX38" s="204"/>
      <c r="MVY38" s="204"/>
      <c r="MVZ38" s="204"/>
      <c r="MWA38" s="204"/>
      <c r="MWB38" s="204"/>
      <c r="MWC38" s="204"/>
      <c r="MWD38" s="204"/>
      <c r="MWE38" s="204"/>
      <c r="MWF38" s="204"/>
      <c r="MWG38" s="204"/>
      <c r="MWH38" s="204"/>
      <c r="MWI38" s="204"/>
      <c r="MWJ38" s="204"/>
      <c r="MWK38" s="204"/>
      <c r="MWL38" s="204"/>
      <c r="MWM38" s="204"/>
      <c r="MWN38" s="204"/>
      <c r="MWO38" s="204"/>
      <c r="MWP38" s="204"/>
      <c r="MWQ38" s="204"/>
      <c r="MWR38" s="204"/>
      <c r="MWS38" s="204"/>
      <c r="MWT38" s="204"/>
      <c r="MWU38" s="204"/>
      <c r="MWV38" s="204"/>
      <c r="MWW38" s="204"/>
      <c r="MWX38" s="204"/>
      <c r="MWY38" s="204"/>
      <c r="MWZ38" s="204"/>
      <c r="MXA38" s="204"/>
      <c r="MXB38" s="204"/>
      <c r="MXC38" s="204"/>
      <c r="MXD38" s="204"/>
      <c r="MXE38" s="204"/>
      <c r="MXF38" s="204"/>
      <c r="MXG38" s="204"/>
      <c r="MXH38" s="204"/>
      <c r="MXI38" s="204"/>
      <c r="MXJ38" s="204"/>
      <c r="MXK38" s="204"/>
      <c r="MXL38" s="204"/>
      <c r="MXM38" s="204"/>
      <c r="MXN38" s="204"/>
      <c r="MXO38" s="204"/>
      <c r="MXP38" s="204"/>
      <c r="MXQ38" s="204"/>
      <c r="MXR38" s="204"/>
      <c r="MXS38" s="204"/>
      <c r="MXT38" s="204"/>
      <c r="MXU38" s="204"/>
      <c r="MXV38" s="204"/>
      <c r="MXW38" s="204"/>
      <c r="MXX38" s="204"/>
      <c r="MXY38" s="204"/>
      <c r="MXZ38" s="204"/>
      <c r="MYA38" s="204"/>
      <c r="MYB38" s="204"/>
      <c r="MYC38" s="204"/>
      <c r="MYD38" s="204"/>
      <c r="MYE38" s="204"/>
      <c r="MYF38" s="204"/>
      <c r="MYG38" s="204"/>
      <c r="MYH38" s="204"/>
      <c r="MYI38" s="204"/>
      <c r="MYJ38" s="204"/>
      <c r="MYK38" s="204"/>
      <c r="MYL38" s="204"/>
      <c r="MYM38" s="204"/>
      <c r="MYN38" s="204"/>
      <c r="MYO38" s="204"/>
      <c r="MYP38" s="204"/>
      <c r="MYQ38" s="204"/>
      <c r="MYR38" s="204"/>
      <c r="MYS38" s="204"/>
      <c r="MYT38" s="204"/>
      <c r="MYU38" s="204"/>
      <c r="MYV38" s="204"/>
      <c r="MYW38" s="204"/>
      <c r="MYX38" s="204"/>
      <c r="MYY38" s="204"/>
      <c r="MYZ38" s="204"/>
      <c r="MZA38" s="204"/>
      <c r="MZB38" s="204"/>
      <c r="MZC38" s="204"/>
      <c r="MZD38" s="204"/>
      <c r="MZE38" s="204"/>
      <c r="MZF38" s="204"/>
      <c r="MZG38" s="204"/>
      <c r="MZH38" s="204"/>
      <c r="MZI38" s="204"/>
      <c r="MZJ38" s="204"/>
      <c r="MZK38" s="204"/>
      <c r="MZL38" s="204"/>
      <c r="MZM38" s="204"/>
      <c r="MZN38" s="204"/>
      <c r="MZO38" s="204"/>
      <c r="MZP38" s="204"/>
      <c r="MZQ38" s="204"/>
      <c r="MZR38" s="204"/>
      <c r="MZS38" s="204"/>
      <c r="MZT38" s="204"/>
      <c r="MZU38" s="204"/>
      <c r="MZV38" s="204"/>
      <c r="MZW38" s="204"/>
      <c r="MZX38" s="204"/>
      <c r="MZY38" s="204"/>
      <c r="MZZ38" s="204"/>
      <c r="NAA38" s="204"/>
      <c r="NAB38" s="204"/>
      <c r="NAC38" s="204"/>
      <c r="NAD38" s="204"/>
      <c r="NAE38" s="204"/>
      <c r="NAF38" s="204"/>
      <c r="NAG38" s="204"/>
      <c r="NAH38" s="204"/>
      <c r="NAI38" s="204"/>
      <c r="NAJ38" s="204"/>
      <c r="NAK38" s="204"/>
      <c r="NAL38" s="204"/>
      <c r="NAM38" s="204"/>
      <c r="NAN38" s="204"/>
      <c r="NAO38" s="204"/>
      <c r="NAP38" s="204"/>
      <c r="NAQ38" s="204"/>
      <c r="NAR38" s="204"/>
      <c r="NAS38" s="204"/>
      <c r="NAT38" s="204"/>
      <c r="NAU38" s="204"/>
      <c r="NAV38" s="204"/>
      <c r="NAW38" s="204"/>
      <c r="NAX38" s="204"/>
      <c r="NAY38" s="204"/>
      <c r="NAZ38" s="204"/>
      <c r="NBA38" s="204"/>
      <c r="NBB38" s="204"/>
      <c r="NBC38" s="204"/>
      <c r="NBD38" s="204"/>
      <c r="NBE38" s="204"/>
      <c r="NBF38" s="204"/>
      <c r="NBG38" s="204"/>
      <c r="NBH38" s="204"/>
      <c r="NBI38" s="204"/>
      <c r="NBJ38" s="204"/>
      <c r="NBK38" s="204"/>
      <c r="NBL38" s="204"/>
      <c r="NBM38" s="204"/>
      <c r="NBN38" s="204"/>
      <c r="NBO38" s="204"/>
      <c r="NBP38" s="204"/>
      <c r="NBQ38" s="204"/>
      <c r="NBR38" s="204"/>
      <c r="NBS38" s="204"/>
      <c r="NBT38" s="204"/>
      <c r="NBU38" s="204"/>
      <c r="NBV38" s="204"/>
      <c r="NBW38" s="204"/>
      <c r="NBX38" s="204"/>
      <c r="NBY38" s="204"/>
      <c r="NBZ38" s="204"/>
      <c r="NCA38" s="204"/>
      <c r="NCB38" s="204"/>
      <c r="NCC38" s="204"/>
      <c r="NCD38" s="204"/>
      <c r="NCE38" s="204"/>
      <c r="NCF38" s="204"/>
      <c r="NCG38" s="204"/>
      <c r="NCH38" s="204"/>
      <c r="NCI38" s="204"/>
      <c r="NCJ38" s="204"/>
      <c r="NCK38" s="204"/>
      <c r="NCL38" s="204"/>
      <c r="NCM38" s="204"/>
      <c r="NCN38" s="204"/>
      <c r="NCO38" s="204"/>
      <c r="NCP38" s="204"/>
      <c r="NCQ38" s="204"/>
      <c r="NCR38" s="204"/>
      <c r="NCS38" s="204"/>
      <c r="NCT38" s="204"/>
      <c r="NCU38" s="204"/>
      <c r="NCV38" s="204"/>
      <c r="NCW38" s="204"/>
      <c r="NCX38" s="204"/>
      <c r="NCY38" s="204"/>
      <c r="NCZ38" s="204"/>
      <c r="NDA38" s="204"/>
      <c r="NDB38" s="204"/>
      <c r="NDC38" s="204"/>
      <c r="NDD38" s="204"/>
      <c r="NDE38" s="204"/>
      <c r="NDF38" s="204"/>
      <c r="NDG38" s="204"/>
      <c r="NDH38" s="204"/>
      <c r="NDI38" s="204"/>
      <c r="NDJ38" s="204"/>
      <c r="NDK38" s="204"/>
      <c r="NDL38" s="204"/>
      <c r="NDM38" s="204"/>
      <c r="NDN38" s="204"/>
      <c r="NDO38" s="204"/>
      <c r="NDP38" s="204"/>
      <c r="NDQ38" s="204"/>
      <c r="NDR38" s="204"/>
      <c r="NDS38" s="204"/>
      <c r="NDT38" s="204"/>
      <c r="NDU38" s="204"/>
      <c r="NDV38" s="204"/>
      <c r="NDW38" s="204"/>
      <c r="NDX38" s="204"/>
      <c r="NDY38" s="204"/>
      <c r="NDZ38" s="204"/>
      <c r="NEA38" s="204"/>
      <c r="NEB38" s="204"/>
      <c r="NEC38" s="204"/>
      <c r="NED38" s="204"/>
      <c r="NEE38" s="204"/>
      <c r="NEF38" s="204"/>
      <c r="NEG38" s="204"/>
      <c r="NEH38" s="204"/>
      <c r="NEI38" s="204"/>
      <c r="NEJ38" s="204"/>
      <c r="NEK38" s="204"/>
      <c r="NEL38" s="204"/>
      <c r="NEM38" s="204"/>
      <c r="NEN38" s="204"/>
      <c r="NEO38" s="204"/>
      <c r="NEP38" s="204"/>
      <c r="NEQ38" s="204"/>
      <c r="NER38" s="204"/>
      <c r="NES38" s="204"/>
      <c r="NET38" s="204"/>
      <c r="NEU38" s="204"/>
      <c r="NEV38" s="204"/>
      <c r="NEW38" s="204"/>
      <c r="NEX38" s="204"/>
      <c r="NEY38" s="204"/>
      <c r="NEZ38" s="204"/>
      <c r="NFA38" s="204"/>
      <c r="NFB38" s="204"/>
      <c r="NFC38" s="204"/>
      <c r="NFD38" s="204"/>
      <c r="NFE38" s="204"/>
      <c r="NFF38" s="204"/>
      <c r="NFG38" s="204"/>
      <c r="NFH38" s="204"/>
      <c r="NFI38" s="204"/>
      <c r="NFJ38" s="204"/>
      <c r="NFK38" s="204"/>
      <c r="NFL38" s="204"/>
      <c r="NFM38" s="204"/>
      <c r="NFN38" s="204"/>
      <c r="NFO38" s="204"/>
      <c r="NFP38" s="204"/>
      <c r="NFQ38" s="204"/>
      <c r="NFR38" s="204"/>
      <c r="NFS38" s="204"/>
      <c r="NFT38" s="204"/>
      <c r="NFU38" s="204"/>
      <c r="NFV38" s="204"/>
      <c r="NFW38" s="204"/>
      <c r="NFX38" s="204"/>
      <c r="NFY38" s="204"/>
      <c r="NFZ38" s="204"/>
      <c r="NGA38" s="204"/>
      <c r="NGB38" s="204"/>
      <c r="NGC38" s="204"/>
      <c r="NGD38" s="204"/>
      <c r="NGE38" s="204"/>
      <c r="NGF38" s="204"/>
      <c r="NGG38" s="204"/>
      <c r="NGH38" s="204"/>
      <c r="NGI38" s="204"/>
      <c r="NGJ38" s="204"/>
      <c r="NGK38" s="204"/>
      <c r="NGL38" s="204"/>
      <c r="NGM38" s="204"/>
      <c r="NGN38" s="204"/>
      <c r="NGO38" s="204"/>
      <c r="NGP38" s="204"/>
      <c r="NGQ38" s="204"/>
      <c r="NGR38" s="204"/>
      <c r="NGS38" s="204"/>
      <c r="NGT38" s="204"/>
      <c r="NGU38" s="204"/>
      <c r="NGV38" s="204"/>
      <c r="NGW38" s="204"/>
      <c r="NGX38" s="204"/>
      <c r="NGY38" s="204"/>
      <c r="NGZ38" s="204"/>
      <c r="NHA38" s="204"/>
      <c r="NHB38" s="204"/>
      <c r="NHC38" s="204"/>
      <c r="NHD38" s="204"/>
      <c r="NHE38" s="204"/>
      <c r="NHF38" s="204"/>
      <c r="NHG38" s="204"/>
      <c r="NHH38" s="204"/>
      <c r="NHI38" s="204"/>
      <c r="NHJ38" s="204"/>
      <c r="NHK38" s="204"/>
      <c r="NHL38" s="204"/>
      <c r="NHM38" s="204"/>
      <c r="NHN38" s="204"/>
      <c r="NHO38" s="204"/>
      <c r="NHP38" s="204"/>
      <c r="NHQ38" s="204"/>
      <c r="NHR38" s="204"/>
      <c r="NHS38" s="204"/>
      <c r="NHT38" s="204"/>
      <c r="NHU38" s="204"/>
      <c r="NHV38" s="204"/>
      <c r="NHW38" s="204"/>
      <c r="NHX38" s="204"/>
      <c r="NHY38" s="204"/>
      <c r="NHZ38" s="204"/>
      <c r="NIA38" s="204"/>
      <c r="NIB38" s="204"/>
      <c r="NIC38" s="204"/>
      <c r="NID38" s="204"/>
      <c r="NIE38" s="204"/>
      <c r="NIF38" s="204"/>
      <c r="NIG38" s="204"/>
      <c r="NIH38" s="204"/>
      <c r="NII38" s="204"/>
      <c r="NIJ38" s="204"/>
      <c r="NIK38" s="204"/>
      <c r="NIL38" s="204"/>
      <c r="NIM38" s="204"/>
      <c r="NIN38" s="204"/>
      <c r="NIO38" s="204"/>
      <c r="NIP38" s="204"/>
      <c r="NIQ38" s="204"/>
      <c r="NIR38" s="204"/>
      <c r="NIS38" s="204"/>
      <c r="NIT38" s="204"/>
      <c r="NIU38" s="204"/>
      <c r="NIV38" s="204"/>
      <c r="NIW38" s="204"/>
      <c r="NIX38" s="204"/>
      <c r="NIY38" s="204"/>
      <c r="NIZ38" s="204"/>
      <c r="NJA38" s="204"/>
      <c r="NJB38" s="204"/>
      <c r="NJC38" s="204"/>
      <c r="NJD38" s="204"/>
      <c r="NJE38" s="204"/>
      <c r="NJF38" s="204"/>
      <c r="NJG38" s="204"/>
      <c r="NJH38" s="204"/>
      <c r="NJI38" s="204"/>
      <c r="NJJ38" s="204"/>
      <c r="NJK38" s="204"/>
      <c r="NJL38" s="204"/>
      <c r="NJM38" s="204"/>
      <c r="NJN38" s="204"/>
      <c r="NJO38" s="204"/>
      <c r="NJP38" s="204"/>
      <c r="NJQ38" s="204"/>
      <c r="NJR38" s="204"/>
      <c r="NJS38" s="204"/>
      <c r="NJT38" s="204"/>
      <c r="NJU38" s="204"/>
      <c r="NJV38" s="204"/>
      <c r="NJW38" s="204"/>
      <c r="NJX38" s="204"/>
      <c r="NJY38" s="204"/>
      <c r="NJZ38" s="204"/>
      <c r="NKA38" s="204"/>
      <c r="NKB38" s="204"/>
      <c r="NKC38" s="204"/>
      <c r="NKD38" s="204"/>
      <c r="NKE38" s="204"/>
      <c r="NKF38" s="204"/>
      <c r="NKG38" s="204"/>
      <c r="NKH38" s="204"/>
      <c r="NKI38" s="204"/>
      <c r="NKJ38" s="204"/>
      <c r="NKK38" s="204"/>
      <c r="NKL38" s="204"/>
      <c r="NKM38" s="204"/>
      <c r="NKN38" s="204"/>
      <c r="NKO38" s="204"/>
      <c r="NKP38" s="204"/>
      <c r="NKQ38" s="204"/>
      <c r="NKR38" s="204"/>
      <c r="NKS38" s="204"/>
      <c r="NKT38" s="204"/>
      <c r="NKU38" s="204"/>
      <c r="NKV38" s="204"/>
      <c r="NKW38" s="204"/>
      <c r="NKX38" s="204"/>
      <c r="NKY38" s="204"/>
      <c r="NKZ38" s="204"/>
      <c r="NLA38" s="204"/>
      <c r="NLB38" s="204"/>
      <c r="NLC38" s="204"/>
      <c r="NLD38" s="204"/>
      <c r="NLE38" s="204"/>
      <c r="NLF38" s="204"/>
      <c r="NLG38" s="204"/>
      <c r="NLH38" s="204"/>
      <c r="NLI38" s="204"/>
      <c r="NLJ38" s="204"/>
      <c r="NLK38" s="204"/>
      <c r="NLL38" s="204"/>
      <c r="NLM38" s="204"/>
      <c r="NLN38" s="204"/>
      <c r="NLO38" s="204"/>
      <c r="NLP38" s="204"/>
      <c r="NLQ38" s="204"/>
      <c r="NLR38" s="204"/>
      <c r="NLS38" s="204"/>
      <c r="NLT38" s="204"/>
      <c r="NLU38" s="204"/>
      <c r="NLV38" s="204"/>
      <c r="NLW38" s="204"/>
      <c r="NLX38" s="204"/>
      <c r="NLY38" s="204"/>
      <c r="NLZ38" s="204"/>
      <c r="NMA38" s="204"/>
      <c r="NMB38" s="204"/>
      <c r="NMC38" s="204"/>
      <c r="NMD38" s="204"/>
      <c r="NME38" s="204"/>
      <c r="NMF38" s="204"/>
      <c r="NMG38" s="204"/>
      <c r="NMH38" s="204"/>
      <c r="NMI38" s="204"/>
      <c r="NMJ38" s="204"/>
      <c r="NMK38" s="204"/>
      <c r="NML38" s="204"/>
      <c r="NMM38" s="204"/>
      <c r="NMN38" s="204"/>
      <c r="NMO38" s="204"/>
      <c r="NMP38" s="204"/>
      <c r="NMQ38" s="204"/>
      <c r="NMR38" s="204"/>
      <c r="NMS38" s="204"/>
      <c r="NMT38" s="204"/>
      <c r="NMU38" s="204"/>
      <c r="NMV38" s="204"/>
      <c r="NMW38" s="204"/>
      <c r="NMX38" s="204"/>
      <c r="NMY38" s="204"/>
      <c r="NMZ38" s="204"/>
      <c r="NNA38" s="204"/>
      <c r="NNB38" s="204"/>
      <c r="NNC38" s="204"/>
      <c r="NND38" s="204"/>
      <c r="NNE38" s="204"/>
      <c r="NNF38" s="204"/>
      <c r="NNG38" s="204"/>
      <c r="NNH38" s="204"/>
      <c r="NNI38" s="204"/>
      <c r="NNJ38" s="204"/>
      <c r="NNK38" s="204"/>
      <c r="NNL38" s="204"/>
      <c r="NNM38" s="204"/>
      <c r="NNN38" s="204"/>
      <c r="NNO38" s="204"/>
      <c r="NNP38" s="204"/>
      <c r="NNQ38" s="204"/>
      <c r="NNR38" s="204"/>
      <c r="NNS38" s="204"/>
      <c r="NNT38" s="204"/>
      <c r="NNU38" s="204"/>
      <c r="NNV38" s="204"/>
      <c r="NNW38" s="204"/>
      <c r="NNX38" s="204"/>
      <c r="NNY38" s="204"/>
      <c r="NNZ38" s="204"/>
      <c r="NOA38" s="204"/>
      <c r="NOB38" s="204"/>
      <c r="NOC38" s="204"/>
      <c r="NOD38" s="204"/>
      <c r="NOE38" s="204"/>
      <c r="NOF38" s="204"/>
      <c r="NOG38" s="204"/>
      <c r="NOH38" s="204"/>
      <c r="NOI38" s="204"/>
      <c r="NOJ38" s="204"/>
      <c r="NOK38" s="204"/>
      <c r="NOL38" s="204"/>
      <c r="NOM38" s="204"/>
      <c r="NON38" s="204"/>
      <c r="NOO38" s="204"/>
      <c r="NOP38" s="204"/>
      <c r="NOQ38" s="204"/>
      <c r="NOR38" s="204"/>
      <c r="NOS38" s="204"/>
      <c r="NOT38" s="204"/>
      <c r="NOU38" s="204"/>
      <c r="NOV38" s="204"/>
      <c r="NOW38" s="204"/>
      <c r="NOX38" s="204"/>
      <c r="NOY38" s="204"/>
      <c r="NOZ38" s="204"/>
      <c r="NPA38" s="204"/>
      <c r="NPB38" s="204"/>
      <c r="NPC38" s="204"/>
      <c r="NPD38" s="204"/>
      <c r="NPE38" s="204"/>
      <c r="NPF38" s="204"/>
      <c r="NPG38" s="204"/>
      <c r="NPH38" s="204"/>
      <c r="NPI38" s="204"/>
      <c r="NPJ38" s="204"/>
      <c r="NPK38" s="204"/>
      <c r="NPL38" s="204"/>
      <c r="NPM38" s="204"/>
      <c r="NPN38" s="204"/>
      <c r="NPO38" s="204"/>
      <c r="NPP38" s="204"/>
      <c r="NPQ38" s="204"/>
      <c r="NPR38" s="204"/>
      <c r="NPS38" s="204"/>
      <c r="NPT38" s="204"/>
      <c r="NPU38" s="204"/>
      <c r="NPV38" s="204"/>
      <c r="NPW38" s="204"/>
      <c r="NPX38" s="204"/>
      <c r="NPY38" s="204"/>
      <c r="NPZ38" s="204"/>
      <c r="NQA38" s="204"/>
      <c r="NQB38" s="204"/>
      <c r="NQC38" s="204"/>
      <c r="NQD38" s="204"/>
      <c r="NQE38" s="204"/>
      <c r="NQF38" s="204"/>
      <c r="NQG38" s="204"/>
      <c r="NQH38" s="204"/>
      <c r="NQI38" s="204"/>
      <c r="NQJ38" s="204"/>
      <c r="NQK38" s="204"/>
      <c r="NQL38" s="204"/>
      <c r="NQM38" s="204"/>
      <c r="NQN38" s="204"/>
      <c r="NQO38" s="204"/>
      <c r="NQP38" s="204"/>
      <c r="NQQ38" s="204"/>
      <c r="NQR38" s="204"/>
      <c r="NQS38" s="204"/>
      <c r="NQT38" s="204"/>
      <c r="NQU38" s="204"/>
      <c r="NQV38" s="204"/>
      <c r="NQW38" s="204"/>
      <c r="NQX38" s="204"/>
      <c r="NQY38" s="204"/>
      <c r="NQZ38" s="204"/>
      <c r="NRA38" s="204"/>
      <c r="NRB38" s="204"/>
      <c r="NRC38" s="204"/>
      <c r="NRD38" s="204"/>
      <c r="NRE38" s="204"/>
      <c r="NRF38" s="204"/>
      <c r="NRG38" s="204"/>
      <c r="NRH38" s="204"/>
      <c r="NRI38" s="204"/>
      <c r="NRJ38" s="204"/>
      <c r="NRK38" s="204"/>
      <c r="NRL38" s="204"/>
      <c r="NRM38" s="204"/>
      <c r="NRN38" s="204"/>
      <c r="NRO38" s="204"/>
      <c r="NRP38" s="204"/>
      <c r="NRQ38" s="204"/>
      <c r="NRR38" s="204"/>
      <c r="NRS38" s="204"/>
      <c r="NRT38" s="204"/>
      <c r="NRU38" s="204"/>
      <c r="NRV38" s="204"/>
      <c r="NRW38" s="204"/>
      <c r="NRX38" s="204"/>
      <c r="NRY38" s="204"/>
      <c r="NRZ38" s="204"/>
      <c r="NSA38" s="204"/>
      <c r="NSB38" s="204"/>
      <c r="NSC38" s="204"/>
      <c r="NSD38" s="204"/>
      <c r="NSE38" s="204"/>
      <c r="NSF38" s="204"/>
      <c r="NSG38" s="204"/>
      <c r="NSH38" s="204"/>
      <c r="NSI38" s="204"/>
      <c r="NSJ38" s="204"/>
      <c r="NSK38" s="204"/>
      <c r="NSL38" s="204"/>
      <c r="NSM38" s="204"/>
      <c r="NSN38" s="204"/>
      <c r="NSO38" s="204"/>
      <c r="NSP38" s="204"/>
      <c r="NSQ38" s="204"/>
      <c r="NSR38" s="204"/>
      <c r="NSS38" s="204"/>
      <c r="NST38" s="204"/>
      <c r="NSU38" s="204"/>
      <c r="NSV38" s="204"/>
      <c r="NSW38" s="204"/>
      <c r="NSX38" s="204"/>
      <c r="NSY38" s="204"/>
      <c r="NSZ38" s="204"/>
      <c r="NTA38" s="204"/>
      <c r="NTB38" s="204"/>
      <c r="NTC38" s="204"/>
      <c r="NTD38" s="204"/>
      <c r="NTE38" s="204"/>
      <c r="NTF38" s="204"/>
      <c r="NTG38" s="204"/>
      <c r="NTH38" s="204"/>
      <c r="NTI38" s="204"/>
      <c r="NTJ38" s="204"/>
      <c r="NTK38" s="204"/>
      <c r="NTL38" s="204"/>
      <c r="NTM38" s="204"/>
      <c r="NTN38" s="204"/>
      <c r="NTO38" s="204"/>
      <c r="NTP38" s="204"/>
      <c r="NTQ38" s="204"/>
      <c r="NTR38" s="204"/>
      <c r="NTS38" s="204"/>
      <c r="NTT38" s="204"/>
      <c r="NTU38" s="204"/>
      <c r="NTV38" s="204"/>
      <c r="NTW38" s="204"/>
      <c r="NTX38" s="204"/>
      <c r="NTY38" s="204"/>
      <c r="NTZ38" s="204"/>
      <c r="NUA38" s="204"/>
      <c r="NUB38" s="204"/>
      <c r="NUC38" s="204"/>
      <c r="NUD38" s="204"/>
      <c r="NUE38" s="204"/>
      <c r="NUF38" s="204"/>
      <c r="NUG38" s="204"/>
      <c r="NUH38" s="204"/>
      <c r="NUI38" s="204"/>
      <c r="NUJ38" s="204"/>
      <c r="NUK38" s="204"/>
      <c r="NUL38" s="204"/>
      <c r="NUM38" s="204"/>
      <c r="NUN38" s="204"/>
      <c r="NUO38" s="204"/>
      <c r="NUP38" s="204"/>
      <c r="NUQ38" s="204"/>
      <c r="NUR38" s="204"/>
      <c r="NUS38" s="204"/>
      <c r="NUT38" s="204"/>
      <c r="NUU38" s="204"/>
      <c r="NUV38" s="204"/>
      <c r="NUW38" s="204"/>
      <c r="NUX38" s="204"/>
      <c r="NUY38" s="204"/>
      <c r="NUZ38" s="204"/>
      <c r="NVA38" s="204"/>
      <c r="NVB38" s="204"/>
      <c r="NVC38" s="204"/>
      <c r="NVD38" s="204"/>
      <c r="NVE38" s="204"/>
      <c r="NVF38" s="204"/>
      <c r="NVG38" s="204"/>
      <c r="NVH38" s="204"/>
      <c r="NVI38" s="204"/>
      <c r="NVJ38" s="204"/>
      <c r="NVK38" s="204"/>
      <c r="NVL38" s="204"/>
      <c r="NVM38" s="204"/>
      <c r="NVN38" s="204"/>
      <c r="NVO38" s="204"/>
      <c r="NVP38" s="204"/>
      <c r="NVQ38" s="204"/>
      <c r="NVR38" s="204"/>
      <c r="NVS38" s="204"/>
      <c r="NVT38" s="204"/>
      <c r="NVU38" s="204"/>
      <c r="NVV38" s="204"/>
      <c r="NVW38" s="204"/>
      <c r="NVX38" s="204"/>
      <c r="NVY38" s="204"/>
      <c r="NVZ38" s="204"/>
      <c r="NWA38" s="204"/>
      <c r="NWB38" s="204"/>
      <c r="NWC38" s="204"/>
      <c r="NWD38" s="204"/>
      <c r="NWE38" s="204"/>
      <c r="NWF38" s="204"/>
      <c r="NWG38" s="204"/>
      <c r="NWH38" s="204"/>
      <c r="NWI38" s="204"/>
      <c r="NWJ38" s="204"/>
      <c r="NWK38" s="204"/>
      <c r="NWL38" s="204"/>
      <c r="NWM38" s="204"/>
      <c r="NWN38" s="204"/>
      <c r="NWO38" s="204"/>
      <c r="NWP38" s="204"/>
      <c r="NWQ38" s="204"/>
      <c r="NWR38" s="204"/>
      <c r="NWS38" s="204"/>
      <c r="NWT38" s="204"/>
      <c r="NWU38" s="204"/>
      <c r="NWV38" s="204"/>
      <c r="NWW38" s="204"/>
      <c r="NWX38" s="204"/>
      <c r="NWY38" s="204"/>
      <c r="NWZ38" s="204"/>
      <c r="NXA38" s="204"/>
      <c r="NXB38" s="204"/>
      <c r="NXC38" s="204"/>
      <c r="NXD38" s="204"/>
      <c r="NXE38" s="204"/>
      <c r="NXF38" s="204"/>
      <c r="NXG38" s="204"/>
      <c r="NXH38" s="204"/>
      <c r="NXI38" s="204"/>
      <c r="NXJ38" s="204"/>
      <c r="NXK38" s="204"/>
      <c r="NXL38" s="204"/>
      <c r="NXM38" s="204"/>
      <c r="NXN38" s="204"/>
      <c r="NXO38" s="204"/>
      <c r="NXP38" s="204"/>
      <c r="NXQ38" s="204"/>
      <c r="NXR38" s="204"/>
      <c r="NXS38" s="204"/>
      <c r="NXT38" s="204"/>
      <c r="NXU38" s="204"/>
      <c r="NXV38" s="204"/>
      <c r="NXW38" s="204"/>
      <c r="NXX38" s="204"/>
      <c r="NXY38" s="204"/>
      <c r="NXZ38" s="204"/>
      <c r="NYA38" s="204"/>
      <c r="NYB38" s="204"/>
      <c r="NYC38" s="204"/>
      <c r="NYD38" s="204"/>
      <c r="NYE38" s="204"/>
      <c r="NYF38" s="204"/>
      <c r="NYG38" s="204"/>
      <c r="NYH38" s="204"/>
      <c r="NYI38" s="204"/>
      <c r="NYJ38" s="204"/>
      <c r="NYK38" s="204"/>
      <c r="NYL38" s="204"/>
      <c r="NYM38" s="204"/>
      <c r="NYN38" s="204"/>
      <c r="NYO38" s="204"/>
      <c r="NYP38" s="204"/>
      <c r="NYQ38" s="204"/>
      <c r="NYR38" s="204"/>
      <c r="NYS38" s="204"/>
      <c r="NYT38" s="204"/>
      <c r="NYU38" s="204"/>
      <c r="NYV38" s="204"/>
      <c r="NYW38" s="204"/>
      <c r="NYX38" s="204"/>
      <c r="NYY38" s="204"/>
      <c r="NYZ38" s="204"/>
      <c r="NZA38" s="204"/>
      <c r="NZB38" s="204"/>
      <c r="NZC38" s="204"/>
      <c r="NZD38" s="204"/>
      <c r="NZE38" s="204"/>
      <c r="NZF38" s="204"/>
      <c r="NZG38" s="204"/>
      <c r="NZH38" s="204"/>
      <c r="NZI38" s="204"/>
      <c r="NZJ38" s="204"/>
      <c r="NZK38" s="204"/>
      <c r="NZL38" s="204"/>
      <c r="NZM38" s="204"/>
      <c r="NZN38" s="204"/>
      <c r="NZO38" s="204"/>
      <c r="NZP38" s="204"/>
      <c r="NZQ38" s="204"/>
      <c r="NZR38" s="204"/>
      <c r="NZS38" s="204"/>
      <c r="NZT38" s="204"/>
      <c r="NZU38" s="204"/>
      <c r="NZV38" s="204"/>
      <c r="NZW38" s="204"/>
      <c r="NZX38" s="204"/>
      <c r="NZY38" s="204"/>
      <c r="NZZ38" s="204"/>
      <c r="OAA38" s="204"/>
      <c r="OAB38" s="204"/>
      <c r="OAC38" s="204"/>
      <c r="OAD38" s="204"/>
      <c r="OAE38" s="204"/>
      <c r="OAF38" s="204"/>
      <c r="OAG38" s="204"/>
      <c r="OAH38" s="204"/>
      <c r="OAI38" s="204"/>
      <c r="OAJ38" s="204"/>
      <c r="OAK38" s="204"/>
      <c r="OAL38" s="204"/>
      <c r="OAM38" s="204"/>
      <c r="OAN38" s="204"/>
      <c r="OAO38" s="204"/>
      <c r="OAP38" s="204"/>
      <c r="OAQ38" s="204"/>
      <c r="OAR38" s="204"/>
      <c r="OAS38" s="204"/>
      <c r="OAT38" s="204"/>
      <c r="OAU38" s="204"/>
      <c r="OAV38" s="204"/>
      <c r="OAW38" s="204"/>
      <c r="OAX38" s="204"/>
      <c r="OAY38" s="204"/>
      <c r="OAZ38" s="204"/>
      <c r="OBA38" s="204"/>
      <c r="OBB38" s="204"/>
      <c r="OBC38" s="204"/>
      <c r="OBD38" s="204"/>
      <c r="OBE38" s="204"/>
      <c r="OBF38" s="204"/>
      <c r="OBG38" s="204"/>
      <c r="OBH38" s="204"/>
      <c r="OBI38" s="204"/>
      <c r="OBJ38" s="204"/>
      <c r="OBK38" s="204"/>
      <c r="OBL38" s="204"/>
      <c r="OBM38" s="204"/>
      <c r="OBN38" s="204"/>
      <c r="OBO38" s="204"/>
      <c r="OBP38" s="204"/>
      <c r="OBQ38" s="204"/>
      <c r="OBR38" s="204"/>
      <c r="OBS38" s="204"/>
      <c r="OBT38" s="204"/>
      <c r="OBU38" s="204"/>
      <c r="OBV38" s="204"/>
      <c r="OBW38" s="204"/>
      <c r="OBX38" s="204"/>
      <c r="OBY38" s="204"/>
      <c r="OBZ38" s="204"/>
      <c r="OCA38" s="204"/>
      <c r="OCB38" s="204"/>
      <c r="OCC38" s="204"/>
      <c r="OCD38" s="204"/>
      <c r="OCE38" s="204"/>
      <c r="OCF38" s="204"/>
      <c r="OCG38" s="204"/>
      <c r="OCH38" s="204"/>
      <c r="OCI38" s="204"/>
      <c r="OCJ38" s="204"/>
      <c r="OCK38" s="204"/>
      <c r="OCL38" s="204"/>
      <c r="OCM38" s="204"/>
      <c r="OCN38" s="204"/>
      <c r="OCO38" s="204"/>
      <c r="OCP38" s="204"/>
      <c r="OCQ38" s="204"/>
      <c r="OCR38" s="204"/>
      <c r="OCS38" s="204"/>
      <c r="OCT38" s="204"/>
      <c r="OCU38" s="204"/>
      <c r="OCV38" s="204"/>
      <c r="OCW38" s="204"/>
      <c r="OCX38" s="204"/>
      <c r="OCY38" s="204"/>
      <c r="OCZ38" s="204"/>
      <c r="ODA38" s="204"/>
      <c r="ODB38" s="204"/>
      <c r="ODC38" s="204"/>
      <c r="ODD38" s="204"/>
      <c r="ODE38" s="204"/>
      <c r="ODF38" s="204"/>
      <c r="ODG38" s="204"/>
      <c r="ODH38" s="204"/>
      <c r="ODI38" s="204"/>
      <c r="ODJ38" s="204"/>
      <c r="ODK38" s="204"/>
      <c r="ODL38" s="204"/>
      <c r="ODM38" s="204"/>
      <c r="ODN38" s="204"/>
      <c r="ODO38" s="204"/>
      <c r="ODP38" s="204"/>
      <c r="ODQ38" s="204"/>
      <c r="ODR38" s="204"/>
      <c r="ODS38" s="204"/>
      <c r="ODT38" s="204"/>
      <c r="ODU38" s="204"/>
      <c r="ODV38" s="204"/>
      <c r="ODW38" s="204"/>
      <c r="ODX38" s="204"/>
      <c r="ODY38" s="204"/>
      <c r="ODZ38" s="204"/>
      <c r="OEA38" s="204"/>
      <c r="OEB38" s="204"/>
      <c r="OEC38" s="204"/>
      <c r="OED38" s="204"/>
      <c r="OEE38" s="204"/>
      <c r="OEF38" s="204"/>
      <c r="OEG38" s="204"/>
      <c r="OEH38" s="204"/>
      <c r="OEI38" s="204"/>
      <c r="OEJ38" s="204"/>
      <c r="OEK38" s="204"/>
      <c r="OEL38" s="204"/>
      <c r="OEM38" s="204"/>
      <c r="OEN38" s="204"/>
      <c r="OEO38" s="204"/>
      <c r="OEP38" s="204"/>
      <c r="OEQ38" s="204"/>
      <c r="OER38" s="204"/>
      <c r="OES38" s="204"/>
      <c r="OET38" s="204"/>
      <c r="OEU38" s="204"/>
      <c r="OEV38" s="204"/>
      <c r="OEW38" s="204"/>
      <c r="OEX38" s="204"/>
      <c r="OEY38" s="204"/>
      <c r="OEZ38" s="204"/>
      <c r="OFA38" s="204"/>
      <c r="OFB38" s="204"/>
      <c r="OFC38" s="204"/>
      <c r="OFD38" s="204"/>
      <c r="OFE38" s="204"/>
      <c r="OFF38" s="204"/>
      <c r="OFG38" s="204"/>
      <c r="OFH38" s="204"/>
      <c r="OFI38" s="204"/>
      <c r="OFJ38" s="204"/>
      <c r="OFK38" s="204"/>
      <c r="OFL38" s="204"/>
      <c r="OFM38" s="204"/>
      <c r="OFN38" s="204"/>
      <c r="OFO38" s="204"/>
      <c r="OFP38" s="204"/>
      <c r="OFQ38" s="204"/>
      <c r="OFR38" s="204"/>
      <c r="OFS38" s="204"/>
      <c r="OFT38" s="204"/>
      <c r="OFU38" s="204"/>
      <c r="OFV38" s="204"/>
      <c r="OFW38" s="204"/>
      <c r="OFX38" s="204"/>
      <c r="OFY38" s="204"/>
      <c r="OFZ38" s="204"/>
      <c r="OGA38" s="204"/>
      <c r="OGB38" s="204"/>
      <c r="OGC38" s="204"/>
      <c r="OGD38" s="204"/>
      <c r="OGE38" s="204"/>
      <c r="OGF38" s="204"/>
      <c r="OGG38" s="204"/>
      <c r="OGH38" s="204"/>
      <c r="OGI38" s="204"/>
      <c r="OGJ38" s="204"/>
      <c r="OGK38" s="204"/>
      <c r="OGL38" s="204"/>
      <c r="OGM38" s="204"/>
      <c r="OGN38" s="204"/>
      <c r="OGO38" s="204"/>
      <c r="OGP38" s="204"/>
      <c r="OGQ38" s="204"/>
      <c r="OGR38" s="204"/>
      <c r="OGS38" s="204"/>
      <c r="OGT38" s="204"/>
      <c r="OGU38" s="204"/>
      <c r="OGV38" s="204"/>
      <c r="OGW38" s="204"/>
      <c r="OGX38" s="204"/>
      <c r="OGY38" s="204"/>
      <c r="OGZ38" s="204"/>
      <c r="OHA38" s="204"/>
      <c r="OHB38" s="204"/>
      <c r="OHC38" s="204"/>
      <c r="OHD38" s="204"/>
      <c r="OHE38" s="204"/>
      <c r="OHF38" s="204"/>
      <c r="OHG38" s="204"/>
      <c r="OHH38" s="204"/>
      <c r="OHI38" s="204"/>
      <c r="OHJ38" s="204"/>
      <c r="OHK38" s="204"/>
      <c r="OHL38" s="204"/>
      <c r="OHM38" s="204"/>
      <c r="OHN38" s="204"/>
      <c r="OHO38" s="204"/>
      <c r="OHP38" s="204"/>
      <c r="OHQ38" s="204"/>
      <c r="OHR38" s="204"/>
      <c r="OHS38" s="204"/>
      <c r="OHT38" s="204"/>
      <c r="OHU38" s="204"/>
      <c r="OHV38" s="204"/>
      <c r="OHW38" s="204"/>
      <c r="OHX38" s="204"/>
      <c r="OHY38" s="204"/>
      <c r="OHZ38" s="204"/>
      <c r="OIA38" s="204"/>
      <c r="OIB38" s="204"/>
      <c r="OIC38" s="204"/>
      <c r="OID38" s="204"/>
      <c r="OIE38" s="204"/>
      <c r="OIF38" s="204"/>
      <c r="OIG38" s="204"/>
      <c r="OIH38" s="204"/>
      <c r="OII38" s="204"/>
      <c r="OIJ38" s="204"/>
      <c r="OIK38" s="204"/>
      <c r="OIL38" s="204"/>
      <c r="OIM38" s="204"/>
      <c r="OIN38" s="204"/>
      <c r="OIO38" s="204"/>
      <c r="OIP38" s="204"/>
      <c r="OIQ38" s="204"/>
      <c r="OIR38" s="204"/>
      <c r="OIS38" s="204"/>
      <c r="OIT38" s="204"/>
      <c r="OIU38" s="204"/>
      <c r="OIV38" s="204"/>
      <c r="OIW38" s="204"/>
      <c r="OIX38" s="204"/>
      <c r="OIY38" s="204"/>
      <c r="OIZ38" s="204"/>
      <c r="OJA38" s="204"/>
      <c r="OJB38" s="204"/>
      <c r="OJC38" s="204"/>
      <c r="OJD38" s="204"/>
      <c r="OJE38" s="204"/>
      <c r="OJF38" s="204"/>
      <c r="OJG38" s="204"/>
      <c r="OJH38" s="204"/>
      <c r="OJI38" s="204"/>
      <c r="OJJ38" s="204"/>
      <c r="OJK38" s="204"/>
      <c r="OJL38" s="204"/>
      <c r="OJM38" s="204"/>
      <c r="OJN38" s="204"/>
      <c r="OJO38" s="204"/>
      <c r="OJP38" s="204"/>
      <c r="OJQ38" s="204"/>
      <c r="OJR38" s="204"/>
      <c r="OJS38" s="204"/>
      <c r="OJT38" s="204"/>
      <c r="OJU38" s="204"/>
      <c r="OJV38" s="204"/>
      <c r="OJW38" s="204"/>
      <c r="OJX38" s="204"/>
      <c r="OJY38" s="204"/>
      <c r="OJZ38" s="204"/>
      <c r="OKA38" s="204"/>
      <c r="OKB38" s="204"/>
      <c r="OKC38" s="204"/>
      <c r="OKD38" s="204"/>
      <c r="OKE38" s="204"/>
      <c r="OKF38" s="204"/>
      <c r="OKG38" s="204"/>
      <c r="OKH38" s="204"/>
      <c r="OKI38" s="204"/>
      <c r="OKJ38" s="204"/>
      <c r="OKK38" s="204"/>
      <c r="OKL38" s="204"/>
      <c r="OKM38" s="204"/>
      <c r="OKN38" s="204"/>
      <c r="OKO38" s="204"/>
      <c r="OKP38" s="204"/>
      <c r="OKQ38" s="204"/>
      <c r="OKR38" s="204"/>
      <c r="OKS38" s="204"/>
      <c r="OKT38" s="204"/>
      <c r="OKU38" s="204"/>
      <c r="OKV38" s="204"/>
      <c r="OKW38" s="204"/>
      <c r="OKX38" s="204"/>
      <c r="OKY38" s="204"/>
      <c r="OKZ38" s="204"/>
      <c r="OLA38" s="204"/>
      <c r="OLB38" s="204"/>
      <c r="OLC38" s="204"/>
      <c r="OLD38" s="204"/>
      <c r="OLE38" s="204"/>
      <c r="OLF38" s="204"/>
      <c r="OLG38" s="204"/>
      <c r="OLH38" s="204"/>
      <c r="OLI38" s="204"/>
      <c r="OLJ38" s="204"/>
      <c r="OLK38" s="204"/>
      <c r="OLL38" s="204"/>
      <c r="OLM38" s="204"/>
      <c r="OLN38" s="204"/>
      <c r="OLO38" s="204"/>
      <c r="OLP38" s="204"/>
      <c r="OLQ38" s="204"/>
      <c r="OLR38" s="204"/>
      <c r="OLS38" s="204"/>
      <c r="OLT38" s="204"/>
      <c r="OLU38" s="204"/>
      <c r="OLV38" s="204"/>
      <c r="OLW38" s="204"/>
      <c r="OLX38" s="204"/>
      <c r="OLY38" s="204"/>
      <c r="OLZ38" s="204"/>
      <c r="OMA38" s="204"/>
      <c r="OMB38" s="204"/>
      <c r="OMC38" s="204"/>
      <c r="OMD38" s="204"/>
      <c r="OME38" s="204"/>
      <c r="OMF38" s="204"/>
      <c r="OMG38" s="204"/>
      <c r="OMH38" s="204"/>
      <c r="OMI38" s="204"/>
      <c r="OMJ38" s="204"/>
      <c r="OMK38" s="204"/>
      <c r="OML38" s="204"/>
      <c r="OMM38" s="204"/>
      <c r="OMN38" s="204"/>
      <c r="OMO38" s="204"/>
      <c r="OMP38" s="204"/>
      <c r="OMQ38" s="204"/>
      <c r="OMR38" s="204"/>
      <c r="OMS38" s="204"/>
      <c r="OMT38" s="204"/>
      <c r="OMU38" s="204"/>
      <c r="OMV38" s="204"/>
      <c r="OMW38" s="204"/>
      <c r="OMX38" s="204"/>
      <c r="OMY38" s="204"/>
      <c r="OMZ38" s="204"/>
      <c r="ONA38" s="204"/>
      <c r="ONB38" s="204"/>
      <c r="ONC38" s="204"/>
      <c r="OND38" s="204"/>
      <c r="ONE38" s="204"/>
      <c r="ONF38" s="204"/>
      <c r="ONG38" s="204"/>
      <c r="ONH38" s="204"/>
      <c r="ONI38" s="204"/>
      <c r="ONJ38" s="204"/>
      <c r="ONK38" s="204"/>
      <c r="ONL38" s="204"/>
      <c r="ONM38" s="204"/>
      <c r="ONN38" s="204"/>
      <c r="ONO38" s="204"/>
      <c r="ONP38" s="204"/>
      <c r="ONQ38" s="204"/>
      <c r="ONR38" s="204"/>
      <c r="ONS38" s="204"/>
      <c r="ONT38" s="204"/>
      <c r="ONU38" s="204"/>
      <c r="ONV38" s="204"/>
      <c r="ONW38" s="204"/>
      <c r="ONX38" s="204"/>
      <c r="ONY38" s="204"/>
      <c r="ONZ38" s="204"/>
      <c r="OOA38" s="204"/>
      <c r="OOB38" s="204"/>
      <c r="OOC38" s="204"/>
      <c r="OOD38" s="204"/>
      <c r="OOE38" s="204"/>
      <c r="OOF38" s="204"/>
      <c r="OOG38" s="204"/>
      <c r="OOH38" s="204"/>
      <c r="OOI38" s="204"/>
      <c r="OOJ38" s="204"/>
      <c r="OOK38" s="204"/>
      <c r="OOL38" s="204"/>
      <c r="OOM38" s="204"/>
      <c r="OON38" s="204"/>
      <c r="OOO38" s="204"/>
      <c r="OOP38" s="204"/>
      <c r="OOQ38" s="204"/>
      <c r="OOR38" s="204"/>
      <c r="OOS38" s="204"/>
      <c r="OOT38" s="204"/>
      <c r="OOU38" s="204"/>
      <c r="OOV38" s="204"/>
      <c r="OOW38" s="204"/>
      <c r="OOX38" s="204"/>
      <c r="OOY38" s="204"/>
      <c r="OOZ38" s="204"/>
      <c r="OPA38" s="204"/>
      <c r="OPB38" s="204"/>
      <c r="OPC38" s="204"/>
      <c r="OPD38" s="204"/>
      <c r="OPE38" s="204"/>
      <c r="OPF38" s="204"/>
      <c r="OPG38" s="204"/>
      <c r="OPH38" s="204"/>
      <c r="OPI38" s="204"/>
      <c r="OPJ38" s="204"/>
      <c r="OPK38" s="204"/>
      <c r="OPL38" s="204"/>
      <c r="OPM38" s="204"/>
      <c r="OPN38" s="204"/>
      <c r="OPO38" s="204"/>
      <c r="OPP38" s="204"/>
      <c r="OPQ38" s="204"/>
      <c r="OPR38" s="204"/>
      <c r="OPS38" s="204"/>
      <c r="OPT38" s="204"/>
      <c r="OPU38" s="204"/>
      <c r="OPV38" s="204"/>
      <c r="OPW38" s="204"/>
      <c r="OPX38" s="204"/>
      <c r="OPY38" s="204"/>
      <c r="OPZ38" s="204"/>
      <c r="OQA38" s="204"/>
      <c r="OQB38" s="204"/>
      <c r="OQC38" s="204"/>
      <c r="OQD38" s="204"/>
      <c r="OQE38" s="204"/>
      <c r="OQF38" s="204"/>
      <c r="OQG38" s="204"/>
      <c r="OQH38" s="204"/>
      <c r="OQI38" s="204"/>
      <c r="OQJ38" s="204"/>
      <c r="OQK38" s="204"/>
      <c r="OQL38" s="204"/>
      <c r="OQM38" s="204"/>
      <c r="OQN38" s="204"/>
      <c r="OQO38" s="204"/>
      <c r="OQP38" s="204"/>
      <c r="OQQ38" s="204"/>
      <c r="OQR38" s="204"/>
      <c r="OQS38" s="204"/>
      <c r="OQT38" s="204"/>
      <c r="OQU38" s="204"/>
      <c r="OQV38" s="204"/>
      <c r="OQW38" s="204"/>
      <c r="OQX38" s="204"/>
      <c r="OQY38" s="204"/>
      <c r="OQZ38" s="204"/>
      <c r="ORA38" s="204"/>
      <c r="ORB38" s="204"/>
      <c r="ORC38" s="204"/>
      <c r="ORD38" s="204"/>
      <c r="ORE38" s="204"/>
      <c r="ORF38" s="204"/>
      <c r="ORG38" s="204"/>
      <c r="ORH38" s="204"/>
      <c r="ORI38" s="204"/>
      <c r="ORJ38" s="204"/>
      <c r="ORK38" s="204"/>
      <c r="ORL38" s="204"/>
      <c r="ORM38" s="204"/>
      <c r="ORN38" s="204"/>
      <c r="ORO38" s="204"/>
      <c r="ORP38" s="204"/>
      <c r="ORQ38" s="204"/>
      <c r="ORR38" s="204"/>
      <c r="ORS38" s="204"/>
      <c r="ORT38" s="204"/>
      <c r="ORU38" s="204"/>
      <c r="ORV38" s="204"/>
      <c r="ORW38" s="204"/>
      <c r="ORX38" s="204"/>
      <c r="ORY38" s="204"/>
      <c r="ORZ38" s="204"/>
      <c r="OSA38" s="204"/>
      <c r="OSB38" s="204"/>
      <c r="OSC38" s="204"/>
      <c r="OSD38" s="204"/>
      <c r="OSE38" s="204"/>
      <c r="OSF38" s="204"/>
      <c r="OSG38" s="204"/>
      <c r="OSH38" s="204"/>
      <c r="OSI38" s="204"/>
      <c r="OSJ38" s="204"/>
      <c r="OSK38" s="204"/>
      <c r="OSL38" s="204"/>
      <c r="OSM38" s="204"/>
      <c r="OSN38" s="204"/>
      <c r="OSO38" s="204"/>
      <c r="OSP38" s="204"/>
      <c r="OSQ38" s="204"/>
      <c r="OSR38" s="204"/>
      <c r="OSS38" s="204"/>
      <c r="OST38" s="204"/>
      <c r="OSU38" s="204"/>
      <c r="OSV38" s="204"/>
      <c r="OSW38" s="204"/>
      <c r="OSX38" s="204"/>
      <c r="OSY38" s="204"/>
      <c r="OSZ38" s="204"/>
      <c r="OTA38" s="204"/>
      <c r="OTB38" s="204"/>
      <c r="OTC38" s="204"/>
      <c r="OTD38" s="204"/>
      <c r="OTE38" s="204"/>
      <c r="OTF38" s="204"/>
      <c r="OTG38" s="204"/>
      <c r="OTH38" s="204"/>
      <c r="OTI38" s="204"/>
      <c r="OTJ38" s="204"/>
      <c r="OTK38" s="204"/>
      <c r="OTL38" s="204"/>
      <c r="OTM38" s="204"/>
      <c r="OTN38" s="204"/>
      <c r="OTO38" s="204"/>
      <c r="OTP38" s="204"/>
      <c r="OTQ38" s="204"/>
      <c r="OTR38" s="204"/>
      <c r="OTS38" s="204"/>
      <c r="OTT38" s="204"/>
      <c r="OTU38" s="204"/>
      <c r="OTV38" s="204"/>
      <c r="OTW38" s="204"/>
      <c r="OTX38" s="204"/>
      <c r="OTY38" s="204"/>
      <c r="OTZ38" s="204"/>
      <c r="OUA38" s="204"/>
      <c r="OUB38" s="204"/>
      <c r="OUC38" s="204"/>
      <c r="OUD38" s="204"/>
      <c r="OUE38" s="204"/>
      <c r="OUF38" s="204"/>
      <c r="OUG38" s="204"/>
      <c r="OUH38" s="204"/>
      <c r="OUI38" s="204"/>
      <c r="OUJ38" s="204"/>
      <c r="OUK38" s="204"/>
      <c r="OUL38" s="204"/>
      <c r="OUM38" s="204"/>
      <c r="OUN38" s="204"/>
      <c r="OUO38" s="204"/>
      <c r="OUP38" s="204"/>
      <c r="OUQ38" s="204"/>
      <c r="OUR38" s="204"/>
      <c r="OUS38" s="204"/>
      <c r="OUT38" s="204"/>
      <c r="OUU38" s="204"/>
      <c r="OUV38" s="204"/>
      <c r="OUW38" s="204"/>
      <c r="OUX38" s="204"/>
      <c r="OUY38" s="204"/>
      <c r="OUZ38" s="204"/>
      <c r="OVA38" s="204"/>
      <c r="OVB38" s="204"/>
      <c r="OVC38" s="204"/>
      <c r="OVD38" s="204"/>
      <c r="OVE38" s="204"/>
      <c r="OVF38" s="204"/>
      <c r="OVG38" s="204"/>
      <c r="OVH38" s="204"/>
      <c r="OVI38" s="204"/>
      <c r="OVJ38" s="204"/>
      <c r="OVK38" s="204"/>
      <c r="OVL38" s="204"/>
      <c r="OVM38" s="204"/>
      <c r="OVN38" s="204"/>
      <c r="OVO38" s="204"/>
      <c r="OVP38" s="204"/>
      <c r="OVQ38" s="204"/>
      <c r="OVR38" s="204"/>
      <c r="OVS38" s="204"/>
      <c r="OVT38" s="204"/>
      <c r="OVU38" s="204"/>
      <c r="OVV38" s="204"/>
      <c r="OVW38" s="204"/>
      <c r="OVX38" s="204"/>
      <c r="OVY38" s="204"/>
      <c r="OVZ38" s="204"/>
      <c r="OWA38" s="204"/>
      <c r="OWB38" s="204"/>
      <c r="OWC38" s="204"/>
      <c r="OWD38" s="204"/>
      <c r="OWE38" s="204"/>
      <c r="OWF38" s="204"/>
      <c r="OWG38" s="204"/>
      <c r="OWH38" s="204"/>
      <c r="OWI38" s="204"/>
      <c r="OWJ38" s="204"/>
      <c r="OWK38" s="204"/>
      <c r="OWL38" s="204"/>
      <c r="OWM38" s="204"/>
      <c r="OWN38" s="204"/>
      <c r="OWO38" s="204"/>
      <c r="OWP38" s="204"/>
      <c r="OWQ38" s="204"/>
      <c r="OWR38" s="204"/>
      <c r="OWS38" s="204"/>
      <c r="OWT38" s="204"/>
      <c r="OWU38" s="204"/>
      <c r="OWV38" s="204"/>
      <c r="OWW38" s="204"/>
      <c r="OWX38" s="204"/>
      <c r="OWY38" s="204"/>
      <c r="OWZ38" s="204"/>
      <c r="OXA38" s="204"/>
      <c r="OXB38" s="204"/>
      <c r="OXC38" s="204"/>
      <c r="OXD38" s="204"/>
      <c r="OXE38" s="204"/>
      <c r="OXF38" s="204"/>
      <c r="OXG38" s="204"/>
      <c r="OXH38" s="204"/>
      <c r="OXI38" s="204"/>
      <c r="OXJ38" s="204"/>
      <c r="OXK38" s="204"/>
      <c r="OXL38" s="204"/>
      <c r="OXM38" s="204"/>
      <c r="OXN38" s="204"/>
      <c r="OXO38" s="204"/>
      <c r="OXP38" s="204"/>
      <c r="OXQ38" s="204"/>
      <c r="OXR38" s="204"/>
      <c r="OXS38" s="204"/>
      <c r="OXT38" s="204"/>
      <c r="OXU38" s="204"/>
      <c r="OXV38" s="204"/>
      <c r="OXW38" s="204"/>
      <c r="OXX38" s="204"/>
      <c r="OXY38" s="204"/>
      <c r="OXZ38" s="204"/>
      <c r="OYA38" s="204"/>
      <c r="OYB38" s="204"/>
      <c r="OYC38" s="204"/>
      <c r="OYD38" s="204"/>
      <c r="OYE38" s="204"/>
      <c r="OYF38" s="204"/>
      <c r="OYG38" s="204"/>
      <c r="OYH38" s="204"/>
      <c r="OYI38" s="204"/>
      <c r="OYJ38" s="204"/>
      <c r="OYK38" s="204"/>
      <c r="OYL38" s="204"/>
      <c r="OYM38" s="204"/>
      <c r="OYN38" s="204"/>
      <c r="OYO38" s="204"/>
      <c r="OYP38" s="204"/>
      <c r="OYQ38" s="204"/>
      <c r="OYR38" s="204"/>
      <c r="OYS38" s="204"/>
      <c r="OYT38" s="204"/>
      <c r="OYU38" s="204"/>
      <c r="OYV38" s="204"/>
      <c r="OYW38" s="204"/>
      <c r="OYX38" s="204"/>
      <c r="OYY38" s="204"/>
      <c r="OYZ38" s="204"/>
      <c r="OZA38" s="204"/>
      <c r="OZB38" s="204"/>
      <c r="OZC38" s="204"/>
      <c r="OZD38" s="204"/>
      <c r="OZE38" s="204"/>
      <c r="OZF38" s="204"/>
      <c r="OZG38" s="204"/>
      <c r="OZH38" s="204"/>
      <c r="OZI38" s="204"/>
      <c r="OZJ38" s="204"/>
      <c r="OZK38" s="204"/>
      <c r="OZL38" s="204"/>
      <c r="OZM38" s="204"/>
      <c r="OZN38" s="204"/>
      <c r="OZO38" s="204"/>
      <c r="OZP38" s="204"/>
      <c r="OZQ38" s="204"/>
      <c r="OZR38" s="204"/>
      <c r="OZS38" s="204"/>
      <c r="OZT38" s="204"/>
      <c r="OZU38" s="204"/>
      <c r="OZV38" s="204"/>
      <c r="OZW38" s="204"/>
      <c r="OZX38" s="204"/>
      <c r="OZY38" s="204"/>
      <c r="OZZ38" s="204"/>
      <c r="PAA38" s="204"/>
      <c r="PAB38" s="204"/>
      <c r="PAC38" s="204"/>
      <c r="PAD38" s="204"/>
      <c r="PAE38" s="204"/>
      <c r="PAF38" s="204"/>
      <c r="PAG38" s="204"/>
      <c r="PAH38" s="204"/>
      <c r="PAI38" s="204"/>
      <c r="PAJ38" s="204"/>
      <c r="PAK38" s="204"/>
      <c r="PAL38" s="204"/>
      <c r="PAM38" s="204"/>
      <c r="PAN38" s="204"/>
      <c r="PAO38" s="204"/>
      <c r="PAP38" s="204"/>
      <c r="PAQ38" s="204"/>
      <c r="PAR38" s="204"/>
      <c r="PAS38" s="204"/>
      <c r="PAT38" s="204"/>
      <c r="PAU38" s="204"/>
      <c r="PAV38" s="204"/>
      <c r="PAW38" s="204"/>
      <c r="PAX38" s="204"/>
      <c r="PAY38" s="204"/>
      <c r="PAZ38" s="204"/>
      <c r="PBA38" s="204"/>
      <c r="PBB38" s="204"/>
      <c r="PBC38" s="204"/>
      <c r="PBD38" s="204"/>
      <c r="PBE38" s="204"/>
      <c r="PBF38" s="204"/>
      <c r="PBG38" s="204"/>
      <c r="PBH38" s="204"/>
      <c r="PBI38" s="204"/>
      <c r="PBJ38" s="204"/>
      <c r="PBK38" s="204"/>
      <c r="PBL38" s="204"/>
      <c r="PBM38" s="204"/>
      <c r="PBN38" s="204"/>
      <c r="PBO38" s="204"/>
      <c r="PBP38" s="204"/>
      <c r="PBQ38" s="204"/>
      <c r="PBR38" s="204"/>
      <c r="PBS38" s="204"/>
      <c r="PBT38" s="204"/>
      <c r="PBU38" s="204"/>
      <c r="PBV38" s="204"/>
      <c r="PBW38" s="204"/>
      <c r="PBX38" s="204"/>
      <c r="PBY38" s="204"/>
      <c r="PBZ38" s="204"/>
      <c r="PCA38" s="204"/>
      <c r="PCB38" s="204"/>
      <c r="PCC38" s="204"/>
      <c r="PCD38" s="204"/>
      <c r="PCE38" s="204"/>
      <c r="PCF38" s="204"/>
      <c r="PCG38" s="204"/>
      <c r="PCH38" s="204"/>
      <c r="PCI38" s="204"/>
      <c r="PCJ38" s="204"/>
      <c r="PCK38" s="204"/>
      <c r="PCL38" s="204"/>
      <c r="PCM38" s="204"/>
      <c r="PCN38" s="204"/>
      <c r="PCO38" s="204"/>
      <c r="PCP38" s="204"/>
      <c r="PCQ38" s="204"/>
      <c r="PCR38" s="204"/>
      <c r="PCS38" s="204"/>
      <c r="PCT38" s="204"/>
      <c r="PCU38" s="204"/>
      <c r="PCV38" s="204"/>
      <c r="PCW38" s="204"/>
      <c r="PCX38" s="204"/>
      <c r="PCY38" s="204"/>
      <c r="PCZ38" s="204"/>
      <c r="PDA38" s="204"/>
      <c r="PDB38" s="204"/>
      <c r="PDC38" s="204"/>
      <c r="PDD38" s="204"/>
      <c r="PDE38" s="204"/>
      <c r="PDF38" s="204"/>
      <c r="PDG38" s="204"/>
      <c r="PDH38" s="204"/>
      <c r="PDI38" s="204"/>
      <c r="PDJ38" s="204"/>
      <c r="PDK38" s="204"/>
      <c r="PDL38" s="204"/>
      <c r="PDM38" s="204"/>
      <c r="PDN38" s="204"/>
      <c r="PDO38" s="204"/>
      <c r="PDP38" s="204"/>
      <c r="PDQ38" s="204"/>
      <c r="PDR38" s="204"/>
      <c r="PDS38" s="204"/>
      <c r="PDT38" s="204"/>
      <c r="PDU38" s="204"/>
      <c r="PDV38" s="204"/>
      <c r="PDW38" s="204"/>
      <c r="PDX38" s="204"/>
      <c r="PDY38" s="204"/>
      <c r="PDZ38" s="204"/>
      <c r="PEA38" s="204"/>
      <c r="PEB38" s="204"/>
      <c r="PEC38" s="204"/>
      <c r="PED38" s="204"/>
      <c r="PEE38" s="204"/>
      <c r="PEF38" s="204"/>
      <c r="PEG38" s="204"/>
      <c r="PEH38" s="204"/>
      <c r="PEI38" s="204"/>
      <c r="PEJ38" s="204"/>
      <c r="PEK38" s="204"/>
      <c r="PEL38" s="204"/>
      <c r="PEM38" s="204"/>
      <c r="PEN38" s="204"/>
      <c r="PEO38" s="204"/>
      <c r="PEP38" s="204"/>
      <c r="PEQ38" s="204"/>
      <c r="PER38" s="204"/>
      <c r="PES38" s="204"/>
      <c r="PET38" s="204"/>
      <c r="PEU38" s="204"/>
      <c r="PEV38" s="204"/>
      <c r="PEW38" s="204"/>
      <c r="PEX38" s="204"/>
      <c r="PEY38" s="204"/>
      <c r="PEZ38" s="204"/>
      <c r="PFA38" s="204"/>
      <c r="PFB38" s="204"/>
      <c r="PFC38" s="204"/>
      <c r="PFD38" s="204"/>
      <c r="PFE38" s="204"/>
      <c r="PFF38" s="204"/>
      <c r="PFG38" s="204"/>
      <c r="PFH38" s="204"/>
      <c r="PFI38" s="204"/>
      <c r="PFJ38" s="204"/>
      <c r="PFK38" s="204"/>
      <c r="PFL38" s="204"/>
      <c r="PFM38" s="204"/>
      <c r="PFN38" s="204"/>
      <c r="PFO38" s="204"/>
      <c r="PFP38" s="204"/>
      <c r="PFQ38" s="204"/>
      <c r="PFR38" s="204"/>
      <c r="PFS38" s="204"/>
      <c r="PFT38" s="204"/>
      <c r="PFU38" s="204"/>
      <c r="PFV38" s="204"/>
      <c r="PFW38" s="204"/>
      <c r="PFX38" s="204"/>
      <c r="PFY38" s="204"/>
      <c r="PFZ38" s="204"/>
      <c r="PGA38" s="204"/>
      <c r="PGB38" s="204"/>
      <c r="PGC38" s="204"/>
      <c r="PGD38" s="204"/>
      <c r="PGE38" s="204"/>
      <c r="PGF38" s="204"/>
      <c r="PGG38" s="204"/>
      <c r="PGH38" s="204"/>
      <c r="PGI38" s="204"/>
      <c r="PGJ38" s="204"/>
      <c r="PGK38" s="204"/>
      <c r="PGL38" s="204"/>
      <c r="PGM38" s="204"/>
      <c r="PGN38" s="204"/>
      <c r="PGO38" s="204"/>
      <c r="PGP38" s="204"/>
      <c r="PGQ38" s="204"/>
      <c r="PGR38" s="204"/>
      <c r="PGS38" s="204"/>
      <c r="PGT38" s="204"/>
      <c r="PGU38" s="204"/>
      <c r="PGV38" s="204"/>
      <c r="PGW38" s="204"/>
      <c r="PGX38" s="204"/>
      <c r="PGY38" s="204"/>
      <c r="PGZ38" s="204"/>
      <c r="PHA38" s="204"/>
      <c r="PHB38" s="204"/>
      <c r="PHC38" s="204"/>
      <c r="PHD38" s="204"/>
      <c r="PHE38" s="204"/>
      <c r="PHF38" s="204"/>
      <c r="PHG38" s="204"/>
      <c r="PHH38" s="204"/>
      <c r="PHI38" s="204"/>
      <c r="PHJ38" s="204"/>
      <c r="PHK38" s="204"/>
      <c r="PHL38" s="204"/>
      <c r="PHM38" s="204"/>
      <c r="PHN38" s="204"/>
      <c r="PHO38" s="204"/>
      <c r="PHP38" s="204"/>
      <c r="PHQ38" s="204"/>
      <c r="PHR38" s="204"/>
      <c r="PHS38" s="204"/>
      <c r="PHT38" s="204"/>
      <c r="PHU38" s="204"/>
      <c r="PHV38" s="204"/>
      <c r="PHW38" s="204"/>
      <c r="PHX38" s="204"/>
      <c r="PHY38" s="204"/>
      <c r="PHZ38" s="204"/>
      <c r="PIA38" s="204"/>
      <c r="PIB38" s="204"/>
      <c r="PIC38" s="204"/>
      <c r="PID38" s="204"/>
      <c r="PIE38" s="204"/>
      <c r="PIF38" s="204"/>
      <c r="PIG38" s="204"/>
      <c r="PIH38" s="204"/>
      <c r="PII38" s="204"/>
      <c r="PIJ38" s="204"/>
      <c r="PIK38" s="204"/>
      <c r="PIL38" s="204"/>
      <c r="PIM38" s="204"/>
      <c r="PIN38" s="204"/>
      <c r="PIO38" s="204"/>
      <c r="PIP38" s="204"/>
      <c r="PIQ38" s="204"/>
      <c r="PIR38" s="204"/>
      <c r="PIS38" s="204"/>
      <c r="PIT38" s="204"/>
      <c r="PIU38" s="204"/>
      <c r="PIV38" s="204"/>
      <c r="PIW38" s="204"/>
      <c r="PIX38" s="204"/>
      <c r="PIY38" s="204"/>
      <c r="PIZ38" s="204"/>
      <c r="PJA38" s="204"/>
      <c r="PJB38" s="204"/>
      <c r="PJC38" s="204"/>
      <c r="PJD38" s="204"/>
      <c r="PJE38" s="204"/>
      <c r="PJF38" s="204"/>
      <c r="PJG38" s="204"/>
      <c r="PJH38" s="204"/>
      <c r="PJI38" s="204"/>
      <c r="PJJ38" s="204"/>
      <c r="PJK38" s="204"/>
      <c r="PJL38" s="204"/>
      <c r="PJM38" s="204"/>
      <c r="PJN38" s="204"/>
      <c r="PJO38" s="204"/>
      <c r="PJP38" s="204"/>
      <c r="PJQ38" s="204"/>
      <c r="PJR38" s="204"/>
      <c r="PJS38" s="204"/>
      <c r="PJT38" s="204"/>
      <c r="PJU38" s="204"/>
      <c r="PJV38" s="204"/>
      <c r="PJW38" s="204"/>
      <c r="PJX38" s="204"/>
      <c r="PJY38" s="204"/>
      <c r="PJZ38" s="204"/>
      <c r="PKA38" s="204"/>
      <c r="PKB38" s="204"/>
      <c r="PKC38" s="204"/>
      <c r="PKD38" s="204"/>
      <c r="PKE38" s="204"/>
      <c r="PKF38" s="204"/>
      <c r="PKG38" s="204"/>
      <c r="PKH38" s="204"/>
      <c r="PKI38" s="204"/>
      <c r="PKJ38" s="204"/>
      <c r="PKK38" s="204"/>
      <c r="PKL38" s="204"/>
      <c r="PKM38" s="204"/>
      <c r="PKN38" s="204"/>
      <c r="PKO38" s="204"/>
      <c r="PKP38" s="204"/>
      <c r="PKQ38" s="204"/>
      <c r="PKR38" s="204"/>
      <c r="PKS38" s="204"/>
      <c r="PKT38" s="204"/>
      <c r="PKU38" s="204"/>
      <c r="PKV38" s="204"/>
      <c r="PKW38" s="204"/>
      <c r="PKX38" s="204"/>
      <c r="PKY38" s="204"/>
      <c r="PKZ38" s="204"/>
      <c r="PLA38" s="204"/>
      <c r="PLB38" s="204"/>
      <c r="PLC38" s="204"/>
      <c r="PLD38" s="204"/>
      <c r="PLE38" s="204"/>
      <c r="PLF38" s="204"/>
      <c r="PLG38" s="204"/>
      <c r="PLH38" s="204"/>
      <c r="PLI38" s="204"/>
      <c r="PLJ38" s="204"/>
      <c r="PLK38" s="204"/>
      <c r="PLL38" s="204"/>
      <c r="PLM38" s="204"/>
      <c r="PLN38" s="204"/>
      <c r="PLO38" s="204"/>
      <c r="PLP38" s="204"/>
      <c r="PLQ38" s="204"/>
      <c r="PLR38" s="204"/>
      <c r="PLS38" s="204"/>
      <c r="PLT38" s="204"/>
      <c r="PLU38" s="204"/>
      <c r="PLV38" s="204"/>
      <c r="PLW38" s="204"/>
      <c r="PLX38" s="204"/>
      <c r="PLY38" s="204"/>
      <c r="PLZ38" s="204"/>
      <c r="PMA38" s="204"/>
      <c r="PMB38" s="204"/>
      <c r="PMC38" s="204"/>
      <c r="PMD38" s="204"/>
      <c r="PME38" s="204"/>
      <c r="PMF38" s="204"/>
      <c r="PMG38" s="204"/>
      <c r="PMH38" s="204"/>
      <c r="PMI38" s="204"/>
      <c r="PMJ38" s="204"/>
      <c r="PMK38" s="204"/>
      <c r="PML38" s="204"/>
      <c r="PMM38" s="204"/>
      <c r="PMN38" s="204"/>
      <c r="PMO38" s="204"/>
      <c r="PMP38" s="204"/>
      <c r="PMQ38" s="204"/>
      <c r="PMR38" s="204"/>
      <c r="PMS38" s="204"/>
      <c r="PMT38" s="204"/>
      <c r="PMU38" s="204"/>
      <c r="PMV38" s="204"/>
      <c r="PMW38" s="204"/>
      <c r="PMX38" s="204"/>
      <c r="PMY38" s="204"/>
      <c r="PMZ38" s="204"/>
      <c r="PNA38" s="204"/>
      <c r="PNB38" s="204"/>
      <c r="PNC38" s="204"/>
      <c r="PND38" s="204"/>
      <c r="PNE38" s="204"/>
      <c r="PNF38" s="204"/>
      <c r="PNG38" s="204"/>
      <c r="PNH38" s="204"/>
      <c r="PNI38" s="204"/>
      <c r="PNJ38" s="204"/>
      <c r="PNK38" s="204"/>
      <c r="PNL38" s="204"/>
      <c r="PNM38" s="204"/>
      <c r="PNN38" s="204"/>
      <c r="PNO38" s="204"/>
      <c r="PNP38" s="204"/>
      <c r="PNQ38" s="204"/>
      <c r="PNR38" s="204"/>
      <c r="PNS38" s="204"/>
      <c r="PNT38" s="204"/>
      <c r="PNU38" s="204"/>
      <c r="PNV38" s="204"/>
      <c r="PNW38" s="204"/>
      <c r="PNX38" s="204"/>
      <c r="PNY38" s="204"/>
      <c r="PNZ38" s="204"/>
      <c r="POA38" s="204"/>
      <c r="POB38" s="204"/>
      <c r="POC38" s="204"/>
      <c r="POD38" s="204"/>
      <c r="POE38" s="204"/>
      <c r="POF38" s="204"/>
      <c r="POG38" s="204"/>
      <c r="POH38" s="204"/>
      <c r="POI38" s="204"/>
      <c r="POJ38" s="204"/>
      <c r="POK38" s="204"/>
      <c r="POL38" s="204"/>
      <c r="POM38" s="204"/>
      <c r="PON38" s="204"/>
      <c r="POO38" s="204"/>
      <c r="POP38" s="204"/>
      <c r="POQ38" s="204"/>
      <c r="POR38" s="204"/>
      <c r="POS38" s="204"/>
      <c r="POT38" s="204"/>
      <c r="POU38" s="204"/>
      <c r="POV38" s="204"/>
      <c r="POW38" s="204"/>
      <c r="POX38" s="204"/>
      <c r="POY38" s="204"/>
      <c r="POZ38" s="204"/>
      <c r="PPA38" s="204"/>
      <c r="PPB38" s="204"/>
      <c r="PPC38" s="204"/>
      <c r="PPD38" s="204"/>
      <c r="PPE38" s="204"/>
      <c r="PPF38" s="204"/>
      <c r="PPG38" s="204"/>
      <c r="PPH38" s="204"/>
      <c r="PPI38" s="204"/>
      <c r="PPJ38" s="204"/>
      <c r="PPK38" s="204"/>
      <c r="PPL38" s="204"/>
      <c r="PPM38" s="204"/>
      <c r="PPN38" s="204"/>
      <c r="PPO38" s="204"/>
      <c r="PPP38" s="204"/>
      <c r="PPQ38" s="204"/>
      <c r="PPR38" s="204"/>
      <c r="PPS38" s="204"/>
      <c r="PPT38" s="204"/>
      <c r="PPU38" s="204"/>
      <c r="PPV38" s="204"/>
      <c r="PPW38" s="204"/>
      <c r="PPX38" s="204"/>
      <c r="PPY38" s="204"/>
      <c r="PPZ38" s="204"/>
      <c r="PQA38" s="204"/>
      <c r="PQB38" s="204"/>
      <c r="PQC38" s="204"/>
      <c r="PQD38" s="204"/>
      <c r="PQE38" s="204"/>
      <c r="PQF38" s="204"/>
      <c r="PQG38" s="204"/>
      <c r="PQH38" s="204"/>
      <c r="PQI38" s="204"/>
      <c r="PQJ38" s="204"/>
      <c r="PQK38" s="204"/>
      <c r="PQL38" s="204"/>
      <c r="PQM38" s="204"/>
      <c r="PQN38" s="204"/>
      <c r="PQO38" s="204"/>
      <c r="PQP38" s="204"/>
      <c r="PQQ38" s="204"/>
      <c r="PQR38" s="204"/>
      <c r="PQS38" s="204"/>
      <c r="PQT38" s="204"/>
      <c r="PQU38" s="204"/>
      <c r="PQV38" s="204"/>
      <c r="PQW38" s="204"/>
      <c r="PQX38" s="204"/>
      <c r="PQY38" s="204"/>
      <c r="PQZ38" s="204"/>
      <c r="PRA38" s="204"/>
      <c r="PRB38" s="204"/>
      <c r="PRC38" s="204"/>
      <c r="PRD38" s="204"/>
      <c r="PRE38" s="204"/>
      <c r="PRF38" s="204"/>
      <c r="PRG38" s="204"/>
      <c r="PRH38" s="204"/>
      <c r="PRI38" s="204"/>
      <c r="PRJ38" s="204"/>
      <c r="PRK38" s="204"/>
      <c r="PRL38" s="204"/>
      <c r="PRM38" s="204"/>
      <c r="PRN38" s="204"/>
      <c r="PRO38" s="204"/>
      <c r="PRP38" s="204"/>
      <c r="PRQ38" s="204"/>
      <c r="PRR38" s="204"/>
      <c r="PRS38" s="204"/>
      <c r="PRT38" s="204"/>
      <c r="PRU38" s="204"/>
      <c r="PRV38" s="204"/>
      <c r="PRW38" s="204"/>
      <c r="PRX38" s="204"/>
      <c r="PRY38" s="204"/>
      <c r="PRZ38" s="204"/>
      <c r="PSA38" s="204"/>
      <c r="PSB38" s="204"/>
      <c r="PSC38" s="204"/>
      <c r="PSD38" s="204"/>
      <c r="PSE38" s="204"/>
      <c r="PSF38" s="204"/>
      <c r="PSG38" s="204"/>
      <c r="PSH38" s="204"/>
      <c r="PSI38" s="204"/>
      <c r="PSJ38" s="204"/>
      <c r="PSK38" s="204"/>
      <c r="PSL38" s="204"/>
      <c r="PSM38" s="204"/>
      <c r="PSN38" s="204"/>
      <c r="PSO38" s="204"/>
      <c r="PSP38" s="204"/>
      <c r="PSQ38" s="204"/>
      <c r="PSR38" s="204"/>
      <c r="PSS38" s="204"/>
      <c r="PST38" s="204"/>
      <c r="PSU38" s="204"/>
      <c r="PSV38" s="204"/>
      <c r="PSW38" s="204"/>
      <c r="PSX38" s="204"/>
      <c r="PSY38" s="204"/>
      <c r="PSZ38" s="204"/>
      <c r="PTA38" s="204"/>
      <c r="PTB38" s="204"/>
      <c r="PTC38" s="204"/>
      <c r="PTD38" s="204"/>
      <c r="PTE38" s="204"/>
      <c r="PTF38" s="204"/>
      <c r="PTG38" s="204"/>
      <c r="PTH38" s="204"/>
      <c r="PTI38" s="204"/>
      <c r="PTJ38" s="204"/>
      <c r="PTK38" s="204"/>
      <c r="PTL38" s="204"/>
      <c r="PTM38" s="204"/>
      <c r="PTN38" s="204"/>
      <c r="PTO38" s="204"/>
      <c r="PTP38" s="204"/>
      <c r="PTQ38" s="204"/>
      <c r="PTR38" s="204"/>
      <c r="PTS38" s="204"/>
      <c r="PTT38" s="204"/>
      <c r="PTU38" s="204"/>
      <c r="PTV38" s="204"/>
      <c r="PTW38" s="204"/>
      <c r="PTX38" s="204"/>
      <c r="PTY38" s="204"/>
      <c r="PTZ38" s="204"/>
      <c r="PUA38" s="204"/>
      <c r="PUB38" s="204"/>
      <c r="PUC38" s="204"/>
      <c r="PUD38" s="204"/>
      <c r="PUE38" s="204"/>
      <c r="PUF38" s="204"/>
      <c r="PUG38" s="204"/>
      <c r="PUH38" s="204"/>
      <c r="PUI38" s="204"/>
      <c r="PUJ38" s="204"/>
      <c r="PUK38" s="204"/>
      <c r="PUL38" s="204"/>
      <c r="PUM38" s="204"/>
      <c r="PUN38" s="204"/>
      <c r="PUO38" s="204"/>
      <c r="PUP38" s="204"/>
      <c r="PUQ38" s="204"/>
      <c r="PUR38" s="204"/>
      <c r="PUS38" s="204"/>
      <c r="PUT38" s="204"/>
      <c r="PUU38" s="204"/>
      <c r="PUV38" s="204"/>
      <c r="PUW38" s="204"/>
      <c r="PUX38" s="204"/>
      <c r="PUY38" s="204"/>
      <c r="PUZ38" s="204"/>
      <c r="PVA38" s="204"/>
      <c r="PVB38" s="204"/>
      <c r="PVC38" s="204"/>
      <c r="PVD38" s="204"/>
      <c r="PVE38" s="204"/>
      <c r="PVF38" s="204"/>
      <c r="PVG38" s="204"/>
      <c r="PVH38" s="204"/>
      <c r="PVI38" s="204"/>
      <c r="PVJ38" s="204"/>
      <c r="PVK38" s="204"/>
      <c r="PVL38" s="204"/>
      <c r="PVM38" s="204"/>
      <c r="PVN38" s="204"/>
      <c r="PVO38" s="204"/>
      <c r="PVP38" s="204"/>
      <c r="PVQ38" s="204"/>
      <c r="PVR38" s="204"/>
      <c r="PVS38" s="204"/>
      <c r="PVT38" s="204"/>
      <c r="PVU38" s="204"/>
      <c r="PVV38" s="204"/>
      <c r="PVW38" s="204"/>
      <c r="PVX38" s="204"/>
      <c r="PVY38" s="204"/>
      <c r="PVZ38" s="204"/>
      <c r="PWA38" s="204"/>
      <c r="PWB38" s="204"/>
      <c r="PWC38" s="204"/>
      <c r="PWD38" s="204"/>
      <c r="PWE38" s="204"/>
      <c r="PWF38" s="204"/>
      <c r="PWG38" s="204"/>
      <c r="PWH38" s="204"/>
      <c r="PWI38" s="204"/>
      <c r="PWJ38" s="204"/>
      <c r="PWK38" s="204"/>
      <c r="PWL38" s="204"/>
      <c r="PWM38" s="204"/>
      <c r="PWN38" s="204"/>
      <c r="PWO38" s="204"/>
      <c r="PWP38" s="204"/>
      <c r="PWQ38" s="204"/>
      <c r="PWR38" s="204"/>
      <c r="PWS38" s="204"/>
      <c r="PWT38" s="204"/>
      <c r="PWU38" s="204"/>
      <c r="PWV38" s="204"/>
      <c r="PWW38" s="204"/>
      <c r="PWX38" s="204"/>
      <c r="PWY38" s="204"/>
      <c r="PWZ38" s="204"/>
      <c r="PXA38" s="204"/>
      <c r="PXB38" s="204"/>
      <c r="PXC38" s="204"/>
      <c r="PXD38" s="204"/>
      <c r="PXE38" s="204"/>
      <c r="PXF38" s="204"/>
      <c r="PXG38" s="204"/>
      <c r="PXH38" s="204"/>
      <c r="PXI38" s="204"/>
      <c r="PXJ38" s="204"/>
      <c r="PXK38" s="204"/>
      <c r="PXL38" s="204"/>
      <c r="PXM38" s="204"/>
      <c r="PXN38" s="204"/>
      <c r="PXO38" s="204"/>
      <c r="PXP38" s="204"/>
      <c r="PXQ38" s="204"/>
      <c r="PXR38" s="204"/>
      <c r="PXS38" s="204"/>
      <c r="PXT38" s="204"/>
      <c r="PXU38" s="204"/>
      <c r="PXV38" s="204"/>
      <c r="PXW38" s="204"/>
      <c r="PXX38" s="204"/>
      <c r="PXY38" s="204"/>
      <c r="PXZ38" s="204"/>
      <c r="PYA38" s="204"/>
      <c r="PYB38" s="204"/>
      <c r="PYC38" s="204"/>
      <c r="PYD38" s="204"/>
      <c r="PYE38" s="204"/>
      <c r="PYF38" s="204"/>
      <c r="PYG38" s="204"/>
      <c r="PYH38" s="204"/>
      <c r="PYI38" s="204"/>
      <c r="PYJ38" s="204"/>
      <c r="PYK38" s="204"/>
      <c r="PYL38" s="204"/>
      <c r="PYM38" s="204"/>
      <c r="PYN38" s="204"/>
      <c r="PYO38" s="204"/>
      <c r="PYP38" s="204"/>
      <c r="PYQ38" s="204"/>
      <c r="PYR38" s="204"/>
      <c r="PYS38" s="204"/>
      <c r="PYT38" s="204"/>
      <c r="PYU38" s="204"/>
      <c r="PYV38" s="204"/>
      <c r="PYW38" s="204"/>
      <c r="PYX38" s="204"/>
      <c r="PYY38" s="204"/>
      <c r="PYZ38" s="204"/>
      <c r="PZA38" s="204"/>
      <c r="PZB38" s="204"/>
      <c r="PZC38" s="204"/>
      <c r="PZD38" s="204"/>
      <c r="PZE38" s="204"/>
      <c r="PZF38" s="204"/>
      <c r="PZG38" s="204"/>
      <c r="PZH38" s="204"/>
      <c r="PZI38" s="204"/>
      <c r="PZJ38" s="204"/>
      <c r="PZK38" s="204"/>
      <c r="PZL38" s="204"/>
      <c r="PZM38" s="204"/>
      <c r="PZN38" s="204"/>
      <c r="PZO38" s="204"/>
      <c r="PZP38" s="204"/>
      <c r="PZQ38" s="204"/>
      <c r="PZR38" s="204"/>
      <c r="PZS38" s="204"/>
      <c r="PZT38" s="204"/>
      <c r="PZU38" s="204"/>
      <c r="PZV38" s="204"/>
      <c r="PZW38" s="204"/>
      <c r="PZX38" s="204"/>
      <c r="PZY38" s="204"/>
      <c r="PZZ38" s="204"/>
      <c r="QAA38" s="204"/>
      <c r="QAB38" s="204"/>
      <c r="QAC38" s="204"/>
      <c r="QAD38" s="204"/>
      <c r="QAE38" s="204"/>
      <c r="QAF38" s="204"/>
      <c r="QAG38" s="204"/>
      <c r="QAH38" s="204"/>
      <c r="QAI38" s="204"/>
      <c r="QAJ38" s="204"/>
      <c r="QAK38" s="204"/>
      <c r="QAL38" s="204"/>
      <c r="QAM38" s="204"/>
      <c r="QAN38" s="204"/>
      <c r="QAO38" s="204"/>
      <c r="QAP38" s="204"/>
      <c r="QAQ38" s="204"/>
      <c r="QAR38" s="204"/>
      <c r="QAS38" s="204"/>
      <c r="QAT38" s="204"/>
      <c r="QAU38" s="204"/>
      <c r="QAV38" s="204"/>
      <c r="QAW38" s="204"/>
      <c r="QAX38" s="204"/>
      <c r="QAY38" s="204"/>
      <c r="QAZ38" s="204"/>
      <c r="QBA38" s="204"/>
      <c r="QBB38" s="204"/>
      <c r="QBC38" s="204"/>
      <c r="QBD38" s="204"/>
      <c r="QBE38" s="204"/>
      <c r="QBF38" s="204"/>
      <c r="QBG38" s="204"/>
      <c r="QBH38" s="204"/>
      <c r="QBI38" s="204"/>
      <c r="QBJ38" s="204"/>
      <c r="QBK38" s="204"/>
      <c r="QBL38" s="204"/>
      <c r="QBM38" s="204"/>
      <c r="QBN38" s="204"/>
      <c r="QBO38" s="204"/>
      <c r="QBP38" s="204"/>
      <c r="QBQ38" s="204"/>
      <c r="QBR38" s="204"/>
      <c r="QBS38" s="204"/>
      <c r="QBT38" s="204"/>
      <c r="QBU38" s="204"/>
      <c r="QBV38" s="204"/>
      <c r="QBW38" s="204"/>
      <c r="QBX38" s="204"/>
      <c r="QBY38" s="204"/>
      <c r="QBZ38" s="204"/>
      <c r="QCA38" s="204"/>
      <c r="QCB38" s="204"/>
      <c r="QCC38" s="204"/>
      <c r="QCD38" s="204"/>
      <c r="QCE38" s="204"/>
      <c r="QCF38" s="204"/>
      <c r="QCG38" s="204"/>
      <c r="QCH38" s="204"/>
      <c r="QCI38" s="204"/>
      <c r="QCJ38" s="204"/>
      <c r="QCK38" s="204"/>
      <c r="QCL38" s="204"/>
      <c r="QCM38" s="204"/>
      <c r="QCN38" s="204"/>
      <c r="QCO38" s="204"/>
      <c r="QCP38" s="204"/>
      <c r="QCQ38" s="204"/>
      <c r="QCR38" s="204"/>
      <c r="QCS38" s="204"/>
      <c r="QCT38" s="204"/>
      <c r="QCU38" s="204"/>
      <c r="QCV38" s="204"/>
      <c r="QCW38" s="204"/>
      <c r="QCX38" s="204"/>
      <c r="QCY38" s="204"/>
      <c r="QCZ38" s="204"/>
      <c r="QDA38" s="204"/>
      <c r="QDB38" s="204"/>
      <c r="QDC38" s="204"/>
      <c r="QDD38" s="204"/>
      <c r="QDE38" s="204"/>
      <c r="QDF38" s="204"/>
      <c r="QDG38" s="204"/>
      <c r="QDH38" s="204"/>
      <c r="QDI38" s="204"/>
      <c r="QDJ38" s="204"/>
      <c r="QDK38" s="204"/>
      <c r="QDL38" s="204"/>
      <c r="QDM38" s="204"/>
      <c r="QDN38" s="204"/>
      <c r="QDO38" s="204"/>
      <c r="QDP38" s="204"/>
      <c r="QDQ38" s="204"/>
      <c r="QDR38" s="204"/>
      <c r="QDS38" s="204"/>
      <c r="QDT38" s="204"/>
      <c r="QDU38" s="204"/>
      <c r="QDV38" s="204"/>
      <c r="QDW38" s="204"/>
      <c r="QDX38" s="204"/>
      <c r="QDY38" s="204"/>
      <c r="QDZ38" s="204"/>
      <c r="QEA38" s="204"/>
      <c r="QEB38" s="204"/>
      <c r="QEC38" s="204"/>
      <c r="QED38" s="204"/>
      <c r="QEE38" s="204"/>
      <c r="QEF38" s="204"/>
      <c r="QEG38" s="204"/>
      <c r="QEH38" s="204"/>
      <c r="QEI38" s="204"/>
      <c r="QEJ38" s="204"/>
      <c r="QEK38" s="204"/>
      <c r="QEL38" s="204"/>
      <c r="QEM38" s="204"/>
      <c r="QEN38" s="204"/>
      <c r="QEO38" s="204"/>
      <c r="QEP38" s="204"/>
      <c r="QEQ38" s="204"/>
      <c r="QER38" s="204"/>
      <c r="QES38" s="204"/>
      <c r="QET38" s="204"/>
      <c r="QEU38" s="204"/>
      <c r="QEV38" s="204"/>
      <c r="QEW38" s="204"/>
      <c r="QEX38" s="204"/>
      <c r="QEY38" s="204"/>
      <c r="QEZ38" s="204"/>
      <c r="QFA38" s="204"/>
      <c r="QFB38" s="204"/>
      <c r="QFC38" s="204"/>
      <c r="QFD38" s="204"/>
      <c r="QFE38" s="204"/>
      <c r="QFF38" s="204"/>
      <c r="QFG38" s="204"/>
      <c r="QFH38" s="204"/>
      <c r="QFI38" s="204"/>
      <c r="QFJ38" s="204"/>
      <c r="QFK38" s="204"/>
      <c r="QFL38" s="204"/>
      <c r="QFM38" s="204"/>
      <c r="QFN38" s="204"/>
      <c r="QFO38" s="204"/>
      <c r="QFP38" s="204"/>
      <c r="QFQ38" s="204"/>
      <c r="QFR38" s="204"/>
      <c r="QFS38" s="204"/>
      <c r="QFT38" s="204"/>
      <c r="QFU38" s="204"/>
      <c r="QFV38" s="204"/>
      <c r="QFW38" s="204"/>
      <c r="QFX38" s="204"/>
      <c r="QFY38" s="204"/>
      <c r="QFZ38" s="204"/>
      <c r="QGA38" s="204"/>
      <c r="QGB38" s="204"/>
      <c r="QGC38" s="204"/>
      <c r="QGD38" s="204"/>
      <c r="QGE38" s="204"/>
      <c r="QGF38" s="204"/>
      <c r="QGG38" s="204"/>
      <c r="QGH38" s="204"/>
      <c r="QGI38" s="204"/>
      <c r="QGJ38" s="204"/>
      <c r="QGK38" s="204"/>
      <c r="QGL38" s="204"/>
      <c r="QGM38" s="204"/>
      <c r="QGN38" s="204"/>
      <c r="QGO38" s="204"/>
      <c r="QGP38" s="204"/>
      <c r="QGQ38" s="204"/>
      <c r="QGR38" s="204"/>
      <c r="QGS38" s="204"/>
      <c r="QGT38" s="204"/>
      <c r="QGU38" s="204"/>
      <c r="QGV38" s="204"/>
      <c r="QGW38" s="204"/>
      <c r="QGX38" s="204"/>
      <c r="QGY38" s="204"/>
      <c r="QGZ38" s="204"/>
      <c r="QHA38" s="204"/>
      <c r="QHB38" s="204"/>
      <c r="QHC38" s="204"/>
      <c r="QHD38" s="204"/>
      <c r="QHE38" s="204"/>
      <c r="QHF38" s="204"/>
      <c r="QHG38" s="204"/>
      <c r="QHH38" s="204"/>
      <c r="QHI38" s="204"/>
      <c r="QHJ38" s="204"/>
      <c r="QHK38" s="204"/>
      <c r="QHL38" s="204"/>
      <c r="QHM38" s="204"/>
      <c r="QHN38" s="204"/>
      <c r="QHO38" s="204"/>
      <c r="QHP38" s="204"/>
      <c r="QHQ38" s="204"/>
      <c r="QHR38" s="204"/>
      <c r="QHS38" s="204"/>
      <c r="QHT38" s="204"/>
      <c r="QHU38" s="204"/>
      <c r="QHV38" s="204"/>
      <c r="QHW38" s="204"/>
      <c r="QHX38" s="204"/>
      <c r="QHY38" s="204"/>
      <c r="QHZ38" s="204"/>
      <c r="QIA38" s="204"/>
      <c r="QIB38" s="204"/>
      <c r="QIC38" s="204"/>
      <c r="QID38" s="204"/>
      <c r="QIE38" s="204"/>
      <c r="QIF38" s="204"/>
      <c r="QIG38" s="204"/>
      <c r="QIH38" s="204"/>
      <c r="QII38" s="204"/>
      <c r="QIJ38" s="204"/>
      <c r="QIK38" s="204"/>
      <c r="QIL38" s="204"/>
      <c r="QIM38" s="204"/>
      <c r="QIN38" s="204"/>
      <c r="QIO38" s="204"/>
      <c r="QIP38" s="204"/>
      <c r="QIQ38" s="204"/>
      <c r="QIR38" s="204"/>
      <c r="QIS38" s="204"/>
      <c r="QIT38" s="204"/>
      <c r="QIU38" s="204"/>
      <c r="QIV38" s="204"/>
      <c r="QIW38" s="204"/>
      <c r="QIX38" s="204"/>
      <c r="QIY38" s="204"/>
      <c r="QIZ38" s="204"/>
      <c r="QJA38" s="204"/>
      <c r="QJB38" s="204"/>
      <c r="QJC38" s="204"/>
      <c r="QJD38" s="204"/>
      <c r="QJE38" s="204"/>
      <c r="QJF38" s="204"/>
      <c r="QJG38" s="204"/>
      <c r="QJH38" s="204"/>
      <c r="QJI38" s="204"/>
      <c r="QJJ38" s="204"/>
      <c r="QJK38" s="204"/>
      <c r="QJL38" s="204"/>
      <c r="QJM38" s="204"/>
      <c r="QJN38" s="204"/>
      <c r="QJO38" s="204"/>
      <c r="QJP38" s="204"/>
      <c r="QJQ38" s="204"/>
      <c r="QJR38" s="204"/>
      <c r="QJS38" s="204"/>
      <c r="QJT38" s="204"/>
      <c r="QJU38" s="204"/>
      <c r="QJV38" s="204"/>
      <c r="QJW38" s="204"/>
      <c r="QJX38" s="204"/>
      <c r="QJY38" s="204"/>
      <c r="QJZ38" s="204"/>
      <c r="QKA38" s="204"/>
      <c r="QKB38" s="204"/>
      <c r="QKC38" s="204"/>
      <c r="QKD38" s="204"/>
      <c r="QKE38" s="204"/>
      <c r="QKF38" s="204"/>
      <c r="QKG38" s="204"/>
      <c r="QKH38" s="204"/>
      <c r="QKI38" s="204"/>
      <c r="QKJ38" s="204"/>
      <c r="QKK38" s="204"/>
      <c r="QKL38" s="204"/>
      <c r="QKM38" s="204"/>
      <c r="QKN38" s="204"/>
      <c r="QKO38" s="204"/>
      <c r="QKP38" s="204"/>
      <c r="QKQ38" s="204"/>
      <c r="QKR38" s="204"/>
      <c r="QKS38" s="204"/>
      <c r="QKT38" s="204"/>
      <c r="QKU38" s="204"/>
      <c r="QKV38" s="204"/>
      <c r="QKW38" s="204"/>
      <c r="QKX38" s="204"/>
      <c r="QKY38" s="204"/>
      <c r="QKZ38" s="204"/>
      <c r="QLA38" s="204"/>
      <c r="QLB38" s="204"/>
      <c r="QLC38" s="204"/>
      <c r="QLD38" s="204"/>
      <c r="QLE38" s="204"/>
      <c r="QLF38" s="204"/>
      <c r="QLG38" s="204"/>
      <c r="QLH38" s="204"/>
      <c r="QLI38" s="204"/>
      <c r="QLJ38" s="204"/>
      <c r="QLK38" s="204"/>
      <c r="QLL38" s="204"/>
      <c r="QLM38" s="204"/>
      <c r="QLN38" s="204"/>
      <c r="QLO38" s="204"/>
      <c r="QLP38" s="204"/>
      <c r="QLQ38" s="204"/>
      <c r="QLR38" s="204"/>
      <c r="QLS38" s="204"/>
      <c r="QLT38" s="204"/>
      <c r="QLU38" s="204"/>
      <c r="QLV38" s="204"/>
      <c r="QLW38" s="204"/>
      <c r="QLX38" s="204"/>
      <c r="QLY38" s="204"/>
      <c r="QLZ38" s="204"/>
      <c r="QMA38" s="204"/>
      <c r="QMB38" s="204"/>
      <c r="QMC38" s="204"/>
      <c r="QMD38" s="204"/>
      <c r="QME38" s="204"/>
      <c r="QMF38" s="204"/>
      <c r="QMG38" s="204"/>
      <c r="QMH38" s="204"/>
      <c r="QMI38" s="204"/>
      <c r="QMJ38" s="204"/>
      <c r="QMK38" s="204"/>
      <c r="QML38" s="204"/>
      <c r="QMM38" s="204"/>
      <c r="QMN38" s="204"/>
      <c r="QMO38" s="204"/>
      <c r="QMP38" s="204"/>
      <c r="QMQ38" s="204"/>
      <c r="QMR38" s="204"/>
      <c r="QMS38" s="204"/>
      <c r="QMT38" s="204"/>
      <c r="QMU38" s="204"/>
      <c r="QMV38" s="204"/>
      <c r="QMW38" s="204"/>
      <c r="QMX38" s="204"/>
      <c r="QMY38" s="204"/>
      <c r="QMZ38" s="204"/>
      <c r="QNA38" s="204"/>
      <c r="QNB38" s="204"/>
      <c r="QNC38" s="204"/>
      <c r="QND38" s="204"/>
      <c r="QNE38" s="204"/>
      <c r="QNF38" s="204"/>
      <c r="QNG38" s="204"/>
      <c r="QNH38" s="204"/>
      <c r="QNI38" s="204"/>
      <c r="QNJ38" s="204"/>
      <c r="QNK38" s="204"/>
      <c r="QNL38" s="204"/>
      <c r="QNM38" s="204"/>
      <c r="QNN38" s="204"/>
      <c r="QNO38" s="204"/>
      <c r="QNP38" s="204"/>
      <c r="QNQ38" s="204"/>
      <c r="QNR38" s="204"/>
      <c r="QNS38" s="204"/>
      <c r="QNT38" s="204"/>
      <c r="QNU38" s="204"/>
      <c r="QNV38" s="204"/>
      <c r="QNW38" s="204"/>
      <c r="QNX38" s="204"/>
      <c r="QNY38" s="204"/>
      <c r="QNZ38" s="204"/>
      <c r="QOA38" s="204"/>
      <c r="QOB38" s="204"/>
      <c r="QOC38" s="204"/>
      <c r="QOD38" s="204"/>
      <c r="QOE38" s="204"/>
      <c r="QOF38" s="204"/>
      <c r="QOG38" s="204"/>
      <c r="QOH38" s="204"/>
      <c r="QOI38" s="204"/>
      <c r="QOJ38" s="204"/>
      <c r="QOK38" s="204"/>
      <c r="QOL38" s="204"/>
      <c r="QOM38" s="204"/>
      <c r="QON38" s="204"/>
      <c r="QOO38" s="204"/>
      <c r="QOP38" s="204"/>
      <c r="QOQ38" s="204"/>
      <c r="QOR38" s="204"/>
      <c r="QOS38" s="204"/>
      <c r="QOT38" s="204"/>
      <c r="QOU38" s="204"/>
      <c r="QOV38" s="204"/>
      <c r="QOW38" s="204"/>
      <c r="QOX38" s="204"/>
      <c r="QOY38" s="204"/>
      <c r="QOZ38" s="204"/>
      <c r="QPA38" s="204"/>
      <c r="QPB38" s="204"/>
      <c r="QPC38" s="204"/>
      <c r="QPD38" s="204"/>
      <c r="QPE38" s="204"/>
      <c r="QPF38" s="204"/>
      <c r="QPG38" s="204"/>
      <c r="QPH38" s="204"/>
      <c r="QPI38" s="204"/>
      <c r="QPJ38" s="204"/>
      <c r="QPK38" s="204"/>
      <c r="QPL38" s="204"/>
      <c r="QPM38" s="204"/>
      <c r="QPN38" s="204"/>
      <c r="QPO38" s="204"/>
      <c r="QPP38" s="204"/>
      <c r="QPQ38" s="204"/>
      <c r="QPR38" s="204"/>
      <c r="QPS38" s="204"/>
      <c r="QPT38" s="204"/>
      <c r="QPU38" s="204"/>
      <c r="QPV38" s="204"/>
      <c r="QPW38" s="204"/>
      <c r="QPX38" s="204"/>
      <c r="QPY38" s="204"/>
      <c r="QPZ38" s="204"/>
      <c r="QQA38" s="204"/>
      <c r="QQB38" s="204"/>
      <c r="QQC38" s="204"/>
      <c r="QQD38" s="204"/>
      <c r="QQE38" s="204"/>
      <c r="QQF38" s="204"/>
      <c r="QQG38" s="204"/>
      <c r="QQH38" s="204"/>
      <c r="QQI38" s="204"/>
      <c r="QQJ38" s="204"/>
      <c r="QQK38" s="204"/>
      <c r="QQL38" s="204"/>
      <c r="QQM38" s="204"/>
      <c r="QQN38" s="204"/>
      <c r="QQO38" s="204"/>
      <c r="QQP38" s="204"/>
      <c r="QQQ38" s="204"/>
      <c r="QQR38" s="204"/>
      <c r="QQS38" s="204"/>
      <c r="QQT38" s="204"/>
      <c r="QQU38" s="204"/>
      <c r="QQV38" s="204"/>
      <c r="QQW38" s="204"/>
      <c r="QQX38" s="204"/>
      <c r="QQY38" s="204"/>
      <c r="QQZ38" s="204"/>
      <c r="QRA38" s="204"/>
      <c r="QRB38" s="204"/>
      <c r="QRC38" s="204"/>
      <c r="QRD38" s="204"/>
      <c r="QRE38" s="204"/>
      <c r="QRF38" s="204"/>
      <c r="QRG38" s="204"/>
      <c r="QRH38" s="204"/>
      <c r="QRI38" s="204"/>
      <c r="QRJ38" s="204"/>
      <c r="QRK38" s="204"/>
      <c r="QRL38" s="204"/>
      <c r="QRM38" s="204"/>
      <c r="QRN38" s="204"/>
      <c r="QRO38" s="204"/>
      <c r="QRP38" s="204"/>
      <c r="QRQ38" s="204"/>
      <c r="QRR38" s="204"/>
      <c r="QRS38" s="204"/>
      <c r="QRT38" s="204"/>
      <c r="QRU38" s="204"/>
      <c r="QRV38" s="204"/>
      <c r="QRW38" s="204"/>
      <c r="QRX38" s="204"/>
      <c r="QRY38" s="204"/>
      <c r="QRZ38" s="204"/>
      <c r="QSA38" s="204"/>
      <c r="QSB38" s="204"/>
      <c r="QSC38" s="204"/>
      <c r="QSD38" s="204"/>
      <c r="QSE38" s="204"/>
      <c r="QSF38" s="204"/>
      <c r="QSG38" s="204"/>
      <c r="QSH38" s="204"/>
      <c r="QSI38" s="204"/>
      <c r="QSJ38" s="204"/>
      <c r="QSK38" s="204"/>
      <c r="QSL38" s="204"/>
      <c r="QSM38" s="204"/>
      <c r="QSN38" s="204"/>
      <c r="QSO38" s="204"/>
      <c r="QSP38" s="204"/>
      <c r="QSQ38" s="204"/>
      <c r="QSR38" s="204"/>
      <c r="QSS38" s="204"/>
      <c r="QST38" s="204"/>
      <c r="QSU38" s="204"/>
      <c r="QSV38" s="204"/>
      <c r="QSW38" s="204"/>
      <c r="QSX38" s="204"/>
      <c r="QSY38" s="204"/>
      <c r="QSZ38" s="204"/>
      <c r="QTA38" s="204"/>
      <c r="QTB38" s="204"/>
      <c r="QTC38" s="204"/>
      <c r="QTD38" s="204"/>
      <c r="QTE38" s="204"/>
      <c r="QTF38" s="204"/>
      <c r="QTG38" s="204"/>
      <c r="QTH38" s="204"/>
      <c r="QTI38" s="204"/>
      <c r="QTJ38" s="204"/>
      <c r="QTK38" s="204"/>
      <c r="QTL38" s="204"/>
      <c r="QTM38" s="204"/>
      <c r="QTN38" s="204"/>
      <c r="QTO38" s="204"/>
      <c r="QTP38" s="204"/>
      <c r="QTQ38" s="204"/>
      <c r="QTR38" s="204"/>
      <c r="QTS38" s="204"/>
      <c r="QTT38" s="204"/>
      <c r="QTU38" s="204"/>
      <c r="QTV38" s="204"/>
      <c r="QTW38" s="204"/>
      <c r="QTX38" s="204"/>
      <c r="QTY38" s="204"/>
      <c r="QTZ38" s="204"/>
      <c r="QUA38" s="204"/>
      <c r="QUB38" s="204"/>
      <c r="QUC38" s="204"/>
      <c r="QUD38" s="204"/>
      <c r="QUE38" s="204"/>
      <c r="QUF38" s="204"/>
      <c r="QUG38" s="204"/>
      <c r="QUH38" s="204"/>
      <c r="QUI38" s="204"/>
      <c r="QUJ38" s="204"/>
      <c r="QUK38" s="204"/>
      <c r="QUL38" s="204"/>
      <c r="QUM38" s="204"/>
      <c r="QUN38" s="204"/>
      <c r="QUO38" s="204"/>
      <c r="QUP38" s="204"/>
      <c r="QUQ38" s="204"/>
      <c r="QUR38" s="204"/>
      <c r="QUS38" s="204"/>
      <c r="QUT38" s="204"/>
      <c r="QUU38" s="204"/>
      <c r="QUV38" s="204"/>
      <c r="QUW38" s="204"/>
      <c r="QUX38" s="204"/>
      <c r="QUY38" s="204"/>
      <c r="QUZ38" s="204"/>
      <c r="QVA38" s="204"/>
      <c r="QVB38" s="204"/>
      <c r="QVC38" s="204"/>
      <c r="QVD38" s="204"/>
      <c r="QVE38" s="204"/>
      <c r="QVF38" s="204"/>
      <c r="QVG38" s="204"/>
      <c r="QVH38" s="204"/>
      <c r="QVI38" s="204"/>
      <c r="QVJ38" s="204"/>
      <c r="QVK38" s="204"/>
      <c r="QVL38" s="204"/>
      <c r="QVM38" s="204"/>
      <c r="QVN38" s="204"/>
      <c r="QVO38" s="204"/>
      <c r="QVP38" s="204"/>
      <c r="QVQ38" s="204"/>
      <c r="QVR38" s="204"/>
      <c r="QVS38" s="204"/>
      <c r="QVT38" s="204"/>
      <c r="QVU38" s="204"/>
      <c r="QVV38" s="204"/>
      <c r="QVW38" s="204"/>
      <c r="QVX38" s="204"/>
      <c r="QVY38" s="204"/>
      <c r="QVZ38" s="204"/>
      <c r="QWA38" s="204"/>
      <c r="QWB38" s="204"/>
      <c r="QWC38" s="204"/>
      <c r="QWD38" s="204"/>
      <c r="QWE38" s="204"/>
      <c r="QWF38" s="204"/>
      <c r="QWG38" s="204"/>
      <c r="QWH38" s="204"/>
      <c r="QWI38" s="204"/>
      <c r="QWJ38" s="204"/>
      <c r="QWK38" s="204"/>
      <c r="QWL38" s="204"/>
      <c r="QWM38" s="204"/>
      <c r="QWN38" s="204"/>
      <c r="QWO38" s="204"/>
      <c r="QWP38" s="204"/>
      <c r="QWQ38" s="204"/>
      <c r="QWR38" s="204"/>
      <c r="QWS38" s="204"/>
      <c r="QWT38" s="204"/>
      <c r="QWU38" s="204"/>
      <c r="QWV38" s="204"/>
      <c r="QWW38" s="204"/>
      <c r="QWX38" s="204"/>
      <c r="QWY38" s="204"/>
      <c r="QWZ38" s="204"/>
      <c r="QXA38" s="204"/>
      <c r="QXB38" s="204"/>
      <c r="QXC38" s="204"/>
      <c r="QXD38" s="204"/>
      <c r="QXE38" s="204"/>
      <c r="QXF38" s="204"/>
      <c r="QXG38" s="204"/>
      <c r="QXH38" s="204"/>
      <c r="QXI38" s="204"/>
      <c r="QXJ38" s="204"/>
      <c r="QXK38" s="204"/>
      <c r="QXL38" s="204"/>
      <c r="QXM38" s="204"/>
      <c r="QXN38" s="204"/>
      <c r="QXO38" s="204"/>
      <c r="QXP38" s="204"/>
      <c r="QXQ38" s="204"/>
      <c r="QXR38" s="204"/>
      <c r="QXS38" s="204"/>
      <c r="QXT38" s="204"/>
      <c r="QXU38" s="204"/>
      <c r="QXV38" s="204"/>
      <c r="QXW38" s="204"/>
      <c r="QXX38" s="204"/>
      <c r="QXY38" s="204"/>
      <c r="QXZ38" s="204"/>
      <c r="QYA38" s="204"/>
      <c r="QYB38" s="204"/>
      <c r="QYC38" s="204"/>
      <c r="QYD38" s="204"/>
      <c r="QYE38" s="204"/>
      <c r="QYF38" s="204"/>
      <c r="QYG38" s="204"/>
      <c r="QYH38" s="204"/>
      <c r="QYI38" s="204"/>
      <c r="QYJ38" s="204"/>
      <c r="QYK38" s="204"/>
      <c r="QYL38" s="204"/>
      <c r="QYM38" s="204"/>
      <c r="QYN38" s="204"/>
      <c r="QYO38" s="204"/>
      <c r="QYP38" s="204"/>
      <c r="QYQ38" s="204"/>
      <c r="QYR38" s="204"/>
      <c r="QYS38" s="204"/>
      <c r="QYT38" s="204"/>
      <c r="QYU38" s="204"/>
      <c r="QYV38" s="204"/>
      <c r="QYW38" s="204"/>
      <c r="QYX38" s="204"/>
      <c r="QYY38" s="204"/>
      <c r="QYZ38" s="204"/>
      <c r="QZA38" s="204"/>
      <c r="QZB38" s="204"/>
      <c r="QZC38" s="204"/>
      <c r="QZD38" s="204"/>
      <c r="QZE38" s="204"/>
      <c r="QZF38" s="204"/>
      <c r="QZG38" s="204"/>
      <c r="QZH38" s="204"/>
      <c r="QZI38" s="204"/>
      <c r="QZJ38" s="204"/>
      <c r="QZK38" s="204"/>
      <c r="QZL38" s="204"/>
      <c r="QZM38" s="204"/>
      <c r="QZN38" s="204"/>
      <c r="QZO38" s="204"/>
      <c r="QZP38" s="204"/>
      <c r="QZQ38" s="204"/>
      <c r="QZR38" s="204"/>
      <c r="QZS38" s="204"/>
      <c r="QZT38" s="204"/>
      <c r="QZU38" s="204"/>
      <c r="QZV38" s="204"/>
      <c r="QZW38" s="204"/>
      <c r="QZX38" s="204"/>
      <c r="QZY38" s="204"/>
      <c r="QZZ38" s="204"/>
      <c r="RAA38" s="204"/>
      <c r="RAB38" s="204"/>
      <c r="RAC38" s="204"/>
      <c r="RAD38" s="204"/>
      <c r="RAE38" s="204"/>
      <c r="RAF38" s="204"/>
      <c r="RAG38" s="204"/>
      <c r="RAH38" s="204"/>
      <c r="RAI38" s="204"/>
      <c r="RAJ38" s="204"/>
      <c r="RAK38" s="204"/>
      <c r="RAL38" s="204"/>
      <c r="RAM38" s="204"/>
      <c r="RAN38" s="204"/>
      <c r="RAO38" s="204"/>
      <c r="RAP38" s="204"/>
      <c r="RAQ38" s="204"/>
      <c r="RAR38" s="204"/>
      <c r="RAS38" s="204"/>
      <c r="RAT38" s="204"/>
      <c r="RAU38" s="204"/>
      <c r="RAV38" s="204"/>
      <c r="RAW38" s="204"/>
      <c r="RAX38" s="204"/>
      <c r="RAY38" s="204"/>
      <c r="RAZ38" s="204"/>
      <c r="RBA38" s="204"/>
      <c r="RBB38" s="204"/>
      <c r="RBC38" s="204"/>
      <c r="RBD38" s="204"/>
      <c r="RBE38" s="204"/>
      <c r="RBF38" s="204"/>
      <c r="RBG38" s="204"/>
      <c r="RBH38" s="204"/>
      <c r="RBI38" s="204"/>
      <c r="RBJ38" s="204"/>
      <c r="RBK38" s="204"/>
      <c r="RBL38" s="204"/>
      <c r="RBM38" s="204"/>
      <c r="RBN38" s="204"/>
      <c r="RBO38" s="204"/>
      <c r="RBP38" s="204"/>
      <c r="RBQ38" s="204"/>
      <c r="RBR38" s="204"/>
      <c r="RBS38" s="204"/>
      <c r="RBT38" s="204"/>
      <c r="RBU38" s="204"/>
      <c r="RBV38" s="204"/>
      <c r="RBW38" s="204"/>
      <c r="RBX38" s="204"/>
      <c r="RBY38" s="204"/>
      <c r="RBZ38" s="204"/>
      <c r="RCA38" s="204"/>
      <c r="RCB38" s="204"/>
      <c r="RCC38" s="204"/>
      <c r="RCD38" s="204"/>
      <c r="RCE38" s="204"/>
      <c r="RCF38" s="204"/>
      <c r="RCG38" s="204"/>
      <c r="RCH38" s="204"/>
      <c r="RCI38" s="204"/>
      <c r="RCJ38" s="204"/>
      <c r="RCK38" s="204"/>
      <c r="RCL38" s="204"/>
      <c r="RCM38" s="204"/>
      <c r="RCN38" s="204"/>
      <c r="RCO38" s="204"/>
      <c r="RCP38" s="204"/>
      <c r="RCQ38" s="204"/>
      <c r="RCR38" s="204"/>
      <c r="RCS38" s="204"/>
      <c r="RCT38" s="204"/>
      <c r="RCU38" s="204"/>
      <c r="RCV38" s="204"/>
      <c r="RCW38" s="204"/>
      <c r="RCX38" s="204"/>
      <c r="RCY38" s="204"/>
      <c r="RCZ38" s="204"/>
      <c r="RDA38" s="204"/>
      <c r="RDB38" s="204"/>
      <c r="RDC38" s="204"/>
      <c r="RDD38" s="204"/>
      <c r="RDE38" s="204"/>
      <c r="RDF38" s="204"/>
      <c r="RDG38" s="204"/>
      <c r="RDH38" s="204"/>
      <c r="RDI38" s="204"/>
      <c r="RDJ38" s="204"/>
      <c r="RDK38" s="204"/>
      <c r="RDL38" s="204"/>
      <c r="RDM38" s="204"/>
      <c r="RDN38" s="204"/>
      <c r="RDO38" s="204"/>
      <c r="RDP38" s="204"/>
      <c r="RDQ38" s="204"/>
      <c r="RDR38" s="204"/>
      <c r="RDS38" s="204"/>
      <c r="RDT38" s="204"/>
      <c r="RDU38" s="204"/>
      <c r="RDV38" s="204"/>
      <c r="RDW38" s="204"/>
      <c r="RDX38" s="204"/>
      <c r="RDY38" s="204"/>
      <c r="RDZ38" s="204"/>
      <c r="REA38" s="204"/>
      <c r="REB38" s="204"/>
      <c r="REC38" s="204"/>
      <c r="RED38" s="204"/>
      <c r="REE38" s="204"/>
      <c r="REF38" s="204"/>
      <c r="REG38" s="204"/>
      <c r="REH38" s="204"/>
      <c r="REI38" s="204"/>
      <c r="REJ38" s="204"/>
      <c r="REK38" s="204"/>
      <c r="REL38" s="204"/>
      <c r="REM38" s="204"/>
      <c r="REN38" s="204"/>
      <c r="REO38" s="204"/>
      <c r="REP38" s="204"/>
      <c r="REQ38" s="204"/>
      <c r="RER38" s="204"/>
      <c r="RES38" s="204"/>
      <c r="RET38" s="204"/>
      <c r="REU38" s="204"/>
      <c r="REV38" s="204"/>
      <c r="REW38" s="204"/>
      <c r="REX38" s="204"/>
      <c r="REY38" s="204"/>
      <c r="REZ38" s="204"/>
      <c r="RFA38" s="204"/>
      <c r="RFB38" s="204"/>
      <c r="RFC38" s="204"/>
      <c r="RFD38" s="204"/>
      <c r="RFE38" s="204"/>
      <c r="RFF38" s="204"/>
      <c r="RFG38" s="204"/>
      <c r="RFH38" s="204"/>
      <c r="RFI38" s="204"/>
      <c r="RFJ38" s="204"/>
      <c r="RFK38" s="204"/>
      <c r="RFL38" s="204"/>
      <c r="RFM38" s="204"/>
      <c r="RFN38" s="204"/>
      <c r="RFO38" s="204"/>
      <c r="RFP38" s="204"/>
      <c r="RFQ38" s="204"/>
      <c r="RFR38" s="204"/>
      <c r="RFS38" s="204"/>
      <c r="RFT38" s="204"/>
      <c r="RFU38" s="204"/>
      <c r="RFV38" s="204"/>
      <c r="RFW38" s="204"/>
      <c r="RFX38" s="204"/>
      <c r="RFY38" s="204"/>
      <c r="RFZ38" s="204"/>
      <c r="RGA38" s="204"/>
      <c r="RGB38" s="204"/>
      <c r="RGC38" s="204"/>
      <c r="RGD38" s="204"/>
      <c r="RGE38" s="204"/>
      <c r="RGF38" s="204"/>
      <c r="RGG38" s="204"/>
      <c r="RGH38" s="204"/>
      <c r="RGI38" s="204"/>
      <c r="RGJ38" s="204"/>
      <c r="RGK38" s="204"/>
      <c r="RGL38" s="204"/>
      <c r="RGM38" s="204"/>
      <c r="RGN38" s="204"/>
      <c r="RGO38" s="204"/>
      <c r="RGP38" s="204"/>
      <c r="RGQ38" s="204"/>
      <c r="RGR38" s="204"/>
      <c r="RGS38" s="204"/>
      <c r="RGT38" s="204"/>
      <c r="RGU38" s="204"/>
      <c r="RGV38" s="204"/>
      <c r="RGW38" s="204"/>
      <c r="RGX38" s="204"/>
      <c r="RGY38" s="204"/>
      <c r="RGZ38" s="204"/>
      <c r="RHA38" s="204"/>
      <c r="RHB38" s="204"/>
      <c r="RHC38" s="204"/>
      <c r="RHD38" s="204"/>
      <c r="RHE38" s="204"/>
      <c r="RHF38" s="204"/>
      <c r="RHG38" s="204"/>
      <c r="RHH38" s="204"/>
      <c r="RHI38" s="204"/>
      <c r="RHJ38" s="204"/>
      <c r="RHK38" s="204"/>
      <c r="RHL38" s="204"/>
      <c r="RHM38" s="204"/>
      <c r="RHN38" s="204"/>
      <c r="RHO38" s="204"/>
      <c r="RHP38" s="204"/>
      <c r="RHQ38" s="204"/>
      <c r="RHR38" s="204"/>
      <c r="RHS38" s="204"/>
      <c r="RHT38" s="204"/>
      <c r="RHU38" s="204"/>
      <c r="RHV38" s="204"/>
      <c r="RHW38" s="204"/>
      <c r="RHX38" s="204"/>
      <c r="RHY38" s="204"/>
      <c r="RHZ38" s="204"/>
      <c r="RIA38" s="204"/>
      <c r="RIB38" s="204"/>
      <c r="RIC38" s="204"/>
      <c r="RID38" s="204"/>
      <c r="RIE38" s="204"/>
      <c r="RIF38" s="204"/>
      <c r="RIG38" s="204"/>
      <c r="RIH38" s="204"/>
      <c r="RII38" s="204"/>
      <c r="RIJ38" s="204"/>
      <c r="RIK38" s="204"/>
      <c r="RIL38" s="204"/>
      <c r="RIM38" s="204"/>
      <c r="RIN38" s="204"/>
      <c r="RIO38" s="204"/>
      <c r="RIP38" s="204"/>
      <c r="RIQ38" s="204"/>
      <c r="RIR38" s="204"/>
      <c r="RIS38" s="204"/>
      <c r="RIT38" s="204"/>
      <c r="RIU38" s="204"/>
      <c r="RIV38" s="204"/>
      <c r="RIW38" s="204"/>
      <c r="RIX38" s="204"/>
      <c r="RIY38" s="204"/>
      <c r="RIZ38" s="204"/>
      <c r="RJA38" s="204"/>
      <c r="RJB38" s="204"/>
      <c r="RJC38" s="204"/>
      <c r="RJD38" s="204"/>
      <c r="RJE38" s="204"/>
      <c r="RJF38" s="204"/>
      <c r="RJG38" s="204"/>
      <c r="RJH38" s="204"/>
      <c r="RJI38" s="204"/>
      <c r="RJJ38" s="204"/>
      <c r="RJK38" s="204"/>
      <c r="RJL38" s="204"/>
      <c r="RJM38" s="204"/>
      <c r="RJN38" s="204"/>
      <c r="RJO38" s="204"/>
      <c r="RJP38" s="204"/>
      <c r="RJQ38" s="204"/>
      <c r="RJR38" s="204"/>
      <c r="RJS38" s="204"/>
      <c r="RJT38" s="204"/>
      <c r="RJU38" s="204"/>
      <c r="RJV38" s="204"/>
      <c r="RJW38" s="204"/>
      <c r="RJX38" s="204"/>
      <c r="RJY38" s="204"/>
      <c r="RJZ38" s="204"/>
      <c r="RKA38" s="204"/>
      <c r="RKB38" s="204"/>
      <c r="RKC38" s="204"/>
      <c r="RKD38" s="204"/>
      <c r="RKE38" s="204"/>
      <c r="RKF38" s="204"/>
      <c r="RKG38" s="204"/>
      <c r="RKH38" s="204"/>
      <c r="RKI38" s="204"/>
      <c r="RKJ38" s="204"/>
      <c r="RKK38" s="204"/>
      <c r="RKL38" s="204"/>
      <c r="RKM38" s="204"/>
      <c r="RKN38" s="204"/>
      <c r="RKO38" s="204"/>
      <c r="RKP38" s="204"/>
      <c r="RKQ38" s="204"/>
      <c r="RKR38" s="204"/>
      <c r="RKS38" s="204"/>
      <c r="RKT38" s="204"/>
      <c r="RKU38" s="204"/>
      <c r="RKV38" s="204"/>
      <c r="RKW38" s="204"/>
      <c r="RKX38" s="204"/>
      <c r="RKY38" s="204"/>
      <c r="RKZ38" s="204"/>
      <c r="RLA38" s="204"/>
      <c r="RLB38" s="204"/>
      <c r="RLC38" s="204"/>
      <c r="RLD38" s="204"/>
      <c r="RLE38" s="204"/>
      <c r="RLF38" s="204"/>
      <c r="RLG38" s="204"/>
      <c r="RLH38" s="204"/>
      <c r="RLI38" s="204"/>
      <c r="RLJ38" s="204"/>
      <c r="RLK38" s="204"/>
      <c r="RLL38" s="204"/>
      <c r="RLM38" s="204"/>
      <c r="RLN38" s="204"/>
      <c r="RLO38" s="204"/>
      <c r="RLP38" s="204"/>
      <c r="RLQ38" s="204"/>
      <c r="RLR38" s="204"/>
      <c r="RLS38" s="204"/>
      <c r="RLT38" s="204"/>
      <c r="RLU38" s="204"/>
      <c r="RLV38" s="204"/>
      <c r="RLW38" s="204"/>
      <c r="RLX38" s="204"/>
      <c r="RLY38" s="204"/>
      <c r="RLZ38" s="204"/>
      <c r="RMA38" s="204"/>
      <c r="RMB38" s="204"/>
      <c r="RMC38" s="204"/>
      <c r="RMD38" s="204"/>
      <c r="RME38" s="204"/>
      <c r="RMF38" s="204"/>
      <c r="RMG38" s="204"/>
      <c r="RMH38" s="204"/>
      <c r="RMI38" s="204"/>
      <c r="RMJ38" s="204"/>
      <c r="RMK38" s="204"/>
      <c r="RML38" s="204"/>
      <c r="RMM38" s="204"/>
      <c r="RMN38" s="204"/>
      <c r="RMO38" s="204"/>
      <c r="RMP38" s="204"/>
      <c r="RMQ38" s="204"/>
      <c r="RMR38" s="204"/>
      <c r="RMS38" s="204"/>
      <c r="RMT38" s="204"/>
      <c r="RMU38" s="204"/>
      <c r="RMV38" s="204"/>
      <c r="RMW38" s="204"/>
      <c r="RMX38" s="204"/>
      <c r="RMY38" s="204"/>
      <c r="RMZ38" s="204"/>
      <c r="RNA38" s="204"/>
      <c r="RNB38" s="204"/>
      <c r="RNC38" s="204"/>
      <c r="RND38" s="204"/>
      <c r="RNE38" s="204"/>
      <c r="RNF38" s="204"/>
      <c r="RNG38" s="204"/>
      <c r="RNH38" s="204"/>
      <c r="RNI38" s="204"/>
      <c r="RNJ38" s="204"/>
      <c r="RNK38" s="204"/>
      <c r="RNL38" s="204"/>
      <c r="RNM38" s="204"/>
      <c r="RNN38" s="204"/>
      <c r="RNO38" s="204"/>
      <c r="RNP38" s="204"/>
      <c r="RNQ38" s="204"/>
      <c r="RNR38" s="204"/>
      <c r="RNS38" s="204"/>
      <c r="RNT38" s="204"/>
      <c r="RNU38" s="204"/>
      <c r="RNV38" s="204"/>
      <c r="RNW38" s="204"/>
      <c r="RNX38" s="204"/>
      <c r="RNY38" s="204"/>
      <c r="RNZ38" s="204"/>
      <c r="ROA38" s="204"/>
      <c r="ROB38" s="204"/>
      <c r="ROC38" s="204"/>
      <c r="ROD38" s="204"/>
      <c r="ROE38" s="204"/>
      <c r="ROF38" s="204"/>
      <c r="ROG38" s="204"/>
      <c r="ROH38" s="204"/>
      <c r="ROI38" s="204"/>
      <c r="ROJ38" s="204"/>
      <c r="ROK38" s="204"/>
      <c r="ROL38" s="204"/>
      <c r="ROM38" s="204"/>
      <c r="RON38" s="204"/>
      <c r="ROO38" s="204"/>
      <c r="ROP38" s="204"/>
      <c r="ROQ38" s="204"/>
      <c r="ROR38" s="204"/>
      <c r="ROS38" s="204"/>
      <c r="ROT38" s="204"/>
      <c r="ROU38" s="204"/>
      <c r="ROV38" s="204"/>
      <c r="ROW38" s="204"/>
      <c r="ROX38" s="204"/>
      <c r="ROY38" s="204"/>
      <c r="ROZ38" s="204"/>
      <c r="RPA38" s="204"/>
      <c r="RPB38" s="204"/>
      <c r="RPC38" s="204"/>
      <c r="RPD38" s="204"/>
      <c r="RPE38" s="204"/>
      <c r="RPF38" s="204"/>
      <c r="RPG38" s="204"/>
      <c r="RPH38" s="204"/>
      <c r="RPI38" s="204"/>
      <c r="RPJ38" s="204"/>
      <c r="RPK38" s="204"/>
      <c r="RPL38" s="204"/>
      <c r="RPM38" s="204"/>
      <c r="RPN38" s="204"/>
      <c r="RPO38" s="204"/>
      <c r="RPP38" s="204"/>
      <c r="RPQ38" s="204"/>
      <c r="RPR38" s="204"/>
      <c r="RPS38" s="204"/>
      <c r="RPT38" s="204"/>
      <c r="RPU38" s="204"/>
      <c r="RPV38" s="204"/>
      <c r="RPW38" s="204"/>
      <c r="RPX38" s="204"/>
      <c r="RPY38" s="204"/>
      <c r="RPZ38" s="204"/>
      <c r="RQA38" s="204"/>
      <c r="RQB38" s="204"/>
      <c r="RQC38" s="204"/>
      <c r="RQD38" s="204"/>
      <c r="RQE38" s="204"/>
      <c r="RQF38" s="204"/>
      <c r="RQG38" s="204"/>
      <c r="RQH38" s="204"/>
      <c r="RQI38" s="204"/>
      <c r="RQJ38" s="204"/>
      <c r="RQK38" s="204"/>
      <c r="RQL38" s="204"/>
      <c r="RQM38" s="204"/>
      <c r="RQN38" s="204"/>
      <c r="RQO38" s="204"/>
      <c r="RQP38" s="204"/>
      <c r="RQQ38" s="204"/>
      <c r="RQR38" s="204"/>
      <c r="RQS38" s="204"/>
      <c r="RQT38" s="204"/>
      <c r="RQU38" s="204"/>
      <c r="RQV38" s="204"/>
      <c r="RQW38" s="204"/>
      <c r="RQX38" s="204"/>
      <c r="RQY38" s="204"/>
      <c r="RQZ38" s="204"/>
      <c r="RRA38" s="204"/>
      <c r="RRB38" s="204"/>
      <c r="RRC38" s="204"/>
      <c r="RRD38" s="204"/>
      <c r="RRE38" s="204"/>
      <c r="RRF38" s="204"/>
      <c r="RRG38" s="204"/>
      <c r="RRH38" s="204"/>
      <c r="RRI38" s="204"/>
      <c r="RRJ38" s="204"/>
      <c r="RRK38" s="204"/>
      <c r="RRL38" s="204"/>
      <c r="RRM38" s="204"/>
      <c r="RRN38" s="204"/>
      <c r="RRO38" s="204"/>
      <c r="RRP38" s="204"/>
      <c r="RRQ38" s="204"/>
      <c r="RRR38" s="204"/>
      <c r="RRS38" s="204"/>
      <c r="RRT38" s="204"/>
      <c r="RRU38" s="204"/>
      <c r="RRV38" s="204"/>
      <c r="RRW38" s="204"/>
      <c r="RRX38" s="204"/>
      <c r="RRY38" s="204"/>
      <c r="RRZ38" s="204"/>
      <c r="RSA38" s="204"/>
      <c r="RSB38" s="204"/>
      <c r="RSC38" s="204"/>
      <c r="RSD38" s="204"/>
      <c r="RSE38" s="204"/>
      <c r="RSF38" s="204"/>
      <c r="RSG38" s="204"/>
      <c r="RSH38" s="204"/>
      <c r="RSI38" s="204"/>
      <c r="RSJ38" s="204"/>
      <c r="RSK38" s="204"/>
      <c r="RSL38" s="204"/>
      <c r="RSM38" s="204"/>
      <c r="RSN38" s="204"/>
      <c r="RSO38" s="204"/>
      <c r="RSP38" s="204"/>
      <c r="RSQ38" s="204"/>
      <c r="RSR38" s="204"/>
      <c r="RSS38" s="204"/>
      <c r="RST38" s="204"/>
      <c r="RSU38" s="204"/>
      <c r="RSV38" s="204"/>
      <c r="RSW38" s="204"/>
      <c r="RSX38" s="204"/>
      <c r="RSY38" s="204"/>
      <c r="RSZ38" s="204"/>
      <c r="RTA38" s="204"/>
      <c r="RTB38" s="204"/>
      <c r="RTC38" s="204"/>
      <c r="RTD38" s="204"/>
      <c r="RTE38" s="204"/>
      <c r="RTF38" s="204"/>
      <c r="RTG38" s="204"/>
      <c r="RTH38" s="204"/>
      <c r="RTI38" s="204"/>
      <c r="RTJ38" s="204"/>
      <c r="RTK38" s="204"/>
      <c r="RTL38" s="204"/>
      <c r="RTM38" s="204"/>
      <c r="RTN38" s="204"/>
      <c r="RTO38" s="204"/>
      <c r="RTP38" s="204"/>
      <c r="RTQ38" s="204"/>
      <c r="RTR38" s="204"/>
      <c r="RTS38" s="204"/>
      <c r="RTT38" s="204"/>
      <c r="RTU38" s="204"/>
      <c r="RTV38" s="204"/>
      <c r="RTW38" s="204"/>
      <c r="RTX38" s="204"/>
      <c r="RTY38" s="204"/>
      <c r="RTZ38" s="204"/>
      <c r="RUA38" s="204"/>
      <c r="RUB38" s="204"/>
      <c r="RUC38" s="204"/>
      <c r="RUD38" s="204"/>
      <c r="RUE38" s="204"/>
      <c r="RUF38" s="204"/>
      <c r="RUG38" s="204"/>
      <c r="RUH38" s="204"/>
      <c r="RUI38" s="204"/>
      <c r="RUJ38" s="204"/>
      <c r="RUK38" s="204"/>
      <c r="RUL38" s="204"/>
      <c r="RUM38" s="204"/>
      <c r="RUN38" s="204"/>
      <c r="RUO38" s="204"/>
      <c r="RUP38" s="204"/>
      <c r="RUQ38" s="204"/>
      <c r="RUR38" s="204"/>
      <c r="RUS38" s="204"/>
      <c r="RUT38" s="204"/>
      <c r="RUU38" s="204"/>
      <c r="RUV38" s="204"/>
      <c r="RUW38" s="204"/>
      <c r="RUX38" s="204"/>
      <c r="RUY38" s="204"/>
      <c r="RUZ38" s="204"/>
      <c r="RVA38" s="204"/>
      <c r="RVB38" s="204"/>
      <c r="RVC38" s="204"/>
      <c r="RVD38" s="204"/>
      <c r="RVE38" s="204"/>
      <c r="RVF38" s="204"/>
      <c r="RVG38" s="204"/>
      <c r="RVH38" s="204"/>
      <c r="RVI38" s="204"/>
      <c r="RVJ38" s="204"/>
      <c r="RVK38" s="204"/>
      <c r="RVL38" s="204"/>
      <c r="RVM38" s="204"/>
      <c r="RVN38" s="204"/>
      <c r="RVO38" s="204"/>
      <c r="RVP38" s="204"/>
      <c r="RVQ38" s="204"/>
      <c r="RVR38" s="204"/>
      <c r="RVS38" s="204"/>
      <c r="RVT38" s="204"/>
      <c r="RVU38" s="204"/>
      <c r="RVV38" s="204"/>
      <c r="RVW38" s="204"/>
      <c r="RVX38" s="204"/>
      <c r="RVY38" s="204"/>
      <c r="RVZ38" s="204"/>
      <c r="RWA38" s="204"/>
      <c r="RWB38" s="204"/>
      <c r="RWC38" s="204"/>
      <c r="RWD38" s="204"/>
      <c r="RWE38" s="204"/>
      <c r="RWF38" s="204"/>
      <c r="RWG38" s="204"/>
      <c r="RWH38" s="204"/>
      <c r="RWI38" s="204"/>
      <c r="RWJ38" s="204"/>
      <c r="RWK38" s="204"/>
      <c r="RWL38" s="204"/>
      <c r="RWM38" s="204"/>
      <c r="RWN38" s="204"/>
      <c r="RWO38" s="204"/>
      <c r="RWP38" s="204"/>
      <c r="RWQ38" s="204"/>
      <c r="RWR38" s="204"/>
      <c r="RWS38" s="204"/>
      <c r="RWT38" s="204"/>
      <c r="RWU38" s="204"/>
      <c r="RWV38" s="204"/>
      <c r="RWW38" s="204"/>
      <c r="RWX38" s="204"/>
      <c r="RWY38" s="204"/>
      <c r="RWZ38" s="204"/>
      <c r="RXA38" s="204"/>
      <c r="RXB38" s="204"/>
      <c r="RXC38" s="204"/>
      <c r="RXD38" s="204"/>
      <c r="RXE38" s="204"/>
      <c r="RXF38" s="204"/>
      <c r="RXG38" s="204"/>
      <c r="RXH38" s="204"/>
      <c r="RXI38" s="204"/>
      <c r="RXJ38" s="204"/>
      <c r="RXK38" s="204"/>
      <c r="RXL38" s="204"/>
      <c r="RXM38" s="204"/>
      <c r="RXN38" s="204"/>
      <c r="RXO38" s="204"/>
      <c r="RXP38" s="204"/>
      <c r="RXQ38" s="204"/>
      <c r="RXR38" s="204"/>
      <c r="RXS38" s="204"/>
      <c r="RXT38" s="204"/>
      <c r="RXU38" s="204"/>
      <c r="RXV38" s="204"/>
      <c r="RXW38" s="204"/>
      <c r="RXX38" s="204"/>
      <c r="RXY38" s="204"/>
      <c r="RXZ38" s="204"/>
      <c r="RYA38" s="204"/>
      <c r="RYB38" s="204"/>
      <c r="RYC38" s="204"/>
      <c r="RYD38" s="204"/>
      <c r="RYE38" s="204"/>
      <c r="RYF38" s="204"/>
      <c r="RYG38" s="204"/>
      <c r="RYH38" s="204"/>
      <c r="RYI38" s="204"/>
      <c r="RYJ38" s="204"/>
      <c r="RYK38" s="204"/>
      <c r="RYL38" s="204"/>
      <c r="RYM38" s="204"/>
      <c r="RYN38" s="204"/>
      <c r="RYO38" s="204"/>
      <c r="RYP38" s="204"/>
      <c r="RYQ38" s="204"/>
      <c r="RYR38" s="204"/>
      <c r="RYS38" s="204"/>
      <c r="RYT38" s="204"/>
      <c r="RYU38" s="204"/>
      <c r="RYV38" s="204"/>
      <c r="RYW38" s="204"/>
      <c r="RYX38" s="204"/>
      <c r="RYY38" s="204"/>
      <c r="RYZ38" s="204"/>
      <c r="RZA38" s="204"/>
      <c r="RZB38" s="204"/>
      <c r="RZC38" s="204"/>
      <c r="RZD38" s="204"/>
      <c r="RZE38" s="204"/>
      <c r="RZF38" s="204"/>
      <c r="RZG38" s="204"/>
      <c r="RZH38" s="204"/>
      <c r="RZI38" s="204"/>
      <c r="RZJ38" s="204"/>
      <c r="RZK38" s="204"/>
      <c r="RZL38" s="204"/>
      <c r="RZM38" s="204"/>
      <c r="RZN38" s="204"/>
      <c r="RZO38" s="204"/>
      <c r="RZP38" s="204"/>
      <c r="RZQ38" s="204"/>
      <c r="RZR38" s="204"/>
      <c r="RZS38" s="204"/>
      <c r="RZT38" s="204"/>
      <c r="RZU38" s="204"/>
      <c r="RZV38" s="204"/>
      <c r="RZW38" s="204"/>
      <c r="RZX38" s="204"/>
      <c r="RZY38" s="204"/>
      <c r="RZZ38" s="204"/>
      <c r="SAA38" s="204"/>
      <c r="SAB38" s="204"/>
      <c r="SAC38" s="204"/>
      <c r="SAD38" s="204"/>
      <c r="SAE38" s="204"/>
      <c r="SAF38" s="204"/>
      <c r="SAG38" s="204"/>
      <c r="SAH38" s="204"/>
      <c r="SAI38" s="204"/>
      <c r="SAJ38" s="204"/>
      <c r="SAK38" s="204"/>
      <c r="SAL38" s="204"/>
      <c r="SAM38" s="204"/>
      <c r="SAN38" s="204"/>
      <c r="SAO38" s="204"/>
      <c r="SAP38" s="204"/>
      <c r="SAQ38" s="204"/>
      <c r="SAR38" s="204"/>
      <c r="SAS38" s="204"/>
      <c r="SAT38" s="204"/>
      <c r="SAU38" s="204"/>
      <c r="SAV38" s="204"/>
      <c r="SAW38" s="204"/>
      <c r="SAX38" s="204"/>
      <c r="SAY38" s="204"/>
      <c r="SAZ38" s="204"/>
      <c r="SBA38" s="204"/>
      <c r="SBB38" s="204"/>
      <c r="SBC38" s="204"/>
      <c r="SBD38" s="204"/>
      <c r="SBE38" s="204"/>
      <c r="SBF38" s="204"/>
      <c r="SBG38" s="204"/>
      <c r="SBH38" s="204"/>
      <c r="SBI38" s="204"/>
      <c r="SBJ38" s="204"/>
      <c r="SBK38" s="204"/>
      <c r="SBL38" s="204"/>
      <c r="SBM38" s="204"/>
      <c r="SBN38" s="204"/>
      <c r="SBO38" s="204"/>
      <c r="SBP38" s="204"/>
      <c r="SBQ38" s="204"/>
      <c r="SBR38" s="204"/>
      <c r="SBS38" s="204"/>
      <c r="SBT38" s="204"/>
      <c r="SBU38" s="204"/>
      <c r="SBV38" s="204"/>
      <c r="SBW38" s="204"/>
      <c r="SBX38" s="204"/>
      <c r="SBY38" s="204"/>
      <c r="SBZ38" s="204"/>
      <c r="SCA38" s="204"/>
      <c r="SCB38" s="204"/>
      <c r="SCC38" s="204"/>
      <c r="SCD38" s="204"/>
      <c r="SCE38" s="204"/>
      <c r="SCF38" s="204"/>
      <c r="SCG38" s="204"/>
      <c r="SCH38" s="204"/>
      <c r="SCI38" s="204"/>
      <c r="SCJ38" s="204"/>
      <c r="SCK38" s="204"/>
      <c r="SCL38" s="204"/>
      <c r="SCM38" s="204"/>
      <c r="SCN38" s="204"/>
      <c r="SCO38" s="204"/>
      <c r="SCP38" s="204"/>
      <c r="SCQ38" s="204"/>
      <c r="SCR38" s="204"/>
      <c r="SCS38" s="204"/>
      <c r="SCT38" s="204"/>
      <c r="SCU38" s="204"/>
      <c r="SCV38" s="204"/>
      <c r="SCW38" s="204"/>
      <c r="SCX38" s="204"/>
      <c r="SCY38" s="204"/>
      <c r="SCZ38" s="204"/>
      <c r="SDA38" s="204"/>
      <c r="SDB38" s="204"/>
      <c r="SDC38" s="204"/>
      <c r="SDD38" s="204"/>
      <c r="SDE38" s="204"/>
      <c r="SDF38" s="204"/>
      <c r="SDG38" s="204"/>
      <c r="SDH38" s="204"/>
      <c r="SDI38" s="204"/>
      <c r="SDJ38" s="204"/>
      <c r="SDK38" s="204"/>
      <c r="SDL38" s="204"/>
      <c r="SDM38" s="204"/>
      <c r="SDN38" s="204"/>
      <c r="SDO38" s="204"/>
      <c r="SDP38" s="204"/>
      <c r="SDQ38" s="204"/>
      <c r="SDR38" s="204"/>
      <c r="SDS38" s="204"/>
      <c r="SDT38" s="204"/>
      <c r="SDU38" s="204"/>
      <c r="SDV38" s="204"/>
      <c r="SDW38" s="204"/>
      <c r="SDX38" s="204"/>
      <c r="SDY38" s="204"/>
      <c r="SDZ38" s="204"/>
      <c r="SEA38" s="204"/>
      <c r="SEB38" s="204"/>
      <c r="SEC38" s="204"/>
      <c r="SED38" s="204"/>
      <c r="SEE38" s="204"/>
      <c r="SEF38" s="204"/>
      <c r="SEG38" s="204"/>
      <c r="SEH38" s="204"/>
      <c r="SEI38" s="204"/>
      <c r="SEJ38" s="204"/>
      <c r="SEK38" s="204"/>
      <c r="SEL38" s="204"/>
      <c r="SEM38" s="204"/>
      <c r="SEN38" s="204"/>
      <c r="SEO38" s="204"/>
      <c r="SEP38" s="204"/>
      <c r="SEQ38" s="204"/>
      <c r="SER38" s="204"/>
      <c r="SES38" s="204"/>
      <c r="SET38" s="204"/>
      <c r="SEU38" s="204"/>
      <c r="SEV38" s="204"/>
      <c r="SEW38" s="204"/>
      <c r="SEX38" s="204"/>
      <c r="SEY38" s="204"/>
      <c r="SEZ38" s="204"/>
      <c r="SFA38" s="204"/>
      <c r="SFB38" s="204"/>
      <c r="SFC38" s="204"/>
      <c r="SFD38" s="204"/>
      <c r="SFE38" s="204"/>
      <c r="SFF38" s="204"/>
      <c r="SFG38" s="204"/>
      <c r="SFH38" s="204"/>
      <c r="SFI38" s="204"/>
      <c r="SFJ38" s="204"/>
      <c r="SFK38" s="204"/>
      <c r="SFL38" s="204"/>
      <c r="SFM38" s="204"/>
      <c r="SFN38" s="204"/>
      <c r="SFO38" s="204"/>
      <c r="SFP38" s="204"/>
      <c r="SFQ38" s="204"/>
      <c r="SFR38" s="204"/>
      <c r="SFS38" s="204"/>
      <c r="SFT38" s="204"/>
      <c r="SFU38" s="204"/>
      <c r="SFV38" s="204"/>
      <c r="SFW38" s="204"/>
      <c r="SFX38" s="204"/>
      <c r="SFY38" s="204"/>
      <c r="SFZ38" s="204"/>
      <c r="SGA38" s="204"/>
      <c r="SGB38" s="204"/>
      <c r="SGC38" s="204"/>
      <c r="SGD38" s="204"/>
      <c r="SGE38" s="204"/>
      <c r="SGF38" s="204"/>
      <c r="SGG38" s="204"/>
      <c r="SGH38" s="204"/>
      <c r="SGI38" s="204"/>
      <c r="SGJ38" s="204"/>
      <c r="SGK38" s="204"/>
      <c r="SGL38" s="204"/>
      <c r="SGM38" s="204"/>
      <c r="SGN38" s="204"/>
      <c r="SGO38" s="204"/>
      <c r="SGP38" s="204"/>
      <c r="SGQ38" s="204"/>
      <c r="SGR38" s="204"/>
      <c r="SGS38" s="204"/>
      <c r="SGT38" s="204"/>
      <c r="SGU38" s="204"/>
      <c r="SGV38" s="204"/>
      <c r="SGW38" s="204"/>
      <c r="SGX38" s="204"/>
      <c r="SGY38" s="204"/>
      <c r="SGZ38" s="204"/>
      <c r="SHA38" s="204"/>
      <c r="SHB38" s="204"/>
      <c r="SHC38" s="204"/>
      <c r="SHD38" s="204"/>
      <c r="SHE38" s="204"/>
      <c r="SHF38" s="204"/>
      <c r="SHG38" s="204"/>
      <c r="SHH38" s="204"/>
      <c r="SHI38" s="204"/>
      <c r="SHJ38" s="204"/>
      <c r="SHK38" s="204"/>
      <c r="SHL38" s="204"/>
      <c r="SHM38" s="204"/>
      <c r="SHN38" s="204"/>
      <c r="SHO38" s="204"/>
      <c r="SHP38" s="204"/>
      <c r="SHQ38" s="204"/>
      <c r="SHR38" s="204"/>
      <c r="SHS38" s="204"/>
      <c r="SHT38" s="204"/>
      <c r="SHU38" s="204"/>
      <c r="SHV38" s="204"/>
      <c r="SHW38" s="204"/>
      <c r="SHX38" s="204"/>
      <c r="SHY38" s="204"/>
      <c r="SHZ38" s="204"/>
      <c r="SIA38" s="204"/>
      <c r="SIB38" s="204"/>
      <c r="SIC38" s="204"/>
      <c r="SID38" s="204"/>
      <c r="SIE38" s="204"/>
      <c r="SIF38" s="204"/>
      <c r="SIG38" s="204"/>
      <c r="SIH38" s="204"/>
      <c r="SII38" s="204"/>
      <c r="SIJ38" s="204"/>
      <c r="SIK38" s="204"/>
      <c r="SIL38" s="204"/>
      <c r="SIM38" s="204"/>
      <c r="SIN38" s="204"/>
      <c r="SIO38" s="204"/>
      <c r="SIP38" s="204"/>
      <c r="SIQ38" s="204"/>
      <c r="SIR38" s="204"/>
      <c r="SIS38" s="204"/>
      <c r="SIT38" s="204"/>
      <c r="SIU38" s="204"/>
      <c r="SIV38" s="204"/>
      <c r="SIW38" s="204"/>
      <c r="SIX38" s="204"/>
      <c r="SIY38" s="204"/>
      <c r="SIZ38" s="204"/>
      <c r="SJA38" s="204"/>
      <c r="SJB38" s="204"/>
      <c r="SJC38" s="204"/>
      <c r="SJD38" s="204"/>
      <c r="SJE38" s="204"/>
      <c r="SJF38" s="204"/>
      <c r="SJG38" s="204"/>
      <c r="SJH38" s="204"/>
      <c r="SJI38" s="204"/>
      <c r="SJJ38" s="204"/>
      <c r="SJK38" s="204"/>
      <c r="SJL38" s="204"/>
      <c r="SJM38" s="204"/>
      <c r="SJN38" s="204"/>
      <c r="SJO38" s="204"/>
      <c r="SJP38" s="204"/>
      <c r="SJQ38" s="204"/>
      <c r="SJR38" s="204"/>
      <c r="SJS38" s="204"/>
      <c r="SJT38" s="204"/>
      <c r="SJU38" s="204"/>
      <c r="SJV38" s="204"/>
      <c r="SJW38" s="204"/>
      <c r="SJX38" s="204"/>
      <c r="SJY38" s="204"/>
      <c r="SJZ38" s="204"/>
      <c r="SKA38" s="204"/>
      <c r="SKB38" s="204"/>
      <c r="SKC38" s="204"/>
      <c r="SKD38" s="204"/>
      <c r="SKE38" s="204"/>
      <c r="SKF38" s="204"/>
      <c r="SKG38" s="204"/>
      <c r="SKH38" s="204"/>
      <c r="SKI38" s="204"/>
      <c r="SKJ38" s="204"/>
      <c r="SKK38" s="204"/>
      <c r="SKL38" s="204"/>
      <c r="SKM38" s="204"/>
      <c r="SKN38" s="204"/>
      <c r="SKO38" s="204"/>
      <c r="SKP38" s="204"/>
      <c r="SKQ38" s="204"/>
      <c r="SKR38" s="204"/>
      <c r="SKS38" s="204"/>
      <c r="SKT38" s="204"/>
      <c r="SKU38" s="204"/>
      <c r="SKV38" s="204"/>
      <c r="SKW38" s="204"/>
      <c r="SKX38" s="204"/>
      <c r="SKY38" s="204"/>
      <c r="SKZ38" s="204"/>
      <c r="SLA38" s="204"/>
      <c r="SLB38" s="204"/>
      <c r="SLC38" s="204"/>
      <c r="SLD38" s="204"/>
      <c r="SLE38" s="204"/>
      <c r="SLF38" s="204"/>
      <c r="SLG38" s="204"/>
      <c r="SLH38" s="204"/>
      <c r="SLI38" s="204"/>
      <c r="SLJ38" s="204"/>
      <c r="SLK38" s="204"/>
      <c r="SLL38" s="204"/>
      <c r="SLM38" s="204"/>
      <c r="SLN38" s="204"/>
      <c r="SLO38" s="204"/>
      <c r="SLP38" s="204"/>
      <c r="SLQ38" s="204"/>
      <c r="SLR38" s="204"/>
      <c r="SLS38" s="204"/>
      <c r="SLT38" s="204"/>
      <c r="SLU38" s="204"/>
      <c r="SLV38" s="204"/>
      <c r="SLW38" s="204"/>
      <c r="SLX38" s="204"/>
      <c r="SLY38" s="204"/>
      <c r="SLZ38" s="204"/>
      <c r="SMA38" s="204"/>
      <c r="SMB38" s="204"/>
      <c r="SMC38" s="204"/>
      <c r="SMD38" s="204"/>
      <c r="SME38" s="204"/>
      <c r="SMF38" s="204"/>
      <c r="SMG38" s="204"/>
      <c r="SMH38" s="204"/>
      <c r="SMI38" s="204"/>
      <c r="SMJ38" s="204"/>
      <c r="SMK38" s="204"/>
      <c r="SML38" s="204"/>
      <c r="SMM38" s="204"/>
      <c r="SMN38" s="204"/>
      <c r="SMO38" s="204"/>
      <c r="SMP38" s="204"/>
      <c r="SMQ38" s="204"/>
      <c r="SMR38" s="204"/>
      <c r="SMS38" s="204"/>
      <c r="SMT38" s="204"/>
      <c r="SMU38" s="204"/>
      <c r="SMV38" s="204"/>
      <c r="SMW38" s="204"/>
      <c r="SMX38" s="204"/>
      <c r="SMY38" s="204"/>
      <c r="SMZ38" s="204"/>
      <c r="SNA38" s="204"/>
      <c r="SNB38" s="204"/>
      <c r="SNC38" s="204"/>
      <c r="SND38" s="204"/>
      <c r="SNE38" s="204"/>
      <c r="SNF38" s="204"/>
      <c r="SNG38" s="204"/>
      <c r="SNH38" s="204"/>
      <c r="SNI38" s="204"/>
      <c r="SNJ38" s="204"/>
      <c r="SNK38" s="204"/>
      <c r="SNL38" s="204"/>
      <c r="SNM38" s="204"/>
      <c r="SNN38" s="204"/>
      <c r="SNO38" s="204"/>
      <c r="SNP38" s="204"/>
      <c r="SNQ38" s="204"/>
      <c r="SNR38" s="204"/>
      <c r="SNS38" s="204"/>
      <c r="SNT38" s="204"/>
      <c r="SNU38" s="204"/>
      <c r="SNV38" s="204"/>
      <c r="SNW38" s="204"/>
      <c r="SNX38" s="204"/>
      <c r="SNY38" s="204"/>
      <c r="SNZ38" s="204"/>
      <c r="SOA38" s="204"/>
      <c r="SOB38" s="204"/>
      <c r="SOC38" s="204"/>
      <c r="SOD38" s="204"/>
      <c r="SOE38" s="204"/>
      <c r="SOF38" s="204"/>
      <c r="SOG38" s="204"/>
      <c r="SOH38" s="204"/>
      <c r="SOI38" s="204"/>
      <c r="SOJ38" s="204"/>
      <c r="SOK38" s="204"/>
      <c r="SOL38" s="204"/>
      <c r="SOM38" s="204"/>
      <c r="SON38" s="204"/>
      <c r="SOO38" s="204"/>
      <c r="SOP38" s="204"/>
      <c r="SOQ38" s="204"/>
      <c r="SOR38" s="204"/>
      <c r="SOS38" s="204"/>
      <c r="SOT38" s="204"/>
      <c r="SOU38" s="204"/>
      <c r="SOV38" s="204"/>
      <c r="SOW38" s="204"/>
      <c r="SOX38" s="204"/>
      <c r="SOY38" s="204"/>
      <c r="SOZ38" s="204"/>
      <c r="SPA38" s="204"/>
      <c r="SPB38" s="204"/>
      <c r="SPC38" s="204"/>
      <c r="SPD38" s="204"/>
      <c r="SPE38" s="204"/>
      <c r="SPF38" s="204"/>
      <c r="SPG38" s="204"/>
      <c r="SPH38" s="204"/>
      <c r="SPI38" s="204"/>
      <c r="SPJ38" s="204"/>
      <c r="SPK38" s="204"/>
      <c r="SPL38" s="204"/>
      <c r="SPM38" s="204"/>
      <c r="SPN38" s="204"/>
      <c r="SPO38" s="204"/>
      <c r="SPP38" s="204"/>
      <c r="SPQ38" s="204"/>
      <c r="SPR38" s="204"/>
      <c r="SPS38" s="204"/>
      <c r="SPT38" s="204"/>
      <c r="SPU38" s="204"/>
      <c r="SPV38" s="204"/>
      <c r="SPW38" s="204"/>
      <c r="SPX38" s="204"/>
      <c r="SPY38" s="204"/>
      <c r="SPZ38" s="204"/>
      <c r="SQA38" s="204"/>
      <c r="SQB38" s="204"/>
      <c r="SQC38" s="204"/>
      <c r="SQD38" s="204"/>
      <c r="SQE38" s="204"/>
      <c r="SQF38" s="204"/>
      <c r="SQG38" s="204"/>
      <c r="SQH38" s="204"/>
      <c r="SQI38" s="204"/>
      <c r="SQJ38" s="204"/>
      <c r="SQK38" s="204"/>
      <c r="SQL38" s="204"/>
      <c r="SQM38" s="204"/>
      <c r="SQN38" s="204"/>
      <c r="SQO38" s="204"/>
      <c r="SQP38" s="204"/>
      <c r="SQQ38" s="204"/>
      <c r="SQR38" s="204"/>
      <c r="SQS38" s="204"/>
      <c r="SQT38" s="204"/>
      <c r="SQU38" s="204"/>
      <c r="SQV38" s="204"/>
      <c r="SQW38" s="204"/>
      <c r="SQX38" s="204"/>
      <c r="SQY38" s="204"/>
      <c r="SQZ38" s="204"/>
      <c r="SRA38" s="204"/>
      <c r="SRB38" s="204"/>
      <c r="SRC38" s="204"/>
      <c r="SRD38" s="204"/>
      <c r="SRE38" s="204"/>
      <c r="SRF38" s="204"/>
      <c r="SRG38" s="204"/>
      <c r="SRH38" s="204"/>
      <c r="SRI38" s="204"/>
      <c r="SRJ38" s="204"/>
      <c r="SRK38" s="204"/>
      <c r="SRL38" s="204"/>
      <c r="SRM38" s="204"/>
      <c r="SRN38" s="204"/>
      <c r="SRO38" s="204"/>
      <c r="SRP38" s="204"/>
      <c r="SRQ38" s="204"/>
      <c r="SRR38" s="204"/>
      <c r="SRS38" s="204"/>
      <c r="SRT38" s="204"/>
      <c r="SRU38" s="204"/>
      <c r="SRV38" s="204"/>
      <c r="SRW38" s="204"/>
      <c r="SRX38" s="204"/>
      <c r="SRY38" s="204"/>
      <c r="SRZ38" s="204"/>
      <c r="SSA38" s="204"/>
      <c r="SSB38" s="204"/>
      <c r="SSC38" s="204"/>
      <c r="SSD38" s="204"/>
      <c r="SSE38" s="204"/>
      <c r="SSF38" s="204"/>
      <c r="SSG38" s="204"/>
      <c r="SSH38" s="204"/>
      <c r="SSI38" s="204"/>
      <c r="SSJ38" s="204"/>
      <c r="SSK38" s="204"/>
      <c r="SSL38" s="204"/>
      <c r="SSM38" s="204"/>
      <c r="SSN38" s="204"/>
      <c r="SSO38" s="204"/>
      <c r="SSP38" s="204"/>
      <c r="SSQ38" s="204"/>
      <c r="SSR38" s="204"/>
      <c r="SSS38" s="204"/>
      <c r="SST38" s="204"/>
      <c r="SSU38" s="204"/>
      <c r="SSV38" s="204"/>
      <c r="SSW38" s="204"/>
      <c r="SSX38" s="204"/>
      <c r="SSY38" s="204"/>
      <c r="SSZ38" s="204"/>
      <c r="STA38" s="204"/>
      <c r="STB38" s="204"/>
      <c r="STC38" s="204"/>
      <c r="STD38" s="204"/>
      <c r="STE38" s="204"/>
      <c r="STF38" s="204"/>
      <c r="STG38" s="204"/>
      <c r="STH38" s="204"/>
      <c r="STI38" s="204"/>
      <c r="STJ38" s="204"/>
      <c r="STK38" s="204"/>
      <c r="STL38" s="204"/>
      <c r="STM38" s="204"/>
      <c r="STN38" s="204"/>
      <c r="STO38" s="204"/>
      <c r="STP38" s="204"/>
      <c r="STQ38" s="204"/>
      <c r="STR38" s="204"/>
      <c r="STS38" s="204"/>
      <c r="STT38" s="204"/>
      <c r="STU38" s="204"/>
      <c r="STV38" s="204"/>
      <c r="STW38" s="204"/>
      <c r="STX38" s="204"/>
      <c r="STY38" s="204"/>
      <c r="STZ38" s="204"/>
      <c r="SUA38" s="204"/>
      <c r="SUB38" s="204"/>
      <c r="SUC38" s="204"/>
      <c r="SUD38" s="204"/>
      <c r="SUE38" s="204"/>
      <c r="SUF38" s="204"/>
      <c r="SUG38" s="204"/>
      <c r="SUH38" s="204"/>
      <c r="SUI38" s="204"/>
      <c r="SUJ38" s="204"/>
      <c r="SUK38" s="204"/>
      <c r="SUL38" s="204"/>
      <c r="SUM38" s="204"/>
      <c r="SUN38" s="204"/>
      <c r="SUO38" s="204"/>
      <c r="SUP38" s="204"/>
      <c r="SUQ38" s="204"/>
      <c r="SUR38" s="204"/>
      <c r="SUS38" s="204"/>
      <c r="SUT38" s="204"/>
      <c r="SUU38" s="204"/>
      <c r="SUV38" s="204"/>
      <c r="SUW38" s="204"/>
      <c r="SUX38" s="204"/>
      <c r="SUY38" s="204"/>
      <c r="SUZ38" s="204"/>
      <c r="SVA38" s="204"/>
      <c r="SVB38" s="204"/>
      <c r="SVC38" s="204"/>
      <c r="SVD38" s="204"/>
      <c r="SVE38" s="204"/>
      <c r="SVF38" s="204"/>
      <c r="SVG38" s="204"/>
      <c r="SVH38" s="204"/>
      <c r="SVI38" s="204"/>
      <c r="SVJ38" s="204"/>
      <c r="SVK38" s="204"/>
      <c r="SVL38" s="204"/>
      <c r="SVM38" s="204"/>
      <c r="SVN38" s="204"/>
      <c r="SVO38" s="204"/>
      <c r="SVP38" s="204"/>
      <c r="SVQ38" s="204"/>
      <c r="SVR38" s="204"/>
      <c r="SVS38" s="204"/>
      <c r="SVT38" s="204"/>
      <c r="SVU38" s="204"/>
      <c r="SVV38" s="204"/>
      <c r="SVW38" s="204"/>
      <c r="SVX38" s="204"/>
      <c r="SVY38" s="204"/>
      <c r="SVZ38" s="204"/>
      <c r="SWA38" s="204"/>
      <c r="SWB38" s="204"/>
      <c r="SWC38" s="204"/>
      <c r="SWD38" s="204"/>
      <c r="SWE38" s="204"/>
      <c r="SWF38" s="204"/>
      <c r="SWG38" s="204"/>
      <c r="SWH38" s="204"/>
      <c r="SWI38" s="204"/>
      <c r="SWJ38" s="204"/>
      <c r="SWK38" s="204"/>
      <c r="SWL38" s="204"/>
      <c r="SWM38" s="204"/>
      <c r="SWN38" s="204"/>
      <c r="SWO38" s="204"/>
      <c r="SWP38" s="204"/>
      <c r="SWQ38" s="204"/>
      <c r="SWR38" s="204"/>
      <c r="SWS38" s="204"/>
      <c r="SWT38" s="204"/>
      <c r="SWU38" s="204"/>
      <c r="SWV38" s="204"/>
      <c r="SWW38" s="204"/>
      <c r="SWX38" s="204"/>
      <c r="SWY38" s="204"/>
      <c r="SWZ38" s="204"/>
      <c r="SXA38" s="204"/>
      <c r="SXB38" s="204"/>
      <c r="SXC38" s="204"/>
      <c r="SXD38" s="204"/>
      <c r="SXE38" s="204"/>
      <c r="SXF38" s="204"/>
      <c r="SXG38" s="204"/>
      <c r="SXH38" s="204"/>
      <c r="SXI38" s="204"/>
      <c r="SXJ38" s="204"/>
      <c r="SXK38" s="204"/>
      <c r="SXL38" s="204"/>
      <c r="SXM38" s="204"/>
      <c r="SXN38" s="204"/>
      <c r="SXO38" s="204"/>
      <c r="SXP38" s="204"/>
      <c r="SXQ38" s="204"/>
      <c r="SXR38" s="204"/>
      <c r="SXS38" s="204"/>
      <c r="SXT38" s="204"/>
      <c r="SXU38" s="204"/>
      <c r="SXV38" s="204"/>
      <c r="SXW38" s="204"/>
      <c r="SXX38" s="204"/>
      <c r="SXY38" s="204"/>
      <c r="SXZ38" s="204"/>
      <c r="SYA38" s="204"/>
      <c r="SYB38" s="204"/>
      <c r="SYC38" s="204"/>
      <c r="SYD38" s="204"/>
      <c r="SYE38" s="204"/>
      <c r="SYF38" s="204"/>
      <c r="SYG38" s="204"/>
      <c r="SYH38" s="204"/>
      <c r="SYI38" s="204"/>
      <c r="SYJ38" s="204"/>
      <c r="SYK38" s="204"/>
      <c r="SYL38" s="204"/>
      <c r="SYM38" s="204"/>
      <c r="SYN38" s="204"/>
      <c r="SYO38" s="204"/>
      <c r="SYP38" s="204"/>
      <c r="SYQ38" s="204"/>
      <c r="SYR38" s="204"/>
      <c r="SYS38" s="204"/>
      <c r="SYT38" s="204"/>
      <c r="SYU38" s="204"/>
      <c r="SYV38" s="204"/>
      <c r="SYW38" s="204"/>
      <c r="SYX38" s="204"/>
      <c r="SYY38" s="204"/>
      <c r="SYZ38" s="204"/>
      <c r="SZA38" s="204"/>
      <c r="SZB38" s="204"/>
      <c r="SZC38" s="204"/>
      <c r="SZD38" s="204"/>
      <c r="SZE38" s="204"/>
      <c r="SZF38" s="204"/>
      <c r="SZG38" s="204"/>
      <c r="SZH38" s="204"/>
      <c r="SZI38" s="204"/>
      <c r="SZJ38" s="204"/>
      <c r="SZK38" s="204"/>
      <c r="SZL38" s="204"/>
      <c r="SZM38" s="204"/>
      <c r="SZN38" s="204"/>
      <c r="SZO38" s="204"/>
      <c r="SZP38" s="204"/>
      <c r="SZQ38" s="204"/>
      <c r="SZR38" s="204"/>
      <c r="SZS38" s="204"/>
      <c r="SZT38" s="204"/>
      <c r="SZU38" s="204"/>
      <c r="SZV38" s="204"/>
      <c r="SZW38" s="204"/>
      <c r="SZX38" s="204"/>
      <c r="SZY38" s="204"/>
      <c r="SZZ38" s="204"/>
      <c r="TAA38" s="204"/>
      <c r="TAB38" s="204"/>
      <c r="TAC38" s="204"/>
      <c r="TAD38" s="204"/>
      <c r="TAE38" s="204"/>
      <c r="TAF38" s="204"/>
      <c r="TAG38" s="204"/>
      <c r="TAH38" s="204"/>
      <c r="TAI38" s="204"/>
      <c r="TAJ38" s="204"/>
      <c r="TAK38" s="204"/>
      <c r="TAL38" s="204"/>
      <c r="TAM38" s="204"/>
      <c r="TAN38" s="204"/>
      <c r="TAO38" s="204"/>
      <c r="TAP38" s="204"/>
      <c r="TAQ38" s="204"/>
      <c r="TAR38" s="204"/>
      <c r="TAS38" s="204"/>
      <c r="TAT38" s="204"/>
      <c r="TAU38" s="204"/>
      <c r="TAV38" s="204"/>
      <c r="TAW38" s="204"/>
      <c r="TAX38" s="204"/>
      <c r="TAY38" s="204"/>
      <c r="TAZ38" s="204"/>
      <c r="TBA38" s="204"/>
      <c r="TBB38" s="204"/>
      <c r="TBC38" s="204"/>
      <c r="TBD38" s="204"/>
      <c r="TBE38" s="204"/>
      <c r="TBF38" s="204"/>
      <c r="TBG38" s="204"/>
      <c r="TBH38" s="204"/>
      <c r="TBI38" s="204"/>
      <c r="TBJ38" s="204"/>
      <c r="TBK38" s="204"/>
      <c r="TBL38" s="204"/>
      <c r="TBM38" s="204"/>
      <c r="TBN38" s="204"/>
      <c r="TBO38" s="204"/>
      <c r="TBP38" s="204"/>
      <c r="TBQ38" s="204"/>
      <c r="TBR38" s="204"/>
      <c r="TBS38" s="204"/>
      <c r="TBT38" s="204"/>
      <c r="TBU38" s="204"/>
      <c r="TBV38" s="204"/>
      <c r="TBW38" s="204"/>
      <c r="TBX38" s="204"/>
      <c r="TBY38" s="204"/>
      <c r="TBZ38" s="204"/>
      <c r="TCA38" s="204"/>
      <c r="TCB38" s="204"/>
      <c r="TCC38" s="204"/>
      <c r="TCD38" s="204"/>
      <c r="TCE38" s="204"/>
      <c r="TCF38" s="204"/>
      <c r="TCG38" s="204"/>
      <c r="TCH38" s="204"/>
      <c r="TCI38" s="204"/>
      <c r="TCJ38" s="204"/>
      <c r="TCK38" s="204"/>
      <c r="TCL38" s="204"/>
      <c r="TCM38" s="204"/>
      <c r="TCN38" s="204"/>
      <c r="TCO38" s="204"/>
      <c r="TCP38" s="204"/>
      <c r="TCQ38" s="204"/>
      <c r="TCR38" s="204"/>
      <c r="TCS38" s="204"/>
      <c r="TCT38" s="204"/>
      <c r="TCU38" s="204"/>
      <c r="TCV38" s="204"/>
      <c r="TCW38" s="204"/>
      <c r="TCX38" s="204"/>
      <c r="TCY38" s="204"/>
      <c r="TCZ38" s="204"/>
      <c r="TDA38" s="204"/>
      <c r="TDB38" s="204"/>
      <c r="TDC38" s="204"/>
      <c r="TDD38" s="204"/>
      <c r="TDE38" s="204"/>
      <c r="TDF38" s="204"/>
      <c r="TDG38" s="204"/>
      <c r="TDH38" s="204"/>
      <c r="TDI38" s="204"/>
      <c r="TDJ38" s="204"/>
      <c r="TDK38" s="204"/>
      <c r="TDL38" s="204"/>
      <c r="TDM38" s="204"/>
      <c r="TDN38" s="204"/>
      <c r="TDO38" s="204"/>
      <c r="TDP38" s="204"/>
      <c r="TDQ38" s="204"/>
      <c r="TDR38" s="204"/>
      <c r="TDS38" s="204"/>
      <c r="TDT38" s="204"/>
      <c r="TDU38" s="204"/>
      <c r="TDV38" s="204"/>
      <c r="TDW38" s="204"/>
      <c r="TDX38" s="204"/>
      <c r="TDY38" s="204"/>
      <c r="TDZ38" s="204"/>
      <c r="TEA38" s="204"/>
      <c r="TEB38" s="204"/>
      <c r="TEC38" s="204"/>
      <c r="TED38" s="204"/>
      <c r="TEE38" s="204"/>
      <c r="TEF38" s="204"/>
      <c r="TEG38" s="204"/>
      <c r="TEH38" s="204"/>
      <c r="TEI38" s="204"/>
      <c r="TEJ38" s="204"/>
      <c r="TEK38" s="204"/>
      <c r="TEL38" s="204"/>
      <c r="TEM38" s="204"/>
      <c r="TEN38" s="204"/>
      <c r="TEO38" s="204"/>
      <c r="TEP38" s="204"/>
      <c r="TEQ38" s="204"/>
      <c r="TER38" s="204"/>
      <c r="TES38" s="204"/>
      <c r="TET38" s="204"/>
      <c r="TEU38" s="204"/>
      <c r="TEV38" s="204"/>
      <c r="TEW38" s="204"/>
      <c r="TEX38" s="204"/>
      <c r="TEY38" s="204"/>
      <c r="TEZ38" s="204"/>
      <c r="TFA38" s="204"/>
      <c r="TFB38" s="204"/>
      <c r="TFC38" s="204"/>
      <c r="TFD38" s="204"/>
      <c r="TFE38" s="204"/>
      <c r="TFF38" s="204"/>
      <c r="TFG38" s="204"/>
      <c r="TFH38" s="204"/>
      <c r="TFI38" s="204"/>
      <c r="TFJ38" s="204"/>
      <c r="TFK38" s="204"/>
      <c r="TFL38" s="204"/>
      <c r="TFM38" s="204"/>
      <c r="TFN38" s="204"/>
      <c r="TFO38" s="204"/>
      <c r="TFP38" s="204"/>
      <c r="TFQ38" s="204"/>
      <c r="TFR38" s="204"/>
      <c r="TFS38" s="204"/>
      <c r="TFT38" s="204"/>
      <c r="TFU38" s="204"/>
      <c r="TFV38" s="204"/>
      <c r="TFW38" s="204"/>
      <c r="TFX38" s="204"/>
      <c r="TFY38" s="204"/>
      <c r="TFZ38" s="204"/>
      <c r="TGA38" s="204"/>
      <c r="TGB38" s="204"/>
      <c r="TGC38" s="204"/>
      <c r="TGD38" s="204"/>
      <c r="TGE38" s="204"/>
      <c r="TGF38" s="204"/>
      <c r="TGG38" s="204"/>
      <c r="TGH38" s="204"/>
      <c r="TGI38" s="204"/>
      <c r="TGJ38" s="204"/>
      <c r="TGK38" s="204"/>
      <c r="TGL38" s="204"/>
      <c r="TGM38" s="204"/>
      <c r="TGN38" s="204"/>
      <c r="TGO38" s="204"/>
      <c r="TGP38" s="204"/>
      <c r="TGQ38" s="204"/>
      <c r="TGR38" s="204"/>
      <c r="TGS38" s="204"/>
      <c r="TGT38" s="204"/>
      <c r="TGU38" s="204"/>
      <c r="TGV38" s="204"/>
      <c r="TGW38" s="204"/>
      <c r="TGX38" s="204"/>
      <c r="TGY38" s="204"/>
      <c r="TGZ38" s="204"/>
      <c r="THA38" s="204"/>
      <c r="THB38" s="204"/>
      <c r="THC38" s="204"/>
      <c r="THD38" s="204"/>
      <c r="THE38" s="204"/>
      <c r="THF38" s="204"/>
      <c r="THG38" s="204"/>
      <c r="THH38" s="204"/>
      <c r="THI38" s="204"/>
      <c r="THJ38" s="204"/>
      <c r="THK38" s="204"/>
      <c r="THL38" s="204"/>
      <c r="THM38" s="204"/>
      <c r="THN38" s="204"/>
      <c r="THO38" s="204"/>
      <c r="THP38" s="204"/>
      <c r="THQ38" s="204"/>
      <c r="THR38" s="204"/>
      <c r="THS38" s="204"/>
      <c r="THT38" s="204"/>
      <c r="THU38" s="204"/>
      <c r="THV38" s="204"/>
      <c r="THW38" s="204"/>
      <c r="THX38" s="204"/>
      <c r="THY38" s="204"/>
      <c r="THZ38" s="204"/>
      <c r="TIA38" s="204"/>
      <c r="TIB38" s="204"/>
      <c r="TIC38" s="204"/>
      <c r="TID38" s="204"/>
      <c r="TIE38" s="204"/>
      <c r="TIF38" s="204"/>
      <c r="TIG38" s="204"/>
      <c r="TIH38" s="204"/>
      <c r="TII38" s="204"/>
      <c r="TIJ38" s="204"/>
      <c r="TIK38" s="204"/>
      <c r="TIL38" s="204"/>
      <c r="TIM38" s="204"/>
      <c r="TIN38" s="204"/>
      <c r="TIO38" s="204"/>
      <c r="TIP38" s="204"/>
      <c r="TIQ38" s="204"/>
      <c r="TIR38" s="204"/>
      <c r="TIS38" s="204"/>
      <c r="TIT38" s="204"/>
      <c r="TIU38" s="204"/>
      <c r="TIV38" s="204"/>
      <c r="TIW38" s="204"/>
      <c r="TIX38" s="204"/>
      <c r="TIY38" s="204"/>
      <c r="TIZ38" s="204"/>
      <c r="TJA38" s="204"/>
      <c r="TJB38" s="204"/>
      <c r="TJC38" s="204"/>
      <c r="TJD38" s="204"/>
      <c r="TJE38" s="204"/>
      <c r="TJF38" s="204"/>
      <c r="TJG38" s="204"/>
      <c r="TJH38" s="204"/>
      <c r="TJI38" s="204"/>
      <c r="TJJ38" s="204"/>
      <c r="TJK38" s="204"/>
      <c r="TJL38" s="204"/>
      <c r="TJM38" s="204"/>
      <c r="TJN38" s="204"/>
      <c r="TJO38" s="204"/>
      <c r="TJP38" s="204"/>
      <c r="TJQ38" s="204"/>
      <c r="TJR38" s="204"/>
      <c r="TJS38" s="204"/>
      <c r="TJT38" s="204"/>
      <c r="TJU38" s="204"/>
      <c r="TJV38" s="204"/>
      <c r="TJW38" s="204"/>
      <c r="TJX38" s="204"/>
      <c r="TJY38" s="204"/>
      <c r="TJZ38" s="204"/>
      <c r="TKA38" s="204"/>
      <c r="TKB38" s="204"/>
      <c r="TKC38" s="204"/>
      <c r="TKD38" s="204"/>
      <c r="TKE38" s="204"/>
      <c r="TKF38" s="204"/>
      <c r="TKG38" s="204"/>
      <c r="TKH38" s="204"/>
      <c r="TKI38" s="204"/>
      <c r="TKJ38" s="204"/>
      <c r="TKK38" s="204"/>
      <c r="TKL38" s="204"/>
      <c r="TKM38" s="204"/>
      <c r="TKN38" s="204"/>
      <c r="TKO38" s="204"/>
      <c r="TKP38" s="204"/>
      <c r="TKQ38" s="204"/>
      <c r="TKR38" s="204"/>
      <c r="TKS38" s="204"/>
      <c r="TKT38" s="204"/>
      <c r="TKU38" s="204"/>
      <c r="TKV38" s="204"/>
      <c r="TKW38" s="204"/>
      <c r="TKX38" s="204"/>
      <c r="TKY38" s="204"/>
      <c r="TKZ38" s="204"/>
      <c r="TLA38" s="204"/>
      <c r="TLB38" s="204"/>
      <c r="TLC38" s="204"/>
      <c r="TLD38" s="204"/>
      <c r="TLE38" s="204"/>
      <c r="TLF38" s="204"/>
      <c r="TLG38" s="204"/>
      <c r="TLH38" s="204"/>
      <c r="TLI38" s="204"/>
      <c r="TLJ38" s="204"/>
      <c r="TLK38" s="204"/>
      <c r="TLL38" s="204"/>
      <c r="TLM38" s="204"/>
      <c r="TLN38" s="204"/>
      <c r="TLO38" s="204"/>
      <c r="TLP38" s="204"/>
      <c r="TLQ38" s="204"/>
      <c r="TLR38" s="204"/>
      <c r="TLS38" s="204"/>
      <c r="TLT38" s="204"/>
      <c r="TLU38" s="204"/>
      <c r="TLV38" s="204"/>
      <c r="TLW38" s="204"/>
      <c r="TLX38" s="204"/>
      <c r="TLY38" s="204"/>
      <c r="TLZ38" s="204"/>
      <c r="TMA38" s="204"/>
      <c r="TMB38" s="204"/>
      <c r="TMC38" s="204"/>
      <c r="TMD38" s="204"/>
      <c r="TME38" s="204"/>
      <c r="TMF38" s="204"/>
      <c r="TMG38" s="204"/>
      <c r="TMH38" s="204"/>
      <c r="TMI38" s="204"/>
      <c r="TMJ38" s="204"/>
      <c r="TMK38" s="204"/>
      <c r="TML38" s="204"/>
      <c r="TMM38" s="204"/>
      <c r="TMN38" s="204"/>
      <c r="TMO38" s="204"/>
      <c r="TMP38" s="204"/>
      <c r="TMQ38" s="204"/>
      <c r="TMR38" s="204"/>
      <c r="TMS38" s="204"/>
      <c r="TMT38" s="204"/>
      <c r="TMU38" s="204"/>
      <c r="TMV38" s="204"/>
      <c r="TMW38" s="204"/>
      <c r="TMX38" s="204"/>
      <c r="TMY38" s="204"/>
      <c r="TMZ38" s="204"/>
      <c r="TNA38" s="204"/>
      <c r="TNB38" s="204"/>
      <c r="TNC38" s="204"/>
      <c r="TND38" s="204"/>
      <c r="TNE38" s="204"/>
      <c r="TNF38" s="204"/>
      <c r="TNG38" s="204"/>
      <c r="TNH38" s="204"/>
      <c r="TNI38" s="204"/>
      <c r="TNJ38" s="204"/>
      <c r="TNK38" s="204"/>
      <c r="TNL38" s="204"/>
      <c r="TNM38" s="204"/>
      <c r="TNN38" s="204"/>
      <c r="TNO38" s="204"/>
      <c r="TNP38" s="204"/>
      <c r="TNQ38" s="204"/>
      <c r="TNR38" s="204"/>
      <c r="TNS38" s="204"/>
      <c r="TNT38" s="204"/>
      <c r="TNU38" s="204"/>
      <c r="TNV38" s="204"/>
      <c r="TNW38" s="204"/>
      <c r="TNX38" s="204"/>
      <c r="TNY38" s="204"/>
      <c r="TNZ38" s="204"/>
      <c r="TOA38" s="204"/>
      <c r="TOB38" s="204"/>
      <c r="TOC38" s="204"/>
      <c r="TOD38" s="204"/>
      <c r="TOE38" s="204"/>
      <c r="TOF38" s="204"/>
      <c r="TOG38" s="204"/>
      <c r="TOH38" s="204"/>
      <c r="TOI38" s="204"/>
      <c r="TOJ38" s="204"/>
      <c r="TOK38" s="204"/>
      <c r="TOL38" s="204"/>
      <c r="TOM38" s="204"/>
      <c r="TON38" s="204"/>
      <c r="TOO38" s="204"/>
      <c r="TOP38" s="204"/>
      <c r="TOQ38" s="204"/>
      <c r="TOR38" s="204"/>
      <c r="TOS38" s="204"/>
      <c r="TOT38" s="204"/>
      <c r="TOU38" s="204"/>
      <c r="TOV38" s="204"/>
      <c r="TOW38" s="204"/>
      <c r="TOX38" s="204"/>
      <c r="TOY38" s="204"/>
      <c r="TOZ38" s="204"/>
      <c r="TPA38" s="204"/>
      <c r="TPB38" s="204"/>
      <c r="TPC38" s="204"/>
      <c r="TPD38" s="204"/>
      <c r="TPE38" s="204"/>
      <c r="TPF38" s="204"/>
      <c r="TPG38" s="204"/>
      <c r="TPH38" s="204"/>
      <c r="TPI38" s="204"/>
      <c r="TPJ38" s="204"/>
      <c r="TPK38" s="204"/>
      <c r="TPL38" s="204"/>
      <c r="TPM38" s="204"/>
      <c r="TPN38" s="204"/>
      <c r="TPO38" s="204"/>
      <c r="TPP38" s="204"/>
      <c r="TPQ38" s="204"/>
      <c r="TPR38" s="204"/>
      <c r="TPS38" s="204"/>
      <c r="TPT38" s="204"/>
      <c r="TPU38" s="204"/>
      <c r="TPV38" s="204"/>
      <c r="TPW38" s="204"/>
      <c r="TPX38" s="204"/>
      <c r="TPY38" s="204"/>
      <c r="TPZ38" s="204"/>
      <c r="TQA38" s="204"/>
      <c r="TQB38" s="204"/>
      <c r="TQC38" s="204"/>
      <c r="TQD38" s="204"/>
      <c r="TQE38" s="204"/>
      <c r="TQF38" s="204"/>
      <c r="TQG38" s="204"/>
      <c r="TQH38" s="204"/>
      <c r="TQI38" s="204"/>
      <c r="TQJ38" s="204"/>
      <c r="TQK38" s="204"/>
      <c r="TQL38" s="204"/>
      <c r="TQM38" s="204"/>
      <c r="TQN38" s="204"/>
      <c r="TQO38" s="204"/>
      <c r="TQP38" s="204"/>
      <c r="TQQ38" s="204"/>
      <c r="TQR38" s="204"/>
      <c r="TQS38" s="204"/>
      <c r="TQT38" s="204"/>
      <c r="TQU38" s="204"/>
      <c r="TQV38" s="204"/>
      <c r="TQW38" s="204"/>
      <c r="TQX38" s="204"/>
      <c r="TQY38" s="204"/>
      <c r="TQZ38" s="204"/>
      <c r="TRA38" s="204"/>
      <c r="TRB38" s="204"/>
      <c r="TRC38" s="204"/>
      <c r="TRD38" s="204"/>
      <c r="TRE38" s="204"/>
      <c r="TRF38" s="204"/>
      <c r="TRG38" s="204"/>
      <c r="TRH38" s="204"/>
      <c r="TRI38" s="204"/>
      <c r="TRJ38" s="204"/>
      <c r="TRK38" s="204"/>
      <c r="TRL38" s="204"/>
      <c r="TRM38" s="204"/>
      <c r="TRN38" s="204"/>
      <c r="TRO38" s="204"/>
      <c r="TRP38" s="204"/>
      <c r="TRQ38" s="204"/>
      <c r="TRR38" s="204"/>
      <c r="TRS38" s="204"/>
      <c r="TRT38" s="204"/>
      <c r="TRU38" s="204"/>
      <c r="TRV38" s="204"/>
      <c r="TRW38" s="204"/>
      <c r="TRX38" s="204"/>
      <c r="TRY38" s="204"/>
      <c r="TRZ38" s="204"/>
      <c r="TSA38" s="204"/>
      <c r="TSB38" s="204"/>
      <c r="TSC38" s="204"/>
      <c r="TSD38" s="204"/>
      <c r="TSE38" s="204"/>
      <c r="TSF38" s="204"/>
      <c r="TSG38" s="204"/>
      <c r="TSH38" s="204"/>
      <c r="TSI38" s="204"/>
      <c r="TSJ38" s="204"/>
      <c r="TSK38" s="204"/>
      <c r="TSL38" s="204"/>
      <c r="TSM38" s="204"/>
      <c r="TSN38" s="204"/>
      <c r="TSO38" s="204"/>
      <c r="TSP38" s="204"/>
      <c r="TSQ38" s="204"/>
      <c r="TSR38" s="204"/>
      <c r="TSS38" s="204"/>
      <c r="TST38" s="204"/>
      <c r="TSU38" s="204"/>
      <c r="TSV38" s="204"/>
      <c r="TSW38" s="204"/>
      <c r="TSX38" s="204"/>
      <c r="TSY38" s="204"/>
      <c r="TSZ38" s="204"/>
      <c r="TTA38" s="204"/>
      <c r="TTB38" s="204"/>
      <c r="TTC38" s="204"/>
      <c r="TTD38" s="204"/>
      <c r="TTE38" s="204"/>
      <c r="TTF38" s="204"/>
      <c r="TTG38" s="204"/>
      <c r="TTH38" s="204"/>
      <c r="TTI38" s="204"/>
      <c r="TTJ38" s="204"/>
      <c r="TTK38" s="204"/>
      <c r="TTL38" s="204"/>
      <c r="TTM38" s="204"/>
      <c r="TTN38" s="204"/>
      <c r="TTO38" s="204"/>
      <c r="TTP38" s="204"/>
      <c r="TTQ38" s="204"/>
      <c r="TTR38" s="204"/>
      <c r="TTS38" s="204"/>
      <c r="TTT38" s="204"/>
      <c r="TTU38" s="204"/>
      <c r="TTV38" s="204"/>
      <c r="TTW38" s="204"/>
      <c r="TTX38" s="204"/>
      <c r="TTY38" s="204"/>
      <c r="TTZ38" s="204"/>
      <c r="TUA38" s="204"/>
      <c r="TUB38" s="204"/>
      <c r="TUC38" s="204"/>
      <c r="TUD38" s="204"/>
      <c r="TUE38" s="204"/>
      <c r="TUF38" s="204"/>
      <c r="TUG38" s="204"/>
      <c r="TUH38" s="204"/>
      <c r="TUI38" s="204"/>
      <c r="TUJ38" s="204"/>
      <c r="TUK38" s="204"/>
      <c r="TUL38" s="204"/>
      <c r="TUM38" s="204"/>
      <c r="TUN38" s="204"/>
      <c r="TUO38" s="204"/>
      <c r="TUP38" s="204"/>
      <c r="TUQ38" s="204"/>
      <c r="TUR38" s="204"/>
      <c r="TUS38" s="204"/>
      <c r="TUT38" s="204"/>
      <c r="TUU38" s="204"/>
      <c r="TUV38" s="204"/>
      <c r="TUW38" s="204"/>
      <c r="TUX38" s="204"/>
      <c r="TUY38" s="204"/>
      <c r="TUZ38" s="204"/>
      <c r="TVA38" s="204"/>
      <c r="TVB38" s="204"/>
      <c r="TVC38" s="204"/>
      <c r="TVD38" s="204"/>
      <c r="TVE38" s="204"/>
      <c r="TVF38" s="204"/>
      <c r="TVG38" s="204"/>
      <c r="TVH38" s="204"/>
      <c r="TVI38" s="204"/>
      <c r="TVJ38" s="204"/>
      <c r="TVK38" s="204"/>
      <c r="TVL38" s="204"/>
      <c r="TVM38" s="204"/>
      <c r="TVN38" s="204"/>
      <c r="TVO38" s="204"/>
      <c r="TVP38" s="204"/>
      <c r="TVQ38" s="204"/>
      <c r="TVR38" s="204"/>
      <c r="TVS38" s="204"/>
      <c r="TVT38" s="204"/>
      <c r="TVU38" s="204"/>
      <c r="TVV38" s="204"/>
      <c r="TVW38" s="204"/>
      <c r="TVX38" s="204"/>
      <c r="TVY38" s="204"/>
      <c r="TVZ38" s="204"/>
      <c r="TWA38" s="204"/>
      <c r="TWB38" s="204"/>
      <c r="TWC38" s="204"/>
      <c r="TWD38" s="204"/>
      <c r="TWE38" s="204"/>
      <c r="TWF38" s="204"/>
      <c r="TWG38" s="204"/>
      <c r="TWH38" s="204"/>
      <c r="TWI38" s="204"/>
      <c r="TWJ38" s="204"/>
      <c r="TWK38" s="204"/>
      <c r="TWL38" s="204"/>
      <c r="TWM38" s="204"/>
      <c r="TWN38" s="204"/>
      <c r="TWO38" s="204"/>
      <c r="TWP38" s="204"/>
      <c r="TWQ38" s="204"/>
      <c r="TWR38" s="204"/>
      <c r="TWS38" s="204"/>
      <c r="TWT38" s="204"/>
      <c r="TWU38" s="204"/>
      <c r="TWV38" s="204"/>
      <c r="TWW38" s="204"/>
      <c r="TWX38" s="204"/>
      <c r="TWY38" s="204"/>
      <c r="TWZ38" s="204"/>
      <c r="TXA38" s="204"/>
      <c r="TXB38" s="204"/>
      <c r="TXC38" s="204"/>
      <c r="TXD38" s="204"/>
      <c r="TXE38" s="204"/>
      <c r="TXF38" s="204"/>
      <c r="TXG38" s="204"/>
      <c r="TXH38" s="204"/>
      <c r="TXI38" s="204"/>
      <c r="TXJ38" s="204"/>
      <c r="TXK38" s="204"/>
      <c r="TXL38" s="204"/>
      <c r="TXM38" s="204"/>
      <c r="TXN38" s="204"/>
      <c r="TXO38" s="204"/>
      <c r="TXP38" s="204"/>
      <c r="TXQ38" s="204"/>
      <c r="TXR38" s="204"/>
      <c r="TXS38" s="204"/>
      <c r="TXT38" s="204"/>
      <c r="TXU38" s="204"/>
      <c r="TXV38" s="204"/>
      <c r="TXW38" s="204"/>
      <c r="TXX38" s="204"/>
      <c r="TXY38" s="204"/>
      <c r="TXZ38" s="204"/>
      <c r="TYA38" s="204"/>
      <c r="TYB38" s="204"/>
      <c r="TYC38" s="204"/>
      <c r="TYD38" s="204"/>
      <c r="TYE38" s="204"/>
      <c r="TYF38" s="204"/>
      <c r="TYG38" s="204"/>
      <c r="TYH38" s="204"/>
      <c r="TYI38" s="204"/>
      <c r="TYJ38" s="204"/>
      <c r="TYK38" s="204"/>
      <c r="TYL38" s="204"/>
      <c r="TYM38" s="204"/>
      <c r="TYN38" s="204"/>
      <c r="TYO38" s="204"/>
      <c r="TYP38" s="204"/>
      <c r="TYQ38" s="204"/>
      <c r="TYR38" s="204"/>
      <c r="TYS38" s="204"/>
      <c r="TYT38" s="204"/>
      <c r="TYU38" s="204"/>
      <c r="TYV38" s="204"/>
      <c r="TYW38" s="204"/>
      <c r="TYX38" s="204"/>
      <c r="TYY38" s="204"/>
      <c r="TYZ38" s="204"/>
      <c r="TZA38" s="204"/>
      <c r="TZB38" s="204"/>
      <c r="TZC38" s="204"/>
      <c r="TZD38" s="204"/>
      <c r="TZE38" s="204"/>
      <c r="TZF38" s="204"/>
      <c r="TZG38" s="204"/>
      <c r="TZH38" s="204"/>
      <c r="TZI38" s="204"/>
      <c r="TZJ38" s="204"/>
      <c r="TZK38" s="204"/>
      <c r="TZL38" s="204"/>
      <c r="TZM38" s="204"/>
      <c r="TZN38" s="204"/>
      <c r="TZO38" s="204"/>
      <c r="TZP38" s="204"/>
      <c r="TZQ38" s="204"/>
      <c r="TZR38" s="204"/>
      <c r="TZS38" s="204"/>
      <c r="TZT38" s="204"/>
      <c r="TZU38" s="204"/>
      <c r="TZV38" s="204"/>
      <c r="TZW38" s="204"/>
      <c r="TZX38" s="204"/>
      <c r="TZY38" s="204"/>
      <c r="TZZ38" s="204"/>
      <c r="UAA38" s="204"/>
      <c r="UAB38" s="204"/>
      <c r="UAC38" s="204"/>
      <c r="UAD38" s="204"/>
      <c r="UAE38" s="204"/>
      <c r="UAF38" s="204"/>
      <c r="UAG38" s="204"/>
      <c r="UAH38" s="204"/>
      <c r="UAI38" s="204"/>
      <c r="UAJ38" s="204"/>
      <c r="UAK38" s="204"/>
      <c r="UAL38" s="204"/>
      <c r="UAM38" s="204"/>
      <c r="UAN38" s="204"/>
      <c r="UAO38" s="204"/>
      <c r="UAP38" s="204"/>
      <c r="UAQ38" s="204"/>
      <c r="UAR38" s="204"/>
      <c r="UAS38" s="204"/>
      <c r="UAT38" s="204"/>
      <c r="UAU38" s="204"/>
      <c r="UAV38" s="204"/>
      <c r="UAW38" s="204"/>
      <c r="UAX38" s="204"/>
      <c r="UAY38" s="204"/>
      <c r="UAZ38" s="204"/>
      <c r="UBA38" s="204"/>
      <c r="UBB38" s="204"/>
      <c r="UBC38" s="204"/>
      <c r="UBD38" s="204"/>
      <c r="UBE38" s="204"/>
      <c r="UBF38" s="204"/>
      <c r="UBG38" s="204"/>
      <c r="UBH38" s="204"/>
      <c r="UBI38" s="204"/>
      <c r="UBJ38" s="204"/>
      <c r="UBK38" s="204"/>
      <c r="UBL38" s="204"/>
      <c r="UBM38" s="204"/>
      <c r="UBN38" s="204"/>
      <c r="UBO38" s="204"/>
      <c r="UBP38" s="204"/>
      <c r="UBQ38" s="204"/>
      <c r="UBR38" s="204"/>
      <c r="UBS38" s="204"/>
      <c r="UBT38" s="204"/>
      <c r="UBU38" s="204"/>
      <c r="UBV38" s="204"/>
      <c r="UBW38" s="204"/>
      <c r="UBX38" s="204"/>
      <c r="UBY38" s="204"/>
      <c r="UBZ38" s="204"/>
      <c r="UCA38" s="204"/>
      <c r="UCB38" s="204"/>
      <c r="UCC38" s="204"/>
      <c r="UCD38" s="204"/>
      <c r="UCE38" s="204"/>
      <c r="UCF38" s="204"/>
      <c r="UCG38" s="204"/>
      <c r="UCH38" s="204"/>
      <c r="UCI38" s="204"/>
      <c r="UCJ38" s="204"/>
      <c r="UCK38" s="204"/>
      <c r="UCL38" s="204"/>
      <c r="UCM38" s="204"/>
      <c r="UCN38" s="204"/>
      <c r="UCO38" s="204"/>
      <c r="UCP38" s="204"/>
      <c r="UCQ38" s="204"/>
      <c r="UCR38" s="204"/>
      <c r="UCS38" s="204"/>
      <c r="UCT38" s="204"/>
      <c r="UCU38" s="204"/>
      <c r="UCV38" s="204"/>
      <c r="UCW38" s="204"/>
      <c r="UCX38" s="204"/>
      <c r="UCY38" s="204"/>
      <c r="UCZ38" s="204"/>
      <c r="UDA38" s="204"/>
      <c r="UDB38" s="204"/>
      <c r="UDC38" s="204"/>
      <c r="UDD38" s="204"/>
      <c r="UDE38" s="204"/>
      <c r="UDF38" s="204"/>
      <c r="UDG38" s="204"/>
      <c r="UDH38" s="204"/>
      <c r="UDI38" s="204"/>
      <c r="UDJ38" s="204"/>
      <c r="UDK38" s="204"/>
      <c r="UDL38" s="204"/>
      <c r="UDM38" s="204"/>
      <c r="UDN38" s="204"/>
      <c r="UDO38" s="204"/>
      <c r="UDP38" s="204"/>
      <c r="UDQ38" s="204"/>
      <c r="UDR38" s="204"/>
      <c r="UDS38" s="204"/>
      <c r="UDT38" s="204"/>
      <c r="UDU38" s="204"/>
      <c r="UDV38" s="204"/>
      <c r="UDW38" s="204"/>
      <c r="UDX38" s="204"/>
      <c r="UDY38" s="204"/>
      <c r="UDZ38" s="204"/>
      <c r="UEA38" s="204"/>
      <c r="UEB38" s="204"/>
      <c r="UEC38" s="204"/>
      <c r="UED38" s="204"/>
      <c r="UEE38" s="204"/>
      <c r="UEF38" s="204"/>
      <c r="UEG38" s="204"/>
      <c r="UEH38" s="204"/>
      <c r="UEI38" s="204"/>
      <c r="UEJ38" s="204"/>
      <c r="UEK38" s="204"/>
      <c r="UEL38" s="204"/>
      <c r="UEM38" s="204"/>
      <c r="UEN38" s="204"/>
      <c r="UEO38" s="204"/>
      <c r="UEP38" s="204"/>
      <c r="UEQ38" s="204"/>
      <c r="UER38" s="204"/>
      <c r="UES38" s="204"/>
      <c r="UET38" s="204"/>
      <c r="UEU38" s="204"/>
      <c r="UEV38" s="204"/>
      <c r="UEW38" s="204"/>
      <c r="UEX38" s="204"/>
      <c r="UEY38" s="204"/>
      <c r="UEZ38" s="204"/>
      <c r="UFA38" s="204"/>
      <c r="UFB38" s="204"/>
      <c r="UFC38" s="204"/>
      <c r="UFD38" s="204"/>
      <c r="UFE38" s="204"/>
      <c r="UFF38" s="204"/>
      <c r="UFG38" s="204"/>
      <c r="UFH38" s="204"/>
      <c r="UFI38" s="204"/>
      <c r="UFJ38" s="204"/>
      <c r="UFK38" s="204"/>
      <c r="UFL38" s="204"/>
      <c r="UFM38" s="204"/>
      <c r="UFN38" s="204"/>
      <c r="UFO38" s="204"/>
      <c r="UFP38" s="204"/>
      <c r="UFQ38" s="204"/>
      <c r="UFR38" s="204"/>
      <c r="UFS38" s="204"/>
      <c r="UFT38" s="204"/>
      <c r="UFU38" s="204"/>
      <c r="UFV38" s="204"/>
      <c r="UFW38" s="204"/>
      <c r="UFX38" s="204"/>
      <c r="UFY38" s="204"/>
      <c r="UFZ38" s="204"/>
      <c r="UGA38" s="204"/>
      <c r="UGB38" s="204"/>
      <c r="UGC38" s="204"/>
      <c r="UGD38" s="204"/>
      <c r="UGE38" s="204"/>
      <c r="UGF38" s="204"/>
      <c r="UGG38" s="204"/>
      <c r="UGH38" s="204"/>
      <c r="UGI38" s="204"/>
      <c r="UGJ38" s="204"/>
      <c r="UGK38" s="204"/>
      <c r="UGL38" s="204"/>
      <c r="UGM38" s="204"/>
      <c r="UGN38" s="204"/>
      <c r="UGO38" s="204"/>
      <c r="UGP38" s="204"/>
      <c r="UGQ38" s="204"/>
      <c r="UGR38" s="204"/>
      <c r="UGS38" s="204"/>
      <c r="UGT38" s="204"/>
      <c r="UGU38" s="204"/>
      <c r="UGV38" s="204"/>
      <c r="UGW38" s="204"/>
      <c r="UGX38" s="204"/>
      <c r="UGY38" s="204"/>
      <c r="UGZ38" s="204"/>
      <c r="UHA38" s="204"/>
      <c r="UHB38" s="204"/>
      <c r="UHC38" s="204"/>
      <c r="UHD38" s="204"/>
      <c r="UHE38" s="204"/>
      <c r="UHF38" s="204"/>
      <c r="UHG38" s="204"/>
      <c r="UHH38" s="204"/>
      <c r="UHI38" s="204"/>
      <c r="UHJ38" s="204"/>
      <c r="UHK38" s="204"/>
      <c r="UHL38" s="204"/>
      <c r="UHM38" s="204"/>
      <c r="UHN38" s="204"/>
      <c r="UHO38" s="204"/>
      <c r="UHP38" s="204"/>
      <c r="UHQ38" s="204"/>
      <c r="UHR38" s="204"/>
      <c r="UHS38" s="204"/>
      <c r="UHT38" s="204"/>
      <c r="UHU38" s="204"/>
      <c r="UHV38" s="204"/>
      <c r="UHW38" s="204"/>
      <c r="UHX38" s="204"/>
      <c r="UHY38" s="204"/>
      <c r="UHZ38" s="204"/>
      <c r="UIA38" s="204"/>
      <c r="UIB38" s="204"/>
      <c r="UIC38" s="204"/>
      <c r="UID38" s="204"/>
      <c r="UIE38" s="204"/>
      <c r="UIF38" s="204"/>
      <c r="UIG38" s="204"/>
      <c r="UIH38" s="204"/>
      <c r="UII38" s="204"/>
      <c r="UIJ38" s="204"/>
      <c r="UIK38" s="204"/>
      <c r="UIL38" s="204"/>
      <c r="UIM38" s="204"/>
      <c r="UIN38" s="204"/>
      <c r="UIO38" s="204"/>
      <c r="UIP38" s="204"/>
      <c r="UIQ38" s="204"/>
      <c r="UIR38" s="204"/>
      <c r="UIS38" s="204"/>
      <c r="UIT38" s="204"/>
      <c r="UIU38" s="204"/>
      <c r="UIV38" s="204"/>
      <c r="UIW38" s="204"/>
      <c r="UIX38" s="204"/>
      <c r="UIY38" s="204"/>
      <c r="UIZ38" s="204"/>
      <c r="UJA38" s="204"/>
      <c r="UJB38" s="204"/>
      <c r="UJC38" s="204"/>
      <c r="UJD38" s="204"/>
      <c r="UJE38" s="204"/>
      <c r="UJF38" s="204"/>
      <c r="UJG38" s="204"/>
      <c r="UJH38" s="204"/>
      <c r="UJI38" s="204"/>
      <c r="UJJ38" s="204"/>
      <c r="UJK38" s="204"/>
      <c r="UJL38" s="204"/>
      <c r="UJM38" s="204"/>
      <c r="UJN38" s="204"/>
      <c r="UJO38" s="204"/>
      <c r="UJP38" s="204"/>
      <c r="UJQ38" s="204"/>
      <c r="UJR38" s="204"/>
      <c r="UJS38" s="204"/>
      <c r="UJT38" s="204"/>
      <c r="UJU38" s="204"/>
      <c r="UJV38" s="204"/>
      <c r="UJW38" s="204"/>
      <c r="UJX38" s="204"/>
      <c r="UJY38" s="204"/>
      <c r="UJZ38" s="204"/>
      <c r="UKA38" s="204"/>
      <c r="UKB38" s="204"/>
      <c r="UKC38" s="204"/>
      <c r="UKD38" s="204"/>
      <c r="UKE38" s="204"/>
      <c r="UKF38" s="204"/>
      <c r="UKG38" s="204"/>
      <c r="UKH38" s="204"/>
      <c r="UKI38" s="204"/>
      <c r="UKJ38" s="204"/>
      <c r="UKK38" s="204"/>
      <c r="UKL38" s="204"/>
      <c r="UKM38" s="204"/>
      <c r="UKN38" s="204"/>
      <c r="UKO38" s="204"/>
      <c r="UKP38" s="204"/>
      <c r="UKQ38" s="204"/>
      <c r="UKR38" s="204"/>
      <c r="UKS38" s="204"/>
      <c r="UKT38" s="204"/>
      <c r="UKU38" s="204"/>
      <c r="UKV38" s="204"/>
      <c r="UKW38" s="204"/>
      <c r="UKX38" s="204"/>
      <c r="UKY38" s="204"/>
      <c r="UKZ38" s="204"/>
      <c r="ULA38" s="204"/>
      <c r="ULB38" s="204"/>
      <c r="ULC38" s="204"/>
      <c r="ULD38" s="204"/>
      <c r="ULE38" s="204"/>
      <c r="ULF38" s="204"/>
      <c r="ULG38" s="204"/>
      <c r="ULH38" s="204"/>
      <c r="ULI38" s="204"/>
      <c r="ULJ38" s="204"/>
      <c r="ULK38" s="204"/>
      <c r="ULL38" s="204"/>
      <c r="ULM38" s="204"/>
      <c r="ULN38" s="204"/>
      <c r="ULO38" s="204"/>
      <c r="ULP38" s="204"/>
      <c r="ULQ38" s="204"/>
      <c r="ULR38" s="204"/>
      <c r="ULS38" s="204"/>
      <c r="ULT38" s="204"/>
      <c r="ULU38" s="204"/>
      <c r="ULV38" s="204"/>
      <c r="ULW38" s="204"/>
      <c r="ULX38" s="204"/>
      <c r="ULY38" s="204"/>
      <c r="ULZ38" s="204"/>
      <c r="UMA38" s="204"/>
      <c r="UMB38" s="204"/>
      <c r="UMC38" s="204"/>
      <c r="UMD38" s="204"/>
      <c r="UME38" s="204"/>
      <c r="UMF38" s="204"/>
      <c r="UMG38" s="204"/>
      <c r="UMH38" s="204"/>
      <c r="UMI38" s="204"/>
      <c r="UMJ38" s="204"/>
      <c r="UMK38" s="204"/>
      <c r="UML38" s="204"/>
      <c r="UMM38" s="204"/>
      <c r="UMN38" s="204"/>
      <c r="UMO38" s="204"/>
      <c r="UMP38" s="204"/>
      <c r="UMQ38" s="204"/>
      <c r="UMR38" s="204"/>
      <c r="UMS38" s="204"/>
      <c r="UMT38" s="204"/>
      <c r="UMU38" s="204"/>
      <c r="UMV38" s="204"/>
      <c r="UMW38" s="204"/>
      <c r="UMX38" s="204"/>
      <c r="UMY38" s="204"/>
      <c r="UMZ38" s="204"/>
      <c r="UNA38" s="204"/>
      <c r="UNB38" s="204"/>
      <c r="UNC38" s="204"/>
      <c r="UND38" s="204"/>
      <c r="UNE38" s="204"/>
      <c r="UNF38" s="204"/>
      <c r="UNG38" s="204"/>
      <c r="UNH38" s="204"/>
      <c r="UNI38" s="204"/>
      <c r="UNJ38" s="204"/>
      <c r="UNK38" s="204"/>
      <c r="UNL38" s="204"/>
      <c r="UNM38" s="204"/>
      <c r="UNN38" s="204"/>
      <c r="UNO38" s="204"/>
      <c r="UNP38" s="204"/>
      <c r="UNQ38" s="204"/>
      <c r="UNR38" s="204"/>
      <c r="UNS38" s="204"/>
      <c r="UNT38" s="204"/>
      <c r="UNU38" s="204"/>
      <c r="UNV38" s="204"/>
      <c r="UNW38" s="204"/>
      <c r="UNX38" s="204"/>
      <c r="UNY38" s="204"/>
      <c r="UNZ38" s="204"/>
      <c r="UOA38" s="204"/>
      <c r="UOB38" s="204"/>
      <c r="UOC38" s="204"/>
      <c r="UOD38" s="204"/>
      <c r="UOE38" s="204"/>
      <c r="UOF38" s="204"/>
      <c r="UOG38" s="204"/>
      <c r="UOH38" s="204"/>
      <c r="UOI38" s="204"/>
      <c r="UOJ38" s="204"/>
      <c r="UOK38" s="204"/>
      <c r="UOL38" s="204"/>
      <c r="UOM38" s="204"/>
      <c r="UON38" s="204"/>
      <c r="UOO38" s="204"/>
      <c r="UOP38" s="204"/>
      <c r="UOQ38" s="204"/>
      <c r="UOR38" s="204"/>
      <c r="UOS38" s="204"/>
      <c r="UOT38" s="204"/>
      <c r="UOU38" s="204"/>
      <c r="UOV38" s="204"/>
      <c r="UOW38" s="204"/>
      <c r="UOX38" s="204"/>
      <c r="UOY38" s="204"/>
      <c r="UOZ38" s="204"/>
      <c r="UPA38" s="204"/>
      <c r="UPB38" s="204"/>
      <c r="UPC38" s="204"/>
      <c r="UPD38" s="204"/>
      <c r="UPE38" s="204"/>
      <c r="UPF38" s="204"/>
      <c r="UPG38" s="204"/>
      <c r="UPH38" s="204"/>
      <c r="UPI38" s="204"/>
      <c r="UPJ38" s="204"/>
      <c r="UPK38" s="204"/>
      <c r="UPL38" s="204"/>
      <c r="UPM38" s="204"/>
      <c r="UPN38" s="204"/>
      <c r="UPO38" s="204"/>
      <c r="UPP38" s="204"/>
      <c r="UPQ38" s="204"/>
      <c r="UPR38" s="204"/>
      <c r="UPS38" s="204"/>
      <c r="UPT38" s="204"/>
      <c r="UPU38" s="204"/>
      <c r="UPV38" s="204"/>
      <c r="UPW38" s="204"/>
      <c r="UPX38" s="204"/>
      <c r="UPY38" s="204"/>
      <c r="UPZ38" s="204"/>
      <c r="UQA38" s="204"/>
      <c r="UQB38" s="204"/>
      <c r="UQC38" s="204"/>
      <c r="UQD38" s="204"/>
      <c r="UQE38" s="204"/>
      <c r="UQF38" s="204"/>
      <c r="UQG38" s="204"/>
      <c r="UQH38" s="204"/>
      <c r="UQI38" s="204"/>
      <c r="UQJ38" s="204"/>
      <c r="UQK38" s="204"/>
      <c r="UQL38" s="204"/>
      <c r="UQM38" s="204"/>
      <c r="UQN38" s="204"/>
      <c r="UQO38" s="204"/>
      <c r="UQP38" s="204"/>
      <c r="UQQ38" s="204"/>
      <c r="UQR38" s="204"/>
      <c r="UQS38" s="204"/>
      <c r="UQT38" s="204"/>
      <c r="UQU38" s="204"/>
      <c r="UQV38" s="204"/>
      <c r="UQW38" s="204"/>
      <c r="UQX38" s="204"/>
      <c r="UQY38" s="204"/>
      <c r="UQZ38" s="204"/>
      <c r="URA38" s="204"/>
      <c r="URB38" s="204"/>
      <c r="URC38" s="204"/>
      <c r="URD38" s="204"/>
      <c r="URE38" s="204"/>
      <c r="URF38" s="204"/>
      <c r="URG38" s="204"/>
      <c r="URH38" s="204"/>
      <c r="URI38" s="204"/>
      <c r="URJ38" s="204"/>
      <c r="URK38" s="204"/>
      <c r="URL38" s="204"/>
      <c r="URM38" s="204"/>
      <c r="URN38" s="204"/>
      <c r="URO38" s="204"/>
      <c r="URP38" s="204"/>
      <c r="URQ38" s="204"/>
      <c r="URR38" s="204"/>
      <c r="URS38" s="204"/>
      <c r="URT38" s="204"/>
      <c r="URU38" s="204"/>
      <c r="URV38" s="204"/>
      <c r="URW38" s="204"/>
      <c r="URX38" s="204"/>
      <c r="URY38" s="204"/>
      <c r="URZ38" s="204"/>
      <c r="USA38" s="204"/>
      <c r="USB38" s="204"/>
      <c r="USC38" s="204"/>
      <c r="USD38" s="204"/>
      <c r="USE38" s="204"/>
      <c r="USF38" s="204"/>
      <c r="USG38" s="204"/>
      <c r="USH38" s="204"/>
      <c r="USI38" s="204"/>
      <c r="USJ38" s="204"/>
      <c r="USK38" s="204"/>
      <c r="USL38" s="204"/>
      <c r="USM38" s="204"/>
      <c r="USN38" s="204"/>
      <c r="USO38" s="204"/>
      <c r="USP38" s="204"/>
      <c r="USQ38" s="204"/>
      <c r="USR38" s="204"/>
      <c r="USS38" s="204"/>
      <c r="UST38" s="204"/>
      <c r="USU38" s="204"/>
      <c r="USV38" s="204"/>
      <c r="USW38" s="204"/>
      <c r="USX38" s="204"/>
      <c r="USY38" s="204"/>
      <c r="USZ38" s="204"/>
      <c r="UTA38" s="204"/>
      <c r="UTB38" s="204"/>
      <c r="UTC38" s="204"/>
      <c r="UTD38" s="204"/>
      <c r="UTE38" s="204"/>
      <c r="UTF38" s="204"/>
      <c r="UTG38" s="204"/>
      <c r="UTH38" s="204"/>
      <c r="UTI38" s="204"/>
      <c r="UTJ38" s="204"/>
      <c r="UTK38" s="204"/>
      <c r="UTL38" s="204"/>
      <c r="UTM38" s="204"/>
      <c r="UTN38" s="204"/>
      <c r="UTO38" s="204"/>
      <c r="UTP38" s="204"/>
      <c r="UTQ38" s="204"/>
      <c r="UTR38" s="204"/>
      <c r="UTS38" s="204"/>
      <c r="UTT38" s="204"/>
      <c r="UTU38" s="204"/>
      <c r="UTV38" s="204"/>
      <c r="UTW38" s="204"/>
      <c r="UTX38" s="204"/>
      <c r="UTY38" s="204"/>
      <c r="UTZ38" s="204"/>
      <c r="UUA38" s="204"/>
      <c r="UUB38" s="204"/>
      <c r="UUC38" s="204"/>
      <c r="UUD38" s="204"/>
      <c r="UUE38" s="204"/>
      <c r="UUF38" s="204"/>
      <c r="UUG38" s="204"/>
      <c r="UUH38" s="204"/>
      <c r="UUI38" s="204"/>
      <c r="UUJ38" s="204"/>
      <c r="UUK38" s="204"/>
      <c r="UUL38" s="204"/>
      <c r="UUM38" s="204"/>
      <c r="UUN38" s="204"/>
      <c r="UUO38" s="204"/>
      <c r="UUP38" s="204"/>
      <c r="UUQ38" s="204"/>
      <c r="UUR38" s="204"/>
      <c r="UUS38" s="204"/>
      <c r="UUT38" s="204"/>
      <c r="UUU38" s="204"/>
      <c r="UUV38" s="204"/>
      <c r="UUW38" s="204"/>
      <c r="UUX38" s="204"/>
      <c r="UUY38" s="204"/>
      <c r="UUZ38" s="204"/>
      <c r="UVA38" s="204"/>
      <c r="UVB38" s="204"/>
      <c r="UVC38" s="204"/>
      <c r="UVD38" s="204"/>
      <c r="UVE38" s="204"/>
      <c r="UVF38" s="204"/>
      <c r="UVG38" s="204"/>
      <c r="UVH38" s="204"/>
      <c r="UVI38" s="204"/>
      <c r="UVJ38" s="204"/>
      <c r="UVK38" s="204"/>
      <c r="UVL38" s="204"/>
      <c r="UVM38" s="204"/>
      <c r="UVN38" s="204"/>
      <c r="UVO38" s="204"/>
      <c r="UVP38" s="204"/>
      <c r="UVQ38" s="204"/>
      <c r="UVR38" s="204"/>
      <c r="UVS38" s="204"/>
      <c r="UVT38" s="204"/>
      <c r="UVU38" s="204"/>
      <c r="UVV38" s="204"/>
      <c r="UVW38" s="204"/>
      <c r="UVX38" s="204"/>
      <c r="UVY38" s="204"/>
      <c r="UVZ38" s="204"/>
      <c r="UWA38" s="204"/>
      <c r="UWB38" s="204"/>
      <c r="UWC38" s="204"/>
      <c r="UWD38" s="204"/>
      <c r="UWE38" s="204"/>
      <c r="UWF38" s="204"/>
      <c r="UWG38" s="204"/>
      <c r="UWH38" s="204"/>
      <c r="UWI38" s="204"/>
      <c r="UWJ38" s="204"/>
      <c r="UWK38" s="204"/>
      <c r="UWL38" s="204"/>
      <c r="UWM38" s="204"/>
      <c r="UWN38" s="204"/>
      <c r="UWO38" s="204"/>
      <c r="UWP38" s="204"/>
      <c r="UWQ38" s="204"/>
      <c r="UWR38" s="204"/>
      <c r="UWS38" s="204"/>
      <c r="UWT38" s="204"/>
      <c r="UWU38" s="204"/>
      <c r="UWV38" s="204"/>
      <c r="UWW38" s="204"/>
      <c r="UWX38" s="204"/>
      <c r="UWY38" s="204"/>
      <c r="UWZ38" s="204"/>
      <c r="UXA38" s="204"/>
      <c r="UXB38" s="204"/>
      <c r="UXC38" s="204"/>
      <c r="UXD38" s="204"/>
      <c r="UXE38" s="204"/>
      <c r="UXF38" s="204"/>
      <c r="UXG38" s="204"/>
      <c r="UXH38" s="204"/>
      <c r="UXI38" s="204"/>
      <c r="UXJ38" s="204"/>
      <c r="UXK38" s="204"/>
      <c r="UXL38" s="204"/>
      <c r="UXM38" s="204"/>
      <c r="UXN38" s="204"/>
      <c r="UXO38" s="204"/>
      <c r="UXP38" s="204"/>
      <c r="UXQ38" s="204"/>
      <c r="UXR38" s="204"/>
      <c r="UXS38" s="204"/>
      <c r="UXT38" s="204"/>
      <c r="UXU38" s="204"/>
      <c r="UXV38" s="204"/>
      <c r="UXW38" s="204"/>
      <c r="UXX38" s="204"/>
      <c r="UXY38" s="204"/>
      <c r="UXZ38" s="204"/>
      <c r="UYA38" s="204"/>
      <c r="UYB38" s="204"/>
      <c r="UYC38" s="204"/>
      <c r="UYD38" s="204"/>
      <c r="UYE38" s="204"/>
      <c r="UYF38" s="204"/>
      <c r="UYG38" s="204"/>
      <c r="UYH38" s="204"/>
      <c r="UYI38" s="204"/>
      <c r="UYJ38" s="204"/>
      <c r="UYK38" s="204"/>
      <c r="UYL38" s="204"/>
      <c r="UYM38" s="204"/>
      <c r="UYN38" s="204"/>
      <c r="UYO38" s="204"/>
      <c r="UYP38" s="204"/>
      <c r="UYQ38" s="204"/>
      <c r="UYR38" s="204"/>
      <c r="UYS38" s="204"/>
      <c r="UYT38" s="204"/>
      <c r="UYU38" s="204"/>
      <c r="UYV38" s="204"/>
      <c r="UYW38" s="204"/>
      <c r="UYX38" s="204"/>
      <c r="UYY38" s="204"/>
      <c r="UYZ38" s="204"/>
      <c r="UZA38" s="204"/>
      <c r="UZB38" s="204"/>
      <c r="UZC38" s="204"/>
      <c r="UZD38" s="204"/>
      <c r="UZE38" s="204"/>
      <c r="UZF38" s="204"/>
      <c r="UZG38" s="204"/>
      <c r="UZH38" s="204"/>
      <c r="UZI38" s="204"/>
      <c r="UZJ38" s="204"/>
      <c r="UZK38" s="204"/>
      <c r="UZL38" s="204"/>
      <c r="UZM38" s="204"/>
      <c r="UZN38" s="204"/>
      <c r="UZO38" s="204"/>
      <c r="UZP38" s="204"/>
      <c r="UZQ38" s="204"/>
      <c r="UZR38" s="204"/>
      <c r="UZS38" s="204"/>
      <c r="UZT38" s="204"/>
      <c r="UZU38" s="204"/>
      <c r="UZV38" s="204"/>
      <c r="UZW38" s="204"/>
      <c r="UZX38" s="204"/>
      <c r="UZY38" s="204"/>
      <c r="UZZ38" s="204"/>
      <c r="VAA38" s="204"/>
      <c r="VAB38" s="204"/>
      <c r="VAC38" s="204"/>
      <c r="VAD38" s="204"/>
      <c r="VAE38" s="204"/>
      <c r="VAF38" s="204"/>
      <c r="VAG38" s="204"/>
      <c r="VAH38" s="204"/>
      <c r="VAI38" s="204"/>
      <c r="VAJ38" s="204"/>
      <c r="VAK38" s="204"/>
      <c r="VAL38" s="204"/>
      <c r="VAM38" s="204"/>
      <c r="VAN38" s="204"/>
      <c r="VAO38" s="204"/>
      <c r="VAP38" s="204"/>
      <c r="VAQ38" s="204"/>
      <c r="VAR38" s="204"/>
      <c r="VAS38" s="204"/>
      <c r="VAT38" s="204"/>
      <c r="VAU38" s="204"/>
      <c r="VAV38" s="204"/>
      <c r="VAW38" s="204"/>
      <c r="VAX38" s="204"/>
      <c r="VAY38" s="204"/>
      <c r="VAZ38" s="204"/>
      <c r="VBA38" s="204"/>
      <c r="VBB38" s="204"/>
      <c r="VBC38" s="204"/>
      <c r="VBD38" s="204"/>
      <c r="VBE38" s="204"/>
      <c r="VBF38" s="204"/>
      <c r="VBG38" s="204"/>
      <c r="VBH38" s="204"/>
      <c r="VBI38" s="204"/>
      <c r="VBJ38" s="204"/>
      <c r="VBK38" s="204"/>
      <c r="VBL38" s="204"/>
      <c r="VBM38" s="204"/>
      <c r="VBN38" s="204"/>
      <c r="VBO38" s="204"/>
      <c r="VBP38" s="204"/>
      <c r="VBQ38" s="204"/>
      <c r="VBR38" s="204"/>
      <c r="VBS38" s="204"/>
      <c r="VBT38" s="204"/>
      <c r="VBU38" s="204"/>
      <c r="VBV38" s="204"/>
      <c r="VBW38" s="204"/>
      <c r="VBX38" s="204"/>
      <c r="VBY38" s="204"/>
      <c r="VBZ38" s="204"/>
      <c r="VCA38" s="204"/>
      <c r="VCB38" s="204"/>
      <c r="VCC38" s="204"/>
      <c r="VCD38" s="204"/>
      <c r="VCE38" s="204"/>
      <c r="VCF38" s="204"/>
      <c r="VCG38" s="204"/>
      <c r="VCH38" s="204"/>
      <c r="VCI38" s="204"/>
      <c r="VCJ38" s="204"/>
      <c r="VCK38" s="204"/>
      <c r="VCL38" s="204"/>
      <c r="VCM38" s="204"/>
      <c r="VCN38" s="204"/>
      <c r="VCO38" s="204"/>
      <c r="VCP38" s="204"/>
      <c r="VCQ38" s="204"/>
      <c r="VCR38" s="204"/>
      <c r="VCS38" s="204"/>
      <c r="VCT38" s="204"/>
      <c r="VCU38" s="204"/>
      <c r="VCV38" s="204"/>
      <c r="VCW38" s="204"/>
      <c r="VCX38" s="204"/>
      <c r="VCY38" s="204"/>
      <c r="VCZ38" s="204"/>
      <c r="VDA38" s="204"/>
      <c r="VDB38" s="204"/>
      <c r="VDC38" s="204"/>
      <c r="VDD38" s="204"/>
      <c r="VDE38" s="204"/>
      <c r="VDF38" s="204"/>
      <c r="VDG38" s="204"/>
      <c r="VDH38" s="204"/>
      <c r="VDI38" s="204"/>
      <c r="VDJ38" s="204"/>
      <c r="VDK38" s="204"/>
      <c r="VDL38" s="204"/>
      <c r="VDM38" s="204"/>
      <c r="VDN38" s="204"/>
      <c r="VDO38" s="204"/>
      <c r="VDP38" s="204"/>
      <c r="VDQ38" s="204"/>
      <c r="VDR38" s="204"/>
      <c r="VDS38" s="204"/>
      <c r="VDT38" s="204"/>
      <c r="VDU38" s="204"/>
      <c r="VDV38" s="204"/>
      <c r="VDW38" s="204"/>
      <c r="VDX38" s="204"/>
      <c r="VDY38" s="204"/>
      <c r="VDZ38" s="204"/>
      <c r="VEA38" s="204"/>
      <c r="VEB38" s="204"/>
      <c r="VEC38" s="204"/>
      <c r="VED38" s="204"/>
      <c r="VEE38" s="204"/>
      <c r="VEF38" s="204"/>
      <c r="VEG38" s="204"/>
      <c r="VEH38" s="204"/>
      <c r="VEI38" s="204"/>
      <c r="VEJ38" s="204"/>
      <c r="VEK38" s="204"/>
      <c r="VEL38" s="204"/>
      <c r="VEM38" s="204"/>
      <c r="VEN38" s="204"/>
      <c r="VEO38" s="204"/>
      <c r="VEP38" s="204"/>
      <c r="VEQ38" s="204"/>
      <c r="VER38" s="204"/>
      <c r="VES38" s="204"/>
      <c r="VET38" s="204"/>
      <c r="VEU38" s="204"/>
      <c r="VEV38" s="204"/>
      <c r="VEW38" s="204"/>
      <c r="VEX38" s="204"/>
      <c r="VEY38" s="204"/>
      <c r="VEZ38" s="204"/>
      <c r="VFA38" s="204"/>
      <c r="VFB38" s="204"/>
      <c r="VFC38" s="204"/>
      <c r="VFD38" s="204"/>
      <c r="VFE38" s="204"/>
      <c r="VFF38" s="204"/>
      <c r="VFG38" s="204"/>
      <c r="VFH38" s="204"/>
      <c r="VFI38" s="204"/>
      <c r="VFJ38" s="204"/>
      <c r="VFK38" s="204"/>
      <c r="VFL38" s="204"/>
      <c r="VFM38" s="204"/>
      <c r="VFN38" s="204"/>
      <c r="VFO38" s="204"/>
      <c r="VFP38" s="204"/>
      <c r="VFQ38" s="204"/>
      <c r="VFR38" s="204"/>
      <c r="VFS38" s="204"/>
      <c r="VFT38" s="204"/>
      <c r="VFU38" s="204"/>
      <c r="VFV38" s="204"/>
      <c r="VFW38" s="204"/>
      <c r="VFX38" s="204"/>
      <c r="VFY38" s="204"/>
      <c r="VFZ38" s="204"/>
      <c r="VGA38" s="204"/>
      <c r="VGB38" s="204"/>
      <c r="VGC38" s="204"/>
      <c r="VGD38" s="204"/>
      <c r="VGE38" s="204"/>
      <c r="VGF38" s="204"/>
      <c r="VGG38" s="204"/>
      <c r="VGH38" s="204"/>
      <c r="VGI38" s="204"/>
      <c r="VGJ38" s="204"/>
      <c r="VGK38" s="204"/>
      <c r="VGL38" s="204"/>
      <c r="VGM38" s="204"/>
      <c r="VGN38" s="204"/>
      <c r="VGO38" s="204"/>
      <c r="VGP38" s="204"/>
      <c r="VGQ38" s="204"/>
      <c r="VGR38" s="204"/>
      <c r="VGS38" s="204"/>
      <c r="VGT38" s="204"/>
      <c r="VGU38" s="204"/>
      <c r="VGV38" s="204"/>
      <c r="VGW38" s="204"/>
      <c r="VGX38" s="204"/>
      <c r="VGY38" s="204"/>
      <c r="VGZ38" s="204"/>
      <c r="VHA38" s="204"/>
      <c r="VHB38" s="204"/>
      <c r="VHC38" s="204"/>
      <c r="VHD38" s="204"/>
      <c r="VHE38" s="204"/>
      <c r="VHF38" s="204"/>
      <c r="VHG38" s="204"/>
      <c r="VHH38" s="204"/>
      <c r="VHI38" s="204"/>
      <c r="VHJ38" s="204"/>
      <c r="VHK38" s="204"/>
      <c r="VHL38" s="204"/>
      <c r="VHM38" s="204"/>
      <c r="VHN38" s="204"/>
      <c r="VHO38" s="204"/>
      <c r="VHP38" s="204"/>
      <c r="VHQ38" s="204"/>
      <c r="VHR38" s="204"/>
      <c r="VHS38" s="204"/>
      <c r="VHT38" s="204"/>
      <c r="VHU38" s="204"/>
      <c r="VHV38" s="204"/>
      <c r="VHW38" s="204"/>
      <c r="VHX38" s="204"/>
      <c r="VHY38" s="204"/>
      <c r="VHZ38" s="204"/>
      <c r="VIA38" s="204"/>
      <c r="VIB38" s="204"/>
      <c r="VIC38" s="204"/>
      <c r="VID38" s="204"/>
      <c r="VIE38" s="204"/>
      <c r="VIF38" s="204"/>
      <c r="VIG38" s="204"/>
      <c r="VIH38" s="204"/>
      <c r="VII38" s="204"/>
      <c r="VIJ38" s="204"/>
      <c r="VIK38" s="204"/>
      <c r="VIL38" s="204"/>
      <c r="VIM38" s="204"/>
      <c r="VIN38" s="204"/>
      <c r="VIO38" s="204"/>
      <c r="VIP38" s="204"/>
      <c r="VIQ38" s="204"/>
      <c r="VIR38" s="204"/>
      <c r="VIS38" s="204"/>
      <c r="VIT38" s="204"/>
      <c r="VIU38" s="204"/>
      <c r="VIV38" s="204"/>
      <c r="VIW38" s="204"/>
      <c r="VIX38" s="204"/>
      <c r="VIY38" s="204"/>
      <c r="VIZ38" s="204"/>
      <c r="VJA38" s="204"/>
      <c r="VJB38" s="204"/>
      <c r="VJC38" s="204"/>
      <c r="VJD38" s="204"/>
      <c r="VJE38" s="204"/>
      <c r="VJF38" s="204"/>
      <c r="VJG38" s="204"/>
      <c r="VJH38" s="204"/>
      <c r="VJI38" s="204"/>
      <c r="VJJ38" s="204"/>
      <c r="VJK38" s="204"/>
      <c r="VJL38" s="204"/>
      <c r="VJM38" s="204"/>
      <c r="VJN38" s="204"/>
      <c r="VJO38" s="204"/>
      <c r="VJP38" s="204"/>
      <c r="VJQ38" s="204"/>
      <c r="VJR38" s="204"/>
      <c r="VJS38" s="204"/>
      <c r="VJT38" s="204"/>
      <c r="VJU38" s="204"/>
      <c r="VJV38" s="204"/>
      <c r="VJW38" s="204"/>
      <c r="VJX38" s="204"/>
      <c r="VJY38" s="204"/>
      <c r="VJZ38" s="204"/>
      <c r="VKA38" s="204"/>
      <c r="VKB38" s="204"/>
      <c r="VKC38" s="204"/>
      <c r="VKD38" s="204"/>
      <c r="VKE38" s="204"/>
      <c r="VKF38" s="204"/>
      <c r="VKG38" s="204"/>
      <c r="VKH38" s="204"/>
      <c r="VKI38" s="204"/>
      <c r="VKJ38" s="204"/>
      <c r="VKK38" s="204"/>
      <c r="VKL38" s="204"/>
      <c r="VKM38" s="204"/>
      <c r="VKN38" s="204"/>
      <c r="VKO38" s="204"/>
      <c r="VKP38" s="204"/>
      <c r="VKQ38" s="204"/>
      <c r="VKR38" s="204"/>
      <c r="VKS38" s="204"/>
      <c r="VKT38" s="204"/>
      <c r="VKU38" s="204"/>
      <c r="VKV38" s="204"/>
      <c r="VKW38" s="204"/>
      <c r="VKX38" s="204"/>
      <c r="VKY38" s="204"/>
      <c r="VKZ38" s="204"/>
      <c r="VLA38" s="204"/>
      <c r="VLB38" s="204"/>
      <c r="VLC38" s="204"/>
      <c r="VLD38" s="204"/>
      <c r="VLE38" s="204"/>
      <c r="VLF38" s="204"/>
      <c r="VLG38" s="204"/>
      <c r="VLH38" s="204"/>
      <c r="VLI38" s="204"/>
      <c r="VLJ38" s="204"/>
      <c r="VLK38" s="204"/>
      <c r="VLL38" s="204"/>
      <c r="VLM38" s="204"/>
      <c r="VLN38" s="204"/>
      <c r="VLO38" s="204"/>
      <c r="VLP38" s="204"/>
      <c r="VLQ38" s="204"/>
      <c r="VLR38" s="204"/>
      <c r="VLS38" s="204"/>
      <c r="VLT38" s="204"/>
      <c r="VLU38" s="204"/>
      <c r="VLV38" s="204"/>
      <c r="VLW38" s="204"/>
      <c r="VLX38" s="204"/>
      <c r="VLY38" s="204"/>
      <c r="VLZ38" s="204"/>
      <c r="VMA38" s="204"/>
      <c r="VMB38" s="204"/>
      <c r="VMC38" s="204"/>
      <c r="VMD38" s="204"/>
      <c r="VME38" s="204"/>
      <c r="VMF38" s="204"/>
      <c r="VMG38" s="204"/>
      <c r="VMH38" s="204"/>
      <c r="VMI38" s="204"/>
      <c r="VMJ38" s="204"/>
      <c r="VMK38" s="204"/>
      <c r="VML38" s="204"/>
      <c r="VMM38" s="204"/>
      <c r="VMN38" s="204"/>
      <c r="VMO38" s="204"/>
      <c r="VMP38" s="204"/>
      <c r="VMQ38" s="204"/>
      <c r="VMR38" s="204"/>
      <c r="VMS38" s="204"/>
      <c r="VMT38" s="204"/>
      <c r="VMU38" s="204"/>
      <c r="VMV38" s="204"/>
      <c r="VMW38" s="204"/>
      <c r="VMX38" s="204"/>
      <c r="VMY38" s="204"/>
      <c r="VMZ38" s="204"/>
      <c r="VNA38" s="204"/>
      <c r="VNB38" s="204"/>
      <c r="VNC38" s="204"/>
      <c r="VND38" s="204"/>
      <c r="VNE38" s="204"/>
      <c r="VNF38" s="204"/>
      <c r="VNG38" s="204"/>
      <c r="VNH38" s="204"/>
      <c r="VNI38" s="204"/>
      <c r="VNJ38" s="204"/>
      <c r="VNK38" s="204"/>
      <c r="VNL38" s="204"/>
      <c r="VNM38" s="204"/>
      <c r="VNN38" s="204"/>
      <c r="VNO38" s="204"/>
      <c r="VNP38" s="204"/>
      <c r="VNQ38" s="204"/>
      <c r="VNR38" s="204"/>
      <c r="VNS38" s="204"/>
      <c r="VNT38" s="204"/>
      <c r="VNU38" s="204"/>
      <c r="VNV38" s="204"/>
      <c r="VNW38" s="204"/>
      <c r="VNX38" s="204"/>
      <c r="VNY38" s="204"/>
      <c r="VNZ38" s="204"/>
      <c r="VOA38" s="204"/>
      <c r="VOB38" s="204"/>
      <c r="VOC38" s="204"/>
      <c r="VOD38" s="204"/>
      <c r="VOE38" s="204"/>
      <c r="VOF38" s="204"/>
      <c r="VOG38" s="204"/>
      <c r="VOH38" s="204"/>
      <c r="VOI38" s="204"/>
      <c r="VOJ38" s="204"/>
      <c r="VOK38" s="204"/>
      <c r="VOL38" s="204"/>
      <c r="VOM38" s="204"/>
      <c r="VON38" s="204"/>
      <c r="VOO38" s="204"/>
      <c r="VOP38" s="204"/>
      <c r="VOQ38" s="204"/>
      <c r="VOR38" s="204"/>
      <c r="VOS38" s="204"/>
      <c r="VOT38" s="204"/>
      <c r="VOU38" s="204"/>
      <c r="VOV38" s="204"/>
      <c r="VOW38" s="204"/>
      <c r="VOX38" s="204"/>
      <c r="VOY38" s="204"/>
      <c r="VOZ38" s="204"/>
      <c r="VPA38" s="204"/>
      <c r="VPB38" s="204"/>
      <c r="VPC38" s="204"/>
      <c r="VPD38" s="204"/>
      <c r="VPE38" s="204"/>
      <c r="VPF38" s="204"/>
      <c r="VPG38" s="204"/>
      <c r="VPH38" s="204"/>
      <c r="VPI38" s="204"/>
      <c r="VPJ38" s="204"/>
      <c r="VPK38" s="204"/>
      <c r="VPL38" s="204"/>
      <c r="VPM38" s="204"/>
      <c r="VPN38" s="204"/>
      <c r="VPO38" s="204"/>
      <c r="VPP38" s="204"/>
      <c r="VPQ38" s="204"/>
      <c r="VPR38" s="204"/>
      <c r="VPS38" s="204"/>
      <c r="VPT38" s="204"/>
      <c r="VPU38" s="204"/>
      <c r="VPV38" s="204"/>
      <c r="VPW38" s="204"/>
      <c r="VPX38" s="204"/>
      <c r="VPY38" s="204"/>
      <c r="VPZ38" s="204"/>
      <c r="VQA38" s="204"/>
      <c r="VQB38" s="204"/>
      <c r="VQC38" s="204"/>
      <c r="VQD38" s="204"/>
      <c r="VQE38" s="204"/>
      <c r="VQF38" s="204"/>
      <c r="VQG38" s="204"/>
      <c r="VQH38" s="204"/>
      <c r="VQI38" s="204"/>
      <c r="VQJ38" s="204"/>
      <c r="VQK38" s="204"/>
      <c r="VQL38" s="204"/>
      <c r="VQM38" s="204"/>
      <c r="VQN38" s="204"/>
      <c r="VQO38" s="204"/>
      <c r="VQP38" s="204"/>
      <c r="VQQ38" s="204"/>
      <c r="VQR38" s="204"/>
      <c r="VQS38" s="204"/>
      <c r="VQT38" s="204"/>
      <c r="VQU38" s="204"/>
      <c r="VQV38" s="204"/>
      <c r="VQW38" s="204"/>
      <c r="VQX38" s="204"/>
      <c r="VQY38" s="204"/>
      <c r="VQZ38" s="204"/>
      <c r="VRA38" s="204"/>
      <c r="VRB38" s="204"/>
      <c r="VRC38" s="204"/>
      <c r="VRD38" s="204"/>
      <c r="VRE38" s="204"/>
      <c r="VRF38" s="204"/>
      <c r="VRG38" s="204"/>
      <c r="VRH38" s="204"/>
      <c r="VRI38" s="204"/>
      <c r="VRJ38" s="204"/>
      <c r="VRK38" s="204"/>
      <c r="VRL38" s="204"/>
      <c r="VRM38" s="204"/>
      <c r="VRN38" s="204"/>
      <c r="VRO38" s="204"/>
      <c r="VRP38" s="204"/>
      <c r="VRQ38" s="204"/>
      <c r="VRR38" s="204"/>
      <c r="VRS38" s="204"/>
      <c r="VRT38" s="204"/>
      <c r="VRU38" s="204"/>
      <c r="VRV38" s="204"/>
      <c r="VRW38" s="204"/>
      <c r="VRX38" s="204"/>
      <c r="VRY38" s="204"/>
      <c r="VRZ38" s="204"/>
      <c r="VSA38" s="204"/>
      <c r="VSB38" s="204"/>
      <c r="VSC38" s="204"/>
      <c r="VSD38" s="204"/>
      <c r="VSE38" s="204"/>
      <c r="VSF38" s="204"/>
      <c r="VSG38" s="204"/>
      <c r="VSH38" s="204"/>
      <c r="VSI38" s="204"/>
      <c r="VSJ38" s="204"/>
      <c r="VSK38" s="204"/>
      <c r="VSL38" s="204"/>
      <c r="VSM38" s="204"/>
      <c r="VSN38" s="204"/>
      <c r="VSO38" s="204"/>
      <c r="VSP38" s="204"/>
      <c r="VSQ38" s="204"/>
      <c r="VSR38" s="204"/>
      <c r="VSS38" s="204"/>
      <c r="VST38" s="204"/>
      <c r="VSU38" s="204"/>
      <c r="VSV38" s="204"/>
      <c r="VSW38" s="204"/>
      <c r="VSX38" s="204"/>
      <c r="VSY38" s="204"/>
      <c r="VSZ38" s="204"/>
      <c r="VTA38" s="204"/>
      <c r="VTB38" s="204"/>
      <c r="VTC38" s="204"/>
      <c r="VTD38" s="204"/>
      <c r="VTE38" s="204"/>
      <c r="VTF38" s="204"/>
      <c r="VTG38" s="204"/>
      <c r="VTH38" s="204"/>
      <c r="VTI38" s="204"/>
      <c r="VTJ38" s="204"/>
      <c r="VTK38" s="204"/>
      <c r="VTL38" s="204"/>
      <c r="VTM38" s="204"/>
      <c r="VTN38" s="204"/>
      <c r="VTO38" s="204"/>
      <c r="VTP38" s="204"/>
      <c r="VTQ38" s="204"/>
      <c r="VTR38" s="204"/>
      <c r="VTS38" s="204"/>
      <c r="VTT38" s="204"/>
      <c r="VTU38" s="204"/>
      <c r="VTV38" s="204"/>
      <c r="VTW38" s="204"/>
      <c r="VTX38" s="204"/>
      <c r="VTY38" s="204"/>
      <c r="VTZ38" s="204"/>
      <c r="VUA38" s="204"/>
      <c r="VUB38" s="204"/>
      <c r="VUC38" s="204"/>
      <c r="VUD38" s="204"/>
      <c r="VUE38" s="204"/>
      <c r="VUF38" s="204"/>
      <c r="VUG38" s="204"/>
      <c r="VUH38" s="204"/>
      <c r="VUI38" s="204"/>
      <c r="VUJ38" s="204"/>
      <c r="VUK38" s="204"/>
      <c r="VUL38" s="204"/>
      <c r="VUM38" s="204"/>
      <c r="VUN38" s="204"/>
      <c r="VUO38" s="204"/>
      <c r="VUP38" s="204"/>
      <c r="VUQ38" s="204"/>
      <c r="VUR38" s="204"/>
      <c r="VUS38" s="204"/>
      <c r="VUT38" s="204"/>
      <c r="VUU38" s="204"/>
      <c r="VUV38" s="204"/>
      <c r="VUW38" s="204"/>
      <c r="VUX38" s="204"/>
      <c r="VUY38" s="204"/>
      <c r="VUZ38" s="204"/>
      <c r="VVA38" s="204"/>
      <c r="VVB38" s="204"/>
      <c r="VVC38" s="204"/>
      <c r="VVD38" s="204"/>
      <c r="VVE38" s="204"/>
      <c r="VVF38" s="204"/>
      <c r="VVG38" s="204"/>
      <c r="VVH38" s="204"/>
      <c r="VVI38" s="204"/>
      <c r="VVJ38" s="204"/>
      <c r="VVK38" s="204"/>
      <c r="VVL38" s="204"/>
      <c r="VVM38" s="204"/>
      <c r="VVN38" s="204"/>
      <c r="VVO38" s="204"/>
      <c r="VVP38" s="204"/>
      <c r="VVQ38" s="204"/>
      <c r="VVR38" s="204"/>
      <c r="VVS38" s="204"/>
      <c r="VVT38" s="204"/>
      <c r="VVU38" s="204"/>
      <c r="VVV38" s="204"/>
      <c r="VVW38" s="204"/>
      <c r="VVX38" s="204"/>
      <c r="VVY38" s="204"/>
      <c r="VVZ38" s="204"/>
      <c r="VWA38" s="204"/>
      <c r="VWB38" s="204"/>
      <c r="VWC38" s="204"/>
      <c r="VWD38" s="204"/>
      <c r="VWE38" s="204"/>
      <c r="VWF38" s="204"/>
      <c r="VWG38" s="204"/>
      <c r="VWH38" s="204"/>
      <c r="VWI38" s="204"/>
      <c r="VWJ38" s="204"/>
      <c r="VWK38" s="204"/>
      <c r="VWL38" s="204"/>
      <c r="VWM38" s="204"/>
      <c r="VWN38" s="204"/>
      <c r="VWO38" s="204"/>
      <c r="VWP38" s="204"/>
      <c r="VWQ38" s="204"/>
      <c r="VWR38" s="204"/>
      <c r="VWS38" s="204"/>
      <c r="VWT38" s="204"/>
      <c r="VWU38" s="204"/>
      <c r="VWV38" s="204"/>
      <c r="VWW38" s="204"/>
      <c r="VWX38" s="204"/>
      <c r="VWY38" s="204"/>
      <c r="VWZ38" s="204"/>
      <c r="VXA38" s="204"/>
      <c r="VXB38" s="204"/>
      <c r="VXC38" s="204"/>
      <c r="VXD38" s="204"/>
      <c r="VXE38" s="204"/>
      <c r="VXF38" s="204"/>
      <c r="VXG38" s="204"/>
      <c r="VXH38" s="204"/>
      <c r="VXI38" s="204"/>
      <c r="VXJ38" s="204"/>
      <c r="VXK38" s="204"/>
      <c r="VXL38" s="204"/>
      <c r="VXM38" s="204"/>
      <c r="VXN38" s="204"/>
      <c r="VXO38" s="204"/>
      <c r="VXP38" s="204"/>
      <c r="VXQ38" s="204"/>
      <c r="VXR38" s="204"/>
      <c r="VXS38" s="204"/>
      <c r="VXT38" s="204"/>
      <c r="VXU38" s="204"/>
      <c r="VXV38" s="204"/>
      <c r="VXW38" s="204"/>
      <c r="VXX38" s="204"/>
      <c r="VXY38" s="204"/>
      <c r="VXZ38" s="204"/>
      <c r="VYA38" s="204"/>
      <c r="VYB38" s="204"/>
      <c r="VYC38" s="204"/>
      <c r="VYD38" s="204"/>
      <c r="VYE38" s="204"/>
      <c r="VYF38" s="204"/>
      <c r="VYG38" s="204"/>
      <c r="VYH38" s="204"/>
      <c r="VYI38" s="204"/>
      <c r="VYJ38" s="204"/>
      <c r="VYK38" s="204"/>
      <c r="VYL38" s="204"/>
      <c r="VYM38" s="204"/>
      <c r="VYN38" s="204"/>
      <c r="VYO38" s="204"/>
      <c r="VYP38" s="204"/>
      <c r="VYQ38" s="204"/>
      <c r="VYR38" s="204"/>
      <c r="VYS38" s="204"/>
      <c r="VYT38" s="204"/>
      <c r="VYU38" s="204"/>
      <c r="VYV38" s="204"/>
      <c r="VYW38" s="204"/>
      <c r="VYX38" s="204"/>
      <c r="VYY38" s="204"/>
      <c r="VYZ38" s="204"/>
      <c r="VZA38" s="204"/>
      <c r="VZB38" s="204"/>
      <c r="VZC38" s="204"/>
      <c r="VZD38" s="204"/>
      <c r="VZE38" s="204"/>
      <c r="VZF38" s="204"/>
      <c r="VZG38" s="204"/>
      <c r="VZH38" s="204"/>
      <c r="VZI38" s="204"/>
      <c r="VZJ38" s="204"/>
      <c r="VZK38" s="204"/>
      <c r="VZL38" s="204"/>
      <c r="VZM38" s="204"/>
      <c r="VZN38" s="204"/>
      <c r="VZO38" s="204"/>
      <c r="VZP38" s="204"/>
      <c r="VZQ38" s="204"/>
      <c r="VZR38" s="204"/>
      <c r="VZS38" s="204"/>
      <c r="VZT38" s="204"/>
      <c r="VZU38" s="204"/>
      <c r="VZV38" s="204"/>
      <c r="VZW38" s="204"/>
      <c r="VZX38" s="204"/>
      <c r="VZY38" s="204"/>
      <c r="VZZ38" s="204"/>
      <c r="WAA38" s="204"/>
      <c r="WAB38" s="204"/>
      <c r="WAC38" s="204"/>
      <c r="WAD38" s="204"/>
      <c r="WAE38" s="204"/>
      <c r="WAF38" s="204"/>
      <c r="WAG38" s="204"/>
      <c r="WAH38" s="204"/>
      <c r="WAI38" s="204"/>
      <c r="WAJ38" s="204"/>
      <c r="WAK38" s="204"/>
      <c r="WAL38" s="204"/>
      <c r="WAM38" s="204"/>
      <c r="WAN38" s="204"/>
      <c r="WAO38" s="204"/>
      <c r="WAP38" s="204"/>
      <c r="WAQ38" s="204"/>
      <c r="WAR38" s="204"/>
      <c r="WAS38" s="204"/>
      <c r="WAT38" s="204"/>
      <c r="WAU38" s="204"/>
      <c r="WAV38" s="204"/>
      <c r="WAW38" s="204"/>
      <c r="WAX38" s="204"/>
      <c r="WAY38" s="204"/>
      <c r="WAZ38" s="204"/>
      <c r="WBA38" s="204"/>
      <c r="WBB38" s="204"/>
      <c r="WBC38" s="204"/>
      <c r="WBD38" s="204"/>
      <c r="WBE38" s="204"/>
      <c r="WBF38" s="204"/>
      <c r="WBG38" s="204"/>
      <c r="WBH38" s="204"/>
      <c r="WBI38" s="204"/>
      <c r="WBJ38" s="204"/>
      <c r="WBK38" s="204"/>
      <c r="WBL38" s="204"/>
      <c r="WBM38" s="204"/>
      <c r="WBN38" s="204"/>
      <c r="WBO38" s="204"/>
      <c r="WBP38" s="204"/>
      <c r="WBQ38" s="204"/>
      <c r="WBR38" s="204"/>
      <c r="WBS38" s="204"/>
      <c r="WBT38" s="204"/>
      <c r="WBU38" s="204"/>
      <c r="WBV38" s="204"/>
      <c r="WBW38" s="204"/>
      <c r="WBX38" s="204"/>
      <c r="WBY38" s="204"/>
      <c r="WBZ38" s="204"/>
      <c r="WCA38" s="204"/>
      <c r="WCB38" s="204"/>
      <c r="WCC38" s="204"/>
      <c r="WCD38" s="204"/>
      <c r="WCE38" s="204"/>
      <c r="WCF38" s="204"/>
      <c r="WCG38" s="204"/>
      <c r="WCH38" s="204"/>
      <c r="WCI38" s="204"/>
      <c r="WCJ38" s="204"/>
      <c r="WCK38" s="204"/>
      <c r="WCL38" s="204"/>
      <c r="WCM38" s="204"/>
      <c r="WCN38" s="204"/>
      <c r="WCO38" s="204"/>
      <c r="WCP38" s="204"/>
      <c r="WCQ38" s="204"/>
      <c r="WCR38" s="204"/>
      <c r="WCS38" s="204"/>
      <c r="WCT38" s="204"/>
      <c r="WCU38" s="204"/>
      <c r="WCV38" s="204"/>
      <c r="WCW38" s="204"/>
      <c r="WCX38" s="204"/>
      <c r="WCY38" s="204"/>
      <c r="WCZ38" s="204"/>
      <c r="WDA38" s="204"/>
      <c r="WDB38" s="204"/>
      <c r="WDC38" s="204"/>
      <c r="WDD38" s="204"/>
      <c r="WDE38" s="204"/>
      <c r="WDF38" s="204"/>
      <c r="WDG38" s="204"/>
      <c r="WDH38" s="204"/>
      <c r="WDI38" s="204"/>
      <c r="WDJ38" s="204"/>
      <c r="WDK38" s="204"/>
      <c r="WDL38" s="204"/>
      <c r="WDM38" s="204"/>
      <c r="WDN38" s="204"/>
      <c r="WDO38" s="204"/>
      <c r="WDP38" s="204"/>
      <c r="WDQ38" s="204"/>
      <c r="WDR38" s="204"/>
      <c r="WDS38" s="204"/>
      <c r="WDT38" s="204"/>
      <c r="WDU38" s="204"/>
      <c r="WDV38" s="204"/>
      <c r="WDW38" s="204"/>
      <c r="WDX38" s="204"/>
      <c r="WDY38" s="204"/>
      <c r="WDZ38" s="204"/>
      <c r="WEA38" s="204"/>
      <c r="WEB38" s="204"/>
      <c r="WEC38" s="204"/>
      <c r="WED38" s="204"/>
      <c r="WEE38" s="204"/>
      <c r="WEF38" s="204"/>
      <c r="WEG38" s="204"/>
      <c r="WEH38" s="204"/>
      <c r="WEI38" s="204"/>
      <c r="WEJ38" s="204"/>
      <c r="WEK38" s="204"/>
      <c r="WEL38" s="204"/>
      <c r="WEM38" s="204"/>
      <c r="WEN38" s="204"/>
      <c r="WEO38" s="204"/>
      <c r="WEP38" s="204"/>
      <c r="WEQ38" s="204"/>
      <c r="WER38" s="204"/>
      <c r="WES38" s="204"/>
      <c r="WET38" s="204"/>
      <c r="WEU38" s="204"/>
      <c r="WEV38" s="204"/>
      <c r="WEW38" s="204"/>
      <c r="WEX38" s="204"/>
      <c r="WEY38" s="204"/>
      <c r="WEZ38" s="204"/>
      <c r="WFA38" s="204"/>
      <c r="WFB38" s="204"/>
      <c r="WFC38" s="204"/>
      <c r="WFD38" s="204"/>
      <c r="WFE38" s="204"/>
      <c r="WFF38" s="204"/>
      <c r="WFG38" s="204"/>
      <c r="WFH38" s="204"/>
      <c r="WFI38" s="204"/>
      <c r="WFJ38" s="204"/>
      <c r="WFK38" s="204"/>
      <c r="WFL38" s="204"/>
      <c r="WFM38" s="204"/>
      <c r="WFN38" s="204"/>
      <c r="WFO38" s="204"/>
      <c r="WFP38" s="204"/>
      <c r="WFQ38" s="204"/>
      <c r="WFR38" s="204"/>
      <c r="WFS38" s="204"/>
      <c r="WFT38" s="204"/>
      <c r="WFU38" s="204"/>
      <c r="WFV38" s="204"/>
      <c r="WFW38" s="204"/>
      <c r="WFX38" s="204"/>
      <c r="WFY38" s="204"/>
      <c r="WFZ38" s="204"/>
      <c r="WGA38" s="204"/>
      <c r="WGB38" s="204"/>
      <c r="WGC38" s="204"/>
      <c r="WGD38" s="204"/>
      <c r="WGE38" s="204"/>
      <c r="WGF38" s="204"/>
      <c r="WGG38" s="204"/>
      <c r="WGH38" s="204"/>
      <c r="WGI38" s="204"/>
      <c r="WGJ38" s="204"/>
      <c r="WGK38" s="204"/>
      <c r="WGL38" s="204"/>
      <c r="WGM38" s="204"/>
      <c r="WGN38" s="204"/>
      <c r="WGO38" s="204"/>
      <c r="WGP38" s="204"/>
      <c r="WGQ38" s="204"/>
      <c r="WGR38" s="204"/>
      <c r="WGS38" s="204"/>
      <c r="WGT38" s="204"/>
      <c r="WGU38" s="204"/>
      <c r="WGV38" s="204"/>
      <c r="WGW38" s="204"/>
      <c r="WGX38" s="204"/>
      <c r="WGY38" s="204"/>
      <c r="WGZ38" s="204"/>
      <c r="WHA38" s="204"/>
      <c r="WHB38" s="204"/>
      <c r="WHC38" s="204"/>
      <c r="WHD38" s="204"/>
      <c r="WHE38" s="204"/>
      <c r="WHF38" s="204"/>
      <c r="WHG38" s="204"/>
      <c r="WHH38" s="204"/>
      <c r="WHI38" s="204"/>
      <c r="WHJ38" s="204"/>
      <c r="WHK38" s="204"/>
      <c r="WHL38" s="204"/>
      <c r="WHM38" s="204"/>
      <c r="WHN38" s="204"/>
      <c r="WHO38" s="204"/>
      <c r="WHP38" s="204"/>
      <c r="WHQ38" s="204"/>
      <c r="WHR38" s="204"/>
      <c r="WHS38" s="204"/>
      <c r="WHT38" s="204"/>
      <c r="WHU38" s="204"/>
      <c r="WHV38" s="204"/>
      <c r="WHW38" s="204"/>
      <c r="WHX38" s="204"/>
      <c r="WHY38" s="204"/>
      <c r="WHZ38" s="204"/>
      <c r="WIA38" s="204"/>
      <c r="WIB38" s="204"/>
      <c r="WIC38" s="204"/>
      <c r="WID38" s="204"/>
      <c r="WIE38" s="204"/>
      <c r="WIF38" s="204"/>
      <c r="WIG38" s="204"/>
      <c r="WIH38" s="204"/>
      <c r="WII38" s="204"/>
      <c r="WIJ38" s="204"/>
      <c r="WIK38" s="204"/>
      <c r="WIL38" s="204"/>
      <c r="WIM38" s="204"/>
      <c r="WIN38" s="204"/>
      <c r="WIO38" s="204"/>
      <c r="WIP38" s="204"/>
      <c r="WIQ38" s="204"/>
      <c r="WIR38" s="204"/>
      <c r="WIS38" s="204"/>
      <c r="WIT38" s="204"/>
      <c r="WIU38" s="204"/>
      <c r="WIV38" s="204"/>
      <c r="WIW38" s="204"/>
      <c r="WIX38" s="204"/>
      <c r="WIY38" s="204"/>
      <c r="WIZ38" s="204"/>
      <c r="WJA38" s="204"/>
      <c r="WJB38" s="204"/>
      <c r="WJC38" s="204"/>
      <c r="WJD38" s="204"/>
      <c r="WJE38" s="204"/>
      <c r="WJF38" s="204"/>
      <c r="WJG38" s="204"/>
      <c r="WJH38" s="204"/>
      <c r="WJI38" s="204"/>
      <c r="WJJ38" s="204"/>
      <c r="WJK38" s="204"/>
      <c r="WJL38" s="204"/>
      <c r="WJM38" s="204"/>
      <c r="WJN38" s="204"/>
      <c r="WJO38" s="204"/>
      <c r="WJP38" s="204"/>
      <c r="WJQ38" s="204"/>
      <c r="WJR38" s="204"/>
      <c r="WJS38" s="204"/>
      <c r="WJT38" s="204"/>
      <c r="WJU38" s="204"/>
      <c r="WJV38" s="204"/>
      <c r="WJW38" s="204"/>
      <c r="WJX38" s="204"/>
      <c r="WJY38" s="204"/>
      <c r="WJZ38" s="204"/>
      <c r="WKA38" s="204"/>
      <c r="WKB38" s="204"/>
      <c r="WKC38" s="204"/>
      <c r="WKD38" s="204"/>
      <c r="WKE38" s="204"/>
      <c r="WKF38" s="204"/>
      <c r="WKG38" s="204"/>
      <c r="WKH38" s="204"/>
      <c r="WKI38" s="204"/>
      <c r="WKJ38" s="204"/>
      <c r="WKK38" s="204"/>
      <c r="WKL38" s="204"/>
      <c r="WKM38" s="204"/>
      <c r="WKN38" s="204"/>
      <c r="WKO38" s="204"/>
      <c r="WKP38" s="204"/>
      <c r="WKQ38" s="204"/>
      <c r="WKR38" s="204"/>
      <c r="WKS38" s="204"/>
      <c r="WKT38" s="204"/>
      <c r="WKU38" s="204"/>
      <c r="WKV38" s="204"/>
      <c r="WKW38" s="204"/>
      <c r="WKX38" s="204"/>
      <c r="WKY38" s="204"/>
      <c r="WKZ38" s="204"/>
      <c r="WLA38" s="204"/>
      <c r="WLB38" s="204"/>
      <c r="WLC38" s="204"/>
      <c r="WLD38" s="204"/>
      <c r="WLE38" s="204"/>
      <c r="WLF38" s="204"/>
      <c r="WLG38" s="204"/>
      <c r="WLH38" s="204"/>
      <c r="WLI38" s="204"/>
      <c r="WLJ38" s="204"/>
      <c r="WLK38" s="204"/>
      <c r="WLL38" s="204"/>
      <c r="WLM38" s="204"/>
      <c r="WLN38" s="204"/>
      <c r="WLO38" s="204"/>
      <c r="WLP38" s="204"/>
      <c r="WLQ38" s="204"/>
      <c r="WLR38" s="204"/>
      <c r="WLS38" s="204"/>
      <c r="WLT38" s="204"/>
      <c r="WLU38" s="204"/>
      <c r="WLV38" s="204"/>
      <c r="WLW38" s="204"/>
      <c r="WLX38" s="204"/>
      <c r="WLY38" s="204"/>
      <c r="WLZ38" s="204"/>
      <c r="WMA38" s="204"/>
      <c r="WMB38" s="204"/>
      <c r="WMC38" s="204"/>
      <c r="WMD38" s="204"/>
      <c r="WME38" s="204"/>
      <c r="WMF38" s="204"/>
      <c r="WMG38" s="204"/>
      <c r="WMH38" s="204"/>
      <c r="WMI38" s="204"/>
      <c r="WMJ38" s="204"/>
      <c r="WMK38" s="204"/>
      <c r="WML38" s="204"/>
      <c r="WMM38" s="204"/>
      <c r="WMN38" s="204"/>
      <c r="WMO38" s="204"/>
      <c r="WMP38" s="204"/>
      <c r="WMQ38" s="204"/>
      <c r="WMR38" s="204"/>
      <c r="WMS38" s="204"/>
      <c r="WMT38" s="204"/>
      <c r="WMU38" s="204"/>
      <c r="WMV38" s="204"/>
      <c r="WMW38" s="204"/>
      <c r="WMX38" s="204"/>
      <c r="WMY38" s="204"/>
      <c r="WMZ38" s="204"/>
      <c r="WNA38" s="204"/>
      <c r="WNB38" s="204"/>
      <c r="WNC38" s="204"/>
      <c r="WND38" s="204"/>
      <c r="WNE38" s="204"/>
      <c r="WNF38" s="204"/>
      <c r="WNG38" s="204"/>
      <c r="WNH38" s="204"/>
      <c r="WNI38" s="204"/>
      <c r="WNJ38" s="204"/>
      <c r="WNK38" s="204"/>
      <c r="WNL38" s="204"/>
      <c r="WNM38" s="204"/>
      <c r="WNN38" s="204"/>
      <c r="WNO38" s="204"/>
      <c r="WNP38" s="204"/>
      <c r="WNQ38" s="204"/>
      <c r="WNR38" s="204"/>
      <c r="WNS38" s="204"/>
      <c r="WNT38" s="204"/>
      <c r="WNU38" s="204"/>
      <c r="WNV38" s="204"/>
      <c r="WNW38" s="204"/>
      <c r="WNX38" s="204"/>
      <c r="WNY38" s="204"/>
      <c r="WNZ38" s="204"/>
      <c r="WOA38" s="204"/>
      <c r="WOB38" s="204"/>
      <c r="WOC38" s="204"/>
      <c r="WOD38" s="204"/>
      <c r="WOE38" s="204"/>
      <c r="WOF38" s="204"/>
      <c r="WOG38" s="204"/>
      <c r="WOH38" s="204"/>
      <c r="WOI38" s="204"/>
      <c r="WOJ38" s="204"/>
      <c r="WOK38" s="204"/>
      <c r="WOL38" s="204"/>
      <c r="WOM38" s="204"/>
      <c r="WON38" s="204"/>
      <c r="WOO38" s="204"/>
      <c r="WOP38" s="204"/>
      <c r="WOQ38" s="204"/>
      <c r="WOR38" s="204"/>
      <c r="WOS38" s="204"/>
      <c r="WOT38" s="204"/>
      <c r="WOU38" s="204"/>
      <c r="WOV38" s="204"/>
      <c r="WOW38" s="204"/>
      <c r="WOX38" s="204"/>
      <c r="WOY38" s="204"/>
      <c r="WOZ38" s="204"/>
      <c r="WPA38" s="204"/>
      <c r="WPB38" s="204"/>
      <c r="WPC38" s="204"/>
      <c r="WPD38" s="204"/>
      <c r="WPE38" s="204"/>
      <c r="WPF38" s="204"/>
      <c r="WPG38" s="204"/>
      <c r="WPH38" s="204"/>
      <c r="WPI38" s="204"/>
      <c r="WPJ38" s="204"/>
      <c r="WPK38" s="204"/>
      <c r="WPL38" s="204"/>
      <c r="WPM38" s="204"/>
      <c r="WPN38" s="204"/>
      <c r="WPO38" s="204"/>
      <c r="WPP38" s="204"/>
      <c r="WPQ38" s="204"/>
      <c r="WPR38" s="204"/>
      <c r="WPS38" s="204"/>
      <c r="WPT38" s="204"/>
      <c r="WPU38" s="204"/>
      <c r="WPV38" s="204"/>
      <c r="WPW38" s="204"/>
      <c r="WPX38" s="204"/>
      <c r="WPY38" s="204"/>
      <c r="WPZ38" s="204"/>
      <c r="WQA38" s="204"/>
      <c r="WQB38" s="204"/>
      <c r="WQC38" s="204"/>
      <c r="WQD38" s="204"/>
      <c r="WQE38" s="204"/>
      <c r="WQF38" s="204"/>
      <c r="WQG38" s="204"/>
      <c r="WQH38" s="204"/>
      <c r="WQI38" s="204"/>
      <c r="WQJ38" s="204"/>
      <c r="WQK38" s="204"/>
      <c r="WQL38" s="204"/>
      <c r="WQM38" s="204"/>
      <c r="WQN38" s="204"/>
      <c r="WQO38" s="204"/>
      <c r="WQP38" s="204"/>
      <c r="WQQ38" s="204"/>
      <c r="WQR38" s="204"/>
      <c r="WQS38" s="204"/>
      <c r="WQT38" s="204"/>
      <c r="WQU38" s="204"/>
      <c r="WQV38" s="204"/>
      <c r="WQW38" s="204"/>
      <c r="WQX38" s="204"/>
      <c r="WQY38" s="204"/>
      <c r="WQZ38" s="204"/>
      <c r="WRA38" s="204"/>
      <c r="WRB38" s="204"/>
      <c r="WRC38" s="204"/>
      <c r="WRD38" s="204"/>
      <c r="WRE38" s="204"/>
      <c r="WRF38" s="204"/>
      <c r="WRG38" s="204"/>
      <c r="WRH38" s="204"/>
      <c r="WRI38" s="204"/>
      <c r="WRJ38" s="204"/>
      <c r="WRK38" s="204"/>
      <c r="WRL38" s="204"/>
      <c r="WRM38" s="204"/>
      <c r="WRN38" s="204"/>
      <c r="WRO38" s="204"/>
      <c r="WRP38" s="204"/>
      <c r="WRQ38" s="204"/>
      <c r="WRR38" s="204"/>
      <c r="WRS38" s="204"/>
      <c r="WRT38" s="204"/>
      <c r="WRU38" s="204"/>
      <c r="WRV38" s="204"/>
      <c r="WRW38" s="204"/>
      <c r="WRX38" s="204"/>
      <c r="WRY38" s="204"/>
      <c r="WRZ38" s="204"/>
      <c r="WSA38" s="204"/>
      <c r="WSB38" s="204"/>
      <c r="WSC38" s="204"/>
      <c r="WSD38" s="204"/>
      <c r="WSE38" s="204"/>
      <c r="WSF38" s="204"/>
      <c r="WSG38" s="204"/>
      <c r="WSH38" s="204"/>
      <c r="WSI38" s="204"/>
      <c r="WSJ38" s="204"/>
      <c r="WSK38" s="204"/>
      <c r="WSL38" s="204"/>
      <c r="WSM38" s="204"/>
      <c r="WSN38" s="204"/>
      <c r="WSO38" s="204"/>
      <c r="WSP38" s="204"/>
      <c r="WSQ38" s="204"/>
      <c r="WSR38" s="204"/>
      <c r="WSS38" s="204"/>
      <c r="WST38" s="204"/>
      <c r="WSU38" s="204"/>
      <c r="WSV38" s="204"/>
      <c r="WSW38" s="204"/>
      <c r="WSX38" s="204"/>
      <c r="WSY38" s="204"/>
      <c r="WSZ38" s="204"/>
      <c r="WTA38" s="204"/>
      <c r="WTB38" s="204"/>
      <c r="WTC38" s="204"/>
      <c r="WTD38" s="204"/>
      <c r="WTE38" s="204"/>
      <c r="WTF38" s="204"/>
      <c r="WTG38" s="204"/>
      <c r="WTH38" s="204"/>
      <c r="WTI38" s="204"/>
      <c r="WTJ38" s="204"/>
      <c r="WTK38" s="204"/>
      <c r="WTL38" s="204"/>
      <c r="WTM38" s="204"/>
      <c r="WTN38" s="204"/>
      <c r="WTO38" s="204"/>
      <c r="WTP38" s="204"/>
      <c r="WTQ38" s="204"/>
      <c r="WTR38" s="204"/>
      <c r="WTS38" s="204"/>
      <c r="WTT38" s="204"/>
      <c r="WTU38" s="204"/>
      <c r="WTV38" s="204"/>
      <c r="WTW38" s="204"/>
      <c r="WTX38" s="204"/>
      <c r="WTY38" s="204"/>
      <c r="WTZ38" s="204"/>
      <c r="WUA38" s="204"/>
      <c r="WUB38" s="204"/>
      <c r="WUC38" s="204"/>
      <c r="WUD38" s="204"/>
      <c r="WUE38" s="204"/>
      <c r="WUF38" s="204"/>
      <c r="WUG38" s="204"/>
      <c r="WUH38" s="204"/>
      <c r="WUI38" s="204"/>
      <c r="WUJ38" s="204"/>
      <c r="WUK38" s="204"/>
      <c r="WUL38" s="204"/>
      <c r="WUM38" s="204"/>
      <c r="WUN38" s="204"/>
      <c r="WUO38" s="204"/>
      <c r="WUP38" s="204"/>
      <c r="WUQ38" s="204"/>
      <c r="WUR38" s="204"/>
      <c r="WUS38" s="204"/>
      <c r="WUT38" s="204"/>
      <c r="WUU38" s="204"/>
      <c r="WUV38" s="204"/>
      <c r="WUW38" s="204"/>
      <c r="WUX38" s="204"/>
      <c r="WUY38" s="204"/>
      <c r="WUZ38" s="204"/>
      <c r="WVA38" s="204"/>
      <c r="WVB38" s="204"/>
      <c r="WVC38" s="204"/>
      <c r="WVD38" s="204"/>
      <c r="WVE38" s="204"/>
      <c r="WVF38" s="204"/>
      <c r="WVG38" s="204"/>
      <c r="WVH38" s="204"/>
      <c r="WVI38" s="204"/>
      <c r="WVJ38" s="204"/>
      <c r="WVK38" s="204"/>
      <c r="WVL38" s="204"/>
      <c r="WVM38" s="204"/>
      <c r="WVN38" s="204"/>
      <c r="WVO38" s="204"/>
      <c r="WVP38" s="204"/>
      <c r="WVQ38" s="204"/>
      <c r="WVR38" s="204"/>
      <c r="WVS38" s="204"/>
      <c r="WVT38" s="204"/>
      <c r="WVU38" s="204"/>
      <c r="WVV38" s="204"/>
      <c r="WVW38" s="204"/>
      <c r="WVX38" s="204"/>
      <c r="WVY38" s="204"/>
      <c r="WVZ38" s="204"/>
      <c r="WWA38" s="204"/>
      <c r="WWB38" s="204"/>
      <c r="WWC38" s="204"/>
      <c r="WWD38" s="204"/>
      <c r="WWE38" s="204"/>
      <c r="WWF38" s="204"/>
      <c r="WWG38" s="204"/>
      <c r="WWH38" s="204"/>
      <c r="WWI38" s="204"/>
      <c r="WWJ38" s="204"/>
      <c r="WWK38" s="204"/>
      <c r="WWL38" s="204"/>
      <c r="WWM38" s="204"/>
      <c r="WWN38" s="204"/>
      <c r="WWO38" s="204"/>
      <c r="WWP38" s="204"/>
      <c r="WWQ38" s="204"/>
      <c r="WWR38" s="204"/>
      <c r="WWS38" s="204"/>
      <c r="WWT38" s="204"/>
      <c r="WWU38" s="204"/>
      <c r="WWV38" s="204"/>
      <c r="WWW38" s="204"/>
      <c r="WWX38" s="204"/>
      <c r="WWY38" s="204"/>
      <c r="WWZ38" s="204"/>
      <c r="WXA38" s="204"/>
      <c r="WXB38" s="204"/>
      <c r="WXC38" s="204"/>
      <c r="WXD38" s="204"/>
      <c r="WXE38" s="204"/>
      <c r="WXF38" s="204"/>
      <c r="WXG38" s="204"/>
      <c r="WXH38" s="204"/>
      <c r="WXI38" s="204"/>
      <c r="WXJ38" s="204"/>
      <c r="WXK38" s="204"/>
      <c r="WXL38" s="204"/>
      <c r="WXM38" s="204"/>
      <c r="WXN38" s="204"/>
      <c r="WXO38" s="204"/>
      <c r="WXP38" s="204"/>
      <c r="WXQ38" s="204"/>
      <c r="WXR38" s="204"/>
      <c r="WXS38" s="204"/>
      <c r="WXT38" s="204"/>
      <c r="WXU38" s="204"/>
      <c r="WXV38" s="204"/>
      <c r="WXW38" s="204"/>
      <c r="WXX38" s="204"/>
      <c r="WXY38" s="204"/>
      <c r="WXZ38" s="204"/>
      <c r="WYA38" s="204"/>
      <c r="WYB38" s="204"/>
      <c r="WYC38" s="204"/>
      <c r="WYD38" s="204"/>
      <c r="WYE38" s="204"/>
      <c r="WYF38" s="204"/>
      <c r="WYG38" s="204"/>
      <c r="WYH38" s="204"/>
      <c r="WYI38" s="204"/>
      <c r="WYJ38" s="204"/>
      <c r="WYK38" s="204"/>
      <c r="WYL38" s="204"/>
      <c r="WYM38" s="204"/>
      <c r="WYN38" s="204"/>
      <c r="WYO38" s="204"/>
      <c r="WYP38" s="204"/>
      <c r="WYQ38" s="204"/>
      <c r="WYR38" s="204"/>
      <c r="WYS38" s="204"/>
      <c r="WYT38" s="204"/>
      <c r="WYU38" s="204"/>
      <c r="WYV38" s="204"/>
      <c r="WYW38" s="204"/>
      <c r="WYX38" s="204"/>
      <c r="WYY38" s="204"/>
      <c r="WYZ38" s="204"/>
      <c r="WZA38" s="204"/>
      <c r="WZB38" s="204"/>
      <c r="WZC38" s="204"/>
      <c r="WZD38" s="204"/>
      <c r="WZE38" s="204"/>
      <c r="WZF38" s="204"/>
      <c r="WZG38" s="204"/>
      <c r="WZH38" s="204"/>
      <c r="WZI38" s="204"/>
      <c r="WZJ38" s="204"/>
      <c r="WZK38" s="204"/>
      <c r="WZL38" s="204"/>
      <c r="WZM38" s="204"/>
      <c r="WZN38" s="204"/>
      <c r="WZO38" s="204"/>
      <c r="WZP38" s="204"/>
      <c r="WZQ38" s="204"/>
      <c r="WZR38" s="204"/>
      <c r="WZS38" s="204"/>
      <c r="WZT38" s="204"/>
      <c r="WZU38" s="204"/>
      <c r="WZV38" s="204"/>
      <c r="WZW38" s="204"/>
      <c r="WZX38" s="204"/>
      <c r="WZY38" s="204"/>
      <c r="WZZ38" s="204"/>
      <c r="XAA38" s="204"/>
      <c r="XAB38" s="204"/>
      <c r="XAC38" s="204"/>
      <c r="XAD38" s="204"/>
      <c r="XAE38" s="204"/>
      <c r="XAF38" s="204"/>
      <c r="XAG38" s="204"/>
      <c r="XAH38" s="204"/>
      <c r="XAI38" s="204"/>
      <c r="XAJ38" s="204"/>
      <c r="XAK38" s="204"/>
      <c r="XAL38" s="204"/>
      <c r="XAM38" s="204"/>
      <c r="XAN38" s="204"/>
      <c r="XAO38" s="204"/>
      <c r="XAP38" s="204"/>
      <c r="XAQ38" s="204"/>
      <c r="XAR38" s="204"/>
      <c r="XAS38" s="204"/>
      <c r="XAT38" s="204"/>
      <c r="XAU38" s="204"/>
      <c r="XAV38" s="204"/>
      <c r="XAW38" s="204"/>
      <c r="XAX38" s="204"/>
      <c r="XAY38" s="204"/>
      <c r="XAZ38" s="204"/>
      <c r="XBA38" s="204"/>
      <c r="XBB38" s="204"/>
      <c r="XBC38" s="204"/>
      <c r="XBD38" s="204"/>
      <c r="XBE38" s="204"/>
      <c r="XBF38" s="204"/>
      <c r="XBG38" s="204"/>
      <c r="XBH38" s="204"/>
      <c r="XBI38" s="204"/>
      <c r="XBJ38" s="204"/>
      <c r="XBK38" s="204"/>
      <c r="XBL38" s="204"/>
      <c r="XBM38" s="204"/>
      <c r="XBN38" s="204"/>
      <c r="XBO38" s="204"/>
      <c r="XBP38" s="204"/>
      <c r="XBQ38" s="204"/>
      <c r="XBR38" s="204"/>
      <c r="XBS38" s="204"/>
      <c r="XBT38" s="204"/>
      <c r="XBU38" s="204"/>
      <c r="XBV38" s="204"/>
      <c r="XBW38" s="204"/>
      <c r="XBX38" s="204"/>
      <c r="XBY38" s="204"/>
      <c r="XBZ38" s="204"/>
      <c r="XCA38" s="204"/>
      <c r="XCB38" s="204"/>
      <c r="XCC38" s="204"/>
      <c r="XCD38" s="204"/>
      <c r="XCE38" s="204"/>
      <c r="XCF38" s="204"/>
      <c r="XCG38" s="204"/>
      <c r="XCH38" s="204"/>
      <c r="XCI38" s="204"/>
      <c r="XCJ38" s="204"/>
      <c r="XCK38" s="204"/>
      <c r="XCL38" s="204"/>
      <c r="XCM38" s="204"/>
      <c r="XCN38" s="204"/>
      <c r="XCO38" s="204"/>
      <c r="XCP38" s="204"/>
      <c r="XCQ38" s="204"/>
      <c r="XCR38" s="204"/>
      <c r="XCS38" s="204"/>
      <c r="XCT38" s="204"/>
      <c r="XCU38" s="204"/>
      <c r="XCV38" s="204"/>
      <c r="XCW38" s="204"/>
      <c r="XCX38" s="204"/>
      <c r="XCY38" s="204"/>
      <c r="XCZ38" s="204"/>
      <c r="XDA38" s="204"/>
      <c r="XDB38" s="204"/>
      <c r="XDC38" s="204"/>
      <c r="XDD38" s="204"/>
      <c r="XDE38" s="204"/>
      <c r="XDF38" s="204"/>
      <c r="XDG38" s="204"/>
      <c r="XDH38" s="204"/>
      <c r="XDI38" s="204"/>
      <c r="XDJ38" s="204"/>
      <c r="XDK38" s="204"/>
      <c r="XDL38" s="204"/>
      <c r="XDM38" s="204"/>
      <c r="XDN38" s="204"/>
      <c r="XDO38" s="204"/>
      <c r="XDP38" s="204"/>
      <c r="XDQ38" s="204"/>
      <c r="XDR38" s="204"/>
      <c r="XDS38" s="204"/>
      <c r="XDT38" s="204"/>
      <c r="XDU38" s="204"/>
      <c r="XDV38" s="204"/>
      <c r="XDW38" s="204"/>
      <c r="XDX38" s="204"/>
      <c r="XDY38" s="204"/>
      <c r="XDZ38" s="204"/>
      <c r="XEA38" s="204"/>
      <c r="XEB38" s="204"/>
      <c r="XEC38" s="204"/>
      <c r="XED38" s="204"/>
      <c r="XEE38" s="204"/>
      <c r="XEF38" s="204"/>
      <c r="XEG38" s="204"/>
      <c r="XEH38" s="204"/>
      <c r="XEI38" s="204"/>
      <c r="XEJ38" s="204"/>
      <c r="XEK38" s="204"/>
      <c r="XEL38" s="204"/>
      <c r="XEM38" s="204"/>
      <c r="XEN38" s="204"/>
      <c r="XEO38" s="204"/>
      <c r="XEP38" s="204"/>
      <c r="XEQ38" s="204"/>
      <c r="XER38" s="204"/>
      <c r="XES38" s="204"/>
      <c r="XET38" s="204"/>
      <c r="XEU38" s="204"/>
      <c r="XEV38" s="204"/>
      <c r="XEW38" s="204"/>
      <c r="XEX38" s="204"/>
      <c r="XEY38" s="204"/>
      <c r="XEZ38" s="204"/>
      <c r="XFA38" s="204"/>
      <c r="XFB38" s="204"/>
    </row>
    <row r="39" spans="1:16382" s="17" customFormat="1" ht="11.25" customHeight="1">
      <c r="H39" s="18"/>
    </row>
    <row r="40" spans="1:16382" s="19" customFormat="1" ht="11.25" customHeight="1">
      <c r="C40" s="64"/>
      <c r="D40" s="130" t="str">
        <f>'Input | General'!D18</f>
        <v>2024-25</v>
      </c>
      <c r="E40" s="130" t="str">
        <f>'Input | General'!E18</f>
        <v>2025–26</v>
      </c>
      <c r="F40" s="130" t="str">
        <f>'Input | General'!F18</f>
        <v>2026–27</v>
      </c>
      <c r="G40" s="130" t="str">
        <f>'Input | General'!G18</f>
        <v>2027–28</v>
      </c>
      <c r="H40" s="130" t="str">
        <f>'Input | General'!H18</f>
        <v>2028–29</v>
      </c>
    </row>
    <row r="41" spans="1:16382" s="19" customFormat="1" ht="11.25" customHeight="1">
      <c r="C41" s="70" t="s">
        <v>104</v>
      </c>
      <c r="D41" s="226">
        <f>1/(1+'Input | Inflation and Disc Rate'!L21)</f>
        <v>0.97158877676800648</v>
      </c>
      <c r="E41" s="226">
        <f>D41/(1+'Input | Inflation and Disc Rate'!M21)</f>
        <v>0.94292193057277329</v>
      </c>
      <c r="F41" s="226">
        <f>E41/(1+'Input | Inflation and Disc Rate'!N21)</f>
        <v>0.91462256103356887</v>
      </c>
      <c r="G41" s="226">
        <f>F41/(1+'Input | Inflation and Disc Rate'!O21)</f>
        <v>0.88647883363135249</v>
      </c>
      <c r="H41" s="121">
        <f>G41/(1+'Input | Inflation and Disc Rate'!P21)</f>
        <v>0.8582944085450156</v>
      </c>
    </row>
    <row r="42" spans="1:16382" s="19" customFormat="1" ht="11.25" customHeight="1">
      <c r="C42" s="136" t="str">
        <f>CONCATENATE("CESS Payment Per Year ($", 'Output | Models'!$F$8," million)")</f>
        <v>CESS Payment Per Year ($2023–24 million)</v>
      </c>
      <c r="D42" s="227">
        <f>D36/(SUM(D41:H41))</f>
        <v>-0.72841579156756919</v>
      </c>
      <c r="E42" s="227">
        <f>D42</f>
        <v>-0.72841579156756919</v>
      </c>
      <c r="F42" s="227">
        <f t="shared" ref="F42:H42" si="5">E42</f>
        <v>-0.72841579156756919</v>
      </c>
      <c r="G42" s="227">
        <f t="shared" si="5"/>
        <v>-0.72841579156756919</v>
      </c>
      <c r="H42" s="105">
        <f t="shared" si="5"/>
        <v>-0.72841579156756919</v>
      </c>
    </row>
    <row r="43" spans="1:16382" s="54" customFormat="1" ht="11.25" customHeight="1"/>
    <row r="44" spans="1:16382" s="19" customFormat="1" ht="11.25" customHeight="1">
      <c r="C44" s="136" t="str">
        <f>CONCATENATE("Total CESS Payment ($", 'Output | Models'!$F$8," million)")</f>
        <v>Total CESS Payment ($2023–24 million)</v>
      </c>
      <c r="D44" s="111">
        <f>SUM(D42:H42)</f>
        <v>-3.6420789578378461</v>
      </c>
      <c r="E44" s="48"/>
      <c r="F44" s="48"/>
      <c r="G44" s="234"/>
      <c r="H44" s="48"/>
    </row>
    <row r="45" spans="1:16382" s="19" customFormat="1" ht="11.25" customHeight="1">
      <c r="C45" s="47"/>
      <c r="D45" s="69"/>
      <c r="E45" s="48"/>
      <c r="F45" s="48"/>
      <c r="G45" s="48"/>
      <c r="H45" s="48"/>
    </row>
    <row r="46" spans="1:16382" s="19" customFormat="1" ht="11.25" customHeight="1"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</row>
    <row r="47" spans="1:16382" ht="12" customHeight="1">
      <c r="A47" s="205"/>
      <c r="B47" s="205" t="s">
        <v>23</v>
      </c>
      <c r="C47" s="213"/>
      <c r="D47" s="213"/>
      <c r="E47" s="213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  <c r="DM47" s="207"/>
      <c r="DN47" s="207"/>
      <c r="DO47" s="207"/>
      <c r="DP47" s="207"/>
      <c r="DQ47" s="207"/>
      <c r="DR47" s="207"/>
      <c r="DS47" s="207"/>
      <c r="DT47" s="207"/>
      <c r="DU47" s="207"/>
      <c r="DV47" s="207"/>
      <c r="DW47" s="207"/>
      <c r="DX47" s="207"/>
      <c r="DY47" s="207"/>
      <c r="DZ47" s="207"/>
      <c r="EA47" s="207"/>
      <c r="EB47" s="207"/>
      <c r="EC47" s="207"/>
      <c r="ED47" s="207"/>
      <c r="EE47" s="207"/>
      <c r="EF47" s="207"/>
      <c r="EG47" s="207"/>
      <c r="EH47" s="207"/>
      <c r="EI47" s="207"/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207"/>
      <c r="FA47" s="207"/>
      <c r="FB47" s="207"/>
      <c r="FC47" s="207"/>
      <c r="FD47" s="207"/>
      <c r="FE47" s="207"/>
      <c r="FF47" s="207"/>
      <c r="FG47" s="207"/>
      <c r="FH47" s="207"/>
      <c r="FI47" s="207"/>
      <c r="FJ47" s="207"/>
      <c r="FK47" s="207"/>
      <c r="FL47" s="207"/>
      <c r="FM47" s="207"/>
      <c r="FN47" s="207"/>
      <c r="FO47" s="207"/>
      <c r="FP47" s="207"/>
      <c r="FQ47" s="207"/>
      <c r="FR47" s="207"/>
      <c r="FS47" s="207"/>
      <c r="FT47" s="207"/>
      <c r="FU47" s="207"/>
      <c r="FV47" s="207"/>
      <c r="FW47" s="207"/>
      <c r="FX47" s="207"/>
      <c r="FY47" s="207"/>
      <c r="FZ47" s="207"/>
      <c r="GA47" s="207"/>
      <c r="GB47" s="207"/>
      <c r="GC47" s="207"/>
      <c r="GD47" s="207"/>
      <c r="GE47" s="207"/>
      <c r="GF47" s="207"/>
      <c r="GG47" s="207"/>
      <c r="GH47" s="207"/>
      <c r="GI47" s="207"/>
      <c r="GJ47" s="207"/>
      <c r="GK47" s="207"/>
      <c r="GL47" s="207"/>
      <c r="GM47" s="207"/>
      <c r="GN47" s="207"/>
      <c r="GO47" s="207"/>
      <c r="GP47" s="207"/>
      <c r="GQ47" s="207"/>
      <c r="GR47" s="207"/>
      <c r="GS47" s="207"/>
      <c r="GT47" s="207"/>
      <c r="GU47" s="207"/>
      <c r="GV47" s="207"/>
      <c r="GW47" s="207"/>
      <c r="GX47" s="207"/>
      <c r="GY47" s="207"/>
      <c r="GZ47" s="207"/>
      <c r="HA47" s="207"/>
      <c r="HB47" s="207"/>
      <c r="HC47" s="207"/>
      <c r="HD47" s="207"/>
      <c r="HE47" s="207"/>
      <c r="HF47" s="207"/>
      <c r="HG47" s="207"/>
      <c r="HH47" s="207"/>
      <c r="HI47" s="207"/>
      <c r="HJ47" s="207"/>
      <c r="HK47" s="207"/>
      <c r="HL47" s="207"/>
      <c r="HM47" s="207"/>
      <c r="HN47" s="207"/>
      <c r="HO47" s="207"/>
      <c r="HP47" s="207"/>
      <c r="HQ47" s="207"/>
      <c r="HR47" s="207"/>
      <c r="HS47" s="207"/>
      <c r="HT47" s="207"/>
      <c r="HU47" s="207"/>
      <c r="HV47" s="207"/>
      <c r="HW47" s="207"/>
      <c r="HX47" s="207"/>
      <c r="HY47" s="207"/>
      <c r="HZ47" s="207"/>
      <c r="IA47" s="207"/>
      <c r="IB47" s="207"/>
      <c r="IC47" s="207"/>
      <c r="ID47" s="207"/>
      <c r="IE47" s="207"/>
      <c r="IF47" s="207"/>
      <c r="IG47" s="207"/>
      <c r="IH47" s="207"/>
      <c r="II47" s="207"/>
      <c r="IJ47" s="207"/>
      <c r="IK47" s="207"/>
      <c r="IL47" s="207"/>
      <c r="IM47" s="207"/>
      <c r="IN47" s="207"/>
      <c r="IO47" s="207"/>
      <c r="IP47" s="207"/>
      <c r="IQ47" s="207"/>
      <c r="IR47" s="207"/>
      <c r="IS47" s="207"/>
      <c r="IT47" s="207"/>
      <c r="IU47" s="207"/>
      <c r="IV47" s="207"/>
      <c r="IW47" s="207"/>
      <c r="IX47" s="207"/>
      <c r="IY47" s="207"/>
      <c r="IZ47" s="207"/>
      <c r="JA47" s="207"/>
      <c r="JB47" s="207"/>
      <c r="JC47" s="207"/>
      <c r="JD47" s="207"/>
      <c r="JE47" s="207"/>
      <c r="JF47" s="207"/>
      <c r="JG47" s="207"/>
      <c r="JH47" s="207"/>
      <c r="JI47" s="207"/>
      <c r="JJ47" s="207"/>
      <c r="JK47" s="207"/>
      <c r="JL47" s="207"/>
      <c r="JM47" s="207"/>
      <c r="JN47" s="207"/>
      <c r="JO47" s="207"/>
      <c r="JP47" s="207"/>
      <c r="JQ47" s="207"/>
      <c r="JR47" s="207"/>
      <c r="JS47" s="207"/>
      <c r="JT47" s="207"/>
      <c r="JU47" s="207"/>
      <c r="JV47" s="207"/>
      <c r="JW47" s="207"/>
      <c r="JX47" s="207"/>
      <c r="JY47" s="207"/>
      <c r="JZ47" s="207"/>
      <c r="KA47" s="207"/>
      <c r="KB47" s="207"/>
      <c r="KC47" s="207"/>
      <c r="KD47" s="207"/>
      <c r="KE47" s="207"/>
      <c r="KF47" s="207"/>
      <c r="KG47" s="207"/>
      <c r="KH47" s="207"/>
      <c r="KI47" s="207"/>
      <c r="KJ47" s="207"/>
      <c r="KK47" s="207"/>
      <c r="KL47" s="207"/>
      <c r="KM47" s="207"/>
      <c r="KN47" s="207"/>
      <c r="KO47" s="207"/>
      <c r="KP47" s="207"/>
      <c r="KQ47" s="207"/>
      <c r="KR47" s="207"/>
      <c r="KS47" s="207"/>
      <c r="KT47" s="207"/>
      <c r="KU47" s="207"/>
      <c r="KV47" s="207"/>
      <c r="KW47" s="207"/>
      <c r="KX47" s="207"/>
      <c r="KY47" s="207"/>
      <c r="KZ47" s="207"/>
      <c r="LA47" s="207"/>
      <c r="LB47" s="207"/>
      <c r="LC47" s="207"/>
      <c r="LD47" s="207"/>
      <c r="LE47" s="207"/>
      <c r="LF47" s="207"/>
      <c r="LG47" s="207"/>
      <c r="LH47" s="207"/>
      <c r="LI47" s="207"/>
      <c r="LJ47" s="207"/>
      <c r="LK47" s="207"/>
      <c r="LL47" s="207"/>
      <c r="LM47" s="207"/>
      <c r="LN47" s="207"/>
      <c r="LO47" s="207"/>
      <c r="LP47" s="207"/>
      <c r="LQ47" s="207"/>
      <c r="LR47" s="207"/>
      <c r="LS47" s="207"/>
      <c r="LT47" s="207"/>
      <c r="LU47" s="207"/>
      <c r="LV47" s="207"/>
      <c r="LW47" s="207"/>
      <c r="LX47" s="207"/>
      <c r="LY47" s="207"/>
      <c r="LZ47" s="207"/>
      <c r="MA47" s="207"/>
      <c r="MB47" s="207"/>
      <c r="MC47" s="207"/>
      <c r="MD47" s="207"/>
      <c r="ME47" s="207"/>
      <c r="MF47" s="207"/>
      <c r="MG47" s="207"/>
      <c r="MH47" s="207"/>
      <c r="MI47" s="207"/>
      <c r="MJ47" s="207"/>
      <c r="MK47" s="207"/>
      <c r="ML47" s="207"/>
      <c r="MM47" s="207"/>
      <c r="MN47" s="207"/>
      <c r="MO47" s="207"/>
      <c r="MP47" s="207"/>
      <c r="MQ47" s="207"/>
      <c r="MR47" s="207"/>
      <c r="MS47" s="207"/>
      <c r="MT47" s="207"/>
      <c r="MU47" s="207"/>
      <c r="MV47" s="207"/>
      <c r="MW47" s="207"/>
      <c r="MX47" s="207"/>
      <c r="MY47" s="207"/>
      <c r="MZ47" s="207"/>
      <c r="NA47" s="207"/>
      <c r="NB47" s="207"/>
      <c r="NC47" s="207"/>
      <c r="ND47" s="207"/>
      <c r="NE47" s="207"/>
      <c r="NF47" s="207"/>
      <c r="NG47" s="207"/>
      <c r="NH47" s="207"/>
      <c r="NI47" s="207"/>
      <c r="NJ47" s="207"/>
      <c r="NK47" s="207"/>
      <c r="NL47" s="207"/>
      <c r="NM47" s="207"/>
      <c r="NN47" s="207"/>
      <c r="NO47" s="207"/>
      <c r="NP47" s="207"/>
      <c r="NQ47" s="207"/>
      <c r="NR47" s="207"/>
      <c r="NS47" s="207"/>
      <c r="NT47" s="207"/>
      <c r="NU47" s="207"/>
      <c r="NV47" s="207"/>
      <c r="NW47" s="207"/>
      <c r="NX47" s="207"/>
      <c r="NY47" s="207"/>
      <c r="NZ47" s="207"/>
      <c r="OA47" s="207"/>
      <c r="OB47" s="207"/>
      <c r="OC47" s="207"/>
      <c r="OD47" s="207"/>
      <c r="OE47" s="207"/>
      <c r="OF47" s="207"/>
      <c r="OG47" s="207"/>
      <c r="OH47" s="207"/>
      <c r="OI47" s="207"/>
      <c r="OJ47" s="207"/>
      <c r="OK47" s="207"/>
      <c r="OL47" s="207"/>
      <c r="OM47" s="207"/>
      <c r="ON47" s="207"/>
      <c r="OO47" s="207"/>
      <c r="OP47" s="207"/>
      <c r="OQ47" s="207"/>
      <c r="OR47" s="207"/>
      <c r="OS47" s="207"/>
      <c r="OT47" s="207"/>
      <c r="OU47" s="207"/>
      <c r="OV47" s="207"/>
      <c r="OW47" s="207"/>
      <c r="OX47" s="207"/>
      <c r="OY47" s="207"/>
      <c r="OZ47" s="207"/>
      <c r="PA47" s="207"/>
      <c r="PB47" s="207"/>
      <c r="PC47" s="207"/>
      <c r="PD47" s="207"/>
      <c r="PE47" s="207"/>
      <c r="PF47" s="207"/>
      <c r="PG47" s="207"/>
      <c r="PH47" s="207"/>
      <c r="PI47" s="207"/>
      <c r="PJ47" s="207"/>
      <c r="PK47" s="207"/>
      <c r="PL47" s="207"/>
      <c r="PM47" s="207"/>
      <c r="PN47" s="207"/>
      <c r="PO47" s="207"/>
      <c r="PP47" s="207"/>
      <c r="PQ47" s="207"/>
      <c r="PR47" s="207"/>
      <c r="PS47" s="207"/>
      <c r="PT47" s="207"/>
      <c r="PU47" s="207"/>
      <c r="PV47" s="207"/>
      <c r="PW47" s="207"/>
      <c r="PX47" s="207"/>
      <c r="PY47" s="207"/>
      <c r="PZ47" s="207"/>
      <c r="QA47" s="207"/>
      <c r="QB47" s="207"/>
      <c r="QC47" s="207"/>
      <c r="QD47" s="207"/>
      <c r="QE47" s="207"/>
      <c r="QF47" s="207"/>
      <c r="QG47" s="207"/>
      <c r="QH47" s="207"/>
      <c r="QI47" s="207"/>
      <c r="QJ47" s="207"/>
      <c r="QK47" s="207"/>
      <c r="QL47" s="207"/>
      <c r="QM47" s="207"/>
      <c r="QN47" s="207"/>
      <c r="QO47" s="207"/>
      <c r="QP47" s="207"/>
      <c r="QQ47" s="207"/>
      <c r="QR47" s="207"/>
      <c r="QS47" s="207"/>
      <c r="QT47" s="207"/>
      <c r="QU47" s="207"/>
      <c r="QV47" s="207"/>
      <c r="QW47" s="207"/>
      <c r="QX47" s="207"/>
      <c r="QY47" s="207"/>
      <c r="QZ47" s="207"/>
      <c r="RA47" s="207"/>
      <c r="RB47" s="207"/>
      <c r="RC47" s="207"/>
      <c r="RD47" s="207"/>
      <c r="RE47" s="207"/>
      <c r="RF47" s="207"/>
      <c r="RG47" s="207"/>
      <c r="RH47" s="207"/>
      <c r="RI47" s="207"/>
      <c r="RJ47" s="207"/>
      <c r="RK47" s="207"/>
      <c r="RL47" s="207"/>
      <c r="RM47" s="207"/>
      <c r="RN47" s="207"/>
      <c r="RO47" s="207"/>
      <c r="RP47" s="207"/>
      <c r="RQ47" s="207"/>
      <c r="RR47" s="207"/>
      <c r="RS47" s="207"/>
      <c r="RT47" s="207"/>
      <c r="RU47" s="207"/>
      <c r="RV47" s="207"/>
      <c r="RW47" s="207"/>
      <c r="RX47" s="207"/>
      <c r="RY47" s="207"/>
      <c r="RZ47" s="207"/>
      <c r="SA47" s="207"/>
      <c r="SB47" s="207"/>
      <c r="SC47" s="207"/>
      <c r="SD47" s="207"/>
      <c r="SE47" s="207"/>
      <c r="SF47" s="207"/>
      <c r="SG47" s="207"/>
      <c r="SH47" s="207"/>
      <c r="SI47" s="207"/>
      <c r="SJ47" s="207"/>
      <c r="SK47" s="207"/>
      <c r="SL47" s="207"/>
      <c r="SM47" s="207"/>
      <c r="SN47" s="207"/>
      <c r="SO47" s="207"/>
      <c r="SP47" s="207"/>
      <c r="SQ47" s="207"/>
      <c r="SR47" s="207"/>
      <c r="SS47" s="207"/>
      <c r="ST47" s="207"/>
      <c r="SU47" s="207"/>
      <c r="SV47" s="207"/>
      <c r="SW47" s="207"/>
      <c r="SX47" s="207"/>
      <c r="SY47" s="207"/>
      <c r="SZ47" s="207"/>
      <c r="TA47" s="207"/>
      <c r="TB47" s="207"/>
      <c r="TC47" s="207"/>
      <c r="TD47" s="207"/>
      <c r="TE47" s="207"/>
      <c r="TF47" s="207"/>
      <c r="TG47" s="207"/>
      <c r="TH47" s="207"/>
      <c r="TI47" s="207"/>
      <c r="TJ47" s="207"/>
      <c r="TK47" s="207"/>
      <c r="TL47" s="207"/>
      <c r="TM47" s="207"/>
      <c r="TN47" s="207"/>
      <c r="TO47" s="207"/>
      <c r="TP47" s="207"/>
      <c r="TQ47" s="207"/>
      <c r="TR47" s="207"/>
      <c r="TS47" s="207"/>
      <c r="TT47" s="207"/>
      <c r="TU47" s="207"/>
      <c r="TV47" s="207"/>
      <c r="TW47" s="207"/>
      <c r="TX47" s="207"/>
      <c r="TY47" s="207"/>
      <c r="TZ47" s="207"/>
      <c r="UA47" s="207"/>
      <c r="UB47" s="207"/>
      <c r="UC47" s="207"/>
      <c r="UD47" s="207"/>
      <c r="UE47" s="207"/>
      <c r="UF47" s="207"/>
      <c r="UG47" s="207"/>
      <c r="UH47" s="207"/>
      <c r="UI47" s="207"/>
      <c r="UJ47" s="207"/>
      <c r="UK47" s="207"/>
      <c r="UL47" s="207"/>
      <c r="UM47" s="207"/>
      <c r="UN47" s="207"/>
      <c r="UO47" s="207"/>
      <c r="UP47" s="207"/>
      <c r="UQ47" s="207"/>
      <c r="UR47" s="207"/>
      <c r="US47" s="207"/>
      <c r="UT47" s="207"/>
      <c r="UU47" s="207"/>
      <c r="UV47" s="207"/>
      <c r="UW47" s="207"/>
      <c r="UX47" s="207"/>
      <c r="UY47" s="207"/>
      <c r="UZ47" s="207"/>
      <c r="VA47" s="207"/>
      <c r="VB47" s="207"/>
      <c r="VC47" s="207"/>
      <c r="VD47" s="207"/>
      <c r="VE47" s="207"/>
      <c r="VF47" s="207"/>
      <c r="VG47" s="207"/>
      <c r="VH47" s="207"/>
      <c r="VI47" s="207"/>
      <c r="VJ47" s="207"/>
      <c r="VK47" s="207"/>
      <c r="VL47" s="207"/>
      <c r="VM47" s="207"/>
      <c r="VN47" s="207"/>
      <c r="VO47" s="207"/>
      <c r="VP47" s="207"/>
      <c r="VQ47" s="207"/>
      <c r="VR47" s="207"/>
      <c r="VS47" s="207"/>
      <c r="VT47" s="207"/>
      <c r="VU47" s="207"/>
      <c r="VV47" s="207"/>
      <c r="VW47" s="207"/>
      <c r="VX47" s="207"/>
      <c r="VY47" s="207"/>
      <c r="VZ47" s="207"/>
      <c r="WA47" s="207"/>
      <c r="WB47" s="207"/>
      <c r="WC47" s="207"/>
      <c r="WD47" s="207"/>
      <c r="WE47" s="207"/>
      <c r="WF47" s="207"/>
      <c r="WG47" s="207"/>
      <c r="WH47" s="207"/>
      <c r="WI47" s="207"/>
      <c r="WJ47" s="207"/>
      <c r="WK47" s="207"/>
      <c r="WL47" s="207"/>
      <c r="WM47" s="207"/>
      <c r="WN47" s="207"/>
      <c r="WO47" s="207"/>
      <c r="WP47" s="207"/>
      <c r="WQ47" s="207"/>
      <c r="WR47" s="207"/>
      <c r="WS47" s="207"/>
      <c r="WT47" s="207"/>
      <c r="WU47" s="207"/>
      <c r="WV47" s="207"/>
      <c r="WW47" s="207"/>
      <c r="WX47" s="207"/>
      <c r="WY47" s="207"/>
      <c r="WZ47" s="207"/>
      <c r="XA47" s="207"/>
      <c r="XB47" s="207"/>
      <c r="XC47" s="207"/>
      <c r="XD47" s="207"/>
      <c r="XE47" s="207"/>
      <c r="XF47" s="207"/>
      <c r="XG47" s="207"/>
      <c r="XH47" s="207"/>
      <c r="XI47" s="207"/>
      <c r="XJ47" s="207"/>
      <c r="XK47" s="207"/>
      <c r="XL47" s="207"/>
      <c r="XM47" s="207"/>
      <c r="XN47" s="207"/>
      <c r="XO47" s="207"/>
      <c r="XP47" s="207"/>
      <c r="XQ47" s="207"/>
      <c r="XR47" s="207"/>
      <c r="XS47" s="207"/>
      <c r="XT47" s="207"/>
      <c r="XU47" s="207"/>
      <c r="XV47" s="207"/>
      <c r="XW47" s="207"/>
      <c r="XX47" s="207"/>
      <c r="XY47" s="207"/>
      <c r="XZ47" s="207"/>
      <c r="YA47" s="207"/>
      <c r="YB47" s="207"/>
      <c r="YC47" s="207"/>
      <c r="YD47" s="207"/>
      <c r="YE47" s="207"/>
      <c r="YF47" s="207"/>
      <c r="YG47" s="207"/>
      <c r="YH47" s="207"/>
      <c r="YI47" s="207"/>
      <c r="YJ47" s="207"/>
      <c r="YK47" s="207"/>
      <c r="YL47" s="207"/>
      <c r="YM47" s="207"/>
      <c r="YN47" s="207"/>
      <c r="YO47" s="207"/>
      <c r="YP47" s="207"/>
      <c r="YQ47" s="207"/>
      <c r="YR47" s="207"/>
      <c r="YS47" s="207"/>
      <c r="YT47" s="207"/>
      <c r="YU47" s="207"/>
      <c r="YV47" s="207"/>
      <c r="YW47" s="207"/>
      <c r="YX47" s="207"/>
      <c r="YY47" s="207"/>
      <c r="YZ47" s="207"/>
      <c r="ZA47" s="207"/>
      <c r="ZB47" s="207"/>
      <c r="ZC47" s="207"/>
      <c r="ZD47" s="207"/>
      <c r="ZE47" s="207"/>
      <c r="ZF47" s="207"/>
      <c r="ZG47" s="207"/>
      <c r="ZH47" s="207"/>
      <c r="ZI47" s="207"/>
      <c r="ZJ47" s="207"/>
      <c r="ZK47" s="207"/>
      <c r="ZL47" s="207"/>
      <c r="ZM47" s="207"/>
      <c r="ZN47" s="207"/>
      <c r="ZO47" s="207"/>
      <c r="ZP47" s="207"/>
      <c r="ZQ47" s="207"/>
      <c r="ZR47" s="207"/>
      <c r="ZS47" s="207"/>
      <c r="ZT47" s="207"/>
      <c r="ZU47" s="207"/>
      <c r="ZV47" s="207"/>
      <c r="ZW47" s="207"/>
      <c r="ZX47" s="207"/>
      <c r="ZY47" s="207"/>
      <c r="ZZ47" s="207"/>
      <c r="AAA47" s="207"/>
      <c r="AAB47" s="207"/>
      <c r="AAC47" s="207"/>
      <c r="AAD47" s="207"/>
      <c r="AAE47" s="207"/>
      <c r="AAF47" s="207"/>
      <c r="AAG47" s="207"/>
      <c r="AAH47" s="207"/>
      <c r="AAI47" s="207"/>
      <c r="AAJ47" s="207"/>
      <c r="AAK47" s="207"/>
      <c r="AAL47" s="207"/>
      <c r="AAM47" s="207"/>
      <c r="AAN47" s="207"/>
      <c r="AAO47" s="207"/>
      <c r="AAP47" s="207"/>
      <c r="AAQ47" s="207"/>
      <c r="AAR47" s="207"/>
      <c r="AAS47" s="207"/>
      <c r="AAT47" s="207"/>
      <c r="AAU47" s="207"/>
      <c r="AAV47" s="207"/>
      <c r="AAW47" s="207"/>
      <c r="AAX47" s="207"/>
      <c r="AAY47" s="207"/>
      <c r="AAZ47" s="207"/>
      <c r="ABA47" s="207"/>
      <c r="ABB47" s="207"/>
      <c r="ABC47" s="207"/>
      <c r="ABD47" s="207"/>
      <c r="ABE47" s="207"/>
      <c r="ABF47" s="207"/>
      <c r="ABG47" s="207"/>
      <c r="ABH47" s="207"/>
      <c r="ABI47" s="207"/>
      <c r="ABJ47" s="207"/>
      <c r="ABK47" s="207"/>
      <c r="ABL47" s="207"/>
      <c r="ABM47" s="207"/>
      <c r="ABN47" s="207"/>
      <c r="ABO47" s="207"/>
      <c r="ABP47" s="207"/>
      <c r="ABQ47" s="207"/>
      <c r="ABR47" s="207"/>
      <c r="ABS47" s="207"/>
      <c r="ABT47" s="207"/>
      <c r="ABU47" s="207"/>
      <c r="ABV47" s="207"/>
      <c r="ABW47" s="207"/>
      <c r="ABX47" s="207"/>
      <c r="ABY47" s="207"/>
      <c r="ABZ47" s="207"/>
      <c r="ACA47" s="207"/>
      <c r="ACB47" s="207"/>
      <c r="ACC47" s="207"/>
      <c r="ACD47" s="207"/>
      <c r="ACE47" s="207"/>
      <c r="ACF47" s="207"/>
      <c r="ACG47" s="207"/>
      <c r="ACH47" s="207"/>
      <c r="ACI47" s="207"/>
      <c r="ACJ47" s="207"/>
      <c r="ACK47" s="207"/>
      <c r="ACL47" s="207"/>
      <c r="ACM47" s="207"/>
      <c r="ACN47" s="207"/>
      <c r="ACO47" s="207"/>
      <c r="ACP47" s="207"/>
      <c r="ACQ47" s="207"/>
      <c r="ACR47" s="207"/>
      <c r="ACS47" s="207"/>
      <c r="ACT47" s="207"/>
      <c r="ACU47" s="207"/>
      <c r="ACV47" s="207"/>
      <c r="ACW47" s="207"/>
      <c r="ACX47" s="207"/>
      <c r="ACY47" s="207"/>
      <c r="ACZ47" s="207"/>
      <c r="ADA47" s="207"/>
      <c r="ADB47" s="207"/>
      <c r="ADC47" s="207"/>
      <c r="ADD47" s="207"/>
      <c r="ADE47" s="207"/>
      <c r="ADF47" s="207"/>
      <c r="ADG47" s="207"/>
      <c r="ADH47" s="207"/>
      <c r="ADI47" s="207"/>
      <c r="ADJ47" s="207"/>
      <c r="ADK47" s="207"/>
      <c r="ADL47" s="207"/>
      <c r="ADM47" s="207"/>
      <c r="ADN47" s="207"/>
      <c r="ADO47" s="207"/>
      <c r="ADP47" s="207"/>
      <c r="ADQ47" s="207"/>
      <c r="ADR47" s="207"/>
      <c r="ADS47" s="207"/>
      <c r="ADT47" s="207"/>
      <c r="ADU47" s="207"/>
      <c r="ADV47" s="207"/>
      <c r="ADW47" s="207"/>
      <c r="ADX47" s="207"/>
      <c r="ADY47" s="207"/>
      <c r="ADZ47" s="207"/>
      <c r="AEA47" s="207"/>
      <c r="AEB47" s="207"/>
      <c r="AEC47" s="207"/>
      <c r="AED47" s="207"/>
      <c r="AEE47" s="207"/>
      <c r="AEF47" s="207"/>
      <c r="AEG47" s="207"/>
      <c r="AEH47" s="207"/>
      <c r="AEI47" s="207"/>
      <c r="AEJ47" s="207"/>
      <c r="AEK47" s="207"/>
      <c r="AEL47" s="207"/>
      <c r="AEM47" s="207"/>
      <c r="AEN47" s="207"/>
      <c r="AEO47" s="207"/>
      <c r="AEP47" s="207"/>
      <c r="AEQ47" s="207"/>
      <c r="AER47" s="207"/>
      <c r="AES47" s="207"/>
      <c r="AET47" s="207"/>
      <c r="AEU47" s="207"/>
      <c r="AEV47" s="207"/>
      <c r="AEW47" s="207"/>
      <c r="AEX47" s="207"/>
      <c r="AEY47" s="207"/>
      <c r="AEZ47" s="207"/>
      <c r="AFA47" s="207"/>
      <c r="AFB47" s="207"/>
      <c r="AFC47" s="207"/>
      <c r="AFD47" s="207"/>
      <c r="AFE47" s="207"/>
      <c r="AFF47" s="207"/>
      <c r="AFG47" s="207"/>
      <c r="AFH47" s="207"/>
      <c r="AFI47" s="207"/>
      <c r="AFJ47" s="207"/>
      <c r="AFK47" s="207"/>
      <c r="AFL47" s="207"/>
      <c r="AFM47" s="207"/>
      <c r="AFN47" s="207"/>
      <c r="AFO47" s="207"/>
      <c r="AFP47" s="207"/>
      <c r="AFQ47" s="207"/>
      <c r="AFR47" s="207"/>
      <c r="AFS47" s="207"/>
      <c r="AFT47" s="207"/>
      <c r="AFU47" s="207"/>
      <c r="AFV47" s="207"/>
      <c r="AFW47" s="207"/>
      <c r="AFX47" s="207"/>
      <c r="AFY47" s="207"/>
      <c r="AFZ47" s="207"/>
      <c r="AGA47" s="207"/>
      <c r="AGB47" s="207"/>
      <c r="AGC47" s="207"/>
      <c r="AGD47" s="207"/>
      <c r="AGE47" s="207"/>
      <c r="AGF47" s="207"/>
      <c r="AGG47" s="207"/>
      <c r="AGH47" s="207"/>
      <c r="AGI47" s="207"/>
      <c r="AGJ47" s="207"/>
      <c r="AGK47" s="207"/>
      <c r="AGL47" s="207"/>
      <c r="AGM47" s="207"/>
      <c r="AGN47" s="207"/>
      <c r="AGO47" s="207"/>
      <c r="AGP47" s="207"/>
      <c r="AGQ47" s="207"/>
      <c r="AGR47" s="207"/>
      <c r="AGS47" s="207"/>
      <c r="AGT47" s="207"/>
      <c r="AGU47" s="207"/>
      <c r="AGV47" s="207"/>
      <c r="AGW47" s="207"/>
      <c r="AGX47" s="207"/>
      <c r="AGY47" s="207"/>
      <c r="AGZ47" s="207"/>
      <c r="AHA47" s="207"/>
      <c r="AHB47" s="207"/>
      <c r="AHC47" s="207"/>
      <c r="AHD47" s="207"/>
      <c r="AHE47" s="207"/>
      <c r="AHF47" s="207"/>
      <c r="AHG47" s="207"/>
      <c r="AHH47" s="207"/>
      <c r="AHI47" s="207"/>
      <c r="AHJ47" s="207"/>
      <c r="AHK47" s="207"/>
      <c r="AHL47" s="207"/>
      <c r="AHM47" s="207"/>
      <c r="AHN47" s="207"/>
      <c r="AHO47" s="207"/>
      <c r="AHP47" s="207"/>
      <c r="AHQ47" s="207"/>
      <c r="AHR47" s="207"/>
      <c r="AHS47" s="207"/>
      <c r="AHT47" s="207"/>
      <c r="AHU47" s="207"/>
      <c r="AHV47" s="207"/>
      <c r="AHW47" s="207"/>
      <c r="AHX47" s="207"/>
      <c r="AHY47" s="207"/>
      <c r="AHZ47" s="207"/>
      <c r="AIA47" s="207"/>
      <c r="AIB47" s="207"/>
      <c r="AIC47" s="207"/>
      <c r="AID47" s="207"/>
      <c r="AIE47" s="207"/>
      <c r="AIF47" s="207"/>
      <c r="AIG47" s="207"/>
      <c r="AIH47" s="207"/>
      <c r="AII47" s="207"/>
      <c r="AIJ47" s="207"/>
      <c r="AIK47" s="207"/>
      <c r="AIL47" s="207"/>
      <c r="AIM47" s="207"/>
      <c r="AIN47" s="207"/>
      <c r="AIO47" s="207"/>
      <c r="AIP47" s="207"/>
      <c r="AIQ47" s="207"/>
      <c r="AIR47" s="207"/>
      <c r="AIS47" s="207"/>
      <c r="AIT47" s="207"/>
      <c r="AIU47" s="207"/>
      <c r="AIV47" s="207"/>
      <c r="AIW47" s="207"/>
      <c r="AIX47" s="207"/>
      <c r="AIY47" s="207"/>
      <c r="AIZ47" s="207"/>
      <c r="AJA47" s="207"/>
      <c r="AJB47" s="207"/>
      <c r="AJC47" s="207"/>
      <c r="AJD47" s="207"/>
      <c r="AJE47" s="207"/>
      <c r="AJF47" s="207"/>
      <c r="AJG47" s="207"/>
      <c r="AJH47" s="207"/>
      <c r="AJI47" s="207"/>
      <c r="AJJ47" s="207"/>
      <c r="AJK47" s="207"/>
      <c r="AJL47" s="207"/>
      <c r="AJM47" s="207"/>
      <c r="AJN47" s="207"/>
      <c r="AJO47" s="207"/>
      <c r="AJP47" s="207"/>
      <c r="AJQ47" s="207"/>
      <c r="AJR47" s="207"/>
      <c r="AJS47" s="207"/>
      <c r="AJT47" s="207"/>
      <c r="AJU47" s="207"/>
      <c r="AJV47" s="207"/>
      <c r="AJW47" s="207"/>
      <c r="AJX47" s="207"/>
      <c r="AJY47" s="207"/>
      <c r="AJZ47" s="207"/>
      <c r="AKA47" s="207"/>
      <c r="AKB47" s="207"/>
      <c r="AKC47" s="207"/>
      <c r="AKD47" s="207"/>
      <c r="AKE47" s="207"/>
      <c r="AKF47" s="207"/>
      <c r="AKG47" s="207"/>
      <c r="AKH47" s="207"/>
      <c r="AKI47" s="207"/>
      <c r="AKJ47" s="207"/>
      <c r="AKK47" s="207"/>
      <c r="AKL47" s="207"/>
      <c r="AKM47" s="207"/>
      <c r="AKN47" s="207"/>
      <c r="AKO47" s="207"/>
      <c r="AKP47" s="207"/>
      <c r="AKQ47" s="207"/>
      <c r="AKR47" s="207"/>
      <c r="AKS47" s="207"/>
      <c r="AKT47" s="207"/>
      <c r="AKU47" s="207"/>
      <c r="AKV47" s="207"/>
      <c r="AKW47" s="207"/>
      <c r="AKX47" s="207"/>
      <c r="AKY47" s="207"/>
      <c r="AKZ47" s="207"/>
      <c r="ALA47" s="207"/>
      <c r="ALB47" s="207"/>
      <c r="ALC47" s="207"/>
      <c r="ALD47" s="207"/>
      <c r="ALE47" s="207"/>
      <c r="ALF47" s="207"/>
      <c r="ALG47" s="207"/>
      <c r="ALH47" s="207"/>
      <c r="ALI47" s="207"/>
      <c r="ALJ47" s="207"/>
      <c r="ALK47" s="207"/>
      <c r="ALL47" s="207"/>
      <c r="ALM47" s="207"/>
      <c r="ALN47" s="207"/>
      <c r="ALO47" s="207"/>
      <c r="ALP47" s="207"/>
      <c r="ALQ47" s="207"/>
      <c r="ALR47" s="207"/>
      <c r="ALS47" s="207"/>
      <c r="ALT47" s="207"/>
      <c r="ALU47" s="207"/>
      <c r="ALV47" s="207"/>
      <c r="ALW47" s="207"/>
      <c r="ALX47" s="207"/>
      <c r="ALY47" s="207"/>
      <c r="ALZ47" s="207"/>
      <c r="AMA47" s="207"/>
      <c r="AMB47" s="207"/>
      <c r="AMC47" s="207"/>
      <c r="AMD47" s="207"/>
      <c r="AME47" s="207"/>
      <c r="AMF47" s="207"/>
      <c r="AMG47" s="207"/>
      <c r="AMH47" s="207"/>
      <c r="AMI47" s="207"/>
      <c r="AMJ47" s="207"/>
      <c r="AMK47" s="207"/>
      <c r="AML47" s="207"/>
      <c r="AMM47" s="207"/>
      <c r="AMN47" s="207"/>
      <c r="AMO47" s="207"/>
      <c r="AMP47" s="207"/>
      <c r="AMQ47" s="207"/>
      <c r="AMR47" s="207"/>
      <c r="AMS47" s="207"/>
      <c r="AMT47" s="207"/>
      <c r="AMU47" s="207"/>
      <c r="AMV47" s="207"/>
      <c r="AMW47" s="207"/>
      <c r="AMX47" s="207"/>
      <c r="AMY47" s="207"/>
      <c r="AMZ47" s="207"/>
      <c r="ANA47" s="207"/>
      <c r="ANB47" s="207"/>
      <c r="ANC47" s="207"/>
      <c r="AND47" s="207"/>
      <c r="ANE47" s="207"/>
      <c r="ANF47" s="207"/>
      <c r="ANG47" s="207"/>
      <c r="ANH47" s="207"/>
      <c r="ANI47" s="207"/>
      <c r="ANJ47" s="207"/>
      <c r="ANK47" s="207"/>
      <c r="ANL47" s="207"/>
      <c r="ANM47" s="207"/>
      <c r="ANN47" s="207"/>
      <c r="ANO47" s="207"/>
      <c r="ANP47" s="207"/>
      <c r="ANQ47" s="207"/>
      <c r="ANR47" s="207"/>
      <c r="ANS47" s="207"/>
      <c r="ANT47" s="207"/>
      <c r="ANU47" s="207"/>
      <c r="ANV47" s="207"/>
      <c r="ANW47" s="207"/>
      <c r="ANX47" s="207"/>
      <c r="ANY47" s="207"/>
      <c r="ANZ47" s="207"/>
      <c r="AOA47" s="207"/>
      <c r="AOB47" s="207"/>
      <c r="AOC47" s="207"/>
      <c r="AOD47" s="207"/>
      <c r="AOE47" s="207"/>
      <c r="AOF47" s="207"/>
      <c r="AOG47" s="207"/>
      <c r="AOH47" s="207"/>
      <c r="AOI47" s="207"/>
      <c r="AOJ47" s="207"/>
      <c r="AOK47" s="207"/>
      <c r="AOL47" s="207"/>
      <c r="AOM47" s="207"/>
      <c r="AON47" s="207"/>
      <c r="AOO47" s="207"/>
      <c r="AOP47" s="207"/>
      <c r="AOQ47" s="207"/>
      <c r="AOR47" s="207"/>
      <c r="AOS47" s="207"/>
      <c r="AOT47" s="207"/>
      <c r="AOU47" s="207"/>
      <c r="AOV47" s="207"/>
      <c r="AOW47" s="207"/>
      <c r="AOX47" s="207"/>
      <c r="AOY47" s="207"/>
      <c r="AOZ47" s="207"/>
      <c r="APA47" s="207"/>
      <c r="APB47" s="207"/>
      <c r="APC47" s="207"/>
      <c r="APD47" s="207"/>
      <c r="APE47" s="207"/>
      <c r="APF47" s="207"/>
      <c r="APG47" s="207"/>
      <c r="APH47" s="207"/>
      <c r="API47" s="207"/>
      <c r="APJ47" s="207"/>
      <c r="APK47" s="207"/>
      <c r="APL47" s="207"/>
      <c r="APM47" s="207"/>
      <c r="APN47" s="207"/>
      <c r="APO47" s="207"/>
      <c r="APP47" s="207"/>
      <c r="APQ47" s="207"/>
      <c r="APR47" s="207"/>
      <c r="APS47" s="207"/>
      <c r="APT47" s="207"/>
      <c r="APU47" s="207"/>
      <c r="APV47" s="207"/>
      <c r="APW47" s="207"/>
      <c r="APX47" s="207"/>
      <c r="APY47" s="207"/>
      <c r="APZ47" s="207"/>
      <c r="AQA47" s="207"/>
      <c r="AQB47" s="207"/>
      <c r="AQC47" s="207"/>
      <c r="AQD47" s="207"/>
      <c r="AQE47" s="207"/>
      <c r="AQF47" s="207"/>
      <c r="AQG47" s="207"/>
      <c r="AQH47" s="207"/>
      <c r="AQI47" s="207"/>
      <c r="AQJ47" s="207"/>
      <c r="AQK47" s="207"/>
      <c r="AQL47" s="207"/>
      <c r="AQM47" s="207"/>
      <c r="AQN47" s="207"/>
      <c r="AQO47" s="207"/>
      <c r="AQP47" s="207"/>
      <c r="AQQ47" s="207"/>
      <c r="AQR47" s="207"/>
      <c r="AQS47" s="207"/>
      <c r="AQT47" s="207"/>
      <c r="AQU47" s="207"/>
      <c r="AQV47" s="207"/>
      <c r="AQW47" s="207"/>
      <c r="AQX47" s="207"/>
      <c r="AQY47" s="207"/>
      <c r="AQZ47" s="207"/>
      <c r="ARA47" s="207"/>
      <c r="ARB47" s="207"/>
      <c r="ARC47" s="207"/>
      <c r="ARD47" s="207"/>
      <c r="ARE47" s="207"/>
      <c r="ARF47" s="207"/>
      <c r="ARG47" s="207"/>
      <c r="ARH47" s="207"/>
      <c r="ARI47" s="207"/>
      <c r="ARJ47" s="207"/>
      <c r="ARK47" s="207"/>
      <c r="ARL47" s="207"/>
      <c r="ARM47" s="207"/>
      <c r="ARN47" s="207"/>
      <c r="ARO47" s="207"/>
      <c r="ARP47" s="207"/>
      <c r="ARQ47" s="207"/>
      <c r="ARR47" s="207"/>
      <c r="ARS47" s="207"/>
      <c r="ART47" s="207"/>
      <c r="ARU47" s="207"/>
      <c r="ARV47" s="207"/>
      <c r="ARW47" s="207"/>
      <c r="ARX47" s="207"/>
      <c r="ARY47" s="207"/>
      <c r="ARZ47" s="207"/>
      <c r="ASA47" s="207"/>
      <c r="ASB47" s="207"/>
      <c r="ASC47" s="207"/>
      <c r="ASD47" s="207"/>
      <c r="ASE47" s="207"/>
      <c r="ASF47" s="207"/>
      <c r="ASG47" s="207"/>
      <c r="ASH47" s="207"/>
      <c r="ASI47" s="207"/>
      <c r="ASJ47" s="207"/>
      <c r="ASK47" s="207"/>
      <c r="ASL47" s="207"/>
      <c r="ASM47" s="207"/>
      <c r="ASN47" s="207"/>
      <c r="ASO47" s="207"/>
      <c r="ASP47" s="207"/>
      <c r="ASQ47" s="207"/>
      <c r="ASR47" s="207"/>
      <c r="ASS47" s="207"/>
      <c r="AST47" s="207"/>
      <c r="ASU47" s="207"/>
      <c r="ASV47" s="207"/>
      <c r="ASW47" s="207"/>
      <c r="ASX47" s="207"/>
      <c r="ASY47" s="207"/>
      <c r="ASZ47" s="207"/>
      <c r="ATA47" s="207"/>
      <c r="ATB47" s="207"/>
      <c r="ATC47" s="207"/>
      <c r="ATD47" s="207"/>
      <c r="ATE47" s="207"/>
      <c r="ATF47" s="207"/>
      <c r="ATG47" s="207"/>
      <c r="ATH47" s="207"/>
      <c r="ATI47" s="207"/>
      <c r="ATJ47" s="207"/>
      <c r="ATK47" s="207"/>
      <c r="ATL47" s="207"/>
      <c r="ATM47" s="207"/>
      <c r="ATN47" s="207"/>
      <c r="ATO47" s="207"/>
      <c r="ATP47" s="207"/>
      <c r="ATQ47" s="207"/>
      <c r="ATR47" s="207"/>
      <c r="ATS47" s="207"/>
      <c r="ATT47" s="207"/>
      <c r="ATU47" s="207"/>
      <c r="ATV47" s="207"/>
      <c r="ATW47" s="207"/>
      <c r="ATX47" s="207"/>
      <c r="ATY47" s="207"/>
      <c r="ATZ47" s="207"/>
      <c r="AUA47" s="207"/>
      <c r="AUB47" s="207"/>
      <c r="AUC47" s="207"/>
      <c r="AUD47" s="207"/>
      <c r="AUE47" s="207"/>
      <c r="AUF47" s="207"/>
      <c r="AUG47" s="207"/>
      <c r="AUH47" s="207"/>
      <c r="AUI47" s="207"/>
      <c r="AUJ47" s="207"/>
      <c r="AUK47" s="207"/>
      <c r="AUL47" s="207"/>
      <c r="AUM47" s="207"/>
      <c r="AUN47" s="207"/>
      <c r="AUO47" s="207"/>
      <c r="AUP47" s="207"/>
      <c r="AUQ47" s="207"/>
      <c r="AUR47" s="207"/>
      <c r="AUS47" s="207"/>
      <c r="AUT47" s="207"/>
      <c r="AUU47" s="207"/>
      <c r="AUV47" s="207"/>
      <c r="AUW47" s="207"/>
      <c r="AUX47" s="207"/>
      <c r="AUY47" s="207"/>
      <c r="AUZ47" s="207"/>
      <c r="AVA47" s="207"/>
      <c r="AVB47" s="207"/>
      <c r="AVC47" s="207"/>
      <c r="AVD47" s="207"/>
      <c r="AVE47" s="207"/>
      <c r="AVF47" s="207"/>
      <c r="AVG47" s="207"/>
      <c r="AVH47" s="207"/>
      <c r="AVI47" s="207"/>
      <c r="AVJ47" s="207"/>
      <c r="AVK47" s="207"/>
      <c r="AVL47" s="207"/>
      <c r="AVM47" s="207"/>
      <c r="AVN47" s="207"/>
      <c r="AVO47" s="207"/>
      <c r="AVP47" s="207"/>
      <c r="AVQ47" s="207"/>
      <c r="AVR47" s="207"/>
      <c r="AVS47" s="207"/>
      <c r="AVT47" s="207"/>
      <c r="AVU47" s="207"/>
      <c r="AVV47" s="207"/>
      <c r="AVW47" s="207"/>
      <c r="AVX47" s="207"/>
      <c r="AVY47" s="207"/>
      <c r="AVZ47" s="207"/>
      <c r="AWA47" s="207"/>
      <c r="AWB47" s="207"/>
      <c r="AWC47" s="207"/>
      <c r="AWD47" s="207"/>
      <c r="AWE47" s="207"/>
      <c r="AWF47" s="207"/>
      <c r="AWG47" s="207"/>
      <c r="AWH47" s="207"/>
      <c r="AWI47" s="207"/>
      <c r="AWJ47" s="207"/>
      <c r="AWK47" s="207"/>
      <c r="AWL47" s="207"/>
      <c r="AWM47" s="207"/>
      <c r="AWN47" s="207"/>
      <c r="AWO47" s="207"/>
      <c r="AWP47" s="207"/>
      <c r="AWQ47" s="207"/>
      <c r="AWR47" s="207"/>
      <c r="AWS47" s="207"/>
      <c r="AWT47" s="207"/>
      <c r="AWU47" s="207"/>
      <c r="AWV47" s="207"/>
      <c r="AWW47" s="207"/>
      <c r="AWX47" s="207"/>
      <c r="AWY47" s="207"/>
      <c r="AWZ47" s="207"/>
      <c r="AXA47" s="207"/>
      <c r="AXB47" s="207"/>
      <c r="AXC47" s="207"/>
      <c r="AXD47" s="207"/>
      <c r="AXE47" s="207"/>
      <c r="AXF47" s="207"/>
      <c r="AXG47" s="207"/>
      <c r="AXH47" s="207"/>
      <c r="AXI47" s="207"/>
      <c r="AXJ47" s="207"/>
      <c r="AXK47" s="207"/>
      <c r="AXL47" s="207"/>
      <c r="AXM47" s="207"/>
      <c r="AXN47" s="207"/>
      <c r="AXO47" s="207"/>
      <c r="AXP47" s="207"/>
      <c r="AXQ47" s="207"/>
      <c r="AXR47" s="207"/>
      <c r="AXS47" s="207"/>
      <c r="AXT47" s="207"/>
      <c r="AXU47" s="207"/>
      <c r="AXV47" s="207"/>
      <c r="AXW47" s="207"/>
      <c r="AXX47" s="207"/>
      <c r="AXY47" s="207"/>
      <c r="AXZ47" s="207"/>
      <c r="AYA47" s="207"/>
      <c r="AYB47" s="207"/>
      <c r="AYC47" s="207"/>
      <c r="AYD47" s="207"/>
      <c r="AYE47" s="207"/>
      <c r="AYF47" s="207"/>
      <c r="AYG47" s="207"/>
      <c r="AYH47" s="207"/>
      <c r="AYI47" s="207"/>
      <c r="AYJ47" s="207"/>
      <c r="AYK47" s="207"/>
      <c r="AYL47" s="207"/>
      <c r="AYM47" s="207"/>
      <c r="AYN47" s="207"/>
      <c r="AYO47" s="207"/>
      <c r="AYP47" s="207"/>
      <c r="AYQ47" s="207"/>
      <c r="AYR47" s="207"/>
      <c r="AYS47" s="207"/>
      <c r="AYT47" s="207"/>
      <c r="AYU47" s="207"/>
      <c r="AYV47" s="207"/>
      <c r="AYW47" s="207"/>
      <c r="AYX47" s="207"/>
      <c r="AYY47" s="207"/>
      <c r="AYZ47" s="207"/>
      <c r="AZA47" s="207"/>
      <c r="AZB47" s="207"/>
      <c r="AZC47" s="207"/>
      <c r="AZD47" s="207"/>
      <c r="AZE47" s="207"/>
      <c r="AZF47" s="207"/>
      <c r="AZG47" s="207"/>
      <c r="AZH47" s="207"/>
      <c r="AZI47" s="207"/>
      <c r="AZJ47" s="207"/>
      <c r="AZK47" s="207"/>
      <c r="AZL47" s="207"/>
      <c r="AZM47" s="207"/>
      <c r="AZN47" s="207"/>
      <c r="AZO47" s="207"/>
      <c r="AZP47" s="207"/>
      <c r="AZQ47" s="207"/>
      <c r="AZR47" s="207"/>
      <c r="AZS47" s="207"/>
      <c r="AZT47" s="207"/>
      <c r="AZU47" s="207"/>
      <c r="AZV47" s="207"/>
      <c r="AZW47" s="207"/>
      <c r="AZX47" s="207"/>
      <c r="AZY47" s="207"/>
      <c r="AZZ47" s="207"/>
      <c r="BAA47" s="207"/>
      <c r="BAB47" s="207"/>
      <c r="BAC47" s="207"/>
      <c r="BAD47" s="207"/>
      <c r="BAE47" s="207"/>
      <c r="BAF47" s="207"/>
      <c r="BAG47" s="207"/>
      <c r="BAH47" s="207"/>
      <c r="BAI47" s="207"/>
      <c r="BAJ47" s="207"/>
      <c r="BAK47" s="207"/>
      <c r="BAL47" s="207"/>
      <c r="BAM47" s="207"/>
      <c r="BAN47" s="207"/>
      <c r="BAO47" s="207"/>
      <c r="BAP47" s="207"/>
      <c r="BAQ47" s="207"/>
      <c r="BAR47" s="207"/>
      <c r="BAS47" s="207"/>
      <c r="BAT47" s="207"/>
      <c r="BAU47" s="207"/>
      <c r="BAV47" s="207"/>
      <c r="BAW47" s="207"/>
      <c r="BAX47" s="207"/>
      <c r="BAY47" s="207"/>
      <c r="BAZ47" s="207"/>
      <c r="BBA47" s="207"/>
      <c r="BBB47" s="207"/>
      <c r="BBC47" s="207"/>
      <c r="BBD47" s="207"/>
      <c r="BBE47" s="207"/>
      <c r="BBF47" s="207"/>
      <c r="BBG47" s="207"/>
      <c r="BBH47" s="207"/>
      <c r="BBI47" s="207"/>
      <c r="BBJ47" s="207"/>
      <c r="BBK47" s="207"/>
      <c r="BBL47" s="207"/>
      <c r="BBM47" s="207"/>
      <c r="BBN47" s="207"/>
      <c r="BBO47" s="207"/>
      <c r="BBP47" s="207"/>
      <c r="BBQ47" s="207"/>
      <c r="BBR47" s="207"/>
      <c r="BBS47" s="207"/>
      <c r="BBT47" s="207"/>
      <c r="BBU47" s="207"/>
      <c r="BBV47" s="207"/>
      <c r="BBW47" s="207"/>
      <c r="BBX47" s="207"/>
      <c r="BBY47" s="207"/>
      <c r="BBZ47" s="207"/>
      <c r="BCA47" s="207"/>
      <c r="BCB47" s="207"/>
      <c r="BCC47" s="207"/>
      <c r="BCD47" s="207"/>
      <c r="BCE47" s="207"/>
      <c r="BCF47" s="207"/>
      <c r="BCG47" s="207"/>
      <c r="BCH47" s="207"/>
      <c r="BCI47" s="207"/>
      <c r="BCJ47" s="207"/>
      <c r="BCK47" s="207"/>
      <c r="BCL47" s="207"/>
      <c r="BCM47" s="207"/>
      <c r="BCN47" s="207"/>
      <c r="BCO47" s="207"/>
      <c r="BCP47" s="207"/>
      <c r="BCQ47" s="207"/>
      <c r="BCR47" s="207"/>
      <c r="BCS47" s="207"/>
      <c r="BCT47" s="207"/>
      <c r="BCU47" s="207"/>
      <c r="BCV47" s="207"/>
      <c r="BCW47" s="207"/>
      <c r="BCX47" s="207"/>
      <c r="BCY47" s="207"/>
      <c r="BCZ47" s="207"/>
      <c r="BDA47" s="207"/>
      <c r="BDB47" s="207"/>
      <c r="BDC47" s="207"/>
      <c r="BDD47" s="207"/>
      <c r="BDE47" s="207"/>
      <c r="BDF47" s="207"/>
      <c r="BDG47" s="207"/>
      <c r="BDH47" s="207"/>
      <c r="BDI47" s="207"/>
      <c r="BDJ47" s="207"/>
      <c r="BDK47" s="207"/>
      <c r="BDL47" s="207"/>
      <c r="BDM47" s="207"/>
      <c r="BDN47" s="207"/>
      <c r="BDO47" s="207"/>
      <c r="BDP47" s="207"/>
      <c r="BDQ47" s="207"/>
      <c r="BDR47" s="207"/>
      <c r="BDS47" s="207"/>
      <c r="BDT47" s="207"/>
      <c r="BDU47" s="207"/>
      <c r="BDV47" s="207"/>
      <c r="BDW47" s="207"/>
      <c r="BDX47" s="207"/>
      <c r="BDY47" s="207"/>
      <c r="BDZ47" s="207"/>
      <c r="BEA47" s="207"/>
      <c r="BEB47" s="207"/>
      <c r="BEC47" s="207"/>
      <c r="BED47" s="207"/>
      <c r="BEE47" s="207"/>
      <c r="BEF47" s="207"/>
      <c r="BEG47" s="207"/>
      <c r="BEH47" s="207"/>
      <c r="BEI47" s="207"/>
      <c r="BEJ47" s="207"/>
      <c r="BEK47" s="207"/>
      <c r="BEL47" s="207"/>
      <c r="BEM47" s="207"/>
      <c r="BEN47" s="207"/>
      <c r="BEO47" s="207"/>
      <c r="BEP47" s="207"/>
      <c r="BEQ47" s="207"/>
      <c r="BER47" s="207"/>
      <c r="BES47" s="207"/>
      <c r="BET47" s="207"/>
      <c r="BEU47" s="207"/>
      <c r="BEV47" s="207"/>
      <c r="BEW47" s="207"/>
      <c r="BEX47" s="207"/>
      <c r="BEY47" s="207"/>
      <c r="BEZ47" s="207"/>
      <c r="BFA47" s="207"/>
      <c r="BFB47" s="207"/>
      <c r="BFC47" s="207"/>
      <c r="BFD47" s="207"/>
      <c r="BFE47" s="207"/>
      <c r="BFF47" s="207"/>
      <c r="BFG47" s="207"/>
      <c r="BFH47" s="207"/>
      <c r="BFI47" s="207"/>
      <c r="BFJ47" s="207"/>
      <c r="BFK47" s="207"/>
      <c r="BFL47" s="207"/>
      <c r="BFM47" s="207"/>
      <c r="BFN47" s="207"/>
      <c r="BFO47" s="207"/>
      <c r="BFP47" s="207"/>
      <c r="BFQ47" s="207"/>
      <c r="BFR47" s="207"/>
      <c r="BFS47" s="207"/>
      <c r="BFT47" s="207"/>
      <c r="BFU47" s="207"/>
      <c r="BFV47" s="207"/>
      <c r="BFW47" s="207"/>
      <c r="BFX47" s="207"/>
      <c r="BFY47" s="207"/>
      <c r="BFZ47" s="207"/>
      <c r="BGA47" s="207"/>
      <c r="BGB47" s="207"/>
      <c r="BGC47" s="207"/>
      <c r="BGD47" s="207"/>
      <c r="BGE47" s="207"/>
      <c r="BGF47" s="207"/>
      <c r="BGG47" s="207"/>
      <c r="BGH47" s="207"/>
      <c r="BGI47" s="207"/>
      <c r="BGJ47" s="207"/>
      <c r="BGK47" s="207"/>
      <c r="BGL47" s="207"/>
      <c r="BGM47" s="207"/>
      <c r="BGN47" s="207"/>
      <c r="BGO47" s="207"/>
      <c r="BGP47" s="207"/>
      <c r="BGQ47" s="207"/>
      <c r="BGR47" s="207"/>
      <c r="BGS47" s="207"/>
      <c r="BGT47" s="207"/>
      <c r="BGU47" s="207"/>
      <c r="BGV47" s="207"/>
      <c r="BGW47" s="207"/>
      <c r="BGX47" s="207"/>
      <c r="BGY47" s="207"/>
      <c r="BGZ47" s="207"/>
      <c r="BHA47" s="207"/>
      <c r="BHB47" s="207"/>
      <c r="BHC47" s="207"/>
      <c r="BHD47" s="207"/>
      <c r="BHE47" s="207"/>
      <c r="BHF47" s="207"/>
      <c r="BHG47" s="207"/>
      <c r="BHH47" s="207"/>
      <c r="BHI47" s="207"/>
      <c r="BHJ47" s="207"/>
      <c r="BHK47" s="207"/>
      <c r="BHL47" s="207"/>
      <c r="BHM47" s="207"/>
      <c r="BHN47" s="207"/>
      <c r="BHO47" s="207"/>
      <c r="BHP47" s="207"/>
      <c r="BHQ47" s="207"/>
      <c r="BHR47" s="207"/>
      <c r="BHS47" s="207"/>
      <c r="BHT47" s="207"/>
      <c r="BHU47" s="207"/>
      <c r="BHV47" s="207"/>
      <c r="BHW47" s="207"/>
      <c r="BHX47" s="207"/>
      <c r="BHY47" s="207"/>
      <c r="BHZ47" s="207"/>
      <c r="BIA47" s="207"/>
      <c r="BIB47" s="207"/>
      <c r="BIC47" s="207"/>
      <c r="BID47" s="207"/>
      <c r="BIE47" s="207"/>
      <c r="BIF47" s="207"/>
      <c r="BIG47" s="207"/>
      <c r="BIH47" s="207"/>
      <c r="BII47" s="207"/>
      <c r="BIJ47" s="207"/>
      <c r="BIK47" s="207"/>
      <c r="BIL47" s="207"/>
      <c r="BIM47" s="207"/>
      <c r="BIN47" s="207"/>
      <c r="BIO47" s="207"/>
      <c r="BIP47" s="207"/>
      <c r="BIQ47" s="207"/>
      <c r="BIR47" s="207"/>
      <c r="BIS47" s="207"/>
      <c r="BIT47" s="207"/>
      <c r="BIU47" s="207"/>
      <c r="BIV47" s="207"/>
      <c r="BIW47" s="207"/>
      <c r="BIX47" s="207"/>
      <c r="BIY47" s="207"/>
      <c r="BIZ47" s="207"/>
      <c r="BJA47" s="207"/>
      <c r="BJB47" s="207"/>
      <c r="BJC47" s="207"/>
      <c r="BJD47" s="207"/>
      <c r="BJE47" s="207"/>
      <c r="BJF47" s="207"/>
      <c r="BJG47" s="207"/>
      <c r="BJH47" s="207"/>
      <c r="BJI47" s="207"/>
      <c r="BJJ47" s="207"/>
      <c r="BJK47" s="207"/>
      <c r="BJL47" s="207"/>
      <c r="BJM47" s="207"/>
      <c r="BJN47" s="207"/>
      <c r="BJO47" s="207"/>
      <c r="BJP47" s="207"/>
      <c r="BJQ47" s="207"/>
      <c r="BJR47" s="207"/>
      <c r="BJS47" s="207"/>
      <c r="BJT47" s="207"/>
      <c r="BJU47" s="207"/>
      <c r="BJV47" s="207"/>
      <c r="BJW47" s="207"/>
      <c r="BJX47" s="207"/>
      <c r="BJY47" s="207"/>
      <c r="BJZ47" s="207"/>
      <c r="BKA47" s="207"/>
      <c r="BKB47" s="207"/>
      <c r="BKC47" s="207"/>
      <c r="BKD47" s="207"/>
      <c r="BKE47" s="207"/>
      <c r="BKF47" s="207"/>
      <c r="BKG47" s="207"/>
      <c r="BKH47" s="207"/>
      <c r="BKI47" s="207"/>
      <c r="BKJ47" s="207"/>
      <c r="BKK47" s="207"/>
      <c r="BKL47" s="207"/>
      <c r="BKM47" s="207"/>
      <c r="BKN47" s="207"/>
      <c r="BKO47" s="207"/>
      <c r="BKP47" s="207"/>
      <c r="BKQ47" s="207"/>
      <c r="BKR47" s="207"/>
      <c r="BKS47" s="207"/>
      <c r="BKT47" s="207"/>
      <c r="BKU47" s="207"/>
      <c r="BKV47" s="207"/>
      <c r="BKW47" s="207"/>
      <c r="BKX47" s="207"/>
      <c r="BKY47" s="207"/>
      <c r="BKZ47" s="207"/>
      <c r="BLA47" s="207"/>
      <c r="BLB47" s="207"/>
      <c r="BLC47" s="207"/>
      <c r="BLD47" s="207"/>
      <c r="BLE47" s="207"/>
      <c r="BLF47" s="207"/>
      <c r="BLG47" s="207"/>
      <c r="BLH47" s="207"/>
      <c r="BLI47" s="207"/>
      <c r="BLJ47" s="207"/>
      <c r="BLK47" s="207"/>
      <c r="BLL47" s="207"/>
      <c r="BLM47" s="207"/>
      <c r="BLN47" s="207"/>
      <c r="BLO47" s="207"/>
      <c r="BLP47" s="207"/>
      <c r="BLQ47" s="207"/>
      <c r="BLR47" s="207"/>
      <c r="BLS47" s="207"/>
      <c r="BLT47" s="207"/>
      <c r="BLU47" s="207"/>
      <c r="BLV47" s="207"/>
      <c r="BLW47" s="207"/>
      <c r="BLX47" s="207"/>
      <c r="BLY47" s="207"/>
      <c r="BLZ47" s="207"/>
      <c r="BMA47" s="207"/>
      <c r="BMB47" s="207"/>
      <c r="BMC47" s="207"/>
      <c r="BMD47" s="207"/>
      <c r="BME47" s="207"/>
      <c r="BMF47" s="207"/>
      <c r="BMG47" s="207"/>
      <c r="BMH47" s="207"/>
      <c r="BMI47" s="207"/>
      <c r="BMJ47" s="207"/>
      <c r="BMK47" s="207"/>
      <c r="BML47" s="207"/>
      <c r="BMM47" s="207"/>
      <c r="BMN47" s="207"/>
      <c r="BMO47" s="207"/>
      <c r="BMP47" s="207"/>
      <c r="BMQ47" s="207"/>
      <c r="BMR47" s="207"/>
      <c r="BMS47" s="207"/>
      <c r="BMT47" s="207"/>
      <c r="BMU47" s="207"/>
      <c r="BMV47" s="207"/>
      <c r="BMW47" s="207"/>
      <c r="BMX47" s="207"/>
      <c r="BMY47" s="207"/>
      <c r="BMZ47" s="207"/>
      <c r="BNA47" s="207"/>
      <c r="BNB47" s="207"/>
      <c r="BNC47" s="207"/>
      <c r="BND47" s="207"/>
      <c r="BNE47" s="207"/>
      <c r="BNF47" s="207"/>
      <c r="BNG47" s="207"/>
      <c r="BNH47" s="207"/>
      <c r="BNI47" s="207"/>
      <c r="BNJ47" s="207"/>
      <c r="BNK47" s="207"/>
      <c r="BNL47" s="207"/>
      <c r="BNM47" s="207"/>
      <c r="BNN47" s="207"/>
      <c r="BNO47" s="207"/>
      <c r="BNP47" s="207"/>
      <c r="BNQ47" s="207"/>
      <c r="BNR47" s="207"/>
      <c r="BNS47" s="207"/>
      <c r="BNT47" s="207"/>
      <c r="BNU47" s="207"/>
      <c r="BNV47" s="207"/>
      <c r="BNW47" s="207"/>
      <c r="BNX47" s="207"/>
      <c r="BNY47" s="207"/>
      <c r="BNZ47" s="207"/>
      <c r="BOA47" s="207"/>
      <c r="BOB47" s="207"/>
      <c r="BOC47" s="207"/>
      <c r="BOD47" s="207"/>
      <c r="BOE47" s="207"/>
      <c r="BOF47" s="207"/>
      <c r="BOG47" s="207"/>
      <c r="BOH47" s="207"/>
      <c r="BOI47" s="207"/>
      <c r="BOJ47" s="207"/>
      <c r="BOK47" s="207"/>
      <c r="BOL47" s="207"/>
      <c r="BOM47" s="207"/>
      <c r="BON47" s="207"/>
      <c r="BOO47" s="207"/>
      <c r="BOP47" s="207"/>
      <c r="BOQ47" s="207"/>
      <c r="BOR47" s="207"/>
      <c r="BOS47" s="207"/>
      <c r="BOT47" s="207"/>
      <c r="BOU47" s="207"/>
      <c r="BOV47" s="207"/>
      <c r="BOW47" s="207"/>
      <c r="BOX47" s="207"/>
      <c r="BOY47" s="207"/>
      <c r="BOZ47" s="207"/>
      <c r="BPA47" s="207"/>
      <c r="BPB47" s="207"/>
      <c r="BPC47" s="207"/>
      <c r="BPD47" s="207"/>
      <c r="BPE47" s="207"/>
      <c r="BPF47" s="207"/>
      <c r="BPG47" s="207"/>
      <c r="BPH47" s="207"/>
      <c r="BPI47" s="207"/>
      <c r="BPJ47" s="207"/>
      <c r="BPK47" s="207"/>
      <c r="BPL47" s="207"/>
      <c r="BPM47" s="207"/>
      <c r="BPN47" s="207"/>
      <c r="BPO47" s="207"/>
      <c r="BPP47" s="207"/>
      <c r="BPQ47" s="207"/>
      <c r="BPR47" s="207"/>
      <c r="BPS47" s="207"/>
      <c r="BPT47" s="207"/>
      <c r="BPU47" s="207"/>
      <c r="BPV47" s="207"/>
      <c r="BPW47" s="207"/>
      <c r="BPX47" s="207"/>
      <c r="BPY47" s="207"/>
      <c r="BPZ47" s="207"/>
      <c r="BQA47" s="207"/>
      <c r="BQB47" s="207"/>
      <c r="BQC47" s="207"/>
      <c r="BQD47" s="207"/>
      <c r="BQE47" s="207"/>
      <c r="BQF47" s="207"/>
      <c r="BQG47" s="207"/>
      <c r="BQH47" s="207"/>
      <c r="BQI47" s="207"/>
      <c r="BQJ47" s="207"/>
      <c r="BQK47" s="207"/>
      <c r="BQL47" s="207"/>
      <c r="BQM47" s="207"/>
      <c r="BQN47" s="207"/>
      <c r="BQO47" s="207"/>
      <c r="BQP47" s="207"/>
      <c r="BQQ47" s="207"/>
      <c r="BQR47" s="207"/>
      <c r="BQS47" s="207"/>
      <c r="BQT47" s="207"/>
      <c r="BQU47" s="207"/>
      <c r="BQV47" s="207"/>
      <c r="BQW47" s="207"/>
      <c r="BQX47" s="207"/>
      <c r="BQY47" s="207"/>
      <c r="BQZ47" s="207"/>
      <c r="BRA47" s="207"/>
      <c r="BRB47" s="207"/>
      <c r="BRC47" s="207"/>
      <c r="BRD47" s="207"/>
      <c r="BRE47" s="207"/>
      <c r="BRF47" s="207"/>
      <c r="BRG47" s="207"/>
      <c r="BRH47" s="207"/>
      <c r="BRI47" s="207"/>
      <c r="BRJ47" s="207"/>
      <c r="BRK47" s="207"/>
      <c r="BRL47" s="207"/>
      <c r="BRM47" s="207"/>
      <c r="BRN47" s="207"/>
      <c r="BRO47" s="207"/>
      <c r="BRP47" s="207"/>
      <c r="BRQ47" s="207"/>
      <c r="BRR47" s="207"/>
      <c r="BRS47" s="207"/>
      <c r="BRT47" s="207"/>
      <c r="BRU47" s="207"/>
      <c r="BRV47" s="207"/>
      <c r="BRW47" s="207"/>
      <c r="BRX47" s="207"/>
      <c r="BRY47" s="207"/>
      <c r="BRZ47" s="207"/>
      <c r="BSA47" s="207"/>
      <c r="BSB47" s="207"/>
      <c r="BSC47" s="207"/>
      <c r="BSD47" s="207"/>
      <c r="BSE47" s="207"/>
      <c r="BSF47" s="207"/>
      <c r="BSG47" s="207"/>
      <c r="BSH47" s="207"/>
      <c r="BSI47" s="207"/>
      <c r="BSJ47" s="207"/>
      <c r="BSK47" s="207"/>
      <c r="BSL47" s="207"/>
      <c r="BSM47" s="207"/>
      <c r="BSN47" s="207"/>
      <c r="BSO47" s="207"/>
      <c r="BSP47" s="207"/>
      <c r="BSQ47" s="207"/>
      <c r="BSR47" s="207"/>
      <c r="BSS47" s="207"/>
      <c r="BST47" s="207"/>
      <c r="BSU47" s="207"/>
      <c r="BSV47" s="207"/>
      <c r="BSW47" s="207"/>
      <c r="BSX47" s="207"/>
      <c r="BSY47" s="207"/>
      <c r="BSZ47" s="207"/>
      <c r="BTA47" s="207"/>
      <c r="BTB47" s="207"/>
      <c r="BTC47" s="207"/>
      <c r="BTD47" s="207"/>
      <c r="BTE47" s="207"/>
      <c r="BTF47" s="207"/>
      <c r="BTG47" s="207"/>
      <c r="BTH47" s="207"/>
      <c r="BTI47" s="207"/>
      <c r="BTJ47" s="207"/>
      <c r="BTK47" s="207"/>
      <c r="BTL47" s="207"/>
      <c r="BTM47" s="207"/>
      <c r="BTN47" s="207"/>
      <c r="BTO47" s="207"/>
      <c r="BTP47" s="207"/>
      <c r="BTQ47" s="207"/>
      <c r="BTR47" s="207"/>
      <c r="BTS47" s="207"/>
      <c r="BTT47" s="207"/>
      <c r="BTU47" s="207"/>
      <c r="BTV47" s="207"/>
      <c r="BTW47" s="207"/>
      <c r="BTX47" s="207"/>
      <c r="BTY47" s="207"/>
      <c r="BTZ47" s="207"/>
      <c r="BUA47" s="207"/>
      <c r="BUB47" s="207"/>
      <c r="BUC47" s="207"/>
      <c r="BUD47" s="207"/>
      <c r="BUE47" s="207"/>
      <c r="BUF47" s="207"/>
      <c r="BUG47" s="207"/>
      <c r="BUH47" s="207"/>
      <c r="BUI47" s="207"/>
      <c r="BUJ47" s="207"/>
      <c r="BUK47" s="207"/>
      <c r="BUL47" s="207"/>
      <c r="BUM47" s="207"/>
      <c r="BUN47" s="207"/>
      <c r="BUO47" s="207"/>
      <c r="BUP47" s="207"/>
      <c r="BUQ47" s="207"/>
      <c r="BUR47" s="207"/>
      <c r="BUS47" s="207"/>
      <c r="BUT47" s="207"/>
      <c r="BUU47" s="207"/>
      <c r="BUV47" s="207"/>
      <c r="BUW47" s="207"/>
      <c r="BUX47" s="207"/>
      <c r="BUY47" s="207"/>
      <c r="BUZ47" s="207"/>
      <c r="BVA47" s="207"/>
      <c r="BVB47" s="207"/>
      <c r="BVC47" s="207"/>
      <c r="BVD47" s="207"/>
      <c r="BVE47" s="207"/>
      <c r="BVF47" s="207"/>
      <c r="BVG47" s="207"/>
      <c r="BVH47" s="207"/>
      <c r="BVI47" s="207"/>
      <c r="BVJ47" s="207"/>
      <c r="BVK47" s="207"/>
      <c r="BVL47" s="207"/>
      <c r="BVM47" s="207"/>
      <c r="BVN47" s="207"/>
      <c r="BVO47" s="207"/>
      <c r="BVP47" s="207"/>
      <c r="BVQ47" s="207"/>
      <c r="BVR47" s="207"/>
      <c r="BVS47" s="207"/>
      <c r="BVT47" s="207"/>
      <c r="BVU47" s="207"/>
      <c r="BVV47" s="207"/>
      <c r="BVW47" s="207"/>
      <c r="BVX47" s="207"/>
      <c r="BVY47" s="207"/>
      <c r="BVZ47" s="207"/>
      <c r="BWA47" s="207"/>
      <c r="BWB47" s="207"/>
      <c r="BWC47" s="207"/>
      <c r="BWD47" s="207"/>
      <c r="BWE47" s="207"/>
      <c r="BWF47" s="207"/>
      <c r="BWG47" s="207"/>
      <c r="BWH47" s="207"/>
      <c r="BWI47" s="207"/>
      <c r="BWJ47" s="207"/>
      <c r="BWK47" s="207"/>
      <c r="BWL47" s="207"/>
      <c r="BWM47" s="207"/>
      <c r="BWN47" s="207"/>
      <c r="BWO47" s="207"/>
      <c r="BWP47" s="207"/>
      <c r="BWQ47" s="207"/>
      <c r="BWR47" s="207"/>
      <c r="BWS47" s="207"/>
      <c r="BWT47" s="207"/>
      <c r="BWU47" s="207"/>
      <c r="BWV47" s="207"/>
      <c r="BWW47" s="207"/>
      <c r="BWX47" s="207"/>
      <c r="BWY47" s="207"/>
      <c r="BWZ47" s="207"/>
      <c r="BXA47" s="207"/>
      <c r="BXB47" s="207"/>
      <c r="BXC47" s="207"/>
      <c r="BXD47" s="207"/>
      <c r="BXE47" s="207"/>
      <c r="BXF47" s="207"/>
      <c r="BXG47" s="207"/>
      <c r="BXH47" s="207"/>
      <c r="BXI47" s="207"/>
      <c r="BXJ47" s="207"/>
      <c r="BXK47" s="207"/>
      <c r="BXL47" s="207"/>
      <c r="BXM47" s="207"/>
      <c r="BXN47" s="207"/>
      <c r="BXO47" s="207"/>
      <c r="BXP47" s="207"/>
      <c r="BXQ47" s="207"/>
      <c r="BXR47" s="207"/>
      <c r="BXS47" s="207"/>
      <c r="BXT47" s="207"/>
      <c r="BXU47" s="207"/>
      <c r="BXV47" s="207"/>
      <c r="BXW47" s="207"/>
      <c r="BXX47" s="207"/>
      <c r="BXY47" s="207"/>
      <c r="BXZ47" s="207"/>
      <c r="BYA47" s="207"/>
      <c r="BYB47" s="207"/>
      <c r="BYC47" s="207"/>
      <c r="BYD47" s="207"/>
      <c r="BYE47" s="207"/>
      <c r="BYF47" s="207"/>
      <c r="BYG47" s="207"/>
      <c r="BYH47" s="207"/>
      <c r="BYI47" s="207"/>
      <c r="BYJ47" s="207"/>
      <c r="BYK47" s="207"/>
      <c r="BYL47" s="207"/>
      <c r="BYM47" s="207"/>
      <c r="BYN47" s="207"/>
      <c r="BYO47" s="207"/>
      <c r="BYP47" s="207"/>
      <c r="BYQ47" s="207"/>
      <c r="BYR47" s="207"/>
      <c r="BYS47" s="207"/>
      <c r="BYT47" s="207"/>
      <c r="BYU47" s="207"/>
      <c r="BYV47" s="207"/>
      <c r="BYW47" s="207"/>
      <c r="BYX47" s="207"/>
      <c r="BYY47" s="207"/>
      <c r="BYZ47" s="207"/>
      <c r="BZA47" s="207"/>
      <c r="BZB47" s="207"/>
      <c r="BZC47" s="207"/>
      <c r="BZD47" s="207"/>
      <c r="BZE47" s="207"/>
      <c r="BZF47" s="207"/>
      <c r="BZG47" s="207"/>
      <c r="BZH47" s="207"/>
      <c r="BZI47" s="207"/>
      <c r="BZJ47" s="207"/>
      <c r="BZK47" s="207"/>
      <c r="BZL47" s="207"/>
      <c r="BZM47" s="207"/>
      <c r="BZN47" s="207"/>
      <c r="BZO47" s="207"/>
      <c r="BZP47" s="207"/>
      <c r="BZQ47" s="207"/>
      <c r="BZR47" s="207"/>
      <c r="BZS47" s="207"/>
      <c r="BZT47" s="207"/>
      <c r="BZU47" s="207"/>
      <c r="BZV47" s="207"/>
      <c r="BZW47" s="207"/>
      <c r="BZX47" s="207"/>
      <c r="BZY47" s="207"/>
      <c r="BZZ47" s="207"/>
      <c r="CAA47" s="207"/>
      <c r="CAB47" s="207"/>
      <c r="CAC47" s="207"/>
      <c r="CAD47" s="207"/>
      <c r="CAE47" s="207"/>
      <c r="CAF47" s="207"/>
      <c r="CAG47" s="207"/>
      <c r="CAH47" s="207"/>
      <c r="CAI47" s="207"/>
      <c r="CAJ47" s="207"/>
      <c r="CAK47" s="207"/>
      <c r="CAL47" s="207"/>
      <c r="CAM47" s="207"/>
      <c r="CAN47" s="207"/>
      <c r="CAO47" s="207"/>
      <c r="CAP47" s="207"/>
      <c r="CAQ47" s="207"/>
      <c r="CAR47" s="207"/>
      <c r="CAS47" s="207"/>
      <c r="CAT47" s="207"/>
      <c r="CAU47" s="207"/>
      <c r="CAV47" s="207"/>
      <c r="CAW47" s="207"/>
      <c r="CAX47" s="207"/>
      <c r="CAY47" s="207"/>
      <c r="CAZ47" s="207"/>
      <c r="CBA47" s="207"/>
      <c r="CBB47" s="207"/>
      <c r="CBC47" s="207"/>
      <c r="CBD47" s="207"/>
      <c r="CBE47" s="207"/>
      <c r="CBF47" s="207"/>
      <c r="CBG47" s="207"/>
      <c r="CBH47" s="207"/>
      <c r="CBI47" s="207"/>
      <c r="CBJ47" s="207"/>
      <c r="CBK47" s="207"/>
      <c r="CBL47" s="207"/>
      <c r="CBM47" s="207"/>
      <c r="CBN47" s="207"/>
      <c r="CBO47" s="207"/>
      <c r="CBP47" s="207"/>
      <c r="CBQ47" s="207"/>
      <c r="CBR47" s="207"/>
      <c r="CBS47" s="207"/>
      <c r="CBT47" s="207"/>
      <c r="CBU47" s="207"/>
      <c r="CBV47" s="207"/>
      <c r="CBW47" s="207"/>
      <c r="CBX47" s="207"/>
      <c r="CBY47" s="207"/>
      <c r="CBZ47" s="207"/>
      <c r="CCA47" s="207"/>
      <c r="CCB47" s="207"/>
      <c r="CCC47" s="207"/>
      <c r="CCD47" s="207"/>
      <c r="CCE47" s="207"/>
      <c r="CCF47" s="207"/>
      <c r="CCG47" s="207"/>
      <c r="CCH47" s="207"/>
      <c r="CCI47" s="207"/>
      <c r="CCJ47" s="207"/>
      <c r="CCK47" s="207"/>
      <c r="CCL47" s="207"/>
      <c r="CCM47" s="207"/>
      <c r="CCN47" s="207"/>
      <c r="CCO47" s="207"/>
      <c r="CCP47" s="207"/>
      <c r="CCQ47" s="207"/>
      <c r="CCR47" s="207"/>
      <c r="CCS47" s="207"/>
      <c r="CCT47" s="207"/>
      <c r="CCU47" s="207"/>
      <c r="CCV47" s="207"/>
      <c r="CCW47" s="207"/>
      <c r="CCX47" s="207"/>
      <c r="CCY47" s="207"/>
      <c r="CCZ47" s="207"/>
      <c r="CDA47" s="207"/>
      <c r="CDB47" s="207"/>
      <c r="CDC47" s="207"/>
      <c r="CDD47" s="207"/>
      <c r="CDE47" s="207"/>
      <c r="CDF47" s="207"/>
      <c r="CDG47" s="207"/>
      <c r="CDH47" s="207"/>
      <c r="CDI47" s="207"/>
      <c r="CDJ47" s="207"/>
      <c r="CDK47" s="207"/>
      <c r="CDL47" s="207"/>
      <c r="CDM47" s="207"/>
      <c r="CDN47" s="207"/>
      <c r="CDO47" s="207"/>
      <c r="CDP47" s="207"/>
      <c r="CDQ47" s="207"/>
      <c r="CDR47" s="207"/>
      <c r="CDS47" s="207"/>
      <c r="CDT47" s="207"/>
      <c r="CDU47" s="207"/>
      <c r="CDV47" s="207"/>
      <c r="CDW47" s="207"/>
      <c r="CDX47" s="207"/>
      <c r="CDY47" s="207"/>
      <c r="CDZ47" s="207"/>
      <c r="CEA47" s="207"/>
      <c r="CEB47" s="207"/>
      <c r="CEC47" s="207"/>
      <c r="CED47" s="207"/>
      <c r="CEE47" s="207"/>
      <c r="CEF47" s="207"/>
      <c r="CEG47" s="207"/>
      <c r="CEH47" s="207"/>
      <c r="CEI47" s="207"/>
      <c r="CEJ47" s="207"/>
      <c r="CEK47" s="207"/>
      <c r="CEL47" s="207"/>
      <c r="CEM47" s="207"/>
      <c r="CEN47" s="207"/>
      <c r="CEO47" s="207"/>
      <c r="CEP47" s="207"/>
      <c r="CEQ47" s="207"/>
      <c r="CER47" s="207"/>
      <c r="CES47" s="207"/>
      <c r="CET47" s="207"/>
      <c r="CEU47" s="207"/>
      <c r="CEV47" s="207"/>
      <c r="CEW47" s="207"/>
      <c r="CEX47" s="207"/>
      <c r="CEY47" s="207"/>
      <c r="CEZ47" s="207"/>
      <c r="CFA47" s="207"/>
      <c r="CFB47" s="207"/>
      <c r="CFC47" s="207"/>
      <c r="CFD47" s="207"/>
      <c r="CFE47" s="207"/>
      <c r="CFF47" s="207"/>
      <c r="CFG47" s="207"/>
      <c r="CFH47" s="207"/>
      <c r="CFI47" s="207"/>
      <c r="CFJ47" s="207"/>
      <c r="CFK47" s="207"/>
      <c r="CFL47" s="207"/>
      <c r="CFM47" s="207"/>
      <c r="CFN47" s="207"/>
      <c r="CFO47" s="207"/>
      <c r="CFP47" s="207"/>
      <c r="CFQ47" s="207"/>
      <c r="CFR47" s="207"/>
      <c r="CFS47" s="207"/>
      <c r="CFT47" s="207"/>
      <c r="CFU47" s="207"/>
      <c r="CFV47" s="207"/>
      <c r="CFW47" s="207"/>
      <c r="CFX47" s="207"/>
      <c r="CFY47" s="207"/>
      <c r="CFZ47" s="207"/>
      <c r="CGA47" s="207"/>
      <c r="CGB47" s="207"/>
      <c r="CGC47" s="207"/>
      <c r="CGD47" s="207"/>
      <c r="CGE47" s="207"/>
      <c r="CGF47" s="207"/>
      <c r="CGG47" s="207"/>
      <c r="CGH47" s="207"/>
      <c r="CGI47" s="207"/>
      <c r="CGJ47" s="207"/>
      <c r="CGK47" s="207"/>
      <c r="CGL47" s="207"/>
      <c r="CGM47" s="207"/>
      <c r="CGN47" s="207"/>
      <c r="CGO47" s="207"/>
      <c r="CGP47" s="207"/>
      <c r="CGQ47" s="207"/>
      <c r="CGR47" s="207"/>
      <c r="CGS47" s="207"/>
      <c r="CGT47" s="207"/>
      <c r="CGU47" s="207"/>
      <c r="CGV47" s="207"/>
      <c r="CGW47" s="207"/>
      <c r="CGX47" s="207"/>
      <c r="CGY47" s="207"/>
      <c r="CGZ47" s="207"/>
      <c r="CHA47" s="207"/>
      <c r="CHB47" s="207"/>
      <c r="CHC47" s="207"/>
      <c r="CHD47" s="207"/>
      <c r="CHE47" s="207"/>
      <c r="CHF47" s="207"/>
      <c r="CHG47" s="207"/>
      <c r="CHH47" s="207"/>
      <c r="CHI47" s="207"/>
      <c r="CHJ47" s="207"/>
      <c r="CHK47" s="207"/>
      <c r="CHL47" s="207"/>
      <c r="CHM47" s="207"/>
      <c r="CHN47" s="207"/>
      <c r="CHO47" s="207"/>
      <c r="CHP47" s="207"/>
      <c r="CHQ47" s="207"/>
      <c r="CHR47" s="207"/>
      <c r="CHS47" s="207"/>
      <c r="CHT47" s="207"/>
      <c r="CHU47" s="207"/>
      <c r="CHV47" s="207"/>
      <c r="CHW47" s="207"/>
      <c r="CHX47" s="207"/>
      <c r="CHY47" s="207"/>
      <c r="CHZ47" s="207"/>
      <c r="CIA47" s="207"/>
      <c r="CIB47" s="207"/>
      <c r="CIC47" s="207"/>
      <c r="CID47" s="207"/>
      <c r="CIE47" s="207"/>
      <c r="CIF47" s="207"/>
      <c r="CIG47" s="207"/>
      <c r="CIH47" s="207"/>
      <c r="CII47" s="207"/>
      <c r="CIJ47" s="207"/>
      <c r="CIK47" s="207"/>
      <c r="CIL47" s="207"/>
      <c r="CIM47" s="207"/>
      <c r="CIN47" s="207"/>
      <c r="CIO47" s="207"/>
      <c r="CIP47" s="207"/>
      <c r="CIQ47" s="207"/>
      <c r="CIR47" s="207"/>
      <c r="CIS47" s="207"/>
      <c r="CIT47" s="207"/>
      <c r="CIU47" s="207"/>
      <c r="CIV47" s="207"/>
      <c r="CIW47" s="207"/>
      <c r="CIX47" s="207"/>
      <c r="CIY47" s="207"/>
      <c r="CIZ47" s="207"/>
      <c r="CJA47" s="207"/>
      <c r="CJB47" s="207"/>
      <c r="CJC47" s="207"/>
      <c r="CJD47" s="207"/>
      <c r="CJE47" s="207"/>
      <c r="CJF47" s="207"/>
      <c r="CJG47" s="207"/>
      <c r="CJH47" s="207"/>
      <c r="CJI47" s="207"/>
      <c r="CJJ47" s="207"/>
      <c r="CJK47" s="207"/>
      <c r="CJL47" s="207"/>
      <c r="CJM47" s="207"/>
      <c r="CJN47" s="207"/>
      <c r="CJO47" s="207"/>
      <c r="CJP47" s="207"/>
      <c r="CJQ47" s="207"/>
      <c r="CJR47" s="207"/>
      <c r="CJS47" s="207"/>
      <c r="CJT47" s="207"/>
      <c r="CJU47" s="207"/>
      <c r="CJV47" s="207"/>
      <c r="CJW47" s="207"/>
      <c r="CJX47" s="207"/>
      <c r="CJY47" s="207"/>
      <c r="CJZ47" s="207"/>
      <c r="CKA47" s="207"/>
      <c r="CKB47" s="207"/>
      <c r="CKC47" s="207"/>
      <c r="CKD47" s="207"/>
      <c r="CKE47" s="207"/>
      <c r="CKF47" s="207"/>
      <c r="CKG47" s="207"/>
      <c r="CKH47" s="207"/>
      <c r="CKI47" s="207"/>
      <c r="CKJ47" s="207"/>
      <c r="CKK47" s="207"/>
      <c r="CKL47" s="207"/>
      <c r="CKM47" s="207"/>
      <c r="CKN47" s="207"/>
      <c r="CKO47" s="207"/>
      <c r="CKP47" s="207"/>
      <c r="CKQ47" s="207"/>
      <c r="CKR47" s="207"/>
      <c r="CKS47" s="207"/>
      <c r="CKT47" s="207"/>
      <c r="CKU47" s="207"/>
      <c r="CKV47" s="207"/>
      <c r="CKW47" s="207"/>
      <c r="CKX47" s="207"/>
      <c r="CKY47" s="207"/>
      <c r="CKZ47" s="207"/>
      <c r="CLA47" s="207"/>
      <c r="CLB47" s="207"/>
      <c r="CLC47" s="207"/>
      <c r="CLD47" s="207"/>
      <c r="CLE47" s="207"/>
      <c r="CLF47" s="207"/>
      <c r="CLG47" s="207"/>
      <c r="CLH47" s="207"/>
      <c r="CLI47" s="207"/>
      <c r="CLJ47" s="207"/>
      <c r="CLK47" s="207"/>
      <c r="CLL47" s="207"/>
      <c r="CLM47" s="207"/>
      <c r="CLN47" s="207"/>
      <c r="CLO47" s="207"/>
      <c r="CLP47" s="207"/>
      <c r="CLQ47" s="207"/>
      <c r="CLR47" s="207"/>
      <c r="CLS47" s="207"/>
      <c r="CLT47" s="207"/>
      <c r="CLU47" s="207"/>
      <c r="CLV47" s="207"/>
      <c r="CLW47" s="207"/>
      <c r="CLX47" s="207"/>
      <c r="CLY47" s="207"/>
      <c r="CLZ47" s="207"/>
      <c r="CMA47" s="207"/>
      <c r="CMB47" s="207"/>
      <c r="CMC47" s="207"/>
      <c r="CMD47" s="207"/>
      <c r="CME47" s="207"/>
      <c r="CMF47" s="207"/>
      <c r="CMG47" s="207"/>
      <c r="CMH47" s="207"/>
      <c r="CMI47" s="207"/>
      <c r="CMJ47" s="207"/>
      <c r="CMK47" s="207"/>
      <c r="CML47" s="207"/>
      <c r="CMM47" s="207"/>
      <c r="CMN47" s="207"/>
      <c r="CMO47" s="207"/>
      <c r="CMP47" s="207"/>
      <c r="CMQ47" s="207"/>
      <c r="CMR47" s="207"/>
      <c r="CMS47" s="207"/>
      <c r="CMT47" s="207"/>
      <c r="CMU47" s="207"/>
      <c r="CMV47" s="207"/>
      <c r="CMW47" s="207"/>
      <c r="CMX47" s="207"/>
      <c r="CMY47" s="207"/>
      <c r="CMZ47" s="207"/>
      <c r="CNA47" s="207"/>
      <c r="CNB47" s="207"/>
      <c r="CNC47" s="207"/>
      <c r="CND47" s="207"/>
      <c r="CNE47" s="207"/>
      <c r="CNF47" s="207"/>
      <c r="CNG47" s="207"/>
      <c r="CNH47" s="207"/>
      <c r="CNI47" s="207"/>
      <c r="CNJ47" s="207"/>
      <c r="CNK47" s="207"/>
      <c r="CNL47" s="207"/>
      <c r="CNM47" s="207"/>
      <c r="CNN47" s="207"/>
      <c r="CNO47" s="207"/>
      <c r="CNP47" s="207"/>
      <c r="CNQ47" s="207"/>
      <c r="CNR47" s="207"/>
      <c r="CNS47" s="207"/>
      <c r="CNT47" s="207"/>
      <c r="CNU47" s="207"/>
      <c r="CNV47" s="207"/>
      <c r="CNW47" s="207"/>
      <c r="CNX47" s="207"/>
      <c r="CNY47" s="207"/>
      <c r="CNZ47" s="207"/>
      <c r="COA47" s="207"/>
      <c r="COB47" s="207"/>
      <c r="COC47" s="207"/>
      <c r="COD47" s="207"/>
      <c r="COE47" s="207"/>
      <c r="COF47" s="207"/>
      <c r="COG47" s="207"/>
      <c r="COH47" s="207"/>
      <c r="COI47" s="207"/>
      <c r="COJ47" s="207"/>
      <c r="COK47" s="207"/>
      <c r="COL47" s="207"/>
      <c r="COM47" s="207"/>
      <c r="CON47" s="207"/>
      <c r="COO47" s="207"/>
      <c r="COP47" s="207"/>
      <c r="COQ47" s="207"/>
      <c r="COR47" s="207"/>
      <c r="COS47" s="207"/>
      <c r="COT47" s="207"/>
      <c r="COU47" s="207"/>
      <c r="COV47" s="207"/>
      <c r="COW47" s="207"/>
      <c r="COX47" s="207"/>
      <c r="COY47" s="207"/>
      <c r="COZ47" s="207"/>
      <c r="CPA47" s="207"/>
      <c r="CPB47" s="207"/>
      <c r="CPC47" s="207"/>
      <c r="CPD47" s="207"/>
      <c r="CPE47" s="207"/>
      <c r="CPF47" s="207"/>
      <c r="CPG47" s="207"/>
      <c r="CPH47" s="207"/>
      <c r="CPI47" s="207"/>
      <c r="CPJ47" s="207"/>
      <c r="CPK47" s="207"/>
      <c r="CPL47" s="207"/>
      <c r="CPM47" s="207"/>
      <c r="CPN47" s="207"/>
      <c r="CPO47" s="207"/>
      <c r="CPP47" s="207"/>
      <c r="CPQ47" s="207"/>
      <c r="CPR47" s="207"/>
      <c r="CPS47" s="207"/>
      <c r="CPT47" s="207"/>
      <c r="CPU47" s="207"/>
      <c r="CPV47" s="207"/>
      <c r="CPW47" s="207"/>
      <c r="CPX47" s="207"/>
      <c r="CPY47" s="207"/>
      <c r="CPZ47" s="207"/>
      <c r="CQA47" s="207"/>
      <c r="CQB47" s="207"/>
      <c r="CQC47" s="207"/>
      <c r="CQD47" s="207"/>
      <c r="CQE47" s="207"/>
      <c r="CQF47" s="207"/>
      <c r="CQG47" s="207"/>
      <c r="CQH47" s="207"/>
      <c r="CQI47" s="207"/>
      <c r="CQJ47" s="207"/>
      <c r="CQK47" s="207"/>
      <c r="CQL47" s="207"/>
      <c r="CQM47" s="207"/>
      <c r="CQN47" s="207"/>
      <c r="CQO47" s="207"/>
      <c r="CQP47" s="207"/>
      <c r="CQQ47" s="207"/>
      <c r="CQR47" s="207"/>
      <c r="CQS47" s="207"/>
      <c r="CQT47" s="207"/>
      <c r="CQU47" s="207"/>
      <c r="CQV47" s="207"/>
      <c r="CQW47" s="207"/>
      <c r="CQX47" s="207"/>
      <c r="CQY47" s="207"/>
      <c r="CQZ47" s="207"/>
      <c r="CRA47" s="207"/>
      <c r="CRB47" s="207"/>
      <c r="CRC47" s="207"/>
      <c r="CRD47" s="207"/>
      <c r="CRE47" s="207"/>
      <c r="CRF47" s="207"/>
      <c r="CRG47" s="207"/>
      <c r="CRH47" s="207"/>
      <c r="CRI47" s="207"/>
      <c r="CRJ47" s="207"/>
      <c r="CRK47" s="207"/>
      <c r="CRL47" s="207"/>
      <c r="CRM47" s="207"/>
      <c r="CRN47" s="207"/>
      <c r="CRO47" s="207"/>
      <c r="CRP47" s="207"/>
      <c r="CRQ47" s="207"/>
      <c r="CRR47" s="207"/>
      <c r="CRS47" s="207"/>
      <c r="CRT47" s="207"/>
      <c r="CRU47" s="207"/>
      <c r="CRV47" s="207"/>
      <c r="CRW47" s="207"/>
      <c r="CRX47" s="207"/>
      <c r="CRY47" s="207"/>
      <c r="CRZ47" s="207"/>
      <c r="CSA47" s="207"/>
      <c r="CSB47" s="207"/>
      <c r="CSC47" s="207"/>
      <c r="CSD47" s="207"/>
      <c r="CSE47" s="207"/>
      <c r="CSF47" s="207"/>
      <c r="CSG47" s="207"/>
      <c r="CSH47" s="207"/>
      <c r="CSI47" s="207"/>
      <c r="CSJ47" s="207"/>
      <c r="CSK47" s="207"/>
      <c r="CSL47" s="207"/>
      <c r="CSM47" s="207"/>
      <c r="CSN47" s="207"/>
      <c r="CSO47" s="207"/>
      <c r="CSP47" s="207"/>
      <c r="CSQ47" s="207"/>
      <c r="CSR47" s="207"/>
      <c r="CSS47" s="207"/>
      <c r="CST47" s="207"/>
      <c r="CSU47" s="207"/>
      <c r="CSV47" s="207"/>
      <c r="CSW47" s="207"/>
      <c r="CSX47" s="207"/>
      <c r="CSY47" s="207"/>
      <c r="CSZ47" s="207"/>
      <c r="CTA47" s="207"/>
      <c r="CTB47" s="207"/>
      <c r="CTC47" s="207"/>
      <c r="CTD47" s="207"/>
      <c r="CTE47" s="207"/>
      <c r="CTF47" s="207"/>
      <c r="CTG47" s="207"/>
      <c r="CTH47" s="207"/>
      <c r="CTI47" s="207"/>
      <c r="CTJ47" s="207"/>
      <c r="CTK47" s="207"/>
      <c r="CTL47" s="207"/>
      <c r="CTM47" s="207"/>
      <c r="CTN47" s="207"/>
      <c r="CTO47" s="207"/>
      <c r="CTP47" s="207"/>
      <c r="CTQ47" s="207"/>
      <c r="CTR47" s="207"/>
      <c r="CTS47" s="207"/>
      <c r="CTT47" s="207"/>
      <c r="CTU47" s="207"/>
      <c r="CTV47" s="207"/>
      <c r="CTW47" s="207"/>
      <c r="CTX47" s="207"/>
      <c r="CTY47" s="207"/>
      <c r="CTZ47" s="207"/>
      <c r="CUA47" s="207"/>
      <c r="CUB47" s="207"/>
      <c r="CUC47" s="207"/>
      <c r="CUD47" s="207"/>
      <c r="CUE47" s="207"/>
      <c r="CUF47" s="207"/>
      <c r="CUG47" s="207"/>
      <c r="CUH47" s="207"/>
      <c r="CUI47" s="207"/>
      <c r="CUJ47" s="207"/>
      <c r="CUK47" s="207"/>
      <c r="CUL47" s="207"/>
      <c r="CUM47" s="207"/>
      <c r="CUN47" s="207"/>
      <c r="CUO47" s="207"/>
      <c r="CUP47" s="207"/>
      <c r="CUQ47" s="207"/>
      <c r="CUR47" s="207"/>
      <c r="CUS47" s="207"/>
      <c r="CUT47" s="207"/>
      <c r="CUU47" s="207"/>
      <c r="CUV47" s="207"/>
      <c r="CUW47" s="207"/>
      <c r="CUX47" s="207"/>
      <c r="CUY47" s="207"/>
      <c r="CUZ47" s="207"/>
      <c r="CVA47" s="207"/>
      <c r="CVB47" s="207"/>
      <c r="CVC47" s="207"/>
      <c r="CVD47" s="207"/>
      <c r="CVE47" s="207"/>
      <c r="CVF47" s="207"/>
      <c r="CVG47" s="207"/>
      <c r="CVH47" s="207"/>
      <c r="CVI47" s="207"/>
      <c r="CVJ47" s="207"/>
      <c r="CVK47" s="207"/>
      <c r="CVL47" s="207"/>
      <c r="CVM47" s="207"/>
      <c r="CVN47" s="207"/>
      <c r="CVO47" s="207"/>
      <c r="CVP47" s="207"/>
      <c r="CVQ47" s="207"/>
      <c r="CVR47" s="207"/>
      <c r="CVS47" s="207"/>
      <c r="CVT47" s="207"/>
      <c r="CVU47" s="207"/>
      <c r="CVV47" s="207"/>
      <c r="CVW47" s="207"/>
      <c r="CVX47" s="207"/>
      <c r="CVY47" s="207"/>
      <c r="CVZ47" s="207"/>
      <c r="CWA47" s="207"/>
      <c r="CWB47" s="207"/>
      <c r="CWC47" s="207"/>
      <c r="CWD47" s="207"/>
      <c r="CWE47" s="207"/>
      <c r="CWF47" s="207"/>
      <c r="CWG47" s="207"/>
      <c r="CWH47" s="207"/>
      <c r="CWI47" s="207"/>
      <c r="CWJ47" s="207"/>
      <c r="CWK47" s="207"/>
      <c r="CWL47" s="207"/>
      <c r="CWM47" s="207"/>
      <c r="CWN47" s="207"/>
      <c r="CWO47" s="207"/>
      <c r="CWP47" s="207"/>
      <c r="CWQ47" s="207"/>
      <c r="CWR47" s="207"/>
      <c r="CWS47" s="207"/>
      <c r="CWT47" s="207"/>
      <c r="CWU47" s="207"/>
      <c r="CWV47" s="207"/>
      <c r="CWW47" s="207"/>
      <c r="CWX47" s="207"/>
      <c r="CWY47" s="207"/>
      <c r="CWZ47" s="207"/>
      <c r="CXA47" s="207"/>
      <c r="CXB47" s="207"/>
      <c r="CXC47" s="207"/>
      <c r="CXD47" s="207"/>
      <c r="CXE47" s="207"/>
      <c r="CXF47" s="207"/>
      <c r="CXG47" s="207"/>
      <c r="CXH47" s="207"/>
      <c r="CXI47" s="207"/>
      <c r="CXJ47" s="207"/>
      <c r="CXK47" s="207"/>
      <c r="CXL47" s="207"/>
      <c r="CXM47" s="207"/>
      <c r="CXN47" s="207"/>
      <c r="CXO47" s="207"/>
      <c r="CXP47" s="207"/>
      <c r="CXQ47" s="207"/>
      <c r="CXR47" s="207"/>
      <c r="CXS47" s="207"/>
      <c r="CXT47" s="207"/>
      <c r="CXU47" s="207"/>
      <c r="CXV47" s="207"/>
      <c r="CXW47" s="207"/>
      <c r="CXX47" s="207"/>
      <c r="CXY47" s="207"/>
      <c r="CXZ47" s="207"/>
      <c r="CYA47" s="207"/>
      <c r="CYB47" s="207"/>
      <c r="CYC47" s="207"/>
      <c r="CYD47" s="207"/>
      <c r="CYE47" s="207"/>
      <c r="CYF47" s="207"/>
      <c r="CYG47" s="207"/>
      <c r="CYH47" s="207"/>
      <c r="CYI47" s="207"/>
      <c r="CYJ47" s="207"/>
      <c r="CYK47" s="207"/>
      <c r="CYL47" s="207"/>
      <c r="CYM47" s="207"/>
      <c r="CYN47" s="207"/>
      <c r="CYO47" s="207"/>
      <c r="CYP47" s="207"/>
      <c r="CYQ47" s="207"/>
      <c r="CYR47" s="207"/>
      <c r="CYS47" s="207"/>
      <c r="CYT47" s="207"/>
      <c r="CYU47" s="207"/>
      <c r="CYV47" s="207"/>
      <c r="CYW47" s="207"/>
      <c r="CYX47" s="207"/>
      <c r="CYY47" s="207"/>
      <c r="CYZ47" s="207"/>
      <c r="CZA47" s="207"/>
      <c r="CZB47" s="207"/>
      <c r="CZC47" s="207"/>
      <c r="CZD47" s="207"/>
      <c r="CZE47" s="207"/>
      <c r="CZF47" s="207"/>
      <c r="CZG47" s="207"/>
      <c r="CZH47" s="207"/>
      <c r="CZI47" s="207"/>
      <c r="CZJ47" s="207"/>
      <c r="CZK47" s="207"/>
      <c r="CZL47" s="207"/>
      <c r="CZM47" s="207"/>
      <c r="CZN47" s="207"/>
      <c r="CZO47" s="207"/>
      <c r="CZP47" s="207"/>
      <c r="CZQ47" s="207"/>
      <c r="CZR47" s="207"/>
      <c r="CZS47" s="207"/>
      <c r="CZT47" s="207"/>
      <c r="CZU47" s="207"/>
      <c r="CZV47" s="207"/>
      <c r="CZW47" s="207"/>
      <c r="CZX47" s="207"/>
      <c r="CZY47" s="207"/>
      <c r="CZZ47" s="207"/>
      <c r="DAA47" s="207"/>
      <c r="DAB47" s="207"/>
      <c r="DAC47" s="207"/>
      <c r="DAD47" s="207"/>
      <c r="DAE47" s="207"/>
      <c r="DAF47" s="207"/>
      <c r="DAG47" s="207"/>
      <c r="DAH47" s="207"/>
      <c r="DAI47" s="207"/>
      <c r="DAJ47" s="207"/>
      <c r="DAK47" s="207"/>
      <c r="DAL47" s="207"/>
      <c r="DAM47" s="207"/>
      <c r="DAN47" s="207"/>
      <c r="DAO47" s="207"/>
      <c r="DAP47" s="207"/>
      <c r="DAQ47" s="207"/>
      <c r="DAR47" s="207"/>
      <c r="DAS47" s="207"/>
      <c r="DAT47" s="207"/>
      <c r="DAU47" s="207"/>
      <c r="DAV47" s="207"/>
      <c r="DAW47" s="207"/>
      <c r="DAX47" s="207"/>
      <c r="DAY47" s="207"/>
      <c r="DAZ47" s="207"/>
      <c r="DBA47" s="207"/>
      <c r="DBB47" s="207"/>
      <c r="DBC47" s="207"/>
      <c r="DBD47" s="207"/>
      <c r="DBE47" s="207"/>
      <c r="DBF47" s="207"/>
      <c r="DBG47" s="207"/>
      <c r="DBH47" s="207"/>
      <c r="DBI47" s="207"/>
      <c r="DBJ47" s="207"/>
      <c r="DBK47" s="207"/>
      <c r="DBL47" s="207"/>
      <c r="DBM47" s="207"/>
      <c r="DBN47" s="207"/>
      <c r="DBO47" s="207"/>
      <c r="DBP47" s="207"/>
      <c r="DBQ47" s="207"/>
      <c r="DBR47" s="207"/>
      <c r="DBS47" s="207"/>
      <c r="DBT47" s="207"/>
      <c r="DBU47" s="207"/>
      <c r="DBV47" s="207"/>
      <c r="DBW47" s="207"/>
      <c r="DBX47" s="207"/>
      <c r="DBY47" s="207"/>
      <c r="DBZ47" s="207"/>
      <c r="DCA47" s="207"/>
      <c r="DCB47" s="207"/>
      <c r="DCC47" s="207"/>
      <c r="DCD47" s="207"/>
      <c r="DCE47" s="207"/>
      <c r="DCF47" s="207"/>
      <c r="DCG47" s="207"/>
      <c r="DCH47" s="207"/>
      <c r="DCI47" s="207"/>
      <c r="DCJ47" s="207"/>
      <c r="DCK47" s="207"/>
      <c r="DCL47" s="207"/>
      <c r="DCM47" s="207"/>
      <c r="DCN47" s="207"/>
      <c r="DCO47" s="207"/>
      <c r="DCP47" s="207"/>
      <c r="DCQ47" s="207"/>
      <c r="DCR47" s="207"/>
      <c r="DCS47" s="207"/>
      <c r="DCT47" s="207"/>
      <c r="DCU47" s="207"/>
      <c r="DCV47" s="207"/>
      <c r="DCW47" s="207"/>
      <c r="DCX47" s="207"/>
      <c r="DCY47" s="207"/>
      <c r="DCZ47" s="207"/>
      <c r="DDA47" s="207"/>
      <c r="DDB47" s="207"/>
      <c r="DDC47" s="207"/>
      <c r="DDD47" s="207"/>
      <c r="DDE47" s="207"/>
      <c r="DDF47" s="207"/>
      <c r="DDG47" s="207"/>
      <c r="DDH47" s="207"/>
      <c r="DDI47" s="207"/>
      <c r="DDJ47" s="207"/>
      <c r="DDK47" s="207"/>
      <c r="DDL47" s="207"/>
      <c r="DDM47" s="207"/>
      <c r="DDN47" s="207"/>
      <c r="DDO47" s="207"/>
      <c r="DDP47" s="207"/>
      <c r="DDQ47" s="207"/>
      <c r="DDR47" s="207"/>
      <c r="DDS47" s="207"/>
      <c r="DDT47" s="207"/>
      <c r="DDU47" s="207"/>
      <c r="DDV47" s="207"/>
      <c r="DDW47" s="207"/>
      <c r="DDX47" s="207"/>
      <c r="DDY47" s="207"/>
      <c r="DDZ47" s="207"/>
      <c r="DEA47" s="207"/>
      <c r="DEB47" s="207"/>
      <c r="DEC47" s="207"/>
      <c r="DED47" s="207"/>
      <c r="DEE47" s="207"/>
      <c r="DEF47" s="207"/>
      <c r="DEG47" s="207"/>
      <c r="DEH47" s="207"/>
      <c r="DEI47" s="207"/>
      <c r="DEJ47" s="207"/>
      <c r="DEK47" s="207"/>
      <c r="DEL47" s="207"/>
      <c r="DEM47" s="207"/>
      <c r="DEN47" s="207"/>
      <c r="DEO47" s="207"/>
      <c r="DEP47" s="207"/>
      <c r="DEQ47" s="207"/>
      <c r="DER47" s="207"/>
      <c r="DES47" s="207"/>
      <c r="DET47" s="207"/>
      <c r="DEU47" s="207"/>
      <c r="DEV47" s="207"/>
      <c r="DEW47" s="207"/>
      <c r="DEX47" s="207"/>
      <c r="DEY47" s="207"/>
      <c r="DEZ47" s="207"/>
      <c r="DFA47" s="207"/>
      <c r="DFB47" s="207"/>
      <c r="DFC47" s="207"/>
      <c r="DFD47" s="207"/>
      <c r="DFE47" s="207"/>
      <c r="DFF47" s="207"/>
      <c r="DFG47" s="207"/>
      <c r="DFH47" s="207"/>
      <c r="DFI47" s="207"/>
      <c r="DFJ47" s="207"/>
      <c r="DFK47" s="207"/>
      <c r="DFL47" s="207"/>
      <c r="DFM47" s="207"/>
      <c r="DFN47" s="207"/>
      <c r="DFO47" s="207"/>
      <c r="DFP47" s="207"/>
      <c r="DFQ47" s="207"/>
      <c r="DFR47" s="207"/>
      <c r="DFS47" s="207"/>
      <c r="DFT47" s="207"/>
      <c r="DFU47" s="207"/>
      <c r="DFV47" s="207"/>
      <c r="DFW47" s="207"/>
      <c r="DFX47" s="207"/>
      <c r="DFY47" s="207"/>
      <c r="DFZ47" s="207"/>
      <c r="DGA47" s="207"/>
      <c r="DGB47" s="207"/>
      <c r="DGC47" s="207"/>
      <c r="DGD47" s="207"/>
      <c r="DGE47" s="207"/>
      <c r="DGF47" s="207"/>
      <c r="DGG47" s="207"/>
      <c r="DGH47" s="207"/>
      <c r="DGI47" s="207"/>
      <c r="DGJ47" s="207"/>
      <c r="DGK47" s="207"/>
      <c r="DGL47" s="207"/>
      <c r="DGM47" s="207"/>
      <c r="DGN47" s="207"/>
      <c r="DGO47" s="207"/>
      <c r="DGP47" s="207"/>
      <c r="DGQ47" s="207"/>
      <c r="DGR47" s="207"/>
      <c r="DGS47" s="207"/>
      <c r="DGT47" s="207"/>
      <c r="DGU47" s="207"/>
      <c r="DGV47" s="207"/>
      <c r="DGW47" s="207"/>
      <c r="DGX47" s="207"/>
      <c r="DGY47" s="207"/>
      <c r="DGZ47" s="207"/>
      <c r="DHA47" s="207"/>
      <c r="DHB47" s="207"/>
      <c r="DHC47" s="207"/>
      <c r="DHD47" s="207"/>
      <c r="DHE47" s="207"/>
      <c r="DHF47" s="207"/>
      <c r="DHG47" s="207"/>
      <c r="DHH47" s="207"/>
      <c r="DHI47" s="207"/>
      <c r="DHJ47" s="207"/>
      <c r="DHK47" s="207"/>
      <c r="DHL47" s="207"/>
      <c r="DHM47" s="207"/>
      <c r="DHN47" s="207"/>
      <c r="DHO47" s="207"/>
      <c r="DHP47" s="207"/>
      <c r="DHQ47" s="207"/>
      <c r="DHR47" s="207"/>
      <c r="DHS47" s="207"/>
      <c r="DHT47" s="207"/>
      <c r="DHU47" s="207"/>
      <c r="DHV47" s="207"/>
      <c r="DHW47" s="207"/>
      <c r="DHX47" s="207"/>
      <c r="DHY47" s="207"/>
      <c r="DHZ47" s="207"/>
      <c r="DIA47" s="207"/>
      <c r="DIB47" s="207"/>
      <c r="DIC47" s="207"/>
      <c r="DID47" s="207"/>
      <c r="DIE47" s="207"/>
      <c r="DIF47" s="207"/>
      <c r="DIG47" s="207"/>
      <c r="DIH47" s="207"/>
      <c r="DII47" s="207"/>
      <c r="DIJ47" s="207"/>
      <c r="DIK47" s="207"/>
      <c r="DIL47" s="207"/>
      <c r="DIM47" s="207"/>
      <c r="DIN47" s="207"/>
      <c r="DIO47" s="207"/>
      <c r="DIP47" s="207"/>
      <c r="DIQ47" s="207"/>
      <c r="DIR47" s="207"/>
      <c r="DIS47" s="207"/>
      <c r="DIT47" s="207"/>
      <c r="DIU47" s="207"/>
      <c r="DIV47" s="207"/>
      <c r="DIW47" s="207"/>
      <c r="DIX47" s="207"/>
      <c r="DIY47" s="207"/>
      <c r="DIZ47" s="207"/>
      <c r="DJA47" s="207"/>
      <c r="DJB47" s="207"/>
      <c r="DJC47" s="207"/>
      <c r="DJD47" s="207"/>
      <c r="DJE47" s="207"/>
      <c r="DJF47" s="207"/>
      <c r="DJG47" s="207"/>
      <c r="DJH47" s="207"/>
      <c r="DJI47" s="207"/>
      <c r="DJJ47" s="207"/>
      <c r="DJK47" s="207"/>
      <c r="DJL47" s="207"/>
      <c r="DJM47" s="207"/>
      <c r="DJN47" s="207"/>
      <c r="DJO47" s="207"/>
      <c r="DJP47" s="207"/>
      <c r="DJQ47" s="207"/>
      <c r="DJR47" s="207"/>
      <c r="DJS47" s="207"/>
      <c r="DJT47" s="207"/>
      <c r="DJU47" s="207"/>
      <c r="DJV47" s="207"/>
      <c r="DJW47" s="207"/>
      <c r="DJX47" s="207"/>
      <c r="DJY47" s="207"/>
      <c r="DJZ47" s="207"/>
      <c r="DKA47" s="207"/>
      <c r="DKB47" s="207"/>
      <c r="DKC47" s="207"/>
      <c r="DKD47" s="207"/>
      <c r="DKE47" s="207"/>
      <c r="DKF47" s="207"/>
      <c r="DKG47" s="207"/>
      <c r="DKH47" s="207"/>
      <c r="DKI47" s="207"/>
      <c r="DKJ47" s="207"/>
      <c r="DKK47" s="207"/>
      <c r="DKL47" s="207"/>
      <c r="DKM47" s="207"/>
      <c r="DKN47" s="207"/>
      <c r="DKO47" s="207"/>
      <c r="DKP47" s="207"/>
      <c r="DKQ47" s="207"/>
      <c r="DKR47" s="207"/>
      <c r="DKS47" s="207"/>
      <c r="DKT47" s="207"/>
      <c r="DKU47" s="207"/>
      <c r="DKV47" s="207"/>
      <c r="DKW47" s="207"/>
      <c r="DKX47" s="207"/>
      <c r="DKY47" s="207"/>
      <c r="DKZ47" s="207"/>
      <c r="DLA47" s="207"/>
      <c r="DLB47" s="207"/>
      <c r="DLC47" s="207"/>
      <c r="DLD47" s="207"/>
      <c r="DLE47" s="207"/>
      <c r="DLF47" s="207"/>
      <c r="DLG47" s="207"/>
      <c r="DLH47" s="207"/>
      <c r="DLI47" s="207"/>
      <c r="DLJ47" s="207"/>
      <c r="DLK47" s="207"/>
      <c r="DLL47" s="207"/>
      <c r="DLM47" s="207"/>
      <c r="DLN47" s="207"/>
      <c r="DLO47" s="207"/>
      <c r="DLP47" s="207"/>
      <c r="DLQ47" s="207"/>
      <c r="DLR47" s="207"/>
      <c r="DLS47" s="207"/>
      <c r="DLT47" s="207"/>
      <c r="DLU47" s="207"/>
      <c r="DLV47" s="207"/>
      <c r="DLW47" s="207"/>
      <c r="DLX47" s="207"/>
      <c r="DLY47" s="207"/>
      <c r="DLZ47" s="207"/>
      <c r="DMA47" s="207"/>
      <c r="DMB47" s="207"/>
      <c r="DMC47" s="207"/>
      <c r="DMD47" s="207"/>
      <c r="DME47" s="207"/>
      <c r="DMF47" s="207"/>
      <c r="DMG47" s="207"/>
      <c r="DMH47" s="207"/>
      <c r="DMI47" s="207"/>
      <c r="DMJ47" s="207"/>
      <c r="DMK47" s="207"/>
      <c r="DML47" s="207"/>
      <c r="DMM47" s="207"/>
      <c r="DMN47" s="207"/>
      <c r="DMO47" s="207"/>
      <c r="DMP47" s="207"/>
      <c r="DMQ47" s="207"/>
      <c r="DMR47" s="207"/>
      <c r="DMS47" s="207"/>
      <c r="DMT47" s="207"/>
      <c r="DMU47" s="207"/>
      <c r="DMV47" s="207"/>
      <c r="DMW47" s="207"/>
      <c r="DMX47" s="207"/>
      <c r="DMY47" s="207"/>
      <c r="DMZ47" s="207"/>
      <c r="DNA47" s="207"/>
      <c r="DNB47" s="207"/>
      <c r="DNC47" s="207"/>
      <c r="DND47" s="207"/>
      <c r="DNE47" s="207"/>
      <c r="DNF47" s="207"/>
      <c r="DNG47" s="207"/>
      <c r="DNH47" s="207"/>
      <c r="DNI47" s="207"/>
      <c r="DNJ47" s="207"/>
      <c r="DNK47" s="207"/>
      <c r="DNL47" s="207"/>
      <c r="DNM47" s="207"/>
      <c r="DNN47" s="207"/>
      <c r="DNO47" s="207"/>
      <c r="DNP47" s="207"/>
      <c r="DNQ47" s="207"/>
      <c r="DNR47" s="207"/>
      <c r="DNS47" s="207"/>
      <c r="DNT47" s="207"/>
      <c r="DNU47" s="207"/>
      <c r="DNV47" s="207"/>
      <c r="DNW47" s="207"/>
      <c r="DNX47" s="207"/>
      <c r="DNY47" s="207"/>
      <c r="DNZ47" s="207"/>
      <c r="DOA47" s="207"/>
      <c r="DOB47" s="207"/>
      <c r="DOC47" s="207"/>
      <c r="DOD47" s="207"/>
      <c r="DOE47" s="207"/>
      <c r="DOF47" s="207"/>
      <c r="DOG47" s="207"/>
      <c r="DOH47" s="207"/>
      <c r="DOI47" s="207"/>
      <c r="DOJ47" s="207"/>
      <c r="DOK47" s="207"/>
      <c r="DOL47" s="207"/>
      <c r="DOM47" s="207"/>
      <c r="DON47" s="207"/>
      <c r="DOO47" s="207"/>
      <c r="DOP47" s="207"/>
      <c r="DOQ47" s="207"/>
      <c r="DOR47" s="207"/>
      <c r="DOS47" s="207"/>
      <c r="DOT47" s="207"/>
      <c r="DOU47" s="207"/>
      <c r="DOV47" s="207"/>
      <c r="DOW47" s="207"/>
      <c r="DOX47" s="207"/>
      <c r="DOY47" s="207"/>
      <c r="DOZ47" s="207"/>
      <c r="DPA47" s="207"/>
      <c r="DPB47" s="207"/>
      <c r="DPC47" s="207"/>
      <c r="DPD47" s="207"/>
      <c r="DPE47" s="207"/>
      <c r="DPF47" s="207"/>
      <c r="DPG47" s="207"/>
      <c r="DPH47" s="207"/>
      <c r="DPI47" s="207"/>
      <c r="DPJ47" s="207"/>
      <c r="DPK47" s="207"/>
      <c r="DPL47" s="207"/>
      <c r="DPM47" s="207"/>
      <c r="DPN47" s="207"/>
      <c r="DPO47" s="207"/>
      <c r="DPP47" s="207"/>
      <c r="DPQ47" s="207"/>
      <c r="DPR47" s="207"/>
      <c r="DPS47" s="207"/>
      <c r="DPT47" s="207"/>
      <c r="DPU47" s="207"/>
      <c r="DPV47" s="207"/>
      <c r="DPW47" s="207"/>
      <c r="DPX47" s="207"/>
      <c r="DPY47" s="207"/>
      <c r="DPZ47" s="207"/>
      <c r="DQA47" s="207"/>
      <c r="DQB47" s="207"/>
      <c r="DQC47" s="207"/>
      <c r="DQD47" s="207"/>
      <c r="DQE47" s="207"/>
      <c r="DQF47" s="207"/>
      <c r="DQG47" s="207"/>
      <c r="DQH47" s="207"/>
      <c r="DQI47" s="207"/>
      <c r="DQJ47" s="207"/>
      <c r="DQK47" s="207"/>
      <c r="DQL47" s="207"/>
      <c r="DQM47" s="207"/>
      <c r="DQN47" s="207"/>
      <c r="DQO47" s="207"/>
      <c r="DQP47" s="207"/>
      <c r="DQQ47" s="207"/>
      <c r="DQR47" s="207"/>
      <c r="DQS47" s="207"/>
      <c r="DQT47" s="207"/>
      <c r="DQU47" s="207"/>
      <c r="DQV47" s="207"/>
      <c r="DQW47" s="207"/>
      <c r="DQX47" s="207"/>
      <c r="DQY47" s="207"/>
      <c r="DQZ47" s="207"/>
      <c r="DRA47" s="207"/>
      <c r="DRB47" s="207"/>
      <c r="DRC47" s="207"/>
      <c r="DRD47" s="207"/>
      <c r="DRE47" s="207"/>
      <c r="DRF47" s="207"/>
      <c r="DRG47" s="207"/>
      <c r="DRH47" s="207"/>
      <c r="DRI47" s="207"/>
      <c r="DRJ47" s="207"/>
      <c r="DRK47" s="207"/>
      <c r="DRL47" s="207"/>
      <c r="DRM47" s="207"/>
      <c r="DRN47" s="207"/>
      <c r="DRO47" s="207"/>
      <c r="DRP47" s="207"/>
      <c r="DRQ47" s="207"/>
      <c r="DRR47" s="207"/>
      <c r="DRS47" s="207"/>
      <c r="DRT47" s="207"/>
      <c r="DRU47" s="207"/>
      <c r="DRV47" s="207"/>
      <c r="DRW47" s="207"/>
      <c r="DRX47" s="207"/>
      <c r="DRY47" s="207"/>
      <c r="DRZ47" s="207"/>
      <c r="DSA47" s="207"/>
      <c r="DSB47" s="207"/>
      <c r="DSC47" s="207"/>
      <c r="DSD47" s="207"/>
      <c r="DSE47" s="207"/>
      <c r="DSF47" s="207"/>
      <c r="DSG47" s="207"/>
      <c r="DSH47" s="207"/>
      <c r="DSI47" s="207"/>
      <c r="DSJ47" s="207"/>
      <c r="DSK47" s="207"/>
      <c r="DSL47" s="207"/>
      <c r="DSM47" s="207"/>
      <c r="DSN47" s="207"/>
      <c r="DSO47" s="207"/>
      <c r="DSP47" s="207"/>
      <c r="DSQ47" s="207"/>
      <c r="DSR47" s="207"/>
      <c r="DSS47" s="207"/>
      <c r="DST47" s="207"/>
      <c r="DSU47" s="207"/>
      <c r="DSV47" s="207"/>
      <c r="DSW47" s="207"/>
      <c r="DSX47" s="207"/>
      <c r="DSY47" s="207"/>
      <c r="DSZ47" s="207"/>
      <c r="DTA47" s="207"/>
      <c r="DTB47" s="207"/>
      <c r="DTC47" s="207"/>
      <c r="DTD47" s="207"/>
      <c r="DTE47" s="207"/>
      <c r="DTF47" s="207"/>
      <c r="DTG47" s="207"/>
      <c r="DTH47" s="207"/>
      <c r="DTI47" s="207"/>
      <c r="DTJ47" s="207"/>
      <c r="DTK47" s="207"/>
      <c r="DTL47" s="207"/>
      <c r="DTM47" s="207"/>
      <c r="DTN47" s="207"/>
      <c r="DTO47" s="207"/>
      <c r="DTP47" s="207"/>
      <c r="DTQ47" s="207"/>
      <c r="DTR47" s="207"/>
      <c r="DTS47" s="207"/>
      <c r="DTT47" s="207"/>
      <c r="DTU47" s="207"/>
      <c r="DTV47" s="207"/>
      <c r="DTW47" s="207"/>
      <c r="DTX47" s="207"/>
      <c r="DTY47" s="207"/>
      <c r="DTZ47" s="207"/>
      <c r="DUA47" s="207"/>
      <c r="DUB47" s="207"/>
      <c r="DUC47" s="207"/>
      <c r="DUD47" s="207"/>
      <c r="DUE47" s="207"/>
      <c r="DUF47" s="207"/>
      <c r="DUG47" s="207"/>
      <c r="DUH47" s="207"/>
      <c r="DUI47" s="207"/>
      <c r="DUJ47" s="207"/>
      <c r="DUK47" s="207"/>
      <c r="DUL47" s="207"/>
      <c r="DUM47" s="207"/>
      <c r="DUN47" s="207"/>
      <c r="DUO47" s="207"/>
      <c r="DUP47" s="207"/>
      <c r="DUQ47" s="207"/>
      <c r="DUR47" s="207"/>
      <c r="DUS47" s="207"/>
      <c r="DUT47" s="207"/>
      <c r="DUU47" s="207"/>
      <c r="DUV47" s="207"/>
      <c r="DUW47" s="207"/>
      <c r="DUX47" s="207"/>
      <c r="DUY47" s="207"/>
      <c r="DUZ47" s="207"/>
      <c r="DVA47" s="207"/>
      <c r="DVB47" s="207"/>
      <c r="DVC47" s="207"/>
      <c r="DVD47" s="207"/>
      <c r="DVE47" s="207"/>
      <c r="DVF47" s="207"/>
      <c r="DVG47" s="207"/>
      <c r="DVH47" s="207"/>
      <c r="DVI47" s="207"/>
      <c r="DVJ47" s="207"/>
      <c r="DVK47" s="207"/>
      <c r="DVL47" s="207"/>
      <c r="DVM47" s="207"/>
      <c r="DVN47" s="207"/>
      <c r="DVO47" s="207"/>
      <c r="DVP47" s="207"/>
      <c r="DVQ47" s="207"/>
      <c r="DVR47" s="207"/>
      <c r="DVS47" s="207"/>
      <c r="DVT47" s="207"/>
      <c r="DVU47" s="207"/>
      <c r="DVV47" s="207"/>
      <c r="DVW47" s="207"/>
      <c r="DVX47" s="207"/>
      <c r="DVY47" s="207"/>
      <c r="DVZ47" s="207"/>
      <c r="DWA47" s="207"/>
      <c r="DWB47" s="207"/>
      <c r="DWC47" s="207"/>
      <c r="DWD47" s="207"/>
      <c r="DWE47" s="207"/>
      <c r="DWF47" s="207"/>
      <c r="DWG47" s="207"/>
      <c r="DWH47" s="207"/>
      <c r="DWI47" s="207"/>
      <c r="DWJ47" s="207"/>
      <c r="DWK47" s="207"/>
      <c r="DWL47" s="207"/>
      <c r="DWM47" s="207"/>
      <c r="DWN47" s="207"/>
      <c r="DWO47" s="207"/>
      <c r="DWP47" s="207"/>
      <c r="DWQ47" s="207"/>
      <c r="DWR47" s="207"/>
      <c r="DWS47" s="207"/>
      <c r="DWT47" s="207"/>
      <c r="DWU47" s="207"/>
      <c r="DWV47" s="207"/>
      <c r="DWW47" s="207"/>
      <c r="DWX47" s="207"/>
      <c r="DWY47" s="207"/>
      <c r="DWZ47" s="207"/>
      <c r="DXA47" s="207"/>
      <c r="DXB47" s="207"/>
      <c r="DXC47" s="207"/>
      <c r="DXD47" s="207"/>
      <c r="DXE47" s="207"/>
      <c r="DXF47" s="207"/>
      <c r="DXG47" s="207"/>
      <c r="DXH47" s="207"/>
      <c r="DXI47" s="207"/>
      <c r="DXJ47" s="207"/>
      <c r="DXK47" s="207"/>
      <c r="DXL47" s="207"/>
      <c r="DXM47" s="207"/>
      <c r="DXN47" s="207"/>
      <c r="DXO47" s="207"/>
      <c r="DXP47" s="207"/>
      <c r="DXQ47" s="207"/>
      <c r="DXR47" s="207"/>
      <c r="DXS47" s="207"/>
      <c r="DXT47" s="207"/>
      <c r="DXU47" s="207"/>
      <c r="DXV47" s="207"/>
      <c r="DXW47" s="207"/>
      <c r="DXX47" s="207"/>
      <c r="DXY47" s="207"/>
      <c r="DXZ47" s="207"/>
      <c r="DYA47" s="207"/>
      <c r="DYB47" s="207"/>
      <c r="DYC47" s="207"/>
      <c r="DYD47" s="207"/>
      <c r="DYE47" s="207"/>
      <c r="DYF47" s="207"/>
      <c r="DYG47" s="207"/>
      <c r="DYH47" s="207"/>
      <c r="DYI47" s="207"/>
      <c r="DYJ47" s="207"/>
      <c r="DYK47" s="207"/>
      <c r="DYL47" s="207"/>
      <c r="DYM47" s="207"/>
      <c r="DYN47" s="207"/>
      <c r="DYO47" s="207"/>
      <c r="DYP47" s="207"/>
      <c r="DYQ47" s="207"/>
      <c r="DYR47" s="207"/>
      <c r="DYS47" s="207"/>
      <c r="DYT47" s="207"/>
      <c r="DYU47" s="207"/>
      <c r="DYV47" s="207"/>
      <c r="DYW47" s="207"/>
      <c r="DYX47" s="207"/>
      <c r="DYY47" s="207"/>
      <c r="DYZ47" s="207"/>
      <c r="DZA47" s="207"/>
      <c r="DZB47" s="207"/>
      <c r="DZC47" s="207"/>
      <c r="DZD47" s="207"/>
      <c r="DZE47" s="207"/>
      <c r="DZF47" s="207"/>
      <c r="DZG47" s="207"/>
      <c r="DZH47" s="207"/>
      <c r="DZI47" s="207"/>
      <c r="DZJ47" s="207"/>
      <c r="DZK47" s="207"/>
      <c r="DZL47" s="207"/>
      <c r="DZM47" s="207"/>
      <c r="DZN47" s="207"/>
      <c r="DZO47" s="207"/>
      <c r="DZP47" s="207"/>
      <c r="DZQ47" s="207"/>
      <c r="DZR47" s="207"/>
      <c r="DZS47" s="207"/>
      <c r="DZT47" s="207"/>
      <c r="DZU47" s="207"/>
      <c r="DZV47" s="207"/>
      <c r="DZW47" s="207"/>
      <c r="DZX47" s="207"/>
      <c r="DZY47" s="207"/>
      <c r="DZZ47" s="207"/>
      <c r="EAA47" s="207"/>
      <c r="EAB47" s="207"/>
      <c r="EAC47" s="207"/>
      <c r="EAD47" s="207"/>
      <c r="EAE47" s="207"/>
      <c r="EAF47" s="207"/>
      <c r="EAG47" s="207"/>
      <c r="EAH47" s="207"/>
      <c r="EAI47" s="207"/>
      <c r="EAJ47" s="207"/>
      <c r="EAK47" s="207"/>
      <c r="EAL47" s="207"/>
      <c r="EAM47" s="207"/>
      <c r="EAN47" s="207"/>
      <c r="EAO47" s="207"/>
      <c r="EAP47" s="207"/>
      <c r="EAQ47" s="207"/>
      <c r="EAR47" s="207"/>
      <c r="EAS47" s="207"/>
      <c r="EAT47" s="207"/>
      <c r="EAU47" s="207"/>
      <c r="EAV47" s="207"/>
      <c r="EAW47" s="207"/>
      <c r="EAX47" s="207"/>
      <c r="EAY47" s="207"/>
      <c r="EAZ47" s="207"/>
      <c r="EBA47" s="207"/>
      <c r="EBB47" s="207"/>
      <c r="EBC47" s="207"/>
      <c r="EBD47" s="207"/>
      <c r="EBE47" s="207"/>
      <c r="EBF47" s="207"/>
      <c r="EBG47" s="207"/>
      <c r="EBH47" s="207"/>
      <c r="EBI47" s="207"/>
      <c r="EBJ47" s="207"/>
      <c r="EBK47" s="207"/>
      <c r="EBL47" s="207"/>
      <c r="EBM47" s="207"/>
      <c r="EBN47" s="207"/>
      <c r="EBO47" s="207"/>
      <c r="EBP47" s="207"/>
      <c r="EBQ47" s="207"/>
      <c r="EBR47" s="207"/>
      <c r="EBS47" s="207"/>
      <c r="EBT47" s="207"/>
      <c r="EBU47" s="207"/>
      <c r="EBV47" s="207"/>
      <c r="EBW47" s="207"/>
      <c r="EBX47" s="207"/>
      <c r="EBY47" s="207"/>
      <c r="EBZ47" s="207"/>
      <c r="ECA47" s="207"/>
      <c r="ECB47" s="207"/>
      <c r="ECC47" s="207"/>
      <c r="ECD47" s="207"/>
      <c r="ECE47" s="207"/>
      <c r="ECF47" s="207"/>
      <c r="ECG47" s="207"/>
      <c r="ECH47" s="207"/>
      <c r="ECI47" s="207"/>
      <c r="ECJ47" s="207"/>
      <c r="ECK47" s="207"/>
      <c r="ECL47" s="207"/>
      <c r="ECM47" s="207"/>
      <c r="ECN47" s="207"/>
      <c r="ECO47" s="207"/>
      <c r="ECP47" s="207"/>
      <c r="ECQ47" s="207"/>
      <c r="ECR47" s="207"/>
      <c r="ECS47" s="207"/>
      <c r="ECT47" s="207"/>
      <c r="ECU47" s="207"/>
      <c r="ECV47" s="207"/>
      <c r="ECW47" s="207"/>
      <c r="ECX47" s="207"/>
      <c r="ECY47" s="207"/>
      <c r="ECZ47" s="207"/>
      <c r="EDA47" s="207"/>
      <c r="EDB47" s="207"/>
      <c r="EDC47" s="207"/>
      <c r="EDD47" s="207"/>
      <c r="EDE47" s="207"/>
      <c r="EDF47" s="207"/>
      <c r="EDG47" s="207"/>
      <c r="EDH47" s="207"/>
      <c r="EDI47" s="207"/>
      <c r="EDJ47" s="207"/>
      <c r="EDK47" s="207"/>
      <c r="EDL47" s="207"/>
      <c r="EDM47" s="207"/>
      <c r="EDN47" s="207"/>
      <c r="EDO47" s="207"/>
      <c r="EDP47" s="207"/>
      <c r="EDQ47" s="207"/>
      <c r="EDR47" s="207"/>
      <c r="EDS47" s="207"/>
      <c r="EDT47" s="207"/>
      <c r="EDU47" s="207"/>
      <c r="EDV47" s="207"/>
      <c r="EDW47" s="207"/>
      <c r="EDX47" s="207"/>
      <c r="EDY47" s="207"/>
      <c r="EDZ47" s="207"/>
      <c r="EEA47" s="207"/>
      <c r="EEB47" s="207"/>
      <c r="EEC47" s="207"/>
      <c r="EED47" s="207"/>
      <c r="EEE47" s="207"/>
      <c r="EEF47" s="207"/>
      <c r="EEG47" s="207"/>
      <c r="EEH47" s="207"/>
      <c r="EEI47" s="207"/>
      <c r="EEJ47" s="207"/>
      <c r="EEK47" s="207"/>
      <c r="EEL47" s="207"/>
      <c r="EEM47" s="207"/>
      <c r="EEN47" s="207"/>
      <c r="EEO47" s="207"/>
      <c r="EEP47" s="207"/>
      <c r="EEQ47" s="207"/>
      <c r="EER47" s="207"/>
      <c r="EES47" s="207"/>
      <c r="EET47" s="207"/>
      <c r="EEU47" s="207"/>
      <c r="EEV47" s="207"/>
      <c r="EEW47" s="207"/>
      <c r="EEX47" s="207"/>
      <c r="EEY47" s="207"/>
      <c r="EEZ47" s="207"/>
      <c r="EFA47" s="207"/>
      <c r="EFB47" s="207"/>
      <c r="EFC47" s="207"/>
      <c r="EFD47" s="207"/>
      <c r="EFE47" s="207"/>
      <c r="EFF47" s="207"/>
      <c r="EFG47" s="207"/>
      <c r="EFH47" s="207"/>
      <c r="EFI47" s="207"/>
      <c r="EFJ47" s="207"/>
      <c r="EFK47" s="207"/>
      <c r="EFL47" s="207"/>
      <c r="EFM47" s="207"/>
      <c r="EFN47" s="207"/>
      <c r="EFO47" s="207"/>
      <c r="EFP47" s="207"/>
      <c r="EFQ47" s="207"/>
      <c r="EFR47" s="207"/>
      <c r="EFS47" s="207"/>
      <c r="EFT47" s="207"/>
      <c r="EFU47" s="207"/>
      <c r="EFV47" s="207"/>
      <c r="EFW47" s="207"/>
      <c r="EFX47" s="207"/>
      <c r="EFY47" s="207"/>
      <c r="EFZ47" s="207"/>
      <c r="EGA47" s="207"/>
      <c r="EGB47" s="207"/>
      <c r="EGC47" s="207"/>
      <c r="EGD47" s="207"/>
      <c r="EGE47" s="207"/>
      <c r="EGF47" s="207"/>
      <c r="EGG47" s="207"/>
      <c r="EGH47" s="207"/>
      <c r="EGI47" s="207"/>
      <c r="EGJ47" s="207"/>
      <c r="EGK47" s="207"/>
      <c r="EGL47" s="207"/>
      <c r="EGM47" s="207"/>
      <c r="EGN47" s="207"/>
      <c r="EGO47" s="207"/>
      <c r="EGP47" s="207"/>
      <c r="EGQ47" s="207"/>
      <c r="EGR47" s="207"/>
      <c r="EGS47" s="207"/>
      <c r="EGT47" s="207"/>
      <c r="EGU47" s="207"/>
      <c r="EGV47" s="207"/>
      <c r="EGW47" s="207"/>
      <c r="EGX47" s="207"/>
      <c r="EGY47" s="207"/>
      <c r="EGZ47" s="207"/>
      <c r="EHA47" s="207"/>
      <c r="EHB47" s="207"/>
      <c r="EHC47" s="207"/>
      <c r="EHD47" s="207"/>
      <c r="EHE47" s="207"/>
      <c r="EHF47" s="207"/>
      <c r="EHG47" s="207"/>
      <c r="EHH47" s="207"/>
      <c r="EHI47" s="207"/>
      <c r="EHJ47" s="207"/>
      <c r="EHK47" s="207"/>
      <c r="EHL47" s="207"/>
      <c r="EHM47" s="207"/>
      <c r="EHN47" s="207"/>
      <c r="EHO47" s="207"/>
      <c r="EHP47" s="207"/>
      <c r="EHQ47" s="207"/>
      <c r="EHR47" s="207"/>
      <c r="EHS47" s="207"/>
      <c r="EHT47" s="207"/>
      <c r="EHU47" s="207"/>
      <c r="EHV47" s="207"/>
      <c r="EHW47" s="207"/>
      <c r="EHX47" s="207"/>
      <c r="EHY47" s="207"/>
      <c r="EHZ47" s="207"/>
      <c r="EIA47" s="207"/>
      <c r="EIB47" s="207"/>
      <c r="EIC47" s="207"/>
      <c r="EID47" s="207"/>
      <c r="EIE47" s="207"/>
      <c r="EIF47" s="207"/>
      <c r="EIG47" s="207"/>
      <c r="EIH47" s="207"/>
      <c r="EII47" s="207"/>
      <c r="EIJ47" s="207"/>
      <c r="EIK47" s="207"/>
      <c r="EIL47" s="207"/>
      <c r="EIM47" s="207"/>
      <c r="EIN47" s="207"/>
      <c r="EIO47" s="207"/>
      <c r="EIP47" s="207"/>
      <c r="EIQ47" s="207"/>
      <c r="EIR47" s="207"/>
      <c r="EIS47" s="207"/>
      <c r="EIT47" s="207"/>
      <c r="EIU47" s="207"/>
      <c r="EIV47" s="207"/>
      <c r="EIW47" s="207"/>
      <c r="EIX47" s="207"/>
      <c r="EIY47" s="207"/>
      <c r="EIZ47" s="207"/>
      <c r="EJA47" s="207"/>
      <c r="EJB47" s="207"/>
      <c r="EJC47" s="207"/>
      <c r="EJD47" s="207"/>
      <c r="EJE47" s="207"/>
      <c r="EJF47" s="207"/>
      <c r="EJG47" s="207"/>
      <c r="EJH47" s="207"/>
      <c r="EJI47" s="207"/>
      <c r="EJJ47" s="207"/>
      <c r="EJK47" s="207"/>
      <c r="EJL47" s="207"/>
      <c r="EJM47" s="207"/>
      <c r="EJN47" s="207"/>
      <c r="EJO47" s="207"/>
      <c r="EJP47" s="207"/>
      <c r="EJQ47" s="207"/>
      <c r="EJR47" s="207"/>
      <c r="EJS47" s="207"/>
      <c r="EJT47" s="207"/>
      <c r="EJU47" s="207"/>
      <c r="EJV47" s="207"/>
      <c r="EJW47" s="207"/>
      <c r="EJX47" s="207"/>
      <c r="EJY47" s="207"/>
      <c r="EJZ47" s="207"/>
      <c r="EKA47" s="207"/>
      <c r="EKB47" s="207"/>
      <c r="EKC47" s="207"/>
      <c r="EKD47" s="207"/>
      <c r="EKE47" s="207"/>
      <c r="EKF47" s="207"/>
      <c r="EKG47" s="207"/>
      <c r="EKH47" s="207"/>
      <c r="EKI47" s="207"/>
      <c r="EKJ47" s="207"/>
      <c r="EKK47" s="207"/>
      <c r="EKL47" s="207"/>
      <c r="EKM47" s="207"/>
      <c r="EKN47" s="207"/>
      <c r="EKO47" s="207"/>
      <c r="EKP47" s="207"/>
      <c r="EKQ47" s="207"/>
      <c r="EKR47" s="207"/>
      <c r="EKS47" s="207"/>
      <c r="EKT47" s="207"/>
      <c r="EKU47" s="207"/>
      <c r="EKV47" s="207"/>
      <c r="EKW47" s="207"/>
      <c r="EKX47" s="207"/>
      <c r="EKY47" s="207"/>
      <c r="EKZ47" s="207"/>
      <c r="ELA47" s="207"/>
      <c r="ELB47" s="207"/>
      <c r="ELC47" s="207"/>
      <c r="ELD47" s="207"/>
      <c r="ELE47" s="207"/>
      <c r="ELF47" s="207"/>
      <c r="ELG47" s="207"/>
      <c r="ELH47" s="207"/>
      <c r="ELI47" s="207"/>
      <c r="ELJ47" s="207"/>
      <c r="ELK47" s="207"/>
      <c r="ELL47" s="207"/>
      <c r="ELM47" s="207"/>
      <c r="ELN47" s="207"/>
      <c r="ELO47" s="207"/>
      <c r="ELP47" s="207"/>
      <c r="ELQ47" s="207"/>
      <c r="ELR47" s="207"/>
      <c r="ELS47" s="207"/>
      <c r="ELT47" s="207"/>
      <c r="ELU47" s="207"/>
      <c r="ELV47" s="207"/>
      <c r="ELW47" s="207"/>
      <c r="ELX47" s="207"/>
      <c r="ELY47" s="207"/>
      <c r="ELZ47" s="207"/>
      <c r="EMA47" s="207"/>
      <c r="EMB47" s="207"/>
      <c r="EMC47" s="207"/>
      <c r="EMD47" s="207"/>
      <c r="EME47" s="207"/>
      <c r="EMF47" s="207"/>
      <c r="EMG47" s="207"/>
      <c r="EMH47" s="207"/>
      <c r="EMI47" s="207"/>
      <c r="EMJ47" s="207"/>
      <c r="EMK47" s="207"/>
      <c r="EML47" s="207"/>
      <c r="EMM47" s="207"/>
      <c r="EMN47" s="207"/>
      <c r="EMO47" s="207"/>
      <c r="EMP47" s="207"/>
      <c r="EMQ47" s="207"/>
      <c r="EMR47" s="207"/>
      <c r="EMS47" s="207"/>
      <c r="EMT47" s="207"/>
      <c r="EMU47" s="207"/>
      <c r="EMV47" s="207"/>
      <c r="EMW47" s="207"/>
      <c r="EMX47" s="207"/>
      <c r="EMY47" s="207"/>
      <c r="EMZ47" s="207"/>
      <c r="ENA47" s="207"/>
      <c r="ENB47" s="207"/>
      <c r="ENC47" s="207"/>
      <c r="END47" s="207"/>
      <c r="ENE47" s="207"/>
      <c r="ENF47" s="207"/>
      <c r="ENG47" s="207"/>
      <c r="ENH47" s="207"/>
      <c r="ENI47" s="207"/>
      <c r="ENJ47" s="207"/>
      <c r="ENK47" s="207"/>
      <c r="ENL47" s="207"/>
      <c r="ENM47" s="207"/>
      <c r="ENN47" s="207"/>
      <c r="ENO47" s="207"/>
      <c r="ENP47" s="207"/>
      <c r="ENQ47" s="207"/>
      <c r="ENR47" s="207"/>
      <c r="ENS47" s="207"/>
      <c r="ENT47" s="207"/>
      <c r="ENU47" s="207"/>
      <c r="ENV47" s="207"/>
      <c r="ENW47" s="207"/>
      <c r="ENX47" s="207"/>
      <c r="ENY47" s="207"/>
      <c r="ENZ47" s="207"/>
      <c r="EOA47" s="207"/>
      <c r="EOB47" s="207"/>
      <c r="EOC47" s="207"/>
      <c r="EOD47" s="207"/>
      <c r="EOE47" s="207"/>
      <c r="EOF47" s="207"/>
      <c r="EOG47" s="207"/>
      <c r="EOH47" s="207"/>
      <c r="EOI47" s="207"/>
      <c r="EOJ47" s="207"/>
      <c r="EOK47" s="207"/>
      <c r="EOL47" s="207"/>
      <c r="EOM47" s="207"/>
      <c r="EON47" s="207"/>
      <c r="EOO47" s="207"/>
      <c r="EOP47" s="207"/>
      <c r="EOQ47" s="207"/>
      <c r="EOR47" s="207"/>
      <c r="EOS47" s="207"/>
      <c r="EOT47" s="207"/>
      <c r="EOU47" s="207"/>
      <c r="EOV47" s="207"/>
      <c r="EOW47" s="207"/>
      <c r="EOX47" s="207"/>
      <c r="EOY47" s="207"/>
      <c r="EOZ47" s="207"/>
      <c r="EPA47" s="207"/>
      <c r="EPB47" s="207"/>
      <c r="EPC47" s="207"/>
      <c r="EPD47" s="207"/>
      <c r="EPE47" s="207"/>
      <c r="EPF47" s="207"/>
      <c r="EPG47" s="207"/>
      <c r="EPH47" s="207"/>
      <c r="EPI47" s="207"/>
      <c r="EPJ47" s="207"/>
      <c r="EPK47" s="207"/>
      <c r="EPL47" s="207"/>
      <c r="EPM47" s="207"/>
      <c r="EPN47" s="207"/>
      <c r="EPO47" s="207"/>
      <c r="EPP47" s="207"/>
      <c r="EPQ47" s="207"/>
      <c r="EPR47" s="207"/>
      <c r="EPS47" s="207"/>
      <c r="EPT47" s="207"/>
      <c r="EPU47" s="207"/>
      <c r="EPV47" s="207"/>
      <c r="EPW47" s="207"/>
      <c r="EPX47" s="207"/>
      <c r="EPY47" s="207"/>
      <c r="EPZ47" s="207"/>
      <c r="EQA47" s="207"/>
      <c r="EQB47" s="207"/>
      <c r="EQC47" s="207"/>
      <c r="EQD47" s="207"/>
      <c r="EQE47" s="207"/>
      <c r="EQF47" s="207"/>
      <c r="EQG47" s="207"/>
      <c r="EQH47" s="207"/>
      <c r="EQI47" s="207"/>
      <c r="EQJ47" s="207"/>
      <c r="EQK47" s="207"/>
      <c r="EQL47" s="207"/>
      <c r="EQM47" s="207"/>
      <c r="EQN47" s="207"/>
      <c r="EQO47" s="207"/>
      <c r="EQP47" s="207"/>
      <c r="EQQ47" s="207"/>
      <c r="EQR47" s="207"/>
      <c r="EQS47" s="207"/>
      <c r="EQT47" s="207"/>
      <c r="EQU47" s="207"/>
      <c r="EQV47" s="207"/>
      <c r="EQW47" s="207"/>
      <c r="EQX47" s="207"/>
      <c r="EQY47" s="207"/>
      <c r="EQZ47" s="207"/>
      <c r="ERA47" s="207"/>
      <c r="ERB47" s="207"/>
      <c r="ERC47" s="207"/>
      <c r="ERD47" s="207"/>
      <c r="ERE47" s="207"/>
      <c r="ERF47" s="207"/>
      <c r="ERG47" s="207"/>
      <c r="ERH47" s="207"/>
      <c r="ERI47" s="207"/>
      <c r="ERJ47" s="207"/>
      <c r="ERK47" s="207"/>
      <c r="ERL47" s="207"/>
      <c r="ERM47" s="207"/>
      <c r="ERN47" s="207"/>
      <c r="ERO47" s="207"/>
      <c r="ERP47" s="207"/>
      <c r="ERQ47" s="207"/>
      <c r="ERR47" s="207"/>
      <c r="ERS47" s="207"/>
      <c r="ERT47" s="207"/>
      <c r="ERU47" s="207"/>
      <c r="ERV47" s="207"/>
      <c r="ERW47" s="207"/>
      <c r="ERX47" s="207"/>
      <c r="ERY47" s="207"/>
      <c r="ERZ47" s="207"/>
      <c r="ESA47" s="207"/>
      <c r="ESB47" s="207"/>
      <c r="ESC47" s="207"/>
      <c r="ESD47" s="207"/>
      <c r="ESE47" s="207"/>
      <c r="ESF47" s="207"/>
      <c r="ESG47" s="207"/>
      <c r="ESH47" s="207"/>
      <c r="ESI47" s="207"/>
      <c r="ESJ47" s="207"/>
      <c r="ESK47" s="207"/>
      <c r="ESL47" s="207"/>
      <c r="ESM47" s="207"/>
      <c r="ESN47" s="207"/>
      <c r="ESO47" s="207"/>
      <c r="ESP47" s="207"/>
      <c r="ESQ47" s="207"/>
      <c r="ESR47" s="207"/>
      <c r="ESS47" s="207"/>
      <c r="EST47" s="207"/>
      <c r="ESU47" s="207"/>
      <c r="ESV47" s="207"/>
      <c r="ESW47" s="207"/>
      <c r="ESX47" s="207"/>
      <c r="ESY47" s="207"/>
      <c r="ESZ47" s="207"/>
      <c r="ETA47" s="207"/>
      <c r="ETB47" s="207"/>
      <c r="ETC47" s="207"/>
      <c r="ETD47" s="207"/>
      <c r="ETE47" s="207"/>
      <c r="ETF47" s="207"/>
      <c r="ETG47" s="207"/>
      <c r="ETH47" s="207"/>
      <c r="ETI47" s="207"/>
      <c r="ETJ47" s="207"/>
      <c r="ETK47" s="207"/>
      <c r="ETL47" s="207"/>
      <c r="ETM47" s="207"/>
      <c r="ETN47" s="207"/>
      <c r="ETO47" s="207"/>
      <c r="ETP47" s="207"/>
      <c r="ETQ47" s="207"/>
      <c r="ETR47" s="207"/>
      <c r="ETS47" s="207"/>
      <c r="ETT47" s="207"/>
      <c r="ETU47" s="207"/>
      <c r="ETV47" s="207"/>
      <c r="ETW47" s="207"/>
      <c r="ETX47" s="207"/>
      <c r="ETY47" s="207"/>
      <c r="ETZ47" s="207"/>
      <c r="EUA47" s="207"/>
      <c r="EUB47" s="207"/>
      <c r="EUC47" s="207"/>
      <c r="EUD47" s="207"/>
      <c r="EUE47" s="207"/>
      <c r="EUF47" s="207"/>
      <c r="EUG47" s="207"/>
      <c r="EUH47" s="207"/>
      <c r="EUI47" s="207"/>
      <c r="EUJ47" s="207"/>
      <c r="EUK47" s="207"/>
      <c r="EUL47" s="207"/>
      <c r="EUM47" s="207"/>
      <c r="EUN47" s="207"/>
      <c r="EUO47" s="207"/>
      <c r="EUP47" s="207"/>
      <c r="EUQ47" s="207"/>
      <c r="EUR47" s="207"/>
      <c r="EUS47" s="207"/>
      <c r="EUT47" s="207"/>
      <c r="EUU47" s="207"/>
      <c r="EUV47" s="207"/>
      <c r="EUW47" s="207"/>
      <c r="EUX47" s="207"/>
      <c r="EUY47" s="207"/>
      <c r="EUZ47" s="207"/>
      <c r="EVA47" s="207"/>
      <c r="EVB47" s="207"/>
      <c r="EVC47" s="207"/>
      <c r="EVD47" s="207"/>
      <c r="EVE47" s="207"/>
      <c r="EVF47" s="207"/>
      <c r="EVG47" s="207"/>
      <c r="EVH47" s="207"/>
      <c r="EVI47" s="207"/>
      <c r="EVJ47" s="207"/>
      <c r="EVK47" s="207"/>
      <c r="EVL47" s="207"/>
      <c r="EVM47" s="207"/>
      <c r="EVN47" s="207"/>
      <c r="EVO47" s="207"/>
      <c r="EVP47" s="207"/>
      <c r="EVQ47" s="207"/>
      <c r="EVR47" s="207"/>
      <c r="EVS47" s="207"/>
      <c r="EVT47" s="207"/>
      <c r="EVU47" s="207"/>
      <c r="EVV47" s="207"/>
      <c r="EVW47" s="207"/>
      <c r="EVX47" s="207"/>
      <c r="EVY47" s="207"/>
      <c r="EVZ47" s="207"/>
      <c r="EWA47" s="207"/>
      <c r="EWB47" s="207"/>
      <c r="EWC47" s="207"/>
      <c r="EWD47" s="207"/>
      <c r="EWE47" s="207"/>
      <c r="EWF47" s="207"/>
      <c r="EWG47" s="207"/>
      <c r="EWH47" s="207"/>
      <c r="EWI47" s="207"/>
      <c r="EWJ47" s="207"/>
      <c r="EWK47" s="207"/>
      <c r="EWL47" s="207"/>
      <c r="EWM47" s="207"/>
      <c r="EWN47" s="207"/>
      <c r="EWO47" s="207"/>
      <c r="EWP47" s="207"/>
      <c r="EWQ47" s="207"/>
      <c r="EWR47" s="207"/>
      <c r="EWS47" s="207"/>
      <c r="EWT47" s="207"/>
      <c r="EWU47" s="207"/>
      <c r="EWV47" s="207"/>
      <c r="EWW47" s="207"/>
      <c r="EWX47" s="207"/>
      <c r="EWY47" s="207"/>
      <c r="EWZ47" s="207"/>
      <c r="EXA47" s="207"/>
      <c r="EXB47" s="207"/>
      <c r="EXC47" s="207"/>
      <c r="EXD47" s="207"/>
      <c r="EXE47" s="207"/>
      <c r="EXF47" s="207"/>
      <c r="EXG47" s="207"/>
      <c r="EXH47" s="207"/>
      <c r="EXI47" s="207"/>
      <c r="EXJ47" s="207"/>
      <c r="EXK47" s="207"/>
      <c r="EXL47" s="207"/>
      <c r="EXM47" s="207"/>
      <c r="EXN47" s="207"/>
      <c r="EXO47" s="207"/>
      <c r="EXP47" s="207"/>
      <c r="EXQ47" s="207"/>
      <c r="EXR47" s="207"/>
      <c r="EXS47" s="207"/>
      <c r="EXT47" s="207"/>
      <c r="EXU47" s="207"/>
      <c r="EXV47" s="207"/>
      <c r="EXW47" s="207"/>
      <c r="EXX47" s="207"/>
      <c r="EXY47" s="207"/>
      <c r="EXZ47" s="207"/>
      <c r="EYA47" s="207"/>
      <c r="EYB47" s="207"/>
      <c r="EYC47" s="207"/>
      <c r="EYD47" s="207"/>
      <c r="EYE47" s="207"/>
      <c r="EYF47" s="207"/>
      <c r="EYG47" s="207"/>
      <c r="EYH47" s="207"/>
      <c r="EYI47" s="207"/>
      <c r="EYJ47" s="207"/>
      <c r="EYK47" s="207"/>
      <c r="EYL47" s="207"/>
      <c r="EYM47" s="207"/>
      <c r="EYN47" s="207"/>
      <c r="EYO47" s="207"/>
      <c r="EYP47" s="207"/>
      <c r="EYQ47" s="207"/>
      <c r="EYR47" s="207"/>
      <c r="EYS47" s="207"/>
      <c r="EYT47" s="207"/>
      <c r="EYU47" s="207"/>
      <c r="EYV47" s="207"/>
      <c r="EYW47" s="207"/>
      <c r="EYX47" s="207"/>
      <c r="EYY47" s="207"/>
      <c r="EYZ47" s="207"/>
      <c r="EZA47" s="207"/>
      <c r="EZB47" s="207"/>
      <c r="EZC47" s="207"/>
      <c r="EZD47" s="207"/>
      <c r="EZE47" s="207"/>
      <c r="EZF47" s="207"/>
      <c r="EZG47" s="207"/>
      <c r="EZH47" s="207"/>
      <c r="EZI47" s="207"/>
      <c r="EZJ47" s="207"/>
      <c r="EZK47" s="207"/>
      <c r="EZL47" s="207"/>
      <c r="EZM47" s="207"/>
      <c r="EZN47" s="207"/>
      <c r="EZO47" s="207"/>
      <c r="EZP47" s="207"/>
      <c r="EZQ47" s="207"/>
      <c r="EZR47" s="207"/>
      <c r="EZS47" s="207"/>
      <c r="EZT47" s="207"/>
      <c r="EZU47" s="207"/>
      <c r="EZV47" s="207"/>
      <c r="EZW47" s="207"/>
      <c r="EZX47" s="207"/>
      <c r="EZY47" s="207"/>
      <c r="EZZ47" s="207"/>
      <c r="FAA47" s="207"/>
      <c r="FAB47" s="207"/>
      <c r="FAC47" s="207"/>
      <c r="FAD47" s="207"/>
      <c r="FAE47" s="207"/>
      <c r="FAF47" s="207"/>
      <c r="FAG47" s="207"/>
      <c r="FAH47" s="207"/>
      <c r="FAI47" s="207"/>
      <c r="FAJ47" s="207"/>
      <c r="FAK47" s="207"/>
      <c r="FAL47" s="207"/>
      <c r="FAM47" s="207"/>
      <c r="FAN47" s="207"/>
      <c r="FAO47" s="207"/>
      <c r="FAP47" s="207"/>
      <c r="FAQ47" s="207"/>
      <c r="FAR47" s="207"/>
      <c r="FAS47" s="207"/>
      <c r="FAT47" s="207"/>
      <c r="FAU47" s="207"/>
      <c r="FAV47" s="207"/>
      <c r="FAW47" s="207"/>
      <c r="FAX47" s="207"/>
      <c r="FAY47" s="207"/>
      <c r="FAZ47" s="207"/>
      <c r="FBA47" s="207"/>
      <c r="FBB47" s="207"/>
      <c r="FBC47" s="207"/>
      <c r="FBD47" s="207"/>
      <c r="FBE47" s="207"/>
      <c r="FBF47" s="207"/>
      <c r="FBG47" s="207"/>
      <c r="FBH47" s="207"/>
      <c r="FBI47" s="207"/>
      <c r="FBJ47" s="207"/>
      <c r="FBK47" s="207"/>
      <c r="FBL47" s="207"/>
      <c r="FBM47" s="207"/>
      <c r="FBN47" s="207"/>
      <c r="FBO47" s="207"/>
      <c r="FBP47" s="207"/>
      <c r="FBQ47" s="207"/>
      <c r="FBR47" s="207"/>
      <c r="FBS47" s="207"/>
      <c r="FBT47" s="207"/>
      <c r="FBU47" s="207"/>
      <c r="FBV47" s="207"/>
      <c r="FBW47" s="207"/>
      <c r="FBX47" s="207"/>
      <c r="FBY47" s="207"/>
      <c r="FBZ47" s="207"/>
      <c r="FCA47" s="207"/>
      <c r="FCB47" s="207"/>
      <c r="FCC47" s="207"/>
      <c r="FCD47" s="207"/>
      <c r="FCE47" s="207"/>
      <c r="FCF47" s="207"/>
      <c r="FCG47" s="207"/>
      <c r="FCH47" s="207"/>
      <c r="FCI47" s="207"/>
      <c r="FCJ47" s="207"/>
      <c r="FCK47" s="207"/>
      <c r="FCL47" s="207"/>
      <c r="FCM47" s="207"/>
      <c r="FCN47" s="207"/>
      <c r="FCO47" s="207"/>
      <c r="FCP47" s="207"/>
      <c r="FCQ47" s="207"/>
      <c r="FCR47" s="207"/>
      <c r="FCS47" s="207"/>
      <c r="FCT47" s="207"/>
      <c r="FCU47" s="207"/>
      <c r="FCV47" s="207"/>
      <c r="FCW47" s="207"/>
      <c r="FCX47" s="207"/>
      <c r="FCY47" s="207"/>
      <c r="FCZ47" s="207"/>
      <c r="FDA47" s="207"/>
      <c r="FDB47" s="207"/>
      <c r="FDC47" s="207"/>
      <c r="FDD47" s="207"/>
      <c r="FDE47" s="207"/>
      <c r="FDF47" s="207"/>
      <c r="FDG47" s="207"/>
      <c r="FDH47" s="207"/>
      <c r="FDI47" s="207"/>
      <c r="FDJ47" s="207"/>
      <c r="FDK47" s="207"/>
      <c r="FDL47" s="207"/>
      <c r="FDM47" s="207"/>
      <c r="FDN47" s="207"/>
      <c r="FDO47" s="207"/>
      <c r="FDP47" s="207"/>
      <c r="FDQ47" s="207"/>
      <c r="FDR47" s="207"/>
      <c r="FDS47" s="207"/>
      <c r="FDT47" s="207"/>
      <c r="FDU47" s="207"/>
      <c r="FDV47" s="207"/>
      <c r="FDW47" s="207"/>
      <c r="FDX47" s="207"/>
      <c r="FDY47" s="207"/>
      <c r="FDZ47" s="207"/>
      <c r="FEA47" s="207"/>
      <c r="FEB47" s="207"/>
      <c r="FEC47" s="207"/>
      <c r="FED47" s="207"/>
      <c r="FEE47" s="207"/>
      <c r="FEF47" s="207"/>
      <c r="FEG47" s="207"/>
      <c r="FEH47" s="207"/>
      <c r="FEI47" s="207"/>
      <c r="FEJ47" s="207"/>
      <c r="FEK47" s="207"/>
      <c r="FEL47" s="207"/>
      <c r="FEM47" s="207"/>
      <c r="FEN47" s="207"/>
      <c r="FEO47" s="207"/>
      <c r="FEP47" s="207"/>
      <c r="FEQ47" s="207"/>
      <c r="FER47" s="207"/>
      <c r="FES47" s="207"/>
      <c r="FET47" s="207"/>
      <c r="FEU47" s="207"/>
      <c r="FEV47" s="207"/>
      <c r="FEW47" s="207"/>
      <c r="FEX47" s="207"/>
      <c r="FEY47" s="207"/>
      <c r="FEZ47" s="207"/>
      <c r="FFA47" s="207"/>
      <c r="FFB47" s="207"/>
      <c r="FFC47" s="207"/>
      <c r="FFD47" s="207"/>
      <c r="FFE47" s="207"/>
      <c r="FFF47" s="207"/>
      <c r="FFG47" s="207"/>
      <c r="FFH47" s="207"/>
      <c r="FFI47" s="207"/>
      <c r="FFJ47" s="207"/>
      <c r="FFK47" s="207"/>
      <c r="FFL47" s="207"/>
      <c r="FFM47" s="207"/>
      <c r="FFN47" s="207"/>
      <c r="FFO47" s="207"/>
      <c r="FFP47" s="207"/>
      <c r="FFQ47" s="207"/>
      <c r="FFR47" s="207"/>
      <c r="FFS47" s="207"/>
      <c r="FFT47" s="207"/>
      <c r="FFU47" s="207"/>
      <c r="FFV47" s="207"/>
      <c r="FFW47" s="207"/>
      <c r="FFX47" s="207"/>
      <c r="FFY47" s="207"/>
      <c r="FFZ47" s="207"/>
      <c r="FGA47" s="207"/>
      <c r="FGB47" s="207"/>
      <c r="FGC47" s="207"/>
      <c r="FGD47" s="207"/>
      <c r="FGE47" s="207"/>
      <c r="FGF47" s="207"/>
      <c r="FGG47" s="207"/>
      <c r="FGH47" s="207"/>
      <c r="FGI47" s="207"/>
      <c r="FGJ47" s="207"/>
      <c r="FGK47" s="207"/>
      <c r="FGL47" s="207"/>
      <c r="FGM47" s="207"/>
      <c r="FGN47" s="207"/>
      <c r="FGO47" s="207"/>
      <c r="FGP47" s="207"/>
      <c r="FGQ47" s="207"/>
      <c r="FGR47" s="207"/>
      <c r="FGS47" s="207"/>
      <c r="FGT47" s="207"/>
      <c r="FGU47" s="207"/>
      <c r="FGV47" s="207"/>
      <c r="FGW47" s="207"/>
      <c r="FGX47" s="207"/>
      <c r="FGY47" s="207"/>
      <c r="FGZ47" s="207"/>
      <c r="FHA47" s="207"/>
      <c r="FHB47" s="207"/>
      <c r="FHC47" s="207"/>
      <c r="FHD47" s="207"/>
      <c r="FHE47" s="207"/>
      <c r="FHF47" s="207"/>
      <c r="FHG47" s="207"/>
      <c r="FHH47" s="207"/>
      <c r="FHI47" s="207"/>
      <c r="FHJ47" s="207"/>
      <c r="FHK47" s="207"/>
      <c r="FHL47" s="207"/>
      <c r="FHM47" s="207"/>
      <c r="FHN47" s="207"/>
      <c r="FHO47" s="207"/>
      <c r="FHP47" s="207"/>
      <c r="FHQ47" s="207"/>
      <c r="FHR47" s="207"/>
      <c r="FHS47" s="207"/>
      <c r="FHT47" s="207"/>
      <c r="FHU47" s="207"/>
      <c r="FHV47" s="207"/>
      <c r="FHW47" s="207"/>
      <c r="FHX47" s="207"/>
      <c r="FHY47" s="207"/>
      <c r="FHZ47" s="207"/>
      <c r="FIA47" s="207"/>
      <c r="FIB47" s="207"/>
      <c r="FIC47" s="207"/>
      <c r="FID47" s="207"/>
      <c r="FIE47" s="207"/>
      <c r="FIF47" s="207"/>
      <c r="FIG47" s="207"/>
      <c r="FIH47" s="207"/>
      <c r="FII47" s="207"/>
      <c r="FIJ47" s="207"/>
      <c r="FIK47" s="207"/>
      <c r="FIL47" s="207"/>
      <c r="FIM47" s="207"/>
      <c r="FIN47" s="207"/>
      <c r="FIO47" s="207"/>
      <c r="FIP47" s="207"/>
      <c r="FIQ47" s="207"/>
      <c r="FIR47" s="207"/>
      <c r="FIS47" s="207"/>
      <c r="FIT47" s="207"/>
      <c r="FIU47" s="207"/>
      <c r="FIV47" s="207"/>
      <c r="FIW47" s="207"/>
      <c r="FIX47" s="207"/>
      <c r="FIY47" s="207"/>
      <c r="FIZ47" s="207"/>
      <c r="FJA47" s="207"/>
      <c r="FJB47" s="207"/>
      <c r="FJC47" s="207"/>
      <c r="FJD47" s="207"/>
      <c r="FJE47" s="207"/>
      <c r="FJF47" s="207"/>
      <c r="FJG47" s="207"/>
      <c r="FJH47" s="207"/>
      <c r="FJI47" s="207"/>
      <c r="FJJ47" s="207"/>
      <c r="FJK47" s="207"/>
      <c r="FJL47" s="207"/>
      <c r="FJM47" s="207"/>
      <c r="FJN47" s="207"/>
      <c r="FJO47" s="207"/>
      <c r="FJP47" s="207"/>
      <c r="FJQ47" s="207"/>
      <c r="FJR47" s="207"/>
      <c r="FJS47" s="207"/>
      <c r="FJT47" s="207"/>
      <c r="FJU47" s="207"/>
      <c r="FJV47" s="207"/>
      <c r="FJW47" s="207"/>
      <c r="FJX47" s="207"/>
      <c r="FJY47" s="207"/>
      <c r="FJZ47" s="207"/>
      <c r="FKA47" s="207"/>
      <c r="FKB47" s="207"/>
      <c r="FKC47" s="207"/>
      <c r="FKD47" s="207"/>
      <c r="FKE47" s="207"/>
      <c r="FKF47" s="207"/>
      <c r="FKG47" s="207"/>
      <c r="FKH47" s="207"/>
      <c r="FKI47" s="207"/>
      <c r="FKJ47" s="207"/>
      <c r="FKK47" s="207"/>
      <c r="FKL47" s="207"/>
      <c r="FKM47" s="207"/>
      <c r="FKN47" s="207"/>
      <c r="FKO47" s="207"/>
      <c r="FKP47" s="207"/>
      <c r="FKQ47" s="207"/>
      <c r="FKR47" s="207"/>
      <c r="FKS47" s="207"/>
      <c r="FKT47" s="207"/>
      <c r="FKU47" s="207"/>
      <c r="FKV47" s="207"/>
      <c r="FKW47" s="207"/>
      <c r="FKX47" s="207"/>
      <c r="FKY47" s="207"/>
      <c r="FKZ47" s="207"/>
      <c r="FLA47" s="207"/>
      <c r="FLB47" s="207"/>
      <c r="FLC47" s="207"/>
      <c r="FLD47" s="207"/>
      <c r="FLE47" s="207"/>
      <c r="FLF47" s="207"/>
      <c r="FLG47" s="207"/>
      <c r="FLH47" s="207"/>
      <c r="FLI47" s="207"/>
      <c r="FLJ47" s="207"/>
      <c r="FLK47" s="207"/>
      <c r="FLL47" s="207"/>
      <c r="FLM47" s="207"/>
      <c r="FLN47" s="207"/>
      <c r="FLO47" s="207"/>
      <c r="FLP47" s="207"/>
      <c r="FLQ47" s="207"/>
      <c r="FLR47" s="207"/>
      <c r="FLS47" s="207"/>
      <c r="FLT47" s="207"/>
      <c r="FLU47" s="207"/>
      <c r="FLV47" s="207"/>
      <c r="FLW47" s="207"/>
      <c r="FLX47" s="207"/>
      <c r="FLY47" s="207"/>
      <c r="FLZ47" s="207"/>
      <c r="FMA47" s="207"/>
      <c r="FMB47" s="207"/>
      <c r="FMC47" s="207"/>
      <c r="FMD47" s="207"/>
      <c r="FME47" s="207"/>
      <c r="FMF47" s="207"/>
      <c r="FMG47" s="207"/>
      <c r="FMH47" s="207"/>
      <c r="FMI47" s="207"/>
      <c r="FMJ47" s="207"/>
      <c r="FMK47" s="207"/>
      <c r="FML47" s="207"/>
      <c r="FMM47" s="207"/>
      <c r="FMN47" s="207"/>
      <c r="FMO47" s="207"/>
      <c r="FMP47" s="207"/>
      <c r="FMQ47" s="207"/>
      <c r="FMR47" s="207"/>
      <c r="FMS47" s="207"/>
      <c r="FMT47" s="207"/>
      <c r="FMU47" s="207"/>
      <c r="FMV47" s="207"/>
      <c r="FMW47" s="207"/>
      <c r="FMX47" s="207"/>
      <c r="FMY47" s="207"/>
      <c r="FMZ47" s="207"/>
      <c r="FNA47" s="207"/>
      <c r="FNB47" s="207"/>
      <c r="FNC47" s="207"/>
      <c r="FND47" s="207"/>
      <c r="FNE47" s="207"/>
      <c r="FNF47" s="207"/>
      <c r="FNG47" s="207"/>
      <c r="FNH47" s="207"/>
      <c r="FNI47" s="207"/>
      <c r="FNJ47" s="207"/>
      <c r="FNK47" s="207"/>
      <c r="FNL47" s="207"/>
      <c r="FNM47" s="207"/>
      <c r="FNN47" s="207"/>
      <c r="FNO47" s="207"/>
      <c r="FNP47" s="207"/>
      <c r="FNQ47" s="207"/>
      <c r="FNR47" s="207"/>
      <c r="FNS47" s="207"/>
      <c r="FNT47" s="207"/>
      <c r="FNU47" s="207"/>
      <c r="FNV47" s="207"/>
      <c r="FNW47" s="207"/>
      <c r="FNX47" s="207"/>
      <c r="FNY47" s="207"/>
      <c r="FNZ47" s="207"/>
      <c r="FOA47" s="207"/>
      <c r="FOB47" s="207"/>
      <c r="FOC47" s="207"/>
      <c r="FOD47" s="207"/>
      <c r="FOE47" s="207"/>
      <c r="FOF47" s="207"/>
      <c r="FOG47" s="207"/>
      <c r="FOH47" s="207"/>
      <c r="FOI47" s="207"/>
      <c r="FOJ47" s="207"/>
      <c r="FOK47" s="207"/>
      <c r="FOL47" s="207"/>
      <c r="FOM47" s="207"/>
      <c r="FON47" s="207"/>
      <c r="FOO47" s="207"/>
      <c r="FOP47" s="207"/>
      <c r="FOQ47" s="207"/>
      <c r="FOR47" s="207"/>
      <c r="FOS47" s="207"/>
      <c r="FOT47" s="207"/>
      <c r="FOU47" s="207"/>
      <c r="FOV47" s="207"/>
      <c r="FOW47" s="207"/>
      <c r="FOX47" s="207"/>
      <c r="FOY47" s="207"/>
      <c r="FOZ47" s="207"/>
      <c r="FPA47" s="207"/>
      <c r="FPB47" s="207"/>
      <c r="FPC47" s="207"/>
      <c r="FPD47" s="207"/>
      <c r="FPE47" s="207"/>
      <c r="FPF47" s="207"/>
      <c r="FPG47" s="207"/>
      <c r="FPH47" s="207"/>
      <c r="FPI47" s="207"/>
      <c r="FPJ47" s="207"/>
      <c r="FPK47" s="207"/>
      <c r="FPL47" s="207"/>
      <c r="FPM47" s="207"/>
      <c r="FPN47" s="207"/>
      <c r="FPO47" s="207"/>
      <c r="FPP47" s="207"/>
      <c r="FPQ47" s="207"/>
      <c r="FPR47" s="207"/>
      <c r="FPS47" s="207"/>
      <c r="FPT47" s="207"/>
      <c r="FPU47" s="207"/>
      <c r="FPV47" s="207"/>
      <c r="FPW47" s="207"/>
      <c r="FPX47" s="207"/>
      <c r="FPY47" s="207"/>
      <c r="FPZ47" s="207"/>
      <c r="FQA47" s="207"/>
      <c r="FQB47" s="207"/>
      <c r="FQC47" s="207"/>
      <c r="FQD47" s="207"/>
      <c r="FQE47" s="207"/>
      <c r="FQF47" s="207"/>
      <c r="FQG47" s="207"/>
      <c r="FQH47" s="207"/>
      <c r="FQI47" s="207"/>
      <c r="FQJ47" s="207"/>
      <c r="FQK47" s="207"/>
      <c r="FQL47" s="207"/>
      <c r="FQM47" s="207"/>
      <c r="FQN47" s="207"/>
      <c r="FQO47" s="207"/>
      <c r="FQP47" s="207"/>
      <c r="FQQ47" s="207"/>
      <c r="FQR47" s="207"/>
      <c r="FQS47" s="207"/>
      <c r="FQT47" s="207"/>
      <c r="FQU47" s="207"/>
      <c r="FQV47" s="207"/>
      <c r="FQW47" s="207"/>
      <c r="FQX47" s="207"/>
      <c r="FQY47" s="207"/>
      <c r="FQZ47" s="207"/>
      <c r="FRA47" s="207"/>
      <c r="FRB47" s="207"/>
      <c r="FRC47" s="207"/>
      <c r="FRD47" s="207"/>
      <c r="FRE47" s="207"/>
      <c r="FRF47" s="207"/>
      <c r="FRG47" s="207"/>
      <c r="FRH47" s="207"/>
      <c r="FRI47" s="207"/>
      <c r="FRJ47" s="207"/>
      <c r="FRK47" s="207"/>
      <c r="FRL47" s="207"/>
      <c r="FRM47" s="207"/>
      <c r="FRN47" s="207"/>
      <c r="FRO47" s="207"/>
      <c r="FRP47" s="207"/>
      <c r="FRQ47" s="207"/>
      <c r="FRR47" s="207"/>
      <c r="FRS47" s="207"/>
      <c r="FRT47" s="207"/>
      <c r="FRU47" s="207"/>
      <c r="FRV47" s="207"/>
      <c r="FRW47" s="207"/>
      <c r="FRX47" s="207"/>
      <c r="FRY47" s="207"/>
      <c r="FRZ47" s="207"/>
      <c r="FSA47" s="207"/>
      <c r="FSB47" s="207"/>
      <c r="FSC47" s="207"/>
      <c r="FSD47" s="207"/>
      <c r="FSE47" s="207"/>
      <c r="FSF47" s="207"/>
      <c r="FSG47" s="207"/>
      <c r="FSH47" s="207"/>
      <c r="FSI47" s="207"/>
      <c r="FSJ47" s="207"/>
      <c r="FSK47" s="207"/>
      <c r="FSL47" s="207"/>
      <c r="FSM47" s="207"/>
      <c r="FSN47" s="207"/>
      <c r="FSO47" s="207"/>
      <c r="FSP47" s="207"/>
      <c r="FSQ47" s="207"/>
      <c r="FSR47" s="207"/>
      <c r="FSS47" s="207"/>
      <c r="FST47" s="207"/>
      <c r="FSU47" s="207"/>
      <c r="FSV47" s="207"/>
      <c r="FSW47" s="207"/>
      <c r="FSX47" s="207"/>
      <c r="FSY47" s="207"/>
      <c r="FSZ47" s="207"/>
      <c r="FTA47" s="207"/>
      <c r="FTB47" s="207"/>
      <c r="FTC47" s="207"/>
      <c r="FTD47" s="207"/>
      <c r="FTE47" s="207"/>
      <c r="FTF47" s="207"/>
      <c r="FTG47" s="207"/>
      <c r="FTH47" s="207"/>
      <c r="FTI47" s="207"/>
      <c r="FTJ47" s="207"/>
      <c r="FTK47" s="207"/>
      <c r="FTL47" s="207"/>
      <c r="FTM47" s="207"/>
      <c r="FTN47" s="207"/>
      <c r="FTO47" s="207"/>
      <c r="FTP47" s="207"/>
      <c r="FTQ47" s="207"/>
      <c r="FTR47" s="207"/>
      <c r="FTS47" s="207"/>
      <c r="FTT47" s="207"/>
      <c r="FTU47" s="207"/>
      <c r="FTV47" s="207"/>
      <c r="FTW47" s="207"/>
      <c r="FTX47" s="207"/>
      <c r="FTY47" s="207"/>
      <c r="FTZ47" s="207"/>
      <c r="FUA47" s="207"/>
      <c r="FUB47" s="207"/>
      <c r="FUC47" s="207"/>
      <c r="FUD47" s="207"/>
      <c r="FUE47" s="207"/>
      <c r="FUF47" s="207"/>
      <c r="FUG47" s="207"/>
      <c r="FUH47" s="207"/>
      <c r="FUI47" s="207"/>
      <c r="FUJ47" s="207"/>
      <c r="FUK47" s="207"/>
      <c r="FUL47" s="207"/>
      <c r="FUM47" s="207"/>
      <c r="FUN47" s="207"/>
      <c r="FUO47" s="207"/>
      <c r="FUP47" s="207"/>
      <c r="FUQ47" s="207"/>
      <c r="FUR47" s="207"/>
      <c r="FUS47" s="207"/>
      <c r="FUT47" s="207"/>
      <c r="FUU47" s="207"/>
      <c r="FUV47" s="207"/>
      <c r="FUW47" s="207"/>
      <c r="FUX47" s="207"/>
      <c r="FUY47" s="207"/>
      <c r="FUZ47" s="207"/>
      <c r="FVA47" s="207"/>
      <c r="FVB47" s="207"/>
      <c r="FVC47" s="207"/>
      <c r="FVD47" s="207"/>
      <c r="FVE47" s="207"/>
      <c r="FVF47" s="207"/>
      <c r="FVG47" s="207"/>
      <c r="FVH47" s="207"/>
      <c r="FVI47" s="207"/>
      <c r="FVJ47" s="207"/>
      <c r="FVK47" s="207"/>
      <c r="FVL47" s="207"/>
      <c r="FVM47" s="207"/>
      <c r="FVN47" s="207"/>
      <c r="FVO47" s="207"/>
      <c r="FVP47" s="207"/>
      <c r="FVQ47" s="207"/>
      <c r="FVR47" s="207"/>
      <c r="FVS47" s="207"/>
      <c r="FVT47" s="207"/>
      <c r="FVU47" s="207"/>
      <c r="FVV47" s="207"/>
      <c r="FVW47" s="207"/>
      <c r="FVX47" s="207"/>
      <c r="FVY47" s="207"/>
      <c r="FVZ47" s="207"/>
      <c r="FWA47" s="207"/>
      <c r="FWB47" s="207"/>
      <c r="FWC47" s="207"/>
      <c r="FWD47" s="207"/>
      <c r="FWE47" s="207"/>
      <c r="FWF47" s="207"/>
      <c r="FWG47" s="207"/>
      <c r="FWH47" s="207"/>
      <c r="FWI47" s="207"/>
      <c r="FWJ47" s="207"/>
      <c r="FWK47" s="207"/>
      <c r="FWL47" s="207"/>
      <c r="FWM47" s="207"/>
      <c r="FWN47" s="207"/>
      <c r="FWO47" s="207"/>
      <c r="FWP47" s="207"/>
      <c r="FWQ47" s="207"/>
      <c r="FWR47" s="207"/>
      <c r="FWS47" s="207"/>
      <c r="FWT47" s="207"/>
      <c r="FWU47" s="207"/>
      <c r="FWV47" s="207"/>
      <c r="FWW47" s="207"/>
      <c r="FWX47" s="207"/>
      <c r="FWY47" s="207"/>
      <c r="FWZ47" s="207"/>
      <c r="FXA47" s="207"/>
      <c r="FXB47" s="207"/>
      <c r="FXC47" s="207"/>
      <c r="FXD47" s="207"/>
      <c r="FXE47" s="207"/>
      <c r="FXF47" s="207"/>
      <c r="FXG47" s="207"/>
      <c r="FXH47" s="207"/>
      <c r="FXI47" s="207"/>
      <c r="FXJ47" s="207"/>
      <c r="FXK47" s="207"/>
      <c r="FXL47" s="207"/>
      <c r="FXM47" s="207"/>
      <c r="FXN47" s="207"/>
      <c r="FXO47" s="207"/>
      <c r="FXP47" s="207"/>
      <c r="FXQ47" s="207"/>
      <c r="FXR47" s="207"/>
      <c r="FXS47" s="207"/>
      <c r="FXT47" s="207"/>
      <c r="FXU47" s="207"/>
      <c r="FXV47" s="207"/>
      <c r="FXW47" s="207"/>
      <c r="FXX47" s="207"/>
      <c r="FXY47" s="207"/>
      <c r="FXZ47" s="207"/>
      <c r="FYA47" s="207"/>
      <c r="FYB47" s="207"/>
      <c r="FYC47" s="207"/>
      <c r="FYD47" s="207"/>
      <c r="FYE47" s="207"/>
      <c r="FYF47" s="207"/>
      <c r="FYG47" s="207"/>
      <c r="FYH47" s="207"/>
      <c r="FYI47" s="207"/>
      <c r="FYJ47" s="207"/>
      <c r="FYK47" s="207"/>
      <c r="FYL47" s="207"/>
      <c r="FYM47" s="207"/>
      <c r="FYN47" s="207"/>
      <c r="FYO47" s="207"/>
      <c r="FYP47" s="207"/>
      <c r="FYQ47" s="207"/>
      <c r="FYR47" s="207"/>
      <c r="FYS47" s="207"/>
      <c r="FYT47" s="207"/>
      <c r="FYU47" s="207"/>
      <c r="FYV47" s="207"/>
      <c r="FYW47" s="207"/>
      <c r="FYX47" s="207"/>
      <c r="FYY47" s="207"/>
      <c r="FYZ47" s="207"/>
      <c r="FZA47" s="207"/>
      <c r="FZB47" s="207"/>
      <c r="FZC47" s="207"/>
      <c r="FZD47" s="207"/>
      <c r="FZE47" s="207"/>
      <c r="FZF47" s="207"/>
      <c r="FZG47" s="207"/>
      <c r="FZH47" s="207"/>
      <c r="FZI47" s="207"/>
      <c r="FZJ47" s="207"/>
      <c r="FZK47" s="207"/>
      <c r="FZL47" s="207"/>
      <c r="FZM47" s="207"/>
      <c r="FZN47" s="207"/>
      <c r="FZO47" s="207"/>
      <c r="FZP47" s="207"/>
      <c r="FZQ47" s="207"/>
      <c r="FZR47" s="207"/>
      <c r="FZS47" s="207"/>
      <c r="FZT47" s="207"/>
      <c r="FZU47" s="207"/>
      <c r="FZV47" s="207"/>
      <c r="FZW47" s="207"/>
      <c r="FZX47" s="207"/>
      <c r="FZY47" s="207"/>
      <c r="FZZ47" s="207"/>
      <c r="GAA47" s="207"/>
      <c r="GAB47" s="207"/>
      <c r="GAC47" s="207"/>
      <c r="GAD47" s="207"/>
      <c r="GAE47" s="207"/>
      <c r="GAF47" s="207"/>
      <c r="GAG47" s="207"/>
      <c r="GAH47" s="207"/>
      <c r="GAI47" s="207"/>
      <c r="GAJ47" s="207"/>
      <c r="GAK47" s="207"/>
      <c r="GAL47" s="207"/>
      <c r="GAM47" s="207"/>
      <c r="GAN47" s="207"/>
      <c r="GAO47" s="207"/>
      <c r="GAP47" s="207"/>
      <c r="GAQ47" s="207"/>
      <c r="GAR47" s="207"/>
      <c r="GAS47" s="207"/>
      <c r="GAT47" s="207"/>
      <c r="GAU47" s="207"/>
      <c r="GAV47" s="207"/>
      <c r="GAW47" s="207"/>
      <c r="GAX47" s="207"/>
      <c r="GAY47" s="207"/>
      <c r="GAZ47" s="207"/>
      <c r="GBA47" s="207"/>
      <c r="GBB47" s="207"/>
      <c r="GBC47" s="207"/>
      <c r="GBD47" s="207"/>
      <c r="GBE47" s="207"/>
      <c r="GBF47" s="207"/>
      <c r="GBG47" s="207"/>
      <c r="GBH47" s="207"/>
      <c r="GBI47" s="207"/>
      <c r="GBJ47" s="207"/>
      <c r="GBK47" s="207"/>
      <c r="GBL47" s="207"/>
      <c r="GBM47" s="207"/>
      <c r="GBN47" s="207"/>
      <c r="GBO47" s="207"/>
      <c r="GBP47" s="207"/>
      <c r="GBQ47" s="207"/>
      <c r="GBR47" s="207"/>
      <c r="GBS47" s="207"/>
      <c r="GBT47" s="207"/>
      <c r="GBU47" s="207"/>
      <c r="GBV47" s="207"/>
      <c r="GBW47" s="207"/>
      <c r="GBX47" s="207"/>
      <c r="GBY47" s="207"/>
      <c r="GBZ47" s="207"/>
      <c r="GCA47" s="207"/>
      <c r="GCB47" s="207"/>
      <c r="GCC47" s="207"/>
      <c r="GCD47" s="207"/>
      <c r="GCE47" s="207"/>
      <c r="GCF47" s="207"/>
      <c r="GCG47" s="207"/>
      <c r="GCH47" s="207"/>
      <c r="GCI47" s="207"/>
      <c r="GCJ47" s="207"/>
      <c r="GCK47" s="207"/>
      <c r="GCL47" s="207"/>
      <c r="GCM47" s="207"/>
      <c r="GCN47" s="207"/>
      <c r="GCO47" s="207"/>
      <c r="GCP47" s="207"/>
      <c r="GCQ47" s="207"/>
      <c r="GCR47" s="207"/>
      <c r="GCS47" s="207"/>
      <c r="GCT47" s="207"/>
      <c r="GCU47" s="207"/>
      <c r="GCV47" s="207"/>
      <c r="GCW47" s="207"/>
      <c r="GCX47" s="207"/>
      <c r="GCY47" s="207"/>
      <c r="GCZ47" s="207"/>
      <c r="GDA47" s="207"/>
      <c r="GDB47" s="207"/>
      <c r="GDC47" s="207"/>
      <c r="GDD47" s="207"/>
      <c r="GDE47" s="207"/>
      <c r="GDF47" s="207"/>
      <c r="GDG47" s="207"/>
      <c r="GDH47" s="207"/>
      <c r="GDI47" s="207"/>
      <c r="GDJ47" s="207"/>
      <c r="GDK47" s="207"/>
      <c r="GDL47" s="207"/>
      <c r="GDM47" s="207"/>
      <c r="GDN47" s="207"/>
      <c r="GDO47" s="207"/>
      <c r="GDP47" s="207"/>
      <c r="GDQ47" s="207"/>
      <c r="GDR47" s="207"/>
      <c r="GDS47" s="207"/>
      <c r="GDT47" s="207"/>
      <c r="GDU47" s="207"/>
      <c r="GDV47" s="207"/>
      <c r="GDW47" s="207"/>
      <c r="GDX47" s="207"/>
      <c r="GDY47" s="207"/>
      <c r="GDZ47" s="207"/>
      <c r="GEA47" s="207"/>
      <c r="GEB47" s="207"/>
      <c r="GEC47" s="207"/>
      <c r="GED47" s="207"/>
      <c r="GEE47" s="207"/>
      <c r="GEF47" s="207"/>
      <c r="GEG47" s="207"/>
      <c r="GEH47" s="207"/>
      <c r="GEI47" s="207"/>
      <c r="GEJ47" s="207"/>
      <c r="GEK47" s="207"/>
      <c r="GEL47" s="207"/>
      <c r="GEM47" s="207"/>
      <c r="GEN47" s="207"/>
      <c r="GEO47" s="207"/>
      <c r="GEP47" s="207"/>
      <c r="GEQ47" s="207"/>
      <c r="GER47" s="207"/>
      <c r="GES47" s="207"/>
      <c r="GET47" s="207"/>
      <c r="GEU47" s="207"/>
      <c r="GEV47" s="207"/>
      <c r="GEW47" s="207"/>
      <c r="GEX47" s="207"/>
      <c r="GEY47" s="207"/>
      <c r="GEZ47" s="207"/>
      <c r="GFA47" s="207"/>
      <c r="GFB47" s="207"/>
      <c r="GFC47" s="207"/>
      <c r="GFD47" s="207"/>
      <c r="GFE47" s="207"/>
      <c r="GFF47" s="207"/>
      <c r="GFG47" s="207"/>
      <c r="GFH47" s="207"/>
      <c r="GFI47" s="207"/>
      <c r="GFJ47" s="207"/>
      <c r="GFK47" s="207"/>
      <c r="GFL47" s="207"/>
      <c r="GFM47" s="207"/>
      <c r="GFN47" s="207"/>
      <c r="GFO47" s="207"/>
      <c r="GFP47" s="207"/>
      <c r="GFQ47" s="207"/>
      <c r="GFR47" s="207"/>
      <c r="GFS47" s="207"/>
      <c r="GFT47" s="207"/>
      <c r="GFU47" s="207"/>
      <c r="GFV47" s="207"/>
      <c r="GFW47" s="207"/>
      <c r="GFX47" s="207"/>
      <c r="GFY47" s="207"/>
      <c r="GFZ47" s="207"/>
      <c r="GGA47" s="207"/>
      <c r="GGB47" s="207"/>
      <c r="GGC47" s="207"/>
      <c r="GGD47" s="207"/>
      <c r="GGE47" s="207"/>
      <c r="GGF47" s="207"/>
      <c r="GGG47" s="207"/>
      <c r="GGH47" s="207"/>
      <c r="GGI47" s="207"/>
      <c r="GGJ47" s="207"/>
      <c r="GGK47" s="207"/>
      <c r="GGL47" s="207"/>
      <c r="GGM47" s="207"/>
      <c r="GGN47" s="207"/>
      <c r="GGO47" s="207"/>
      <c r="GGP47" s="207"/>
      <c r="GGQ47" s="207"/>
      <c r="GGR47" s="207"/>
      <c r="GGS47" s="207"/>
      <c r="GGT47" s="207"/>
      <c r="GGU47" s="207"/>
      <c r="GGV47" s="207"/>
      <c r="GGW47" s="207"/>
      <c r="GGX47" s="207"/>
      <c r="GGY47" s="207"/>
      <c r="GGZ47" s="207"/>
      <c r="GHA47" s="207"/>
      <c r="GHB47" s="207"/>
      <c r="GHC47" s="207"/>
      <c r="GHD47" s="207"/>
      <c r="GHE47" s="207"/>
      <c r="GHF47" s="207"/>
      <c r="GHG47" s="207"/>
      <c r="GHH47" s="207"/>
      <c r="GHI47" s="207"/>
      <c r="GHJ47" s="207"/>
      <c r="GHK47" s="207"/>
      <c r="GHL47" s="207"/>
      <c r="GHM47" s="207"/>
      <c r="GHN47" s="207"/>
      <c r="GHO47" s="207"/>
      <c r="GHP47" s="207"/>
      <c r="GHQ47" s="207"/>
      <c r="GHR47" s="207"/>
      <c r="GHS47" s="207"/>
      <c r="GHT47" s="207"/>
      <c r="GHU47" s="207"/>
      <c r="GHV47" s="207"/>
      <c r="GHW47" s="207"/>
      <c r="GHX47" s="207"/>
      <c r="GHY47" s="207"/>
      <c r="GHZ47" s="207"/>
      <c r="GIA47" s="207"/>
      <c r="GIB47" s="207"/>
      <c r="GIC47" s="207"/>
      <c r="GID47" s="207"/>
      <c r="GIE47" s="207"/>
      <c r="GIF47" s="207"/>
      <c r="GIG47" s="207"/>
      <c r="GIH47" s="207"/>
      <c r="GII47" s="207"/>
      <c r="GIJ47" s="207"/>
      <c r="GIK47" s="207"/>
      <c r="GIL47" s="207"/>
      <c r="GIM47" s="207"/>
      <c r="GIN47" s="207"/>
      <c r="GIO47" s="207"/>
      <c r="GIP47" s="207"/>
      <c r="GIQ47" s="207"/>
      <c r="GIR47" s="207"/>
      <c r="GIS47" s="207"/>
      <c r="GIT47" s="207"/>
      <c r="GIU47" s="207"/>
      <c r="GIV47" s="207"/>
      <c r="GIW47" s="207"/>
      <c r="GIX47" s="207"/>
      <c r="GIY47" s="207"/>
      <c r="GIZ47" s="207"/>
      <c r="GJA47" s="207"/>
      <c r="GJB47" s="207"/>
      <c r="GJC47" s="207"/>
      <c r="GJD47" s="207"/>
      <c r="GJE47" s="207"/>
      <c r="GJF47" s="207"/>
      <c r="GJG47" s="207"/>
      <c r="GJH47" s="207"/>
      <c r="GJI47" s="207"/>
      <c r="GJJ47" s="207"/>
      <c r="GJK47" s="207"/>
      <c r="GJL47" s="207"/>
      <c r="GJM47" s="207"/>
      <c r="GJN47" s="207"/>
      <c r="GJO47" s="207"/>
      <c r="GJP47" s="207"/>
      <c r="GJQ47" s="207"/>
      <c r="GJR47" s="207"/>
      <c r="GJS47" s="207"/>
      <c r="GJT47" s="207"/>
      <c r="GJU47" s="207"/>
      <c r="GJV47" s="207"/>
      <c r="GJW47" s="207"/>
      <c r="GJX47" s="207"/>
      <c r="GJY47" s="207"/>
      <c r="GJZ47" s="207"/>
      <c r="GKA47" s="207"/>
      <c r="GKB47" s="207"/>
      <c r="GKC47" s="207"/>
      <c r="GKD47" s="207"/>
      <c r="GKE47" s="207"/>
      <c r="GKF47" s="207"/>
      <c r="GKG47" s="207"/>
      <c r="GKH47" s="207"/>
      <c r="GKI47" s="207"/>
      <c r="GKJ47" s="207"/>
      <c r="GKK47" s="207"/>
      <c r="GKL47" s="207"/>
      <c r="GKM47" s="207"/>
      <c r="GKN47" s="207"/>
      <c r="GKO47" s="207"/>
      <c r="GKP47" s="207"/>
      <c r="GKQ47" s="207"/>
      <c r="GKR47" s="207"/>
      <c r="GKS47" s="207"/>
      <c r="GKT47" s="207"/>
      <c r="GKU47" s="207"/>
      <c r="GKV47" s="207"/>
      <c r="GKW47" s="207"/>
      <c r="GKX47" s="207"/>
      <c r="GKY47" s="207"/>
      <c r="GKZ47" s="207"/>
      <c r="GLA47" s="207"/>
      <c r="GLB47" s="207"/>
      <c r="GLC47" s="207"/>
      <c r="GLD47" s="207"/>
      <c r="GLE47" s="207"/>
      <c r="GLF47" s="207"/>
      <c r="GLG47" s="207"/>
      <c r="GLH47" s="207"/>
      <c r="GLI47" s="207"/>
      <c r="GLJ47" s="207"/>
      <c r="GLK47" s="207"/>
      <c r="GLL47" s="207"/>
      <c r="GLM47" s="207"/>
      <c r="GLN47" s="207"/>
      <c r="GLO47" s="207"/>
      <c r="GLP47" s="207"/>
      <c r="GLQ47" s="207"/>
      <c r="GLR47" s="207"/>
      <c r="GLS47" s="207"/>
      <c r="GLT47" s="207"/>
      <c r="GLU47" s="207"/>
      <c r="GLV47" s="207"/>
      <c r="GLW47" s="207"/>
      <c r="GLX47" s="207"/>
      <c r="GLY47" s="207"/>
      <c r="GLZ47" s="207"/>
      <c r="GMA47" s="207"/>
      <c r="GMB47" s="207"/>
      <c r="GMC47" s="207"/>
      <c r="GMD47" s="207"/>
      <c r="GME47" s="207"/>
      <c r="GMF47" s="207"/>
      <c r="GMG47" s="207"/>
      <c r="GMH47" s="207"/>
      <c r="GMI47" s="207"/>
      <c r="GMJ47" s="207"/>
      <c r="GMK47" s="207"/>
      <c r="GML47" s="207"/>
      <c r="GMM47" s="207"/>
      <c r="GMN47" s="207"/>
      <c r="GMO47" s="207"/>
      <c r="GMP47" s="207"/>
      <c r="GMQ47" s="207"/>
      <c r="GMR47" s="207"/>
      <c r="GMS47" s="207"/>
      <c r="GMT47" s="207"/>
      <c r="GMU47" s="207"/>
      <c r="GMV47" s="207"/>
      <c r="GMW47" s="207"/>
      <c r="GMX47" s="207"/>
      <c r="GMY47" s="207"/>
      <c r="GMZ47" s="207"/>
      <c r="GNA47" s="207"/>
      <c r="GNB47" s="207"/>
      <c r="GNC47" s="207"/>
      <c r="GND47" s="207"/>
      <c r="GNE47" s="207"/>
      <c r="GNF47" s="207"/>
      <c r="GNG47" s="207"/>
      <c r="GNH47" s="207"/>
      <c r="GNI47" s="207"/>
      <c r="GNJ47" s="207"/>
      <c r="GNK47" s="207"/>
      <c r="GNL47" s="207"/>
      <c r="GNM47" s="207"/>
      <c r="GNN47" s="207"/>
      <c r="GNO47" s="207"/>
      <c r="GNP47" s="207"/>
      <c r="GNQ47" s="207"/>
      <c r="GNR47" s="207"/>
      <c r="GNS47" s="207"/>
      <c r="GNT47" s="207"/>
      <c r="GNU47" s="207"/>
      <c r="GNV47" s="207"/>
      <c r="GNW47" s="207"/>
      <c r="GNX47" s="207"/>
      <c r="GNY47" s="207"/>
      <c r="GNZ47" s="207"/>
      <c r="GOA47" s="207"/>
      <c r="GOB47" s="207"/>
      <c r="GOC47" s="207"/>
      <c r="GOD47" s="207"/>
      <c r="GOE47" s="207"/>
      <c r="GOF47" s="207"/>
      <c r="GOG47" s="207"/>
      <c r="GOH47" s="207"/>
      <c r="GOI47" s="207"/>
      <c r="GOJ47" s="207"/>
      <c r="GOK47" s="207"/>
      <c r="GOL47" s="207"/>
      <c r="GOM47" s="207"/>
      <c r="GON47" s="207"/>
      <c r="GOO47" s="207"/>
      <c r="GOP47" s="207"/>
      <c r="GOQ47" s="207"/>
      <c r="GOR47" s="207"/>
      <c r="GOS47" s="207"/>
      <c r="GOT47" s="207"/>
      <c r="GOU47" s="207"/>
      <c r="GOV47" s="207"/>
      <c r="GOW47" s="207"/>
      <c r="GOX47" s="207"/>
      <c r="GOY47" s="207"/>
      <c r="GOZ47" s="207"/>
      <c r="GPA47" s="207"/>
      <c r="GPB47" s="207"/>
      <c r="GPC47" s="207"/>
      <c r="GPD47" s="207"/>
      <c r="GPE47" s="207"/>
      <c r="GPF47" s="207"/>
      <c r="GPG47" s="207"/>
      <c r="GPH47" s="207"/>
      <c r="GPI47" s="207"/>
      <c r="GPJ47" s="207"/>
      <c r="GPK47" s="207"/>
      <c r="GPL47" s="207"/>
      <c r="GPM47" s="207"/>
      <c r="GPN47" s="207"/>
      <c r="GPO47" s="207"/>
      <c r="GPP47" s="207"/>
      <c r="GPQ47" s="207"/>
      <c r="GPR47" s="207"/>
      <c r="GPS47" s="207"/>
      <c r="GPT47" s="207"/>
      <c r="GPU47" s="207"/>
      <c r="GPV47" s="207"/>
      <c r="GPW47" s="207"/>
      <c r="GPX47" s="207"/>
      <c r="GPY47" s="207"/>
      <c r="GPZ47" s="207"/>
      <c r="GQA47" s="207"/>
      <c r="GQB47" s="207"/>
      <c r="GQC47" s="207"/>
      <c r="GQD47" s="207"/>
      <c r="GQE47" s="207"/>
      <c r="GQF47" s="207"/>
      <c r="GQG47" s="207"/>
      <c r="GQH47" s="207"/>
      <c r="GQI47" s="207"/>
      <c r="GQJ47" s="207"/>
      <c r="GQK47" s="207"/>
      <c r="GQL47" s="207"/>
      <c r="GQM47" s="207"/>
      <c r="GQN47" s="207"/>
      <c r="GQO47" s="207"/>
      <c r="GQP47" s="207"/>
      <c r="GQQ47" s="207"/>
      <c r="GQR47" s="207"/>
      <c r="GQS47" s="207"/>
      <c r="GQT47" s="207"/>
      <c r="GQU47" s="207"/>
      <c r="GQV47" s="207"/>
      <c r="GQW47" s="207"/>
      <c r="GQX47" s="207"/>
      <c r="GQY47" s="207"/>
      <c r="GQZ47" s="207"/>
      <c r="GRA47" s="207"/>
      <c r="GRB47" s="207"/>
      <c r="GRC47" s="207"/>
      <c r="GRD47" s="207"/>
      <c r="GRE47" s="207"/>
      <c r="GRF47" s="207"/>
      <c r="GRG47" s="207"/>
      <c r="GRH47" s="207"/>
      <c r="GRI47" s="207"/>
      <c r="GRJ47" s="207"/>
      <c r="GRK47" s="207"/>
      <c r="GRL47" s="207"/>
      <c r="GRM47" s="207"/>
      <c r="GRN47" s="207"/>
      <c r="GRO47" s="207"/>
      <c r="GRP47" s="207"/>
      <c r="GRQ47" s="207"/>
      <c r="GRR47" s="207"/>
      <c r="GRS47" s="207"/>
      <c r="GRT47" s="207"/>
      <c r="GRU47" s="207"/>
      <c r="GRV47" s="207"/>
      <c r="GRW47" s="207"/>
      <c r="GRX47" s="207"/>
      <c r="GRY47" s="207"/>
      <c r="GRZ47" s="207"/>
      <c r="GSA47" s="207"/>
      <c r="GSB47" s="207"/>
      <c r="GSC47" s="207"/>
      <c r="GSD47" s="207"/>
      <c r="GSE47" s="207"/>
      <c r="GSF47" s="207"/>
      <c r="GSG47" s="207"/>
      <c r="GSH47" s="207"/>
      <c r="GSI47" s="207"/>
      <c r="GSJ47" s="207"/>
      <c r="GSK47" s="207"/>
      <c r="GSL47" s="207"/>
      <c r="GSM47" s="207"/>
      <c r="GSN47" s="207"/>
      <c r="GSO47" s="207"/>
      <c r="GSP47" s="207"/>
      <c r="GSQ47" s="207"/>
      <c r="GSR47" s="207"/>
      <c r="GSS47" s="207"/>
      <c r="GST47" s="207"/>
      <c r="GSU47" s="207"/>
      <c r="GSV47" s="207"/>
      <c r="GSW47" s="207"/>
      <c r="GSX47" s="207"/>
      <c r="GSY47" s="207"/>
      <c r="GSZ47" s="207"/>
      <c r="GTA47" s="207"/>
      <c r="GTB47" s="207"/>
      <c r="GTC47" s="207"/>
      <c r="GTD47" s="207"/>
      <c r="GTE47" s="207"/>
      <c r="GTF47" s="207"/>
      <c r="GTG47" s="207"/>
      <c r="GTH47" s="207"/>
      <c r="GTI47" s="207"/>
      <c r="GTJ47" s="207"/>
      <c r="GTK47" s="207"/>
      <c r="GTL47" s="207"/>
      <c r="GTM47" s="207"/>
      <c r="GTN47" s="207"/>
      <c r="GTO47" s="207"/>
      <c r="GTP47" s="207"/>
      <c r="GTQ47" s="207"/>
      <c r="GTR47" s="207"/>
      <c r="GTS47" s="207"/>
      <c r="GTT47" s="207"/>
      <c r="GTU47" s="207"/>
      <c r="GTV47" s="207"/>
      <c r="GTW47" s="207"/>
      <c r="GTX47" s="207"/>
      <c r="GTY47" s="207"/>
      <c r="GTZ47" s="207"/>
      <c r="GUA47" s="207"/>
      <c r="GUB47" s="207"/>
      <c r="GUC47" s="207"/>
      <c r="GUD47" s="207"/>
      <c r="GUE47" s="207"/>
      <c r="GUF47" s="207"/>
      <c r="GUG47" s="207"/>
      <c r="GUH47" s="207"/>
      <c r="GUI47" s="207"/>
      <c r="GUJ47" s="207"/>
      <c r="GUK47" s="207"/>
      <c r="GUL47" s="207"/>
      <c r="GUM47" s="207"/>
      <c r="GUN47" s="207"/>
      <c r="GUO47" s="207"/>
      <c r="GUP47" s="207"/>
      <c r="GUQ47" s="207"/>
      <c r="GUR47" s="207"/>
      <c r="GUS47" s="207"/>
      <c r="GUT47" s="207"/>
      <c r="GUU47" s="207"/>
      <c r="GUV47" s="207"/>
      <c r="GUW47" s="207"/>
      <c r="GUX47" s="207"/>
      <c r="GUY47" s="207"/>
      <c r="GUZ47" s="207"/>
      <c r="GVA47" s="207"/>
      <c r="GVB47" s="207"/>
      <c r="GVC47" s="207"/>
      <c r="GVD47" s="207"/>
      <c r="GVE47" s="207"/>
      <c r="GVF47" s="207"/>
      <c r="GVG47" s="207"/>
      <c r="GVH47" s="207"/>
      <c r="GVI47" s="207"/>
      <c r="GVJ47" s="207"/>
      <c r="GVK47" s="207"/>
      <c r="GVL47" s="207"/>
      <c r="GVM47" s="207"/>
      <c r="GVN47" s="207"/>
      <c r="GVO47" s="207"/>
      <c r="GVP47" s="207"/>
      <c r="GVQ47" s="207"/>
      <c r="GVR47" s="207"/>
      <c r="GVS47" s="207"/>
      <c r="GVT47" s="207"/>
      <c r="GVU47" s="207"/>
      <c r="GVV47" s="207"/>
      <c r="GVW47" s="207"/>
      <c r="GVX47" s="207"/>
      <c r="GVY47" s="207"/>
      <c r="GVZ47" s="207"/>
      <c r="GWA47" s="207"/>
      <c r="GWB47" s="207"/>
      <c r="GWC47" s="207"/>
      <c r="GWD47" s="207"/>
      <c r="GWE47" s="207"/>
      <c r="GWF47" s="207"/>
      <c r="GWG47" s="207"/>
      <c r="GWH47" s="207"/>
      <c r="GWI47" s="207"/>
      <c r="GWJ47" s="207"/>
      <c r="GWK47" s="207"/>
      <c r="GWL47" s="207"/>
      <c r="GWM47" s="207"/>
      <c r="GWN47" s="207"/>
      <c r="GWO47" s="207"/>
      <c r="GWP47" s="207"/>
      <c r="GWQ47" s="207"/>
      <c r="GWR47" s="207"/>
      <c r="GWS47" s="207"/>
      <c r="GWT47" s="207"/>
      <c r="GWU47" s="207"/>
      <c r="GWV47" s="207"/>
      <c r="GWW47" s="207"/>
      <c r="GWX47" s="207"/>
      <c r="GWY47" s="207"/>
      <c r="GWZ47" s="207"/>
      <c r="GXA47" s="207"/>
      <c r="GXB47" s="207"/>
      <c r="GXC47" s="207"/>
      <c r="GXD47" s="207"/>
      <c r="GXE47" s="207"/>
      <c r="GXF47" s="207"/>
      <c r="GXG47" s="207"/>
      <c r="GXH47" s="207"/>
      <c r="GXI47" s="207"/>
      <c r="GXJ47" s="207"/>
      <c r="GXK47" s="207"/>
      <c r="GXL47" s="207"/>
      <c r="GXM47" s="207"/>
      <c r="GXN47" s="207"/>
      <c r="GXO47" s="207"/>
      <c r="GXP47" s="207"/>
      <c r="GXQ47" s="207"/>
      <c r="GXR47" s="207"/>
      <c r="GXS47" s="207"/>
      <c r="GXT47" s="207"/>
      <c r="GXU47" s="207"/>
      <c r="GXV47" s="207"/>
      <c r="GXW47" s="207"/>
      <c r="GXX47" s="207"/>
      <c r="GXY47" s="207"/>
      <c r="GXZ47" s="207"/>
      <c r="GYA47" s="207"/>
      <c r="GYB47" s="207"/>
      <c r="GYC47" s="207"/>
      <c r="GYD47" s="207"/>
      <c r="GYE47" s="207"/>
      <c r="GYF47" s="207"/>
      <c r="GYG47" s="207"/>
      <c r="GYH47" s="207"/>
      <c r="GYI47" s="207"/>
      <c r="GYJ47" s="207"/>
      <c r="GYK47" s="207"/>
      <c r="GYL47" s="207"/>
      <c r="GYM47" s="207"/>
      <c r="GYN47" s="207"/>
      <c r="GYO47" s="207"/>
      <c r="GYP47" s="207"/>
      <c r="GYQ47" s="207"/>
      <c r="GYR47" s="207"/>
      <c r="GYS47" s="207"/>
      <c r="GYT47" s="207"/>
      <c r="GYU47" s="207"/>
      <c r="GYV47" s="207"/>
      <c r="GYW47" s="207"/>
      <c r="GYX47" s="207"/>
      <c r="GYY47" s="207"/>
      <c r="GYZ47" s="207"/>
      <c r="GZA47" s="207"/>
      <c r="GZB47" s="207"/>
      <c r="GZC47" s="207"/>
      <c r="GZD47" s="207"/>
      <c r="GZE47" s="207"/>
      <c r="GZF47" s="207"/>
      <c r="GZG47" s="207"/>
      <c r="GZH47" s="207"/>
      <c r="GZI47" s="207"/>
      <c r="GZJ47" s="207"/>
      <c r="GZK47" s="207"/>
      <c r="GZL47" s="207"/>
      <c r="GZM47" s="207"/>
      <c r="GZN47" s="207"/>
      <c r="GZO47" s="207"/>
      <c r="GZP47" s="207"/>
      <c r="GZQ47" s="207"/>
      <c r="GZR47" s="207"/>
      <c r="GZS47" s="207"/>
      <c r="GZT47" s="207"/>
      <c r="GZU47" s="207"/>
      <c r="GZV47" s="207"/>
      <c r="GZW47" s="207"/>
      <c r="GZX47" s="207"/>
      <c r="GZY47" s="207"/>
      <c r="GZZ47" s="207"/>
      <c r="HAA47" s="207"/>
      <c r="HAB47" s="207"/>
      <c r="HAC47" s="207"/>
      <c r="HAD47" s="207"/>
      <c r="HAE47" s="207"/>
      <c r="HAF47" s="207"/>
      <c r="HAG47" s="207"/>
      <c r="HAH47" s="207"/>
      <c r="HAI47" s="207"/>
      <c r="HAJ47" s="207"/>
      <c r="HAK47" s="207"/>
      <c r="HAL47" s="207"/>
      <c r="HAM47" s="207"/>
      <c r="HAN47" s="207"/>
      <c r="HAO47" s="207"/>
      <c r="HAP47" s="207"/>
      <c r="HAQ47" s="207"/>
      <c r="HAR47" s="207"/>
      <c r="HAS47" s="207"/>
      <c r="HAT47" s="207"/>
      <c r="HAU47" s="207"/>
      <c r="HAV47" s="207"/>
      <c r="HAW47" s="207"/>
      <c r="HAX47" s="207"/>
      <c r="HAY47" s="207"/>
      <c r="HAZ47" s="207"/>
      <c r="HBA47" s="207"/>
      <c r="HBB47" s="207"/>
      <c r="HBC47" s="207"/>
      <c r="HBD47" s="207"/>
      <c r="HBE47" s="207"/>
      <c r="HBF47" s="207"/>
      <c r="HBG47" s="207"/>
      <c r="HBH47" s="207"/>
      <c r="HBI47" s="207"/>
      <c r="HBJ47" s="207"/>
      <c r="HBK47" s="207"/>
      <c r="HBL47" s="207"/>
      <c r="HBM47" s="207"/>
      <c r="HBN47" s="207"/>
      <c r="HBO47" s="207"/>
      <c r="HBP47" s="207"/>
      <c r="HBQ47" s="207"/>
      <c r="HBR47" s="207"/>
      <c r="HBS47" s="207"/>
      <c r="HBT47" s="207"/>
      <c r="HBU47" s="207"/>
      <c r="HBV47" s="207"/>
      <c r="HBW47" s="207"/>
      <c r="HBX47" s="207"/>
      <c r="HBY47" s="207"/>
      <c r="HBZ47" s="207"/>
      <c r="HCA47" s="207"/>
      <c r="HCB47" s="207"/>
      <c r="HCC47" s="207"/>
      <c r="HCD47" s="207"/>
      <c r="HCE47" s="207"/>
      <c r="HCF47" s="207"/>
      <c r="HCG47" s="207"/>
      <c r="HCH47" s="207"/>
      <c r="HCI47" s="207"/>
      <c r="HCJ47" s="207"/>
      <c r="HCK47" s="207"/>
      <c r="HCL47" s="207"/>
      <c r="HCM47" s="207"/>
      <c r="HCN47" s="207"/>
      <c r="HCO47" s="207"/>
      <c r="HCP47" s="207"/>
      <c r="HCQ47" s="207"/>
      <c r="HCR47" s="207"/>
      <c r="HCS47" s="207"/>
      <c r="HCT47" s="207"/>
      <c r="HCU47" s="207"/>
      <c r="HCV47" s="207"/>
      <c r="HCW47" s="207"/>
      <c r="HCX47" s="207"/>
      <c r="HCY47" s="207"/>
      <c r="HCZ47" s="207"/>
      <c r="HDA47" s="207"/>
      <c r="HDB47" s="207"/>
      <c r="HDC47" s="207"/>
      <c r="HDD47" s="207"/>
      <c r="HDE47" s="207"/>
      <c r="HDF47" s="207"/>
      <c r="HDG47" s="207"/>
      <c r="HDH47" s="207"/>
      <c r="HDI47" s="207"/>
      <c r="HDJ47" s="207"/>
      <c r="HDK47" s="207"/>
      <c r="HDL47" s="207"/>
      <c r="HDM47" s="207"/>
      <c r="HDN47" s="207"/>
      <c r="HDO47" s="207"/>
      <c r="HDP47" s="207"/>
      <c r="HDQ47" s="207"/>
      <c r="HDR47" s="207"/>
      <c r="HDS47" s="207"/>
      <c r="HDT47" s="207"/>
      <c r="HDU47" s="207"/>
      <c r="HDV47" s="207"/>
      <c r="HDW47" s="207"/>
      <c r="HDX47" s="207"/>
      <c r="HDY47" s="207"/>
      <c r="HDZ47" s="207"/>
      <c r="HEA47" s="207"/>
      <c r="HEB47" s="207"/>
      <c r="HEC47" s="207"/>
      <c r="HED47" s="207"/>
      <c r="HEE47" s="207"/>
      <c r="HEF47" s="207"/>
      <c r="HEG47" s="207"/>
      <c r="HEH47" s="207"/>
      <c r="HEI47" s="207"/>
      <c r="HEJ47" s="207"/>
      <c r="HEK47" s="207"/>
      <c r="HEL47" s="207"/>
      <c r="HEM47" s="207"/>
      <c r="HEN47" s="207"/>
      <c r="HEO47" s="207"/>
      <c r="HEP47" s="207"/>
      <c r="HEQ47" s="207"/>
      <c r="HER47" s="207"/>
      <c r="HES47" s="207"/>
      <c r="HET47" s="207"/>
      <c r="HEU47" s="207"/>
      <c r="HEV47" s="207"/>
      <c r="HEW47" s="207"/>
      <c r="HEX47" s="207"/>
      <c r="HEY47" s="207"/>
      <c r="HEZ47" s="207"/>
      <c r="HFA47" s="207"/>
      <c r="HFB47" s="207"/>
      <c r="HFC47" s="207"/>
      <c r="HFD47" s="207"/>
      <c r="HFE47" s="207"/>
      <c r="HFF47" s="207"/>
      <c r="HFG47" s="207"/>
      <c r="HFH47" s="207"/>
      <c r="HFI47" s="207"/>
      <c r="HFJ47" s="207"/>
      <c r="HFK47" s="207"/>
      <c r="HFL47" s="207"/>
      <c r="HFM47" s="207"/>
      <c r="HFN47" s="207"/>
      <c r="HFO47" s="207"/>
      <c r="HFP47" s="207"/>
      <c r="HFQ47" s="207"/>
      <c r="HFR47" s="207"/>
      <c r="HFS47" s="207"/>
      <c r="HFT47" s="207"/>
      <c r="HFU47" s="207"/>
      <c r="HFV47" s="207"/>
      <c r="HFW47" s="207"/>
      <c r="HFX47" s="207"/>
      <c r="HFY47" s="207"/>
      <c r="HFZ47" s="207"/>
      <c r="HGA47" s="207"/>
      <c r="HGB47" s="207"/>
      <c r="HGC47" s="207"/>
      <c r="HGD47" s="207"/>
      <c r="HGE47" s="207"/>
      <c r="HGF47" s="207"/>
      <c r="HGG47" s="207"/>
      <c r="HGH47" s="207"/>
      <c r="HGI47" s="207"/>
      <c r="HGJ47" s="207"/>
      <c r="HGK47" s="207"/>
      <c r="HGL47" s="207"/>
      <c r="HGM47" s="207"/>
      <c r="HGN47" s="207"/>
      <c r="HGO47" s="207"/>
      <c r="HGP47" s="207"/>
      <c r="HGQ47" s="207"/>
      <c r="HGR47" s="207"/>
      <c r="HGS47" s="207"/>
      <c r="HGT47" s="207"/>
      <c r="HGU47" s="207"/>
      <c r="HGV47" s="207"/>
      <c r="HGW47" s="207"/>
      <c r="HGX47" s="207"/>
      <c r="HGY47" s="207"/>
      <c r="HGZ47" s="207"/>
      <c r="HHA47" s="207"/>
      <c r="HHB47" s="207"/>
      <c r="HHC47" s="207"/>
      <c r="HHD47" s="207"/>
      <c r="HHE47" s="207"/>
      <c r="HHF47" s="207"/>
      <c r="HHG47" s="207"/>
      <c r="HHH47" s="207"/>
      <c r="HHI47" s="207"/>
      <c r="HHJ47" s="207"/>
      <c r="HHK47" s="207"/>
      <c r="HHL47" s="207"/>
      <c r="HHM47" s="207"/>
      <c r="HHN47" s="207"/>
      <c r="HHO47" s="207"/>
      <c r="HHP47" s="207"/>
      <c r="HHQ47" s="207"/>
      <c r="HHR47" s="207"/>
      <c r="HHS47" s="207"/>
      <c r="HHT47" s="207"/>
      <c r="HHU47" s="207"/>
      <c r="HHV47" s="207"/>
      <c r="HHW47" s="207"/>
      <c r="HHX47" s="207"/>
      <c r="HHY47" s="207"/>
      <c r="HHZ47" s="207"/>
      <c r="HIA47" s="207"/>
      <c r="HIB47" s="207"/>
      <c r="HIC47" s="207"/>
      <c r="HID47" s="207"/>
      <c r="HIE47" s="207"/>
      <c r="HIF47" s="207"/>
      <c r="HIG47" s="207"/>
      <c r="HIH47" s="207"/>
      <c r="HII47" s="207"/>
      <c r="HIJ47" s="207"/>
      <c r="HIK47" s="207"/>
      <c r="HIL47" s="207"/>
      <c r="HIM47" s="207"/>
      <c r="HIN47" s="207"/>
      <c r="HIO47" s="207"/>
      <c r="HIP47" s="207"/>
      <c r="HIQ47" s="207"/>
      <c r="HIR47" s="207"/>
      <c r="HIS47" s="207"/>
      <c r="HIT47" s="207"/>
      <c r="HIU47" s="207"/>
      <c r="HIV47" s="207"/>
      <c r="HIW47" s="207"/>
      <c r="HIX47" s="207"/>
      <c r="HIY47" s="207"/>
      <c r="HIZ47" s="207"/>
      <c r="HJA47" s="207"/>
      <c r="HJB47" s="207"/>
      <c r="HJC47" s="207"/>
      <c r="HJD47" s="207"/>
      <c r="HJE47" s="207"/>
      <c r="HJF47" s="207"/>
      <c r="HJG47" s="207"/>
      <c r="HJH47" s="207"/>
      <c r="HJI47" s="207"/>
      <c r="HJJ47" s="207"/>
      <c r="HJK47" s="207"/>
      <c r="HJL47" s="207"/>
      <c r="HJM47" s="207"/>
      <c r="HJN47" s="207"/>
      <c r="HJO47" s="207"/>
      <c r="HJP47" s="207"/>
      <c r="HJQ47" s="207"/>
      <c r="HJR47" s="207"/>
      <c r="HJS47" s="207"/>
      <c r="HJT47" s="207"/>
      <c r="HJU47" s="207"/>
      <c r="HJV47" s="207"/>
      <c r="HJW47" s="207"/>
      <c r="HJX47" s="207"/>
      <c r="HJY47" s="207"/>
      <c r="HJZ47" s="207"/>
      <c r="HKA47" s="207"/>
      <c r="HKB47" s="207"/>
      <c r="HKC47" s="207"/>
      <c r="HKD47" s="207"/>
      <c r="HKE47" s="207"/>
      <c r="HKF47" s="207"/>
      <c r="HKG47" s="207"/>
      <c r="HKH47" s="207"/>
      <c r="HKI47" s="207"/>
      <c r="HKJ47" s="207"/>
      <c r="HKK47" s="207"/>
      <c r="HKL47" s="207"/>
      <c r="HKM47" s="207"/>
      <c r="HKN47" s="207"/>
      <c r="HKO47" s="207"/>
      <c r="HKP47" s="207"/>
      <c r="HKQ47" s="207"/>
      <c r="HKR47" s="207"/>
      <c r="HKS47" s="207"/>
      <c r="HKT47" s="207"/>
      <c r="HKU47" s="207"/>
      <c r="HKV47" s="207"/>
      <c r="HKW47" s="207"/>
      <c r="HKX47" s="207"/>
      <c r="HKY47" s="207"/>
      <c r="HKZ47" s="207"/>
      <c r="HLA47" s="207"/>
      <c r="HLB47" s="207"/>
      <c r="HLC47" s="207"/>
      <c r="HLD47" s="207"/>
      <c r="HLE47" s="207"/>
      <c r="HLF47" s="207"/>
      <c r="HLG47" s="207"/>
      <c r="HLH47" s="207"/>
      <c r="HLI47" s="207"/>
      <c r="HLJ47" s="207"/>
      <c r="HLK47" s="207"/>
      <c r="HLL47" s="207"/>
      <c r="HLM47" s="207"/>
      <c r="HLN47" s="207"/>
      <c r="HLO47" s="207"/>
      <c r="HLP47" s="207"/>
      <c r="HLQ47" s="207"/>
      <c r="HLR47" s="207"/>
      <c r="HLS47" s="207"/>
      <c r="HLT47" s="207"/>
      <c r="HLU47" s="207"/>
      <c r="HLV47" s="207"/>
      <c r="HLW47" s="207"/>
      <c r="HLX47" s="207"/>
      <c r="HLY47" s="207"/>
      <c r="HLZ47" s="207"/>
      <c r="HMA47" s="207"/>
      <c r="HMB47" s="207"/>
      <c r="HMC47" s="207"/>
      <c r="HMD47" s="207"/>
      <c r="HME47" s="207"/>
      <c r="HMF47" s="207"/>
      <c r="HMG47" s="207"/>
      <c r="HMH47" s="207"/>
      <c r="HMI47" s="207"/>
      <c r="HMJ47" s="207"/>
      <c r="HMK47" s="207"/>
      <c r="HML47" s="207"/>
      <c r="HMM47" s="207"/>
      <c r="HMN47" s="207"/>
      <c r="HMO47" s="207"/>
      <c r="HMP47" s="207"/>
      <c r="HMQ47" s="207"/>
      <c r="HMR47" s="207"/>
      <c r="HMS47" s="207"/>
      <c r="HMT47" s="207"/>
      <c r="HMU47" s="207"/>
      <c r="HMV47" s="207"/>
      <c r="HMW47" s="207"/>
      <c r="HMX47" s="207"/>
      <c r="HMY47" s="207"/>
      <c r="HMZ47" s="207"/>
      <c r="HNA47" s="207"/>
      <c r="HNB47" s="207"/>
      <c r="HNC47" s="207"/>
      <c r="HND47" s="207"/>
      <c r="HNE47" s="207"/>
      <c r="HNF47" s="207"/>
      <c r="HNG47" s="207"/>
      <c r="HNH47" s="207"/>
      <c r="HNI47" s="207"/>
      <c r="HNJ47" s="207"/>
      <c r="HNK47" s="207"/>
      <c r="HNL47" s="207"/>
      <c r="HNM47" s="207"/>
      <c r="HNN47" s="207"/>
      <c r="HNO47" s="207"/>
      <c r="HNP47" s="207"/>
      <c r="HNQ47" s="207"/>
      <c r="HNR47" s="207"/>
      <c r="HNS47" s="207"/>
      <c r="HNT47" s="207"/>
      <c r="HNU47" s="207"/>
      <c r="HNV47" s="207"/>
      <c r="HNW47" s="207"/>
      <c r="HNX47" s="207"/>
      <c r="HNY47" s="207"/>
      <c r="HNZ47" s="207"/>
      <c r="HOA47" s="207"/>
      <c r="HOB47" s="207"/>
      <c r="HOC47" s="207"/>
      <c r="HOD47" s="207"/>
      <c r="HOE47" s="207"/>
      <c r="HOF47" s="207"/>
      <c r="HOG47" s="207"/>
      <c r="HOH47" s="207"/>
      <c r="HOI47" s="207"/>
      <c r="HOJ47" s="207"/>
      <c r="HOK47" s="207"/>
      <c r="HOL47" s="207"/>
      <c r="HOM47" s="207"/>
      <c r="HON47" s="207"/>
      <c r="HOO47" s="207"/>
      <c r="HOP47" s="207"/>
      <c r="HOQ47" s="207"/>
      <c r="HOR47" s="207"/>
      <c r="HOS47" s="207"/>
      <c r="HOT47" s="207"/>
      <c r="HOU47" s="207"/>
      <c r="HOV47" s="207"/>
      <c r="HOW47" s="207"/>
      <c r="HOX47" s="207"/>
      <c r="HOY47" s="207"/>
      <c r="HOZ47" s="207"/>
      <c r="HPA47" s="207"/>
      <c r="HPB47" s="207"/>
      <c r="HPC47" s="207"/>
      <c r="HPD47" s="207"/>
      <c r="HPE47" s="207"/>
      <c r="HPF47" s="207"/>
      <c r="HPG47" s="207"/>
      <c r="HPH47" s="207"/>
      <c r="HPI47" s="207"/>
      <c r="HPJ47" s="207"/>
      <c r="HPK47" s="207"/>
      <c r="HPL47" s="207"/>
      <c r="HPM47" s="207"/>
      <c r="HPN47" s="207"/>
      <c r="HPO47" s="207"/>
      <c r="HPP47" s="207"/>
      <c r="HPQ47" s="207"/>
      <c r="HPR47" s="207"/>
      <c r="HPS47" s="207"/>
      <c r="HPT47" s="207"/>
      <c r="HPU47" s="207"/>
      <c r="HPV47" s="207"/>
      <c r="HPW47" s="207"/>
      <c r="HPX47" s="207"/>
      <c r="HPY47" s="207"/>
      <c r="HPZ47" s="207"/>
      <c r="HQA47" s="207"/>
      <c r="HQB47" s="207"/>
      <c r="HQC47" s="207"/>
      <c r="HQD47" s="207"/>
      <c r="HQE47" s="207"/>
      <c r="HQF47" s="207"/>
      <c r="HQG47" s="207"/>
      <c r="HQH47" s="207"/>
      <c r="HQI47" s="207"/>
      <c r="HQJ47" s="207"/>
      <c r="HQK47" s="207"/>
      <c r="HQL47" s="207"/>
      <c r="HQM47" s="207"/>
      <c r="HQN47" s="207"/>
      <c r="HQO47" s="207"/>
      <c r="HQP47" s="207"/>
      <c r="HQQ47" s="207"/>
      <c r="HQR47" s="207"/>
      <c r="HQS47" s="207"/>
      <c r="HQT47" s="207"/>
      <c r="HQU47" s="207"/>
      <c r="HQV47" s="207"/>
      <c r="HQW47" s="207"/>
      <c r="HQX47" s="207"/>
      <c r="HQY47" s="207"/>
      <c r="HQZ47" s="207"/>
      <c r="HRA47" s="207"/>
      <c r="HRB47" s="207"/>
      <c r="HRC47" s="207"/>
      <c r="HRD47" s="207"/>
      <c r="HRE47" s="207"/>
      <c r="HRF47" s="207"/>
      <c r="HRG47" s="207"/>
      <c r="HRH47" s="207"/>
      <c r="HRI47" s="207"/>
      <c r="HRJ47" s="207"/>
      <c r="HRK47" s="207"/>
      <c r="HRL47" s="207"/>
      <c r="HRM47" s="207"/>
      <c r="HRN47" s="207"/>
      <c r="HRO47" s="207"/>
      <c r="HRP47" s="207"/>
      <c r="HRQ47" s="207"/>
      <c r="HRR47" s="207"/>
      <c r="HRS47" s="207"/>
      <c r="HRT47" s="207"/>
      <c r="HRU47" s="207"/>
      <c r="HRV47" s="207"/>
      <c r="HRW47" s="207"/>
      <c r="HRX47" s="207"/>
      <c r="HRY47" s="207"/>
      <c r="HRZ47" s="207"/>
      <c r="HSA47" s="207"/>
      <c r="HSB47" s="207"/>
      <c r="HSC47" s="207"/>
      <c r="HSD47" s="207"/>
      <c r="HSE47" s="207"/>
      <c r="HSF47" s="207"/>
      <c r="HSG47" s="207"/>
      <c r="HSH47" s="207"/>
      <c r="HSI47" s="207"/>
      <c r="HSJ47" s="207"/>
      <c r="HSK47" s="207"/>
      <c r="HSL47" s="207"/>
      <c r="HSM47" s="207"/>
      <c r="HSN47" s="207"/>
      <c r="HSO47" s="207"/>
      <c r="HSP47" s="207"/>
      <c r="HSQ47" s="207"/>
      <c r="HSR47" s="207"/>
      <c r="HSS47" s="207"/>
      <c r="HST47" s="207"/>
      <c r="HSU47" s="207"/>
      <c r="HSV47" s="207"/>
      <c r="HSW47" s="207"/>
      <c r="HSX47" s="207"/>
      <c r="HSY47" s="207"/>
      <c r="HSZ47" s="207"/>
      <c r="HTA47" s="207"/>
      <c r="HTB47" s="207"/>
      <c r="HTC47" s="207"/>
      <c r="HTD47" s="207"/>
      <c r="HTE47" s="207"/>
      <c r="HTF47" s="207"/>
      <c r="HTG47" s="207"/>
      <c r="HTH47" s="207"/>
      <c r="HTI47" s="207"/>
      <c r="HTJ47" s="207"/>
      <c r="HTK47" s="207"/>
      <c r="HTL47" s="207"/>
      <c r="HTM47" s="207"/>
      <c r="HTN47" s="207"/>
      <c r="HTO47" s="207"/>
      <c r="HTP47" s="207"/>
      <c r="HTQ47" s="207"/>
      <c r="HTR47" s="207"/>
      <c r="HTS47" s="207"/>
      <c r="HTT47" s="207"/>
      <c r="HTU47" s="207"/>
      <c r="HTV47" s="207"/>
      <c r="HTW47" s="207"/>
      <c r="HTX47" s="207"/>
      <c r="HTY47" s="207"/>
      <c r="HTZ47" s="207"/>
      <c r="HUA47" s="207"/>
      <c r="HUB47" s="207"/>
      <c r="HUC47" s="207"/>
      <c r="HUD47" s="207"/>
      <c r="HUE47" s="207"/>
      <c r="HUF47" s="207"/>
      <c r="HUG47" s="207"/>
      <c r="HUH47" s="207"/>
      <c r="HUI47" s="207"/>
      <c r="HUJ47" s="207"/>
      <c r="HUK47" s="207"/>
      <c r="HUL47" s="207"/>
      <c r="HUM47" s="207"/>
      <c r="HUN47" s="207"/>
      <c r="HUO47" s="207"/>
      <c r="HUP47" s="207"/>
      <c r="HUQ47" s="207"/>
      <c r="HUR47" s="207"/>
      <c r="HUS47" s="207"/>
      <c r="HUT47" s="207"/>
      <c r="HUU47" s="207"/>
      <c r="HUV47" s="207"/>
      <c r="HUW47" s="207"/>
      <c r="HUX47" s="207"/>
      <c r="HUY47" s="207"/>
      <c r="HUZ47" s="207"/>
      <c r="HVA47" s="207"/>
      <c r="HVB47" s="207"/>
      <c r="HVC47" s="207"/>
      <c r="HVD47" s="207"/>
      <c r="HVE47" s="207"/>
      <c r="HVF47" s="207"/>
      <c r="HVG47" s="207"/>
      <c r="HVH47" s="207"/>
      <c r="HVI47" s="207"/>
      <c r="HVJ47" s="207"/>
      <c r="HVK47" s="207"/>
      <c r="HVL47" s="207"/>
      <c r="HVM47" s="207"/>
      <c r="HVN47" s="207"/>
      <c r="HVO47" s="207"/>
      <c r="HVP47" s="207"/>
      <c r="HVQ47" s="207"/>
      <c r="HVR47" s="207"/>
      <c r="HVS47" s="207"/>
      <c r="HVT47" s="207"/>
      <c r="HVU47" s="207"/>
      <c r="HVV47" s="207"/>
      <c r="HVW47" s="207"/>
      <c r="HVX47" s="207"/>
      <c r="HVY47" s="207"/>
      <c r="HVZ47" s="207"/>
      <c r="HWA47" s="207"/>
      <c r="HWB47" s="207"/>
      <c r="HWC47" s="207"/>
      <c r="HWD47" s="207"/>
      <c r="HWE47" s="207"/>
      <c r="HWF47" s="207"/>
      <c r="HWG47" s="207"/>
      <c r="HWH47" s="207"/>
      <c r="HWI47" s="207"/>
      <c r="HWJ47" s="207"/>
      <c r="HWK47" s="207"/>
      <c r="HWL47" s="207"/>
      <c r="HWM47" s="207"/>
      <c r="HWN47" s="207"/>
      <c r="HWO47" s="207"/>
      <c r="HWP47" s="207"/>
      <c r="HWQ47" s="207"/>
      <c r="HWR47" s="207"/>
      <c r="HWS47" s="207"/>
      <c r="HWT47" s="207"/>
      <c r="HWU47" s="207"/>
      <c r="HWV47" s="207"/>
      <c r="HWW47" s="207"/>
      <c r="HWX47" s="207"/>
      <c r="HWY47" s="207"/>
      <c r="HWZ47" s="207"/>
      <c r="HXA47" s="207"/>
      <c r="HXB47" s="207"/>
      <c r="HXC47" s="207"/>
      <c r="HXD47" s="207"/>
      <c r="HXE47" s="207"/>
      <c r="HXF47" s="207"/>
      <c r="HXG47" s="207"/>
      <c r="HXH47" s="207"/>
      <c r="HXI47" s="207"/>
      <c r="HXJ47" s="207"/>
      <c r="HXK47" s="207"/>
      <c r="HXL47" s="207"/>
      <c r="HXM47" s="207"/>
      <c r="HXN47" s="207"/>
      <c r="HXO47" s="207"/>
      <c r="HXP47" s="207"/>
      <c r="HXQ47" s="207"/>
      <c r="HXR47" s="207"/>
      <c r="HXS47" s="207"/>
      <c r="HXT47" s="207"/>
      <c r="HXU47" s="207"/>
      <c r="HXV47" s="207"/>
      <c r="HXW47" s="207"/>
      <c r="HXX47" s="207"/>
      <c r="HXY47" s="207"/>
      <c r="HXZ47" s="207"/>
      <c r="HYA47" s="207"/>
      <c r="HYB47" s="207"/>
      <c r="HYC47" s="207"/>
      <c r="HYD47" s="207"/>
      <c r="HYE47" s="207"/>
      <c r="HYF47" s="207"/>
      <c r="HYG47" s="207"/>
      <c r="HYH47" s="207"/>
      <c r="HYI47" s="207"/>
      <c r="HYJ47" s="207"/>
      <c r="HYK47" s="207"/>
      <c r="HYL47" s="207"/>
      <c r="HYM47" s="207"/>
      <c r="HYN47" s="207"/>
      <c r="HYO47" s="207"/>
      <c r="HYP47" s="207"/>
      <c r="HYQ47" s="207"/>
      <c r="HYR47" s="207"/>
      <c r="HYS47" s="207"/>
      <c r="HYT47" s="207"/>
      <c r="HYU47" s="207"/>
      <c r="HYV47" s="207"/>
      <c r="HYW47" s="207"/>
      <c r="HYX47" s="207"/>
      <c r="HYY47" s="207"/>
      <c r="HYZ47" s="207"/>
      <c r="HZA47" s="207"/>
      <c r="HZB47" s="207"/>
      <c r="HZC47" s="207"/>
      <c r="HZD47" s="207"/>
      <c r="HZE47" s="207"/>
      <c r="HZF47" s="207"/>
      <c r="HZG47" s="207"/>
      <c r="HZH47" s="207"/>
      <c r="HZI47" s="207"/>
      <c r="HZJ47" s="207"/>
      <c r="HZK47" s="207"/>
      <c r="HZL47" s="207"/>
      <c r="HZM47" s="207"/>
      <c r="HZN47" s="207"/>
      <c r="HZO47" s="207"/>
      <c r="HZP47" s="207"/>
      <c r="HZQ47" s="207"/>
      <c r="HZR47" s="207"/>
      <c r="HZS47" s="207"/>
      <c r="HZT47" s="207"/>
      <c r="HZU47" s="207"/>
      <c r="HZV47" s="207"/>
      <c r="HZW47" s="207"/>
      <c r="HZX47" s="207"/>
      <c r="HZY47" s="207"/>
      <c r="HZZ47" s="207"/>
      <c r="IAA47" s="207"/>
      <c r="IAB47" s="207"/>
      <c r="IAC47" s="207"/>
      <c r="IAD47" s="207"/>
      <c r="IAE47" s="207"/>
      <c r="IAF47" s="207"/>
      <c r="IAG47" s="207"/>
      <c r="IAH47" s="207"/>
      <c r="IAI47" s="207"/>
      <c r="IAJ47" s="207"/>
      <c r="IAK47" s="207"/>
      <c r="IAL47" s="207"/>
      <c r="IAM47" s="207"/>
      <c r="IAN47" s="207"/>
      <c r="IAO47" s="207"/>
      <c r="IAP47" s="207"/>
      <c r="IAQ47" s="207"/>
      <c r="IAR47" s="207"/>
      <c r="IAS47" s="207"/>
      <c r="IAT47" s="207"/>
      <c r="IAU47" s="207"/>
      <c r="IAV47" s="207"/>
      <c r="IAW47" s="207"/>
      <c r="IAX47" s="207"/>
      <c r="IAY47" s="207"/>
      <c r="IAZ47" s="207"/>
      <c r="IBA47" s="207"/>
      <c r="IBB47" s="207"/>
      <c r="IBC47" s="207"/>
      <c r="IBD47" s="207"/>
      <c r="IBE47" s="207"/>
      <c r="IBF47" s="207"/>
      <c r="IBG47" s="207"/>
      <c r="IBH47" s="207"/>
      <c r="IBI47" s="207"/>
      <c r="IBJ47" s="207"/>
      <c r="IBK47" s="207"/>
      <c r="IBL47" s="207"/>
      <c r="IBM47" s="207"/>
      <c r="IBN47" s="207"/>
      <c r="IBO47" s="207"/>
      <c r="IBP47" s="207"/>
      <c r="IBQ47" s="207"/>
      <c r="IBR47" s="207"/>
      <c r="IBS47" s="207"/>
      <c r="IBT47" s="207"/>
      <c r="IBU47" s="207"/>
      <c r="IBV47" s="207"/>
      <c r="IBW47" s="207"/>
      <c r="IBX47" s="207"/>
      <c r="IBY47" s="207"/>
      <c r="IBZ47" s="207"/>
      <c r="ICA47" s="207"/>
      <c r="ICB47" s="207"/>
      <c r="ICC47" s="207"/>
      <c r="ICD47" s="207"/>
      <c r="ICE47" s="207"/>
      <c r="ICF47" s="207"/>
      <c r="ICG47" s="207"/>
      <c r="ICH47" s="207"/>
      <c r="ICI47" s="207"/>
      <c r="ICJ47" s="207"/>
      <c r="ICK47" s="207"/>
      <c r="ICL47" s="207"/>
      <c r="ICM47" s="207"/>
      <c r="ICN47" s="207"/>
      <c r="ICO47" s="207"/>
      <c r="ICP47" s="207"/>
      <c r="ICQ47" s="207"/>
      <c r="ICR47" s="207"/>
      <c r="ICS47" s="207"/>
      <c r="ICT47" s="207"/>
      <c r="ICU47" s="207"/>
      <c r="ICV47" s="207"/>
      <c r="ICW47" s="207"/>
      <c r="ICX47" s="207"/>
      <c r="ICY47" s="207"/>
      <c r="ICZ47" s="207"/>
      <c r="IDA47" s="207"/>
      <c r="IDB47" s="207"/>
      <c r="IDC47" s="207"/>
      <c r="IDD47" s="207"/>
      <c r="IDE47" s="207"/>
      <c r="IDF47" s="207"/>
      <c r="IDG47" s="207"/>
      <c r="IDH47" s="207"/>
      <c r="IDI47" s="207"/>
      <c r="IDJ47" s="207"/>
      <c r="IDK47" s="207"/>
      <c r="IDL47" s="207"/>
      <c r="IDM47" s="207"/>
      <c r="IDN47" s="207"/>
      <c r="IDO47" s="207"/>
      <c r="IDP47" s="207"/>
      <c r="IDQ47" s="207"/>
      <c r="IDR47" s="207"/>
      <c r="IDS47" s="207"/>
      <c r="IDT47" s="207"/>
      <c r="IDU47" s="207"/>
      <c r="IDV47" s="207"/>
      <c r="IDW47" s="207"/>
      <c r="IDX47" s="207"/>
      <c r="IDY47" s="207"/>
      <c r="IDZ47" s="207"/>
      <c r="IEA47" s="207"/>
      <c r="IEB47" s="207"/>
      <c r="IEC47" s="207"/>
      <c r="IED47" s="207"/>
      <c r="IEE47" s="207"/>
      <c r="IEF47" s="207"/>
      <c r="IEG47" s="207"/>
      <c r="IEH47" s="207"/>
      <c r="IEI47" s="207"/>
      <c r="IEJ47" s="207"/>
      <c r="IEK47" s="207"/>
      <c r="IEL47" s="207"/>
      <c r="IEM47" s="207"/>
      <c r="IEN47" s="207"/>
      <c r="IEO47" s="207"/>
      <c r="IEP47" s="207"/>
      <c r="IEQ47" s="207"/>
      <c r="IER47" s="207"/>
      <c r="IES47" s="207"/>
      <c r="IET47" s="207"/>
      <c r="IEU47" s="207"/>
      <c r="IEV47" s="207"/>
      <c r="IEW47" s="207"/>
      <c r="IEX47" s="207"/>
      <c r="IEY47" s="207"/>
      <c r="IEZ47" s="207"/>
      <c r="IFA47" s="207"/>
      <c r="IFB47" s="207"/>
      <c r="IFC47" s="207"/>
      <c r="IFD47" s="207"/>
      <c r="IFE47" s="207"/>
      <c r="IFF47" s="207"/>
      <c r="IFG47" s="207"/>
      <c r="IFH47" s="207"/>
      <c r="IFI47" s="207"/>
      <c r="IFJ47" s="207"/>
      <c r="IFK47" s="207"/>
      <c r="IFL47" s="207"/>
      <c r="IFM47" s="207"/>
      <c r="IFN47" s="207"/>
      <c r="IFO47" s="207"/>
      <c r="IFP47" s="207"/>
      <c r="IFQ47" s="207"/>
      <c r="IFR47" s="207"/>
      <c r="IFS47" s="207"/>
      <c r="IFT47" s="207"/>
      <c r="IFU47" s="207"/>
      <c r="IFV47" s="207"/>
      <c r="IFW47" s="207"/>
      <c r="IFX47" s="207"/>
      <c r="IFY47" s="207"/>
      <c r="IFZ47" s="207"/>
      <c r="IGA47" s="207"/>
      <c r="IGB47" s="207"/>
      <c r="IGC47" s="207"/>
      <c r="IGD47" s="207"/>
      <c r="IGE47" s="207"/>
      <c r="IGF47" s="207"/>
      <c r="IGG47" s="207"/>
      <c r="IGH47" s="207"/>
      <c r="IGI47" s="207"/>
      <c r="IGJ47" s="207"/>
      <c r="IGK47" s="207"/>
      <c r="IGL47" s="207"/>
      <c r="IGM47" s="207"/>
      <c r="IGN47" s="207"/>
      <c r="IGO47" s="207"/>
      <c r="IGP47" s="207"/>
      <c r="IGQ47" s="207"/>
      <c r="IGR47" s="207"/>
      <c r="IGS47" s="207"/>
      <c r="IGT47" s="207"/>
      <c r="IGU47" s="207"/>
      <c r="IGV47" s="207"/>
      <c r="IGW47" s="207"/>
      <c r="IGX47" s="207"/>
      <c r="IGY47" s="207"/>
      <c r="IGZ47" s="207"/>
      <c r="IHA47" s="207"/>
      <c r="IHB47" s="207"/>
      <c r="IHC47" s="207"/>
      <c r="IHD47" s="207"/>
      <c r="IHE47" s="207"/>
      <c r="IHF47" s="207"/>
      <c r="IHG47" s="207"/>
      <c r="IHH47" s="207"/>
      <c r="IHI47" s="207"/>
      <c r="IHJ47" s="207"/>
      <c r="IHK47" s="207"/>
      <c r="IHL47" s="207"/>
      <c r="IHM47" s="207"/>
      <c r="IHN47" s="207"/>
      <c r="IHO47" s="207"/>
      <c r="IHP47" s="207"/>
      <c r="IHQ47" s="207"/>
      <c r="IHR47" s="207"/>
      <c r="IHS47" s="207"/>
      <c r="IHT47" s="207"/>
      <c r="IHU47" s="207"/>
      <c r="IHV47" s="207"/>
      <c r="IHW47" s="207"/>
      <c r="IHX47" s="207"/>
      <c r="IHY47" s="207"/>
      <c r="IHZ47" s="207"/>
      <c r="IIA47" s="207"/>
      <c r="IIB47" s="207"/>
      <c r="IIC47" s="207"/>
      <c r="IID47" s="207"/>
      <c r="IIE47" s="207"/>
      <c r="IIF47" s="207"/>
      <c r="IIG47" s="207"/>
      <c r="IIH47" s="207"/>
      <c r="III47" s="207"/>
      <c r="IIJ47" s="207"/>
      <c r="IIK47" s="207"/>
      <c r="IIL47" s="207"/>
      <c r="IIM47" s="207"/>
      <c r="IIN47" s="207"/>
      <c r="IIO47" s="207"/>
      <c r="IIP47" s="207"/>
      <c r="IIQ47" s="207"/>
      <c r="IIR47" s="207"/>
      <c r="IIS47" s="207"/>
      <c r="IIT47" s="207"/>
      <c r="IIU47" s="207"/>
      <c r="IIV47" s="207"/>
      <c r="IIW47" s="207"/>
      <c r="IIX47" s="207"/>
      <c r="IIY47" s="207"/>
      <c r="IIZ47" s="207"/>
      <c r="IJA47" s="207"/>
      <c r="IJB47" s="207"/>
      <c r="IJC47" s="207"/>
      <c r="IJD47" s="207"/>
      <c r="IJE47" s="207"/>
      <c r="IJF47" s="207"/>
      <c r="IJG47" s="207"/>
      <c r="IJH47" s="207"/>
      <c r="IJI47" s="207"/>
      <c r="IJJ47" s="207"/>
      <c r="IJK47" s="207"/>
      <c r="IJL47" s="207"/>
      <c r="IJM47" s="207"/>
      <c r="IJN47" s="207"/>
      <c r="IJO47" s="207"/>
      <c r="IJP47" s="207"/>
      <c r="IJQ47" s="207"/>
      <c r="IJR47" s="207"/>
      <c r="IJS47" s="207"/>
      <c r="IJT47" s="207"/>
      <c r="IJU47" s="207"/>
      <c r="IJV47" s="207"/>
      <c r="IJW47" s="207"/>
      <c r="IJX47" s="207"/>
      <c r="IJY47" s="207"/>
      <c r="IJZ47" s="207"/>
      <c r="IKA47" s="207"/>
      <c r="IKB47" s="207"/>
      <c r="IKC47" s="207"/>
      <c r="IKD47" s="207"/>
      <c r="IKE47" s="207"/>
      <c r="IKF47" s="207"/>
      <c r="IKG47" s="207"/>
      <c r="IKH47" s="207"/>
      <c r="IKI47" s="207"/>
      <c r="IKJ47" s="207"/>
      <c r="IKK47" s="207"/>
      <c r="IKL47" s="207"/>
      <c r="IKM47" s="207"/>
      <c r="IKN47" s="207"/>
      <c r="IKO47" s="207"/>
      <c r="IKP47" s="207"/>
      <c r="IKQ47" s="207"/>
      <c r="IKR47" s="207"/>
      <c r="IKS47" s="207"/>
      <c r="IKT47" s="207"/>
      <c r="IKU47" s="207"/>
      <c r="IKV47" s="207"/>
      <c r="IKW47" s="207"/>
      <c r="IKX47" s="207"/>
      <c r="IKY47" s="207"/>
      <c r="IKZ47" s="207"/>
      <c r="ILA47" s="207"/>
      <c r="ILB47" s="207"/>
      <c r="ILC47" s="207"/>
      <c r="ILD47" s="207"/>
      <c r="ILE47" s="207"/>
      <c r="ILF47" s="207"/>
      <c r="ILG47" s="207"/>
      <c r="ILH47" s="207"/>
      <c r="ILI47" s="207"/>
      <c r="ILJ47" s="207"/>
      <c r="ILK47" s="207"/>
      <c r="ILL47" s="207"/>
      <c r="ILM47" s="207"/>
      <c r="ILN47" s="207"/>
      <c r="ILO47" s="207"/>
      <c r="ILP47" s="207"/>
      <c r="ILQ47" s="207"/>
      <c r="ILR47" s="207"/>
      <c r="ILS47" s="207"/>
      <c r="ILT47" s="207"/>
      <c r="ILU47" s="207"/>
      <c r="ILV47" s="207"/>
      <c r="ILW47" s="207"/>
      <c r="ILX47" s="207"/>
      <c r="ILY47" s="207"/>
      <c r="ILZ47" s="207"/>
      <c r="IMA47" s="207"/>
      <c r="IMB47" s="207"/>
      <c r="IMC47" s="207"/>
      <c r="IMD47" s="207"/>
      <c r="IME47" s="207"/>
      <c r="IMF47" s="207"/>
      <c r="IMG47" s="207"/>
      <c r="IMH47" s="207"/>
      <c r="IMI47" s="207"/>
      <c r="IMJ47" s="207"/>
      <c r="IMK47" s="207"/>
      <c r="IML47" s="207"/>
      <c r="IMM47" s="207"/>
      <c r="IMN47" s="207"/>
      <c r="IMO47" s="207"/>
      <c r="IMP47" s="207"/>
      <c r="IMQ47" s="207"/>
      <c r="IMR47" s="207"/>
      <c r="IMS47" s="207"/>
      <c r="IMT47" s="207"/>
      <c r="IMU47" s="207"/>
      <c r="IMV47" s="207"/>
      <c r="IMW47" s="207"/>
      <c r="IMX47" s="207"/>
      <c r="IMY47" s="207"/>
      <c r="IMZ47" s="207"/>
      <c r="INA47" s="207"/>
      <c r="INB47" s="207"/>
      <c r="INC47" s="207"/>
      <c r="IND47" s="207"/>
      <c r="INE47" s="207"/>
      <c r="INF47" s="207"/>
      <c r="ING47" s="207"/>
      <c r="INH47" s="207"/>
      <c r="INI47" s="207"/>
      <c r="INJ47" s="207"/>
      <c r="INK47" s="207"/>
      <c r="INL47" s="207"/>
      <c r="INM47" s="207"/>
      <c r="INN47" s="207"/>
      <c r="INO47" s="207"/>
      <c r="INP47" s="207"/>
      <c r="INQ47" s="207"/>
      <c r="INR47" s="207"/>
      <c r="INS47" s="207"/>
      <c r="INT47" s="207"/>
      <c r="INU47" s="207"/>
      <c r="INV47" s="207"/>
      <c r="INW47" s="207"/>
      <c r="INX47" s="207"/>
      <c r="INY47" s="207"/>
      <c r="INZ47" s="207"/>
      <c r="IOA47" s="207"/>
      <c r="IOB47" s="207"/>
      <c r="IOC47" s="207"/>
      <c r="IOD47" s="207"/>
      <c r="IOE47" s="207"/>
      <c r="IOF47" s="207"/>
      <c r="IOG47" s="207"/>
      <c r="IOH47" s="207"/>
      <c r="IOI47" s="207"/>
      <c r="IOJ47" s="207"/>
      <c r="IOK47" s="207"/>
      <c r="IOL47" s="207"/>
      <c r="IOM47" s="207"/>
      <c r="ION47" s="207"/>
      <c r="IOO47" s="207"/>
      <c r="IOP47" s="207"/>
      <c r="IOQ47" s="207"/>
      <c r="IOR47" s="207"/>
      <c r="IOS47" s="207"/>
      <c r="IOT47" s="207"/>
      <c r="IOU47" s="207"/>
      <c r="IOV47" s="207"/>
      <c r="IOW47" s="207"/>
      <c r="IOX47" s="207"/>
      <c r="IOY47" s="207"/>
      <c r="IOZ47" s="207"/>
      <c r="IPA47" s="207"/>
      <c r="IPB47" s="207"/>
      <c r="IPC47" s="207"/>
      <c r="IPD47" s="207"/>
      <c r="IPE47" s="207"/>
      <c r="IPF47" s="207"/>
      <c r="IPG47" s="207"/>
      <c r="IPH47" s="207"/>
      <c r="IPI47" s="207"/>
      <c r="IPJ47" s="207"/>
      <c r="IPK47" s="207"/>
      <c r="IPL47" s="207"/>
      <c r="IPM47" s="207"/>
      <c r="IPN47" s="207"/>
      <c r="IPO47" s="207"/>
      <c r="IPP47" s="207"/>
      <c r="IPQ47" s="207"/>
      <c r="IPR47" s="207"/>
      <c r="IPS47" s="207"/>
      <c r="IPT47" s="207"/>
      <c r="IPU47" s="207"/>
      <c r="IPV47" s="207"/>
      <c r="IPW47" s="207"/>
      <c r="IPX47" s="207"/>
      <c r="IPY47" s="207"/>
      <c r="IPZ47" s="207"/>
      <c r="IQA47" s="207"/>
      <c r="IQB47" s="207"/>
      <c r="IQC47" s="207"/>
      <c r="IQD47" s="207"/>
      <c r="IQE47" s="207"/>
      <c r="IQF47" s="207"/>
      <c r="IQG47" s="207"/>
      <c r="IQH47" s="207"/>
      <c r="IQI47" s="207"/>
      <c r="IQJ47" s="207"/>
      <c r="IQK47" s="207"/>
      <c r="IQL47" s="207"/>
      <c r="IQM47" s="207"/>
      <c r="IQN47" s="207"/>
      <c r="IQO47" s="207"/>
      <c r="IQP47" s="207"/>
      <c r="IQQ47" s="207"/>
      <c r="IQR47" s="207"/>
      <c r="IQS47" s="207"/>
      <c r="IQT47" s="207"/>
      <c r="IQU47" s="207"/>
      <c r="IQV47" s="207"/>
      <c r="IQW47" s="207"/>
      <c r="IQX47" s="207"/>
      <c r="IQY47" s="207"/>
      <c r="IQZ47" s="207"/>
      <c r="IRA47" s="207"/>
      <c r="IRB47" s="207"/>
      <c r="IRC47" s="207"/>
      <c r="IRD47" s="207"/>
      <c r="IRE47" s="207"/>
      <c r="IRF47" s="207"/>
      <c r="IRG47" s="207"/>
      <c r="IRH47" s="207"/>
      <c r="IRI47" s="207"/>
      <c r="IRJ47" s="207"/>
      <c r="IRK47" s="207"/>
      <c r="IRL47" s="207"/>
      <c r="IRM47" s="207"/>
      <c r="IRN47" s="207"/>
      <c r="IRO47" s="207"/>
      <c r="IRP47" s="207"/>
      <c r="IRQ47" s="207"/>
      <c r="IRR47" s="207"/>
      <c r="IRS47" s="207"/>
      <c r="IRT47" s="207"/>
      <c r="IRU47" s="207"/>
      <c r="IRV47" s="207"/>
      <c r="IRW47" s="207"/>
      <c r="IRX47" s="207"/>
      <c r="IRY47" s="207"/>
      <c r="IRZ47" s="207"/>
      <c r="ISA47" s="207"/>
      <c r="ISB47" s="207"/>
      <c r="ISC47" s="207"/>
      <c r="ISD47" s="207"/>
      <c r="ISE47" s="207"/>
      <c r="ISF47" s="207"/>
      <c r="ISG47" s="207"/>
      <c r="ISH47" s="207"/>
      <c r="ISI47" s="207"/>
      <c r="ISJ47" s="207"/>
      <c r="ISK47" s="207"/>
      <c r="ISL47" s="207"/>
      <c r="ISM47" s="207"/>
      <c r="ISN47" s="207"/>
      <c r="ISO47" s="207"/>
      <c r="ISP47" s="207"/>
      <c r="ISQ47" s="207"/>
      <c r="ISR47" s="207"/>
      <c r="ISS47" s="207"/>
      <c r="IST47" s="207"/>
      <c r="ISU47" s="207"/>
      <c r="ISV47" s="207"/>
      <c r="ISW47" s="207"/>
      <c r="ISX47" s="207"/>
      <c r="ISY47" s="207"/>
      <c r="ISZ47" s="207"/>
      <c r="ITA47" s="207"/>
      <c r="ITB47" s="207"/>
      <c r="ITC47" s="207"/>
      <c r="ITD47" s="207"/>
      <c r="ITE47" s="207"/>
      <c r="ITF47" s="207"/>
      <c r="ITG47" s="207"/>
      <c r="ITH47" s="207"/>
      <c r="ITI47" s="207"/>
      <c r="ITJ47" s="207"/>
      <c r="ITK47" s="207"/>
      <c r="ITL47" s="207"/>
      <c r="ITM47" s="207"/>
      <c r="ITN47" s="207"/>
      <c r="ITO47" s="207"/>
      <c r="ITP47" s="207"/>
      <c r="ITQ47" s="207"/>
      <c r="ITR47" s="207"/>
      <c r="ITS47" s="207"/>
      <c r="ITT47" s="207"/>
      <c r="ITU47" s="207"/>
      <c r="ITV47" s="207"/>
      <c r="ITW47" s="207"/>
      <c r="ITX47" s="207"/>
      <c r="ITY47" s="207"/>
      <c r="ITZ47" s="207"/>
      <c r="IUA47" s="207"/>
      <c r="IUB47" s="207"/>
      <c r="IUC47" s="207"/>
      <c r="IUD47" s="207"/>
      <c r="IUE47" s="207"/>
      <c r="IUF47" s="207"/>
      <c r="IUG47" s="207"/>
      <c r="IUH47" s="207"/>
      <c r="IUI47" s="207"/>
      <c r="IUJ47" s="207"/>
      <c r="IUK47" s="207"/>
      <c r="IUL47" s="207"/>
      <c r="IUM47" s="207"/>
      <c r="IUN47" s="207"/>
      <c r="IUO47" s="207"/>
      <c r="IUP47" s="207"/>
      <c r="IUQ47" s="207"/>
      <c r="IUR47" s="207"/>
      <c r="IUS47" s="207"/>
      <c r="IUT47" s="207"/>
      <c r="IUU47" s="207"/>
      <c r="IUV47" s="207"/>
      <c r="IUW47" s="207"/>
      <c r="IUX47" s="207"/>
      <c r="IUY47" s="207"/>
      <c r="IUZ47" s="207"/>
      <c r="IVA47" s="207"/>
      <c r="IVB47" s="207"/>
      <c r="IVC47" s="207"/>
      <c r="IVD47" s="207"/>
      <c r="IVE47" s="207"/>
      <c r="IVF47" s="207"/>
      <c r="IVG47" s="207"/>
      <c r="IVH47" s="207"/>
      <c r="IVI47" s="207"/>
      <c r="IVJ47" s="207"/>
      <c r="IVK47" s="207"/>
      <c r="IVL47" s="207"/>
      <c r="IVM47" s="207"/>
      <c r="IVN47" s="207"/>
      <c r="IVO47" s="207"/>
      <c r="IVP47" s="207"/>
      <c r="IVQ47" s="207"/>
      <c r="IVR47" s="207"/>
      <c r="IVS47" s="207"/>
      <c r="IVT47" s="207"/>
      <c r="IVU47" s="207"/>
      <c r="IVV47" s="207"/>
      <c r="IVW47" s="207"/>
      <c r="IVX47" s="207"/>
      <c r="IVY47" s="207"/>
      <c r="IVZ47" s="207"/>
      <c r="IWA47" s="207"/>
      <c r="IWB47" s="207"/>
      <c r="IWC47" s="207"/>
      <c r="IWD47" s="207"/>
      <c r="IWE47" s="207"/>
      <c r="IWF47" s="207"/>
      <c r="IWG47" s="207"/>
      <c r="IWH47" s="207"/>
      <c r="IWI47" s="207"/>
      <c r="IWJ47" s="207"/>
      <c r="IWK47" s="207"/>
      <c r="IWL47" s="207"/>
      <c r="IWM47" s="207"/>
      <c r="IWN47" s="207"/>
      <c r="IWO47" s="207"/>
      <c r="IWP47" s="207"/>
      <c r="IWQ47" s="207"/>
      <c r="IWR47" s="207"/>
      <c r="IWS47" s="207"/>
      <c r="IWT47" s="207"/>
      <c r="IWU47" s="207"/>
      <c r="IWV47" s="207"/>
      <c r="IWW47" s="207"/>
      <c r="IWX47" s="207"/>
      <c r="IWY47" s="207"/>
      <c r="IWZ47" s="207"/>
      <c r="IXA47" s="207"/>
      <c r="IXB47" s="207"/>
      <c r="IXC47" s="207"/>
      <c r="IXD47" s="207"/>
      <c r="IXE47" s="207"/>
      <c r="IXF47" s="207"/>
      <c r="IXG47" s="207"/>
      <c r="IXH47" s="207"/>
      <c r="IXI47" s="207"/>
      <c r="IXJ47" s="207"/>
      <c r="IXK47" s="207"/>
      <c r="IXL47" s="207"/>
      <c r="IXM47" s="207"/>
      <c r="IXN47" s="207"/>
      <c r="IXO47" s="207"/>
      <c r="IXP47" s="207"/>
      <c r="IXQ47" s="207"/>
      <c r="IXR47" s="207"/>
      <c r="IXS47" s="207"/>
      <c r="IXT47" s="207"/>
      <c r="IXU47" s="207"/>
      <c r="IXV47" s="207"/>
      <c r="IXW47" s="207"/>
      <c r="IXX47" s="207"/>
      <c r="IXY47" s="207"/>
      <c r="IXZ47" s="207"/>
      <c r="IYA47" s="207"/>
      <c r="IYB47" s="207"/>
      <c r="IYC47" s="207"/>
      <c r="IYD47" s="207"/>
      <c r="IYE47" s="207"/>
      <c r="IYF47" s="207"/>
      <c r="IYG47" s="207"/>
      <c r="IYH47" s="207"/>
      <c r="IYI47" s="207"/>
      <c r="IYJ47" s="207"/>
      <c r="IYK47" s="207"/>
      <c r="IYL47" s="207"/>
      <c r="IYM47" s="207"/>
      <c r="IYN47" s="207"/>
      <c r="IYO47" s="207"/>
      <c r="IYP47" s="207"/>
      <c r="IYQ47" s="207"/>
      <c r="IYR47" s="207"/>
      <c r="IYS47" s="207"/>
      <c r="IYT47" s="207"/>
      <c r="IYU47" s="207"/>
      <c r="IYV47" s="207"/>
      <c r="IYW47" s="207"/>
      <c r="IYX47" s="207"/>
      <c r="IYY47" s="207"/>
      <c r="IYZ47" s="207"/>
      <c r="IZA47" s="207"/>
      <c r="IZB47" s="207"/>
      <c r="IZC47" s="207"/>
      <c r="IZD47" s="207"/>
      <c r="IZE47" s="207"/>
      <c r="IZF47" s="207"/>
      <c r="IZG47" s="207"/>
      <c r="IZH47" s="207"/>
      <c r="IZI47" s="207"/>
      <c r="IZJ47" s="207"/>
      <c r="IZK47" s="207"/>
      <c r="IZL47" s="207"/>
      <c r="IZM47" s="207"/>
      <c r="IZN47" s="207"/>
      <c r="IZO47" s="207"/>
      <c r="IZP47" s="207"/>
      <c r="IZQ47" s="207"/>
      <c r="IZR47" s="207"/>
      <c r="IZS47" s="207"/>
      <c r="IZT47" s="207"/>
      <c r="IZU47" s="207"/>
      <c r="IZV47" s="207"/>
      <c r="IZW47" s="207"/>
      <c r="IZX47" s="207"/>
      <c r="IZY47" s="207"/>
      <c r="IZZ47" s="207"/>
      <c r="JAA47" s="207"/>
      <c r="JAB47" s="207"/>
      <c r="JAC47" s="207"/>
      <c r="JAD47" s="207"/>
      <c r="JAE47" s="207"/>
      <c r="JAF47" s="207"/>
      <c r="JAG47" s="207"/>
      <c r="JAH47" s="207"/>
      <c r="JAI47" s="207"/>
      <c r="JAJ47" s="207"/>
      <c r="JAK47" s="207"/>
      <c r="JAL47" s="207"/>
      <c r="JAM47" s="207"/>
      <c r="JAN47" s="207"/>
      <c r="JAO47" s="207"/>
      <c r="JAP47" s="207"/>
      <c r="JAQ47" s="207"/>
      <c r="JAR47" s="207"/>
      <c r="JAS47" s="207"/>
      <c r="JAT47" s="207"/>
      <c r="JAU47" s="207"/>
      <c r="JAV47" s="207"/>
      <c r="JAW47" s="207"/>
      <c r="JAX47" s="207"/>
      <c r="JAY47" s="207"/>
      <c r="JAZ47" s="207"/>
      <c r="JBA47" s="207"/>
      <c r="JBB47" s="207"/>
      <c r="JBC47" s="207"/>
      <c r="JBD47" s="207"/>
      <c r="JBE47" s="207"/>
      <c r="JBF47" s="207"/>
      <c r="JBG47" s="207"/>
      <c r="JBH47" s="207"/>
      <c r="JBI47" s="207"/>
      <c r="JBJ47" s="207"/>
      <c r="JBK47" s="207"/>
      <c r="JBL47" s="207"/>
      <c r="JBM47" s="207"/>
      <c r="JBN47" s="207"/>
      <c r="JBO47" s="207"/>
      <c r="JBP47" s="207"/>
      <c r="JBQ47" s="207"/>
      <c r="JBR47" s="207"/>
      <c r="JBS47" s="207"/>
      <c r="JBT47" s="207"/>
      <c r="JBU47" s="207"/>
      <c r="JBV47" s="207"/>
      <c r="JBW47" s="207"/>
      <c r="JBX47" s="207"/>
      <c r="JBY47" s="207"/>
      <c r="JBZ47" s="207"/>
      <c r="JCA47" s="207"/>
      <c r="JCB47" s="207"/>
      <c r="JCC47" s="207"/>
      <c r="JCD47" s="207"/>
      <c r="JCE47" s="207"/>
      <c r="JCF47" s="207"/>
      <c r="JCG47" s="207"/>
      <c r="JCH47" s="207"/>
      <c r="JCI47" s="207"/>
      <c r="JCJ47" s="207"/>
      <c r="JCK47" s="207"/>
      <c r="JCL47" s="207"/>
      <c r="JCM47" s="207"/>
      <c r="JCN47" s="207"/>
      <c r="JCO47" s="207"/>
      <c r="JCP47" s="207"/>
      <c r="JCQ47" s="207"/>
      <c r="JCR47" s="207"/>
      <c r="JCS47" s="207"/>
      <c r="JCT47" s="207"/>
      <c r="JCU47" s="207"/>
      <c r="JCV47" s="207"/>
      <c r="JCW47" s="207"/>
      <c r="JCX47" s="207"/>
      <c r="JCY47" s="207"/>
      <c r="JCZ47" s="207"/>
      <c r="JDA47" s="207"/>
      <c r="JDB47" s="207"/>
      <c r="JDC47" s="207"/>
      <c r="JDD47" s="207"/>
      <c r="JDE47" s="207"/>
      <c r="JDF47" s="207"/>
      <c r="JDG47" s="207"/>
      <c r="JDH47" s="207"/>
      <c r="JDI47" s="207"/>
      <c r="JDJ47" s="207"/>
      <c r="JDK47" s="207"/>
      <c r="JDL47" s="207"/>
      <c r="JDM47" s="207"/>
      <c r="JDN47" s="207"/>
      <c r="JDO47" s="207"/>
      <c r="JDP47" s="207"/>
      <c r="JDQ47" s="207"/>
      <c r="JDR47" s="207"/>
      <c r="JDS47" s="207"/>
      <c r="JDT47" s="207"/>
      <c r="JDU47" s="207"/>
      <c r="JDV47" s="207"/>
      <c r="JDW47" s="207"/>
      <c r="JDX47" s="207"/>
      <c r="JDY47" s="207"/>
      <c r="JDZ47" s="207"/>
      <c r="JEA47" s="207"/>
      <c r="JEB47" s="207"/>
      <c r="JEC47" s="207"/>
      <c r="JED47" s="207"/>
      <c r="JEE47" s="207"/>
      <c r="JEF47" s="207"/>
      <c r="JEG47" s="207"/>
      <c r="JEH47" s="207"/>
      <c r="JEI47" s="207"/>
      <c r="JEJ47" s="207"/>
      <c r="JEK47" s="207"/>
      <c r="JEL47" s="207"/>
      <c r="JEM47" s="207"/>
      <c r="JEN47" s="207"/>
      <c r="JEO47" s="207"/>
      <c r="JEP47" s="207"/>
      <c r="JEQ47" s="207"/>
      <c r="JER47" s="207"/>
      <c r="JES47" s="207"/>
      <c r="JET47" s="207"/>
      <c r="JEU47" s="207"/>
      <c r="JEV47" s="207"/>
      <c r="JEW47" s="207"/>
      <c r="JEX47" s="207"/>
      <c r="JEY47" s="207"/>
      <c r="JEZ47" s="207"/>
      <c r="JFA47" s="207"/>
      <c r="JFB47" s="207"/>
      <c r="JFC47" s="207"/>
      <c r="JFD47" s="207"/>
      <c r="JFE47" s="207"/>
      <c r="JFF47" s="207"/>
      <c r="JFG47" s="207"/>
      <c r="JFH47" s="207"/>
      <c r="JFI47" s="207"/>
      <c r="JFJ47" s="207"/>
      <c r="JFK47" s="207"/>
      <c r="JFL47" s="207"/>
      <c r="JFM47" s="207"/>
      <c r="JFN47" s="207"/>
      <c r="JFO47" s="207"/>
      <c r="JFP47" s="207"/>
      <c r="JFQ47" s="207"/>
      <c r="JFR47" s="207"/>
      <c r="JFS47" s="207"/>
      <c r="JFT47" s="207"/>
      <c r="JFU47" s="207"/>
      <c r="JFV47" s="207"/>
      <c r="JFW47" s="207"/>
      <c r="JFX47" s="207"/>
      <c r="JFY47" s="207"/>
      <c r="JFZ47" s="207"/>
      <c r="JGA47" s="207"/>
      <c r="JGB47" s="207"/>
      <c r="JGC47" s="207"/>
      <c r="JGD47" s="207"/>
      <c r="JGE47" s="207"/>
      <c r="JGF47" s="207"/>
      <c r="JGG47" s="207"/>
      <c r="JGH47" s="207"/>
      <c r="JGI47" s="207"/>
      <c r="JGJ47" s="207"/>
      <c r="JGK47" s="207"/>
      <c r="JGL47" s="207"/>
      <c r="JGM47" s="207"/>
      <c r="JGN47" s="207"/>
      <c r="JGO47" s="207"/>
      <c r="JGP47" s="207"/>
      <c r="JGQ47" s="207"/>
      <c r="JGR47" s="207"/>
      <c r="JGS47" s="207"/>
      <c r="JGT47" s="207"/>
      <c r="JGU47" s="207"/>
      <c r="JGV47" s="207"/>
      <c r="JGW47" s="207"/>
      <c r="JGX47" s="207"/>
      <c r="JGY47" s="207"/>
      <c r="JGZ47" s="207"/>
      <c r="JHA47" s="207"/>
      <c r="JHB47" s="207"/>
      <c r="JHC47" s="207"/>
      <c r="JHD47" s="207"/>
      <c r="JHE47" s="207"/>
      <c r="JHF47" s="207"/>
      <c r="JHG47" s="207"/>
      <c r="JHH47" s="207"/>
      <c r="JHI47" s="207"/>
      <c r="JHJ47" s="207"/>
      <c r="JHK47" s="207"/>
      <c r="JHL47" s="207"/>
      <c r="JHM47" s="207"/>
      <c r="JHN47" s="207"/>
      <c r="JHO47" s="207"/>
      <c r="JHP47" s="207"/>
      <c r="JHQ47" s="207"/>
      <c r="JHR47" s="207"/>
      <c r="JHS47" s="207"/>
      <c r="JHT47" s="207"/>
      <c r="JHU47" s="207"/>
      <c r="JHV47" s="207"/>
      <c r="JHW47" s="207"/>
      <c r="JHX47" s="207"/>
      <c r="JHY47" s="207"/>
      <c r="JHZ47" s="207"/>
      <c r="JIA47" s="207"/>
      <c r="JIB47" s="207"/>
      <c r="JIC47" s="207"/>
      <c r="JID47" s="207"/>
      <c r="JIE47" s="207"/>
      <c r="JIF47" s="207"/>
      <c r="JIG47" s="207"/>
      <c r="JIH47" s="207"/>
      <c r="JII47" s="207"/>
      <c r="JIJ47" s="207"/>
      <c r="JIK47" s="207"/>
      <c r="JIL47" s="207"/>
      <c r="JIM47" s="207"/>
      <c r="JIN47" s="207"/>
      <c r="JIO47" s="207"/>
      <c r="JIP47" s="207"/>
      <c r="JIQ47" s="207"/>
      <c r="JIR47" s="207"/>
      <c r="JIS47" s="207"/>
      <c r="JIT47" s="207"/>
      <c r="JIU47" s="207"/>
      <c r="JIV47" s="207"/>
      <c r="JIW47" s="207"/>
      <c r="JIX47" s="207"/>
      <c r="JIY47" s="207"/>
      <c r="JIZ47" s="207"/>
      <c r="JJA47" s="207"/>
      <c r="JJB47" s="207"/>
      <c r="JJC47" s="207"/>
      <c r="JJD47" s="207"/>
      <c r="JJE47" s="207"/>
      <c r="JJF47" s="207"/>
      <c r="JJG47" s="207"/>
      <c r="JJH47" s="207"/>
      <c r="JJI47" s="207"/>
      <c r="JJJ47" s="207"/>
      <c r="JJK47" s="207"/>
      <c r="JJL47" s="207"/>
      <c r="JJM47" s="207"/>
      <c r="JJN47" s="207"/>
      <c r="JJO47" s="207"/>
      <c r="JJP47" s="207"/>
      <c r="JJQ47" s="207"/>
      <c r="JJR47" s="207"/>
      <c r="JJS47" s="207"/>
      <c r="JJT47" s="207"/>
      <c r="JJU47" s="207"/>
      <c r="JJV47" s="207"/>
      <c r="JJW47" s="207"/>
      <c r="JJX47" s="207"/>
      <c r="JJY47" s="207"/>
      <c r="JJZ47" s="207"/>
      <c r="JKA47" s="207"/>
      <c r="JKB47" s="207"/>
      <c r="JKC47" s="207"/>
      <c r="JKD47" s="207"/>
      <c r="JKE47" s="207"/>
      <c r="JKF47" s="207"/>
      <c r="JKG47" s="207"/>
      <c r="JKH47" s="207"/>
      <c r="JKI47" s="207"/>
      <c r="JKJ47" s="207"/>
      <c r="JKK47" s="207"/>
      <c r="JKL47" s="207"/>
      <c r="JKM47" s="207"/>
      <c r="JKN47" s="207"/>
      <c r="JKO47" s="207"/>
      <c r="JKP47" s="207"/>
      <c r="JKQ47" s="207"/>
      <c r="JKR47" s="207"/>
      <c r="JKS47" s="207"/>
      <c r="JKT47" s="207"/>
      <c r="JKU47" s="207"/>
      <c r="JKV47" s="207"/>
      <c r="JKW47" s="207"/>
      <c r="JKX47" s="207"/>
      <c r="JKY47" s="207"/>
      <c r="JKZ47" s="207"/>
      <c r="JLA47" s="207"/>
      <c r="JLB47" s="207"/>
      <c r="JLC47" s="207"/>
      <c r="JLD47" s="207"/>
      <c r="JLE47" s="207"/>
      <c r="JLF47" s="207"/>
      <c r="JLG47" s="207"/>
      <c r="JLH47" s="207"/>
      <c r="JLI47" s="207"/>
      <c r="JLJ47" s="207"/>
      <c r="JLK47" s="207"/>
      <c r="JLL47" s="207"/>
      <c r="JLM47" s="207"/>
      <c r="JLN47" s="207"/>
      <c r="JLO47" s="207"/>
      <c r="JLP47" s="207"/>
      <c r="JLQ47" s="207"/>
      <c r="JLR47" s="207"/>
      <c r="JLS47" s="207"/>
      <c r="JLT47" s="207"/>
      <c r="JLU47" s="207"/>
      <c r="JLV47" s="207"/>
      <c r="JLW47" s="207"/>
      <c r="JLX47" s="207"/>
      <c r="JLY47" s="207"/>
      <c r="JLZ47" s="207"/>
      <c r="JMA47" s="207"/>
      <c r="JMB47" s="207"/>
      <c r="JMC47" s="207"/>
      <c r="JMD47" s="207"/>
      <c r="JME47" s="207"/>
      <c r="JMF47" s="207"/>
      <c r="JMG47" s="207"/>
      <c r="JMH47" s="207"/>
      <c r="JMI47" s="207"/>
      <c r="JMJ47" s="207"/>
      <c r="JMK47" s="207"/>
      <c r="JML47" s="207"/>
      <c r="JMM47" s="207"/>
      <c r="JMN47" s="207"/>
      <c r="JMO47" s="207"/>
      <c r="JMP47" s="207"/>
      <c r="JMQ47" s="207"/>
      <c r="JMR47" s="207"/>
      <c r="JMS47" s="207"/>
      <c r="JMT47" s="207"/>
      <c r="JMU47" s="207"/>
      <c r="JMV47" s="207"/>
      <c r="JMW47" s="207"/>
      <c r="JMX47" s="207"/>
      <c r="JMY47" s="207"/>
      <c r="JMZ47" s="207"/>
      <c r="JNA47" s="207"/>
      <c r="JNB47" s="207"/>
      <c r="JNC47" s="207"/>
      <c r="JND47" s="207"/>
      <c r="JNE47" s="207"/>
      <c r="JNF47" s="207"/>
      <c r="JNG47" s="207"/>
      <c r="JNH47" s="207"/>
      <c r="JNI47" s="207"/>
      <c r="JNJ47" s="207"/>
      <c r="JNK47" s="207"/>
      <c r="JNL47" s="207"/>
      <c r="JNM47" s="207"/>
      <c r="JNN47" s="207"/>
      <c r="JNO47" s="207"/>
      <c r="JNP47" s="207"/>
      <c r="JNQ47" s="207"/>
      <c r="JNR47" s="207"/>
      <c r="JNS47" s="207"/>
      <c r="JNT47" s="207"/>
      <c r="JNU47" s="207"/>
      <c r="JNV47" s="207"/>
      <c r="JNW47" s="207"/>
      <c r="JNX47" s="207"/>
      <c r="JNY47" s="207"/>
      <c r="JNZ47" s="207"/>
      <c r="JOA47" s="207"/>
      <c r="JOB47" s="207"/>
      <c r="JOC47" s="207"/>
      <c r="JOD47" s="207"/>
      <c r="JOE47" s="207"/>
      <c r="JOF47" s="207"/>
      <c r="JOG47" s="207"/>
      <c r="JOH47" s="207"/>
      <c r="JOI47" s="207"/>
      <c r="JOJ47" s="207"/>
      <c r="JOK47" s="207"/>
      <c r="JOL47" s="207"/>
      <c r="JOM47" s="207"/>
      <c r="JON47" s="207"/>
      <c r="JOO47" s="207"/>
      <c r="JOP47" s="207"/>
      <c r="JOQ47" s="207"/>
      <c r="JOR47" s="207"/>
      <c r="JOS47" s="207"/>
      <c r="JOT47" s="207"/>
      <c r="JOU47" s="207"/>
      <c r="JOV47" s="207"/>
      <c r="JOW47" s="207"/>
      <c r="JOX47" s="207"/>
      <c r="JOY47" s="207"/>
      <c r="JOZ47" s="207"/>
      <c r="JPA47" s="207"/>
      <c r="JPB47" s="207"/>
      <c r="JPC47" s="207"/>
      <c r="JPD47" s="207"/>
      <c r="JPE47" s="207"/>
      <c r="JPF47" s="207"/>
      <c r="JPG47" s="207"/>
      <c r="JPH47" s="207"/>
      <c r="JPI47" s="207"/>
      <c r="JPJ47" s="207"/>
      <c r="JPK47" s="207"/>
      <c r="JPL47" s="207"/>
      <c r="JPM47" s="207"/>
      <c r="JPN47" s="207"/>
      <c r="JPO47" s="207"/>
      <c r="JPP47" s="207"/>
      <c r="JPQ47" s="207"/>
      <c r="JPR47" s="207"/>
      <c r="JPS47" s="207"/>
      <c r="JPT47" s="207"/>
      <c r="JPU47" s="207"/>
      <c r="JPV47" s="207"/>
      <c r="JPW47" s="207"/>
      <c r="JPX47" s="207"/>
      <c r="JPY47" s="207"/>
      <c r="JPZ47" s="207"/>
      <c r="JQA47" s="207"/>
      <c r="JQB47" s="207"/>
      <c r="JQC47" s="207"/>
      <c r="JQD47" s="207"/>
      <c r="JQE47" s="207"/>
      <c r="JQF47" s="207"/>
      <c r="JQG47" s="207"/>
      <c r="JQH47" s="207"/>
      <c r="JQI47" s="207"/>
      <c r="JQJ47" s="207"/>
      <c r="JQK47" s="207"/>
      <c r="JQL47" s="207"/>
      <c r="JQM47" s="207"/>
      <c r="JQN47" s="207"/>
      <c r="JQO47" s="207"/>
      <c r="JQP47" s="207"/>
      <c r="JQQ47" s="207"/>
      <c r="JQR47" s="207"/>
      <c r="JQS47" s="207"/>
      <c r="JQT47" s="207"/>
      <c r="JQU47" s="207"/>
      <c r="JQV47" s="207"/>
      <c r="JQW47" s="207"/>
      <c r="JQX47" s="207"/>
      <c r="JQY47" s="207"/>
      <c r="JQZ47" s="207"/>
      <c r="JRA47" s="207"/>
      <c r="JRB47" s="207"/>
      <c r="JRC47" s="207"/>
      <c r="JRD47" s="207"/>
      <c r="JRE47" s="207"/>
      <c r="JRF47" s="207"/>
      <c r="JRG47" s="207"/>
      <c r="JRH47" s="207"/>
      <c r="JRI47" s="207"/>
      <c r="JRJ47" s="207"/>
      <c r="JRK47" s="207"/>
      <c r="JRL47" s="207"/>
      <c r="JRM47" s="207"/>
      <c r="JRN47" s="207"/>
      <c r="JRO47" s="207"/>
      <c r="JRP47" s="207"/>
      <c r="JRQ47" s="207"/>
      <c r="JRR47" s="207"/>
      <c r="JRS47" s="207"/>
      <c r="JRT47" s="207"/>
      <c r="JRU47" s="207"/>
      <c r="JRV47" s="207"/>
      <c r="JRW47" s="207"/>
      <c r="JRX47" s="207"/>
      <c r="JRY47" s="207"/>
      <c r="JRZ47" s="207"/>
      <c r="JSA47" s="207"/>
      <c r="JSB47" s="207"/>
      <c r="JSC47" s="207"/>
      <c r="JSD47" s="207"/>
      <c r="JSE47" s="207"/>
      <c r="JSF47" s="207"/>
      <c r="JSG47" s="207"/>
      <c r="JSH47" s="207"/>
      <c r="JSI47" s="207"/>
      <c r="JSJ47" s="207"/>
      <c r="JSK47" s="207"/>
      <c r="JSL47" s="207"/>
      <c r="JSM47" s="207"/>
      <c r="JSN47" s="207"/>
      <c r="JSO47" s="207"/>
      <c r="JSP47" s="207"/>
      <c r="JSQ47" s="207"/>
      <c r="JSR47" s="207"/>
      <c r="JSS47" s="207"/>
      <c r="JST47" s="207"/>
      <c r="JSU47" s="207"/>
      <c r="JSV47" s="207"/>
      <c r="JSW47" s="207"/>
      <c r="JSX47" s="207"/>
      <c r="JSY47" s="207"/>
      <c r="JSZ47" s="207"/>
      <c r="JTA47" s="207"/>
      <c r="JTB47" s="207"/>
      <c r="JTC47" s="207"/>
      <c r="JTD47" s="207"/>
      <c r="JTE47" s="207"/>
      <c r="JTF47" s="207"/>
      <c r="JTG47" s="207"/>
      <c r="JTH47" s="207"/>
      <c r="JTI47" s="207"/>
      <c r="JTJ47" s="207"/>
      <c r="JTK47" s="207"/>
      <c r="JTL47" s="207"/>
      <c r="JTM47" s="207"/>
      <c r="JTN47" s="207"/>
      <c r="JTO47" s="207"/>
      <c r="JTP47" s="207"/>
      <c r="JTQ47" s="207"/>
      <c r="JTR47" s="207"/>
      <c r="JTS47" s="207"/>
      <c r="JTT47" s="207"/>
      <c r="JTU47" s="207"/>
      <c r="JTV47" s="207"/>
      <c r="JTW47" s="207"/>
      <c r="JTX47" s="207"/>
      <c r="JTY47" s="207"/>
      <c r="JTZ47" s="207"/>
      <c r="JUA47" s="207"/>
      <c r="JUB47" s="207"/>
      <c r="JUC47" s="207"/>
      <c r="JUD47" s="207"/>
      <c r="JUE47" s="207"/>
      <c r="JUF47" s="207"/>
      <c r="JUG47" s="207"/>
      <c r="JUH47" s="207"/>
      <c r="JUI47" s="207"/>
      <c r="JUJ47" s="207"/>
      <c r="JUK47" s="207"/>
      <c r="JUL47" s="207"/>
      <c r="JUM47" s="207"/>
      <c r="JUN47" s="207"/>
      <c r="JUO47" s="207"/>
      <c r="JUP47" s="207"/>
      <c r="JUQ47" s="207"/>
      <c r="JUR47" s="207"/>
      <c r="JUS47" s="207"/>
      <c r="JUT47" s="207"/>
      <c r="JUU47" s="207"/>
      <c r="JUV47" s="207"/>
      <c r="JUW47" s="207"/>
      <c r="JUX47" s="207"/>
      <c r="JUY47" s="207"/>
      <c r="JUZ47" s="207"/>
      <c r="JVA47" s="207"/>
      <c r="JVB47" s="207"/>
      <c r="JVC47" s="207"/>
      <c r="JVD47" s="207"/>
      <c r="JVE47" s="207"/>
      <c r="JVF47" s="207"/>
      <c r="JVG47" s="207"/>
      <c r="JVH47" s="207"/>
      <c r="JVI47" s="207"/>
      <c r="JVJ47" s="207"/>
      <c r="JVK47" s="207"/>
      <c r="JVL47" s="207"/>
      <c r="JVM47" s="207"/>
      <c r="JVN47" s="207"/>
      <c r="JVO47" s="207"/>
      <c r="JVP47" s="207"/>
      <c r="JVQ47" s="207"/>
      <c r="JVR47" s="207"/>
      <c r="JVS47" s="207"/>
      <c r="JVT47" s="207"/>
      <c r="JVU47" s="207"/>
      <c r="JVV47" s="207"/>
      <c r="JVW47" s="207"/>
      <c r="JVX47" s="207"/>
      <c r="JVY47" s="207"/>
      <c r="JVZ47" s="207"/>
      <c r="JWA47" s="207"/>
      <c r="JWB47" s="207"/>
      <c r="JWC47" s="207"/>
      <c r="JWD47" s="207"/>
      <c r="JWE47" s="207"/>
      <c r="JWF47" s="207"/>
      <c r="JWG47" s="207"/>
      <c r="JWH47" s="207"/>
      <c r="JWI47" s="207"/>
      <c r="JWJ47" s="207"/>
      <c r="JWK47" s="207"/>
      <c r="JWL47" s="207"/>
      <c r="JWM47" s="207"/>
      <c r="JWN47" s="207"/>
      <c r="JWO47" s="207"/>
      <c r="JWP47" s="207"/>
      <c r="JWQ47" s="207"/>
      <c r="JWR47" s="207"/>
      <c r="JWS47" s="207"/>
      <c r="JWT47" s="207"/>
      <c r="JWU47" s="207"/>
      <c r="JWV47" s="207"/>
      <c r="JWW47" s="207"/>
      <c r="JWX47" s="207"/>
      <c r="JWY47" s="207"/>
      <c r="JWZ47" s="207"/>
      <c r="JXA47" s="207"/>
      <c r="JXB47" s="207"/>
      <c r="JXC47" s="207"/>
      <c r="JXD47" s="207"/>
      <c r="JXE47" s="207"/>
      <c r="JXF47" s="207"/>
      <c r="JXG47" s="207"/>
      <c r="JXH47" s="207"/>
      <c r="JXI47" s="207"/>
      <c r="JXJ47" s="207"/>
      <c r="JXK47" s="207"/>
      <c r="JXL47" s="207"/>
      <c r="JXM47" s="207"/>
      <c r="JXN47" s="207"/>
      <c r="JXO47" s="207"/>
      <c r="JXP47" s="207"/>
      <c r="JXQ47" s="207"/>
      <c r="JXR47" s="207"/>
      <c r="JXS47" s="207"/>
      <c r="JXT47" s="207"/>
      <c r="JXU47" s="207"/>
      <c r="JXV47" s="207"/>
      <c r="JXW47" s="207"/>
      <c r="JXX47" s="207"/>
      <c r="JXY47" s="207"/>
      <c r="JXZ47" s="207"/>
      <c r="JYA47" s="207"/>
      <c r="JYB47" s="207"/>
      <c r="JYC47" s="207"/>
      <c r="JYD47" s="207"/>
      <c r="JYE47" s="207"/>
      <c r="JYF47" s="207"/>
      <c r="JYG47" s="207"/>
      <c r="JYH47" s="207"/>
      <c r="JYI47" s="207"/>
      <c r="JYJ47" s="207"/>
      <c r="JYK47" s="207"/>
      <c r="JYL47" s="207"/>
      <c r="JYM47" s="207"/>
      <c r="JYN47" s="207"/>
      <c r="JYO47" s="207"/>
      <c r="JYP47" s="207"/>
      <c r="JYQ47" s="207"/>
      <c r="JYR47" s="207"/>
      <c r="JYS47" s="207"/>
      <c r="JYT47" s="207"/>
      <c r="JYU47" s="207"/>
      <c r="JYV47" s="207"/>
      <c r="JYW47" s="207"/>
      <c r="JYX47" s="207"/>
      <c r="JYY47" s="207"/>
      <c r="JYZ47" s="207"/>
      <c r="JZA47" s="207"/>
      <c r="JZB47" s="207"/>
      <c r="JZC47" s="207"/>
      <c r="JZD47" s="207"/>
      <c r="JZE47" s="207"/>
      <c r="JZF47" s="207"/>
      <c r="JZG47" s="207"/>
      <c r="JZH47" s="207"/>
      <c r="JZI47" s="207"/>
      <c r="JZJ47" s="207"/>
      <c r="JZK47" s="207"/>
      <c r="JZL47" s="207"/>
      <c r="JZM47" s="207"/>
      <c r="JZN47" s="207"/>
      <c r="JZO47" s="207"/>
      <c r="JZP47" s="207"/>
      <c r="JZQ47" s="207"/>
      <c r="JZR47" s="207"/>
      <c r="JZS47" s="207"/>
      <c r="JZT47" s="207"/>
      <c r="JZU47" s="207"/>
      <c r="JZV47" s="207"/>
      <c r="JZW47" s="207"/>
      <c r="JZX47" s="207"/>
      <c r="JZY47" s="207"/>
      <c r="JZZ47" s="207"/>
      <c r="KAA47" s="207"/>
      <c r="KAB47" s="207"/>
      <c r="KAC47" s="207"/>
      <c r="KAD47" s="207"/>
      <c r="KAE47" s="207"/>
      <c r="KAF47" s="207"/>
      <c r="KAG47" s="207"/>
      <c r="KAH47" s="207"/>
      <c r="KAI47" s="207"/>
      <c r="KAJ47" s="207"/>
      <c r="KAK47" s="207"/>
      <c r="KAL47" s="207"/>
      <c r="KAM47" s="207"/>
      <c r="KAN47" s="207"/>
      <c r="KAO47" s="207"/>
      <c r="KAP47" s="207"/>
      <c r="KAQ47" s="207"/>
      <c r="KAR47" s="207"/>
      <c r="KAS47" s="207"/>
      <c r="KAT47" s="207"/>
      <c r="KAU47" s="207"/>
      <c r="KAV47" s="207"/>
      <c r="KAW47" s="207"/>
      <c r="KAX47" s="207"/>
      <c r="KAY47" s="207"/>
      <c r="KAZ47" s="207"/>
      <c r="KBA47" s="207"/>
      <c r="KBB47" s="207"/>
      <c r="KBC47" s="207"/>
      <c r="KBD47" s="207"/>
      <c r="KBE47" s="207"/>
      <c r="KBF47" s="207"/>
      <c r="KBG47" s="207"/>
      <c r="KBH47" s="207"/>
      <c r="KBI47" s="207"/>
      <c r="KBJ47" s="207"/>
      <c r="KBK47" s="207"/>
      <c r="KBL47" s="207"/>
      <c r="KBM47" s="207"/>
      <c r="KBN47" s="207"/>
      <c r="KBO47" s="207"/>
      <c r="KBP47" s="207"/>
      <c r="KBQ47" s="207"/>
      <c r="KBR47" s="207"/>
      <c r="KBS47" s="207"/>
      <c r="KBT47" s="207"/>
      <c r="KBU47" s="207"/>
      <c r="KBV47" s="207"/>
      <c r="KBW47" s="207"/>
      <c r="KBX47" s="207"/>
      <c r="KBY47" s="207"/>
      <c r="KBZ47" s="207"/>
      <c r="KCA47" s="207"/>
      <c r="KCB47" s="207"/>
      <c r="KCC47" s="207"/>
      <c r="KCD47" s="207"/>
      <c r="KCE47" s="207"/>
      <c r="KCF47" s="207"/>
      <c r="KCG47" s="207"/>
      <c r="KCH47" s="207"/>
      <c r="KCI47" s="207"/>
      <c r="KCJ47" s="207"/>
      <c r="KCK47" s="207"/>
      <c r="KCL47" s="207"/>
      <c r="KCM47" s="207"/>
      <c r="KCN47" s="207"/>
      <c r="KCO47" s="207"/>
      <c r="KCP47" s="207"/>
      <c r="KCQ47" s="207"/>
      <c r="KCR47" s="207"/>
      <c r="KCS47" s="207"/>
      <c r="KCT47" s="207"/>
      <c r="KCU47" s="207"/>
      <c r="KCV47" s="207"/>
      <c r="KCW47" s="207"/>
      <c r="KCX47" s="207"/>
      <c r="KCY47" s="207"/>
      <c r="KCZ47" s="207"/>
      <c r="KDA47" s="207"/>
      <c r="KDB47" s="207"/>
      <c r="KDC47" s="207"/>
      <c r="KDD47" s="207"/>
      <c r="KDE47" s="207"/>
      <c r="KDF47" s="207"/>
      <c r="KDG47" s="207"/>
      <c r="KDH47" s="207"/>
      <c r="KDI47" s="207"/>
      <c r="KDJ47" s="207"/>
      <c r="KDK47" s="207"/>
      <c r="KDL47" s="207"/>
      <c r="KDM47" s="207"/>
      <c r="KDN47" s="207"/>
      <c r="KDO47" s="207"/>
      <c r="KDP47" s="207"/>
      <c r="KDQ47" s="207"/>
      <c r="KDR47" s="207"/>
      <c r="KDS47" s="207"/>
      <c r="KDT47" s="207"/>
      <c r="KDU47" s="207"/>
      <c r="KDV47" s="207"/>
      <c r="KDW47" s="207"/>
      <c r="KDX47" s="207"/>
      <c r="KDY47" s="207"/>
      <c r="KDZ47" s="207"/>
      <c r="KEA47" s="207"/>
      <c r="KEB47" s="207"/>
      <c r="KEC47" s="207"/>
      <c r="KED47" s="207"/>
      <c r="KEE47" s="207"/>
      <c r="KEF47" s="207"/>
      <c r="KEG47" s="207"/>
      <c r="KEH47" s="207"/>
      <c r="KEI47" s="207"/>
      <c r="KEJ47" s="207"/>
      <c r="KEK47" s="207"/>
      <c r="KEL47" s="207"/>
      <c r="KEM47" s="207"/>
      <c r="KEN47" s="207"/>
      <c r="KEO47" s="207"/>
      <c r="KEP47" s="207"/>
      <c r="KEQ47" s="207"/>
      <c r="KER47" s="207"/>
      <c r="KES47" s="207"/>
      <c r="KET47" s="207"/>
      <c r="KEU47" s="207"/>
      <c r="KEV47" s="207"/>
      <c r="KEW47" s="207"/>
      <c r="KEX47" s="207"/>
      <c r="KEY47" s="207"/>
      <c r="KEZ47" s="207"/>
      <c r="KFA47" s="207"/>
      <c r="KFB47" s="207"/>
      <c r="KFC47" s="207"/>
      <c r="KFD47" s="207"/>
      <c r="KFE47" s="207"/>
      <c r="KFF47" s="207"/>
      <c r="KFG47" s="207"/>
      <c r="KFH47" s="207"/>
      <c r="KFI47" s="207"/>
      <c r="KFJ47" s="207"/>
      <c r="KFK47" s="207"/>
      <c r="KFL47" s="207"/>
      <c r="KFM47" s="207"/>
      <c r="KFN47" s="207"/>
      <c r="KFO47" s="207"/>
      <c r="KFP47" s="207"/>
      <c r="KFQ47" s="207"/>
      <c r="KFR47" s="207"/>
      <c r="KFS47" s="207"/>
      <c r="KFT47" s="207"/>
      <c r="KFU47" s="207"/>
      <c r="KFV47" s="207"/>
      <c r="KFW47" s="207"/>
      <c r="KFX47" s="207"/>
      <c r="KFY47" s="207"/>
      <c r="KFZ47" s="207"/>
      <c r="KGA47" s="207"/>
      <c r="KGB47" s="207"/>
      <c r="KGC47" s="207"/>
      <c r="KGD47" s="207"/>
      <c r="KGE47" s="207"/>
      <c r="KGF47" s="207"/>
      <c r="KGG47" s="207"/>
      <c r="KGH47" s="207"/>
      <c r="KGI47" s="207"/>
      <c r="KGJ47" s="207"/>
      <c r="KGK47" s="207"/>
      <c r="KGL47" s="207"/>
      <c r="KGM47" s="207"/>
      <c r="KGN47" s="207"/>
      <c r="KGO47" s="207"/>
      <c r="KGP47" s="207"/>
      <c r="KGQ47" s="207"/>
      <c r="KGR47" s="207"/>
      <c r="KGS47" s="207"/>
      <c r="KGT47" s="207"/>
      <c r="KGU47" s="207"/>
      <c r="KGV47" s="207"/>
      <c r="KGW47" s="207"/>
      <c r="KGX47" s="207"/>
      <c r="KGY47" s="207"/>
      <c r="KGZ47" s="207"/>
      <c r="KHA47" s="207"/>
      <c r="KHB47" s="207"/>
      <c r="KHC47" s="207"/>
      <c r="KHD47" s="207"/>
      <c r="KHE47" s="207"/>
      <c r="KHF47" s="207"/>
      <c r="KHG47" s="207"/>
      <c r="KHH47" s="207"/>
      <c r="KHI47" s="207"/>
      <c r="KHJ47" s="207"/>
      <c r="KHK47" s="207"/>
      <c r="KHL47" s="207"/>
      <c r="KHM47" s="207"/>
      <c r="KHN47" s="207"/>
      <c r="KHO47" s="207"/>
      <c r="KHP47" s="207"/>
      <c r="KHQ47" s="207"/>
      <c r="KHR47" s="207"/>
      <c r="KHS47" s="207"/>
      <c r="KHT47" s="207"/>
      <c r="KHU47" s="207"/>
      <c r="KHV47" s="207"/>
      <c r="KHW47" s="207"/>
      <c r="KHX47" s="207"/>
      <c r="KHY47" s="207"/>
      <c r="KHZ47" s="207"/>
      <c r="KIA47" s="207"/>
      <c r="KIB47" s="207"/>
      <c r="KIC47" s="207"/>
      <c r="KID47" s="207"/>
      <c r="KIE47" s="207"/>
      <c r="KIF47" s="207"/>
      <c r="KIG47" s="207"/>
      <c r="KIH47" s="207"/>
      <c r="KII47" s="207"/>
      <c r="KIJ47" s="207"/>
      <c r="KIK47" s="207"/>
      <c r="KIL47" s="207"/>
      <c r="KIM47" s="207"/>
      <c r="KIN47" s="207"/>
      <c r="KIO47" s="207"/>
      <c r="KIP47" s="207"/>
      <c r="KIQ47" s="207"/>
      <c r="KIR47" s="207"/>
      <c r="KIS47" s="207"/>
      <c r="KIT47" s="207"/>
      <c r="KIU47" s="207"/>
      <c r="KIV47" s="207"/>
      <c r="KIW47" s="207"/>
      <c r="KIX47" s="207"/>
      <c r="KIY47" s="207"/>
      <c r="KIZ47" s="207"/>
      <c r="KJA47" s="207"/>
      <c r="KJB47" s="207"/>
      <c r="KJC47" s="207"/>
      <c r="KJD47" s="207"/>
      <c r="KJE47" s="207"/>
      <c r="KJF47" s="207"/>
      <c r="KJG47" s="207"/>
      <c r="KJH47" s="207"/>
      <c r="KJI47" s="207"/>
      <c r="KJJ47" s="207"/>
      <c r="KJK47" s="207"/>
      <c r="KJL47" s="207"/>
      <c r="KJM47" s="207"/>
      <c r="KJN47" s="207"/>
      <c r="KJO47" s="207"/>
      <c r="KJP47" s="207"/>
      <c r="KJQ47" s="207"/>
      <c r="KJR47" s="207"/>
      <c r="KJS47" s="207"/>
      <c r="KJT47" s="207"/>
      <c r="KJU47" s="207"/>
      <c r="KJV47" s="207"/>
      <c r="KJW47" s="207"/>
      <c r="KJX47" s="207"/>
      <c r="KJY47" s="207"/>
      <c r="KJZ47" s="207"/>
      <c r="KKA47" s="207"/>
      <c r="KKB47" s="207"/>
      <c r="KKC47" s="207"/>
      <c r="KKD47" s="207"/>
      <c r="KKE47" s="207"/>
      <c r="KKF47" s="207"/>
      <c r="KKG47" s="207"/>
      <c r="KKH47" s="207"/>
      <c r="KKI47" s="207"/>
      <c r="KKJ47" s="207"/>
      <c r="KKK47" s="207"/>
      <c r="KKL47" s="207"/>
      <c r="KKM47" s="207"/>
      <c r="KKN47" s="207"/>
      <c r="KKO47" s="207"/>
      <c r="KKP47" s="207"/>
      <c r="KKQ47" s="207"/>
      <c r="KKR47" s="207"/>
      <c r="KKS47" s="207"/>
      <c r="KKT47" s="207"/>
      <c r="KKU47" s="207"/>
      <c r="KKV47" s="207"/>
      <c r="KKW47" s="207"/>
      <c r="KKX47" s="207"/>
      <c r="KKY47" s="207"/>
      <c r="KKZ47" s="207"/>
      <c r="KLA47" s="207"/>
      <c r="KLB47" s="207"/>
      <c r="KLC47" s="207"/>
      <c r="KLD47" s="207"/>
      <c r="KLE47" s="207"/>
      <c r="KLF47" s="207"/>
      <c r="KLG47" s="207"/>
      <c r="KLH47" s="207"/>
      <c r="KLI47" s="207"/>
      <c r="KLJ47" s="207"/>
      <c r="KLK47" s="207"/>
      <c r="KLL47" s="207"/>
      <c r="KLM47" s="207"/>
      <c r="KLN47" s="207"/>
      <c r="KLO47" s="207"/>
      <c r="KLP47" s="207"/>
      <c r="KLQ47" s="207"/>
      <c r="KLR47" s="207"/>
      <c r="KLS47" s="207"/>
      <c r="KLT47" s="207"/>
      <c r="KLU47" s="207"/>
      <c r="KLV47" s="207"/>
      <c r="KLW47" s="207"/>
      <c r="KLX47" s="207"/>
      <c r="KLY47" s="207"/>
      <c r="KLZ47" s="207"/>
      <c r="KMA47" s="207"/>
      <c r="KMB47" s="207"/>
      <c r="KMC47" s="207"/>
      <c r="KMD47" s="207"/>
      <c r="KME47" s="207"/>
      <c r="KMF47" s="207"/>
      <c r="KMG47" s="207"/>
      <c r="KMH47" s="207"/>
      <c r="KMI47" s="207"/>
      <c r="KMJ47" s="207"/>
      <c r="KMK47" s="207"/>
      <c r="KML47" s="207"/>
      <c r="KMM47" s="207"/>
      <c r="KMN47" s="207"/>
      <c r="KMO47" s="207"/>
      <c r="KMP47" s="207"/>
      <c r="KMQ47" s="207"/>
      <c r="KMR47" s="207"/>
      <c r="KMS47" s="207"/>
      <c r="KMT47" s="207"/>
      <c r="KMU47" s="207"/>
      <c r="KMV47" s="207"/>
      <c r="KMW47" s="207"/>
      <c r="KMX47" s="207"/>
      <c r="KMY47" s="207"/>
      <c r="KMZ47" s="207"/>
      <c r="KNA47" s="207"/>
      <c r="KNB47" s="207"/>
      <c r="KNC47" s="207"/>
      <c r="KND47" s="207"/>
      <c r="KNE47" s="207"/>
      <c r="KNF47" s="207"/>
      <c r="KNG47" s="207"/>
      <c r="KNH47" s="207"/>
      <c r="KNI47" s="207"/>
      <c r="KNJ47" s="207"/>
      <c r="KNK47" s="207"/>
      <c r="KNL47" s="207"/>
      <c r="KNM47" s="207"/>
      <c r="KNN47" s="207"/>
      <c r="KNO47" s="207"/>
      <c r="KNP47" s="207"/>
      <c r="KNQ47" s="207"/>
      <c r="KNR47" s="207"/>
      <c r="KNS47" s="207"/>
      <c r="KNT47" s="207"/>
      <c r="KNU47" s="207"/>
      <c r="KNV47" s="207"/>
      <c r="KNW47" s="207"/>
      <c r="KNX47" s="207"/>
      <c r="KNY47" s="207"/>
      <c r="KNZ47" s="207"/>
      <c r="KOA47" s="207"/>
      <c r="KOB47" s="207"/>
      <c r="KOC47" s="207"/>
      <c r="KOD47" s="207"/>
      <c r="KOE47" s="207"/>
      <c r="KOF47" s="207"/>
      <c r="KOG47" s="207"/>
      <c r="KOH47" s="207"/>
      <c r="KOI47" s="207"/>
      <c r="KOJ47" s="207"/>
      <c r="KOK47" s="207"/>
      <c r="KOL47" s="207"/>
      <c r="KOM47" s="207"/>
      <c r="KON47" s="207"/>
      <c r="KOO47" s="207"/>
      <c r="KOP47" s="207"/>
      <c r="KOQ47" s="207"/>
      <c r="KOR47" s="207"/>
      <c r="KOS47" s="207"/>
      <c r="KOT47" s="207"/>
      <c r="KOU47" s="207"/>
      <c r="KOV47" s="207"/>
      <c r="KOW47" s="207"/>
      <c r="KOX47" s="207"/>
      <c r="KOY47" s="207"/>
      <c r="KOZ47" s="207"/>
      <c r="KPA47" s="207"/>
      <c r="KPB47" s="207"/>
      <c r="KPC47" s="207"/>
      <c r="KPD47" s="207"/>
      <c r="KPE47" s="207"/>
      <c r="KPF47" s="207"/>
      <c r="KPG47" s="207"/>
      <c r="KPH47" s="207"/>
      <c r="KPI47" s="207"/>
      <c r="KPJ47" s="207"/>
      <c r="KPK47" s="207"/>
      <c r="KPL47" s="207"/>
      <c r="KPM47" s="207"/>
      <c r="KPN47" s="207"/>
      <c r="KPO47" s="207"/>
      <c r="KPP47" s="207"/>
      <c r="KPQ47" s="207"/>
      <c r="KPR47" s="207"/>
      <c r="KPS47" s="207"/>
      <c r="KPT47" s="207"/>
      <c r="KPU47" s="207"/>
      <c r="KPV47" s="207"/>
      <c r="KPW47" s="207"/>
      <c r="KPX47" s="207"/>
      <c r="KPY47" s="207"/>
      <c r="KPZ47" s="207"/>
      <c r="KQA47" s="207"/>
      <c r="KQB47" s="207"/>
      <c r="KQC47" s="207"/>
      <c r="KQD47" s="207"/>
      <c r="KQE47" s="207"/>
      <c r="KQF47" s="207"/>
      <c r="KQG47" s="207"/>
      <c r="KQH47" s="207"/>
      <c r="KQI47" s="207"/>
      <c r="KQJ47" s="207"/>
      <c r="KQK47" s="207"/>
      <c r="KQL47" s="207"/>
      <c r="KQM47" s="207"/>
      <c r="KQN47" s="207"/>
      <c r="KQO47" s="207"/>
      <c r="KQP47" s="207"/>
      <c r="KQQ47" s="207"/>
      <c r="KQR47" s="207"/>
      <c r="KQS47" s="207"/>
      <c r="KQT47" s="207"/>
      <c r="KQU47" s="207"/>
      <c r="KQV47" s="207"/>
      <c r="KQW47" s="207"/>
      <c r="KQX47" s="207"/>
      <c r="KQY47" s="207"/>
      <c r="KQZ47" s="207"/>
      <c r="KRA47" s="207"/>
      <c r="KRB47" s="207"/>
      <c r="KRC47" s="207"/>
      <c r="KRD47" s="207"/>
      <c r="KRE47" s="207"/>
      <c r="KRF47" s="207"/>
      <c r="KRG47" s="207"/>
      <c r="KRH47" s="207"/>
      <c r="KRI47" s="207"/>
      <c r="KRJ47" s="207"/>
      <c r="KRK47" s="207"/>
      <c r="KRL47" s="207"/>
      <c r="KRM47" s="207"/>
      <c r="KRN47" s="207"/>
      <c r="KRO47" s="207"/>
      <c r="KRP47" s="207"/>
      <c r="KRQ47" s="207"/>
      <c r="KRR47" s="207"/>
      <c r="KRS47" s="207"/>
      <c r="KRT47" s="207"/>
      <c r="KRU47" s="207"/>
      <c r="KRV47" s="207"/>
      <c r="KRW47" s="207"/>
      <c r="KRX47" s="207"/>
      <c r="KRY47" s="207"/>
      <c r="KRZ47" s="207"/>
      <c r="KSA47" s="207"/>
      <c r="KSB47" s="207"/>
      <c r="KSC47" s="207"/>
      <c r="KSD47" s="207"/>
      <c r="KSE47" s="207"/>
      <c r="KSF47" s="207"/>
      <c r="KSG47" s="207"/>
      <c r="KSH47" s="207"/>
      <c r="KSI47" s="207"/>
      <c r="KSJ47" s="207"/>
      <c r="KSK47" s="207"/>
      <c r="KSL47" s="207"/>
      <c r="KSM47" s="207"/>
      <c r="KSN47" s="207"/>
      <c r="KSO47" s="207"/>
      <c r="KSP47" s="207"/>
      <c r="KSQ47" s="207"/>
      <c r="KSR47" s="207"/>
      <c r="KSS47" s="207"/>
      <c r="KST47" s="207"/>
      <c r="KSU47" s="207"/>
      <c r="KSV47" s="207"/>
      <c r="KSW47" s="207"/>
      <c r="KSX47" s="207"/>
      <c r="KSY47" s="207"/>
      <c r="KSZ47" s="207"/>
      <c r="KTA47" s="207"/>
      <c r="KTB47" s="207"/>
      <c r="KTC47" s="207"/>
      <c r="KTD47" s="207"/>
      <c r="KTE47" s="207"/>
      <c r="KTF47" s="207"/>
      <c r="KTG47" s="207"/>
      <c r="KTH47" s="207"/>
      <c r="KTI47" s="207"/>
      <c r="KTJ47" s="207"/>
      <c r="KTK47" s="207"/>
      <c r="KTL47" s="207"/>
      <c r="KTM47" s="207"/>
      <c r="KTN47" s="207"/>
      <c r="KTO47" s="207"/>
      <c r="KTP47" s="207"/>
      <c r="KTQ47" s="207"/>
      <c r="KTR47" s="207"/>
      <c r="KTS47" s="207"/>
      <c r="KTT47" s="207"/>
      <c r="KTU47" s="207"/>
      <c r="KTV47" s="207"/>
      <c r="KTW47" s="207"/>
      <c r="KTX47" s="207"/>
      <c r="KTY47" s="207"/>
      <c r="KTZ47" s="207"/>
      <c r="KUA47" s="207"/>
      <c r="KUB47" s="207"/>
      <c r="KUC47" s="207"/>
      <c r="KUD47" s="207"/>
      <c r="KUE47" s="207"/>
      <c r="KUF47" s="207"/>
      <c r="KUG47" s="207"/>
      <c r="KUH47" s="207"/>
      <c r="KUI47" s="207"/>
      <c r="KUJ47" s="207"/>
      <c r="KUK47" s="207"/>
      <c r="KUL47" s="207"/>
      <c r="KUM47" s="207"/>
      <c r="KUN47" s="207"/>
      <c r="KUO47" s="207"/>
      <c r="KUP47" s="207"/>
      <c r="KUQ47" s="207"/>
      <c r="KUR47" s="207"/>
      <c r="KUS47" s="207"/>
      <c r="KUT47" s="207"/>
      <c r="KUU47" s="207"/>
      <c r="KUV47" s="207"/>
      <c r="KUW47" s="207"/>
      <c r="KUX47" s="207"/>
      <c r="KUY47" s="207"/>
      <c r="KUZ47" s="207"/>
      <c r="KVA47" s="207"/>
      <c r="KVB47" s="207"/>
      <c r="KVC47" s="207"/>
      <c r="KVD47" s="207"/>
      <c r="KVE47" s="207"/>
      <c r="KVF47" s="207"/>
      <c r="KVG47" s="207"/>
      <c r="KVH47" s="207"/>
      <c r="KVI47" s="207"/>
      <c r="KVJ47" s="207"/>
      <c r="KVK47" s="207"/>
      <c r="KVL47" s="207"/>
      <c r="KVM47" s="207"/>
      <c r="KVN47" s="207"/>
      <c r="KVO47" s="207"/>
      <c r="KVP47" s="207"/>
      <c r="KVQ47" s="207"/>
      <c r="KVR47" s="207"/>
      <c r="KVS47" s="207"/>
      <c r="KVT47" s="207"/>
      <c r="KVU47" s="207"/>
      <c r="KVV47" s="207"/>
      <c r="KVW47" s="207"/>
      <c r="KVX47" s="207"/>
      <c r="KVY47" s="207"/>
      <c r="KVZ47" s="207"/>
      <c r="KWA47" s="207"/>
      <c r="KWB47" s="207"/>
      <c r="KWC47" s="207"/>
      <c r="KWD47" s="207"/>
      <c r="KWE47" s="207"/>
      <c r="KWF47" s="207"/>
      <c r="KWG47" s="207"/>
      <c r="KWH47" s="207"/>
      <c r="KWI47" s="207"/>
      <c r="KWJ47" s="207"/>
      <c r="KWK47" s="207"/>
      <c r="KWL47" s="207"/>
      <c r="KWM47" s="207"/>
      <c r="KWN47" s="207"/>
      <c r="KWO47" s="207"/>
      <c r="KWP47" s="207"/>
      <c r="KWQ47" s="207"/>
      <c r="KWR47" s="207"/>
      <c r="KWS47" s="207"/>
      <c r="KWT47" s="207"/>
      <c r="KWU47" s="207"/>
      <c r="KWV47" s="207"/>
      <c r="KWW47" s="207"/>
      <c r="KWX47" s="207"/>
      <c r="KWY47" s="207"/>
      <c r="KWZ47" s="207"/>
      <c r="KXA47" s="207"/>
      <c r="KXB47" s="207"/>
      <c r="KXC47" s="207"/>
      <c r="KXD47" s="207"/>
      <c r="KXE47" s="207"/>
      <c r="KXF47" s="207"/>
      <c r="KXG47" s="207"/>
      <c r="KXH47" s="207"/>
      <c r="KXI47" s="207"/>
      <c r="KXJ47" s="207"/>
      <c r="KXK47" s="207"/>
      <c r="KXL47" s="207"/>
      <c r="KXM47" s="207"/>
      <c r="KXN47" s="207"/>
      <c r="KXO47" s="207"/>
      <c r="KXP47" s="207"/>
      <c r="KXQ47" s="207"/>
      <c r="KXR47" s="207"/>
      <c r="KXS47" s="207"/>
      <c r="KXT47" s="207"/>
      <c r="KXU47" s="207"/>
      <c r="KXV47" s="207"/>
      <c r="KXW47" s="207"/>
      <c r="KXX47" s="207"/>
      <c r="KXY47" s="207"/>
      <c r="KXZ47" s="207"/>
      <c r="KYA47" s="207"/>
      <c r="KYB47" s="207"/>
      <c r="KYC47" s="207"/>
      <c r="KYD47" s="207"/>
      <c r="KYE47" s="207"/>
      <c r="KYF47" s="207"/>
      <c r="KYG47" s="207"/>
      <c r="KYH47" s="207"/>
      <c r="KYI47" s="207"/>
      <c r="KYJ47" s="207"/>
      <c r="KYK47" s="207"/>
      <c r="KYL47" s="207"/>
      <c r="KYM47" s="207"/>
      <c r="KYN47" s="207"/>
      <c r="KYO47" s="207"/>
      <c r="KYP47" s="207"/>
      <c r="KYQ47" s="207"/>
      <c r="KYR47" s="207"/>
      <c r="KYS47" s="207"/>
      <c r="KYT47" s="207"/>
      <c r="KYU47" s="207"/>
      <c r="KYV47" s="207"/>
      <c r="KYW47" s="207"/>
      <c r="KYX47" s="207"/>
      <c r="KYY47" s="207"/>
      <c r="KYZ47" s="207"/>
      <c r="KZA47" s="207"/>
      <c r="KZB47" s="207"/>
      <c r="KZC47" s="207"/>
      <c r="KZD47" s="207"/>
      <c r="KZE47" s="207"/>
      <c r="KZF47" s="207"/>
      <c r="KZG47" s="207"/>
      <c r="KZH47" s="207"/>
      <c r="KZI47" s="207"/>
      <c r="KZJ47" s="207"/>
      <c r="KZK47" s="207"/>
      <c r="KZL47" s="207"/>
      <c r="KZM47" s="207"/>
      <c r="KZN47" s="207"/>
      <c r="KZO47" s="207"/>
      <c r="KZP47" s="207"/>
      <c r="KZQ47" s="207"/>
      <c r="KZR47" s="207"/>
      <c r="KZS47" s="207"/>
      <c r="KZT47" s="207"/>
      <c r="KZU47" s="207"/>
      <c r="KZV47" s="207"/>
      <c r="KZW47" s="207"/>
      <c r="KZX47" s="207"/>
      <c r="KZY47" s="207"/>
      <c r="KZZ47" s="207"/>
      <c r="LAA47" s="207"/>
      <c r="LAB47" s="207"/>
      <c r="LAC47" s="207"/>
      <c r="LAD47" s="207"/>
      <c r="LAE47" s="207"/>
      <c r="LAF47" s="207"/>
      <c r="LAG47" s="207"/>
      <c r="LAH47" s="207"/>
      <c r="LAI47" s="207"/>
      <c r="LAJ47" s="207"/>
      <c r="LAK47" s="207"/>
      <c r="LAL47" s="207"/>
      <c r="LAM47" s="207"/>
      <c r="LAN47" s="207"/>
      <c r="LAO47" s="207"/>
      <c r="LAP47" s="207"/>
      <c r="LAQ47" s="207"/>
      <c r="LAR47" s="207"/>
      <c r="LAS47" s="207"/>
      <c r="LAT47" s="207"/>
      <c r="LAU47" s="207"/>
      <c r="LAV47" s="207"/>
      <c r="LAW47" s="207"/>
      <c r="LAX47" s="207"/>
      <c r="LAY47" s="207"/>
      <c r="LAZ47" s="207"/>
      <c r="LBA47" s="207"/>
      <c r="LBB47" s="207"/>
      <c r="LBC47" s="207"/>
      <c r="LBD47" s="207"/>
      <c r="LBE47" s="207"/>
      <c r="LBF47" s="207"/>
      <c r="LBG47" s="207"/>
      <c r="LBH47" s="207"/>
      <c r="LBI47" s="207"/>
      <c r="LBJ47" s="207"/>
      <c r="LBK47" s="207"/>
      <c r="LBL47" s="207"/>
      <c r="LBM47" s="207"/>
      <c r="LBN47" s="207"/>
      <c r="LBO47" s="207"/>
      <c r="LBP47" s="207"/>
      <c r="LBQ47" s="207"/>
      <c r="LBR47" s="207"/>
      <c r="LBS47" s="207"/>
      <c r="LBT47" s="207"/>
      <c r="LBU47" s="207"/>
      <c r="LBV47" s="207"/>
      <c r="LBW47" s="207"/>
      <c r="LBX47" s="207"/>
      <c r="LBY47" s="207"/>
      <c r="LBZ47" s="207"/>
      <c r="LCA47" s="207"/>
      <c r="LCB47" s="207"/>
      <c r="LCC47" s="207"/>
      <c r="LCD47" s="207"/>
      <c r="LCE47" s="207"/>
      <c r="LCF47" s="207"/>
      <c r="LCG47" s="207"/>
      <c r="LCH47" s="207"/>
      <c r="LCI47" s="207"/>
      <c r="LCJ47" s="207"/>
      <c r="LCK47" s="207"/>
      <c r="LCL47" s="207"/>
      <c r="LCM47" s="207"/>
      <c r="LCN47" s="207"/>
      <c r="LCO47" s="207"/>
      <c r="LCP47" s="207"/>
      <c r="LCQ47" s="207"/>
      <c r="LCR47" s="207"/>
      <c r="LCS47" s="207"/>
      <c r="LCT47" s="207"/>
      <c r="LCU47" s="207"/>
      <c r="LCV47" s="207"/>
      <c r="LCW47" s="207"/>
      <c r="LCX47" s="207"/>
      <c r="LCY47" s="207"/>
      <c r="LCZ47" s="207"/>
      <c r="LDA47" s="207"/>
      <c r="LDB47" s="207"/>
      <c r="LDC47" s="207"/>
      <c r="LDD47" s="207"/>
      <c r="LDE47" s="207"/>
      <c r="LDF47" s="207"/>
      <c r="LDG47" s="207"/>
      <c r="LDH47" s="207"/>
      <c r="LDI47" s="207"/>
      <c r="LDJ47" s="207"/>
      <c r="LDK47" s="207"/>
      <c r="LDL47" s="207"/>
      <c r="LDM47" s="207"/>
      <c r="LDN47" s="207"/>
      <c r="LDO47" s="207"/>
      <c r="LDP47" s="207"/>
      <c r="LDQ47" s="207"/>
      <c r="LDR47" s="207"/>
      <c r="LDS47" s="207"/>
      <c r="LDT47" s="207"/>
      <c r="LDU47" s="207"/>
      <c r="LDV47" s="207"/>
      <c r="LDW47" s="207"/>
      <c r="LDX47" s="207"/>
      <c r="LDY47" s="207"/>
      <c r="LDZ47" s="207"/>
      <c r="LEA47" s="207"/>
      <c r="LEB47" s="207"/>
      <c r="LEC47" s="207"/>
      <c r="LED47" s="207"/>
      <c r="LEE47" s="207"/>
      <c r="LEF47" s="207"/>
      <c r="LEG47" s="207"/>
      <c r="LEH47" s="207"/>
      <c r="LEI47" s="207"/>
      <c r="LEJ47" s="207"/>
      <c r="LEK47" s="207"/>
      <c r="LEL47" s="207"/>
      <c r="LEM47" s="207"/>
      <c r="LEN47" s="207"/>
      <c r="LEO47" s="207"/>
      <c r="LEP47" s="207"/>
      <c r="LEQ47" s="207"/>
      <c r="LER47" s="207"/>
      <c r="LES47" s="207"/>
      <c r="LET47" s="207"/>
      <c r="LEU47" s="207"/>
      <c r="LEV47" s="207"/>
      <c r="LEW47" s="207"/>
      <c r="LEX47" s="207"/>
      <c r="LEY47" s="207"/>
      <c r="LEZ47" s="207"/>
      <c r="LFA47" s="207"/>
      <c r="LFB47" s="207"/>
      <c r="LFC47" s="207"/>
      <c r="LFD47" s="207"/>
      <c r="LFE47" s="207"/>
      <c r="LFF47" s="207"/>
      <c r="LFG47" s="207"/>
      <c r="LFH47" s="207"/>
      <c r="LFI47" s="207"/>
      <c r="LFJ47" s="207"/>
      <c r="LFK47" s="207"/>
      <c r="LFL47" s="207"/>
      <c r="LFM47" s="207"/>
      <c r="LFN47" s="207"/>
      <c r="LFO47" s="207"/>
      <c r="LFP47" s="207"/>
      <c r="LFQ47" s="207"/>
      <c r="LFR47" s="207"/>
      <c r="LFS47" s="207"/>
      <c r="LFT47" s="207"/>
      <c r="LFU47" s="207"/>
      <c r="LFV47" s="207"/>
      <c r="LFW47" s="207"/>
      <c r="LFX47" s="207"/>
      <c r="LFY47" s="207"/>
      <c r="LFZ47" s="207"/>
      <c r="LGA47" s="207"/>
      <c r="LGB47" s="207"/>
      <c r="LGC47" s="207"/>
      <c r="LGD47" s="207"/>
      <c r="LGE47" s="207"/>
      <c r="LGF47" s="207"/>
      <c r="LGG47" s="207"/>
      <c r="LGH47" s="207"/>
      <c r="LGI47" s="207"/>
      <c r="LGJ47" s="207"/>
      <c r="LGK47" s="207"/>
      <c r="LGL47" s="207"/>
      <c r="LGM47" s="207"/>
      <c r="LGN47" s="207"/>
      <c r="LGO47" s="207"/>
      <c r="LGP47" s="207"/>
      <c r="LGQ47" s="207"/>
      <c r="LGR47" s="207"/>
      <c r="LGS47" s="207"/>
      <c r="LGT47" s="207"/>
      <c r="LGU47" s="207"/>
      <c r="LGV47" s="207"/>
      <c r="LGW47" s="207"/>
      <c r="LGX47" s="207"/>
      <c r="LGY47" s="207"/>
      <c r="LGZ47" s="207"/>
      <c r="LHA47" s="207"/>
      <c r="LHB47" s="207"/>
      <c r="LHC47" s="207"/>
      <c r="LHD47" s="207"/>
      <c r="LHE47" s="207"/>
      <c r="LHF47" s="207"/>
      <c r="LHG47" s="207"/>
      <c r="LHH47" s="207"/>
      <c r="LHI47" s="207"/>
      <c r="LHJ47" s="207"/>
      <c r="LHK47" s="207"/>
      <c r="LHL47" s="207"/>
      <c r="LHM47" s="207"/>
      <c r="LHN47" s="207"/>
      <c r="LHO47" s="207"/>
      <c r="LHP47" s="207"/>
      <c r="LHQ47" s="207"/>
      <c r="LHR47" s="207"/>
      <c r="LHS47" s="207"/>
      <c r="LHT47" s="207"/>
      <c r="LHU47" s="207"/>
      <c r="LHV47" s="207"/>
      <c r="LHW47" s="207"/>
      <c r="LHX47" s="207"/>
      <c r="LHY47" s="207"/>
      <c r="LHZ47" s="207"/>
      <c r="LIA47" s="207"/>
      <c r="LIB47" s="207"/>
      <c r="LIC47" s="207"/>
      <c r="LID47" s="207"/>
      <c r="LIE47" s="207"/>
      <c r="LIF47" s="207"/>
      <c r="LIG47" s="207"/>
      <c r="LIH47" s="207"/>
      <c r="LII47" s="207"/>
      <c r="LIJ47" s="207"/>
      <c r="LIK47" s="207"/>
      <c r="LIL47" s="207"/>
      <c r="LIM47" s="207"/>
      <c r="LIN47" s="207"/>
      <c r="LIO47" s="207"/>
      <c r="LIP47" s="207"/>
      <c r="LIQ47" s="207"/>
      <c r="LIR47" s="207"/>
      <c r="LIS47" s="207"/>
      <c r="LIT47" s="207"/>
      <c r="LIU47" s="207"/>
      <c r="LIV47" s="207"/>
      <c r="LIW47" s="207"/>
      <c r="LIX47" s="207"/>
      <c r="LIY47" s="207"/>
      <c r="LIZ47" s="207"/>
      <c r="LJA47" s="207"/>
      <c r="LJB47" s="207"/>
      <c r="LJC47" s="207"/>
      <c r="LJD47" s="207"/>
      <c r="LJE47" s="207"/>
      <c r="LJF47" s="207"/>
      <c r="LJG47" s="207"/>
      <c r="LJH47" s="207"/>
      <c r="LJI47" s="207"/>
      <c r="LJJ47" s="207"/>
      <c r="LJK47" s="207"/>
      <c r="LJL47" s="207"/>
      <c r="LJM47" s="207"/>
      <c r="LJN47" s="207"/>
      <c r="LJO47" s="207"/>
      <c r="LJP47" s="207"/>
      <c r="LJQ47" s="207"/>
      <c r="LJR47" s="207"/>
      <c r="LJS47" s="207"/>
      <c r="LJT47" s="207"/>
      <c r="LJU47" s="207"/>
      <c r="LJV47" s="207"/>
      <c r="LJW47" s="207"/>
      <c r="LJX47" s="207"/>
      <c r="LJY47" s="207"/>
      <c r="LJZ47" s="207"/>
      <c r="LKA47" s="207"/>
      <c r="LKB47" s="207"/>
      <c r="LKC47" s="207"/>
      <c r="LKD47" s="207"/>
      <c r="LKE47" s="207"/>
      <c r="LKF47" s="207"/>
      <c r="LKG47" s="207"/>
      <c r="LKH47" s="207"/>
      <c r="LKI47" s="207"/>
      <c r="LKJ47" s="207"/>
      <c r="LKK47" s="207"/>
      <c r="LKL47" s="207"/>
      <c r="LKM47" s="207"/>
      <c r="LKN47" s="207"/>
      <c r="LKO47" s="207"/>
      <c r="LKP47" s="207"/>
      <c r="LKQ47" s="207"/>
      <c r="LKR47" s="207"/>
      <c r="LKS47" s="207"/>
      <c r="LKT47" s="207"/>
      <c r="LKU47" s="207"/>
      <c r="LKV47" s="207"/>
      <c r="LKW47" s="207"/>
      <c r="LKX47" s="207"/>
      <c r="LKY47" s="207"/>
      <c r="LKZ47" s="207"/>
      <c r="LLA47" s="207"/>
      <c r="LLB47" s="207"/>
      <c r="LLC47" s="207"/>
      <c r="LLD47" s="207"/>
      <c r="LLE47" s="207"/>
      <c r="LLF47" s="207"/>
      <c r="LLG47" s="207"/>
      <c r="LLH47" s="207"/>
      <c r="LLI47" s="207"/>
      <c r="LLJ47" s="207"/>
      <c r="LLK47" s="207"/>
      <c r="LLL47" s="207"/>
      <c r="LLM47" s="207"/>
      <c r="LLN47" s="207"/>
      <c r="LLO47" s="207"/>
      <c r="LLP47" s="207"/>
      <c r="LLQ47" s="207"/>
      <c r="LLR47" s="207"/>
      <c r="LLS47" s="207"/>
      <c r="LLT47" s="207"/>
      <c r="LLU47" s="207"/>
      <c r="LLV47" s="207"/>
      <c r="LLW47" s="207"/>
      <c r="LLX47" s="207"/>
      <c r="LLY47" s="207"/>
      <c r="LLZ47" s="207"/>
      <c r="LMA47" s="207"/>
      <c r="LMB47" s="207"/>
      <c r="LMC47" s="207"/>
      <c r="LMD47" s="207"/>
      <c r="LME47" s="207"/>
      <c r="LMF47" s="207"/>
      <c r="LMG47" s="207"/>
      <c r="LMH47" s="207"/>
      <c r="LMI47" s="207"/>
      <c r="LMJ47" s="207"/>
      <c r="LMK47" s="207"/>
      <c r="LML47" s="207"/>
      <c r="LMM47" s="207"/>
      <c r="LMN47" s="207"/>
      <c r="LMO47" s="207"/>
      <c r="LMP47" s="207"/>
      <c r="LMQ47" s="207"/>
      <c r="LMR47" s="207"/>
      <c r="LMS47" s="207"/>
      <c r="LMT47" s="207"/>
      <c r="LMU47" s="207"/>
      <c r="LMV47" s="207"/>
      <c r="LMW47" s="207"/>
      <c r="LMX47" s="207"/>
      <c r="LMY47" s="207"/>
      <c r="LMZ47" s="207"/>
      <c r="LNA47" s="207"/>
      <c r="LNB47" s="207"/>
      <c r="LNC47" s="207"/>
      <c r="LND47" s="207"/>
      <c r="LNE47" s="207"/>
      <c r="LNF47" s="207"/>
      <c r="LNG47" s="207"/>
      <c r="LNH47" s="207"/>
      <c r="LNI47" s="207"/>
      <c r="LNJ47" s="207"/>
      <c r="LNK47" s="207"/>
      <c r="LNL47" s="207"/>
      <c r="LNM47" s="207"/>
      <c r="LNN47" s="207"/>
      <c r="LNO47" s="207"/>
      <c r="LNP47" s="207"/>
      <c r="LNQ47" s="207"/>
      <c r="LNR47" s="207"/>
      <c r="LNS47" s="207"/>
      <c r="LNT47" s="207"/>
      <c r="LNU47" s="207"/>
      <c r="LNV47" s="207"/>
      <c r="LNW47" s="207"/>
      <c r="LNX47" s="207"/>
      <c r="LNY47" s="207"/>
      <c r="LNZ47" s="207"/>
      <c r="LOA47" s="207"/>
      <c r="LOB47" s="207"/>
      <c r="LOC47" s="207"/>
      <c r="LOD47" s="207"/>
      <c r="LOE47" s="207"/>
      <c r="LOF47" s="207"/>
      <c r="LOG47" s="207"/>
      <c r="LOH47" s="207"/>
      <c r="LOI47" s="207"/>
      <c r="LOJ47" s="207"/>
      <c r="LOK47" s="207"/>
      <c r="LOL47" s="207"/>
      <c r="LOM47" s="207"/>
      <c r="LON47" s="207"/>
      <c r="LOO47" s="207"/>
      <c r="LOP47" s="207"/>
      <c r="LOQ47" s="207"/>
      <c r="LOR47" s="207"/>
      <c r="LOS47" s="207"/>
      <c r="LOT47" s="207"/>
      <c r="LOU47" s="207"/>
      <c r="LOV47" s="207"/>
      <c r="LOW47" s="207"/>
      <c r="LOX47" s="207"/>
      <c r="LOY47" s="207"/>
      <c r="LOZ47" s="207"/>
      <c r="LPA47" s="207"/>
      <c r="LPB47" s="207"/>
      <c r="LPC47" s="207"/>
      <c r="LPD47" s="207"/>
      <c r="LPE47" s="207"/>
      <c r="LPF47" s="207"/>
      <c r="LPG47" s="207"/>
      <c r="LPH47" s="207"/>
      <c r="LPI47" s="207"/>
      <c r="LPJ47" s="207"/>
      <c r="LPK47" s="207"/>
      <c r="LPL47" s="207"/>
      <c r="LPM47" s="207"/>
      <c r="LPN47" s="207"/>
      <c r="LPO47" s="207"/>
      <c r="LPP47" s="207"/>
      <c r="LPQ47" s="207"/>
      <c r="LPR47" s="207"/>
      <c r="LPS47" s="207"/>
      <c r="LPT47" s="207"/>
      <c r="LPU47" s="207"/>
      <c r="LPV47" s="207"/>
      <c r="LPW47" s="207"/>
      <c r="LPX47" s="207"/>
      <c r="LPY47" s="207"/>
      <c r="LPZ47" s="207"/>
      <c r="LQA47" s="207"/>
      <c r="LQB47" s="207"/>
      <c r="LQC47" s="207"/>
      <c r="LQD47" s="207"/>
      <c r="LQE47" s="207"/>
      <c r="LQF47" s="207"/>
      <c r="LQG47" s="207"/>
      <c r="LQH47" s="207"/>
      <c r="LQI47" s="207"/>
      <c r="LQJ47" s="207"/>
      <c r="LQK47" s="207"/>
      <c r="LQL47" s="207"/>
      <c r="LQM47" s="207"/>
      <c r="LQN47" s="207"/>
      <c r="LQO47" s="207"/>
      <c r="LQP47" s="207"/>
      <c r="LQQ47" s="207"/>
      <c r="LQR47" s="207"/>
      <c r="LQS47" s="207"/>
      <c r="LQT47" s="207"/>
      <c r="LQU47" s="207"/>
      <c r="LQV47" s="207"/>
      <c r="LQW47" s="207"/>
      <c r="LQX47" s="207"/>
      <c r="LQY47" s="207"/>
      <c r="LQZ47" s="207"/>
      <c r="LRA47" s="207"/>
      <c r="LRB47" s="207"/>
      <c r="LRC47" s="207"/>
      <c r="LRD47" s="207"/>
      <c r="LRE47" s="207"/>
      <c r="LRF47" s="207"/>
      <c r="LRG47" s="207"/>
      <c r="LRH47" s="207"/>
      <c r="LRI47" s="207"/>
      <c r="LRJ47" s="207"/>
      <c r="LRK47" s="207"/>
      <c r="LRL47" s="207"/>
      <c r="LRM47" s="207"/>
      <c r="LRN47" s="207"/>
      <c r="LRO47" s="207"/>
      <c r="LRP47" s="207"/>
      <c r="LRQ47" s="207"/>
      <c r="LRR47" s="207"/>
      <c r="LRS47" s="207"/>
      <c r="LRT47" s="207"/>
      <c r="LRU47" s="207"/>
      <c r="LRV47" s="207"/>
      <c r="LRW47" s="207"/>
      <c r="LRX47" s="207"/>
      <c r="LRY47" s="207"/>
      <c r="LRZ47" s="207"/>
      <c r="LSA47" s="207"/>
      <c r="LSB47" s="207"/>
      <c r="LSC47" s="207"/>
      <c r="LSD47" s="207"/>
      <c r="LSE47" s="207"/>
      <c r="LSF47" s="207"/>
      <c r="LSG47" s="207"/>
      <c r="LSH47" s="207"/>
      <c r="LSI47" s="207"/>
      <c r="LSJ47" s="207"/>
      <c r="LSK47" s="207"/>
      <c r="LSL47" s="207"/>
      <c r="LSM47" s="207"/>
      <c r="LSN47" s="207"/>
      <c r="LSO47" s="207"/>
      <c r="LSP47" s="207"/>
      <c r="LSQ47" s="207"/>
      <c r="LSR47" s="207"/>
      <c r="LSS47" s="207"/>
      <c r="LST47" s="207"/>
      <c r="LSU47" s="207"/>
      <c r="LSV47" s="207"/>
      <c r="LSW47" s="207"/>
      <c r="LSX47" s="207"/>
      <c r="LSY47" s="207"/>
      <c r="LSZ47" s="207"/>
      <c r="LTA47" s="207"/>
      <c r="LTB47" s="207"/>
      <c r="LTC47" s="207"/>
      <c r="LTD47" s="207"/>
      <c r="LTE47" s="207"/>
      <c r="LTF47" s="207"/>
      <c r="LTG47" s="207"/>
      <c r="LTH47" s="207"/>
      <c r="LTI47" s="207"/>
      <c r="LTJ47" s="207"/>
      <c r="LTK47" s="207"/>
      <c r="LTL47" s="207"/>
      <c r="LTM47" s="207"/>
      <c r="LTN47" s="207"/>
      <c r="LTO47" s="207"/>
      <c r="LTP47" s="207"/>
      <c r="LTQ47" s="207"/>
      <c r="LTR47" s="207"/>
      <c r="LTS47" s="207"/>
      <c r="LTT47" s="207"/>
      <c r="LTU47" s="207"/>
      <c r="LTV47" s="207"/>
      <c r="LTW47" s="207"/>
      <c r="LTX47" s="207"/>
      <c r="LTY47" s="207"/>
      <c r="LTZ47" s="207"/>
      <c r="LUA47" s="207"/>
      <c r="LUB47" s="207"/>
      <c r="LUC47" s="207"/>
      <c r="LUD47" s="207"/>
      <c r="LUE47" s="207"/>
      <c r="LUF47" s="207"/>
      <c r="LUG47" s="207"/>
      <c r="LUH47" s="207"/>
      <c r="LUI47" s="207"/>
      <c r="LUJ47" s="207"/>
      <c r="LUK47" s="207"/>
      <c r="LUL47" s="207"/>
      <c r="LUM47" s="207"/>
      <c r="LUN47" s="207"/>
      <c r="LUO47" s="207"/>
      <c r="LUP47" s="207"/>
      <c r="LUQ47" s="207"/>
      <c r="LUR47" s="207"/>
      <c r="LUS47" s="207"/>
      <c r="LUT47" s="207"/>
      <c r="LUU47" s="207"/>
      <c r="LUV47" s="207"/>
      <c r="LUW47" s="207"/>
      <c r="LUX47" s="207"/>
      <c r="LUY47" s="207"/>
      <c r="LUZ47" s="207"/>
      <c r="LVA47" s="207"/>
      <c r="LVB47" s="207"/>
      <c r="LVC47" s="207"/>
      <c r="LVD47" s="207"/>
      <c r="LVE47" s="207"/>
      <c r="LVF47" s="207"/>
      <c r="LVG47" s="207"/>
      <c r="LVH47" s="207"/>
      <c r="LVI47" s="207"/>
      <c r="LVJ47" s="207"/>
      <c r="LVK47" s="207"/>
      <c r="LVL47" s="207"/>
      <c r="LVM47" s="207"/>
      <c r="LVN47" s="207"/>
      <c r="LVO47" s="207"/>
      <c r="LVP47" s="207"/>
      <c r="LVQ47" s="207"/>
      <c r="LVR47" s="207"/>
      <c r="LVS47" s="207"/>
      <c r="LVT47" s="207"/>
      <c r="LVU47" s="207"/>
      <c r="LVV47" s="207"/>
      <c r="LVW47" s="207"/>
      <c r="LVX47" s="207"/>
      <c r="LVY47" s="207"/>
      <c r="LVZ47" s="207"/>
      <c r="LWA47" s="207"/>
      <c r="LWB47" s="207"/>
      <c r="LWC47" s="207"/>
      <c r="LWD47" s="207"/>
      <c r="LWE47" s="207"/>
      <c r="LWF47" s="207"/>
      <c r="LWG47" s="207"/>
      <c r="LWH47" s="207"/>
      <c r="LWI47" s="207"/>
      <c r="LWJ47" s="207"/>
      <c r="LWK47" s="207"/>
      <c r="LWL47" s="207"/>
      <c r="LWM47" s="207"/>
      <c r="LWN47" s="207"/>
      <c r="LWO47" s="207"/>
      <c r="LWP47" s="207"/>
      <c r="LWQ47" s="207"/>
      <c r="LWR47" s="207"/>
      <c r="LWS47" s="207"/>
      <c r="LWT47" s="207"/>
      <c r="LWU47" s="207"/>
      <c r="LWV47" s="207"/>
      <c r="LWW47" s="207"/>
      <c r="LWX47" s="207"/>
      <c r="LWY47" s="207"/>
      <c r="LWZ47" s="207"/>
      <c r="LXA47" s="207"/>
      <c r="LXB47" s="207"/>
      <c r="LXC47" s="207"/>
      <c r="LXD47" s="207"/>
      <c r="LXE47" s="207"/>
      <c r="LXF47" s="207"/>
      <c r="LXG47" s="207"/>
      <c r="LXH47" s="207"/>
      <c r="LXI47" s="207"/>
      <c r="LXJ47" s="207"/>
      <c r="LXK47" s="207"/>
      <c r="LXL47" s="207"/>
      <c r="LXM47" s="207"/>
      <c r="LXN47" s="207"/>
      <c r="LXO47" s="207"/>
      <c r="LXP47" s="207"/>
      <c r="LXQ47" s="207"/>
      <c r="LXR47" s="207"/>
      <c r="LXS47" s="207"/>
      <c r="LXT47" s="207"/>
      <c r="LXU47" s="207"/>
      <c r="LXV47" s="207"/>
      <c r="LXW47" s="207"/>
      <c r="LXX47" s="207"/>
      <c r="LXY47" s="207"/>
      <c r="LXZ47" s="207"/>
      <c r="LYA47" s="207"/>
      <c r="LYB47" s="207"/>
      <c r="LYC47" s="207"/>
      <c r="LYD47" s="207"/>
      <c r="LYE47" s="207"/>
      <c r="LYF47" s="207"/>
      <c r="LYG47" s="207"/>
      <c r="LYH47" s="207"/>
      <c r="LYI47" s="207"/>
      <c r="LYJ47" s="207"/>
      <c r="LYK47" s="207"/>
      <c r="LYL47" s="207"/>
      <c r="LYM47" s="207"/>
      <c r="LYN47" s="207"/>
      <c r="LYO47" s="207"/>
      <c r="LYP47" s="207"/>
      <c r="LYQ47" s="207"/>
      <c r="LYR47" s="207"/>
      <c r="LYS47" s="207"/>
      <c r="LYT47" s="207"/>
      <c r="LYU47" s="207"/>
      <c r="LYV47" s="207"/>
      <c r="LYW47" s="207"/>
      <c r="LYX47" s="207"/>
      <c r="LYY47" s="207"/>
      <c r="LYZ47" s="207"/>
      <c r="LZA47" s="207"/>
      <c r="LZB47" s="207"/>
      <c r="LZC47" s="207"/>
      <c r="LZD47" s="207"/>
      <c r="LZE47" s="207"/>
      <c r="LZF47" s="207"/>
      <c r="LZG47" s="207"/>
      <c r="LZH47" s="207"/>
      <c r="LZI47" s="207"/>
      <c r="LZJ47" s="207"/>
      <c r="LZK47" s="207"/>
      <c r="LZL47" s="207"/>
      <c r="LZM47" s="207"/>
      <c r="LZN47" s="207"/>
      <c r="LZO47" s="207"/>
      <c r="LZP47" s="207"/>
      <c r="LZQ47" s="207"/>
      <c r="LZR47" s="207"/>
      <c r="LZS47" s="207"/>
      <c r="LZT47" s="207"/>
      <c r="LZU47" s="207"/>
      <c r="LZV47" s="207"/>
      <c r="LZW47" s="207"/>
      <c r="LZX47" s="207"/>
      <c r="LZY47" s="207"/>
      <c r="LZZ47" s="207"/>
      <c r="MAA47" s="207"/>
      <c r="MAB47" s="207"/>
      <c r="MAC47" s="207"/>
      <c r="MAD47" s="207"/>
      <c r="MAE47" s="207"/>
      <c r="MAF47" s="207"/>
      <c r="MAG47" s="207"/>
      <c r="MAH47" s="207"/>
      <c r="MAI47" s="207"/>
      <c r="MAJ47" s="207"/>
      <c r="MAK47" s="207"/>
      <c r="MAL47" s="207"/>
      <c r="MAM47" s="207"/>
      <c r="MAN47" s="207"/>
      <c r="MAO47" s="207"/>
      <c r="MAP47" s="207"/>
      <c r="MAQ47" s="207"/>
      <c r="MAR47" s="207"/>
      <c r="MAS47" s="207"/>
      <c r="MAT47" s="207"/>
      <c r="MAU47" s="207"/>
      <c r="MAV47" s="207"/>
      <c r="MAW47" s="207"/>
      <c r="MAX47" s="207"/>
      <c r="MAY47" s="207"/>
      <c r="MAZ47" s="207"/>
      <c r="MBA47" s="207"/>
      <c r="MBB47" s="207"/>
      <c r="MBC47" s="207"/>
      <c r="MBD47" s="207"/>
      <c r="MBE47" s="207"/>
      <c r="MBF47" s="207"/>
      <c r="MBG47" s="207"/>
      <c r="MBH47" s="207"/>
      <c r="MBI47" s="207"/>
      <c r="MBJ47" s="207"/>
      <c r="MBK47" s="207"/>
      <c r="MBL47" s="207"/>
      <c r="MBM47" s="207"/>
      <c r="MBN47" s="207"/>
      <c r="MBO47" s="207"/>
      <c r="MBP47" s="207"/>
      <c r="MBQ47" s="207"/>
      <c r="MBR47" s="207"/>
      <c r="MBS47" s="207"/>
      <c r="MBT47" s="207"/>
      <c r="MBU47" s="207"/>
      <c r="MBV47" s="207"/>
      <c r="MBW47" s="207"/>
      <c r="MBX47" s="207"/>
      <c r="MBY47" s="207"/>
      <c r="MBZ47" s="207"/>
      <c r="MCA47" s="207"/>
      <c r="MCB47" s="207"/>
      <c r="MCC47" s="207"/>
      <c r="MCD47" s="207"/>
      <c r="MCE47" s="207"/>
      <c r="MCF47" s="207"/>
      <c r="MCG47" s="207"/>
      <c r="MCH47" s="207"/>
      <c r="MCI47" s="207"/>
      <c r="MCJ47" s="207"/>
      <c r="MCK47" s="207"/>
      <c r="MCL47" s="207"/>
      <c r="MCM47" s="207"/>
      <c r="MCN47" s="207"/>
      <c r="MCO47" s="207"/>
      <c r="MCP47" s="207"/>
      <c r="MCQ47" s="207"/>
      <c r="MCR47" s="207"/>
      <c r="MCS47" s="207"/>
      <c r="MCT47" s="207"/>
      <c r="MCU47" s="207"/>
      <c r="MCV47" s="207"/>
      <c r="MCW47" s="207"/>
      <c r="MCX47" s="207"/>
      <c r="MCY47" s="207"/>
      <c r="MCZ47" s="207"/>
      <c r="MDA47" s="207"/>
      <c r="MDB47" s="207"/>
      <c r="MDC47" s="207"/>
      <c r="MDD47" s="207"/>
      <c r="MDE47" s="207"/>
      <c r="MDF47" s="207"/>
      <c r="MDG47" s="207"/>
      <c r="MDH47" s="207"/>
      <c r="MDI47" s="207"/>
      <c r="MDJ47" s="207"/>
      <c r="MDK47" s="207"/>
      <c r="MDL47" s="207"/>
      <c r="MDM47" s="207"/>
      <c r="MDN47" s="207"/>
      <c r="MDO47" s="207"/>
      <c r="MDP47" s="207"/>
      <c r="MDQ47" s="207"/>
      <c r="MDR47" s="207"/>
      <c r="MDS47" s="207"/>
      <c r="MDT47" s="207"/>
      <c r="MDU47" s="207"/>
      <c r="MDV47" s="207"/>
      <c r="MDW47" s="207"/>
      <c r="MDX47" s="207"/>
      <c r="MDY47" s="207"/>
      <c r="MDZ47" s="207"/>
      <c r="MEA47" s="207"/>
      <c r="MEB47" s="207"/>
      <c r="MEC47" s="207"/>
      <c r="MED47" s="207"/>
      <c r="MEE47" s="207"/>
      <c r="MEF47" s="207"/>
      <c r="MEG47" s="207"/>
      <c r="MEH47" s="207"/>
      <c r="MEI47" s="207"/>
      <c r="MEJ47" s="207"/>
      <c r="MEK47" s="207"/>
      <c r="MEL47" s="207"/>
      <c r="MEM47" s="207"/>
      <c r="MEN47" s="207"/>
      <c r="MEO47" s="207"/>
      <c r="MEP47" s="207"/>
      <c r="MEQ47" s="207"/>
      <c r="MER47" s="207"/>
      <c r="MES47" s="207"/>
      <c r="MET47" s="207"/>
      <c r="MEU47" s="207"/>
      <c r="MEV47" s="207"/>
      <c r="MEW47" s="207"/>
      <c r="MEX47" s="207"/>
      <c r="MEY47" s="207"/>
      <c r="MEZ47" s="207"/>
      <c r="MFA47" s="207"/>
      <c r="MFB47" s="207"/>
      <c r="MFC47" s="207"/>
      <c r="MFD47" s="207"/>
      <c r="MFE47" s="207"/>
      <c r="MFF47" s="207"/>
      <c r="MFG47" s="207"/>
      <c r="MFH47" s="207"/>
      <c r="MFI47" s="207"/>
      <c r="MFJ47" s="207"/>
      <c r="MFK47" s="207"/>
      <c r="MFL47" s="207"/>
      <c r="MFM47" s="207"/>
      <c r="MFN47" s="207"/>
      <c r="MFO47" s="207"/>
      <c r="MFP47" s="207"/>
      <c r="MFQ47" s="207"/>
      <c r="MFR47" s="207"/>
      <c r="MFS47" s="207"/>
      <c r="MFT47" s="207"/>
      <c r="MFU47" s="207"/>
      <c r="MFV47" s="207"/>
      <c r="MFW47" s="207"/>
      <c r="MFX47" s="207"/>
      <c r="MFY47" s="207"/>
      <c r="MFZ47" s="207"/>
      <c r="MGA47" s="207"/>
      <c r="MGB47" s="207"/>
      <c r="MGC47" s="207"/>
      <c r="MGD47" s="207"/>
      <c r="MGE47" s="207"/>
      <c r="MGF47" s="207"/>
      <c r="MGG47" s="207"/>
      <c r="MGH47" s="207"/>
      <c r="MGI47" s="207"/>
      <c r="MGJ47" s="207"/>
      <c r="MGK47" s="207"/>
      <c r="MGL47" s="207"/>
      <c r="MGM47" s="207"/>
      <c r="MGN47" s="207"/>
      <c r="MGO47" s="207"/>
      <c r="MGP47" s="207"/>
      <c r="MGQ47" s="207"/>
      <c r="MGR47" s="207"/>
      <c r="MGS47" s="207"/>
      <c r="MGT47" s="207"/>
      <c r="MGU47" s="207"/>
      <c r="MGV47" s="207"/>
      <c r="MGW47" s="207"/>
      <c r="MGX47" s="207"/>
      <c r="MGY47" s="207"/>
      <c r="MGZ47" s="207"/>
      <c r="MHA47" s="207"/>
      <c r="MHB47" s="207"/>
      <c r="MHC47" s="207"/>
      <c r="MHD47" s="207"/>
      <c r="MHE47" s="207"/>
      <c r="MHF47" s="207"/>
      <c r="MHG47" s="207"/>
      <c r="MHH47" s="207"/>
      <c r="MHI47" s="207"/>
      <c r="MHJ47" s="207"/>
      <c r="MHK47" s="207"/>
      <c r="MHL47" s="207"/>
      <c r="MHM47" s="207"/>
      <c r="MHN47" s="207"/>
      <c r="MHO47" s="207"/>
      <c r="MHP47" s="207"/>
      <c r="MHQ47" s="207"/>
      <c r="MHR47" s="207"/>
      <c r="MHS47" s="207"/>
      <c r="MHT47" s="207"/>
      <c r="MHU47" s="207"/>
      <c r="MHV47" s="207"/>
      <c r="MHW47" s="207"/>
      <c r="MHX47" s="207"/>
      <c r="MHY47" s="207"/>
      <c r="MHZ47" s="207"/>
      <c r="MIA47" s="207"/>
      <c r="MIB47" s="207"/>
      <c r="MIC47" s="207"/>
      <c r="MID47" s="207"/>
      <c r="MIE47" s="207"/>
      <c r="MIF47" s="207"/>
      <c r="MIG47" s="207"/>
      <c r="MIH47" s="207"/>
      <c r="MII47" s="207"/>
      <c r="MIJ47" s="207"/>
      <c r="MIK47" s="207"/>
      <c r="MIL47" s="207"/>
      <c r="MIM47" s="207"/>
      <c r="MIN47" s="207"/>
      <c r="MIO47" s="207"/>
      <c r="MIP47" s="207"/>
      <c r="MIQ47" s="207"/>
      <c r="MIR47" s="207"/>
      <c r="MIS47" s="207"/>
      <c r="MIT47" s="207"/>
      <c r="MIU47" s="207"/>
      <c r="MIV47" s="207"/>
      <c r="MIW47" s="207"/>
      <c r="MIX47" s="207"/>
      <c r="MIY47" s="207"/>
      <c r="MIZ47" s="207"/>
      <c r="MJA47" s="207"/>
      <c r="MJB47" s="207"/>
      <c r="MJC47" s="207"/>
      <c r="MJD47" s="207"/>
      <c r="MJE47" s="207"/>
      <c r="MJF47" s="207"/>
      <c r="MJG47" s="207"/>
      <c r="MJH47" s="207"/>
      <c r="MJI47" s="207"/>
      <c r="MJJ47" s="207"/>
      <c r="MJK47" s="207"/>
      <c r="MJL47" s="207"/>
      <c r="MJM47" s="207"/>
      <c r="MJN47" s="207"/>
      <c r="MJO47" s="207"/>
      <c r="MJP47" s="207"/>
      <c r="MJQ47" s="207"/>
      <c r="MJR47" s="207"/>
      <c r="MJS47" s="207"/>
      <c r="MJT47" s="207"/>
      <c r="MJU47" s="207"/>
      <c r="MJV47" s="207"/>
      <c r="MJW47" s="207"/>
      <c r="MJX47" s="207"/>
      <c r="MJY47" s="207"/>
      <c r="MJZ47" s="207"/>
      <c r="MKA47" s="207"/>
      <c r="MKB47" s="207"/>
      <c r="MKC47" s="207"/>
      <c r="MKD47" s="207"/>
      <c r="MKE47" s="207"/>
      <c r="MKF47" s="207"/>
      <c r="MKG47" s="207"/>
      <c r="MKH47" s="207"/>
      <c r="MKI47" s="207"/>
      <c r="MKJ47" s="207"/>
      <c r="MKK47" s="207"/>
      <c r="MKL47" s="207"/>
      <c r="MKM47" s="207"/>
      <c r="MKN47" s="207"/>
      <c r="MKO47" s="207"/>
      <c r="MKP47" s="207"/>
      <c r="MKQ47" s="207"/>
      <c r="MKR47" s="207"/>
      <c r="MKS47" s="207"/>
      <c r="MKT47" s="207"/>
      <c r="MKU47" s="207"/>
      <c r="MKV47" s="207"/>
      <c r="MKW47" s="207"/>
      <c r="MKX47" s="207"/>
      <c r="MKY47" s="207"/>
      <c r="MKZ47" s="207"/>
      <c r="MLA47" s="207"/>
      <c r="MLB47" s="207"/>
      <c r="MLC47" s="207"/>
      <c r="MLD47" s="207"/>
      <c r="MLE47" s="207"/>
      <c r="MLF47" s="207"/>
      <c r="MLG47" s="207"/>
      <c r="MLH47" s="207"/>
      <c r="MLI47" s="207"/>
      <c r="MLJ47" s="207"/>
      <c r="MLK47" s="207"/>
      <c r="MLL47" s="207"/>
      <c r="MLM47" s="207"/>
      <c r="MLN47" s="207"/>
      <c r="MLO47" s="207"/>
      <c r="MLP47" s="207"/>
      <c r="MLQ47" s="207"/>
      <c r="MLR47" s="207"/>
      <c r="MLS47" s="207"/>
      <c r="MLT47" s="207"/>
      <c r="MLU47" s="207"/>
      <c r="MLV47" s="207"/>
      <c r="MLW47" s="207"/>
      <c r="MLX47" s="207"/>
      <c r="MLY47" s="207"/>
      <c r="MLZ47" s="207"/>
      <c r="MMA47" s="207"/>
      <c r="MMB47" s="207"/>
      <c r="MMC47" s="207"/>
      <c r="MMD47" s="207"/>
      <c r="MME47" s="207"/>
      <c r="MMF47" s="207"/>
      <c r="MMG47" s="207"/>
      <c r="MMH47" s="207"/>
      <c r="MMI47" s="207"/>
      <c r="MMJ47" s="207"/>
      <c r="MMK47" s="207"/>
      <c r="MML47" s="207"/>
      <c r="MMM47" s="207"/>
      <c r="MMN47" s="207"/>
      <c r="MMO47" s="207"/>
      <c r="MMP47" s="207"/>
      <c r="MMQ47" s="207"/>
      <c r="MMR47" s="207"/>
      <c r="MMS47" s="207"/>
      <c r="MMT47" s="207"/>
      <c r="MMU47" s="207"/>
      <c r="MMV47" s="207"/>
      <c r="MMW47" s="207"/>
      <c r="MMX47" s="207"/>
      <c r="MMY47" s="207"/>
      <c r="MMZ47" s="207"/>
      <c r="MNA47" s="207"/>
      <c r="MNB47" s="207"/>
      <c r="MNC47" s="207"/>
      <c r="MND47" s="207"/>
      <c r="MNE47" s="207"/>
      <c r="MNF47" s="207"/>
      <c r="MNG47" s="207"/>
      <c r="MNH47" s="207"/>
      <c r="MNI47" s="207"/>
      <c r="MNJ47" s="207"/>
      <c r="MNK47" s="207"/>
      <c r="MNL47" s="207"/>
      <c r="MNM47" s="207"/>
      <c r="MNN47" s="207"/>
      <c r="MNO47" s="207"/>
      <c r="MNP47" s="207"/>
      <c r="MNQ47" s="207"/>
      <c r="MNR47" s="207"/>
      <c r="MNS47" s="207"/>
      <c r="MNT47" s="207"/>
      <c r="MNU47" s="207"/>
      <c r="MNV47" s="207"/>
      <c r="MNW47" s="207"/>
      <c r="MNX47" s="207"/>
      <c r="MNY47" s="207"/>
      <c r="MNZ47" s="207"/>
      <c r="MOA47" s="207"/>
      <c r="MOB47" s="207"/>
      <c r="MOC47" s="207"/>
      <c r="MOD47" s="207"/>
      <c r="MOE47" s="207"/>
      <c r="MOF47" s="207"/>
      <c r="MOG47" s="207"/>
      <c r="MOH47" s="207"/>
      <c r="MOI47" s="207"/>
      <c r="MOJ47" s="207"/>
      <c r="MOK47" s="207"/>
      <c r="MOL47" s="207"/>
      <c r="MOM47" s="207"/>
      <c r="MON47" s="207"/>
      <c r="MOO47" s="207"/>
      <c r="MOP47" s="207"/>
      <c r="MOQ47" s="207"/>
      <c r="MOR47" s="207"/>
      <c r="MOS47" s="207"/>
      <c r="MOT47" s="207"/>
      <c r="MOU47" s="207"/>
      <c r="MOV47" s="207"/>
      <c r="MOW47" s="207"/>
      <c r="MOX47" s="207"/>
      <c r="MOY47" s="207"/>
      <c r="MOZ47" s="207"/>
      <c r="MPA47" s="207"/>
      <c r="MPB47" s="207"/>
      <c r="MPC47" s="207"/>
      <c r="MPD47" s="207"/>
      <c r="MPE47" s="207"/>
      <c r="MPF47" s="207"/>
      <c r="MPG47" s="207"/>
      <c r="MPH47" s="207"/>
      <c r="MPI47" s="207"/>
      <c r="MPJ47" s="207"/>
      <c r="MPK47" s="207"/>
      <c r="MPL47" s="207"/>
      <c r="MPM47" s="207"/>
      <c r="MPN47" s="207"/>
      <c r="MPO47" s="207"/>
      <c r="MPP47" s="207"/>
      <c r="MPQ47" s="207"/>
      <c r="MPR47" s="207"/>
      <c r="MPS47" s="207"/>
      <c r="MPT47" s="207"/>
      <c r="MPU47" s="207"/>
      <c r="MPV47" s="207"/>
      <c r="MPW47" s="207"/>
      <c r="MPX47" s="207"/>
      <c r="MPY47" s="207"/>
      <c r="MPZ47" s="207"/>
      <c r="MQA47" s="207"/>
      <c r="MQB47" s="207"/>
      <c r="MQC47" s="207"/>
      <c r="MQD47" s="207"/>
      <c r="MQE47" s="207"/>
      <c r="MQF47" s="207"/>
      <c r="MQG47" s="207"/>
      <c r="MQH47" s="207"/>
      <c r="MQI47" s="207"/>
      <c r="MQJ47" s="207"/>
      <c r="MQK47" s="207"/>
      <c r="MQL47" s="207"/>
      <c r="MQM47" s="207"/>
      <c r="MQN47" s="207"/>
      <c r="MQO47" s="207"/>
      <c r="MQP47" s="207"/>
      <c r="MQQ47" s="207"/>
      <c r="MQR47" s="207"/>
      <c r="MQS47" s="207"/>
      <c r="MQT47" s="207"/>
      <c r="MQU47" s="207"/>
      <c r="MQV47" s="207"/>
      <c r="MQW47" s="207"/>
      <c r="MQX47" s="207"/>
      <c r="MQY47" s="207"/>
      <c r="MQZ47" s="207"/>
      <c r="MRA47" s="207"/>
      <c r="MRB47" s="207"/>
      <c r="MRC47" s="207"/>
      <c r="MRD47" s="207"/>
      <c r="MRE47" s="207"/>
      <c r="MRF47" s="207"/>
      <c r="MRG47" s="207"/>
      <c r="MRH47" s="207"/>
      <c r="MRI47" s="207"/>
      <c r="MRJ47" s="207"/>
      <c r="MRK47" s="207"/>
      <c r="MRL47" s="207"/>
      <c r="MRM47" s="207"/>
      <c r="MRN47" s="207"/>
      <c r="MRO47" s="207"/>
      <c r="MRP47" s="207"/>
      <c r="MRQ47" s="207"/>
      <c r="MRR47" s="207"/>
      <c r="MRS47" s="207"/>
      <c r="MRT47" s="207"/>
      <c r="MRU47" s="207"/>
      <c r="MRV47" s="207"/>
      <c r="MRW47" s="207"/>
      <c r="MRX47" s="207"/>
      <c r="MRY47" s="207"/>
      <c r="MRZ47" s="207"/>
      <c r="MSA47" s="207"/>
      <c r="MSB47" s="207"/>
      <c r="MSC47" s="207"/>
      <c r="MSD47" s="207"/>
      <c r="MSE47" s="207"/>
      <c r="MSF47" s="207"/>
      <c r="MSG47" s="207"/>
      <c r="MSH47" s="207"/>
      <c r="MSI47" s="207"/>
      <c r="MSJ47" s="207"/>
      <c r="MSK47" s="207"/>
      <c r="MSL47" s="207"/>
      <c r="MSM47" s="207"/>
      <c r="MSN47" s="207"/>
      <c r="MSO47" s="207"/>
      <c r="MSP47" s="207"/>
      <c r="MSQ47" s="207"/>
      <c r="MSR47" s="207"/>
      <c r="MSS47" s="207"/>
      <c r="MST47" s="207"/>
      <c r="MSU47" s="207"/>
      <c r="MSV47" s="207"/>
      <c r="MSW47" s="207"/>
      <c r="MSX47" s="207"/>
      <c r="MSY47" s="207"/>
      <c r="MSZ47" s="207"/>
      <c r="MTA47" s="207"/>
      <c r="MTB47" s="207"/>
      <c r="MTC47" s="207"/>
      <c r="MTD47" s="207"/>
      <c r="MTE47" s="207"/>
      <c r="MTF47" s="207"/>
      <c r="MTG47" s="207"/>
      <c r="MTH47" s="207"/>
      <c r="MTI47" s="207"/>
      <c r="MTJ47" s="207"/>
      <c r="MTK47" s="207"/>
      <c r="MTL47" s="207"/>
      <c r="MTM47" s="207"/>
      <c r="MTN47" s="207"/>
      <c r="MTO47" s="207"/>
      <c r="MTP47" s="207"/>
      <c r="MTQ47" s="207"/>
      <c r="MTR47" s="207"/>
      <c r="MTS47" s="207"/>
      <c r="MTT47" s="207"/>
      <c r="MTU47" s="207"/>
      <c r="MTV47" s="207"/>
      <c r="MTW47" s="207"/>
      <c r="MTX47" s="207"/>
      <c r="MTY47" s="207"/>
      <c r="MTZ47" s="207"/>
      <c r="MUA47" s="207"/>
      <c r="MUB47" s="207"/>
      <c r="MUC47" s="207"/>
      <c r="MUD47" s="207"/>
      <c r="MUE47" s="207"/>
      <c r="MUF47" s="207"/>
      <c r="MUG47" s="207"/>
      <c r="MUH47" s="207"/>
      <c r="MUI47" s="207"/>
      <c r="MUJ47" s="207"/>
      <c r="MUK47" s="207"/>
      <c r="MUL47" s="207"/>
      <c r="MUM47" s="207"/>
      <c r="MUN47" s="207"/>
      <c r="MUO47" s="207"/>
      <c r="MUP47" s="207"/>
      <c r="MUQ47" s="207"/>
      <c r="MUR47" s="207"/>
      <c r="MUS47" s="207"/>
      <c r="MUT47" s="207"/>
      <c r="MUU47" s="207"/>
      <c r="MUV47" s="207"/>
      <c r="MUW47" s="207"/>
      <c r="MUX47" s="207"/>
      <c r="MUY47" s="207"/>
      <c r="MUZ47" s="207"/>
      <c r="MVA47" s="207"/>
      <c r="MVB47" s="207"/>
      <c r="MVC47" s="207"/>
      <c r="MVD47" s="207"/>
      <c r="MVE47" s="207"/>
      <c r="MVF47" s="207"/>
      <c r="MVG47" s="207"/>
      <c r="MVH47" s="207"/>
      <c r="MVI47" s="207"/>
      <c r="MVJ47" s="207"/>
      <c r="MVK47" s="207"/>
      <c r="MVL47" s="207"/>
      <c r="MVM47" s="207"/>
      <c r="MVN47" s="207"/>
      <c r="MVO47" s="207"/>
      <c r="MVP47" s="207"/>
      <c r="MVQ47" s="207"/>
      <c r="MVR47" s="207"/>
      <c r="MVS47" s="207"/>
      <c r="MVT47" s="207"/>
      <c r="MVU47" s="207"/>
      <c r="MVV47" s="207"/>
      <c r="MVW47" s="207"/>
      <c r="MVX47" s="207"/>
      <c r="MVY47" s="207"/>
      <c r="MVZ47" s="207"/>
      <c r="MWA47" s="207"/>
      <c r="MWB47" s="207"/>
      <c r="MWC47" s="207"/>
      <c r="MWD47" s="207"/>
      <c r="MWE47" s="207"/>
      <c r="MWF47" s="207"/>
      <c r="MWG47" s="207"/>
      <c r="MWH47" s="207"/>
      <c r="MWI47" s="207"/>
      <c r="MWJ47" s="207"/>
      <c r="MWK47" s="207"/>
      <c r="MWL47" s="207"/>
      <c r="MWM47" s="207"/>
      <c r="MWN47" s="207"/>
      <c r="MWO47" s="207"/>
      <c r="MWP47" s="207"/>
      <c r="MWQ47" s="207"/>
      <c r="MWR47" s="207"/>
      <c r="MWS47" s="207"/>
      <c r="MWT47" s="207"/>
      <c r="MWU47" s="207"/>
      <c r="MWV47" s="207"/>
      <c r="MWW47" s="207"/>
      <c r="MWX47" s="207"/>
      <c r="MWY47" s="207"/>
      <c r="MWZ47" s="207"/>
      <c r="MXA47" s="207"/>
      <c r="MXB47" s="207"/>
      <c r="MXC47" s="207"/>
      <c r="MXD47" s="207"/>
      <c r="MXE47" s="207"/>
      <c r="MXF47" s="207"/>
      <c r="MXG47" s="207"/>
      <c r="MXH47" s="207"/>
      <c r="MXI47" s="207"/>
      <c r="MXJ47" s="207"/>
      <c r="MXK47" s="207"/>
      <c r="MXL47" s="207"/>
      <c r="MXM47" s="207"/>
      <c r="MXN47" s="207"/>
      <c r="MXO47" s="207"/>
      <c r="MXP47" s="207"/>
      <c r="MXQ47" s="207"/>
      <c r="MXR47" s="207"/>
      <c r="MXS47" s="207"/>
      <c r="MXT47" s="207"/>
      <c r="MXU47" s="207"/>
      <c r="MXV47" s="207"/>
      <c r="MXW47" s="207"/>
      <c r="MXX47" s="207"/>
      <c r="MXY47" s="207"/>
      <c r="MXZ47" s="207"/>
      <c r="MYA47" s="207"/>
      <c r="MYB47" s="207"/>
      <c r="MYC47" s="207"/>
      <c r="MYD47" s="207"/>
      <c r="MYE47" s="207"/>
      <c r="MYF47" s="207"/>
      <c r="MYG47" s="207"/>
      <c r="MYH47" s="207"/>
      <c r="MYI47" s="207"/>
      <c r="MYJ47" s="207"/>
      <c r="MYK47" s="207"/>
      <c r="MYL47" s="207"/>
      <c r="MYM47" s="207"/>
      <c r="MYN47" s="207"/>
      <c r="MYO47" s="207"/>
      <c r="MYP47" s="207"/>
      <c r="MYQ47" s="207"/>
      <c r="MYR47" s="207"/>
      <c r="MYS47" s="207"/>
      <c r="MYT47" s="207"/>
      <c r="MYU47" s="207"/>
      <c r="MYV47" s="207"/>
      <c r="MYW47" s="207"/>
      <c r="MYX47" s="207"/>
      <c r="MYY47" s="207"/>
      <c r="MYZ47" s="207"/>
      <c r="MZA47" s="207"/>
      <c r="MZB47" s="207"/>
      <c r="MZC47" s="207"/>
      <c r="MZD47" s="207"/>
      <c r="MZE47" s="207"/>
      <c r="MZF47" s="207"/>
      <c r="MZG47" s="207"/>
      <c r="MZH47" s="207"/>
      <c r="MZI47" s="207"/>
      <c r="MZJ47" s="207"/>
      <c r="MZK47" s="207"/>
      <c r="MZL47" s="207"/>
      <c r="MZM47" s="207"/>
      <c r="MZN47" s="207"/>
      <c r="MZO47" s="207"/>
      <c r="MZP47" s="207"/>
      <c r="MZQ47" s="207"/>
      <c r="MZR47" s="207"/>
      <c r="MZS47" s="207"/>
      <c r="MZT47" s="207"/>
      <c r="MZU47" s="207"/>
      <c r="MZV47" s="207"/>
      <c r="MZW47" s="207"/>
      <c r="MZX47" s="207"/>
      <c r="MZY47" s="207"/>
      <c r="MZZ47" s="207"/>
      <c r="NAA47" s="207"/>
      <c r="NAB47" s="207"/>
      <c r="NAC47" s="207"/>
      <c r="NAD47" s="207"/>
      <c r="NAE47" s="207"/>
      <c r="NAF47" s="207"/>
      <c r="NAG47" s="207"/>
      <c r="NAH47" s="207"/>
      <c r="NAI47" s="207"/>
      <c r="NAJ47" s="207"/>
      <c r="NAK47" s="207"/>
      <c r="NAL47" s="207"/>
      <c r="NAM47" s="207"/>
      <c r="NAN47" s="207"/>
      <c r="NAO47" s="207"/>
      <c r="NAP47" s="207"/>
      <c r="NAQ47" s="207"/>
      <c r="NAR47" s="207"/>
      <c r="NAS47" s="207"/>
      <c r="NAT47" s="207"/>
      <c r="NAU47" s="207"/>
      <c r="NAV47" s="207"/>
      <c r="NAW47" s="207"/>
      <c r="NAX47" s="207"/>
      <c r="NAY47" s="207"/>
      <c r="NAZ47" s="207"/>
      <c r="NBA47" s="207"/>
      <c r="NBB47" s="207"/>
      <c r="NBC47" s="207"/>
      <c r="NBD47" s="207"/>
      <c r="NBE47" s="207"/>
      <c r="NBF47" s="207"/>
      <c r="NBG47" s="207"/>
      <c r="NBH47" s="207"/>
      <c r="NBI47" s="207"/>
      <c r="NBJ47" s="207"/>
      <c r="NBK47" s="207"/>
      <c r="NBL47" s="207"/>
      <c r="NBM47" s="207"/>
      <c r="NBN47" s="207"/>
      <c r="NBO47" s="207"/>
      <c r="NBP47" s="207"/>
      <c r="NBQ47" s="207"/>
      <c r="NBR47" s="207"/>
      <c r="NBS47" s="207"/>
      <c r="NBT47" s="207"/>
      <c r="NBU47" s="207"/>
      <c r="NBV47" s="207"/>
      <c r="NBW47" s="207"/>
      <c r="NBX47" s="207"/>
      <c r="NBY47" s="207"/>
      <c r="NBZ47" s="207"/>
      <c r="NCA47" s="207"/>
      <c r="NCB47" s="207"/>
      <c r="NCC47" s="207"/>
      <c r="NCD47" s="207"/>
      <c r="NCE47" s="207"/>
      <c r="NCF47" s="207"/>
      <c r="NCG47" s="207"/>
      <c r="NCH47" s="207"/>
      <c r="NCI47" s="207"/>
      <c r="NCJ47" s="207"/>
      <c r="NCK47" s="207"/>
      <c r="NCL47" s="207"/>
      <c r="NCM47" s="207"/>
      <c r="NCN47" s="207"/>
      <c r="NCO47" s="207"/>
      <c r="NCP47" s="207"/>
      <c r="NCQ47" s="207"/>
      <c r="NCR47" s="207"/>
      <c r="NCS47" s="207"/>
      <c r="NCT47" s="207"/>
      <c r="NCU47" s="207"/>
      <c r="NCV47" s="207"/>
      <c r="NCW47" s="207"/>
      <c r="NCX47" s="207"/>
      <c r="NCY47" s="207"/>
      <c r="NCZ47" s="207"/>
      <c r="NDA47" s="207"/>
      <c r="NDB47" s="207"/>
      <c r="NDC47" s="207"/>
      <c r="NDD47" s="207"/>
      <c r="NDE47" s="207"/>
      <c r="NDF47" s="207"/>
      <c r="NDG47" s="207"/>
      <c r="NDH47" s="207"/>
      <c r="NDI47" s="207"/>
      <c r="NDJ47" s="207"/>
      <c r="NDK47" s="207"/>
      <c r="NDL47" s="207"/>
      <c r="NDM47" s="207"/>
      <c r="NDN47" s="207"/>
      <c r="NDO47" s="207"/>
      <c r="NDP47" s="207"/>
      <c r="NDQ47" s="207"/>
      <c r="NDR47" s="207"/>
      <c r="NDS47" s="207"/>
      <c r="NDT47" s="207"/>
      <c r="NDU47" s="207"/>
      <c r="NDV47" s="207"/>
      <c r="NDW47" s="207"/>
      <c r="NDX47" s="207"/>
      <c r="NDY47" s="207"/>
      <c r="NDZ47" s="207"/>
      <c r="NEA47" s="207"/>
      <c r="NEB47" s="207"/>
      <c r="NEC47" s="207"/>
      <c r="NED47" s="207"/>
      <c r="NEE47" s="207"/>
      <c r="NEF47" s="207"/>
      <c r="NEG47" s="207"/>
      <c r="NEH47" s="207"/>
      <c r="NEI47" s="207"/>
      <c r="NEJ47" s="207"/>
      <c r="NEK47" s="207"/>
      <c r="NEL47" s="207"/>
      <c r="NEM47" s="207"/>
      <c r="NEN47" s="207"/>
      <c r="NEO47" s="207"/>
      <c r="NEP47" s="207"/>
      <c r="NEQ47" s="207"/>
      <c r="NER47" s="207"/>
      <c r="NES47" s="207"/>
      <c r="NET47" s="207"/>
      <c r="NEU47" s="207"/>
      <c r="NEV47" s="207"/>
      <c r="NEW47" s="207"/>
      <c r="NEX47" s="207"/>
      <c r="NEY47" s="207"/>
      <c r="NEZ47" s="207"/>
      <c r="NFA47" s="207"/>
      <c r="NFB47" s="207"/>
      <c r="NFC47" s="207"/>
      <c r="NFD47" s="207"/>
      <c r="NFE47" s="207"/>
      <c r="NFF47" s="207"/>
      <c r="NFG47" s="207"/>
      <c r="NFH47" s="207"/>
      <c r="NFI47" s="207"/>
      <c r="NFJ47" s="207"/>
      <c r="NFK47" s="207"/>
      <c r="NFL47" s="207"/>
      <c r="NFM47" s="207"/>
      <c r="NFN47" s="207"/>
      <c r="NFO47" s="207"/>
      <c r="NFP47" s="207"/>
      <c r="NFQ47" s="207"/>
      <c r="NFR47" s="207"/>
      <c r="NFS47" s="207"/>
      <c r="NFT47" s="207"/>
      <c r="NFU47" s="207"/>
      <c r="NFV47" s="207"/>
      <c r="NFW47" s="207"/>
      <c r="NFX47" s="207"/>
      <c r="NFY47" s="207"/>
      <c r="NFZ47" s="207"/>
      <c r="NGA47" s="207"/>
      <c r="NGB47" s="207"/>
      <c r="NGC47" s="207"/>
      <c r="NGD47" s="207"/>
      <c r="NGE47" s="207"/>
      <c r="NGF47" s="207"/>
      <c r="NGG47" s="207"/>
      <c r="NGH47" s="207"/>
      <c r="NGI47" s="207"/>
      <c r="NGJ47" s="207"/>
      <c r="NGK47" s="207"/>
      <c r="NGL47" s="207"/>
      <c r="NGM47" s="207"/>
      <c r="NGN47" s="207"/>
      <c r="NGO47" s="207"/>
      <c r="NGP47" s="207"/>
      <c r="NGQ47" s="207"/>
      <c r="NGR47" s="207"/>
      <c r="NGS47" s="207"/>
      <c r="NGT47" s="207"/>
      <c r="NGU47" s="207"/>
      <c r="NGV47" s="207"/>
      <c r="NGW47" s="207"/>
      <c r="NGX47" s="207"/>
      <c r="NGY47" s="207"/>
      <c r="NGZ47" s="207"/>
      <c r="NHA47" s="207"/>
      <c r="NHB47" s="207"/>
      <c r="NHC47" s="207"/>
      <c r="NHD47" s="207"/>
      <c r="NHE47" s="207"/>
      <c r="NHF47" s="207"/>
      <c r="NHG47" s="207"/>
      <c r="NHH47" s="207"/>
      <c r="NHI47" s="207"/>
      <c r="NHJ47" s="207"/>
      <c r="NHK47" s="207"/>
      <c r="NHL47" s="207"/>
      <c r="NHM47" s="207"/>
      <c r="NHN47" s="207"/>
      <c r="NHO47" s="207"/>
      <c r="NHP47" s="207"/>
      <c r="NHQ47" s="207"/>
      <c r="NHR47" s="207"/>
      <c r="NHS47" s="207"/>
      <c r="NHT47" s="207"/>
      <c r="NHU47" s="207"/>
      <c r="NHV47" s="207"/>
      <c r="NHW47" s="207"/>
      <c r="NHX47" s="207"/>
      <c r="NHY47" s="207"/>
      <c r="NHZ47" s="207"/>
      <c r="NIA47" s="207"/>
      <c r="NIB47" s="207"/>
      <c r="NIC47" s="207"/>
      <c r="NID47" s="207"/>
      <c r="NIE47" s="207"/>
      <c r="NIF47" s="207"/>
      <c r="NIG47" s="207"/>
      <c r="NIH47" s="207"/>
      <c r="NII47" s="207"/>
      <c r="NIJ47" s="207"/>
      <c r="NIK47" s="207"/>
      <c r="NIL47" s="207"/>
      <c r="NIM47" s="207"/>
      <c r="NIN47" s="207"/>
      <c r="NIO47" s="207"/>
      <c r="NIP47" s="207"/>
      <c r="NIQ47" s="207"/>
      <c r="NIR47" s="207"/>
      <c r="NIS47" s="207"/>
      <c r="NIT47" s="207"/>
      <c r="NIU47" s="207"/>
      <c r="NIV47" s="207"/>
      <c r="NIW47" s="207"/>
      <c r="NIX47" s="207"/>
      <c r="NIY47" s="207"/>
      <c r="NIZ47" s="207"/>
      <c r="NJA47" s="207"/>
      <c r="NJB47" s="207"/>
      <c r="NJC47" s="207"/>
      <c r="NJD47" s="207"/>
      <c r="NJE47" s="207"/>
      <c r="NJF47" s="207"/>
      <c r="NJG47" s="207"/>
      <c r="NJH47" s="207"/>
      <c r="NJI47" s="207"/>
      <c r="NJJ47" s="207"/>
      <c r="NJK47" s="207"/>
      <c r="NJL47" s="207"/>
      <c r="NJM47" s="207"/>
      <c r="NJN47" s="207"/>
      <c r="NJO47" s="207"/>
      <c r="NJP47" s="207"/>
      <c r="NJQ47" s="207"/>
      <c r="NJR47" s="207"/>
      <c r="NJS47" s="207"/>
      <c r="NJT47" s="207"/>
      <c r="NJU47" s="207"/>
      <c r="NJV47" s="207"/>
      <c r="NJW47" s="207"/>
      <c r="NJX47" s="207"/>
      <c r="NJY47" s="207"/>
      <c r="NJZ47" s="207"/>
      <c r="NKA47" s="207"/>
      <c r="NKB47" s="207"/>
      <c r="NKC47" s="207"/>
      <c r="NKD47" s="207"/>
      <c r="NKE47" s="207"/>
      <c r="NKF47" s="207"/>
      <c r="NKG47" s="207"/>
      <c r="NKH47" s="207"/>
      <c r="NKI47" s="207"/>
      <c r="NKJ47" s="207"/>
      <c r="NKK47" s="207"/>
      <c r="NKL47" s="207"/>
      <c r="NKM47" s="207"/>
      <c r="NKN47" s="207"/>
      <c r="NKO47" s="207"/>
      <c r="NKP47" s="207"/>
      <c r="NKQ47" s="207"/>
      <c r="NKR47" s="207"/>
      <c r="NKS47" s="207"/>
      <c r="NKT47" s="207"/>
      <c r="NKU47" s="207"/>
      <c r="NKV47" s="207"/>
      <c r="NKW47" s="207"/>
      <c r="NKX47" s="207"/>
      <c r="NKY47" s="207"/>
      <c r="NKZ47" s="207"/>
      <c r="NLA47" s="207"/>
      <c r="NLB47" s="207"/>
      <c r="NLC47" s="207"/>
      <c r="NLD47" s="207"/>
      <c r="NLE47" s="207"/>
      <c r="NLF47" s="207"/>
      <c r="NLG47" s="207"/>
      <c r="NLH47" s="207"/>
      <c r="NLI47" s="207"/>
      <c r="NLJ47" s="207"/>
      <c r="NLK47" s="207"/>
      <c r="NLL47" s="207"/>
      <c r="NLM47" s="207"/>
      <c r="NLN47" s="207"/>
      <c r="NLO47" s="207"/>
      <c r="NLP47" s="207"/>
      <c r="NLQ47" s="207"/>
      <c r="NLR47" s="207"/>
      <c r="NLS47" s="207"/>
      <c r="NLT47" s="207"/>
      <c r="NLU47" s="207"/>
      <c r="NLV47" s="207"/>
      <c r="NLW47" s="207"/>
      <c r="NLX47" s="207"/>
      <c r="NLY47" s="207"/>
      <c r="NLZ47" s="207"/>
      <c r="NMA47" s="207"/>
      <c r="NMB47" s="207"/>
      <c r="NMC47" s="207"/>
      <c r="NMD47" s="207"/>
      <c r="NME47" s="207"/>
      <c r="NMF47" s="207"/>
      <c r="NMG47" s="207"/>
      <c r="NMH47" s="207"/>
      <c r="NMI47" s="207"/>
      <c r="NMJ47" s="207"/>
      <c r="NMK47" s="207"/>
      <c r="NML47" s="207"/>
      <c r="NMM47" s="207"/>
      <c r="NMN47" s="207"/>
      <c r="NMO47" s="207"/>
      <c r="NMP47" s="207"/>
      <c r="NMQ47" s="207"/>
      <c r="NMR47" s="207"/>
      <c r="NMS47" s="207"/>
      <c r="NMT47" s="207"/>
      <c r="NMU47" s="207"/>
      <c r="NMV47" s="207"/>
      <c r="NMW47" s="207"/>
      <c r="NMX47" s="207"/>
      <c r="NMY47" s="207"/>
      <c r="NMZ47" s="207"/>
      <c r="NNA47" s="207"/>
      <c r="NNB47" s="207"/>
      <c r="NNC47" s="207"/>
      <c r="NND47" s="207"/>
      <c r="NNE47" s="207"/>
      <c r="NNF47" s="207"/>
      <c r="NNG47" s="207"/>
      <c r="NNH47" s="207"/>
      <c r="NNI47" s="207"/>
      <c r="NNJ47" s="207"/>
      <c r="NNK47" s="207"/>
      <c r="NNL47" s="207"/>
      <c r="NNM47" s="207"/>
      <c r="NNN47" s="207"/>
      <c r="NNO47" s="207"/>
      <c r="NNP47" s="207"/>
      <c r="NNQ47" s="207"/>
      <c r="NNR47" s="207"/>
      <c r="NNS47" s="207"/>
      <c r="NNT47" s="207"/>
      <c r="NNU47" s="207"/>
      <c r="NNV47" s="207"/>
      <c r="NNW47" s="207"/>
      <c r="NNX47" s="207"/>
      <c r="NNY47" s="207"/>
      <c r="NNZ47" s="207"/>
      <c r="NOA47" s="207"/>
      <c r="NOB47" s="207"/>
      <c r="NOC47" s="207"/>
      <c r="NOD47" s="207"/>
      <c r="NOE47" s="207"/>
      <c r="NOF47" s="207"/>
      <c r="NOG47" s="207"/>
      <c r="NOH47" s="207"/>
      <c r="NOI47" s="207"/>
      <c r="NOJ47" s="207"/>
      <c r="NOK47" s="207"/>
      <c r="NOL47" s="207"/>
      <c r="NOM47" s="207"/>
      <c r="NON47" s="207"/>
      <c r="NOO47" s="207"/>
      <c r="NOP47" s="207"/>
      <c r="NOQ47" s="207"/>
      <c r="NOR47" s="207"/>
      <c r="NOS47" s="207"/>
      <c r="NOT47" s="207"/>
      <c r="NOU47" s="207"/>
      <c r="NOV47" s="207"/>
      <c r="NOW47" s="207"/>
      <c r="NOX47" s="207"/>
      <c r="NOY47" s="207"/>
      <c r="NOZ47" s="207"/>
      <c r="NPA47" s="207"/>
      <c r="NPB47" s="207"/>
      <c r="NPC47" s="207"/>
      <c r="NPD47" s="207"/>
      <c r="NPE47" s="207"/>
      <c r="NPF47" s="207"/>
      <c r="NPG47" s="207"/>
      <c r="NPH47" s="207"/>
      <c r="NPI47" s="207"/>
      <c r="NPJ47" s="207"/>
      <c r="NPK47" s="207"/>
      <c r="NPL47" s="207"/>
      <c r="NPM47" s="207"/>
      <c r="NPN47" s="207"/>
      <c r="NPO47" s="207"/>
      <c r="NPP47" s="207"/>
      <c r="NPQ47" s="207"/>
      <c r="NPR47" s="207"/>
      <c r="NPS47" s="207"/>
      <c r="NPT47" s="207"/>
      <c r="NPU47" s="207"/>
      <c r="NPV47" s="207"/>
      <c r="NPW47" s="207"/>
      <c r="NPX47" s="207"/>
      <c r="NPY47" s="207"/>
      <c r="NPZ47" s="207"/>
      <c r="NQA47" s="207"/>
      <c r="NQB47" s="207"/>
      <c r="NQC47" s="207"/>
      <c r="NQD47" s="207"/>
      <c r="NQE47" s="207"/>
      <c r="NQF47" s="207"/>
      <c r="NQG47" s="207"/>
      <c r="NQH47" s="207"/>
      <c r="NQI47" s="207"/>
      <c r="NQJ47" s="207"/>
      <c r="NQK47" s="207"/>
      <c r="NQL47" s="207"/>
      <c r="NQM47" s="207"/>
      <c r="NQN47" s="207"/>
      <c r="NQO47" s="207"/>
      <c r="NQP47" s="207"/>
      <c r="NQQ47" s="207"/>
      <c r="NQR47" s="207"/>
      <c r="NQS47" s="207"/>
      <c r="NQT47" s="207"/>
      <c r="NQU47" s="207"/>
      <c r="NQV47" s="207"/>
      <c r="NQW47" s="207"/>
      <c r="NQX47" s="207"/>
      <c r="NQY47" s="207"/>
      <c r="NQZ47" s="207"/>
      <c r="NRA47" s="207"/>
      <c r="NRB47" s="207"/>
      <c r="NRC47" s="207"/>
      <c r="NRD47" s="207"/>
      <c r="NRE47" s="207"/>
      <c r="NRF47" s="207"/>
      <c r="NRG47" s="207"/>
      <c r="NRH47" s="207"/>
      <c r="NRI47" s="207"/>
      <c r="NRJ47" s="207"/>
      <c r="NRK47" s="207"/>
      <c r="NRL47" s="207"/>
      <c r="NRM47" s="207"/>
      <c r="NRN47" s="207"/>
      <c r="NRO47" s="207"/>
      <c r="NRP47" s="207"/>
      <c r="NRQ47" s="207"/>
      <c r="NRR47" s="207"/>
      <c r="NRS47" s="207"/>
      <c r="NRT47" s="207"/>
      <c r="NRU47" s="207"/>
      <c r="NRV47" s="207"/>
      <c r="NRW47" s="207"/>
      <c r="NRX47" s="207"/>
      <c r="NRY47" s="207"/>
      <c r="NRZ47" s="207"/>
      <c r="NSA47" s="207"/>
      <c r="NSB47" s="207"/>
      <c r="NSC47" s="207"/>
      <c r="NSD47" s="207"/>
      <c r="NSE47" s="207"/>
      <c r="NSF47" s="207"/>
      <c r="NSG47" s="207"/>
      <c r="NSH47" s="207"/>
      <c r="NSI47" s="207"/>
      <c r="NSJ47" s="207"/>
      <c r="NSK47" s="207"/>
      <c r="NSL47" s="207"/>
      <c r="NSM47" s="207"/>
      <c r="NSN47" s="207"/>
      <c r="NSO47" s="207"/>
      <c r="NSP47" s="207"/>
      <c r="NSQ47" s="207"/>
      <c r="NSR47" s="207"/>
      <c r="NSS47" s="207"/>
      <c r="NST47" s="207"/>
      <c r="NSU47" s="207"/>
      <c r="NSV47" s="207"/>
      <c r="NSW47" s="207"/>
      <c r="NSX47" s="207"/>
      <c r="NSY47" s="207"/>
      <c r="NSZ47" s="207"/>
      <c r="NTA47" s="207"/>
      <c r="NTB47" s="207"/>
      <c r="NTC47" s="207"/>
      <c r="NTD47" s="207"/>
      <c r="NTE47" s="207"/>
      <c r="NTF47" s="207"/>
      <c r="NTG47" s="207"/>
      <c r="NTH47" s="207"/>
      <c r="NTI47" s="207"/>
      <c r="NTJ47" s="207"/>
      <c r="NTK47" s="207"/>
      <c r="NTL47" s="207"/>
      <c r="NTM47" s="207"/>
      <c r="NTN47" s="207"/>
      <c r="NTO47" s="207"/>
      <c r="NTP47" s="207"/>
      <c r="NTQ47" s="207"/>
      <c r="NTR47" s="207"/>
      <c r="NTS47" s="207"/>
      <c r="NTT47" s="207"/>
      <c r="NTU47" s="207"/>
      <c r="NTV47" s="207"/>
      <c r="NTW47" s="207"/>
      <c r="NTX47" s="207"/>
      <c r="NTY47" s="207"/>
      <c r="NTZ47" s="207"/>
      <c r="NUA47" s="207"/>
      <c r="NUB47" s="207"/>
      <c r="NUC47" s="207"/>
      <c r="NUD47" s="207"/>
      <c r="NUE47" s="207"/>
      <c r="NUF47" s="207"/>
      <c r="NUG47" s="207"/>
      <c r="NUH47" s="207"/>
      <c r="NUI47" s="207"/>
      <c r="NUJ47" s="207"/>
      <c r="NUK47" s="207"/>
      <c r="NUL47" s="207"/>
      <c r="NUM47" s="207"/>
      <c r="NUN47" s="207"/>
      <c r="NUO47" s="207"/>
      <c r="NUP47" s="207"/>
      <c r="NUQ47" s="207"/>
      <c r="NUR47" s="207"/>
      <c r="NUS47" s="207"/>
      <c r="NUT47" s="207"/>
      <c r="NUU47" s="207"/>
      <c r="NUV47" s="207"/>
      <c r="NUW47" s="207"/>
      <c r="NUX47" s="207"/>
      <c r="NUY47" s="207"/>
      <c r="NUZ47" s="207"/>
      <c r="NVA47" s="207"/>
      <c r="NVB47" s="207"/>
      <c r="NVC47" s="207"/>
      <c r="NVD47" s="207"/>
      <c r="NVE47" s="207"/>
      <c r="NVF47" s="207"/>
      <c r="NVG47" s="207"/>
      <c r="NVH47" s="207"/>
      <c r="NVI47" s="207"/>
      <c r="NVJ47" s="207"/>
      <c r="NVK47" s="207"/>
      <c r="NVL47" s="207"/>
      <c r="NVM47" s="207"/>
      <c r="NVN47" s="207"/>
      <c r="NVO47" s="207"/>
      <c r="NVP47" s="207"/>
      <c r="NVQ47" s="207"/>
      <c r="NVR47" s="207"/>
      <c r="NVS47" s="207"/>
      <c r="NVT47" s="207"/>
      <c r="NVU47" s="207"/>
      <c r="NVV47" s="207"/>
      <c r="NVW47" s="207"/>
      <c r="NVX47" s="207"/>
      <c r="NVY47" s="207"/>
      <c r="NVZ47" s="207"/>
      <c r="NWA47" s="207"/>
      <c r="NWB47" s="207"/>
      <c r="NWC47" s="207"/>
      <c r="NWD47" s="207"/>
      <c r="NWE47" s="207"/>
      <c r="NWF47" s="207"/>
      <c r="NWG47" s="207"/>
      <c r="NWH47" s="207"/>
      <c r="NWI47" s="207"/>
      <c r="NWJ47" s="207"/>
      <c r="NWK47" s="207"/>
      <c r="NWL47" s="207"/>
      <c r="NWM47" s="207"/>
      <c r="NWN47" s="207"/>
      <c r="NWO47" s="207"/>
      <c r="NWP47" s="207"/>
      <c r="NWQ47" s="207"/>
      <c r="NWR47" s="207"/>
      <c r="NWS47" s="207"/>
      <c r="NWT47" s="207"/>
      <c r="NWU47" s="207"/>
      <c r="NWV47" s="207"/>
      <c r="NWW47" s="207"/>
      <c r="NWX47" s="207"/>
      <c r="NWY47" s="207"/>
      <c r="NWZ47" s="207"/>
      <c r="NXA47" s="207"/>
      <c r="NXB47" s="207"/>
      <c r="NXC47" s="207"/>
      <c r="NXD47" s="207"/>
      <c r="NXE47" s="207"/>
      <c r="NXF47" s="207"/>
      <c r="NXG47" s="207"/>
      <c r="NXH47" s="207"/>
      <c r="NXI47" s="207"/>
      <c r="NXJ47" s="207"/>
      <c r="NXK47" s="207"/>
      <c r="NXL47" s="207"/>
      <c r="NXM47" s="207"/>
      <c r="NXN47" s="207"/>
      <c r="NXO47" s="207"/>
      <c r="NXP47" s="207"/>
      <c r="NXQ47" s="207"/>
      <c r="NXR47" s="207"/>
      <c r="NXS47" s="207"/>
      <c r="NXT47" s="207"/>
      <c r="NXU47" s="207"/>
      <c r="NXV47" s="207"/>
      <c r="NXW47" s="207"/>
      <c r="NXX47" s="207"/>
      <c r="NXY47" s="207"/>
      <c r="NXZ47" s="207"/>
      <c r="NYA47" s="207"/>
      <c r="NYB47" s="207"/>
      <c r="NYC47" s="207"/>
      <c r="NYD47" s="207"/>
      <c r="NYE47" s="207"/>
      <c r="NYF47" s="207"/>
      <c r="NYG47" s="207"/>
      <c r="NYH47" s="207"/>
      <c r="NYI47" s="207"/>
      <c r="NYJ47" s="207"/>
      <c r="NYK47" s="207"/>
      <c r="NYL47" s="207"/>
      <c r="NYM47" s="207"/>
      <c r="NYN47" s="207"/>
      <c r="NYO47" s="207"/>
      <c r="NYP47" s="207"/>
      <c r="NYQ47" s="207"/>
      <c r="NYR47" s="207"/>
      <c r="NYS47" s="207"/>
      <c r="NYT47" s="207"/>
      <c r="NYU47" s="207"/>
      <c r="NYV47" s="207"/>
      <c r="NYW47" s="207"/>
      <c r="NYX47" s="207"/>
      <c r="NYY47" s="207"/>
      <c r="NYZ47" s="207"/>
      <c r="NZA47" s="207"/>
      <c r="NZB47" s="207"/>
      <c r="NZC47" s="207"/>
      <c r="NZD47" s="207"/>
      <c r="NZE47" s="207"/>
      <c r="NZF47" s="207"/>
      <c r="NZG47" s="207"/>
      <c r="NZH47" s="207"/>
      <c r="NZI47" s="207"/>
      <c r="NZJ47" s="207"/>
      <c r="NZK47" s="207"/>
      <c r="NZL47" s="207"/>
      <c r="NZM47" s="207"/>
      <c r="NZN47" s="207"/>
      <c r="NZO47" s="207"/>
      <c r="NZP47" s="207"/>
      <c r="NZQ47" s="207"/>
      <c r="NZR47" s="207"/>
      <c r="NZS47" s="207"/>
      <c r="NZT47" s="207"/>
      <c r="NZU47" s="207"/>
      <c r="NZV47" s="207"/>
      <c r="NZW47" s="207"/>
      <c r="NZX47" s="207"/>
      <c r="NZY47" s="207"/>
      <c r="NZZ47" s="207"/>
      <c r="OAA47" s="207"/>
      <c r="OAB47" s="207"/>
      <c r="OAC47" s="207"/>
      <c r="OAD47" s="207"/>
      <c r="OAE47" s="207"/>
      <c r="OAF47" s="207"/>
      <c r="OAG47" s="207"/>
      <c r="OAH47" s="207"/>
      <c r="OAI47" s="207"/>
      <c r="OAJ47" s="207"/>
      <c r="OAK47" s="207"/>
      <c r="OAL47" s="207"/>
      <c r="OAM47" s="207"/>
      <c r="OAN47" s="207"/>
      <c r="OAO47" s="207"/>
      <c r="OAP47" s="207"/>
      <c r="OAQ47" s="207"/>
      <c r="OAR47" s="207"/>
      <c r="OAS47" s="207"/>
      <c r="OAT47" s="207"/>
      <c r="OAU47" s="207"/>
      <c r="OAV47" s="207"/>
      <c r="OAW47" s="207"/>
      <c r="OAX47" s="207"/>
      <c r="OAY47" s="207"/>
      <c r="OAZ47" s="207"/>
      <c r="OBA47" s="207"/>
      <c r="OBB47" s="207"/>
      <c r="OBC47" s="207"/>
      <c r="OBD47" s="207"/>
      <c r="OBE47" s="207"/>
      <c r="OBF47" s="207"/>
      <c r="OBG47" s="207"/>
      <c r="OBH47" s="207"/>
      <c r="OBI47" s="207"/>
      <c r="OBJ47" s="207"/>
      <c r="OBK47" s="207"/>
      <c r="OBL47" s="207"/>
      <c r="OBM47" s="207"/>
      <c r="OBN47" s="207"/>
      <c r="OBO47" s="207"/>
      <c r="OBP47" s="207"/>
      <c r="OBQ47" s="207"/>
      <c r="OBR47" s="207"/>
      <c r="OBS47" s="207"/>
      <c r="OBT47" s="207"/>
      <c r="OBU47" s="207"/>
      <c r="OBV47" s="207"/>
      <c r="OBW47" s="207"/>
      <c r="OBX47" s="207"/>
      <c r="OBY47" s="207"/>
      <c r="OBZ47" s="207"/>
      <c r="OCA47" s="207"/>
      <c r="OCB47" s="207"/>
      <c r="OCC47" s="207"/>
      <c r="OCD47" s="207"/>
      <c r="OCE47" s="207"/>
      <c r="OCF47" s="207"/>
      <c r="OCG47" s="207"/>
      <c r="OCH47" s="207"/>
      <c r="OCI47" s="207"/>
      <c r="OCJ47" s="207"/>
      <c r="OCK47" s="207"/>
      <c r="OCL47" s="207"/>
      <c r="OCM47" s="207"/>
      <c r="OCN47" s="207"/>
      <c r="OCO47" s="207"/>
      <c r="OCP47" s="207"/>
      <c r="OCQ47" s="207"/>
      <c r="OCR47" s="207"/>
      <c r="OCS47" s="207"/>
      <c r="OCT47" s="207"/>
      <c r="OCU47" s="207"/>
      <c r="OCV47" s="207"/>
      <c r="OCW47" s="207"/>
      <c r="OCX47" s="207"/>
      <c r="OCY47" s="207"/>
      <c r="OCZ47" s="207"/>
      <c r="ODA47" s="207"/>
      <c r="ODB47" s="207"/>
      <c r="ODC47" s="207"/>
      <c r="ODD47" s="207"/>
      <c r="ODE47" s="207"/>
      <c r="ODF47" s="207"/>
      <c r="ODG47" s="207"/>
      <c r="ODH47" s="207"/>
      <c r="ODI47" s="207"/>
      <c r="ODJ47" s="207"/>
      <c r="ODK47" s="207"/>
      <c r="ODL47" s="207"/>
      <c r="ODM47" s="207"/>
      <c r="ODN47" s="207"/>
      <c r="ODO47" s="207"/>
      <c r="ODP47" s="207"/>
      <c r="ODQ47" s="207"/>
      <c r="ODR47" s="207"/>
      <c r="ODS47" s="207"/>
      <c r="ODT47" s="207"/>
      <c r="ODU47" s="207"/>
      <c r="ODV47" s="207"/>
      <c r="ODW47" s="207"/>
      <c r="ODX47" s="207"/>
      <c r="ODY47" s="207"/>
      <c r="ODZ47" s="207"/>
      <c r="OEA47" s="207"/>
      <c r="OEB47" s="207"/>
      <c r="OEC47" s="207"/>
      <c r="OED47" s="207"/>
      <c r="OEE47" s="207"/>
      <c r="OEF47" s="207"/>
      <c r="OEG47" s="207"/>
      <c r="OEH47" s="207"/>
      <c r="OEI47" s="207"/>
      <c r="OEJ47" s="207"/>
      <c r="OEK47" s="207"/>
      <c r="OEL47" s="207"/>
      <c r="OEM47" s="207"/>
      <c r="OEN47" s="207"/>
      <c r="OEO47" s="207"/>
      <c r="OEP47" s="207"/>
      <c r="OEQ47" s="207"/>
      <c r="OER47" s="207"/>
      <c r="OES47" s="207"/>
      <c r="OET47" s="207"/>
      <c r="OEU47" s="207"/>
      <c r="OEV47" s="207"/>
      <c r="OEW47" s="207"/>
      <c r="OEX47" s="207"/>
      <c r="OEY47" s="207"/>
      <c r="OEZ47" s="207"/>
      <c r="OFA47" s="207"/>
      <c r="OFB47" s="207"/>
      <c r="OFC47" s="207"/>
      <c r="OFD47" s="207"/>
      <c r="OFE47" s="207"/>
      <c r="OFF47" s="207"/>
      <c r="OFG47" s="207"/>
      <c r="OFH47" s="207"/>
      <c r="OFI47" s="207"/>
      <c r="OFJ47" s="207"/>
      <c r="OFK47" s="207"/>
      <c r="OFL47" s="207"/>
      <c r="OFM47" s="207"/>
      <c r="OFN47" s="207"/>
      <c r="OFO47" s="207"/>
      <c r="OFP47" s="207"/>
      <c r="OFQ47" s="207"/>
      <c r="OFR47" s="207"/>
      <c r="OFS47" s="207"/>
      <c r="OFT47" s="207"/>
      <c r="OFU47" s="207"/>
      <c r="OFV47" s="207"/>
      <c r="OFW47" s="207"/>
      <c r="OFX47" s="207"/>
      <c r="OFY47" s="207"/>
      <c r="OFZ47" s="207"/>
      <c r="OGA47" s="207"/>
      <c r="OGB47" s="207"/>
      <c r="OGC47" s="207"/>
      <c r="OGD47" s="207"/>
      <c r="OGE47" s="207"/>
      <c r="OGF47" s="207"/>
      <c r="OGG47" s="207"/>
      <c r="OGH47" s="207"/>
      <c r="OGI47" s="207"/>
      <c r="OGJ47" s="207"/>
      <c r="OGK47" s="207"/>
      <c r="OGL47" s="207"/>
      <c r="OGM47" s="207"/>
      <c r="OGN47" s="207"/>
      <c r="OGO47" s="207"/>
      <c r="OGP47" s="207"/>
      <c r="OGQ47" s="207"/>
      <c r="OGR47" s="207"/>
      <c r="OGS47" s="207"/>
      <c r="OGT47" s="207"/>
      <c r="OGU47" s="207"/>
      <c r="OGV47" s="207"/>
      <c r="OGW47" s="207"/>
      <c r="OGX47" s="207"/>
      <c r="OGY47" s="207"/>
      <c r="OGZ47" s="207"/>
      <c r="OHA47" s="207"/>
      <c r="OHB47" s="207"/>
      <c r="OHC47" s="207"/>
      <c r="OHD47" s="207"/>
      <c r="OHE47" s="207"/>
      <c r="OHF47" s="207"/>
      <c r="OHG47" s="207"/>
      <c r="OHH47" s="207"/>
      <c r="OHI47" s="207"/>
      <c r="OHJ47" s="207"/>
      <c r="OHK47" s="207"/>
      <c r="OHL47" s="207"/>
      <c r="OHM47" s="207"/>
      <c r="OHN47" s="207"/>
      <c r="OHO47" s="207"/>
      <c r="OHP47" s="207"/>
      <c r="OHQ47" s="207"/>
      <c r="OHR47" s="207"/>
      <c r="OHS47" s="207"/>
      <c r="OHT47" s="207"/>
      <c r="OHU47" s="207"/>
      <c r="OHV47" s="207"/>
      <c r="OHW47" s="207"/>
      <c r="OHX47" s="207"/>
      <c r="OHY47" s="207"/>
      <c r="OHZ47" s="207"/>
      <c r="OIA47" s="207"/>
      <c r="OIB47" s="207"/>
      <c r="OIC47" s="207"/>
      <c r="OID47" s="207"/>
      <c r="OIE47" s="207"/>
      <c r="OIF47" s="207"/>
      <c r="OIG47" s="207"/>
      <c r="OIH47" s="207"/>
      <c r="OII47" s="207"/>
      <c r="OIJ47" s="207"/>
      <c r="OIK47" s="207"/>
      <c r="OIL47" s="207"/>
      <c r="OIM47" s="207"/>
      <c r="OIN47" s="207"/>
      <c r="OIO47" s="207"/>
      <c r="OIP47" s="207"/>
      <c r="OIQ47" s="207"/>
      <c r="OIR47" s="207"/>
      <c r="OIS47" s="207"/>
      <c r="OIT47" s="207"/>
      <c r="OIU47" s="207"/>
      <c r="OIV47" s="207"/>
      <c r="OIW47" s="207"/>
      <c r="OIX47" s="207"/>
      <c r="OIY47" s="207"/>
      <c r="OIZ47" s="207"/>
      <c r="OJA47" s="207"/>
      <c r="OJB47" s="207"/>
      <c r="OJC47" s="207"/>
      <c r="OJD47" s="207"/>
      <c r="OJE47" s="207"/>
      <c r="OJF47" s="207"/>
      <c r="OJG47" s="207"/>
      <c r="OJH47" s="207"/>
      <c r="OJI47" s="207"/>
      <c r="OJJ47" s="207"/>
      <c r="OJK47" s="207"/>
      <c r="OJL47" s="207"/>
      <c r="OJM47" s="207"/>
      <c r="OJN47" s="207"/>
      <c r="OJO47" s="207"/>
      <c r="OJP47" s="207"/>
      <c r="OJQ47" s="207"/>
      <c r="OJR47" s="207"/>
      <c r="OJS47" s="207"/>
      <c r="OJT47" s="207"/>
      <c r="OJU47" s="207"/>
      <c r="OJV47" s="207"/>
      <c r="OJW47" s="207"/>
      <c r="OJX47" s="207"/>
      <c r="OJY47" s="207"/>
      <c r="OJZ47" s="207"/>
      <c r="OKA47" s="207"/>
      <c r="OKB47" s="207"/>
      <c r="OKC47" s="207"/>
      <c r="OKD47" s="207"/>
      <c r="OKE47" s="207"/>
      <c r="OKF47" s="207"/>
      <c r="OKG47" s="207"/>
      <c r="OKH47" s="207"/>
      <c r="OKI47" s="207"/>
      <c r="OKJ47" s="207"/>
      <c r="OKK47" s="207"/>
      <c r="OKL47" s="207"/>
      <c r="OKM47" s="207"/>
      <c r="OKN47" s="207"/>
      <c r="OKO47" s="207"/>
      <c r="OKP47" s="207"/>
      <c r="OKQ47" s="207"/>
      <c r="OKR47" s="207"/>
      <c r="OKS47" s="207"/>
      <c r="OKT47" s="207"/>
      <c r="OKU47" s="207"/>
      <c r="OKV47" s="207"/>
      <c r="OKW47" s="207"/>
      <c r="OKX47" s="207"/>
      <c r="OKY47" s="207"/>
      <c r="OKZ47" s="207"/>
      <c r="OLA47" s="207"/>
      <c r="OLB47" s="207"/>
      <c r="OLC47" s="207"/>
      <c r="OLD47" s="207"/>
      <c r="OLE47" s="207"/>
      <c r="OLF47" s="207"/>
      <c r="OLG47" s="207"/>
      <c r="OLH47" s="207"/>
      <c r="OLI47" s="207"/>
      <c r="OLJ47" s="207"/>
      <c r="OLK47" s="207"/>
      <c r="OLL47" s="207"/>
      <c r="OLM47" s="207"/>
      <c r="OLN47" s="207"/>
      <c r="OLO47" s="207"/>
      <c r="OLP47" s="207"/>
      <c r="OLQ47" s="207"/>
      <c r="OLR47" s="207"/>
      <c r="OLS47" s="207"/>
      <c r="OLT47" s="207"/>
      <c r="OLU47" s="207"/>
      <c r="OLV47" s="207"/>
      <c r="OLW47" s="207"/>
      <c r="OLX47" s="207"/>
      <c r="OLY47" s="207"/>
      <c r="OLZ47" s="207"/>
      <c r="OMA47" s="207"/>
      <c r="OMB47" s="207"/>
      <c r="OMC47" s="207"/>
      <c r="OMD47" s="207"/>
      <c r="OME47" s="207"/>
      <c r="OMF47" s="207"/>
      <c r="OMG47" s="207"/>
      <c r="OMH47" s="207"/>
      <c r="OMI47" s="207"/>
      <c r="OMJ47" s="207"/>
      <c r="OMK47" s="207"/>
      <c r="OML47" s="207"/>
      <c r="OMM47" s="207"/>
      <c r="OMN47" s="207"/>
      <c r="OMO47" s="207"/>
      <c r="OMP47" s="207"/>
      <c r="OMQ47" s="207"/>
      <c r="OMR47" s="207"/>
      <c r="OMS47" s="207"/>
      <c r="OMT47" s="207"/>
      <c r="OMU47" s="207"/>
      <c r="OMV47" s="207"/>
      <c r="OMW47" s="207"/>
      <c r="OMX47" s="207"/>
      <c r="OMY47" s="207"/>
      <c r="OMZ47" s="207"/>
      <c r="ONA47" s="207"/>
      <c r="ONB47" s="207"/>
      <c r="ONC47" s="207"/>
      <c r="OND47" s="207"/>
      <c r="ONE47" s="207"/>
      <c r="ONF47" s="207"/>
      <c r="ONG47" s="207"/>
      <c r="ONH47" s="207"/>
      <c r="ONI47" s="207"/>
      <c r="ONJ47" s="207"/>
      <c r="ONK47" s="207"/>
      <c r="ONL47" s="207"/>
      <c r="ONM47" s="207"/>
      <c r="ONN47" s="207"/>
      <c r="ONO47" s="207"/>
      <c r="ONP47" s="207"/>
      <c r="ONQ47" s="207"/>
      <c r="ONR47" s="207"/>
      <c r="ONS47" s="207"/>
      <c r="ONT47" s="207"/>
      <c r="ONU47" s="207"/>
      <c r="ONV47" s="207"/>
      <c r="ONW47" s="207"/>
      <c r="ONX47" s="207"/>
      <c r="ONY47" s="207"/>
      <c r="ONZ47" s="207"/>
      <c r="OOA47" s="207"/>
      <c r="OOB47" s="207"/>
      <c r="OOC47" s="207"/>
      <c r="OOD47" s="207"/>
      <c r="OOE47" s="207"/>
      <c r="OOF47" s="207"/>
      <c r="OOG47" s="207"/>
      <c r="OOH47" s="207"/>
      <c r="OOI47" s="207"/>
      <c r="OOJ47" s="207"/>
      <c r="OOK47" s="207"/>
      <c r="OOL47" s="207"/>
      <c r="OOM47" s="207"/>
      <c r="OON47" s="207"/>
      <c r="OOO47" s="207"/>
      <c r="OOP47" s="207"/>
      <c r="OOQ47" s="207"/>
      <c r="OOR47" s="207"/>
      <c r="OOS47" s="207"/>
      <c r="OOT47" s="207"/>
      <c r="OOU47" s="207"/>
      <c r="OOV47" s="207"/>
      <c r="OOW47" s="207"/>
      <c r="OOX47" s="207"/>
      <c r="OOY47" s="207"/>
      <c r="OOZ47" s="207"/>
      <c r="OPA47" s="207"/>
      <c r="OPB47" s="207"/>
      <c r="OPC47" s="207"/>
      <c r="OPD47" s="207"/>
      <c r="OPE47" s="207"/>
      <c r="OPF47" s="207"/>
      <c r="OPG47" s="207"/>
      <c r="OPH47" s="207"/>
      <c r="OPI47" s="207"/>
      <c r="OPJ47" s="207"/>
      <c r="OPK47" s="207"/>
      <c r="OPL47" s="207"/>
      <c r="OPM47" s="207"/>
      <c r="OPN47" s="207"/>
      <c r="OPO47" s="207"/>
      <c r="OPP47" s="207"/>
      <c r="OPQ47" s="207"/>
      <c r="OPR47" s="207"/>
      <c r="OPS47" s="207"/>
      <c r="OPT47" s="207"/>
      <c r="OPU47" s="207"/>
      <c r="OPV47" s="207"/>
      <c r="OPW47" s="207"/>
      <c r="OPX47" s="207"/>
      <c r="OPY47" s="207"/>
      <c r="OPZ47" s="207"/>
      <c r="OQA47" s="207"/>
      <c r="OQB47" s="207"/>
      <c r="OQC47" s="207"/>
      <c r="OQD47" s="207"/>
      <c r="OQE47" s="207"/>
      <c r="OQF47" s="207"/>
      <c r="OQG47" s="207"/>
      <c r="OQH47" s="207"/>
      <c r="OQI47" s="207"/>
      <c r="OQJ47" s="207"/>
      <c r="OQK47" s="207"/>
      <c r="OQL47" s="207"/>
      <c r="OQM47" s="207"/>
      <c r="OQN47" s="207"/>
      <c r="OQO47" s="207"/>
      <c r="OQP47" s="207"/>
      <c r="OQQ47" s="207"/>
      <c r="OQR47" s="207"/>
      <c r="OQS47" s="207"/>
      <c r="OQT47" s="207"/>
      <c r="OQU47" s="207"/>
      <c r="OQV47" s="207"/>
      <c r="OQW47" s="207"/>
      <c r="OQX47" s="207"/>
      <c r="OQY47" s="207"/>
      <c r="OQZ47" s="207"/>
      <c r="ORA47" s="207"/>
      <c r="ORB47" s="207"/>
      <c r="ORC47" s="207"/>
      <c r="ORD47" s="207"/>
      <c r="ORE47" s="207"/>
      <c r="ORF47" s="207"/>
      <c r="ORG47" s="207"/>
      <c r="ORH47" s="207"/>
      <c r="ORI47" s="207"/>
      <c r="ORJ47" s="207"/>
      <c r="ORK47" s="207"/>
      <c r="ORL47" s="207"/>
      <c r="ORM47" s="207"/>
      <c r="ORN47" s="207"/>
      <c r="ORO47" s="207"/>
      <c r="ORP47" s="207"/>
      <c r="ORQ47" s="207"/>
      <c r="ORR47" s="207"/>
      <c r="ORS47" s="207"/>
      <c r="ORT47" s="207"/>
      <c r="ORU47" s="207"/>
      <c r="ORV47" s="207"/>
      <c r="ORW47" s="207"/>
      <c r="ORX47" s="207"/>
      <c r="ORY47" s="207"/>
      <c r="ORZ47" s="207"/>
      <c r="OSA47" s="207"/>
      <c r="OSB47" s="207"/>
      <c r="OSC47" s="207"/>
      <c r="OSD47" s="207"/>
      <c r="OSE47" s="207"/>
      <c r="OSF47" s="207"/>
      <c r="OSG47" s="207"/>
      <c r="OSH47" s="207"/>
      <c r="OSI47" s="207"/>
      <c r="OSJ47" s="207"/>
      <c r="OSK47" s="207"/>
      <c r="OSL47" s="207"/>
      <c r="OSM47" s="207"/>
      <c r="OSN47" s="207"/>
      <c r="OSO47" s="207"/>
      <c r="OSP47" s="207"/>
      <c r="OSQ47" s="207"/>
      <c r="OSR47" s="207"/>
      <c r="OSS47" s="207"/>
      <c r="OST47" s="207"/>
      <c r="OSU47" s="207"/>
      <c r="OSV47" s="207"/>
      <c r="OSW47" s="207"/>
      <c r="OSX47" s="207"/>
      <c r="OSY47" s="207"/>
      <c r="OSZ47" s="207"/>
      <c r="OTA47" s="207"/>
      <c r="OTB47" s="207"/>
      <c r="OTC47" s="207"/>
      <c r="OTD47" s="207"/>
      <c r="OTE47" s="207"/>
      <c r="OTF47" s="207"/>
      <c r="OTG47" s="207"/>
      <c r="OTH47" s="207"/>
      <c r="OTI47" s="207"/>
      <c r="OTJ47" s="207"/>
      <c r="OTK47" s="207"/>
      <c r="OTL47" s="207"/>
      <c r="OTM47" s="207"/>
      <c r="OTN47" s="207"/>
      <c r="OTO47" s="207"/>
      <c r="OTP47" s="207"/>
      <c r="OTQ47" s="207"/>
      <c r="OTR47" s="207"/>
      <c r="OTS47" s="207"/>
      <c r="OTT47" s="207"/>
      <c r="OTU47" s="207"/>
      <c r="OTV47" s="207"/>
      <c r="OTW47" s="207"/>
      <c r="OTX47" s="207"/>
      <c r="OTY47" s="207"/>
      <c r="OTZ47" s="207"/>
      <c r="OUA47" s="207"/>
      <c r="OUB47" s="207"/>
      <c r="OUC47" s="207"/>
      <c r="OUD47" s="207"/>
      <c r="OUE47" s="207"/>
      <c r="OUF47" s="207"/>
      <c r="OUG47" s="207"/>
      <c r="OUH47" s="207"/>
      <c r="OUI47" s="207"/>
      <c r="OUJ47" s="207"/>
      <c r="OUK47" s="207"/>
      <c r="OUL47" s="207"/>
      <c r="OUM47" s="207"/>
      <c r="OUN47" s="207"/>
      <c r="OUO47" s="207"/>
      <c r="OUP47" s="207"/>
      <c r="OUQ47" s="207"/>
      <c r="OUR47" s="207"/>
      <c r="OUS47" s="207"/>
      <c r="OUT47" s="207"/>
      <c r="OUU47" s="207"/>
      <c r="OUV47" s="207"/>
      <c r="OUW47" s="207"/>
      <c r="OUX47" s="207"/>
      <c r="OUY47" s="207"/>
      <c r="OUZ47" s="207"/>
      <c r="OVA47" s="207"/>
      <c r="OVB47" s="207"/>
      <c r="OVC47" s="207"/>
      <c r="OVD47" s="207"/>
      <c r="OVE47" s="207"/>
      <c r="OVF47" s="207"/>
      <c r="OVG47" s="207"/>
      <c r="OVH47" s="207"/>
      <c r="OVI47" s="207"/>
      <c r="OVJ47" s="207"/>
      <c r="OVK47" s="207"/>
      <c r="OVL47" s="207"/>
      <c r="OVM47" s="207"/>
      <c r="OVN47" s="207"/>
      <c r="OVO47" s="207"/>
      <c r="OVP47" s="207"/>
      <c r="OVQ47" s="207"/>
      <c r="OVR47" s="207"/>
      <c r="OVS47" s="207"/>
      <c r="OVT47" s="207"/>
      <c r="OVU47" s="207"/>
      <c r="OVV47" s="207"/>
      <c r="OVW47" s="207"/>
      <c r="OVX47" s="207"/>
      <c r="OVY47" s="207"/>
      <c r="OVZ47" s="207"/>
      <c r="OWA47" s="207"/>
      <c r="OWB47" s="207"/>
      <c r="OWC47" s="207"/>
      <c r="OWD47" s="207"/>
      <c r="OWE47" s="207"/>
      <c r="OWF47" s="207"/>
      <c r="OWG47" s="207"/>
      <c r="OWH47" s="207"/>
      <c r="OWI47" s="207"/>
      <c r="OWJ47" s="207"/>
      <c r="OWK47" s="207"/>
      <c r="OWL47" s="207"/>
      <c r="OWM47" s="207"/>
      <c r="OWN47" s="207"/>
      <c r="OWO47" s="207"/>
      <c r="OWP47" s="207"/>
      <c r="OWQ47" s="207"/>
      <c r="OWR47" s="207"/>
      <c r="OWS47" s="207"/>
      <c r="OWT47" s="207"/>
      <c r="OWU47" s="207"/>
      <c r="OWV47" s="207"/>
      <c r="OWW47" s="207"/>
      <c r="OWX47" s="207"/>
      <c r="OWY47" s="207"/>
      <c r="OWZ47" s="207"/>
      <c r="OXA47" s="207"/>
      <c r="OXB47" s="207"/>
      <c r="OXC47" s="207"/>
      <c r="OXD47" s="207"/>
      <c r="OXE47" s="207"/>
      <c r="OXF47" s="207"/>
      <c r="OXG47" s="207"/>
      <c r="OXH47" s="207"/>
      <c r="OXI47" s="207"/>
      <c r="OXJ47" s="207"/>
      <c r="OXK47" s="207"/>
      <c r="OXL47" s="207"/>
      <c r="OXM47" s="207"/>
      <c r="OXN47" s="207"/>
      <c r="OXO47" s="207"/>
      <c r="OXP47" s="207"/>
      <c r="OXQ47" s="207"/>
      <c r="OXR47" s="207"/>
      <c r="OXS47" s="207"/>
      <c r="OXT47" s="207"/>
      <c r="OXU47" s="207"/>
      <c r="OXV47" s="207"/>
      <c r="OXW47" s="207"/>
      <c r="OXX47" s="207"/>
      <c r="OXY47" s="207"/>
      <c r="OXZ47" s="207"/>
      <c r="OYA47" s="207"/>
      <c r="OYB47" s="207"/>
      <c r="OYC47" s="207"/>
      <c r="OYD47" s="207"/>
      <c r="OYE47" s="207"/>
      <c r="OYF47" s="207"/>
      <c r="OYG47" s="207"/>
      <c r="OYH47" s="207"/>
      <c r="OYI47" s="207"/>
      <c r="OYJ47" s="207"/>
      <c r="OYK47" s="207"/>
      <c r="OYL47" s="207"/>
      <c r="OYM47" s="207"/>
      <c r="OYN47" s="207"/>
      <c r="OYO47" s="207"/>
      <c r="OYP47" s="207"/>
      <c r="OYQ47" s="207"/>
      <c r="OYR47" s="207"/>
      <c r="OYS47" s="207"/>
      <c r="OYT47" s="207"/>
      <c r="OYU47" s="207"/>
      <c r="OYV47" s="207"/>
      <c r="OYW47" s="207"/>
      <c r="OYX47" s="207"/>
      <c r="OYY47" s="207"/>
      <c r="OYZ47" s="207"/>
      <c r="OZA47" s="207"/>
      <c r="OZB47" s="207"/>
      <c r="OZC47" s="207"/>
      <c r="OZD47" s="207"/>
      <c r="OZE47" s="207"/>
      <c r="OZF47" s="207"/>
      <c r="OZG47" s="207"/>
      <c r="OZH47" s="207"/>
      <c r="OZI47" s="207"/>
      <c r="OZJ47" s="207"/>
      <c r="OZK47" s="207"/>
      <c r="OZL47" s="207"/>
      <c r="OZM47" s="207"/>
      <c r="OZN47" s="207"/>
      <c r="OZO47" s="207"/>
      <c r="OZP47" s="207"/>
      <c r="OZQ47" s="207"/>
      <c r="OZR47" s="207"/>
      <c r="OZS47" s="207"/>
      <c r="OZT47" s="207"/>
      <c r="OZU47" s="207"/>
      <c r="OZV47" s="207"/>
      <c r="OZW47" s="207"/>
      <c r="OZX47" s="207"/>
      <c r="OZY47" s="207"/>
      <c r="OZZ47" s="207"/>
      <c r="PAA47" s="207"/>
      <c r="PAB47" s="207"/>
      <c r="PAC47" s="207"/>
      <c r="PAD47" s="207"/>
      <c r="PAE47" s="207"/>
      <c r="PAF47" s="207"/>
      <c r="PAG47" s="207"/>
      <c r="PAH47" s="207"/>
      <c r="PAI47" s="207"/>
      <c r="PAJ47" s="207"/>
      <c r="PAK47" s="207"/>
      <c r="PAL47" s="207"/>
      <c r="PAM47" s="207"/>
      <c r="PAN47" s="207"/>
      <c r="PAO47" s="207"/>
      <c r="PAP47" s="207"/>
      <c r="PAQ47" s="207"/>
      <c r="PAR47" s="207"/>
      <c r="PAS47" s="207"/>
      <c r="PAT47" s="207"/>
      <c r="PAU47" s="207"/>
      <c r="PAV47" s="207"/>
      <c r="PAW47" s="207"/>
      <c r="PAX47" s="207"/>
      <c r="PAY47" s="207"/>
      <c r="PAZ47" s="207"/>
      <c r="PBA47" s="207"/>
      <c r="PBB47" s="207"/>
      <c r="PBC47" s="207"/>
      <c r="PBD47" s="207"/>
      <c r="PBE47" s="207"/>
      <c r="PBF47" s="207"/>
      <c r="PBG47" s="207"/>
      <c r="PBH47" s="207"/>
      <c r="PBI47" s="207"/>
      <c r="PBJ47" s="207"/>
      <c r="PBK47" s="207"/>
      <c r="PBL47" s="207"/>
      <c r="PBM47" s="207"/>
      <c r="PBN47" s="207"/>
      <c r="PBO47" s="207"/>
      <c r="PBP47" s="207"/>
      <c r="PBQ47" s="207"/>
      <c r="PBR47" s="207"/>
      <c r="PBS47" s="207"/>
      <c r="PBT47" s="207"/>
      <c r="PBU47" s="207"/>
      <c r="PBV47" s="207"/>
      <c r="PBW47" s="207"/>
      <c r="PBX47" s="207"/>
      <c r="PBY47" s="207"/>
      <c r="PBZ47" s="207"/>
      <c r="PCA47" s="207"/>
      <c r="PCB47" s="207"/>
      <c r="PCC47" s="207"/>
      <c r="PCD47" s="207"/>
      <c r="PCE47" s="207"/>
      <c r="PCF47" s="207"/>
      <c r="PCG47" s="207"/>
      <c r="PCH47" s="207"/>
      <c r="PCI47" s="207"/>
      <c r="PCJ47" s="207"/>
      <c r="PCK47" s="207"/>
      <c r="PCL47" s="207"/>
      <c r="PCM47" s="207"/>
      <c r="PCN47" s="207"/>
      <c r="PCO47" s="207"/>
      <c r="PCP47" s="207"/>
      <c r="PCQ47" s="207"/>
      <c r="PCR47" s="207"/>
      <c r="PCS47" s="207"/>
      <c r="PCT47" s="207"/>
      <c r="PCU47" s="207"/>
      <c r="PCV47" s="207"/>
      <c r="PCW47" s="207"/>
      <c r="PCX47" s="207"/>
      <c r="PCY47" s="207"/>
      <c r="PCZ47" s="207"/>
      <c r="PDA47" s="207"/>
      <c r="PDB47" s="207"/>
      <c r="PDC47" s="207"/>
      <c r="PDD47" s="207"/>
      <c r="PDE47" s="207"/>
      <c r="PDF47" s="207"/>
      <c r="PDG47" s="207"/>
      <c r="PDH47" s="207"/>
      <c r="PDI47" s="207"/>
      <c r="PDJ47" s="207"/>
      <c r="PDK47" s="207"/>
      <c r="PDL47" s="207"/>
      <c r="PDM47" s="207"/>
      <c r="PDN47" s="207"/>
      <c r="PDO47" s="207"/>
      <c r="PDP47" s="207"/>
      <c r="PDQ47" s="207"/>
      <c r="PDR47" s="207"/>
      <c r="PDS47" s="207"/>
      <c r="PDT47" s="207"/>
      <c r="PDU47" s="207"/>
      <c r="PDV47" s="207"/>
      <c r="PDW47" s="207"/>
      <c r="PDX47" s="207"/>
      <c r="PDY47" s="207"/>
      <c r="PDZ47" s="207"/>
      <c r="PEA47" s="207"/>
      <c r="PEB47" s="207"/>
      <c r="PEC47" s="207"/>
      <c r="PED47" s="207"/>
      <c r="PEE47" s="207"/>
      <c r="PEF47" s="207"/>
      <c r="PEG47" s="207"/>
      <c r="PEH47" s="207"/>
      <c r="PEI47" s="207"/>
      <c r="PEJ47" s="207"/>
      <c r="PEK47" s="207"/>
      <c r="PEL47" s="207"/>
      <c r="PEM47" s="207"/>
      <c r="PEN47" s="207"/>
      <c r="PEO47" s="207"/>
      <c r="PEP47" s="207"/>
      <c r="PEQ47" s="207"/>
      <c r="PER47" s="207"/>
      <c r="PES47" s="207"/>
      <c r="PET47" s="207"/>
      <c r="PEU47" s="207"/>
      <c r="PEV47" s="207"/>
      <c r="PEW47" s="207"/>
      <c r="PEX47" s="207"/>
      <c r="PEY47" s="207"/>
      <c r="PEZ47" s="207"/>
      <c r="PFA47" s="207"/>
      <c r="PFB47" s="207"/>
      <c r="PFC47" s="207"/>
      <c r="PFD47" s="207"/>
      <c r="PFE47" s="207"/>
      <c r="PFF47" s="207"/>
      <c r="PFG47" s="207"/>
      <c r="PFH47" s="207"/>
      <c r="PFI47" s="207"/>
      <c r="PFJ47" s="207"/>
      <c r="PFK47" s="207"/>
      <c r="PFL47" s="207"/>
      <c r="PFM47" s="207"/>
      <c r="PFN47" s="207"/>
      <c r="PFO47" s="207"/>
      <c r="PFP47" s="207"/>
      <c r="PFQ47" s="207"/>
      <c r="PFR47" s="207"/>
      <c r="PFS47" s="207"/>
      <c r="PFT47" s="207"/>
      <c r="PFU47" s="207"/>
      <c r="PFV47" s="207"/>
      <c r="PFW47" s="207"/>
      <c r="PFX47" s="207"/>
      <c r="PFY47" s="207"/>
      <c r="PFZ47" s="207"/>
      <c r="PGA47" s="207"/>
      <c r="PGB47" s="207"/>
      <c r="PGC47" s="207"/>
      <c r="PGD47" s="207"/>
      <c r="PGE47" s="207"/>
      <c r="PGF47" s="207"/>
      <c r="PGG47" s="207"/>
      <c r="PGH47" s="207"/>
      <c r="PGI47" s="207"/>
      <c r="PGJ47" s="207"/>
      <c r="PGK47" s="207"/>
      <c r="PGL47" s="207"/>
      <c r="PGM47" s="207"/>
      <c r="PGN47" s="207"/>
      <c r="PGO47" s="207"/>
      <c r="PGP47" s="207"/>
      <c r="PGQ47" s="207"/>
      <c r="PGR47" s="207"/>
      <c r="PGS47" s="207"/>
      <c r="PGT47" s="207"/>
      <c r="PGU47" s="207"/>
      <c r="PGV47" s="207"/>
      <c r="PGW47" s="207"/>
      <c r="PGX47" s="207"/>
      <c r="PGY47" s="207"/>
      <c r="PGZ47" s="207"/>
      <c r="PHA47" s="207"/>
      <c r="PHB47" s="207"/>
      <c r="PHC47" s="207"/>
      <c r="PHD47" s="207"/>
      <c r="PHE47" s="207"/>
      <c r="PHF47" s="207"/>
      <c r="PHG47" s="207"/>
      <c r="PHH47" s="207"/>
      <c r="PHI47" s="207"/>
      <c r="PHJ47" s="207"/>
      <c r="PHK47" s="207"/>
      <c r="PHL47" s="207"/>
      <c r="PHM47" s="207"/>
      <c r="PHN47" s="207"/>
      <c r="PHO47" s="207"/>
      <c r="PHP47" s="207"/>
      <c r="PHQ47" s="207"/>
      <c r="PHR47" s="207"/>
      <c r="PHS47" s="207"/>
      <c r="PHT47" s="207"/>
      <c r="PHU47" s="207"/>
      <c r="PHV47" s="207"/>
      <c r="PHW47" s="207"/>
      <c r="PHX47" s="207"/>
      <c r="PHY47" s="207"/>
      <c r="PHZ47" s="207"/>
      <c r="PIA47" s="207"/>
      <c r="PIB47" s="207"/>
      <c r="PIC47" s="207"/>
      <c r="PID47" s="207"/>
      <c r="PIE47" s="207"/>
      <c r="PIF47" s="207"/>
      <c r="PIG47" s="207"/>
      <c r="PIH47" s="207"/>
      <c r="PII47" s="207"/>
      <c r="PIJ47" s="207"/>
      <c r="PIK47" s="207"/>
      <c r="PIL47" s="207"/>
      <c r="PIM47" s="207"/>
      <c r="PIN47" s="207"/>
      <c r="PIO47" s="207"/>
      <c r="PIP47" s="207"/>
      <c r="PIQ47" s="207"/>
      <c r="PIR47" s="207"/>
      <c r="PIS47" s="207"/>
      <c r="PIT47" s="207"/>
      <c r="PIU47" s="207"/>
      <c r="PIV47" s="207"/>
      <c r="PIW47" s="207"/>
      <c r="PIX47" s="207"/>
      <c r="PIY47" s="207"/>
      <c r="PIZ47" s="207"/>
      <c r="PJA47" s="207"/>
      <c r="PJB47" s="207"/>
      <c r="PJC47" s="207"/>
      <c r="PJD47" s="207"/>
      <c r="PJE47" s="207"/>
      <c r="PJF47" s="207"/>
      <c r="PJG47" s="207"/>
      <c r="PJH47" s="207"/>
      <c r="PJI47" s="207"/>
      <c r="PJJ47" s="207"/>
      <c r="PJK47" s="207"/>
      <c r="PJL47" s="207"/>
      <c r="PJM47" s="207"/>
      <c r="PJN47" s="207"/>
      <c r="PJO47" s="207"/>
      <c r="PJP47" s="207"/>
      <c r="PJQ47" s="207"/>
      <c r="PJR47" s="207"/>
      <c r="PJS47" s="207"/>
      <c r="PJT47" s="207"/>
      <c r="PJU47" s="207"/>
      <c r="PJV47" s="207"/>
      <c r="PJW47" s="207"/>
      <c r="PJX47" s="207"/>
      <c r="PJY47" s="207"/>
      <c r="PJZ47" s="207"/>
      <c r="PKA47" s="207"/>
      <c r="PKB47" s="207"/>
      <c r="PKC47" s="207"/>
      <c r="PKD47" s="207"/>
      <c r="PKE47" s="207"/>
      <c r="PKF47" s="207"/>
      <c r="PKG47" s="207"/>
      <c r="PKH47" s="207"/>
      <c r="PKI47" s="207"/>
      <c r="PKJ47" s="207"/>
      <c r="PKK47" s="207"/>
      <c r="PKL47" s="207"/>
      <c r="PKM47" s="207"/>
      <c r="PKN47" s="207"/>
      <c r="PKO47" s="207"/>
      <c r="PKP47" s="207"/>
      <c r="PKQ47" s="207"/>
      <c r="PKR47" s="207"/>
      <c r="PKS47" s="207"/>
      <c r="PKT47" s="207"/>
      <c r="PKU47" s="207"/>
      <c r="PKV47" s="207"/>
      <c r="PKW47" s="207"/>
      <c r="PKX47" s="207"/>
      <c r="PKY47" s="207"/>
      <c r="PKZ47" s="207"/>
      <c r="PLA47" s="207"/>
      <c r="PLB47" s="207"/>
      <c r="PLC47" s="207"/>
      <c r="PLD47" s="207"/>
      <c r="PLE47" s="207"/>
      <c r="PLF47" s="207"/>
      <c r="PLG47" s="207"/>
      <c r="PLH47" s="207"/>
      <c r="PLI47" s="207"/>
      <c r="PLJ47" s="207"/>
      <c r="PLK47" s="207"/>
      <c r="PLL47" s="207"/>
      <c r="PLM47" s="207"/>
      <c r="PLN47" s="207"/>
      <c r="PLO47" s="207"/>
      <c r="PLP47" s="207"/>
      <c r="PLQ47" s="207"/>
      <c r="PLR47" s="207"/>
      <c r="PLS47" s="207"/>
      <c r="PLT47" s="207"/>
      <c r="PLU47" s="207"/>
      <c r="PLV47" s="207"/>
      <c r="PLW47" s="207"/>
      <c r="PLX47" s="207"/>
      <c r="PLY47" s="207"/>
      <c r="PLZ47" s="207"/>
      <c r="PMA47" s="207"/>
      <c r="PMB47" s="207"/>
      <c r="PMC47" s="207"/>
      <c r="PMD47" s="207"/>
      <c r="PME47" s="207"/>
      <c r="PMF47" s="207"/>
      <c r="PMG47" s="207"/>
      <c r="PMH47" s="207"/>
      <c r="PMI47" s="207"/>
      <c r="PMJ47" s="207"/>
      <c r="PMK47" s="207"/>
      <c r="PML47" s="207"/>
      <c r="PMM47" s="207"/>
      <c r="PMN47" s="207"/>
      <c r="PMO47" s="207"/>
      <c r="PMP47" s="207"/>
      <c r="PMQ47" s="207"/>
      <c r="PMR47" s="207"/>
      <c r="PMS47" s="207"/>
      <c r="PMT47" s="207"/>
      <c r="PMU47" s="207"/>
      <c r="PMV47" s="207"/>
      <c r="PMW47" s="207"/>
      <c r="PMX47" s="207"/>
      <c r="PMY47" s="207"/>
      <c r="PMZ47" s="207"/>
      <c r="PNA47" s="207"/>
      <c r="PNB47" s="207"/>
      <c r="PNC47" s="207"/>
      <c r="PND47" s="207"/>
      <c r="PNE47" s="207"/>
      <c r="PNF47" s="207"/>
      <c r="PNG47" s="207"/>
      <c r="PNH47" s="207"/>
      <c r="PNI47" s="207"/>
      <c r="PNJ47" s="207"/>
      <c r="PNK47" s="207"/>
      <c r="PNL47" s="207"/>
      <c r="PNM47" s="207"/>
      <c r="PNN47" s="207"/>
      <c r="PNO47" s="207"/>
      <c r="PNP47" s="207"/>
      <c r="PNQ47" s="207"/>
      <c r="PNR47" s="207"/>
      <c r="PNS47" s="207"/>
      <c r="PNT47" s="207"/>
      <c r="PNU47" s="207"/>
      <c r="PNV47" s="207"/>
      <c r="PNW47" s="207"/>
      <c r="PNX47" s="207"/>
      <c r="PNY47" s="207"/>
      <c r="PNZ47" s="207"/>
      <c r="POA47" s="207"/>
      <c r="POB47" s="207"/>
      <c r="POC47" s="207"/>
      <c r="POD47" s="207"/>
      <c r="POE47" s="207"/>
      <c r="POF47" s="207"/>
      <c r="POG47" s="207"/>
      <c r="POH47" s="207"/>
      <c r="POI47" s="207"/>
      <c r="POJ47" s="207"/>
      <c r="POK47" s="207"/>
      <c r="POL47" s="207"/>
      <c r="POM47" s="207"/>
      <c r="PON47" s="207"/>
      <c r="POO47" s="207"/>
      <c r="POP47" s="207"/>
      <c r="POQ47" s="207"/>
      <c r="POR47" s="207"/>
      <c r="POS47" s="207"/>
      <c r="POT47" s="207"/>
      <c r="POU47" s="207"/>
      <c r="POV47" s="207"/>
      <c r="POW47" s="207"/>
      <c r="POX47" s="207"/>
      <c r="POY47" s="207"/>
      <c r="POZ47" s="207"/>
      <c r="PPA47" s="207"/>
      <c r="PPB47" s="207"/>
      <c r="PPC47" s="207"/>
      <c r="PPD47" s="207"/>
      <c r="PPE47" s="207"/>
      <c r="PPF47" s="207"/>
      <c r="PPG47" s="207"/>
      <c r="PPH47" s="207"/>
      <c r="PPI47" s="207"/>
      <c r="PPJ47" s="207"/>
      <c r="PPK47" s="207"/>
      <c r="PPL47" s="207"/>
      <c r="PPM47" s="207"/>
      <c r="PPN47" s="207"/>
      <c r="PPO47" s="207"/>
      <c r="PPP47" s="207"/>
      <c r="PPQ47" s="207"/>
      <c r="PPR47" s="207"/>
      <c r="PPS47" s="207"/>
      <c r="PPT47" s="207"/>
      <c r="PPU47" s="207"/>
      <c r="PPV47" s="207"/>
      <c r="PPW47" s="207"/>
      <c r="PPX47" s="207"/>
      <c r="PPY47" s="207"/>
      <c r="PPZ47" s="207"/>
      <c r="PQA47" s="207"/>
      <c r="PQB47" s="207"/>
      <c r="PQC47" s="207"/>
      <c r="PQD47" s="207"/>
      <c r="PQE47" s="207"/>
      <c r="PQF47" s="207"/>
      <c r="PQG47" s="207"/>
      <c r="PQH47" s="207"/>
      <c r="PQI47" s="207"/>
      <c r="PQJ47" s="207"/>
      <c r="PQK47" s="207"/>
      <c r="PQL47" s="207"/>
      <c r="PQM47" s="207"/>
      <c r="PQN47" s="207"/>
      <c r="PQO47" s="207"/>
      <c r="PQP47" s="207"/>
      <c r="PQQ47" s="207"/>
      <c r="PQR47" s="207"/>
      <c r="PQS47" s="207"/>
      <c r="PQT47" s="207"/>
      <c r="PQU47" s="207"/>
      <c r="PQV47" s="207"/>
      <c r="PQW47" s="207"/>
      <c r="PQX47" s="207"/>
      <c r="PQY47" s="207"/>
      <c r="PQZ47" s="207"/>
      <c r="PRA47" s="207"/>
      <c r="PRB47" s="207"/>
      <c r="PRC47" s="207"/>
      <c r="PRD47" s="207"/>
      <c r="PRE47" s="207"/>
      <c r="PRF47" s="207"/>
      <c r="PRG47" s="207"/>
      <c r="PRH47" s="207"/>
      <c r="PRI47" s="207"/>
      <c r="PRJ47" s="207"/>
      <c r="PRK47" s="207"/>
      <c r="PRL47" s="207"/>
      <c r="PRM47" s="207"/>
      <c r="PRN47" s="207"/>
      <c r="PRO47" s="207"/>
      <c r="PRP47" s="207"/>
      <c r="PRQ47" s="207"/>
      <c r="PRR47" s="207"/>
      <c r="PRS47" s="207"/>
      <c r="PRT47" s="207"/>
      <c r="PRU47" s="207"/>
      <c r="PRV47" s="207"/>
      <c r="PRW47" s="207"/>
      <c r="PRX47" s="207"/>
      <c r="PRY47" s="207"/>
      <c r="PRZ47" s="207"/>
      <c r="PSA47" s="207"/>
      <c r="PSB47" s="207"/>
      <c r="PSC47" s="207"/>
      <c r="PSD47" s="207"/>
      <c r="PSE47" s="207"/>
      <c r="PSF47" s="207"/>
      <c r="PSG47" s="207"/>
      <c r="PSH47" s="207"/>
      <c r="PSI47" s="207"/>
      <c r="PSJ47" s="207"/>
      <c r="PSK47" s="207"/>
      <c r="PSL47" s="207"/>
      <c r="PSM47" s="207"/>
      <c r="PSN47" s="207"/>
      <c r="PSO47" s="207"/>
      <c r="PSP47" s="207"/>
      <c r="PSQ47" s="207"/>
      <c r="PSR47" s="207"/>
      <c r="PSS47" s="207"/>
      <c r="PST47" s="207"/>
      <c r="PSU47" s="207"/>
      <c r="PSV47" s="207"/>
      <c r="PSW47" s="207"/>
      <c r="PSX47" s="207"/>
      <c r="PSY47" s="207"/>
      <c r="PSZ47" s="207"/>
      <c r="PTA47" s="207"/>
      <c r="PTB47" s="207"/>
      <c r="PTC47" s="207"/>
      <c r="PTD47" s="207"/>
      <c r="PTE47" s="207"/>
      <c r="PTF47" s="207"/>
      <c r="PTG47" s="207"/>
      <c r="PTH47" s="207"/>
      <c r="PTI47" s="207"/>
      <c r="PTJ47" s="207"/>
      <c r="PTK47" s="207"/>
      <c r="PTL47" s="207"/>
      <c r="PTM47" s="207"/>
      <c r="PTN47" s="207"/>
      <c r="PTO47" s="207"/>
      <c r="PTP47" s="207"/>
      <c r="PTQ47" s="207"/>
      <c r="PTR47" s="207"/>
      <c r="PTS47" s="207"/>
      <c r="PTT47" s="207"/>
      <c r="PTU47" s="207"/>
      <c r="PTV47" s="207"/>
      <c r="PTW47" s="207"/>
      <c r="PTX47" s="207"/>
      <c r="PTY47" s="207"/>
      <c r="PTZ47" s="207"/>
      <c r="PUA47" s="207"/>
      <c r="PUB47" s="207"/>
      <c r="PUC47" s="207"/>
      <c r="PUD47" s="207"/>
      <c r="PUE47" s="207"/>
      <c r="PUF47" s="207"/>
      <c r="PUG47" s="207"/>
      <c r="PUH47" s="207"/>
      <c r="PUI47" s="207"/>
      <c r="PUJ47" s="207"/>
      <c r="PUK47" s="207"/>
      <c r="PUL47" s="207"/>
      <c r="PUM47" s="207"/>
      <c r="PUN47" s="207"/>
      <c r="PUO47" s="207"/>
      <c r="PUP47" s="207"/>
      <c r="PUQ47" s="207"/>
      <c r="PUR47" s="207"/>
      <c r="PUS47" s="207"/>
      <c r="PUT47" s="207"/>
      <c r="PUU47" s="207"/>
      <c r="PUV47" s="207"/>
      <c r="PUW47" s="207"/>
      <c r="PUX47" s="207"/>
      <c r="PUY47" s="207"/>
      <c r="PUZ47" s="207"/>
      <c r="PVA47" s="207"/>
      <c r="PVB47" s="207"/>
      <c r="PVC47" s="207"/>
      <c r="PVD47" s="207"/>
      <c r="PVE47" s="207"/>
      <c r="PVF47" s="207"/>
      <c r="PVG47" s="207"/>
      <c r="PVH47" s="207"/>
      <c r="PVI47" s="207"/>
      <c r="PVJ47" s="207"/>
      <c r="PVK47" s="207"/>
      <c r="PVL47" s="207"/>
      <c r="PVM47" s="207"/>
      <c r="PVN47" s="207"/>
      <c r="PVO47" s="207"/>
      <c r="PVP47" s="207"/>
      <c r="PVQ47" s="207"/>
      <c r="PVR47" s="207"/>
      <c r="PVS47" s="207"/>
      <c r="PVT47" s="207"/>
      <c r="PVU47" s="207"/>
      <c r="PVV47" s="207"/>
      <c r="PVW47" s="207"/>
      <c r="PVX47" s="207"/>
      <c r="PVY47" s="207"/>
      <c r="PVZ47" s="207"/>
      <c r="PWA47" s="207"/>
      <c r="PWB47" s="207"/>
      <c r="PWC47" s="207"/>
      <c r="PWD47" s="207"/>
      <c r="PWE47" s="207"/>
      <c r="PWF47" s="207"/>
      <c r="PWG47" s="207"/>
      <c r="PWH47" s="207"/>
      <c r="PWI47" s="207"/>
      <c r="PWJ47" s="207"/>
      <c r="PWK47" s="207"/>
      <c r="PWL47" s="207"/>
      <c r="PWM47" s="207"/>
      <c r="PWN47" s="207"/>
      <c r="PWO47" s="207"/>
      <c r="PWP47" s="207"/>
      <c r="PWQ47" s="207"/>
      <c r="PWR47" s="207"/>
      <c r="PWS47" s="207"/>
      <c r="PWT47" s="207"/>
      <c r="PWU47" s="207"/>
      <c r="PWV47" s="207"/>
      <c r="PWW47" s="207"/>
      <c r="PWX47" s="207"/>
      <c r="PWY47" s="207"/>
      <c r="PWZ47" s="207"/>
      <c r="PXA47" s="207"/>
      <c r="PXB47" s="207"/>
      <c r="PXC47" s="207"/>
      <c r="PXD47" s="207"/>
      <c r="PXE47" s="207"/>
      <c r="PXF47" s="207"/>
      <c r="PXG47" s="207"/>
      <c r="PXH47" s="207"/>
      <c r="PXI47" s="207"/>
      <c r="PXJ47" s="207"/>
      <c r="PXK47" s="207"/>
      <c r="PXL47" s="207"/>
      <c r="PXM47" s="207"/>
      <c r="PXN47" s="207"/>
      <c r="PXO47" s="207"/>
      <c r="PXP47" s="207"/>
      <c r="PXQ47" s="207"/>
      <c r="PXR47" s="207"/>
      <c r="PXS47" s="207"/>
      <c r="PXT47" s="207"/>
      <c r="PXU47" s="207"/>
      <c r="PXV47" s="207"/>
      <c r="PXW47" s="207"/>
      <c r="PXX47" s="207"/>
      <c r="PXY47" s="207"/>
      <c r="PXZ47" s="207"/>
      <c r="PYA47" s="207"/>
      <c r="PYB47" s="207"/>
      <c r="PYC47" s="207"/>
      <c r="PYD47" s="207"/>
      <c r="PYE47" s="207"/>
      <c r="PYF47" s="207"/>
      <c r="PYG47" s="207"/>
      <c r="PYH47" s="207"/>
      <c r="PYI47" s="207"/>
      <c r="PYJ47" s="207"/>
      <c r="PYK47" s="207"/>
      <c r="PYL47" s="207"/>
      <c r="PYM47" s="207"/>
      <c r="PYN47" s="207"/>
      <c r="PYO47" s="207"/>
      <c r="PYP47" s="207"/>
      <c r="PYQ47" s="207"/>
      <c r="PYR47" s="207"/>
      <c r="PYS47" s="207"/>
      <c r="PYT47" s="207"/>
      <c r="PYU47" s="207"/>
      <c r="PYV47" s="207"/>
      <c r="PYW47" s="207"/>
      <c r="PYX47" s="207"/>
      <c r="PYY47" s="207"/>
      <c r="PYZ47" s="207"/>
      <c r="PZA47" s="207"/>
      <c r="PZB47" s="207"/>
      <c r="PZC47" s="207"/>
      <c r="PZD47" s="207"/>
      <c r="PZE47" s="207"/>
      <c r="PZF47" s="207"/>
      <c r="PZG47" s="207"/>
      <c r="PZH47" s="207"/>
      <c r="PZI47" s="207"/>
      <c r="PZJ47" s="207"/>
      <c r="PZK47" s="207"/>
      <c r="PZL47" s="207"/>
      <c r="PZM47" s="207"/>
      <c r="PZN47" s="207"/>
      <c r="PZO47" s="207"/>
      <c r="PZP47" s="207"/>
      <c r="PZQ47" s="207"/>
      <c r="PZR47" s="207"/>
      <c r="PZS47" s="207"/>
      <c r="PZT47" s="207"/>
      <c r="PZU47" s="207"/>
      <c r="PZV47" s="207"/>
      <c r="PZW47" s="207"/>
      <c r="PZX47" s="207"/>
      <c r="PZY47" s="207"/>
      <c r="PZZ47" s="207"/>
      <c r="QAA47" s="207"/>
      <c r="QAB47" s="207"/>
      <c r="QAC47" s="207"/>
      <c r="QAD47" s="207"/>
      <c r="QAE47" s="207"/>
      <c r="QAF47" s="207"/>
      <c r="QAG47" s="207"/>
      <c r="QAH47" s="207"/>
      <c r="QAI47" s="207"/>
      <c r="QAJ47" s="207"/>
      <c r="QAK47" s="207"/>
      <c r="QAL47" s="207"/>
      <c r="QAM47" s="207"/>
      <c r="QAN47" s="207"/>
      <c r="QAO47" s="207"/>
      <c r="QAP47" s="207"/>
      <c r="QAQ47" s="207"/>
      <c r="QAR47" s="207"/>
      <c r="QAS47" s="207"/>
      <c r="QAT47" s="207"/>
      <c r="QAU47" s="207"/>
      <c r="QAV47" s="207"/>
      <c r="QAW47" s="207"/>
      <c r="QAX47" s="207"/>
      <c r="QAY47" s="207"/>
      <c r="QAZ47" s="207"/>
      <c r="QBA47" s="207"/>
      <c r="QBB47" s="207"/>
      <c r="QBC47" s="207"/>
      <c r="QBD47" s="207"/>
      <c r="QBE47" s="207"/>
      <c r="QBF47" s="207"/>
      <c r="QBG47" s="207"/>
      <c r="QBH47" s="207"/>
      <c r="QBI47" s="207"/>
      <c r="QBJ47" s="207"/>
      <c r="QBK47" s="207"/>
      <c r="QBL47" s="207"/>
      <c r="QBM47" s="207"/>
      <c r="QBN47" s="207"/>
      <c r="QBO47" s="207"/>
      <c r="QBP47" s="207"/>
      <c r="QBQ47" s="207"/>
      <c r="QBR47" s="207"/>
      <c r="QBS47" s="207"/>
      <c r="QBT47" s="207"/>
      <c r="QBU47" s="207"/>
      <c r="QBV47" s="207"/>
      <c r="QBW47" s="207"/>
      <c r="QBX47" s="207"/>
      <c r="QBY47" s="207"/>
      <c r="QBZ47" s="207"/>
      <c r="QCA47" s="207"/>
      <c r="QCB47" s="207"/>
      <c r="QCC47" s="207"/>
      <c r="QCD47" s="207"/>
      <c r="QCE47" s="207"/>
      <c r="QCF47" s="207"/>
      <c r="QCG47" s="207"/>
      <c r="QCH47" s="207"/>
      <c r="QCI47" s="207"/>
      <c r="QCJ47" s="207"/>
      <c r="QCK47" s="207"/>
      <c r="QCL47" s="207"/>
      <c r="QCM47" s="207"/>
      <c r="QCN47" s="207"/>
      <c r="QCO47" s="207"/>
      <c r="QCP47" s="207"/>
      <c r="QCQ47" s="207"/>
      <c r="QCR47" s="207"/>
      <c r="QCS47" s="207"/>
      <c r="QCT47" s="207"/>
      <c r="QCU47" s="207"/>
      <c r="QCV47" s="207"/>
      <c r="QCW47" s="207"/>
      <c r="QCX47" s="207"/>
      <c r="QCY47" s="207"/>
      <c r="QCZ47" s="207"/>
      <c r="QDA47" s="207"/>
      <c r="QDB47" s="207"/>
      <c r="QDC47" s="207"/>
      <c r="QDD47" s="207"/>
      <c r="QDE47" s="207"/>
      <c r="QDF47" s="207"/>
      <c r="QDG47" s="207"/>
      <c r="QDH47" s="207"/>
      <c r="QDI47" s="207"/>
      <c r="QDJ47" s="207"/>
      <c r="QDK47" s="207"/>
      <c r="QDL47" s="207"/>
      <c r="QDM47" s="207"/>
      <c r="QDN47" s="207"/>
      <c r="QDO47" s="207"/>
      <c r="QDP47" s="207"/>
      <c r="QDQ47" s="207"/>
      <c r="QDR47" s="207"/>
      <c r="QDS47" s="207"/>
      <c r="QDT47" s="207"/>
      <c r="QDU47" s="207"/>
      <c r="QDV47" s="207"/>
      <c r="QDW47" s="207"/>
      <c r="QDX47" s="207"/>
      <c r="QDY47" s="207"/>
      <c r="QDZ47" s="207"/>
      <c r="QEA47" s="207"/>
      <c r="QEB47" s="207"/>
      <c r="QEC47" s="207"/>
      <c r="QED47" s="207"/>
      <c r="QEE47" s="207"/>
      <c r="QEF47" s="207"/>
      <c r="QEG47" s="207"/>
      <c r="QEH47" s="207"/>
      <c r="QEI47" s="207"/>
      <c r="QEJ47" s="207"/>
      <c r="QEK47" s="207"/>
      <c r="QEL47" s="207"/>
      <c r="QEM47" s="207"/>
      <c r="QEN47" s="207"/>
      <c r="QEO47" s="207"/>
      <c r="QEP47" s="207"/>
      <c r="QEQ47" s="207"/>
      <c r="QER47" s="207"/>
      <c r="QES47" s="207"/>
      <c r="QET47" s="207"/>
      <c r="QEU47" s="207"/>
      <c r="QEV47" s="207"/>
      <c r="QEW47" s="207"/>
      <c r="QEX47" s="207"/>
      <c r="QEY47" s="207"/>
      <c r="QEZ47" s="207"/>
      <c r="QFA47" s="207"/>
      <c r="QFB47" s="207"/>
      <c r="QFC47" s="207"/>
      <c r="QFD47" s="207"/>
      <c r="QFE47" s="207"/>
      <c r="QFF47" s="207"/>
      <c r="QFG47" s="207"/>
      <c r="QFH47" s="207"/>
      <c r="QFI47" s="207"/>
      <c r="QFJ47" s="207"/>
      <c r="QFK47" s="207"/>
      <c r="QFL47" s="207"/>
      <c r="QFM47" s="207"/>
      <c r="QFN47" s="207"/>
      <c r="QFO47" s="207"/>
      <c r="QFP47" s="207"/>
      <c r="QFQ47" s="207"/>
      <c r="QFR47" s="207"/>
      <c r="QFS47" s="207"/>
      <c r="QFT47" s="207"/>
      <c r="QFU47" s="207"/>
      <c r="QFV47" s="207"/>
      <c r="QFW47" s="207"/>
      <c r="QFX47" s="207"/>
      <c r="QFY47" s="207"/>
      <c r="QFZ47" s="207"/>
      <c r="QGA47" s="207"/>
      <c r="QGB47" s="207"/>
      <c r="QGC47" s="207"/>
      <c r="QGD47" s="207"/>
      <c r="QGE47" s="207"/>
      <c r="QGF47" s="207"/>
      <c r="QGG47" s="207"/>
      <c r="QGH47" s="207"/>
      <c r="QGI47" s="207"/>
      <c r="QGJ47" s="207"/>
      <c r="QGK47" s="207"/>
      <c r="QGL47" s="207"/>
      <c r="QGM47" s="207"/>
      <c r="QGN47" s="207"/>
      <c r="QGO47" s="207"/>
      <c r="QGP47" s="207"/>
      <c r="QGQ47" s="207"/>
      <c r="QGR47" s="207"/>
      <c r="QGS47" s="207"/>
      <c r="QGT47" s="207"/>
      <c r="QGU47" s="207"/>
      <c r="QGV47" s="207"/>
      <c r="QGW47" s="207"/>
      <c r="QGX47" s="207"/>
      <c r="QGY47" s="207"/>
      <c r="QGZ47" s="207"/>
      <c r="QHA47" s="207"/>
      <c r="QHB47" s="207"/>
      <c r="QHC47" s="207"/>
      <c r="QHD47" s="207"/>
      <c r="QHE47" s="207"/>
      <c r="QHF47" s="207"/>
      <c r="QHG47" s="207"/>
      <c r="QHH47" s="207"/>
      <c r="QHI47" s="207"/>
      <c r="QHJ47" s="207"/>
      <c r="QHK47" s="207"/>
      <c r="QHL47" s="207"/>
      <c r="QHM47" s="207"/>
      <c r="QHN47" s="207"/>
      <c r="QHO47" s="207"/>
      <c r="QHP47" s="207"/>
      <c r="QHQ47" s="207"/>
      <c r="QHR47" s="207"/>
      <c r="QHS47" s="207"/>
      <c r="QHT47" s="207"/>
      <c r="QHU47" s="207"/>
      <c r="QHV47" s="207"/>
      <c r="QHW47" s="207"/>
      <c r="QHX47" s="207"/>
      <c r="QHY47" s="207"/>
      <c r="QHZ47" s="207"/>
      <c r="QIA47" s="207"/>
      <c r="QIB47" s="207"/>
      <c r="QIC47" s="207"/>
      <c r="QID47" s="207"/>
      <c r="QIE47" s="207"/>
      <c r="QIF47" s="207"/>
      <c r="QIG47" s="207"/>
      <c r="QIH47" s="207"/>
      <c r="QII47" s="207"/>
      <c r="QIJ47" s="207"/>
      <c r="QIK47" s="207"/>
      <c r="QIL47" s="207"/>
      <c r="QIM47" s="207"/>
      <c r="QIN47" s="207"/>
      <c r="QIO47" s="207"/>
      <c r="QIP47" s="207"/>
      <c r="QIQ47" s="207"/>
      <c r="QIR47" s="207"/>
      <c r="QIS47" s="207"/>
      <c r="QIT47" s="207"/>
      <c r="QIU47" s="207"/>
      <c r="QIV47" s="207"/>
      <c r="QIW47" s="207"/>
      <c r="QIX47" s="207"/>
      <c r="QIY47" s="207"/>
      <c r="QIZ47" s="207"/>
      <c r="QJA47" s="207"/>
      <c r="QJB47" s="207"/>
      <c r="QJC47" s="207"/>
      <c r="QJD47" s="207"/>
      <c r="QJE47" s="207"/>
      <c r="QJF47" s="207"/>
      <c r="QJG47" s="207"/>
      <c r="QJH47" s="207"/>
      <c r="QJI47" s="207"/>
      <c r="QJJ47" s="207"/>
      <c r="QJK47" s="207"/>
      <c r="QJL47" s="207"/>
      <c r="QJM47" s="207"/>
      <c r="QJN47" s="207"/>
      <c r="QJO47" s="207"/>
      <c r="QJP47" s="207"/>
      <c r="QJQ47" s="207"/>
      <c r="QJR47" s="207"/>
      <c r="QJS47" s="207"/>
      <c r="QJT47" s="207"/>
      <c r="QJU47" s="207"/>
      <c r="QJV47" s="207"/>
      <c r="QJW47" s="207"/>
      <c r="QJX47" s="207"/>
      <c r="QJY47" s="207"/>
      <c r="QJZ47" s="207"/>
      <c r="QKA47" s="207"/>
      <c r="QKB47" s="207"/>
      <c r="QKC47" s="207"/>
      <c r="QKD47" s="207"/>
      <c r="QKE47" s="207"/>
      <c r="QKF47" s="207"/>
      <c r="QKG47" s="207"/>
      <c r="QKH47" s="207"/>
      <c r="QKI47" s="207"/>
      <c r="QKJ47" s="207"/>
      <c r="QKK47" s="207"/>
      <c r="QKL47" s="207"/>
      <c r="QKM47" s="207"/>
      <c r="QKN47" s="207"/>
      <c r="QKO47" s="207"/>
      <c r="QKP47" s="207"/>
      <c r="QKQ47" s="207"/>
      <c r="QKR47" s="207"/>
      <c r="QKS47" s="207"/>
      <c r="QKT47" s="207"/>
      <c r="QKU47" s="207"/>
      <c r="QKV47" s="207"/>
      <c r="QKW47" s="207"/>
      <c r="QKX47" s="207"/>
      <c r="QKY47" s="207"/>
      <c r="QKZ47" s="207"/>
      <c r="QLA47" s="207"/>
      <c r="QLB47" s="207"/>
      <c r="QLC47" s="207"/>
      <c r="QLD47" s="207"/>
      <c r="QLE47" s="207"/>
      <c r="QLF47" s="207"/>
      <c r="QLG47" s="207"/>
      <c r="QLH47" s="207"/>
      <c r="QLI47" s="207"/>
      <c r="QLJ47" s="207"/>
      <c r="QLK47" s="207"/>
      <c r="QLL47" s="207"/>
      <c r="QLM47" s="207"/>
      <c r="QLN47" s="207"/>
      <c r="QLO47" s="207"/>
      <c r="QLP47" s="207"/>
      <c r="QLQ47" s="207"/>
      <c r="QLR47" s="207"/>
      <c r="QLS47" s="207"/>
      <c r="QLT47" s="207"/>
      <c r="QLU47" s="207"/>
      <c r="QLV47" s="207"/>
      <c r="QLW47" s="207"/>
      <c r="QLX47" s="207"/>
      <c r="QLY47" s="207"/>
      <c r="QLZ47" s="207"/>
      <c r="QMA47" s="207"/>
      <c r="QMB47" s="207"/>
      <c r="QMC47" s="207"/>
      <c r="QMD47" s="207"/>
      <c r="QME47" s="207"/>
      <c r="QMF47" s="207"/>
      <c r="QMG47" s="207"/>
      <c r="QMH47" s="207"/>
      <c r="QMI47" s="207"/>
      <c r="QMJ47" s="207"/>
      <c r="QMK47" s="207"/>
      <c r="QML47" s="207"/>
      <c r="QMM47" s="207"/>
      <c r="QMN47" s="207"/>
      <c r="QMO47" s="207"/>
      <c r="QMP47" s="207"/>
      <c r="QMQ47" s="207"/>
      <c r="QMR47" s="207"/>
      <c r="QMS47" s="207"/>
      <c r="QMT47" s="207"/>
      <c r="QMU47" s="207"/>
      <c r="QMV47" s="207"/>
      <c r="QMW47" s="207"/>
      <c r="QMX47" s="207"/>
      <c r="QMY47" s="207"/>
      <c r="QMZ47" s="207"/>
      <c r="QNA47" s="207"/>
      <c r="QNB47" s="207"/>
      <c r="QNC47" s="207"/>
      <c r="QND47" s="207"/>
      <c r="QNE47" s="207"/>
      <c r="QNF47" s="207"/>
      <c r="QNG47" s="207"/>
      <c r="QNH47" s="207"/>
      <c r="QNI47" s="207"/>
      <c r="QNJ47" s="207"/>
      <c r="QNK47" s="207"/>
      <c r="QNL47" s="207"/>
      <c r="QNM47" s="207"/>
      <c r="QNN47" s="207"/>
      <c r="QNO47" s="207"/>
      <c r="QNP47" s="207"/>
      <c r="QNQ47" s="207"/>
      <c r="QNR47" s="207"/>
      <c r="QNS47" s="207"/>
      <c r="QNT47" s="207"/>
      <c r="QNU47" s="207"/>
      <c r="QNV47" s="207"/>
      <c r="QNW47" s="207"/>
      <c r="QNX47" s="207"/>
      <c r="QNY47" s="207"/>
      <c r="QNZ47" s="207"/>
      <c r="QOA47" s="207"/>
      <c r="QOB47" s="207"/>
      <c r="QOC47" s="207"/>
      <c r="QOD47" s="207"/>
      <c r="QOE47" s="207"/>
      <c r="QOF47" s="207"/>
      <c r="QOG47" s="207"/>
      <c r="QOH47" s="207"/>
      <c r="QOI47" s="207"/>
      <c r="QOJ47" s="207"/>
      <c r="QOK47" s="207"/>
      <c r="QOL47" s="207"/>
      <c r="QOM47" s="207"/>
      <c r="QON47" s="207"/>
      <c r="QOO47" s="207"/>
      <c r="QOP47" s="207"/>
      <c r="QOQ47" s="207"/>
      <c r="QOR47" s="207"/>
      <c r="QOS47" s="207"/>
      <c r="QOT47" s="207"/>
      <c r="QOU47" s="207"/>
      <c r="QOV47" s="207"/>
      <c r="QOW47" s="207"/>
      <c r="QOX47" s="207"/>
      <c r="QOY47" s="207"/>
      <c r="QOZ47" s="207"/>
      <c r="QPA47" s="207"/>
      <c r="QPB47" s="207"/>
      <c r="QPC47" s="207"/>
      <c r="QPD47" s="207"/>
      <c r="QPE47" s="207"/>
      <c r="QPF47" s="207"/>
      <c r="QPG47" s="207"/>
      <c r="QPH47" s="207"/>
      <c r="QPI47" s="207"/>
      <c r="QPJ47" s="207"/>
      <c r="QPK47" s="207"/>
      <c r="QPL47" s="207"/>
      <c r="QPM47" s="207"/>
      <c r="QPN47" s="207"/>
      <c r="QPO47" s="207"/>
      <c r="QPP47" s="207"/>
      <c r="QPQ47" s="207"/>
      <c r="QPR47" s="207"/>
      <c r="QPS47" s="207"/>
      <c r="QPT47" s="207"/>
      <c r="QPU47" s="207"/>
      <c r="QPV47" s="207"/>
      <c r="QPW47" s="207"/>
      <c r="QPX47" s="207"/>
      <c r="QPY47" s="207"/>
      <c r="QPZ47" s="207"/>
      <c r="QQA47" s="207"/>
      <c r="QQB47" s="207"/>
      <c r="QQC47" s="207"/>
      <c r="QQD47" s="207"/>
      <c r="QQE47" s="207"/>
      <c r="QQF47" s="207"/>
      <c r="QQG47" s="207"/>
      <c r="QQH47" s="207"/>
      <c r="QQI47" s="207"/>
      <c r="QQJ47" s="207"/>
      <c r="QQK47" s="207"/>
      <c r="QQL47" s="207"/>
      <c r="QQM47" s="207"/>
      <c r="QQN47" s="207"/>
      <c r="QQO47" s="207"/>
      <c r="QQP47" s="207"/>
      <c r="QQQ47" s="207"/>
      <c r="QQR47" s="207"/>
      <c r="QQS47" s="207"/>
      <c r="QQT47" s="207"/>
      <c r="QQU47" s="207"/>
      <c r="QQV47" s="207"/>
      <c r="QQW47" s="207"/>
      <c r="QQX47" s="207"/>
      <c r="QQY47" s="207"/>
      <c r="QQZ47" s="207"/>
      <c r="QRA47" s="207"/>
      <c r="QRB47" s="207"/>
      <c r="QRC47" s="207"/>
      <c r="QRD47" s="207"/>
      <c r="QRE47" s="207"/>
      <c r="QRF47" s="207"/>
      <c r="QRG47" s="207"/>
      <c r="QRH47" s="207"/>
      <c r="QRI47" s="207"/>
      <c r="QRJ47" s="207"/>
      <c r="QRK47" s="207"/>
      <c r="QRL47" s="207"/>
      <c r="QRM47" s="207"/>
      <c r="QRN47" s="207"/>
      <c r="QRO47" s="207"/>
      <c r="QRP47" s="207"/>
      <c r="QRQ47" s="207"/>
      <c r="QRR47" s="207"/>
      <c r="QRS47" s="207"/>
      <c r="QRT47" s="207"/>
      <c r="QRU47" s="207"/>
      <c r="QRV47" s="207"/>
      <c r="QRW47" s="207"/>
      <c r="QRX47" s="207"/>
      <c r="QRY47" s="207"/>
      <c r="QRZ47" s="207"/>
      <c r="QSA47" s="207"/>
      <c r="QSB47" s="207"/>
      <c r="QSC47" s="207"/>
      <c r="QSD47" s="207"/>
      <c r="QSE47" s="207"/>
      <c r="QSF47" s="207"/>
      <c r="QSG47" s="207"/>
      <c r="QSH47" s="207"/>
      <c r="QSI47" s="207"/>
      <c r="QSJ47" s="207"/>
      <c r="QSK47" s="207"/>
      <c r="QSL47" s="207"/>
      <c r="QSM47" s="207"/>
      <c r="QSN47" s="207"/>
      <c r="QSO47" s="207"/>
      <c r="QSP47" s="207"/>
      <c r="QSQ47" s="207"/>
      <c r="QSR47" s="207"/>
      <c r="QSS47" s="207"/>
      <c r="QST47" s="207"/>
      <c r="QSU47" s="207"/>
      <c r="QSV47" s="207"/>
      <c r="QSW47" s="207"/>
      <c r="QSX47" s="207"/>
      <c r="QSY47" s="207"/>
      <c r="QSZ47" s="207"/>
      <c r="QTA47" s="207"/>
      <c r="QTB47" s="207"/>
      <c r="QTC47" s="207"/>
      <c r="QTD47" s="207"/>
      <c r="QTE47" s="207"/>
      <c r="QTF47" s="207"/>
      <c r="QTG47" s="207"/>
      <c r="QTH47" s="207"/>
      <c r="QTI47" s="207"/>
      <c r="QTJ47" s="207"/>
      <c r="QTK47" s="207"/>
      <c r="QTL47" s="207"/>
      <c r="QTM47" s="207"/>
      <c r="QTN47" s="207"/>
      <c r="QTO47" s="207"/>
      <c r="QTP47" s="207"/>
      <c r="QTQ47" s="207"/>
      <c r="QTR47" s="207"/>
      <c r="QTS47" s="207"/>
      <c r="QTT47" s="207"/>
      <c r="QTU47" s="207"/>
      <c r="QTV47" s="207"/>
      <c r="QTW47" s="207"/>
      <c r="QTX47" s="207"/>
      <c r="QTY47" s="207"/>
      <c r="QTZ47" s="207"/>
      <c r="QUA47" s="207"/>
      <c r="QUB47" s="207"/>
      <c r="QUC47" s="207"/>
      <c r="QUD47" s="207"/>
      <c r="QUE47" s="207"/>
      <c r="QUF47" s="207"/>
      <c r="QUG47" s="207"/>
      <c r="QUH47" s="207"/>
      <c r="QUI47" s="207"/>
      <c r="QUJ47" s="207"/>
      <c r="QUK47" s="207"/>
      <c r="QUL47" s="207"/>
      <c r="QUM47" s="207"/>
      <c r="QUN47" s="207"/>
      <c r="QUO47" s="207"/>
      <c r="QUP47" s="207"/>
      <c r="QUQ47" s="207"/>
      <c r="QUR47" s="207"/>
      <c r="QUS47" s="207"/>
      <c r="QUT47" s="207"/>
      <c r="QUU47" s="207"/>
      <c r="QUV47" s="207"/>
      <c r="QUW47" s="207"/>
      <c r="QUX47" s="207"/>
      <c r="QUY47" s="207"/>
      <c r="QUZ47" s="207"/>
      <c r="QVA47" s="207"/>
      <c r="QVB47" s="207"/>
      <c r="QVC47" s="207"/>
      <c r="QVD47" s="207"/>
      <c r="QVE47" s="207"/>
      <c r="QVF47" s="207"/>
      <c r="QVG47" s="207"/>
      <c r="QVH47" s="207"/>
      <c r="QVI47" s="207"/>
      <c r="QVJ47" s="207"/>
      <c r="QVK47" s="207"/>
      <c r="QVL47" s="207"/>
      <c r="QVM47" s="207"/>
      <c r="QVN47" s="207"/>
      <c r="QVO47" s="207"/>
      <c r="QVP47" s="207"/>
      <c r="QVQ47" s="207"/>
      <c r="QVR47" s="207"/>
      <c r="QVS47" s="207"/>
      <c r="QVT47" s="207"/>
      <c r="QVU47" s="207"/>
      <c r="QVV47" s="207"/>
      <c r="QVW47" s="207"/>
      <c r="QVX47" s="207"/>
      <c r="QVY47" s="207"/>
      <c r="QVZ47" s="207"/>
      <c r="QWA47" s="207"/>
      <c r="QWB47" s="207"/>
      <c r="QWC47" s="207"/>
      <c r="QWD47" s="207"/>
      <c r="QWE47" s="207"/>
      <c r="QWF47" s="207"/>
      <c r="QWG47" s="207"/>
      <c r="QWH47" s="207"/>
      <c r="QWI47" s="207"/>
      <c r="QWJ47" s="207"/>
      <c r="QWK47" s="207"/>
      <c r="QWL47" s="207"/>
      <c r="QWM47" s="207"/>
      <c r="QWN47" s="207"/>
      <c r="QWO47" s="207"/>
      <c r="QWP47" s="207"/>
      <c r="QWQ47" s="207"/>
      <c r="QWR47" s="207"/>
      <c r="QWS47" s="207"/>
      <c r="QWT47" s="207"/>
      <c r="QWU47" s="207"/>
      <c r="QWV47" s="207"/>
      <c r="QWW47" s="207"/>
      <c r="QWX47" s="207"/>
      <c r="QWY47" s="207"/>
      <c r="QWZ47" s="207"/>
      <c r="QXA47" s="207"/>
      <c r="QXB47" s="207"/>
      <c r="QXC47" s="207"/>
      <c r="QXD47" s="207"/>
      <c r="QXE47" s="207"/>
      <c r="QXF47" s="207"/>
      <c r="QXG47" s="207"/>
      <c r="QXH47" s="207"/>
      <c r="QXI47" s="207"/>
      <c r="QXJ47" s="207"/>
      <c r="QXK47" s="207"/>
      <c r="QXL47" s="207"/>
      <c r="QXM47" s="207"/>
      <c r="QXN47" s="207"/>
      <c r="QXO47" s="207"/>
      <c r="QXP47" s="207"/>
      <c r="QXQ47" s="207"/>
      <c r="QXR47" s="207"/>
      <c r="QXS47" s="207"/>
      <c r="QXT47" s="207"/>
      <c r="QXU47" s="207"/>
      <c r="QXV47" s="207"/>
      <c r="QXW47" s="207"/>
      <c r="QXX47" s="207"/>
      <c r="QXY47" s="207"/>
      <c r="QXZ47" s="207"/>
      <c r="QYA47" s="207"/>
      <c r="QYB47" s="207"/>
      <c r="QYC47" s="207"/>
      <c r="QYD47" s="207"/>
      <c r="QYE47" s="207"/>
      <c r="QYF47" s="207"/>
      <c r="QYG47" s="207"/>
      <c r="QYH47" s="207"/>
      <c r="QYI47" s="207"/>
      <c r="QYJ47" s="207"/>
      <c r="QYK47" s="207"/>
      <c r="QYL47" s="207"/>
      <c r="QYM47" s="207"/>
      <c r="QYN47" s="207"/>
      <c r="QYO47" s="207"/>
      <c r="QYP47" s="207"/>
      <c r="QYQ47" s="207"/>
      <c r="QYR47" s="207"/>
      <c r="QYS47" s="207"/>
      <c r="QYT47" s="207"/>
      <c r="QYU47" s="207"/>
      <c r="QYV47" s="207"/>
      <c r="QYW47" s="207"/>
      <c r="QYX47" s="207"/>
      <c r="QYY47" s="207"/>
      <c r="QYZ47" s="207"/>
      <c r="QZA47" s="207"/>
      <c r="QZB47" s="207"/>
      <c r="QZC47" s="207"/>
      <c r="QZD47" s="207"/>
      <c r="QZE47" s="207"/>
      <c r="QZF47" s="207"/>
      <c r="QZG47" s="207"/>
      <c r="QZH47" s="207"/>
      <c r="QZI47" s="207"/>
      <c r="QZJ47" s="207"/>
      <c r="QZK47" s="207"/>
      <c r="QZL47" s="207"/>
      <c r="QZM47" s="207"/>
      <c r="QZN47" s="207"/>
      <c r="QZO47" s="207"/>
      <c r="QZP47" s="207"/>
      <c r="QZQ47" s="207"/>
      <c r="QZR47" s="207"/>
      <c r="QZS47" s="207"/>
      <c r="QZT47" s="207"/>
      <c r="QZU47" s="207"/>
      <c r="QZV47" s="207"/>
      <c r="QZW47" s="207"/>
      <c r="QZX47" s="207"/>
      <c r="QZY47" s="207"/>
      <c r="QZZ47" s="207"/>
      <c r="RAA47" s="207"/>
      <c r="RAB47" s="207"/>
      <c r="RAC47" s="207"/>
      <c r="RAD47" s="207"/>
      <c r="RAE47" s="207"/>
      <c r="RAF47" s="207"/>
      <c r="RAG47" s="207"/>
      <c r="RAH47" s="207"/>
      <c r="RAI47" s="207"/>
      <c r="RAJ47" s="207"/>
      <c r="RAK47" s="207"/>
      <c r="RAL47" s="207"/>
      <c r="RAM47" s="207"/>
      <c r="RAN47" s="207"/>
      <c r="RAO47" s="207"/>
      <c r="RAP47" s="207"/>
      <c r="RAQ47" s="207"/>
      <c r="RAR47" s="207"/>
      <c r="RAS47" s="207"/>
      <c r="RAT47" s="207"/>
      <c r="RAU47" s="207"/>
      <c r="RAV47" s="207"/>
      <c r="RAW47" s="207"/>
      <c r="RAX47" s="207"/>
      <c r="RAY47" s="207"/>
      <c r="RAZ47" s="207"/>
      <c r="RBA47" s="207"/>
      <c r="RBB47" s="207"/>
      <c r="RBC47" s="207"/>
      <c r="RBD47" s="207"/>
      <c r="RBE47" s="207"/>
      <c r="RBF47" s="207"/>
      <c r="RBG47" s="207"/>
      <c r="RBH47" s="207"/>
      <c r="RBI47" s="207"/>
      <c r="RBJ47" s="207"/>
      <c r="RBK47" s="207"/>
      <c r="RBL47" s="207"/>
      <c r="RBM47" s="207"/>
      <c r="RBN47" s="207"/>
      <c r="RBO47" s="207"/>
      <c r="RBP47" s="207"/>
      <c r="RBQ47" s="207"/>
      <c r="RBR47" s="207"/>
      <c r="RBS47" s="207"/>
      <c r="RBT47" s="207"/>
      <c r="RBU47" s="207"/>
      <c r="RBV47" s="207"/>
      <c r="RBW47" s="207"/>
      <c r="RBX47" s="207"/>
      <c r="RBY47" s="207"/>
      <c r="RBZ47" s="207"/>
      <c r="RCA47" s="207"/>
      <c r="RCB47" s="207"/>
      <c r="RCC47" s="207"/>
      <c r="RCD47" s="207"/>
      <c r="RCE47" s="207"/>
      <c r="RCF47" s="207"/>
      <c r="RCG47" s="207"/>
      <c r="RCH47" s="207"/>
      <c r="RCI47" s="207"/>
      <c r="RCJ47" s="207"/>
      <c r="RCK47" s="207"/>
      <c r="RCL47" s="207"/>
      <c r="RCM47" s="207"/>
      <c r="RCN47" s="207"/>
      <c r="RCO47" s="207"/>
      <c r="RCP47" s="207"/>
      <c r="RCQ47" s="207"/>
      <c r="RCR47" s="207"/>
      <c r="RCS47" s="207"/>
      <c r="RCT47" s="207"/>
      <c r="RCU47" s="207"/>
      <c r="RCV47" s="207"/>
      <c r="RCW47" s="207"/>
      <c r="RCX47" s="207"/>
      <c r="RCY47" s="207"/>
      <c r="RCZ47" s="207"/>
      <c r="RDA47" s="207"/>
      <c r="RDB47" s="207"/>
      <c r="RDC47" s="207"/>
      <c r="RDD47" s="207"/>
      <c r="RDE47" s="207"/>
      <c r="RDF47" s="207"/>
      <c r="RDG47" s="207"/>
      <c r="RDH47" s="207"/>
      <c r="RDI47" s="207"/>
      <c r="RDJ47" s="207"/>
      <c r="RDK47" s="207"/>
      <c r="RDL47" s="207"/>
      <c r="RDM47" s="207"/>
      <c r="RDN47" s="207"/>
      <c r="RDO47" s="207"/>
      <c r="RDP47" s="207"/>
      <c r="RDQ47" s="207"/>
      <c r="RDR47" s="207"/>
      <c r="RDS47" s="207"/>
      <c r="RDT47" s="207"/>
      <c r="RDU47" s="207"/>
      <c r="RDV47" s="207"/>
      <c r="RDW47" s="207"/>
      <c r="RDX47" s="207"/>
      <c r="RDY47" s="207"/>
      <c r="RDZ47" s="207"/>
      <c r="REA47" s="207"/>
      <c r="REB47" s="207"/>
      <c r="REC47" s="207"/>
      <c r="RED47" s="207"/>
      <c r="REE47" s="207"/>
      <c r="REF47" s="207"/>
      <c r="REG47" s="207"/>
      <c r="REH47" s="207"/>
      <c r="REI47" s="207"/>
      <c r="REJ47" s="207"/>
      <c r="REK47" s="207"/>
      <c r="REL47" s="207"/>
      <c r="REM47" s="207"/>
      <c r="REN47" s="207"/>
      <c r="REO47" s="207"/>
      <c r="REP47" s="207"/>
      <c r="REQ47" s="207"/>
      <c r="RER47" s="207"/>
      <c r="RES47" s="207"/>
      <c r="RET47" s="207"/>
      <c r="REU47" s="207"/>
      <c r="REV47" s="207"/>
      <c r="REW47" s="207"/>
      <c r="REX47" s="207"/>
      <c r="REY47" s="207"/>
      <c r="REZ47" s="207"/>
      <c r="RFA47" s="207"/>
      <c r="RFB47" s="207"/>
      <c r="RFC47" s="207"/>
      <c r="RFD47" s="207"/>
      <c r="RFE47" s="207"/>
      <c r="RFF47" s="207"/>
      <c r="RFG47" s="207"/>
      <c r="RFH47" s="207"/>
      <c r="RFI47" s="207"/>
      <c r="RFJ47" s="207"/>
      <c r="RFK47" s="207"/>
      <c r="RFL47" s="207"/>
      <c r="RFM47" s="207"/>
      <c r="RFN47" s="207"/>
      <c r="RFO47" s="207"/>
      <c r="RFP47" s="207"/>
      <c r="RFQ47" s="207"/>
      <c r="RFR47" s="207"/>
      <c r="RFS47" s="207"/>
      <c r="RFT47" s="207"/>
      <c r="RFU47" s="207"/>
      <c r="RFV47" s="207"/>
      <c r="RFW47" s="207"/>
      <c r="RFX47" s="207"/>
      <c r="RFY47" s="207"/>
      <c r="RFZ47" s="207"/>
      <c r="RGA47" s="207"/>
      <c r="RGB47" s="207"/>
      <c r="RGC47" s="207"/>
      <c r="RGD47" s="207"/>
      <c r="RGE47" s="207"/>
      <c r="RGF47" s="207"/>
      <c r="RGG47" s="207"/>
      <c r="RGH47" s="207"/>
      <c r="RGI47" s="207"/>
      <c r="RGJ47" s="207"/>
      <c r="RGK47" s="207"/>
      <c r="RGL47" s="207"/>
      <c r="RGM47" s="207"/>
      <c r="RGN47" s="207"/>
      <c r="RGO47" s="207"/>
      <c r="RGP47" s="207"/>
      <c r="RGQ47" s="207"/>
      <c r="RGR47" s="207"/>
      <c r="RGS47" s="207"/>
      <c r="RGT47" s="207"/>
      <c r="RGU47" s="207"/>
      <c r="RGV47" s="207"/>
      <c r="RGW47" s="207"/>
      <c r="RGX47" s="207"/>
      <c r="RGY47" s="207"/>
      <c r="RGZ47" s="207"/>
      <c r="RHA47" s="207"/>
      <c r="RHB47" s="207"/>
      <c r="RHC47" s="207"/>
      <c r="RHD47" s="207"/>
      <c r="RHE47" s="207"/>
      <c r="RHF47" s="207"/>
      <c r="RHG47" s="207"/>
      <c r="RHH47" s="207"/>
      <c r="RHI47" s="207"/>
      <c r="RHJ47" s="207"/>
      <c r="RHK47" s="207"/>
      <c r="RHL47" s="207"/>
      <c r="RHM47" s="207"/>
      <c r="RHN47" s="207"/>
      <c r="RHO47" s="207"/>
      <c r="RHP47" s="207"/>
      <c r="RHQ47" s="207"/>
      <c r="RHR47" s="207"/>
      <c r="RHS47" s="207"/>
      <c r="RHT47" s="207"/>
      <c r="RHU47" s="207"/>
      <c r="RHV47" s="207"/>
      <c r="RHW47" s="207"/>
      <c r="RHX47" s="207"/>
      <c r="RHY47" s="207"/>
      <c r="RHZ47" s="207"/>
      <c r="RIA47" s="207"/>
      <c r="RIB47" s="207"/>
      <c r="RIC47" s="207"/>
      <c r="RID47" s="207"/>
      <c r="RIE47" s="207"/>
      <c r="RIF47" s="207"/>
      <c r="RIG47" s="207"/>
      <c r="RIH47" s="207"/>
      <c r="RII47" s="207"/>
      <c r="RIJ47" s="207"/>
      <c r="RIK47" s="207"/>
      <c r="RIL47" s="207"/>
      <c r="RIM47" s="207"/>
      <c r="RIN47" s="207"/>
      <c r="RIO47" s="207"/>
      <c r="RIP47" s="207"/>
      <c r="RIQ47" s="207"/>
      <c r="RIR47" s="207"/>
      <c r="RIS47" s="207"/>
      <c r="RIT47" s="207"/>
      <c r="RIU47" s="207"/>
      <c r="RIV47" s="207"/>
      <c r="RIW47" s="207"/>
      <c r="RIX47" s="207"/>
      <c r="RIY47" s="207"/>
      <c r="RIZ47" s="207"/>
      <c r="RJA47" s="207"/>
      <c r="RJB47" s="207"/>
      <c r="RJC47" s="207"/>
      <c r="RJD47" s="207"/>
      <c r="RJE47" s="207"/>
      <c r="RJF47" s="207"/>
      <c r="RJG47" s="207"/>
      <c r="RJH47" s="207"/>
      <c r="RJI47" s="207"/>
      <c r="RJJ47" s="207"/>
      <c r="RJK47" s="207"/>
      <c r="RJL47" s="207"/>
      <c r="RJM47" s="207"/>
      <c r="RJN47" s="207"/>
      <c r="RJO47" s="207"/>
      <c r="RJP47" s="207"/>
      <c r="RJQ47" s="207"/>
      <c r="RJR47" s="207"/>
      <c r="RJS47" s="207"/>
      <c r="RJT47" s="207"/>
      <c r="RJU47" s="207"/>
      <c r="RJV47" s="207"/>
      <c r="RJW47" s="207"/>
      <c r="RJX47" s="207"/>
      <c r="RJY47" s="207"/>
      <c r="RJZ47" s="207"/>
      <c r="RKA47" s="207"/>
      <c r="RKB47" s="207"/>
      <c r="RKC47" s="207"/>
      <c r="RKD47" s="207"/>
      <c r="RKE47" s="207"/>
      <c r="RKF47" s="207"/>
      <c r="RKG47" s="207"/>
      <c r="RKH47" s="207"/>
      <c r="RKI47" s="207"/>
      <c r="RKJ47" s="207"/>
      <c r="RKK47" s="207"/>
      <c r="RKL47" s="207"/>
      <c r="RKM47" s="207"/>
      <c r="RKN47" s="207"/>
      <c r="RKO47" s="207"/>
      <c r="RKP47" s="207"/>
      <c r="RKQ47" s="207"/>
      <c r="RKR47" s="207"/>
      <c r="RKS47" s="207"/>
      <c r="RKT47" s="207"/>
      <c r="RKU47" s="207"/>
      <c r="RKV47" s="207"/>
      <c r="RKW47" s="207"/>
      <c r="RKX47" s="207"/>
      <c r="RKY47" s="207"/>
      <c r="RKZ47" s="207"/>
      <c r="RLA47" s="207"/>
      <c r="RLB47" s="207"/>
      <c r="RLC47" s="207"/>
      <c r="RLD47" s="207"/>
      <c r="RLE47" s="207"/>
      <c r="RLF47" s="207"/>
      <c r="RLG47" s="207"/>
      <c r="RLH47" s="207"/>
      <c r="RLI47" s="207"/>
      <c r="RLJ47" s="207"/>
      <c r="RLK47" s="207"/>
      <c r="RLL47" s="207"/>
      <c r="RLM47" s="207"/>
      <c r="RLN47" s="207"/>
      <c r="RLO47" s="207"/>
      <c r="RLP47" s="207"/>
      <c r="RLQ47" s="207"/>
      <c r="RLR47" s="207"/>
      <c r="RLS47" s="207"/>
      <c r="RLT47" s="207"/>
      <c r="RLU47" s="207"/>
      <c r="RLV47" s="207"/>
      <c r="RLW47" s="207"/>
      <c r="RLX47" s="207"/>
      <c r="RLY47" s="207"/>
      <c r="RLZ47" s="207"/>
      <c r="RMA47" s="207"/>
      <c r="RMB47" s="207"/>
      <c r="RMC47" s="207"/>
      <c r="RMD47" s="207"/>
      <c r="RME47" s="207"/>
      <c r="RMF47" s="207"/>
      <c r="RMG47" s="207"/>
      <c r="RMH47" s="207"/>
      <c r="RMI47" s="207"/>
      <c r="RMJ47" s="207"/>
      <c r="RMK47" s="207"/>
      <c r="RML47" s="207"/>
      <c r="RMM47" s="207"/>
      <c r="RMN47" s="207"/>
      <c r="RMO47" s="207"/>
      <c r="RMP47" s="207"/>
      <c r="RMQ47" s="207"/>
      <c r="RMR47" s="207"/>
      <c r="RMS47" s="207"/>
      <c r="RMT47" s="207"/>
      <c r="RMU47" s="207"/>
      <c r="RMV47" s="207"/>
      <c r="RMW47" s="207"/>
      <c r="RMX47" s="207"/>
      <c r="RMY47" s="207"/>
      <c r="RMZ47" s="207"/>
      <c r="RNA47" s="207"/>
      <c r="RNB47" s="207"/>
      <c r="RNC47" s="207"/>
      <c r="RND47" s="207"/>
      <c r="RNE47" s="207"/>
      <c r="RNF47" s="207"/>
      <c r="RNG47" s="207"/>
      <c r="RNH47" s="207"/>
      <c r="RNI47" s="207"/>
      <c r="RNJ47" s="207"/>
      <c r="RNK47" s="207"/>
      <c r="RNL47" s="207"/>
      <c r="RNM47" s="207"/>
      <c r="RNN47" s="207"/>
      <c r="RNO47" s="207"/>
      <c r="RNP47" s="207"/>
      <c r="RNQ47" s="207"/>
      <c r="RNR47" s="207"/>
      <c r="RNS47" s="207"/>
      <c r="RNT47" s="207"/>
      <c r="RNU47" s="207"/>
      <c r="RNV47" s="207"/>
      <c r="RNW47" s="207"/>
      <c r="RNX47" s="207"/>
      <c r="RNY47" s="207"/>
      <c r="RNZ47" s="207"/>
      <c r="ROA47" s="207"/>
      <c r="ROB47" s="207"/>
      <c r="ROC47" s="207"/>
      <c r="ROD47" s="207"/>
      <c r="ROE47" s="207"/>
      <c r="ROF47" s="207"/>
      <c r="ROG47" s="207"/>
      <c r="ROH47" s="207"/>
      <c r="ROI47" s="207"/>
      <c r="ROJ47" s="207"/>
      <c r="ROK47" s="207"/>
      <c r="ROL47" s="207"/>
      <c r="ROM47" s="207"/>
      <c r="RON47" s="207"/>
      <c r="ROO47" s="207"/>
      <c r="ROP47" s="207"/>
      <c r="ROQ47" s="207"/>
      <c r="ROR47" s="207"/>
      <c r="ROS47" s="207"/>
      <c r="ROT47" s="207"/>
      <c r="ROU47" s="207"/>
      <c r="ROV47" s="207"/>
      <c r="ROW47" s="207"/>
      <c r="ROX47" s="207"/>
      <c r="ROY47" s="207"/>
      <c r="ROZ47" s="207"/>
      <c r="RPA47" s="207"/>
      <c r="RPB47" s="207"/>
      <c r="RPC47" s="207"/>
      <c r="RPD47" s="207"/>
      <c r="RPE47" s="207"/>
      <c r="RPF47" s="207"/>
      <c r="RPG47" s="207"/>
      <c r="RPH47" s="207"/>
      <c r="RPI47" s="207"/>
      <c r="RPJ47" s="207"/>
      <c r="RPK47" s="207"/>
      <c r="RPL47" s="207"/>
      <c r="RPM47" s="207"/>
      <c r="RPN47" s="207"/>
      <c r="RPO47" s="207"/>
      <c r="RPP47" s="207"/>
      <c r="RPQ47" s="207"/>
      <c r="RPR47" s="207"/>
      <c r="RPS47" s="207"/>
      <c r="RPT47" s="207"/>
      <c r="RPU47" s="207"/>
      <c r="RPV47" s="207"/>
      <c r="RPW47" s="207"/>
      <c r="RPX47" s="207"/>
      <c r="RPY47" s="207"/>
      <c r="RPZ47" s="207"/>
      <c r="RQA47" s="207"/>
      <c r="RQB47" s="207"/>
      <c r="RQC47" s="207"/>
      <c r="RQD47" s="207"/>
      <c r="RQE47" s="207"/>
      <c r="RQF47" s="207"/>
      <c r="RQG47" s="207"/>
      <c r="RQH47" s="207"/>
      <c r="RQI47" s="207"/>
      <c r="RQJ47" s="207"/>
      <c r="RQK47" s="207"/>
      <c r="RQL47" s="207"/>
      <c r="RQM47" s="207"/>
      <c r="RQN47" s="207"/>
      <c r="RQO47" s="207"/>
      <c r="RQP47" s="207"/>
      <c r="RQQ47" s="207"/>
      <c r="RQR47" s="207"/>
      <c r="RQS47" s="207"/>
      <c r="RQT47" s="207"/>
      <c r="RQU47" s="207"/>
      <c r="RQV47" s="207"/>
      <c r="RQW47" s="207"/>
      <c r="RQX47" s="207"/>
      <c r="RQY47" s="207"/>
      <c r="RQZ47" s="207"/>
      <c r="RRA47" s="207"/>
      <c r="RRB47" s="207"/>
      <c r="RRC47" s="207"/>
      <c r="RRD47" s="207"/>
      <c r="RRE47" s="207"/>
      <c r="RRF47" s="207"/>
      <c r="RRG47" s="207"/>
      <c r="RRH47" s="207"/>
      <c r="RRI47" s="207"/>
      <c r="RRJ47" s="207"/>
      <c r="RRK47" s="207"/>
      <c r="RRL47" s="207"/>
      <c r="RRM47" s="207"/>
      <c r="RRN47" s="207"/>
      <c r="RRO47" s="207"/>
      <c r="RRP47" s="207"/>
      <c r="RRQ47" s="207"/>
      <c r="RRR47" s="207"/>
      <c r="RRS47" s="207"/>
      <c r="RRT47" s="207"/>
      <c r="RRU47" s="207"/>
      <c r="RRV47" s="207"/>
      <c r="RRW47" s="207"/>
      <c r="RRX47" s="207"/>
      <c r="RRY47" s="207"/>
      <c r="RRZ47" s="207"/>
      <c r="RSA47" s="207"/>
      <c r="RSB47" s="207"/>
      <c r="RSC47" s="207"/>
      <c r="RSD47" s="207"/>
      <c r="RSE47" s="207"/>
      <c r="RSF47" s="207"/>
      <c r="RSG47" s="207"/>
      <c r="RSH47" s="207"/>
      <c r="RSI47" s="207"/>
      <c r="RSJ47" s="207"/>
      <c r="RSK47" s="207"/>
      <c r="RSL47" s="207"/>
      <c r="RSM47" s="207"/>
      <c r="RSN47" s="207"/>
      <c r="RSO47" s="207"/>
      <c r="RSP47" s="207"/>
      <c r="RSQ47" s="207"/>
      <c r="RSR47" s="207"/>
      <c r="RSS47" s="207"/>
      <c r="RST47" s="207"/>
      <c r="RSU47" s="207"/>
      <c r="RSV47" s="207"/>
      <c r="RSW47" s="207"/>
      <c r="RSX47" s="207"/>
      <c r="RSY47" s="207"/>
      <c r="RSZ47" s="207"/>
      <c r="RTA47" s="207"/>
      <c r="RTB47" s="207"/>
      <c r="RTC47" s="207"/>
      <c r="RTD47" s="207"/>
      <c r="RTE47" s="207"/>
      <c r="RTF47" s="207"/>
      <c r="RTG47" s="207"/>
      <c r="RTH47" s="207"/>
      <c r="RTI47" s="207"/>
      <c r="RTJ47" s="207"/>
      <c r="RTK47" s="207"/>
      <c r="RTL47" s="207"/>
      <c r="RTM47" s="207"/>
      <c r="RTN47" s="207"/>
      <c r="RTO47" s="207"/>
      <c r="RTP47" s="207"/>
      <c r="RTQ47" s="207"/>
      <c r="RTR47" s="207"/>
      <c r="RTS47" s="207"/>
      <c r="RTT47" s="207"/>
      <c r="RTU47" s="207"/>
      <c r="RTV47" s="207"/>
      <c r="RTW47" s="207"/>
      <c r="RTX47" s="207"/>
      <c r="RTY47" s="207"/>
      <c r="RTZ47" s="207"/>
      <c r="RUA47" s="207"/>
      <c r="RUB47" s="207"/>
      <c r="RUC47" s="207"/>
      <c r="RUD47" s="207"/>
      <c r="RUE47" s="207"/>
      <c r="RUF47" s="207"/>
      <c r="RUG47" s="207"/>
      <c r="RUH47" s="207"/>
      <c r="RUI47" s="207"/>
      <c r="RUJ47" s="207"/>
      <c r="RUK47" s="207"/>
      <c r="RUL47" s="207"/>
      <c r="RUM47" s="207"/>
      <c r="RUN47" s="207"/>
      <c r="RUO47" s="207"/>
      <c r="RUP47" s="207"/>
      <c r="RUQ47" s="207"/>
      <c r="RUR47" s="207"/>
      <c r="RUS47" s="207"/>
      <c r="RUT47" s="207"/>
      <c r="RUU47" s="207"/>
      <c r="RUV47" s="207"/>
      <c r="RUW47" s="207"/>
      <c r="RUX47" s="207"/>
      <c r="RUY47" s="207"/>
      <c r="RUZ47" s="207"/>
      <c r="RVA47" s="207"/>
      <c r="RVB47" s="207"/>
      <c r="RVC47" s="207"/>
      <c r="RVD47" s="207"/>
      <c r="RVE47" s="207"/>
      <c r="RVF47" s="207"/>
      <c r="RVG47" s="207"/>
      <c r="RVH47" s="207"/>
      <c r="RVI47" s="207"/>
      <c r="RVJ47" s="207"/>
      <c r="RVK47" s="207"/>
      <c r="RVL47" s="207"/>
      <c r="RVM47" s="207"/>
      <c r="RVN47" s="207"/>
      <c r="RVO47" s="207"/>
      <c r="RVP47" s="207"/>
      <c r="RVQ47" s="207"/>
      <c r="RVR47" s="207"/>
      <c r="RVS47" s="207"/>
      <c r="RVT47" s="207"/>
      <c r="RVU47" s="207"/>
      <c r="RVV47" s="207"/>
      <c r="RVW47" s="207"/>
      <c r="RVX47" s="207"/>
      <c r="RVY47" s="207"/>
      <c r="RVZ47" s="207"/>
      <c r="RWA47" s="207"/>
      <c r="RWB47" s="207"/>
      <c r="RWC47" s="207"/>
      <c r="RWD47" s="207"/>
      <c r="RWE47" s="207"/>
      <c r="RWF47" s="207"/>
      <c r="RWG47" s="207"/>
      <c r="RWH47" s="207"/>
      <c r="RWI47" s="207"/>
      <c r="RWJ47" s="207"/>
      <c r="RWK47" s="207"/>
      <c r="RWL47" s="207"/>
      <c r="RWM47" s="207"/>
      <c r="RWN47" s="207"/>
      <c r="RWO47" s="207"/>
      <c r="RWP47" s="207"/>
      <c r="RWQ47" s="207"/>
      <c r="RWR47" s="207"/>
      <c r="RWS47" s="207"/>
      <c r="RWT47" s="207"/>
      <c r="RWU47" s="207"/>
      <c r="RWV47" s="207"/>
      <c r="RWW47" s="207"/>
      <c r="RWX47" s="207"/>
      <c r="RWY47" s="207"/>
      <c r="RWZ47" s="207"/>
      <c r="RXA47" s="207"/>
      <c r="RXB47" s="207"/>
      <c r="RXC47" s="207"/>
      <c r="RXD47" s="207"/>
      <c r="RXE47" s="207"/>
      <c r="RXF47" s="207"/>
      <c r="RXG47" s="207"/>
      <c r="RXH47" s="207"/>
      <c r="RXI47" s="207"/>
      <c r="RXJ47" s="207"/>
      <c r="RXK47" s="207"/>
      <c r="RXL47" s="207"/>
      <c r="RXM47" s="207"/>
      <c r="RXN47" s="207"/>
      <c r="RXO47" s="207"/>
      <c r="RXP47" s="207"/>
      <c r="RXQ47" s="207"/>
      <c r="RXR47" s="207"/>
      <c r="RXS47" s="207"/>
      <c r="RXT47" s="207"/>
      <c r="RXU47" s="207"/>
      <c r="RXV47" s="207"/>
      <c r="RXW47" s="207"/>
      <c r="RXX47" s="207"/>
      <c r="RXY47" s="207"/>
      <c r="RXZ47" s="207"/>
      <c r="RYA47" s="207"/>
      <c r="RYB47" s="207"/>
      <c r="RYC47" s="207"/>
      <c r="RYD47" s="207"/>
      <c r="RYE47" s="207"/>
      <c r="RYF47" s="207"/>
      <c r="RYG47" s="207"/>
      <c r="RYH47" s="207"/>
      <c r="RYI47" s="207"/>
      <c r="RYJ47" s="207"/>
      <c r="RYK47" s="207"/>
      <c r="RYL47" s="207"/>
      <c r="RYM47" s="207"/>
      <c r="RYN47" s="207"/>
      <c r="RYO47" s="207"/>
      <c r="RYP47" s="207"/>
      <c r="RYQ47" s="207"/>
      <c r="RYR47" s="207"/>
      <c r="RYS47" s="207"/>
      <c r="RYT47" s="207"/>
      <c r="RYU47" s="207"/>
      <c r="RYV47" s="207"/>
      <c r="RYW47" s="207"/>
      <c r="RYX47" s="207"/>
      <c r="RYY47" s="207"/>
      <c r="RYZ47" s="207"/>
      <c r="RZA47" s="207"/>
      <c r="RZB47" s="207"/>
      <c r="RZC47" s="207"/>
      <c r="RZD47" s="207"/>
      <c r="RZE47" s="207"/>
      <c r="RZF47" s="207"/>
      <c r="RZG47" s="207"/>
      <c r="RZH47" s="207"/>
      <c r="RZI47" s="207"/>
      <c r="RZJ47" s="207"/>
      <c r="RZK47" s="207"/>
      <c r="RZL47" s="207"/>
      <c r="RZM47" s="207"/>
      <c r="RZN47" s="207"/>
      <c r="RZO47" s="207"/>
      <c r="RZP47" s="207"/>
      <c r="RZQ47" s="207"/>
      <c r="RZR47" s="207"/>
      <c r="RZS47" s="207"/>
      <c r="RZT47" s="207"/>
      <c r="RZU47" s="207"/>
      <c r="RZV47" s="207"/>
      <c r="RZW47" s="207"/>
      <c r="RZX47" s="207"/>
      <c r="RZY47" s="207"/>
      <c r="RZZ47" s="207"/>
      <c r="SAA47" s="207"/>
      <c r="SAB47" s="207"/>
      <c r="SAC47" s="207"/>
      <c r="SAD47" s="207"/>
      <c r="SAE47" s="207"/>
      <c r="SAF47" s="207"/>
      <c r="SAG47" s="207"/>
      <c r="SAH47" s="207"/>
      <c r="SAI47" s="207"/>
      <c r="SAJ47" s="207"/>
      <c r="SAK47" s="207"/>
      <c r="SAL47" s="207"/>
      <c r="SAM47" s="207"/>
      <c r="SAN47" s="207"/>
      <c r="SAO47" s="207"/>
      <c r="SAP47" s="207"/>
      <c r="SAQ47" s="207"/>
      <c r="SAR47" s="207"/>
      <c r="SAS47" s="207"/>
      <c r="SAT47" s="207"/>
      <c r="SAU47" s="207"/>
      <c r="SAV47" s="207"/>
      <c r="SAW47" s="207"/>
      <c r="SAX47" s="207"/>
      <c r="SAY47" s="207"/>
      <c r="SAZ47" s="207"/>
      <c r="SBA47" s="207"/>
      <c r="SBB47" s="207"/>
      <c r="SBC47" s="207"/>
      <c r="SBD47" s="207"/>
      <c r="SBE47" s="207"/>
      <c r="SBF47" s="207"/>
      <c r="SBG47" s="207"/>
      <c r="SBH47" s="207"/>
      <c r="SBI47" s="207"/>
      <c r="SBJ47" s="207"/>
      <c r="SBK47" s="207"/>
      <c r="SBL47" s="207"/>
      <c r="SBM47" s="207"/>
      <c r="SBN47" s="207"/>
      <c r="SBO47" s="207"/>
      <c r="SBP47" s="207"/>
      <c r="SBQ47" s="207"/>
      <c r="SBR47" s="207"/>
      <c r="SBS47" s="207"/>
      <c r="SBT47" s="207"/>
      <c r="SBU47" s="207"/>
      <c r="SBV47" s="207"/>
      <c r="SBW47" s="207"/>
      <c r="SBX47" s="207"/>
      <c r="SBY47" s="207"/>
      <c r="SBZ47" s="207"/>
      <c r="SCA47" s="207"/>
      <c r="SCB47" s="207"/>
      <c r="SCC47" s="207"/>
      <c r="SCD47" s="207"/>
      <c r="SCE47" s="207"/>
      <c r="SCF47" s="207"/>
      <c r="SCG47" s="207"/>
      <c r="SCH47" s="207"/>
      <c r="SCI47" s="207"/>
      <c r="SCJ47" s="207"/>
      <c r="SCK47" s="207"/>
      <c r="SCL47" s="207"/>
      <c r="SCM47" s="207"/>
      <c r="SCN47" s="207"/>
      <c r="SCO47" s="207"/>
      <c r="SCP47" s="207"/>
      <c r="SCQ47" s="207"/>
      <c r="SCR47" s="207"/>
      <c r="SCS47" s="207"/>
      <c r="SCT47" s="207"/>
      <c r="SCU47" s="207"/>
      <c r="SCV47" s="207"/>
      <c r="SCW47" s="207"/>
      <c r="SCX47" s="207"/>
      <c r="SCY47" s="207"/>
      <c r="SCZ47" s="207"/>
      <c r="SDA47" s="207"/>
      <c r="SDB47" s="207"/>
      <c r="SDC47" s="207"/>
      <c r="SDD47" s="207"/>
      <c r="SDE47" s="207"/>
      <c r="SDF47" s="207"/>
      <c r="SDG47" s="207"/>
      <c r="SDH47" s="207"/>
      <c r="SDI47" s="207"/>
      <c r="SDJ47" s="207"/>
      <c r="SDK47" s="207"/>
      <c r="SDL47" s="207"/>
      <c r="SDM47" s="207"/>
      <c r="SDN47" s="207"/>
      <c r="SDO47" s="207"/>
      <c r="SDP47" s="207"/>
      <c r="SDQ47" s="207"/>
      <c r="SDR47" s="207"/>
      <c r="SDS47" s="207"/>
      <c r="SDT47" s="207"/>
      <c r="SDU47" s="207"/>
      <c r="SDV47" s="207"/>
      <c r="SDW47" s="207"/>
      <c r="SDX47" s="207"/>
      <c r="SDY47" s="207"/>
      <c r="SDZ47" s="207"/>
      <c r="SEA47" s="207"/>
      <c r="SEB47" s="207"/>
      <c r="SEC47" s="207"/>
      <c r="SED47" s="207"/>
      <c r="SEE47" s="207"/>
      <c r="SEF47" s="207"/>
      <c r="SEG47" s="207"/>
      <c r="SEH47" s="207"/>
      <c r="SEI47" s="207"/>
      <c r="SEJ47" s="207"/>
      <c r="SEK47" s="207"/>
      <c r="SEL47" s="207"/>
      <c r="SEM47" s="207"/>
      <c r="SEN47" s="207"/>
      <c r="SEO47" s="207"/>
      <c r="SEP47" s="207"/>
      <c r="SEQ47" s="207"/>
      <c r="SER47" s="207"/>
      <c r="SES47" s="207"/>
      <c r="SET47" s="207"/>
      <c r="SEU47" s="207"/>
      <c r="SEV47" s="207"/>
      <c r="SEW47" s="207"/>
      <c r="SEX47" s="207"/>
      <c r="SEY47" s="207"/>
      <c r="SEZ47" s="207"/>
      <c r="SFA47" s="207"/>
      <c r="SFB47" s="207"/>
      <c r="SFC47" s="207"/>
      <c r="SFD47" s="207"/>
      <c r="SFE47" s="207"/>
      <c r="SFF47" s="207"/>
      <c r="SFG47" s="207"/>
      <c r="SFH47" s="207"/>
      <c r="SFI47" s="207"/>
      <c r="SFJ47" s="207"/>
      <c r="SFK47" s="207"/>
      <c r="SFL47" s="207"/>
      <c r="SFM47" s="207"/>
      <c r="SFN47" s="207"/>
      <c r="SFO47" s="207"/>
      <c r="SFP47" s="207"/>
      <c r="SFQ47" s="207"/>
      <c r="SFR47" s="207"/>
      <c r="SFS47" s="207"/>
      <c r="SFT47" s="207"/>
      <c r="SFU47" s="207"/>
      <c r="SFV47" s="207"/>
      <c r="SFW47" s="207"/>
      <c r="SFX47" s="207"/>
      <c r="SFY47" s="207"/>
      <c r="SFZ47" s="207"/>
      <c r="SGA47" s="207"/>
      <c r="SGB47" s="207"/>
      <c r="SGC47" s="207"/>
      <c r="SGD47" s="207"/>
      <c r="SGE47" s="207"/>
      <c r="SGF47" s="207"/>
      <c r="SGG47" s="207"/>
      <c r="SGH47" s="207"/>
      <c r="SGI47" s="207"/>
      <c r="SGJ47" s="207"/>
      <c r="SGK47" s="207"/>
      <c r="SGL47" s="207"/>
      <c r="SGM47" s="207"/>
      <c r="SGN47" s="207"/>
      <c r="SGO47" s="207"/>
      <c r="SGP47" s="207"/>
      <c r="SGQ47" s="207"/>
      <c r="SGR47" s="207"/>
      <c r="SGS47" s="207"/>
      <c r="SGT47" s="207"/>
      <c r="SGU47" s="207"/>
      <c r="SGV47" s="207"/>
      <c r="SGW47" s="207"/>
      <c r="SGX47" s="207"/>
      <c r="SGY47" s="207"/>
      <c r="SGZ47" s="207"/>
      <c r="SHA47" s="207"/>
      <c r="SHB47" s="207"/>
      <c r="SHC47" s="207"/>
      <c r="SHD47" s="207"/>
      <c r="SHE47" s="207"/>
      <c r="SHF47" s="207"/>
      <c r="SHG47" s="207"/>
      <c r="SHH47" s="207"/>
      <c r="SHI47" s="207"/>
      <c r="SHJ47" s="207"/>
      <c r="SHK47" s="207"/>
      <c r="SHL47" s="207"/>
      <c r="SHM47" s="207"/>
      <c r="SHN47" s="207"/>
      <c r="SHO47" s="207"/>
      <c r="SHP47" s="207"/>
      <c r="SHQ47" s="207"/>
      <c r="SHR47" s="207"/>
      <c r="SHS47" s="207"/>
      <c r="SHT47" s="207"/>
      <c r="SHU47" s="207"/>
      <c r="SHV47" s="207"/>
      <c r="SHW47" s="207"/>
      <c r="SHX47" s="207"/>
      <c r="SHY47" s="207"/>
      <c r="SHZ47" s="207"/>
      <c r="SIA47" s="207"/>
      <c r="SIB47" s="207"/>
      <c r="SIC47" s="207"/>
      <c r="SID47" s="207"/>
      <c r="SIE47" s="207"/>
      <c r="SIF47" s="207"/>
      <c r="SIG47" s="207"/>
      <c r="SIH47" s="207"/>
      <c r="SII47" s="207"/>
      <c r="SIJ47" s="207"/>
      <c r="SIK47" s="207"/>
      <c r="SIL47" s="207"/>
      <c r="SIM47" s="207"/>
      <c r="SIN47" s="207"/>
      <c r="SIO47" s="207"/>
      <c r="SIP47" s="207"/>
      <c r="SIQ47" s="207"/>
      <c r="SIR47" s="207"/>
      <c r="SIS47" s="207"/>
      <c r="SIT47" s="207"/>
      <c r="SIU47" s="207"/>
      <c r="SIV47" s="207"/>
      <c r="SIW47" s="207"/>
      <c r="SIX47" s="207"/>
      <c r="SIY47" s="207"/>
      <c r="SIZ47" s="207"/>
      <c r="SJA47" s="207"/>
      <c r="SJB47" s="207"/>
      <c r="SJC47" s="207"/>
      <c r="SJD47" s="207"/>
      <c r="SJE47" s="207"/>
      <c r="SJF47" s="207"/>
      <c r="SJG47" s="207"/>
      <c r="SJH47" s="207"/>
      <c r="SJI47" s="207"/>
      <c r="SJJ47" s="207"/>
      <c r="SJK47" s="207"/>
      <c r="SJL47" s="207"/>
      <c r="SJM47" s="207"/>
      <c r="SJN47" s="207"/>
      <c r="SJO47" s="207"/>
      <c r="SJP47" s="207"/>
      <c r="SJQ47" s="207"/>
      <c r="SJR47" s="207"/>
      <c r="SJS47" s="207"/>
      <c r="SJT47" s="207"/>
      <c r="SJU47" s="207"/>
      <c r="SJV47" s="207"/>
      <c r="SJW47" s="207"/>
      <c r="SJX47" s="207"/>
      <c r="SJY47" s="207"/>
      <c r="SJZ47" s="207"/>
      <c r="SKA47" s="207"/>
      <c r="SKB47" s="207"/>
      <c r="SKC47" s="207"/>
      <c r="SKD47" s="207"/>
      <c r="SKE47" s="207"/>
      <c r="SKF47" s="207"/>
      <c r="SKG47" s="207"/>
      <c r="SKH47" s="207"/>
      <c r="SKI47" s="207"/>
      <c r="SKJ47" s="207"/>
      <c r="SKK47" s="207"/>
      <c r="SKL47" s="207"/>
      <c r="SKM47" s="207"/>
      <c r="SKN47" s="207"/>
      <c r="SKO47" s="207"/>
      <c r="SKP47" s="207"/>
      <c r="SKQ47" s="207"/>
      <c r="SKR47" s="207"/>
      <c r="SKS47" s="207"/>
      <c r="SKT47" s="207"/>
      <c r="SKU47" s="207"/>
      <c r="SKV47" s="207"/>
      <c r="SKW47" s="207"/>
      <c r="SKX47" s="207"/>
      <c r="SKY47" s="207"/>
      <c r="SKZ47" s="207"/>
      <c r="SLA47" s="207"/>
      <c r="SLB47" s="207"/>
      <c r="SLC47" s="207"/>
      <c r="SLD47" s="207"/>
      <c r="SLE47" s="207"/>
      <c r="SLF47" s="207"/>
      <c r="SLG47" s="207"/>
      <c r="SLH47" s="207"/>
      <c r="SLI47" s="207"/>
      <c r="SLJ47" s="207"/>
      <c r="SLK47" s="207"/>
      <c r="SLL47" s="207"/>
      <c r="SLM47" s="207"/>
      <c r="SLN47" s="207"/>
      <c r="SLO47" s="207"/>
      <c r="SLP47" s="207"/>
      <c r="SLQ47" s="207"/>
      <c r="SLR47" s="207"/>
      <c r="SLS47" s="207"/>
      <c r="SLT47" s="207"/>
      <c r="SLU47" s="207"/>
      <c r="SLV47" s="207"/>
      <c r="SLW47" s="207"/>
      <c r="SLX47" s="207"/>
      <c r="SLY47" s="207"/>
      <c r="SLZ47" s="207"/>
      <c r="SMA47" s="207"/>
      <c r="SMB47" s="207"/>
      <c r="SMC47" s="207"/>
      <c r="SMD47" s="207"/>
      <c r="SME47" s="207"/>
      <c r="SMF47" s="207"/>
      <c r="SMG47" s="207"/>
      <c r="SMH47" s="207"/>
      <c r="SMI47" s="207"/>
      <c r="SMJ47" s="207"/>
      <c r="SMK47" s="207"/>
      <c r="SML47" s="207"/>
      <c r="SMM47" s="207"/>
      <c r="SMN47" s="207"/>
      <c r="SMO47" s="207"/>
      <c r="SMP47" s="207"/>
      <c r="SMQ47" s="207"/>
      <c r="SMR47" s="207"/>
      <c r="SMS47" s="207"/>
      <c r="SMT47" s="207"/>
      <c r="SMU47" s="207"/>
      <c r="SMV47" s="207"/>
      <c r="SMW47" s="207"/>
      <c r="SMX47" s="207"/>
      <c r="SMY47" s="207"/>
      <c r="SMZ47" s="207"/>
      <c r="SNA47" s="207"/>
      <c r="SNB47" s="207"/>
      <c r="SNC47" s="207"/>
      <c r="SND47" s="207"/>
      <c r="SNE47" s="207"/>
      <c r="SNF47" s="207"/>
      <c r="SNG47" s="207"/>
      <c r="SNH47" s="207"/>
      <c r="SNI47" s="207"/>
      <c r="SNJ47" s="207"/>
      <c r="SNK47" s="207"/>
      <c r="SNL47" s="207"/>
      <c r="SNM47" s="207"/>
      <c r="SNN47" s="207"/>
      <c r="SNO47" s="207"/>
      <c r="SNP47" s="207"/>
      <c r="SNQ47" s="207"/>
      <c r="SNR47" s="207"/>
      <c r="SNS47" s="207"/>
      <c r="SNT47" s="207"/>
      <c r="SNU47" s="207"/>
      <c r="SNV47" s="207"/>
      <c r="SNW47" s="207"/>
      <c r="SNX47" s="207"/>
      <c r="SNY47" s="207"/>
      <c r="SNZ47" s="207"/>
      <c r="SOA47" s="207"/>
      <c r="SOB47" s="207"/>
      <c r="SOC47" s="207"/>
      <c r="SOD47" s="207"/>
      <c r="SOE47" s="207"/>
      <c r="SOF47" s="207"/>
      <c r="SOG47" s="207"/>
      <c r="SOH47" s="207"/>
      <c r="SOI47" s="207"/>
      <c r="SOJ47" s="207"/>
      <c r="SOK47" s="207"/>
      <c r="SOL47" s="207"/>
      <c r="SOM47" s="207"/>
      <c r="SON47" s="207"/>
      <c r="SOO47" s="207"/>
      <c r="SOP47" s="207"/>
      <c r="SOQ47" s="207"/>
      <c r="SOR47" s="207"/>
      <c r="SOS47" s="207"/>
      <c r="SOT47" s="207"/>
      <c r="SOU47" s="207"/>
      <c r="SOV47" s="207"/>
      <c r="SOW47" s="207"/>
      <c r="SOX47" s="207"/>
      <c r="SOY47" s="207"/>
      <c r="SOZ47" s="207"/>
      <c r="SPA47" s="207"/>
      <c r="SPB47" s="207"/>
      <c r="SPC47" s="207"/>
      <c r="SPD47" s="207"/>
      <c r="SPE47" s="207"/>
      <c r="SPF47" s="207"/>
      <c r="SPG47" s="207"/>
      <c r="SPH47" s="207"/>
      <c r="SPI47" s="207"/>
      <c r="SPJ47" s="207"/>
      <c r="SPK47" s="207"/>
      <c r="SPL47" s="207"/>
      <c r="SPM47" s="207"/>
      <c r="SPN47" s="207"/>
      <c r="SPO47" s="207"/>
      <c r="SPP47" s="207"/>
      <c r="SPQ47" s="207"/>
      <c r="SPR47" s="207"/>
      <c r="SPS47" s="207"/>
      <c r="SPT47" s="207"/>
      <c r="SPU47" s="207"/>
      <c r="SPV47" s="207"/>
      <c r="SPW47" s="207"/>
      <c r="SPX47" s="207"/>
      <c r="SPY47" s="207"/>
      <c r="SPZ47" s="207"/>
      <c r="SQA47" s="207"/>
      <c r="SQB47" s="207"/>
      <c r="SQC47" s="207"/>
      <c r="SQD47" s="207"/>
      <c r="SQE47" s="207"/>
      <c r="SQF47" s="207"/>
      <c r="SQG47" s="207"/>
      <c r="SQH47" s="207"/>
      <c r="SQI47" s="207"/>
      <c r="SQJ47" s="207"/>
      <c r="SQK47" s="207"/>
      <c r="SQL47" s="207"/>
      <c r="SQM47" s="207"/>
      <c r="SQN47" s="207"/>
      <c r="SQO47" s="207"/>
      <c r="SQP47" s="207"/>
      <c r="SQQ47" s="207"/>
      <c r="SQR47" s="207"/>
      <c r="SQS47" s="207"/>
      <c r="SQT47" s="207"/>
      <c r="SQU47" s="207"/>
      <c r="SQV47" s="207"/>
      <c r="SQW47" s="207"/>
      <c r="SQX47" s="207"/>
      <c r="SQY47" s="207"/>
      <c r="SQZ47" s="207"/>
      <c r="SRA47" s="207"/>
      <c r="SRB47" s="207"/>
      <c r="SRC47" s="207"/>
      <c r="SRD47" s="207"/>
      <c r="SRE47" s="207"/>
      <c r="SRF47" s="207"/>
      <c r="SRG47" s="207"/>
      <c r="SRH47" s="207"/>
      <c r="SRI47" s="207"/>
      <c r="SRJ47" s="207"/>
      <c r="SRK47" s="207"/>
      <c r="SRL47" s="207"/>
      <c r="SRM47" s="207"/>
      <c r="SRN47" s="207"/>
      <c r="SRO47" s="207"/>
      <c r="SRP47" s="207"/>
      <c r="SRQ47" s="207"/>
      <c r="SRR47" s="207"/>
      <c r="SRS47" s="207"/>
      <c r="SRT47" s="207"/>
      <c r="SRU47" s="207"/>
      <c r="SRV47" s="207"/>
      <c r="SRW47" s="207"/>
      <c r="SRX47" s="207"/>
      <c r="SRY47" s="207"/>
      <c r="SRZ47" s="207"/>
      <c r="SSA47" s="207"/>
      <c r="SSB47" s="207"/>
      <c r="SSC47" s="207"/>
      <c r="SSD47" s="207"/>
      <c r="SSE47" s="207"/>
      <c r="SSF47" s="207"/>
      <c r="SSG47" s="207"/>
      <c r="SSH47" s="207"/>
      <c r="SSI47" s="207"/>
      <c r="SSJ47" s="207"/>
      <c r="SSK47" s="207"/>
      <c r="SSL47" s="207"/>
      <c r="SSM47" s="207"/>
      <c r="SSN47" s="207"/>
      <c r="SSO47" s="207"/>
      <c r="SSP47" s="207"/>
      <c r="SSQ47" s="207"/>
      <c r="SSR47" s="207"/>
      <c r="SSS47" s="207"/>
      <c r="SST47" s="207"/>
      <c r="SSU47" s="207"/>
      <c r="SSV47" s="207"/>
      <c r="SSW47" s="207"/>
      <c r="SSX47" s="207"/>
      <c r="SSY47" s="207"/>
      <c r="SSZ47" s="207"/>
      <c r="STA47" s="207"/>
      <c r="STB47" s="207"/>
      <c r="STC47" s="207"/>
      <c r="STD47" s="207"/>
      <c r="STE47" s="207"/>
      <c r="STF47" s="207"/>
      <c r="STG47" s="207"/>
      <c r="STH47" s="207"/>
      <c r="STI47" s="207"/>
      <c r="STJ47" s="207"/>
      <c r="STK47" s="207"/>
      <c r="STL47" s="207"/>
      <c r="STM47" s="207"/>
      <c r="STN47" s="207"/>
      <c r="STO47" s="207"/>
      <c r="STP47" s="207"/>
      <c r="STQ47" s="207"/>
      <c r="STR47" s="207"/>
      <c r="STS47" s="207"/>
      <c r="STT47" s="207"/>
      <c r="STU47" s="207"/>
      <c r="STV47" s="207"/>
      <c r="STW47" s="207"/>
      <c r="STX47" s="207"/>
      <c r="STY47" s="207"/>
      <c r="STZ47" s="207"/>
      <c r="SUA47" s="207"/>
      <c r="SUB47" s="207"/>
      <c r="SUC47" s="207"/>
      <c r="SUD47" s="207"/>
      <c r="SUE47" s="207"/>
      <c r="SUF47" s="207"/>
      <c r="SUG47" s="207"/>
      <c r="SUH47" s="207"/>
      <c r="SUI47" s="207"/>
      <c r="SUJ47" s="207"/>
      <c r="SUK47" s="207"/>
      <c r="SUL47" s="207"/>
      <c r="SUM47" s="207"/>
      <c r="SUN47" s="207"/>
      <c r="SUO47" s="207"/>
      <c r="SUP47" s="207"/>
      <c r="SUQ47" s="207"/>
      <c r="SUR47" s="207"/>
      <c r="SUS47" s="207"/>
      <c r="SUT47" s="207"/>
      <c r="SUU47" s="207"/>
      <c r="SUV47" s="207"/>
      <c r="SUW47" s="207"/>
      <c r="SUX47" s="207"/>
      <c r="SUY47" s="207"/>
      <c r="SUZ47" s="207"/>
      <c r="SVA47" s="207"/>
      <c r="SVB47" s="207"/>
      <c r="SVC47" s="207"/>
      <c r="SVD47" s="207"/>
      <c r="SVE47" s="207"/>
      <c r="SVF47" s="207"/>
      <c r="SVG47" s="207"/>
      <c r="SVH47" s="207"/>
      <c r="SVI47" s="207"/>
      <c r="SVJ47" s="207"/>
      <c r="SVK47" s="207"/>
      <c r="SVL47" s="207"/>
      <c r="SVM47" s="207"/>
      <c r="SVN47" s="207"/>
      <c r="SVO47" s="207"/>
      <c r="SVP47" s="207"/>
      <c r="SVQ47" s="207"/>
      <c r="SVR47" s="207"/>
      <c r="SVS47" s="207"/>
      <c r="SVT47" s="207"/>
      <c r="SVU47" s="207"/>
      <c r="SVV47" s="207"/>
      <c r="SVW47" s="207"/>
      <c r="SVX47" s="207"/>
      <c r="SVY47" s="207"/>
      <c r="SVZ47" s="207"/>
      <c r="SWA47" s="207"/>
      <c r="SWB47" s="207"/>
      <c r="SWC47" s="207"/>
      <c r="SWD47" s="207"/>
      <c r="SWE47" s="207"/>
      <c r="SWF47" s="207"/>
      <c r="SWG47" s="207"/>
      <c r="SWH47" s="207"/>
      <c r="SWI47" s="207"/>
      <c r="SWJ47" s="207"/>
      <c r="SWK47" s="207"/>
      <c r="SWL47" s="207"/>
      <c r="SWM47" s="207"/>
      <c r="SWN47" s="207"/>
      <c r="SWO47" s="207"/>
      <c r="SWP47" s="207"/>
      <c r="SWQ47" s="207"/>
      <c r="SWR47" s="207"/>
      <c r="SWS47" s="207"/>
      <c r="SWT47" s="207"/>
      <c r="SWU47" s="207"/>
      <c r="SWV47" s="207"/>
      <c r="SWW47" s="207"/>
      <c r="SWX47" s="207"/>
      <c r="SWY47" s="207"/>
      <c r="SWZ47" s="207"/>
      <c r="SXA47" s="207"/>
      <c r="SXB47" s="207"/>
      <c r="SXC47" s="207"/>
      <c r="SXD47" s="207"/>
      <c r="SXE47" s="207"/>
      <c r="SXF47" s="207"/>
      <c r="SXG47" s="207"/>
      <c r="SXH47" s="207"/>
      <c r="SXI47" s="207"/>
      <c r="SXJ47" s="207"/>
      <c r="SXK47" s="207"/>
      <c r="SXL47" s="207"/>
      <c r="SXM47" s="207"/>
      <c r="SXN47" s="207"/>
      <c r="SXO47" s="207"/>
      <c r="SXP47" s="207"/>
      <c r="SXQ47" s="207"/>
      <c r="SXR47" s="207"/>
      <c r="SXS47" s="207"/>
      <c r="SXT47" s="207"/>
      <c r="SXU47" s="207"/>
      <c r="SXV47" s="207"/>
      <c r="SXW47" s="207"/>
      <c r="SXX47" s="207"/>
      <c r="SXY47" s="207"/>
      <c r="SXZ47" s="207"/>
      <c r="SYA47" s="207"/>
      <c r="SYB47" s="207"/>
      <c r="SYC47" s="207"/>
      <c r="SYD47" s="207"/>
      <c r="SYE47" s="207"/>
      <c r="SYF47" s="207"/>
      <c r="SYG47" s="207"/>
      <c r="SYH47" s="207"/>
      <c r="SYI47" s="207"/>
      <c r="SYJ47" s="207"/>
      <c r="SYK47" s="207"/>
      <c r="SYL47" s="207"/>
      <c r="SYM47" s="207"/>
      <c r="SYN47" s="207"/>
      <c r="SYO47" s="207"/>
      <c r="SYP47" s="207"/>
      <c r="SYQ47" s="207"/>
      <c r="SYR47" s="207"/>
      <c r="SYS47" s="207"/>
      <c r="SYT47" s="207"/>
      <c r="SYU47" s="207"/>
      <c r="SYV47" s="207"/>
      <c r="SYW47" s="207"/>
      <c r="SYX47" s="207"/>
      <c r="SYY47" s="207"/>
      <c r="SYZ47" s="207"/>
      <c r="SZA47" s="207"/>
      <c r="SZB47" s="207"/>
      <c r="SZC47" s="207"/>
      <c r="SZD47" s="207"/>
      <c r="SZE47" s="207"/>
      <c r="SZF47" s="207"/>
      <c r="SZG47" s="207"/>
      <c r="SZH47" s="207"/>
      <c r="SZI47" s="207"/>
      <c r="SZJ47" s="207"/>
      <c r="SZK47" s="207"/>
      <c r="SZL47" s="207"/>
      <c r="SZM47" s="207"/>
      <c r="SZN47" s="207"/>
      <c r="SZO47" s="207"/>
      <c r="SZP47" s="207"/>
      <c r="SZQ47" s="207"/>
      <c r="SZR47" s="207"/>
      <c r="SZS47" s="207"/>
      <c r="SZT47" s="207"/>
      <c r="SZU47" s="207"/>
      <c r="SZV47" s="207"/>
      <c r="SZW47" s="207"/>
      <c r="SZX47" s="207"/>
      <c r="SZY47" s="207"/>
      <c r="SZZ47" s="207"/>
      <c r="TAA47" s="207"/>
      <c r="TAB47" s="207"/>
      <c r="TAC47" s="207"/>
      <c r="TAD47" s="207"/>
      <c r="TAE47" s="207"/>
      <c r="TAF47" s="207"/>
      <c r="TAG47" s="207"/>
      <c r="TAH47" s="207"/>
      <c r="TAI47" s="207"/>
      <c r="TAJ47" s="207"/>
      <c r="TAK47" s="207"/>
      <c r="TAL47" s="207"/>
      <c r="TAM47" s="207"/>
      <c r="TAN47" s="207"/>
      <c r="TAO47" s="207"/>
      <c r="TAP47" s="207"/>
      <c r="TAQ47" s="207"/>
      <c r="TAR47" s="207"/>
      <c r="TAS47" s="207"/>
      <c r="TAT47" s="207"/>
      <c r="TAU47" s="207"/>
      <c r="TAV47" s="207"/>
      <c r="TAW47" s="207"/>
      <c r="TAX47" s="207"/>
      <c r="TAY47" s="207"/>
      <c r="TAZ47" s="207"/>
      <c r="TBA47" s="207"/>
      <c r="TBB47" s="207"/>
      <c r="TBC47" s="207"/>
      <c r="TBD47" s="207"/>
      <c r="TBE47" s="207"/>
      <c r="TBF47" s="207"/>
      <c r="TBG47" s="207"/>
      <c r="TBH47" s="207"/>
      <c r="TBI47" s="207"/>
      <c r="TBJ47" s="207"/>
      <c r="TBK47" s="207"/>
      <c r="TBL47" s="207"/>
      <c r="TBM47" s="207"/>
      <c r="TBN47" s="207"/>
      <c r="TBO47" s="207"/>
      <c r="TBP47" s="207"/>
      <c r="TBQ47" s="207"/>
      <c r="TBR47" s="207"/>
      <c r="TBS47" s="207"/>
      <c r="TBT47" s="207"/>
      <c r="TBU47" s="207"/>
      <c r="TBV47" s="207"/>
      <c r="TBW47" s="207"/>
      <c r="TBX47" s="207"/>
      <c r="TBY47" s="207"/>
      <c r="TBZ47" s="207"/>
      <c r="TCA47" s="207"/>
      <c r="TCB47" s="207"/>
      <c r="TCC47" s="207"/>
      <c r="TCD47" s="207"/>
      <c r="TCE47" s="207"/>
      <c r="TCF47" s="207"/>
      <c r="TCG47" s="207"/>
      <c r="TCH47" s="207"/>
      <c r="TCI47" s="207"/>
      <c r="TCJ47" s="207"/>
      <c r="TCK47" s="207"/>
      <c r="TCL47" s="207"/>
      <c r="TCM47" s="207"/>
      <c r="TCN47" s="207"/>
      <c r="TCO47" s="207"/>
      <c r="TCP47" s="207"/>
      <c r="TCQ47" s="207"/>
      <c r="TCR47" s="207"/>
      <c r="TCS47" s="207"/>
      <c r="TCT47" s="207"/>
      <c r="TCU47" s="207"/>
      <c r="TCV47" s="207"/>
      <c r="TCW47" s="207"/>
      <c r="TCX47" s="207"/>
      <c r="TCY47" s="207"/>
      <c r="TCZ47" s="207"/>
      <c r="TDA47" s="207"/>
      <c r="TDB47" s="207"/>
      <c r="TDC47" s="207"/>
      <c r="TDD47" s="207"/>
      <c r="TDE47" s="207"/>
      <c r="TDF47" s="207"/>
      <c r="TDG47" s="207"/>
      <c r="TDH47" s="207"/>
      <c r="TDI47" s="207"/>
      <c r="TDJ47" s="207"/>
      <c r="TDK47" s="207"/>
      <c r="TDL47" s="207"/>
      <c r="TDM47" s="207"/>
      <c r="TDN47" s="207"/>
      <c r="TDO47" s="207"/>
      <c r="TDP47" s="207"/>
      <c r="TDQ47" s="207"/>
      <c r="TDR47" s="207"/>
      <c r="TDS47" s="207"/>
      <c r="TDT47" s="207"/>
      <c r="TDU47" s="207"/>
      <c r="TDV47" s="207"/>
      <c r="TDW47" s="207"/>
      <c r="TDX47" s="207"/>
      <c r="TDY47" s="207"/>
      <c r="TDZ47" s="207"/>
      <c r="TEA47" s="207"/>
      <c r="TEB47" s="207"/>
      <c r="TEC47" s="207"/>
      <c r="TED47" s="207"/>
      <c r="TEE47" s="207"/>
      <c r="TEF47" s="207"/>
      <c r="TEG47" s="207"/>
      <c r="TEH47" s="207"/>
      <c r="TEI47" s="207"/>
      <c r="TEJ47" s="207"/>
      <c r="TEK47" s="207"/>
      <c r="TEL47" s="207"/>
      <c r="TEM47" s="207"/>
      <c r="TEN47" s="207"/>
      <c r="TEO47" s="207"/>
      <c r="TEP47" s="207"/>
      <c r="TEQ47" s="207"/>
      <c r="TER47" s="207"/>
      <c r="TES47" s="207"/>
      <c r="TET47" s="207"/>
      <c r="TEU47" s="207"/>
      <c r="TEV47" s="207"/>
      <c r="TEW47" s="207"/>
      <c r="TEX47" s="207"/>
      <c r="TEY47" s="207"/>
      <c r="TEZ47" s="207"/>
      <c r="TFA47" s="207"/>
      <c r="TFB47" s="207"/>
      <c r="TFC47" s="207"/>
      <c r="TFD47" s="207"/>
      <c r="TFE47" s="207"/>
      <c r="TFF47" s="207"/>
      <c r="TFG47" s="207"/>
      <c r="TFH47" s="207"/>
      <c r="TFI47" s="207"/>
      <c r="TFJ47" s="207"/>
      <c r="TFK47" s="207"/>
      <c r="TFL47" s="207"/>
      <c r="TFM47" s="207"/>
      <c r="TFN47" s="207"/>
      <c r="TFO47" s="207"/>
      <c r="TFP47" s="207"/>
      <c r="TFQ47" s="207"/>
      <c r="TFR47" s="207"/>
      <c r="TFS47" s="207"/>
      <c r="TFT47" s="207"/>
      <c r="TFU47" s="207"/>
      <c r="TFV47" s="207"/>
      <c r="TFW47" s="207"/>
      <c r="TFX47" s="207"/>
      <c r="TFY47" s="207"/>
      <c r="TFZ47" s="207"/>
      <c r="TGA47" s="207"/>
      <c r="TGB47" s="207"/>
      <c r="TGC47" s="207"/>
      <c r="TGD47" s="207"/>
      <c r="TGE47" s="207"/>
      <c r="TGF47" s="207"/>
      <c r="TGG47" s="207"/>
      <c r="TGH47" s="207"/>
      <c r="TGI47" s="207"/>
      <c r="TGJ47" s="207"/>
      <c r="TGK47" s="207"/>
      <c r="TGL47" s="207"/>
      <c r="TGM47" s="207"/>
      <c r="TGN47" s="207"/>
      <c r="TGO47" s="207"/>
      <c r="TGP47" s="207"/>
      <c r="TGQ47" s="207"/>
      <c r="TGR47" s="207"/>
      <c r="TGS47" s="207"/>
      <c r="TGT47" s="207"/>
      <c r="TGU47" s="207"/>
      <c r="TGV47" s="207"/>
      <c r="TGW47" s="207"/>
      <c r="TGX47" s="207"/>
      <c r="TGY47" s="207"/>
      <c r="TGZ47" s="207"/>
      <c r="THA47" s="207"/>
      <c r="THB47" s="207"/>
      <c r="THC47" s="207"/>
      <c r="THD47" s="207"/>
      <c r="THE47" s="207"/>
      <c r="THF47" s="207"/>
      <c r="THG47" s="207"/>
      <c r="THH47" s="207"/>
      <c r="THI47" s="207"/>
      <c r="THJ47" s="207"/>
      <c r="THK47" s="207"/>
      <c r="THL47" s="207"/>
      <c r="THM47" s="207"/>
      <c r="THN47" s="207"/>
      <c r="THO47" s="207"/>
      <c r="THP47" s="207"/>
      <c r="THQ47" s="207"/>
      <c r="THR47" s="207"/>
      <c r="THS47" s="207"/>
      <c r="THT47" s="207"/>
      <c r="THU47" s="207"/>
      <c r="THV47" s="207"/>
      <c r="THW47" s="207"/>
      <c r="THX47" s="207"/>
      <c r="THY47" s="207"/>
      <c r="THZ47" s="207"/>
      <c r="TIA47" s="207"/>
      <c r="TIB47" s="207"/>
      <c r="TIC47" s="207"/>
      <c r="TID47" s="207"/>
      <c r="TIE47" s="207"/>
      <c r="TIF47" s="207"/>
      <c r="TIG47" s="207"/>
      <c r="TIH47" s="207"/>
      <c r="TII47" s="207"/>
      <c r="TIJ47" s="207"/>
      <c r="TIK47" s="207"/>
      <c r="TIL47" s="207"/>
      <c r="TIM47" s="207"/>
      <c r="TIN47" s="207"/>
      <c r="TIO47" s="207"/>
      <c r="TIP47" s="207"/>
      <c r="TIQ47" s="207"/>
      <c r="TIR47" s="207"/>
      <c r="TIS47" s="207"/>
      <c r="TIT47" s="207"/>
      <c r="TIU47" s="207"/>
      <c r="TIV47" s="207"/>
      <c r="TIW47" s="207"/>
      <c r="TIX47" s="207"/>
      <c r="TIY47" s="207"/>
      <c r="TIZ47" s="207"/>
      <c r="TJA47" s="207"/>
      <c r="TJB47" s="207"/>
      <c r="TJC47" s="207"/>
      <c r="TJD47" s="207"/>
      <c r="TJE47" s="207"/>
      <c r="TJF47" s="207"/>
      <c r="TJG47" s="207"/>
      <c r="TJH47" s="207"/>
      <c r="TJI47" s="207"/>
      <c r="TJJ47" s="207"/>
      <c r="TJK47" s="207"/>
      <c r="TJL47" s="207"/>
      <c r="TJM47" s="207"/>
      <c r="TJN47" s="207"/>
      <c r="TJO47" s="207"/>
      <c r="TJP47" s="207"/>
      <c r="TJQ47" s="207"/>
      <c r="TJR47" s="207"/>
      <c r="TJS47" s="207"/>
      <c r="TJT47" s="207"/>
      <c r="TJU47" s="207"/>
      <c r="TJV47" s="207"/>
      <c r="TJW47" s="207"/>
      <c r="TJX47" s="207"/>
      <c r="TJY47" s="207"/>
      <c r="TJZ47" s="207"/>
      <c r="TKA47" s="207"/>
      <c r="TKB47" s="207"/>
      <c r="TKC47" s="207"/>
      <c r="TKD47" s="207"/>
      <c r="TKE47" s="207"/>
      <c r="TKF47" s="207"/>
      <c r="TKG47" s="207"/>
      <c r="TKH47" s="207"/>
      <c r="TKI47" s="207"/>
      <c r="TKJ47" s="207"/>
      <c r="TKK47" s="207"/>
      <c r="TKL47" s="207"/>
      <c r="TKM47" s="207"/>
      <c r="TKN47" s="207"/>
      <c r="TKO47" s="207"/>
      <c r="TKP47" s="207"/>
      <c r="TKQ47" s="207"/>
      <c r="TKR47" s="207"/>
      <c r="TKS47" s="207"/>
      <c r="TKT47" s="207"/>
      <c r="TKU47" s="207"/>
      <c r="TKV47" s="207"/>
      <c r="TKW47" s="207"/>
      <c r="TKX47" s="207"/>
      <c r="TKY47" s="207"/>
      <c r="TKZ47" s="207"/>
      <c r="TLA47" s="207"/>
      <c r="TLB47" s="207"/>
      <c r="TLC47" s="207"/>
      <c r="TLD47" s="207"/>
      <c r="TLE47" s="207"/>
      <c r="TLF47" s="207"/>
      <c r="TLG47" s="207"/>
      <c r="TLH47" s="207"/>
      <c r="TLI47" s="207"/>
      <c r="TLJ47" s="207"/>
      <c r="TLK47" s="207"/>
      <c r="TLL47" s="207"/>
      <c r="TLM47" s="207"/>
      <c r="TLN47" s="207"/>
      <c r="TLO47" s="207"/>
      <c r="TLP47" s="207"/>
      <c r="TLQ47" s="207"/>
      <c r="TLR47" s="207"/>
      <c r="TLS47" s="207"/>
      <c r="TLT47" s="207"/>
      <c r="TLU47" s="207"/>
      <c r="TLV47" s="207"/>
      <c r="TLW47" s="207"/>
      <c r="TLX47" s="207"/>
      <c r="TLY47" s="207"/>
      <c r="TLZ47" s="207"/>
      <c r="TMA47" s="207"/>
      <c r="TMB47" s="207"/>
      <c r="TMC47" s="207"/>
      <c r="TMD47" s="207"/>
      <c r="TME47" s="207"/>
      <c r="TMF47" s="207"/>
      <c r="TMG47" s="207"/>
      <c r="TMH47" s="207"/>
      <c r="TMI47" s="207"/>
      <c r="TMJ47" s="207"/>
      <c r="TMK47" s="207"/>
      <c r="TML47" s="207"/>
      <c r="TMM47" s="207"/>
      <c r="TMN47" s="207"/>
      <c r="TMO47" s="207"/>
      <c r="TMP47" s="207"/>
      <c r="TMQ47" s="207"/>
      <c r="TMR47" s="207"/>
      <c r="TMS47" s="207"/>
      <c r="TMT47" s="207"/>
      <c r="TMU47" s="207"/>
      <c r="TMV47" s="207"/>
      <c r="TMW47" s="207"/>
      <c r="TMX47" s="207"/>
      <c r="TMY47" s="207"/>
      <c r="TMZ47" s="207"/>
      <c r="TNA47" s="207"/>
      <c r="TNB47" s="207"/>
      <c r="TNC47" s="207"/>
      <c r="TND47" s="207"/>
      <c r="TNE47" s="207"/>
      <c r="TNF47" s="207"/>
      <c r="TNG47" s="207"/>
      <c r="TNH47" s="207"/>
      <c r="TNI47" s="207"/>
      <c r="TNJ47" s="207"/>
      <c r="TNK47" s="207"/>
      <c r="TNL47" s="207"/>
      <c r="TNM47" s="207"/>
      <c r="TNN47" s="207"/>
      <c r="TNO47" s="207"/>
      <c r="TNP47" s="207"/>
      <c r="TNQ47" s="207"/>
      <c r="TNR47" s="207"/>
      <c r="TNS47" s="207"/>
      <c r="TNT47" s="207"/>
      <c r="TNU47" s="207"/>
      <c r="TNV47" s="207"/>
      <c r="TNW47" s="207"/>
      <c r="TNX47" s="207"/>
      <c r="TNY47" s="207"/>
      <c r="TNZ47" s="207"/>
      <c r="TOA47" s="207"/>
      <c r="TOB47" s="207"/>
      <c r="TOC47" s="207"/>
      <c r="TOD47" s="207"/>
      <c r="TOE47" s="207"/>
      <c r="TOF47" s="207"/>
      <c r="TOG47" s="207"/>
      <c r="TOH47" s="207"/>
      <c r="TOI47" s="207"/>
      <c r="TOJ47" s="207"/>
      <c r="TOK47" s="207"/>
      <c r="TOL47" s="207"/>
      <c r="TOM47" s="207"/>
      <c r="TON47" s="207"/>
      <c r="TOO47" s="207"/>
      <c r="TOP47" s="207"/>
      <c r="TOQ47" s="207"/>
      <c r="TOR47" s="207"/>
      <c r="TOS47" s="207"/>
      <c r="TOT47" s="207"/>
      <c r="TOU47" s="207"/>
      <c r="TOV47" s="207"/>
      <c r="TOW47" s="207"/>
      <c r="TOX47" s="207"/>
      <c r="TOY47" s="207"/>
      <c r="TOZ47" s="207"/>
      <c r="TPA47" s="207"/>
      <c r="TPB47" s="207"/>
      <c r="TPC47" s="207"/>
      <c r="TPD47" s="207"/>
      <c r="TPE47" s="207"/>
      <c r="TPF47" s="207"/>
      <c r="TPG47" s="207"/>
      <c r="TPH47" s="207"/>
      <c r="TPI47" s="207"/>
      <c r="TPJ47" s="207"/>
      <c r="TPK47" s="207"/>
      <c r="TPL47" s="207"/>
      <c r="TPM47" s="207"/>
      <c r="TPN47" s="207"/>
      <c r="TPO47" s="207"/>
      <c r="TPP47" s="207"/>
      <c r="TPQ47" s="207"/>
      <c r="TPR47" s="207"/>
      <c r="TPS47" s="207"/>
      <c r="TPT47" s="207"/>
      <c r="TPU47" s="207"/>
      <c r="TPV47" s="207"/>
      <c r="TPW47" s="207"/>
      <c r="TPX47" s="207"/>
      <c r="TPY47" s="207"/>
      <c r="TPZ47" s="207"/>
      <c r="TQA47" s="207"/>
      <c r="TQB47" s="207"/>
      <c r="TQC47" s="207"/>
      <c r="TQD47" s="207"/>
      <c r="TQE47" s="207"/>
      <c r="TQF47" s="207"/>
      <c r="TQG47" s="207"/>
      <c r="TQH47" s="207"/>
      <c r="TQI47" s="207"/>
      <c r="TQJ47" s="207"/>
      <c r="TQK47" s="207"/>
      <c r="TQL47" s="207"/>
      <c r="TQM47" s="207"/>
      <c r="TQN47" s="207"/>
      <c r="TQO47" s="207"/>
      <c r="TQP47" s="207"/>
      <c r="TQQ47" s="207"/>
      <c r="TQR47" s="207"/>
      <c r="TQS47" s="207"/>
      <c r="TQT47" s="207"/>
      <c r="TQU47" s="207"/>
      <c r="TQV47" s="207"/>
      <c r="TQW47" s="207"/>
      <c r="TQX47" s="207"/>
      <c r="TQY47" s="207"/>
      <c r="TQZ47" s="207"/>
      <c r="TRA47" s="207"/>
      <c r="TRB47" s="207"/>
      <c r="TRC47" s="207"/>
      <c r="TRD47" s="207"/>
      <c r="TRE47" s="207"/>
      <c r="TRF47" s="207"/>
      <c r="TRG47" s="207"/>
      <c r="TRH47" s="207"/>
      <c r="TRI47" s="207"/>
      <c r="TRJ47" s="207"/>
      <c r="TRK47" s="207"/>
      <c r="TRL47" s="207"/>
      <c r="TRM47" s="207"/>
      <c r="TRN47" s="207"/>
      <c r="TRO47" s="207"/>
      <c r="TRP47" s="207"/>
      <c r="TRQ47" s="207"/>
      <c r="TRR47" s="207"/>
      <c r="TRS47" s="207"/>
      <c r="TRT47" s="207"/>
      <c r="TRU47" s="207"/>
      <c r="TRV47" s="207"/>
      <c r="TRW47" s="207"/>
      <c r="TRX47" s="207"/>
      <c r="TRY47" s="207"/>
      <c r="TRZ47" s="207"/>
      <c r="TSA47" s="207"/>
      <c r="TSB47" s="207"/>
      <c r="TSC47" s="207"/>
      <c r="TSD47" s="207"/>
      <c r="TSE47" s="207"/>
      <c r="TSF47" s="207"/>
      <c r="TSG47" s="207"/>
      <c r="TSH47" s="207"/>
      <c r="TSI47" s="207"/>
      <c r="TSJ47" s="207"/>
      <c r="TSK47" s="207"/>
      <c r="TSL47" s="207"/>
      <c r="TSM47" s="207"/>
      <c r="TSN47" s="207"/>
      <c r="TSO47" s="207"/>
      <c r="TSP47" s="207"/>
      <c r="TSQ47" s="207"/>
      <c r="TSR47" s="207"/>
      <c r="TSS47" s="207"/>
      <c r="TST47" s="207"/>
      <c r="TSU47" s="207"/>
      <c r="TSV47" s="207"/>
      <c r="TSW47" s="207"/>
      <c r="TSX47" s="207"/>
      <c r="TSY47" s="207"/>
      <c r="TSZ47" s="207"/>
      <c r="TTA47" s="207"/>
      <c r="TTB47" s="207"/>
      <c r="TTC47" s="207"/>
      <c r="TTD47" s="207"/>
      <c r="TTE47" s="207"/>
      <c r="TTF47" s="207"/>
      <c r="TTG47" s="207"/>
      <c r="TTH47" s="207"/>
      <c r="TTI47" s="207"/>
      <c r="TTJ47" s="207"/>
      <c r="TTK47" s="207"/>
      <c r="TTL47" s="207"/>
      <c r="TTM47" s="207"/>
      <c r="TTN47" s="207"/>
      <c r="TTO47" s="207"/>
      <c r="TTP47" s="207"/>
      <c r="TTQ47" s="207"/>
      <c r="TTR47" s="207"/>
      <c r="TTS47" s="207"/>
      <c r="TTT47" s="207"/>
      <c r="TTU47" s="207"/>
      <c r="TTV47" s="207"/>
      <c r="TTW47" s="207"/>
      <c r="TTX47" s="207"/>
      <c r="TTY47" s="207"/>
      <c r="TTZ47" s="207"/>
      <c r="TUA47" s="207"/>
      <c r="TUB47" s="207"/>
      <c r="TUC47" s="207"/>
      <c r="TUD47" s="207"/>
      <c r="TUE47" s="207"/>
      <c r="TUF47" s="207"/>
      <c r="TUG47" s="207"/>
      <c r="TUH47" s="207"/>
      <c r="TUI47" s="207"/>
      <c r="TUJ47" s="207"/>
      <c r="TUK47" s="207"/>
      <c r="TUL47" s="207"/>
      <c r="TUM47" s="207"/>
      <c r="TUN47" s="207"/>
      <c r="TUO47" s="207"/>
      <c r="TUP47" s="207"/>
      <c r="TUQ47" s="207"/>
      <c r="TUR47" s="207"/>
      <c r="TUS47" s="207"/>
      <c r="TUT47" s="207"/>
      <c r="TUU47" s="207"/>
      <c r="TUV47" s="207"/>
      <c r="TUW47" s="207"/>
      <c r="TUX47" s="207"/>
      <c r="TUY47" s="207"/>
      <c r="TUZ47" s="207"/>
      <c r="TVA47" s="207"/>
      <c r="TVB47" s="207"/>
      <c r="TVC47" s="207"/>
      <c r="TVD47" s="207"/>
      <c r="TVE47" s="207"/>
      <c r="TVF47" s="207"/>
      <c r="TVG47" s="207"/>
      <c r="TVH47" s="207"/>
      <c r="TVI47" s="207"/>
      <c r="TVJ47" s="207"/>
      <c r="TVK47" s="207"/>
      <c r="TVL47" s="207"/>
      <c r="TVM47" s="207"/>
      <c r="TVN47" s="207"/>
      <c r="TVO47" s="207"/>
      <c r="TVP47" s="207"/>
      <c r="TVQ47" s="207"/>
      <c r="TVR47" s="207"/>
      <c r="TVS47" s="207"/>
      <c r="TVT47" s="207"/>
      <c r="TVU47" s="207"/>
      <c r="TVV47" s="207"/>
      <c r="TVW47" s="207"/>
      <c r="TVX47" s="207"/>
      <c r="TVY47" s="207"/>
      <c r="TVZ47" s="207"/>
      <c r="TWA47" s="207"/>
      <c r="TWB47" s="207"/>
      <c r="TWC47" s="207"/>
      <c r="TWD47" s="207"/>
      <c r="TWE47" s="207"/>
      <c r="TWF47" s="207"/>
      <c r="TWG47" s="207"/>
      <c r="TWH47" s="207"/>
      <c r="TWI47" s="207"/>
      <c r="TWJ47" s="207"/>
      <c r="TWK47" s="207"/>
      <c r="TWL47" s="207"/>
      <c r="TWM47" s="207"/>
      <c r="TWN47" s="207"/>
      <c r="TWO47" s="207"/>
      <c r="TWP47" s="207"/>
      <c r="TWQ47" s="207"/>
      <c r="TWR47" s="207"/>
      <c r="TWS47" s="207"/>
      <c r="TWT47" s="207"/>
      <c r="TWU47" s="207"/>
      <c r="TWV47" s="207"/>
      <c r="TWW47" s="207"/>
      <c r="TWX47" s="207"/>
      <c r="TWY47" s="207"/>
      <c r="TWZ47" s="207"/>
      <c r="TXA47" s="207"/>
      <c r="TXB47" s="207"/>
      <c r="TXC47" s="207"/>
      <c r="TXD47" s="207"/>
      <c r="TXE47" s="207"/>
      <c r="TXF47" s="207"/>
      <c r="TXG47" s="207"/>
      <c r="TXH47" s="207"/>
      <c r="TXI47" s="207"/>
      <c r="TXJ47" s="207"/>
      <c r="TXK47" s="207"/>
      <c r="TXL47" s="207"/>
      <c r="TXM47" s="207"/>
      <c r="TXN47" s="207"/>
      <c r="TXO47" s="207"/>
      <c r="TXP47" s="207"/>
      <c r="TXQ47" s="207"/>
      <c r="TXR47" s="207"/>
      <c r="TXS47" s="207"/>
      <c r="TXT47" s="207"/>
      <c r="TXU47" s="207"/>
      <c r="TXV47" s="207"/>
      <c r="TXW47" s="207"/>
      <c r="TXX47" s="207"/>
      <c r="TXY47" s="207"/>
      <c r="TXZ47" s="207"/>
      <c r="TYA47" s="207"/>
      <c r="TYB47" s="207"/>
      <c r="TYC47" s="207"/>
      <c r="TYD47" s="207"/>
      <c r="TYE47" s="207"/>
      <c r="TYF47" s="207"/>
      <c r="TYG47" s="207"/>
      <c r="TYH47" s="207"/>
      <c r="TYI47" s="207"/>
      <c r="TYJ47" s="207"/>
      <c r="TYK47" s="207"/>
      <c r="TYL47" s="207"/>
      <c r="TYM47" s="207"/>
      <c r="TYN47" s="207"/>
      <c r="TYO47" s="207"/>
      <c r="TYP47" s="207"/>
      <c r="TYQ47" s="207"/>
      <c r="TYR47" s="207"/>
      <c r="TYS47" s="207"/>
      <c r="TYT47" s="207"/>
      <c r="TYU47" s="207"/>
      <c r="TYV47" s="207"/>
      <c r="TYW47" s="207"/>
      <c r="TYX47" s="207"/>
      <c r="TYY47" s="207"/>
      <c r="TYZ47" s="207"/>
      <c r="TZA47" s="207"/>
      <c r="TZB47" s="207"/>
      <c r="TZC47" s="207"/>
      <c r="TZD47" s="207"/>
      <c r="TZE47" s="207"/>
      <c r="TZF47" s="207"/>
      <c r="TZG47" s="207"/>
      <c r="TZH47" s="207"/>
      <c r="TZI47" s="207"/>
      <c r="TZJ47" s="207"/>
      <c r="TZK47" s="207"/>
      <c r="TZL47" s="207"/>
      <c r="TZM47" s="207"/>
      <c r="TZN47" s="207"/>
      <c r="TZO47" s="207"/>
      <c r="TZP47" s="207"/>
      <c r="TZQ47" s="207"/>
      <c r="TZR47" s="207"/>
      <c r="TZS47" s="207"/>
      <c r="TZT47" s="207"/>
      <c r="TZU47" s="207"/>
      <c r="TZV47" s="207"/>
      <c r="TZW47" s="207"/>
      <c r="TZX47" s="207"/>
      <c r="TZY47" s="207"/>
      <c r="TZZ47" s="207"/>
      <c r="UAA47" s="207"/>
      <c r="UAB47" s="207"/>
      <c r="UAC47" s="207"/>
      <c r="UAD47" s="207"/>
      <c r="UAE47" s="207"/>
      <c r="UAF47" s="207"/>
      <c r="UAG47" s="207"/>
      <c r="UAH47" s="207"/>
      <c r="UAI47" s="207"/>
      <c r="UAJ47" s="207"/>
      <c r="UAK47" s="207"/>
      <c r="UAL47" s="207"/>
      <c r="UAM47" s="207"/>
      <c r="UAN47" s="207"/>
      <c r="UAO47" s="207"/>
      <c r="UAP47" s="207"/>
      <c r="UAQ47" s="207"/>
      <c r="UAR47" s="207"/>
      <c r="UAS47" s="207"/>
      <c r="UAT47" s="207"/>
      <c r="UAU47" s="207"/>
      <c r="UAV47" s="207"/>
      <c r="UAW47" s="207"/>
      <c r="UAX47" s="207"/>
      <c r="UAY47" s="207"/>
      <c r="UAZ47" s="207"/>
      <c r="UBA47" s="207"/>
      <c r="UBB47" s="207"/>
      <c r="UBC47" s="207"/>
      <c r="UBD47" s="207"/>
      <c r="UBE47" s="207"/>
      <c r="UBF47" s="207"/>
      <c r="UBG47" s="207"/>
      <c r="UBH47" s="207"/>
      <c r="UBI47" s="207"/>
      <c r="UBJ47" s="207"/>
      <c r="UBK47" s="207"/>
      <c r="UBL47" s="207"/>
      <c r="UBM47" s="207"/>
      <c r="UBN47" s="207"/>
      <c r="UBO47" s="207"/>
      <c r="UBP47" s="207"/>
      <c r="UBQ47" s="207"/>
      <c r="UBR47" s="207"/>
      <c r="UBS47" s="207"/>
      <c r="UBT47" s="207"/>
      <c r="UBU47" s="207"/>
      <c r="UBV47" s="207"/>
      <c r="UBW47" s="207"/>
      <c r="UBX47" s="207"/>
      <c r="UBY47" s="207"/>
      <c r="UBZ47" s="207"/>
      <c r="UCA47" s="207"/>
      <c r="UCB47" s="207"/>
      <c r="UCC47" s="207"/>
      <c r="UCD47" s="207"/>
      <c r="UCE47" s="207"/>
      <c r="UCF47" s="207"/>
      <c r="UCG47" s="207"/>
      <c r="UCH47" s="207"/>
      <c r="UCI47" s="207"/>
      <c r="UCJ47" s="207"/>
      <c r="UCK47" s="207"/>
      <c r="UCL47" s="207"/>
      <c r="UCM47" s="207"/>
      <c r="UCN47" s="207"/>
      <c r="UCO47" s="207"/>
      <c r="UCP47" s="207"/>
      <c r="UCQ47" s="207"/>
      <c r="UCR47" s="207"/>
      <c r="UCS47" s="207"/>
      <c r="UCT47" s="207"/>
      <c r="UCU47" s="207"/>
      <c r="UCV47" s="207"/>
      <c r="UCW47" s="207"/>
      <c r="UCX47" s="207"/>
      <c r="UCY47" s="207"/>
      <c r="UCZ47" s="207"/>
      <c r="UDA47" s="207"/>
      <c r="UDB47" s="207"/>
      <c r="UDC47" s="207"/>
      <c r="UDD47" s="207"/>
      <c r="UDE47" s="207"/>
      <c r="UDF47" s="207"/>
      <c r="UDG47" s="207"/>
      <c r="UDH47" s="207"/>
      <c r="UDI47" s="207"/>
      <c r="UDJ47" s="207"/>
      <c r="UDK47" s="207"/>
      <c r="UDL47" s="207"/>
      <c r="UDM47" s="207"/>
      <c r="UDN47" s="207"/>
      <c r="UDO47" s="207"/>
      <c r="UDP47" s="207"/>
      <c r="UDQ47" s="207"/>
      <c r="UDR47" s="207"/>
      <c r="UDS47" s="207"/>
      <c r="UDT47" s="207"/>
      <c r="UDU47" s="207"/>
      <c r="UDV47" s="207"/>
      <c r="UDW47" s="207"/>
      <c r="UDX47" s="207"/>
      <c r="UDY47" s="207"/>
      <c r="UDZ47" s="207"/>
      <c r="UEA47" s="207"/>
      <c r="UEB47" s="207"/>
      <c r="UEC47" s="207"/>
      <c r="UED47" s="207"/>
      <c r="UEE47" s="207"/>
      <c r="UEF47" s="207"/>
      <c r="UEG47" s="207"/>
      <c r="UEH47" s="207"/>
      <c r="UEI47" s="207"/>
      <c r="UEJ47" s="207"/>
      <c r="UEK47" s="207"/>
      <c r="UEL47" s="207"/>
      <c r="UEM47" s="207"/>
      <c r="UEN47" s="207"/>
      <c r="UEO47" s="207"/>
      <c r="UEP47" s="207"/>
      <c r="UEQ47" s="207"/>
      <c r="UER47" s="207"/>
      <c r="UES47" s="207"/>
      <c r="UET47" s="207"/>
      <c r="UEU47" s="207"/>
      <c r="UEV47" s="207"/>
      <c r="UEW47" s="207"/>
      <c r="UEX47" s="207"/>
      <c r="UEY47" s="207"/>
      <c r="UEZ47" s="207"/>
      <c r="UFA47" s="207"/>
      <c r="UFB47" s="207"/>
      <c r="UFC47" s="207"/>
      <c r="UFD47" s="207"/>
      <c r="UFE47" s="207"/>
      <c r="UFF47" s="207"/>
      <c r="UFG47" s="207"/>
      <c r="UFH47" s="207"/>
      <c r="UFI47" s="207"/>
      <c r="UFJ47" s="207"/>
      <c r="UFK47" s="207"/>
      <c r="UFL47" s="207"/>
      <c r="UFM47" s="207"/>
      <c r="UFN47" s="207"/>
      <c r="UFO47" s="207"/>
      <c r="UFP47" s="207"/>
      <c r="UFQ47" s="207"/>
      <c r="UFR47" s="207"/>
      <c r="UFS47" s="207"/>
      <c r="UFT47" s="207"/>
      <c r="UFU47" s="207"/>
      <c r="UFV47" s="207"/>
      <c r="UFW47" s="207"/>
      <c r="UFX47" s="207"/>
      <c r="UFY47" s="207"/>
      <c r="UFZ47" s="207"/>
      <c r="UGA47" s="207"/>
      <c r="UGB47" s="207"/>
      <c r="UGC47" s="207"/>
      <c r="UGD47" s="207"/>
      <c r="UGE47" s="207"/>
      <c r="UGF47" s="207"/>
      <c r="UGG47" s="207"/>
      <c r="UGH47" s="207"/>
      <c r="UGI47" s="207"/>
      <c r="UGJ47" s="207"/>
      <c r="UGK47" s="207"/>
      <c r="UGL47" s="207"/>
      <c r="UGM47" s="207"/>
      <c r="UGN47" s="207"/>
      <c r="UGO47" s="207"/>
      <c r="UGP47" s="207"/>
      <c r="UGQ47" s="207"/>
      <c r="UGR47" s="207"/>
      <c r="UGS47" s="207"/>
      <c r="UGT47" s="207"/>
      <c r="UGU47" s="207"/>
      <c r="UGV47" s="207"/>
      <c r="UGW47" s="207"/>
      <c r="UGX47" s="207"/>
      <c r="UGY47" s="207"/>
      <c r="UGZ47" s="207"/>
      <c r="UHA47" s="207"/>
      <c r="UHB47" s="207"/>
      <c r="UHC47" s="207"/>
      <c r="UHD47" s="207"/>
      <c r="UHE47" s="207"/>
      <c r="UHF47" s="207"/>
      <c r="UHG47" s="207"/>
      <c r="UHH47" s="207"/>
      <c r="UHI47" s="207"/>
      <c r="UHJ47" s="207"/>
      <c r="UHK47" s="207"/>
      <c r="UHL47" s="207"/>
      <c r="UHM47" s="207"/>
      <c r="UHN47" s="207"/>
      <c r="UHO47" s="207"/>
      <c r="UHP47" s="207"/>
      <c r="UHQ47" s="207"/>
      <c r="UHR47" s="207"/>
      <c r="UHS47" s="207"/>
      <c r="UHT47" s="207"/>
      <c r="UHU47" s="207"/>
      <c r="UHV47" s="207"/>
      <c r="UHW47" s="207"/>
      <c r="UHX47" s="207"/>
      <c r="UHY47" s="207"/>
      <c r="UHZ47" s="207"/>
      <c r="UIA47" s="207"/>
      <c r="UIB47" s="207"/>
      <c r="UIC47" s="207"/>
      <c r="UID47" s="207"/>
      <c r="UIE47" s="207"/>
      <c r="UIF47" s="207"/>
      <c r="UIG47" s="207"/>
      <c r="UIH47" s="207"/>
      <c r="UII47" s="207"/>
      <c r="UIJ47" s="207"/>
      <c r="UIK47" s="207"/>
      <c r="UIL47" s="207"/>
      <c r="UIM47" s="207"/>
      <c r="UIN47" s="207"/>
      <c r="UIO47" s="207"/>
      <c r="UIP47" s="207"/>
      <c r="UIQ47" s="207"/>
      <c r="UIR47" s="207"/>
      <c r="UIS47" s="207"/>
      <c r="UIT47" s="207"/>
      <c r="UIU47" s="207"/>
      <c r="UIV47" s="207"/>
      <c r="UIW47" s="207"/>
      <c r="UIX47" s="207"/>
      <c r="UIY47" s="207"/>
      <c r="UIZ47" s="207"/>
      <c r="UJA47" s="207"/>
      <c r="UJB47" s="207"/>
      <c r="UJC47" s="207"/>
      <c r="UJD47" s="207"/>
      <c r="UJE47" s="207"/>
      <c r="UJF47" s="207"/>
      <c r="UJG47" s="207"/>
      <c r="UJH47" s="207"/>
      <c r="UJI47" s="207"/>
      <c r="UJJ47" s="207"/>
      <c r="UJK47" s="207"/>
      <c r="UJL47" s="207"/>
      <c r="UJM47" s="207"/>
      <c r="UJN47" s="207"/>
      <c r="UJO47" s="207"/>
      <c r="UJP47" s="207"/>
      <c r="UJQ47" s="207"/>
      <c r="UJR47" s="207"/>
      <c r="UJS47" s="207"/>
      <c r="UJT47" s="207"/>
      <c r="UJU47" s="207"/>
      <c r="UJV47" s="207"/>
      <c r="UJW47" s="207"/>
      <c r="UJX47" s="207"/>
      <c r="UJY47" s="207"/>
      <c r="UJZ47" s="207"/>
      <c r="UKA47" s="207"/>
      <c r="UKB47" s="207"/>
      <c r="UKC47" s="207"/>
      <c r="UKD47" s="207"/>
      <c r="UKE47" s="207"/>
      <c r="UKF47" s="207"/>
      <c r="UKG47" s="207"/>
      <c r="UKH47" s="207"/>
      <c r="UKI47" s="207"/>
      <c r="UKJ47" s="207"/>
      <c r="UKK47" s="207"/>
      <c r="UKL47" s="207"/>
      <c r="UKM47" s="207"/>
      <c r="UKN47" s="207"/>
      <c r="UKO47" s="207"/>
      <c r="UKP47" s="207"/>
      <c r="UKQ47" s="207"/>
      <c r="UKR47" s="207"/>
      <c r="UKS47" s="207"/>
      <c r="UKT47" s="207"/>
      <c r="UKU47" s="207"/>
      <c r="UKV47" s="207"/>
      <c r="UKW47" s="207"/>
      <c r="UKX47" s="207"/>
      <c r="UKY47" s="207"/>
      <c r="UKZ47" s="207"/>
      <c r="ULA47" s="207"/>
      <c r="ULB47" s="207"/>
      <c r="ULC47" s="207"/>
      <c r="ULD47" s="207"/>
      <c r="ULE47" s="207"/>
      <c r="ULF47" s="207"/>
      <c r="ULG47" s="207"/>
      <c r="ULH47" s="207"/>
      <c r="ULI47" s="207"/>
      <c r="ULJ47" s="207"/>
      <c r="ULK47" s="207"/>
      <c r="ULL47" s="207"/>
      <c r="ULM47" s="207"/>
      <c r="ULN47" s="207"/>
      <c r="ULO47" s="207"/>
      <c r="ULP47" s="207"/>
      <c r="ULQ47" s="207"/>
      <c r="ULR47" s="207"/>
      <c r="ULS47" s="207"/>
      <c r="ULT47" s="207"/>
      <c r="ULU47" s="207"/>
      <c r="ULV47" s="207"/>
      <c r="ULW47" s="207"/>
      <c r="ULX47" s="207"/>
      <c r="ULY47" s="207"/>
      <c r="ULZ47" s="207"/>
      <c r="UMA47" s="207"/>
      <c r="UMB47" s="207"/>
      <c r="UMC47" s="207"/>
      <c r="UMD47" s="207"/>
      <c r="UME47" s="207"/>
      <c r="UMF47" s="207"/>
      <c r="UMG47" s="207"/>
      <c r="UMH47" s="207"/>
      <c r="UMI47" s="207"/>
      <c r="UMJ47" s="207"/>
      <c r="UMK47" s="207"/>
      <c r="UML47" s="207"/>
      <c r="UMM47" s="207"/>
      <c r="UMN47" s="207"/>
      <c r="UMO47" s="207"/>
      <c r="UMP47" s="207"/>
      <c r="UMQ47" s="207"/>
      <c r="UMR47" s="207"/>
      <c r="UMS47" s="207"/>
      <c r="UMT47" s="207"/>
      <c r="UMU47" s="207"/>
      <c r="UMV47" s="207"/>
      <c r="UMW47" s="207"/>
      <c r="UMX47" s="207"/>
      <c r="UMY47" s="207"/>
      <c r="UMZ47" s="207"/>
      <c r="UNA47" s="207"/>
      <c r="UNB47" s="207"/>
      <c r="UNC47" s="207"/>
      <c r="UND47" s="207"/>
      <c r="UNE47" s="207"/>
      <c r="UNF47" s="207"/>
      <c r="UNG47" s="207"/>
      <c r="UNH47" s="207"/>
      <c r="UNI47" s="207"/>
      <c r="UNJ47" s="207"/>
      <c r="UNK47" s="207"/>
      <c r="UNL47" s="207"/>
      <c r="UNM47" s="207"/>
      <c r="UNN47" s="207"/>
      <c r="UNO47" s="207"/>
      <c r="UNP47" s="207"/>
      <c r="UNQ47" s="207"/>
      <c r="UNR47" s="207"/>
      <c r="UNS47" s="207"/>
      <c r="UNT47" s="207"/>
      <c r="UNU47" s="207"/>
      <c r="UNV47" s="207"/>
      <c r="UNW47" s="207"/>
      <c r="UNX47" s="207"/>
      <c r="UNY47" s="207"/>
      <c r="UNZ47" s="207"/>
      <c r="UOA47" s="207"/>
      <c r="UOB47" s="207"/>
      <c r="UOC47" s="207"/>
      <c r="UOD47" s="207"/>
      <c r="UOE47" s="207"/>
      <c r="UOF47" s="207"/>
      <c r="UOG47" s="207"/>
      <c r="UOH47" s="207"/>
      <c r="UOI47" s="207"/>
      <c r="UOJ47" s="207"/>
      <c r="UOK47" s="207"/>
      <c r="UOL47" s="207"/>
      <c r="UOM47" s="207"/>
      <c r="UON47" s="207"/>
      <c r="UOO47" s="207"/>
      <c r="UOP47" s="207"/>
      <c r="UOQ47" s="207"/>
      <c r="UOR47" s="207"/>
      <c r="UOS47" s="207"/>
      <c r="UOT47" s="207"/>
      <c r="UOU47" s="207"/>
      <c r="UOV47" s="207"/>
      <c r="UOW47" s="207"/>
      <c r="UOX47" s="207"/>
      <c r="UOY47" s="207"/>
      <c r="UOZ47" s="207"/>
      <c r="UPA47" s="207"/>
      <c r="UPB47" s="207"/>
      <c r="UPC47" s="207"/>
      <c r="UPD47" s="207"/>
      <c r="UPE47" s="207"/>
      <c r="UPF47" s="207"/>
      <c r="UPG47" s="207"/>
      <c r="UPH47" s="207"/>
      <c r="UPI47" s="207"/>
      <c r="UPJ47" s="207"/>
      <c r="UPK47" s="207"/>
      <c r="UPL47" s="207"/>
      <c r="UPM47" s="207"/>
      <c r="UPN47" s="207"/>
      <c r="UPO47" s="207"/>
      <c r="UPP47" s="207"/>
      <c r="UPQ47" s="207"/>
      <c r="UPR47" s="207"/>
      <c r="UPS47" s="207"/>
      <c r="UPT47" s="207"/>
      <c r="UPU47" s="207"/>
      <c r="UPV47" s="207"/>
      <c r="UPW47" s="207"/>
      <c r="UPX47" s="207"/>
      <c r="UPY47" s="207"/>
      <c r="UPZ47" s="207"/>
      <c r="UQA47" s="207"/>
      <c r="UQB47" s="207"/>
      <c r="UQC47" s="207"/>
      <c r="UQD47" s="207"/>
      <c r="UQE47" s="207"/>
      <c r="UQF47" s="207"/>
      <c r="UQG47" s="207"/>
      <c r="UQH47" s="207"/>
      <c r="UQI47" s="207"/>
      <c r="UQJ47" s="207"/>
      <c r="UQK47" s="207"/>
      <c r="UQL47" s="207"/>
      <c r="UQM47" s="207"/>
      <c r="UQN47" s="207"/>
      <c r="UQO47" s="207"/>
      <c r="UQP47" s="207"/>
      <c r="UQQ47" s="207"/>
      <c r="UQR47" s="207"/>
      <c r="UQS47" s="207"/>
      <c r="UQT47" s="207"/>
      <c r="UQU47" s="207"/>
      <c r="UQV47" s="207"/>
      <c r="UQW47" s="207"/>
      <c r="UQX47" s="207"/>
      <c r="UQY47" s="207"/>
      <c r="UQZ47" s="207"/>
      <c r="URA47" s="207"/>
      <c r="URB47" s="207"/>
      <c r="URC47" s="207"/>
      <c r="URD47" s="207"/>
      <c r="URE47" s="207"/>
      <c r="URF47" s="207"/>
      <c r="URG47" s="207"/>
      <c r="URH47" s="207"/>
      <c r="URI47" s="207"/>
      <c r="URJ47" s="207"/>
      <c r="URK47" s="207"/>
      <c r="URL47" s="207"/>
      <c r="URM47" s="207"/>
      <c r="URN47" s="207"/>
      <c r="URO47" s="207"/>
      <c r="URP47" s="207"/>
      <c r="URQ47" s="207"/>
      <c r="URR47" s="207"/>
      <c r="URS47" s="207"/>
      <c r="URT47" s="207"/>
      <c r="URU47" s="207"/>
      <c r="URV47" s="207"/>
      <c r="URW47" s="207"/>
      <c r="URX47" s="207"/>
      <c r="URY47" s="207"/>
      <c r="URZ47" s="207"/>
      <c r="USA47" s="207"/>
      <c r="USB47" s="207"/>
      <c r="USC47" s="207"/>
      <c r="USD47" s="207"/>
      <c r="USE47" s="207"/>
      <c r="USF47" s="207"/>
      <c r="USG47" s="207"/>
      <c r="USH47" s="207"/>
      <c r="USI47" s="207"/>
      <c r="USJ47" s="207"/>
      <c r="USK47" s="207"/>
      <c r="USL47" s="207"/>
      <c r="USM47" s="207"/>
      <c r="USN47" s="207"/>
      <c r="USO47" s="207"/>
      <c r="USP47" s="207"/>
      <c r="USQ47" s="207"/>
      <c r="USR47" s="207"/>
      <c r="USS47" s="207"/>
      <c r="UST47" s="207"/>
      <c r="USU47" s="207"/>
      <c r="USV47" s="207"/>
      <c r="USW47" s="207"/>
      <c r="USX47" s="207"/>
      <c r="USY47" s="207"/>
      <c r="USZ47" s="207"/>
      <c r="UTA47" s="207"/>
      <c r="UTB47" s="207"/>
      <c r="UTC47" s="207"/>
      <c r="UTD47" s="207"/>
      <c r="UTE47" s="207"/>
      <c r="UTF47" s="207"/>
      <c r="UTG47" s="207"/>
      <c r="UTH47" s="207"/>
      <c r="UTI47" s="207"/>
      <c r="UTJ47" s="207"/>
      <c r="UTK47" s="207"/>
      <c r="UTL47" s="207"/>
      <c r="UTM47" s="207"/>
      <c r="UTN47" s="207"/>
      <c r="UTO47" s="207"/>
      <c r="UTP47" s="207"/>
      <c r="UTQ47" s="207"/>
      <c r="UTR47" s="207"/>
      <c r="UTS47" s="207"/>
      <c r="UTT47" s="207"/>
      <c r="UTU47" s="207"/>
      <c r="UTV47" s="207"/>
      <c r="UTW47" s="207"/>
      <c r="UTX47" s="207"/>
      <c r="UTY47" s="207"/>
      <c r="UTZ47" s="207"/>
      <c r="UUA47" s="207"/>
      <c r="UUB47" s="207"/>
      <c r="UUC47" s="207"/>
      <c r="UUD47" s="207"/>
      <c r="UUE47" s="207"/>
      <c r="UUF47" s="207"/>
      <c r="UUG47" s="207"/>
      <c r="UUH47" s="207"/>
      <c r="UUI47" s="207"/>
      <c r="UUJ47" s="207"/>
      <c r="UUK47" s="207"/>
      <c r="UUL47" s="207"/>
      <c r="UUM47" s="207"/>
      <c r="UUN47" s="207"/>
      <c r="UUO47" s="207"/>
      <c r="UUP47" s="207"/>
      <c r="UUQ47" s="207"/>
      <c r="UUR47" s="207"/>
      <c r="UUS47" s="207"/>
      <c r="UUT47" s="207"/>
      <c r="UUU47" s="207"/>
      <c r="UUV47" s="207"/>
      <c r="UUW47" s="207"/>
      <c r="UUX47" s="207"/>
      <c r="UUY47" s="207"/>
      <c r="UUZ47" s="207"/>
      <c r="UVA47" s="207"/>
      <c r="UVB47" s="207"/>
      <c r="UVC47" s="207"/>
      <c r="UVD47" s="207"/>
      <c r="UVE47" s="207"/>
      <c r="UVF47" s="207"/>
      <c r="UVG47" s="207"/>
      <c r="UVH47" s="207"/>
      <c r="UVI47" s="207"/>
      <c r="UVJ47" s="207"/>
      <c r="UVK47" s="207"/>
      <c r="UVL47" s="207"/>
      <c r="UVM47" s="207"/>
      <c r="UVN47" s="207"/>
      <c r="UVO47" s="207"/>
      <c r="UVP47" s="207"/>
      <c r="UVQ47" s="207"/>
      <c r="UVR47" s="207"/>
      <c r="UVS47" s="207"/>
      <c r="UVT47" s="207"/>
      <c r="UVU47" s="207"/>
      <c r="UVV47" s="207"/>
      <c r="UVW47" s="207"/>
      <c r="UVX47" s="207"/>
      <c r="UVY47" s="207"/>
      <c r="UVZ47" s="207"/>
      <c r="UWA47" s="207"/>
      <c r="UWB47" s="207"/>
      <c r="UWC47" s="207"/>
      <c r="UWD47" s="207"/>
      <c r="UWE47" s="207"/>
      <c r="UWF47" s="207"/>
      <c r="UWG47" s="207"/>
      <c r="UWH47" s="207"/>
      <c r="UWI47" s="207"/>
      <c r="UWJ47" s="207"/>
      <c r="UWK47" s="207"/>
      <c r="UWL47" s="207"/>
      <c r="UWM47" s="207"/>
      <c r="UWN47" s="207"/>
      <c r="UWO47" s="207"/>
      <c r="UWP47" s="207"/>
      <c r="UWQ47" s="207"/>
      <c r="UWR47" s="207"/>
      <c r="UWS47" s="207"/>
      <c r="UWT47" s="207"/>
      <c r="UWU47" s="207"/>
      <c r="UWV47" s="207"/>
      <c r="UWW47" s="207"/>
      <c r="UWX47" s="207"/>
      <c r="UWY47" s="207"/>
      <c r="UWZ47" s="207"/>
      <c r="UXA47" s="207"/>
      <c r="UXB47" s="207"/>
      <c r="UXC47" s="207"/>
      <c r="UXD47" s="207"/>
      <c r="UXE47" s="207"/>
      <c r="UXF47" s="207"/>
      <c r="UXG47" s="207"/>
      <c r="UXH47" s="207"/>
      <c r="UXI47" s="207"/>
      <c r="UXJ47" s="207"/>
      <c r="UXK47" s="207"/>
      <c r="UXL47" s="207"/>
      <c r="UXM47" s="207"/>
      <c r="UXN47" s="207"/>
      <c r="UXO47" s="207"/>
      <c r="UXP47" s="207"/>
      <c r="UXQ47" s="207"/>
      <c r="UXR47" s="207"/>
      <c r="UXS47" s="207"/>
      <c r="UXT47" s="207"/>
      <c r="UXU47" s="207"/>
      <c r="UXV47" s="207"/>
      <c r="UXW47" s="207"/>
      <c r="UXX47" s="207"/>
      <c r="UXY47" s="207"/>
      <c r="UXZ47" s="207"/>
      <c r="UYA47" s="207"/>
      <c r="UYB47" s="207"/>
      <c r="UYC47" s="207"/>
      <c r="UYD47" s="207"/>
      <c r="UYE47" s="207"/>
      <c r="UYF47" s="207"/>
      <c r="UYG47" s="207"/>
      <c r="UYH47" s="207"/>
      <c r="UYI47" s="207"/>
      <c r="UYJ47" s="207"/>
      <c r="UYK47" s="207"/>
      <c r="UYL47" s="207"/>
      <c r="UYM47" s="207"/>
      <c r="UYN47" s="207"/>
      <c r="UYO47" s="207"/>
      <c r="UYP47" s="207"/>
      <c r="UYQ47" s="207"/>
      <c r="UYR47" s="207"/>
      <c r="UYS47" s="207"/>
      <c r="UYT47" s="207"/>
      <c r="UYU47" s="207"/>
      <c r="UYV47" s="207"/>
      <c r="UYW47" s="207"/>
      <c r="UYX47" s="207"/>
      <c r="UYY47" s="207"/>
      <c r="UYZ47" s="207"/>
      <c r="UZA47" s="207"/>
      <c r="UZB47" s="207"/>
      <c r="UZC47" s="207"/>
      <c r="UZD47" s="207"/>
      <c r="UZE47" s="207"/>
      <c r="UZF47" s="207"/>
      <c r="UZG47" s="207"/>
      <c r="UZH47" s="207"/>
      <c r="UZI47" s="207"/>
      <c r="UZJ47" s="207"/>
      <c r="UZK47" s="207"/>
      <c r="UZL47" s="207"/>
      <c r="UZM47" s="207"/>
      <c r="UZN47" s="207"/>
      <c r="UZO47" s="207"/>
      <c r="UZP47" s="207"/>
      <c r="UZQ47" s="207"/>
      <c r="UZR47" s="207"/>
      <c r="UZS47" s="207"/>
      <c r="UZT47" s="207"/>
      <c r="UZU47" s="207"/>
      <c r="UZV47" s="207"/>
      <c r="UZW47" s="207"/>
      <c r="UZX47" s="207"/>
      <c r="UZY47" s="207"/>
      <c r="UZZ47" s="207"/>
      <c r="VAA47" s="207"/>
      <c r="VAB47" s="207"/>
      <c r="VAC47" s="207"/>
      <c r="VAD47" s="207"/>
      <c r="VAE47" s="207"/>
      <c r="VAF47" s="207"/>
      <c r="VAG47" s="207"/>
      <c r="VAH47" s="207"/>
      <c r="VAI47" s="207"/>
      <c r="VAJ47" s="207"/>
      <c r="VAK47" s="207"/>
      <c r="VAL47" s="207"/>
      <c r="VAM47" s="207"/>
      <c r="VAN47" s="207"/>
      <c r="VAO47" s="207"/>
      <c r="VAP47" s="207"/>
      <c r="VAQ47" s="207"/>
      <c r="VAR47" s="207"/>
      <c r="VAS47" s="207"/>
      <c r="VAT47" s="207"/>
      <c r="VAU47" s="207"/>
      <c r="VAV47" s="207"/>
      <c r="VAW47" s="207"/>
      <c r="VAX47" s="207"/>
      <c r="VAY47" s="207"/>
      <c r="VAZ47" s="207"/>
      <c r="VBA47" s="207"/>
      <c r="VBB47" s="207"/>
      <c r="VBC47" s="207"/>
      <c r="VBD47" s="207"/>
      <c r="VBE47" s="207"/>
      <c r="VBF47" s="207"/>
      <c r="VBG47" s="207"/>
      <c r="VBH47" s="207"/>
      <c r="VBI47" s="207"/>
      <c r="VBJ47" s="207"/>
      <c r="VBK47" s="207"/>
      <c r="VBL47" s="207"/>
      <c r="VBM47" s="207"/>
      <c r="VBN47" s="207"/>
      <c r="VBO47" s="207"/>
      <c r="VBP47" s="207"/>
      <c r="VBQ47" s="207"/>
      <c r="VBR47" s="207"/>
      <c r="VBS47" s="207"/>
      <c r="VBT47" s="207"/>
      <c r="VBU47" s="207"/>
      <c r="VBV47" s="207"/>
      <c r="VBW47" s="207"/>
      <c r="VBX47" s="207"/>
      <c r="VBY47" s="207"/>
      <c r="VBZ47" s="207"/>
      <c r="VCA47" s="207"/>
      <c r="VCB47" s="207"/>
      <c r="VCC47" s="207"/>
      <c r="VCD47" s="207"/>
      <c r="VCE47" s="207"/>
      <c r="VCF47" s="207"/>
      <c r="VCG47" s="207"/>
      <c r="VCH47" s="207"/>
      <c r="VCI47" s="207"/>
      <c r="VCJ47" s="207"/>
      <c r="VCK47" s="207"/>
      <c r="VCL47" s="207"/>
      <c r="VCM47" s="207"/>
      <c r="VCN47" s="207"/>
      <c r="VCO47" s="207"/>
      <c r="VCP47" s="207"/>
      <c r="VCQ47" s="207"/>
      <c r="VCR47" s="207"/>
      <c r="VCS47" s="207"/>
      <c r="VCT47" s="207"/>
      <c r="VCU47" s="207"/>
      <c r="VCV47" s="207"/>
      <c r="VCW47" s="207"/>
      <c r="VCX47" s="207"/>
      <c r="VCY47" s="207"/>
      <c r="VCZ47" s="207"/>
      <c r="VDA47" s="207"/>
      <c r="VDB47" s="207"/>
      <c r="VDC47" s="207"/>
      <c r="VDD47" s="207"/>
      <c r="VDE47" s="207"/>
      <c r="VDF47" s="207"/>
      <c r="VDG47" s="207"/>
      <c r="VDH47" s="207"/>
      <c r="VDI47" s="207"/>
      <c r="VDJ47" s="207"/>
      <c r="VDK47" s="207"/>
      <c r="VDL47" s="207"/>
      <c r="VDM47" s="207"/>
      <c r="VDN47" s="207"/>
      <c r="VDO47" s="207"/>
      <c r="VDP47" s="207"/>
      <c r="VDQ47" s="207"/>
      <c r="VDR47" s="207"/>
      <c r="VDS47" s="207"/>
      <c r="VDT47" s="207"/>
      <c r="VDU47" s="207"/>
      <c r="VDV47" s="207"/>
      <c r="VDW47" s="207"/>
      <c r="VDX47" s="207"/>
      <c r="VDY47" s="207"/>
      <c r="VDZ47" s="207"/>
      <c r="VEA47" s="207"/>
      <c r="VEB47" s="207"/>
      <c r="VEC47" s="207"/>
      <c r="VED47" s="207"/>
      <c r="VEE47" s="207"/>
      <c r="VEF47" s="207"/>
      <c r="VEG47" s="207"/>
      <c r="VEH47" s="207"/>
      <c r="VEI47" s="207"/>
      <c r="VEJ47" s="207"/>
      <c r="VEK47" s="207"/>
      <c r="VEL47" s="207"/>
      <c r="VEM47" s="207"/>
      <c r="VEN47" s="207"/>
      <c r="VEO47" s="207"/>
      <c r="VEP47" s="207"/>
      <c r="VEQ47" s="207"/>
      <c r="VER47" s="207"/>
      <c r="VES47" s="207"/>
      <c r="VET47" s="207"/>
      <c r="VEU47" s="207"/>
      <c r="VEV47" s="207"/>
      <c r="VEW47" s="207"/>
      <c r="VEX47" s="207"/>
      <c r="VEY47" s="207"/>
      <c r="VEZ47" s="207"/>
      <c r="VFA47" s="207"/>
      <c r="VFB47" s="207"/>
      <c r="VFC47" s="207"/>
      <c r="VFD47" s="207"/>
      <c r="VFE47" s="207"/>
      <c r="VFF47" s="207"/>
      <c r="VFG47" s="207"/>
      <c r="VFH47" s="207"/>
      <c r="VFI47" s="207"/>
      <c r="VFJ47" s="207"/>
      <c r="VFK47" s="207"/>
      <c r="VFL47" s="207"/>
      <c r="VFM47" s="207"/>
      <c r="VFN47" s="207"/>
      <c r="VFO47" s="207"/>
      <c r="VFP47" s="207"/>
      <c r="VFQ47" s="207"/>
      <c r="VFR47" s="207"/>
      <c r="VFS47" s="207"/>
      <c r="VFT47" s="207"/>
      <c r="VFU47" s="207"/>
      <c r="VFV47" s="207"/>
      <c r="VFW47" s="207"/>
      <c r="VFX47" s="207"/>
      <c r="VFY47" s="207"/>
      <c r="VFZ47" s="207"/>
      <c r="VGA47" s="207"/>
      <c r="VGB47" s="207"/>
      <c r="VGC47" s="207"/>
      <c r="VGD47" s="207"/>
      <c r="VGE47" s="207"/>
      <c r="VGF47" s="207"/>
      <c r="VGG47" s="207"/>
      <c r="VGH47" s="207"/>
      <c r="VGI47" s="207"/>
      <c r="VGJ47" s="207"/>
      <c r="VGK47" s="207"/>
      <c r="VGL47" s="207"/>
      <c r="VGM47" s="207"/>
      <c r="VGN47" s="207"/>
      <c r="VGO47" s="207"/>
      <c r="VGP47" s="207"/>
      <c r="VGQ47" s="207"/>
      <c r="VGR47" s="207"/>
      <c r="VGS47" s="207"/>
      <c r="VGT47" s="207"/>
      <c r="VGU47" s="207"/>
      <c r="VGV47" s="207"/>
      <c r="VGW47" s="207"/>
      <c r="VGX47" s="207"/>
      <c r="VGY47" s="207"/>
      <c r="VGZ47" s="207"/>
      <c r="VHA47" s="207"/>
      <c r="VHB47" s="207"/>
      <c r="VHC47" s="207"/>
      <c r="VHD47" s="207"/>
      <c r="VHE47" s="207"/>
      <c r="VHF47" s="207"/>
      <c r="VHG47" s="207"/>
      <c r="VHH47" s="207"/>
      <c r="VHI47" s="207"/>
      <c r="VHJ47" s="207"/>
      <c r="VHK47" s="207"/>
      <c r="VHL47" s="207"/>
      <c r="VHM47" s="207"/>
      <c r="VHN47" s="207"/>
      <c r="VHO47" s="207"/>
      <c r="VHP47" s="207"/>
      <c r="VHQ47" s="207"/>
      <c r="VHR47" s="207"/>
      <c r="VHS47" s="207"/>
      <c r="VHT47" s="207"/>
      <c r="VHU47" s="207"/>
      <c r="VHV47" s="207"/>
      <c r="VHW47" s="207"/>
      <c r="VHX47" s="207"/>
      <c r="VHY47" s="207"/>
      <c r="VHZ47" s="207"/>
      <c r="VIA47" s="207"/>
      <c r="VIB47" s="207"/>
      <c r="VIC47" s="207"/>
      <c r="VID47" s="207"/>
      <c r="VIE47" s="207"/>
      <c r="VIF47" s="207"/>
      <c r="VIG47" s="207"/>
      <c r="VIH47" s="207"/>
      <c r="VII47" s="207"/>
      <c r="VIJ47" s="207"/>
      <c r="VIK47" s="207"/>
      <c r="VIL47" s="207"/>
      <c r="VIM47" s="207"/>
      <c r="VIN47" s="207"/>
      <c r="VIO47" s="207"/>
      <c r="VIP47" s="207"/>
      <c r="VIQ47" s="207"/>
      <c r="VIR47" s="207"/>
      <c r="VIS47" s="207"/>
      <c r="VIT47" s="207"/>
      <c r="VIU47" s="207"/>
      <c r="VIV47" s="207"/>
      <c r="VIW47" s="207"/>
      <c r="VIX47" s="207"/>
      <c r="VIY47" s="207"/>
      <c r="VIZ47" s="207"/>
      <c r="VJA47" s="207"/>
      <c r="VJB47" s="207"/>
      <c r="VJC47" s="207"/>
      <c r="VJD47" s="207"/>
      <c r="VJE47" s="207"/>
      <c r="VJF47" s="207"/>
      <c r="VJG47" s="207"/>
      <c r="VJH47" s="207"/>
      <c r="VJI47" s="207"/>
      <c r="VJJ47" s="207"/>
      <c r="VJK47" s="207"/>
      <c r="VJL47" s="207"/>
      <c r="VJM47" s="207"/>
      <c r="VJN47" s="207"/>
      <c r="VJO47" s="207"/>
      <c r="VJP47" s="207"/>
      <c r="VJQ47" s="207"/>
      <c r="VJR47" s="207"/>
      <c r="VJS47" s="207"/>
      <c r="VJT47" s="207"/>
      <c r="VJU47" s="207"/>
      <c r="VJV47" s="207"/>
      <c r="VJW47" s="207"/>
      <c r="VJX47" s="207"/>
      <c r="VJY47" s="207"/>
      <c r="VJZ47" s="207"/>
      <c r="VKA47" s="207"/>
      <c r="VKB47" s="207"/>
      <c r="VKC47" s="207"/>
      <c r="VKD47" s="207"/>
      <c r="VKE47" s="207"/>
      <c r="VKF47" s="207"/>
      <c r="VKG47" s="207"/>
      <c r="VKH47" s="207"/>
      <c r="VKI47" s="207"/>
      <c r="VKJ47" s="207"/>
      <c r="VKK47" s="207"/>
      <c r="VKL47" s="207"/>
      <c r="VKM47" s="207"/>
      <c r="VKN47" s="207"/>
      <c r="VKO47" s="207"/>
      <c r="VKP47" s="207"/>
      <c r="VKQ47" s="207"/>
      <c r="VKR47" s="207"/>
      <c r="VKS47" s="207"/>
      <c r="VKT47" s="207"/>
      <c r="VKU47" s="207"/>
      <c r="VKV47" s="207"/>
      <c r="VKW47" s="207"/>
      <c r="VKX47" s="207"/>
      <c r="VKY47" s="207"/>
      <c r="VKZ47" s="207"/>
      <c r="VLA47" s="207"/>
      <c r="VLB47" s="207"/>
      <c r="VLC47" s="207"/>
      <c r="VLD47" s="207"/>
      <c r="VLE47" s="207"/>
      <c r="VLF47" s="207"/>
      <c r="VLG47" s="207"/>
      <c r="VLH47" s="207"/>
      <c r="VLI47" s="207"/>
      <c r="VLJ47" s="207"/>
      <c r="VLK47" s="207"/>
      <c r="VLL47" s="207"/>
      <c r="VLM47" s="207"/>
      <c r="VLN47" s="207"/>
      <c r="VLO47" s="207"/>
      <c r="VLP47" s="207"/>
      <c r="VLQ47" s="207"/>
      <c r="VLR47" s="207"/>
      <c r="VLS47" s="207"/>
      <c r="VLT47" s="207"/>
      <c r="VLU47" s="207"/>
      <c r="VLV47" s="207"/>
      <c r="VLW47" s="207"/>
      <c r="VLX47" s="207"/>
      <c r="VLY47" s="207"/>
      <c r="VLZ47" s="207"/>
      <c r="VMA47" s="207"/>
      <c r="VMB47" s="207"/>
      <c r="VMC47" s="207"/>
      <c r="VMD47" s="207"/>
      <c r="VME47" s="207"/>
      <c r="VMF47" s="207"/>
      <c r="VMG47" s="207"/>
      <c r="VMH47" s="207"/>
      <c r="VMI47" s="207"/>
      <c r="VMJ47" s="207"/>
      <c r="VMK47" s="207"/>
      <c r="VML47" s="207"/>
      <c r="VMM47" s="207"/>
      <c r="VMN47" s="207"/>
      <c r="VMO47" s="207"/>
      <c r="VMP47" s="207"/>
      <c r="VMQ47" s="207"/>
      <c r="VMR47" s="207"/>
      <c r="VMS47" s="207"/>
      <c r="VMT47" s="207"/>
      <c r="VMU47" s="207"/>
      <c r="VMV47" s="207"/>
      <c r="VMW47" s="207"/>
      <c r="VMX47" s="207"/>
      <c r="VMY47" s="207"/>
      <c r="VMZ47" s="207"/>
      <c r="VNA47" s="207"/>
      <c r="VNB47" s="207"/>
      <c r="VNC47" s="207"/>
      <c r="VND47" s="207"/>
      <c r="VNE47" s="207"/>
      <c r="VNF47" s="207"/>
      <c r="VNG47" s="207"/>
      <c r="VNH47" s="207"/>
      <c r="VNI47" s="207"/>
      <c r="VNJ47" s="207"/>
      <c r="VNK47" s="207"/>
      <c r="VNL47" s="207"/>
      <c r="VNM47" s="207"/>
      <c r="VNN47" s="207"/>
      <c r="VNO47" s="207"/>
      <c r="VNP47" s="207"/>
      <c r="VNQ47" s="207"/>
      <c r="VNR47" s="207"/>
      <c r="VNS47" s="207"/>
      <c r="VNT47" s="207"/>
      <c r="VNU47" s="207"/>
      <c r="VNV47" s="207"/>
      <c r="VNW47" s="207"/>
      <c r="VNX47" s="207"/>
      <c r="VNY47" s="207"/>
      <c r="VNZ47" s="207"/>
      <c r="VOA47" s="207"/>
      <c r="VOB47" s="207"/>
      <c r="VOC47" s="207"/>
      <c r="VOD47" s="207"/>
      <c r="VOE47" s="207"/>
      <c r="VOF47" s="207"/>
      <c r="VOG47" s="207"/>
      <c r="VOH47" s="207"/>
      <c r="VOI47" s="207"/>
      <c r="VOJ47" s="207"/>
      <c r="VOK47" s="207"/>
      <c r="VOL47" s="207"/>
      <c r="VOM47" s="207"/>
      <c r="VON47" s="207"/>
      <c r="VOO47" s="207"/>
      <c r="VOP47" s="207"/>
      <c r="VOQ47" s="207"/>
      <c r="VOR47" s="207"/>
      <c r="VOS47" s="207"/>
      <c r="VOT47" s="207"/>
      <c r="VOU47" s="207"/>
      <c r="VOV47" s="207"/>
      <c r="VOW47" s="207"/>
      <c r="VOX47" s="207"/>
      <c r="VOY47" s="207"/>
      <c r="VOZ47" s="207"/>
      <c r="VPA47" s="207"/>
      <c r="VPB47" s="207"/>
      <c r="VPC47" s="207"/>
      <c r="VPD47" s="207"/>
      <c r="VPE47" s="207"/>
      <c r="VPF47" s="207"/>
      <c r="VPG47" s="207"/>
      <c r="VPH47" s="207"/>
      <c r="VPI47" s="207"/>
      <c r="VPJ47" s="207"/>
      <c r="VPK47" s="207"/>
      <c r="VPL47" s="207"/>
      <c r="VPM47" s="207"/>
      <c r="VPN47" s="207"/>
      <c r="VPO47" s="207"/>
      <c r="VPP47" s="207"/>
      <c r="VPQ47" s="207"/>
      <c r="VPR47" s="207"/>
      <c r="VPS47" s="207"/>
      <c r="VPT47" s="207"/>
      <c r="VPU47" s="207"/>
      <c r="VPV47" s="207"/>
      <c r="VPW47" s="207"/>
      <c r="VPX47" s="207"/>
      <c r="VPY47" s="207"/>
      <c r="VPZ47" s="207"/>
      <c r="VQA47" s="207"/>
      <c r="VQB47" s="207"/>
      <c r="VQC47" s="207"/>
      <c r="VQD47" s="207"/>
      <c r="VQE47" s="207"/>
      <c r="VQF47" s="207"/>
      <c r="VQG47" s="207"/>
      <c r="VQH47" s="207"/>
      <c r="VQI47" s="207"/>
      <c r="VQJ47" s="207"/>
      <c r="VQK47" s="207"/>
      <c r="VQL47" s="207"/>
      <c r="VQM47" s="207"/>
      <c r="VQN47" s="207"/>
      <c r="VQO47" s="207"/>
      <c r="VQP47" s="207"/>
      <c r="VQQ47" s="207"/>
      <c r="VQR47" s="207"/>
      <c r="VQS47" s="207"/>
      <c r="VQT47" s="207"/>
      <c r="VQU47" s="207"/>
      <c r="VQV47" s="207"/>
      <c r="VQW47" s="207"/>
      <c r="VQX47" s="207"/>
      <c r="VQY47" s="207"/>
      <c r="VQZ47" s="207"/>
      <c r="VRA47" s="207"/>
      <c r="VRB47" s="207"/>
      <c r="VRC47" s="207"/>
      <c r="VRD47" s="207"/>
      <c r="VRE47" s="207"/>
      <c r="VRF47" s="207"/>
      <c r="VRG47" s="207"/>
      <c r="VRH47" s="207"/>
      <c r="VRI47" s="207"/>
      <c r="VRJ47" s="207"/>
      <c r="VRK47" s="207"/>
      <c r="VRL47" s="207"/>
      <c r="VRM47" s="207"/>
      <c r="VRN47" s="207"/>
      <c r="VRO47" s="207"/>
      <c r="VRP47" s="207"/>
      <c r="VRQ47" s="207"/>
      <c r="VRR47" s="207"/>
      <c r="VRS47" s="207"/>
      <c r="VRT47" s="207"/>
      <c r="VRU47" s="207"/>
      <c r="VRV47" s="207"/>
      <c r="VRW47" s="207"/>
      <c r="VRX47" s="207"/>
      <c r="VRY47" s="207"/>
      <c r="VRZ47" s="207"/>
      <c r="VSA47" s="207"/>
      <c r="VSB47" s="207"/>
      <c r="VSC47" s="207"/>
      <c r="VSD47" s="207"/>
      <c r="VSE47" s="207"/>
      <c r="VSF47" s="207"/>
      <c r="VSG47" s="207"/>
      <c r="VSH47" s="207"/>
      <c r="VSI47" s="207"/>
      <c r="VSJ47" s="207"/>
      <c r="VSK47" s="207"/>
      <c r="VSL47" s="207"/>
      <c r="VSM47" s="207"/>
      <c r="VSN47" s="207"/>
      <c r="VSO47" s="207"/>
      <c r="VSP47" s="207"/>
      <c r="VSQ47" s="207"/>
      <c r="VSR47" s="207"/>
      <c r="VSS47" s="207"/>
      <c r="VST47" s="207"/>
      <c r="VSU47" s="207"/>
      <c r="VSV47" s="207"/>
      <c r="VSW47" s="207"/>
      <c r="VSX47" s="207"/>
      <c r="VSY47" s="207"/>
      <c r="VSZ47" s="207"/>
      <c r="VTA47" s="207"/>
      <c r="VTB47" s="207"/>
      <c r="VTC47" s="207"/>
      <c r="VTD47" s="207"/>
      <c r="VTE47" s="207"/>
      <c r="VTF47" s="207"/>
      <c r="VTG47" s="207"/>
      <c r="VTH47" s="207"/>
      <c r="VTI47" s="207"/>
      <c r="VTJ47" s="207"/>
      <c r="VTK47" s="207"/>
      <c r="VTL47" s="207"/>
      <c r="VTM47" s="207"/>
      <c r="VTN47" s="207"/>
      <c r="VTO47" s="207"/>
      <c r="VTP47" s="207"/>
      <c r="VTQ47" s="207"/>
      <c r="VTR47" s="207"/>
      <c r="VTS47" s="207"/>
      <c r="VTT47" s="207"/>
      <c r="VTU47" s="207"/>
      <c r="VTV47" s="207"/>
      <c r="VTW47" s="207"/>
      <c r="VTX47" s="207"/>
      <c r="VTY47" s="207"/>
      <c r="VTZ47" s="207"/>
      <c r="VUA47" s="207"/>
      <c r="VUB47" s="207"/>
      <c r="VUC47" s="207"/>
      <c r="VUD47" s="207"/>
      <c r="VUE47" s="207"/>
      <c r="VUF47" s="207"/>
      <c r="VUG47" s="207"/>
      <c r="VUH47" s="207"/>
      <c r="VUI47" s="207"/>
      <c r="VUJ47" s="207"/>
      <c r="VUK47" s="207"/>
      <c r="VUL47" s="207"/>
      <c r="VUM47" s="207"/>
      <c r="VUN47" s="207"/>
      <c r="VUO47" s="207"/>
      <c r="VUP47" s="207"/>
      <c r="VUQ47" s="207"/>
      <c r="VUR47" s="207"/>
      <c r="VUS47" s="207"/>
      <c r="VUT47" s="207"/>
      <c r="VUU47" s="207"/>
      <c r="VUV47" s="207"/>
      <c r="VUW47" s="207"/>
      <c r="VUX47" s="207"/>
      <c r="VUY47" s="207"/>
      <c r="VUZ47" s="207"/>
      <c r="VVA47" s="207"/>
      <c r="VVB47" s="207"/>
      <c r="VVC47" s="207"/>
      <c r="VVD47" s="207"/>
      <c r="VVE47" s="207"/>
      <c r="VVF47" s="207"/>
      <c r="VVG47" s="207"/>
      <c r="VVH47" s="207"/>
      <c r="VVI47" s="207"/>
      <c r="VVJ47" s="207"/>
      <c r="VVK47" s="207"/>
      <c r="VVL47" s="207"/>
      <c r="VVM47" s="207"/>
      <c r="VVN47" s="207"/>
      <c r="VVO47" s="207"/>
      <c r="VVP47" s="207"/>
      <c r="VVQ47" s="207"/>
      <c r="VVR47" s="207"/>
      <c r="VVS47" s="207"/>
      <c r="VVT47" s="207"/>
      <c r="VVU47" s="207"/>
      <c r="VVV47" s="207"/>
      <c r="VVW47" s="207"/>
      <c r="VVX47" s="207"/>
      <c r="VVY47" s="207"/>
      <c r="VVZ47" s="207"/>
      <c r="VWA47" s="207"/>
      <c r="VWB47" s="207"/>
      <c r="VWC47" s="207"/>
      <c r="VWD47" s="207"/>
      <c r="VWE47" s="207"/>
      <c r="VWF47" s="207"/>
      <c r="VWG47" s="207"/>
      <c r="VWH47" s="207"/>
      <c r="VWI47" s="207"/>
      <c r="VWJ47" s="207"/>
      <c r="VWK47" s="207"/>
      <c r="VWL47" s="207"/>
      <c r="VWM47" s="207"/>
      <c r="VWN47" s="207"/>
      <c r="VWO47" s="207"/>
      <c r="VWP47" s="207"/>
      <c r="VWQ47" s="207"/>
      <c r="VWR47" s="207"/>
      <c r="VWS47" s="207"/>
      <c r="VWT47" s="207"/>
      <c r="VWU47" s="207"/>
      <c r="VWV47" s="207"/>
      <c r="VWW47" s="207"/>
      <c r="VWX47" s="207"/>
      <c r="VWY47" s="207"/>
      <c r="VWZ47" s="207"/>
      <c r="VXA47" s="207"/>
      <c r="VXB47" s="207"/>
      <c r="VXC47" s="207"/>
      <c r="VXD47" s="207"/>
      <c r="VXE47" s="207"/>
      <c r="VXF47" s="207"/>
      <c r="VXG47" s="207"/>
      <c r="VXH47" s="207"/>
      <c r="VXI47" s="207"/>
      <c r="VXJ47" s="207"/>
      <c r="VXK47" s="207"/>
      <c r="VXL47" s="207"/>
      <c r="VXM47" s="207"/>
      <c r="VXN47" s="207"/>
      <c r="VXO47" s="207"/>
      <c r="VXP47" s="207"/>
      <c r="VXQ47" s="207"/>
      <c r="VXR47" s="207"/>
      <c r="VXS47" s="207"/>
      <c r="VXT47" s="207"/>
      <c r="VXU47" s="207"/>
      <c r="VXV47" s="207"/>
      <c r="VXW47" s="207"/>
      <c r="VXX47" s="207"/>
      <c r="VXY47" s="207"/>
      <c r="VXZ47" s="207"/>
      <c r="VYA47" s="207"/>
      <c r="VYB47" s="207"/>
      <c r="VYC47" s="207"/>
      <c r="VYD47" s="207"/>
      <c r="VYE47" s="207"/>
      <c r="VYF47" s="207"/>
      <c r="VYG47" s="207"/>
      <c r="VYH47" s="207"/>
      <c r="VYI47" s="207"/>
      <c r="VYJ47" s="207"/>
      <c r="VYK47" s="207"/>
      <c r="VYL47" s="207"/>
      <c r="VYM47" s="207"/>
      <c r="VYN47" s="207"/>
      <c r="VYO47" s="207"/>
      <c r="VYP47" s="207"/>
      <c r="VYQ47" s="207"/>
      <c r="VYR47" s="207"/>
      <c r="VYS47" s="207"/>
      <c r="VYT47" s="207"/>
      <c r="VYU47" s="207"/>
      <c r="VYV47" s="207"/>
      <c r="VYW47" s="207"/>
      <c r="VYX47" s="207"/>
      <c r="VYY47" s="207"/>
      <c r="VYZ47" s="207"/>
      <c r="VZA47" s="207"/>
      <c r="VZB47" s="207"/>
      <c r="VZC47" s="207"/>
      <c r="VZD47" s="207"/>
      <c r="VZE47" s="207"/>
      <c r="VZF47" s="207"/>
      <c r="VZG47" s="207"/>
      <c r="VZH47" s="207"/>
      <c r="VZI47" s="207"/>
      <c r="VZJ47" s="207"/>
      <c r="VZK47" s="207"/>
      <c r="VZL47" s="207"/>
      <c r="VZM47" s="207"/>
      <c r="VZN47" s="207"/>
      <c r="VZO47" s="207"/>
      <c r="VZP47" s="207"/>
      <c r="VZQ47" s="207"/>
      <c r="VZR47" s="207"/>
      <c r="VZS47" s="207"/>
      <c r="VZT47" s="207"/>
      <c r="VZU47" s="207"/>
      <c r="VZV47" s="207"/>
      <c r="VZW47" s="207"/>
      <c r="VZX47" s="207"/>
      <c r="VZY47" s="207"/>
      <c r="VZZ47" s="207"/>
      <c r="WAA47" s="207"/>
      <c r="WAB47" s="207"/>
      <c r="WAC47" s="207"/>
      <c r="WAD47" s="207"/>
      <c r="WAE47" s="207"/>
      <c r="WAF47" s="207"/>
      <c r="WAG47" s="207"/>
      <c r="WAH47" s="207"/>
      <c r="WAI47" s="207"/>
      <c r="WAJ47" s="207"/>
      <c r="WAK47" s="207"/>
      <c r="WAL47" s="207"/>
      <c r="WAM47" s="207"/>
      <c r="WAN47" s="207"/>
      <c r="WAO47" s="207"/>
      <c r="WAP47" s="207"/>
      <c r="WAQ47" s="207"/>
      <c r="WAR47" s="207"/>
      <c r="WAS47" s="207"/>
      <c r="WAT47" s="207"/>
      <c r="WAU47" s="207"/>
      <c r="WAV47" s="207"/>
      <c r="WAW47" s="207"/>
      <c r="WAX47" s="207"/>
      <c r="WAY47" s="207"/>
      <c r="WAZ47" s="207"/>
      <c r="WBA47" s="207"/>
      <c r="WBB47" s="207"/>
      <c r="WBC47" s="207"/>
      <c r="WBD47" s="207"/>
      <c r="WBE47" s="207"/>
      <c r="WBF47" s="207"/>
      <c r="WBG47" s="207"/>
      <c r="WBH47" s="207"/>
      <c r="WBI47" s="207"/>
      <c r="WBJ47" s="207"/>
      <c r="WBK47" s="207"/>
      <c r="WBL47" s="207"/>
      <c r="WBM47" s="207"/>
      <c r="WBN47" s="207"/>
      <c r="WBO47" s="207"/>
      <c r="WBP47" s="207"/>
      <c r="WBQ47" s="207"/>
      <c r="WBR47" s="207"/>
      <c r="WBS47" s="207"/>
      <c r="WBT47" s="207"/>
      <c r="WBU47" s="207"/>
      <c r="WBV47" s="207"/>
      <c r="WBW47" s="207"/>
      <c r="WBX47" s="207"/>
      <c r="WBY47" s="207"/>
      <c r="WBZ47" s="207"/>
      <c r="WCA47" s="207"/>
      <c r="WCB47" s="207"/>
      <c r="WCC47" s="207"/>
      <c r="WCD47" s="207"/>
      <c r="WCE47" s="207"/>
      <c r="WCF47" s="207"/>
      <c r="WCG47" s="207"/>
      <c r="WCH47" s="207"/>
      <c r="WCI47" s="207"/>
      <c r="WCJ47" s="207"/>
      <c r="WCK47" s="207"/>
      <c r="WCL47" s="207"/>
      <c r="WCM47" s="207"/>
      <c r="WCN47" s="207"/>
      <c r="WCO47" s="207"/>
      <c r="WCP47" s="207"/>
      <c r="WCQ47" s="207"/>
      <c r="WCR47" s="207"/>
      <c r="WCS47" s="207"/>
      <c r="WCT47" s="207"/>
      <c r="WCU47" s="207"/>
      <c r="WCV47" s="207"/>
      <c r="WCW47" s="207"/>
      <c r="WCX47" s="207"/>
      <c r="WCY47" s="207"/>
      <c r="WCZ47" s="207"/>
      <c r="WDA47" s="207"/>
      <c r="WDB47" s="207"/>
      <c r="WDC47" s="207"/>
      <c r="WDD47" s="207"/>
      <c r="WDE47" s="207"/>
      <c r="WDF47" s="207"/>
      <c r="WDG47" s="207"/>
      <c r="WDH47" s="207"/>
      <c r="WDI47" s="207"/>
      <c r="WDJ47" s="207"/>
      <c r="WDK47" s="207"/>
      <c r="WDL47" s="207"/>
      <c r="WDM47" s="207"/>
      <c r="WDN47" s="207"/>
      <c r="WDO47" s="207"/>
      <c r="WDP47" s="207"/>
      <c r="WDQ47" s="207"/>
      <c r="WDR47" s="207"/>
      <c r="WDS47" s="207"/>
      <c r="WDT47" s="207"/>
      <c r="WDU47" s="207"/>
      <c r="WDV47" s="207"/>
      <c r="WDW47" s="207"/>
      <c r="WDX47" s="207"/>
      <c r="WDY47" s="207"/>
      <c r="WDZ47" s="207"/>
      <c r="WEA47" s="207"/>
      <c r="WEB47" s="207"/>
      <c r="WEC47" s="207"/>
      <c r="WED47" s="207"/>
      <c r="WEE47" s="207"/>
      <c r="WEF47" s="207"/>
      <c r="WEG47" s="207"/>
      <c r="WEH47" s="207"/>
      <c r="WEI47" s="207"/>
      <c r="WEJ47" s="207"/>
      <c r="WEK47" s="207"/>
      <c r="WEL47" s="207"/>
      <c r="WEM47" s="207"/>
      <c r="WEN47" s="207"/>
      <c r="WEO47" s="207"/>
      <c r="WEP47" s="207"/>
      <c r="WEQ47" s="207"/>
      <c r="WER47" s="207"/>
      <c r="WES47" s="207"/>
      <c r="WET47" s="207"/>
      <c r="WEU47" s="207"/>
      <c r="WEV47" s="207"/>
      <c r="WEW47" s="207"/>
      <c r="WEX47" s="207"/>
      <c r="WEY47" s="207"/>
      <c r="WEZ47" s="207"/>
      <c r="WFA47" s="207"/>
      <c r="WFB47" s="207"/>
      <c r="WFC47" s="207"/>
      <c r="WFD47" s="207"/>
      <c r="WFE47" s="207"/>
      <c r="WFF47" s="207"/>
      <c r="WFG47" s="207"/>
      <c r="WFH47" s="207"/>
      <c r="WFI47" s="207"/>
      <c r="WFJ47" s="207"/>
      <c r="WFK47" s="207"/>
      <c r="WFL47" s="207"/>
      <c r="WFM47" s="207"/>
      <c r="WFN47" s="207"/>
      <c r="WFO47" s="207"/>
      <c r="WFP47" s="207"/>
      <c r="WFQ47" s="207"/>
      <c r="WFR47" s="207"/>
      <c r="WFS47" s="207"/>
      <c r="WFT47" s="207"/>
      <c r="WFU47" s="207"/>
      <c r="WFV47" s="207"/>
      <c r="WFW47" s="207"/>
      <c r="WFX47" s="207"/>
      <c r="WFY47" s="207"/>
      <c r="WFZ47" s="207"/>
      <c r="WGA47" s="207"/>
      <c r="WGB47" s="207"/>
      <c r="WGC47" s="207"/>
      <c r="WGD47" s="207"/>
      <c r="WGE47" s="207"/>
      <c r="WGF47" s="207"/>
      <c r="WGG47" s="207"/>
      <c r="WGH47" s="207"/>
      <c r="WGI47" s="207"/>
      <c r="WGJ47" s="207"/>
      <c r="WGK47" s="207"/>
      <c r="WGL47" s="207"/>
      <c r="WGM47" s="207"/>
      <c r="WGN47" s="207"/>
      <c r="WGO47" s="207"/>
      <c r="WGP47" s="207"/>
      <c r="WGQ47" s="207"/>
      <c r="WGR47" s="207"/>
      <c r="WGS47" s="207"/>
      <c r="WGT47" s="207"/>
      <c r="WGU47" s="207"/>
      <c r="WGV47" s="207"/>
      <c r="WGW47" s="207"/>
      <c r="WGX47" s="207"/>
      <c r="WGY47" s="207"/>
      <c r="WGZ47" s="207"/>
      <c r="WHA47" s="207"/>
      <c r="WHB47" s="207"/>
      <c r="WHC47" s="207"/>
      <c r="WHD47" s="207"/>
      <c r="WHE47" s="207"/>
      <c r="WHF47" s="207"/>
      <c r="WHG47" s="207"/>
      <c r="WHH47" s="207"/>
      <c r="WHI47" s="207"/>
      <c r="WHJ47" s="207"/>
      <c r="WHK47" s="207"/>
      <c r="WHL47" s="207"/>
      <c r="WHM47" s="207"/>
      <c r="WHN47" s="207"/>
      <c r="WHO47" s="207"/>
      <c r="WHP47" s="207"/>
      <c r="WHQ47" s="207"/>
      <c r="WHR47" s="207"/>
      <c r="WHS47" s="207"/>
      <c r="WHT47" s="207"/>
      <c r="WHU47" s="207"/>
      <c r="WHV47" s="207"/>
      <c r="WHW47" s="207"/>
      <c r="WHX47" s="207"/>
      <c r="WHY47" s="207"/>
      <c r="WHZ47" s="207"/>
      <c r="WIA47" s="207"/>
      <c r="WIB47" s="207"/>
      <c r="WIC47" s="207"/>
      <c r="WID47" s="207"/>
      <c r="WIE47" s="207"/>
      <c r="WIF47" s="207"/>
      <c r="WIG47" s="207"/>
      <c r="WIH47" s="207"/>
      <c r="WII47" s="207"/>
      <c r="WIJ47" s="207"/>
      <c r="WIK47" s="207"/>
      <c r="WIL47" s="207"/>
      <c r="WIM47" s="207"/>
      <c r="WIN47" s="207"/>
      <c r="WIO47" s="207"/>
      <c r="WIP47" s="207"/>
      <c r="WIQ47" s="207"/>
      <c r="WIR47" s="207"/>
      <c r="WIS47" s="207"/>
      <c r="WIT47" s="207"/>
      <c r="WIU47" s="207"/>
      <c r="WIV47" s="207"/>
      <c r="WIW47" s="207"/>
      <c r="WIX47" s="207"/>
      <c r="WIY47" s="207"/>
      <c r="WIZ47" s="207"/>
      <c r="WJA47" s="207"/>
      <c r="WJB47" s="207"/>
      <c r="WJC47" s="207"/>
      <c r="WJD47" s="207"/>
      <c r="WJE47" s="207"/>
      <c r="WJF47" s="207"/>
      <c r="WJG47" s="207"/>
      <c r="WJH47" s="207"/>
      <c r="WJI47" s="207"/>
      <c r="WJJ47" s="207"/>
      <c r="WJK47" s="207"/>
      <c r="WJL47" s="207"/>
      <c r="WJM47" s="207"/>
      <c r="WJN47" s="207"/>
      <c r="WJO47" s="207"/>
      <c r="WJP47" s="207"/>
      <c r="WJQ47" s="207"/>
      <c r="WJR47" s="207"/>
      <c r="WJS47" s="207"/>
      <c r="WJT47" s="207"/>
      <c r="WJU47" s="207"/>
      <c r="WJV47" s="207"/>
      <c r="WJW47" s="207"/>
      <c r="WJX47" s="207"/>
      <c r="WJY47" s="207"/>
      <c r="WJZ47" s="207"/>
      <c r="WKA47" s="207"/>
      <c r="WKB47" s="207"/>
      <c r="WKC47" s="207"/>
      <c r="WKD47" s="207"/>
      <c r="WKE47" s="207"/>
      <c r="WKF47" s="207"/>
      <c r="WKG47" s="207"/>
      <c r="WKH47" s="207"/>
      <c r="WKI47" s="207"/>
      <c r="WKJ47" s="207"/>
      <c r="WKK47" s="207"/>
      <c r="WKL47" s="207"/>
      <c r="WKM47" s="207"/>
      <c r="WKN47" s="207"/>
      <c r="WKO47" s="207"/>
      <c r="WKP47" s="207"/>
      <c r="WKQ47" s="207"/>
      <c r="WKR47" s="207"/>
      <c r="WKS47" s="207"/>
      <c r="WKT47" s="207"/>
      <c r="WKU47" s="207"/>
      <c r="WKV47" s="207"/>
      <c r="WKW47" s="207"/>
      <c r="WKX47" s="207"/>
      <c r="WKY47" s="207"/>
      <c r="WKZ47" s="207"/>
      <c r="WLA47" s="207"/>
      <c r="WLB47" s="207"/>
      <c r="WLC47" s="207"/>
      <c r="WLD47" s="207"/>
      <c r="WLE47" s="207"/>
      <c r="WLF47" s="207"/>
      <c r="WLG47" s="207"/>
      <c r="WLH47" s="207"/>
      <c r="WLI47" s="207"/>
      <c r="WLJ47" s="207"/>
      <c r="WLK47" s="207"/>
      <c r="WLL47" s="207"/>
      <c r="WLM47" s="207"/>
      <c r="WLN47" s="207"/>
      <c r="WLO47" s="207"/>
      <c r="WLP47" s="207"/>
      <c r="WLQ47" s="207"/>
      <c r="WLR47" s="207"/>
      <c r="WLS47" s="207"/>
      <c r="WLT47" s="207"/>
      <c r="WLU47" s="207"/>
      <c r="WLV47" s="207"/>
      <c r="WLW47" s="207"/>
      <c r="WLX47" s="207"/>
      <c r="WLY47" s="207"/>
      <c r="WLZ47" s="207"/>
      <c r="WMA47" s="207"/>
      <c r="WMB47" s="207"/>
      <c r="WMC47" s="207"/>
      <c r="WMD47" s="207"/>
      <c r="WME47" s="207"/>
      <c r="WMF47" s="207"/>
      <c r="WMG47" s="207"/>
      <c r="WMH47" s="207"/>
      <c r="WMI47" s="207"/>
      <c r="WMJ47" s="207"/>
      <c r="WMK47" s="207"/>
      <c r="WML47" s="207"/>
      <c r="WMM47" s="207"/>
      <c r="WMN47" s="207"/>
      <c r="WMO47" s="207"/>
      <c r="WMP47" s="207"/>
      <c r="WMQ47" s="207"/>
      <c r="WMR47" s="207"/>
      <c r="WMS47" s="207"/>
      <c r="WMT47" s="207"/>
      <c r="WMU47" s="207"/>
      <c r="WMV47" s="207"/>
      <c r="WMW47" s="207"/>
      <c r="WMX47" s="207"/>
      <c r="WMY47" s="207"/>
      <c r="WMZ47" s="207"/>
      <c r="WNA47" s="207"/>
      <c r="WNB47" s="207"/>
      <c r="WNC47" s="207"/>
      <c r="WND47" s="207"/>
      <c r="WNE47" s="207"/>
      <c r="WNF47" s="207"/>
      <c r="WNG47" s="207"/>
      <c r="WNH47" s="207"/>
      <c r="WNI47" s="207"/>
      <c r="WNJ47" s="207"/>
      <c r="WNK47" s="207"/>
      <c r="WNL47" s="207"/>
      <c r="WNM47" s="207"/>
      <c r="WNN47" s="207"/>
      <c r="WNO47" s="207"/>
      <c r="WNP47" s="207"/>
      <c r="WNQ47" s="207"/>
      <c r="WNR47" s="207"/>
      <c r="WNS47" s="207"/>
      <c r="WNT47" s="207"/>
      <c r="WNU47" s="207"/>
      <c r="WNV47" s="207"/>
      <c r="WNW47" s="207"/>
      <c r="WNX47" s="207"/>
      <c r="WNY47" s="207"/>
      <c r="WNZ47" s="207"/>
      <c r="WOA47" s="207"/>
      <c r="WOB47" s="207"/>
      <c r="WOC47" s="207"/>
      <c r="WOD47" s="207"/>
      <c r="WOE47" s="207"/>
      <c r="WOF47" s="207"/>
      <c r="WOG47" s="207"/>
      <c r="WOH47" s="207"/>
      <c r="WOI47" s="207"/>
      <c r="WOJ47" s="207"/>
      <c r="WOK47" s="207"/>
      <c r="WOL47" s="207"/>
      <c r="WOM47" s="207"/>
      <c r="WON47" s="207"/>
      <c r="WOO47" s="207"/>
      <c r="WOP47" s="207"/>
      <c r="WOQ47" s="207"/>
      <c r="WOR47" s="207"/>
      <c r="WOS47" s="207"/>
      <c r="WOT47" s="207"/>
      <c r="WOU47" s="207"/>
      <c r="WOV47" s="207"/>
      <c r="WOW47" s="207"/>
      <c r="WOX47" s="207"/>
      <c r="WOY47" s="207"/>
      <c r="WOZ47" s="207"/>
      <c r="WPA47" s="207"/>
      <c r="WPB47" s="207"/>
      <c r="WPC47" s="207"/>
      <c r="WPD47" s="207"/>
      <c r="WPE47" s="207"/>
      <c r="WPF47" s="207"/>
      <c r="WPG47" s="207"/>
      <c r="WPH47" s="207"/>
      <c r="WPI47" s="207"/>
      <c r="WPJ47" s="207"/>
      <c r="WPK47" s="207"/>
      <c r="WPL47" s="207"/>
      <c r="WPM47" s="207"/>
      <c r="WPN47" s="207"/>
      <c r="WPO47" s="207"/>
      <c r="WPP47" s="207"/>
      <c r="WPQ47" s="207"/>
      <c r="WPR47" s="207"/>
      <c r="WPS47" s="207"/>
      <c r="WPT47" s="207"/>
      <c r="WPU47" s="207"/>
      <c r="WPV47" s="207"/>
      <c r="WPW47" s="207"/>
      <c r="WPX47" s="207"/>
      <c r="WPY47" s="207"/>
      <c r="WPZ47" s="207"/>
      <c r="WQA47" s="207"/>
      <c r="WQB47" s="207"/>
      <c r="WQC47" s="207"/>
      <c r="WQD47" s="207"/>
      <c r="WQE47" s="207"/>
      <c r="WQF47" s="207"/>
      <c r="WQG47" s="207"/>
      <c r="WQH47" s="207"/>
      <c r="WQI47" s="207"/>
      <c r="WQJ47" s="207"/>
      <c r="WQK47" s="207"/>
      <c r="WQL47" s="207"/>
      <c r="WQM47" s="207"/>
      <c r="WQN47" s="207"/>
      <c r="WQO47" s="207"/>
      <c r="WQP47" s="207"/>
      <c r="WQQ47" s="207"/>
      <c r="WQR47" s="207"/>
      <c r="WQS47" s="207"/>
      <c r="WQT47" s="207"/>
      <c r="WQU47" s="207"/>
      <c r="WQV47" s="207"/>
      <c r="WQW47" s="207"/>
      <c r="WQX47" s="207"/>
      <c r="WQY47" s="207"/>
      <c r="WQZ47" s="207"/>
      <c r="WRA47" s="207"/>
      <c r="WRB47" s="207"/>
      <c r="WRC47" s="207"/>
      <c r="WRD47" s="207"/>
      <c r="WRE47" s="207"/>
      <c r="WRF47" s="207"/>
      <c r="WRG47" s="207"/>
      <c r="WRH47" s="207"/>
      <c r="WRI47" s="207"/>
      <c r="WRJ47" s="207"/>
      <c r="WRK47" s="207"/>
      <c r="WRL47" s="207"/>
      <c r="WRM47" s="207"/>
      <c r="WRN47" s="207"/>
      <c r="WRO47" s="207"/>
      <c r="WRP47" s="207"/>
      <c r="WRQ47" s="207"/>
      <c r="WRR47" s="207"/>
      <c r="WRS47" s="207"/>
      <c r="WRT47" s="207"/>
      <c r="WRU47" s="207"/>
      <c r="WRV47" s="207"/>
      <c r="WRW47" s="207"/>
      <c r="WRX47" s="207"/>
      <c r="WRY47" s="207"/>
      <c r="WRZ47" s="207"/>
      <c r="WSA47" s="207"/>
      <c r="WSB47" s="207"/>
      <c r="WSC47" s="207"/>
      <c r="WSD47" s="207"/>
      <c r="WSE47" s="207"/>
      <c r="WSF47" s="207"/>
      <c r="WSG47" s="207"/>
      <c r="WSH47" s="207"/>
      <c r="WSI47" s="207"/>
      <c r="WSJ47" s="207"/>
      <c r="WSK47" s="207"/>
      <c r="WSL47" s="207"/>
      <c r="WSM47" s="207"/>
      <c r="WSN47" s="207"/>
      <c r="WSO47" s="207"/>
      <c r="WSP47" s="207"/>
      <c r="WSQ47" s="207"/>
      <c r="WSR47" s="207"/>
      <c r="WSS47" s="207"/>
      <c r="WST47" s="207"/>
      <c r="WSU47" s="207"/>
      <c r="WSV47" s="207"/>
      <c r="WSW47" s="207"/>
      <c r="WSX47" s="207"/>
      <c r="WSY47" s="207"/>
      <c r="WSZ47" s="207"/>
      <c r="WTA47" s="207"/>
      <c r="WTB47" s="207"/>
      <c r="WTC47" s="207"/>
      <c r="WTD47" s="207"/>
      <c r="WTE47" s="207"/>
      <c r="WTF47" s="207"/>
      <c r="WTG47" s="207"/>
      <c r="WTH47" s="207"/>
      <c r="WTI47" s="207"/>
      <c r="WTJ47" s="207"/>
      <c r="WTK47" s="207"/>
      <c r="WTL47" s="207"/>
      <c r="WTM47" s="207"/>
      <c r="WTN47" s="207"/>
      <c r="WTO47" s="207"/>
      <c r="WTP47" s="207"/>
      <c r="WTQ47" s="207"/>
      <c r="WTR47" s="207"/>
      <c r="WTS47" s="207"/>
      <c r="WTT47" s="207"/>
      <c r="WTU47" s="207"/>
      <c r="WTV47" s="207"/>
      <c r="WTW47" s="207"/>
      <c r="WTX47" s="207"/>
      <c r="WTY47" s="207"/>
      <c r="WTZ47" s="207"/>
      <c r="WUA47" s="207"/>
      <c r="WUB47" s="207"/>
      <c r="WUC47" s="207"/>
      <c r="WUD47" s="207"/>
      <c r="WUE47" s="207"/>
      <c r="WUF47" s="207"/>
      <c r="WUG47" s="207"/>
      <c r="WUH47" s="207"/>
      <c r="WUI47" s="207"/>
      <c r="WUJ47" s="207"/>
      <c r="WUK47" s="207"/>
      <c r="WUL47" s="207"/>
      <c r="WUM47" s="207"/>
      <c r="WUN47" s="207"/>
      <c r="WUO47" s="207"/>
      <c r="WUP47" s="207"/>
      <c r="WUQ47" s="207"/>
      <c r="WUR47" s="207"/>
      <c r="WUS47" s="207"/>
      <c r="WUT47" s="207"/>
      <c r="WUU47" s="207"/>
      <c r="WUV47" s="207"/>
      <c r="WUW47" s="207"/>
      <c r="WUX47" s="207"/>
      <c r="WUY47" s="207"/>
      <c r="WUZ47" s="207"/>
      <c r="WVA47" s="207"/>
      <c r="WVB47" s="207"/>
      <c r="WVC47" s="207"/>
      <c r="WVD47" s="207"/>
      <c r="WVE47" s="207"/>
      <c r="WVF47" s="207"/>
      <c r="WVG47" s="207"/>
      <c r="WVH47" s="207"/>
      <c r="WVI47" s="207"/>
      <c r="WVJ47" s="207"/>
      <c r="WVK47" s="207"/>
      <c r="WVL47" s="207"/>
      <c r="WVM47" s="207"/>
      <c r="WVN47" s="207"/>
      <c r="WVO47" s="207"/>
      <c r="WVP47" s="207"/>
      <c r="WVQ47" s="207"/>
      <c r="WVR47" s="207"/>
      <c r="WVS47" s="207"/>
      <c r="WVT47" s="207"/>
      <c r="WVU47" s="207"/>
      <c r="WVV47" s="207"/>
      <c r="WVW47" s="207"/>
      <c r="WVX47" s="207"/>
      <c r="WVY47" s="207"/>
      <c r="WVZ47" s="207"/>
      <c r="WWA47" s="207"/>
      <c r="WWB47" s="207"/>
      <c r="WWC47" s="207"/>
      <c r="WWD47" s="207"/>
      <c r="WWE47" s="207"/>
      <c r="WWF47" s="207"/>
      <c r="WWG47" s="207"/>
      <c r="WWH47" s="207"/>
      <c r="WWI47" s="207"/>
      <c r="WWJ47" s="207"/>
      <c r="WWK47" s="207"/>
      <c r="WWL47" s="207"/>
      <c r="WWM47" s="207"/>
      <c r="WWN47" s="207"/>
      <c r="WWO47" s="207"/>
      <c r="WWP47" s="207"/>
      <c r="WWQ47" s="207"/>
      <c r="WWR47" s="207"/>
      <c r="WWS47" s="207"/>
      <c r="WWT47" s="207"/>
      <c r="WWU47" s="207"/>
      <c r="WWV47" s="207"/>
      <c r="WWW47" s="207"/>
      <c r="WWX47" s="207"/>
      <c r="WWY47" s="207"/>
      <c r="WWZ47" s="207"/>
      <c r="WXA47" s="207"/>
      <c r="WXB47" s="207"/>
      <c r="WXC47" s="207"/>
      <c r="WXD47" s="207"/>
      <c r="WXE47" s="207"/>
      <c r="WXF47" s="207"/>
      <c r="WXG47" s="207"/>
      <c r="WXH47" s="207"/>
      <c r="WXI47" s="207"/>
      <c r="WXJ47" s="207"/>
      <c r="WXK47" s="207"/>
      <c r="WXL47" s="207"/>
      <c r="WXM47" s="207"/>
      <c r="WXN47" s="207"/>
      <c r="WXO47" s="207"/>
      <c r="WXP47" s="207"/>
      <c r="WXQ47" s="207"/>
      <c r="WXR47" s="207"/>
      <c r="WXS47" s="207"/>
      <c r="WXT47" s="207"/>
      <c r="WXU47" s="207"/>
      <c r="WXV47" s="207"/>
      <c r="WXW47" s="207"/>
      <c r="WXX47" s="207"/>
      <c r="WXY47" s="207"/>
      <c r="WXZ47" s="207"/>
      <c r="WYA47" s="207"/>
      <c r="WYB47" s="207"/>
      <c r="WYC47" s="207"/>
      <c r="WYD47" s="207"/>
      <c r="WYE47" s="207"/>
      <c r="WYF47" s="207"/>
      <c r="WYG47" s="207"/>
      <c r="WYH47" s="207"/>
      <c r="WYI47" s="207"/>
      <c r="WYJ47" s="207"/>
      <c r="WYK47" s="207"/>
      <c r="WYL47" s="207"/>
      <c r="WYM47" s="207"/>
      <c r="WYN47" s="207"/>
      <c r="WYO47" s="207"/>
      <c r="WYP47" s="207"/>
      <c r="WYQ47" s="207"/>
      <c r="WYR47" s="207"/>
      <c r="WYS47" s="207"/>
      <c r="WYT47" s="207"/>
      <c r="WYU47" s="207"/>
      <c r="WYV47" s="207"/>
      <c r="WYW47" s="207"/>
      <c r="WYX47" s="207"/>
      <c r="WYY47" s="207"/>
      <c r="WYZ47" s="207"/>
      <c r="WZA47" s="207"/>
      <c r="WZB47" s="207"/>
      <c r="WZC47" s="207"/>
      <c r="WZD47" s="207"/>
      <c r="WZE47" s="207"/>
      <c r="WZF47" s="207"/>
      <c r="WZG47" s="207"/>
      <c r="WZH47" s="207"/>
      <c r="WZI47" s="207"/>
      <c r="WZJ47" s="207"/>
      <c r="WZK47" s="207"/>
      <c r="WZL47" s="207"/>
      <c r="WZM47" s="207"/>
      <c r="WZN47" s="207"/>
      <c r="WZO47" s="207"/>
      <c r="WZP47" s="207"/>
      <c r="WZQ47" s="207"/>
      <c r="WZR47" s="207"/>
      <c r="WZS47" s="207"/>
      <c r="WZT47" s="207"/>
      <c r="WZU47" s="207"/>
      <c r="WZV47" s="207"/>
      <c r="WZW47" s="207"/>
      <c r="WZX47" s="207"/>
      <c r="WZY47" s="207"/>
      <c r="WZZ47" s="207"/>
      <c r="XAA47" s="207"/>
      <c r="XAB47" s="207"/>
      <c r="XAC47" s="207"/>
      <c r="XAD47" s="207"/>
      <c r="XAE47" s="207"/>
      <c r="XAF47" s="207"/>
      <c r="XAG47" s="207"/>
      <c r="XAH47" s="207"/>
      <c r="XAI47" s="207"/>
      <c r="XAJ47" s="207"/>
      <c r="XAK47" s="207"/>
      <c r="XAL47" s="207"/>
      <c r="XAM47" s="207"/>
      <c r="XAN47" s="207"/>
      <c r="XAO47" s="207"/>
      <c r="XAP47" s="207"/>
      <c r="XAQ47" s="207"/>
      <c r="XAR47" s="207"/>
      <c r="XAS47" s="207"/>
      <c r="XAT47" s="207"/>
      <c r="XAU47" s="207"/>
      <c r="XAV47" s="207"/>
      <c r="XAW47" s="207"/>
      <c r="XAX47" s="207"/>
      <c r="XAY47" s="207"/>
      <c r="XAZ47" s="207"/>
      <c r="XBA47" s="207"/>
      <c r="XBB47" s="207"/>
      <c r="XBC47" s="207"/>
      <c r="XBD47" s="207"/>
      <c r="XBE47" s="207"/>
      <c r="XBF47" s="207"/>
      <c r="XBG47" s="207"/>
      <c r="XBH47" s="207"/>
      <c r="XBI47" s="207"/>
      <c r="XBJ47" s="207"/>
      <c r="XBK47" s="207"/>
      <c r="XBL47" s="207"/>
      <c r="XBM47" s="207"/>
      <c r="XBN47" s="207"/>
      <c r="XBO47" s="207"/>
      <c r="XBP47" s="207"/>
      <c r="XBQ47" s="207"/>
      <c r="XBR47" s="207"/>
      <c r="XBS47" s="207"/>
      <c r="XBT47" s="207"/>
      <c r="XBU47" s="207"/>
      <c r="XBV47" s="207"/>
      <c r="XBW47" s="207"/>
      <c r="XBX47" s="207"/>
      <c r="XBY47" s="207"/>
      <c r="XBZ47" s="207"/>
      <c r="XCA47" s="207"/>
      <c r="XCB47" s="207"/>
      <c r="XCC47" s="207"/>
      <c r="XCD47" s="207"/>
      <c r="XCE47" s="207"/>
      <c r="XCF47" s="207"/>
      <c r="XCG47" s="207"/>
      <c r="XCH47" s="207"/>
      <c r="XCI47" s="207"/>
      <c r="XCJ47" s="207"/>
      <c r="XCK47" s="207"/>
      <c r="XCL47" s="207"/>
      <c r="XCM47" s="207"/>
      <c r="XCN47" s="207"/>
      <c r="XCO47" s="207"/>
      <c r="XCP47" s="207"/>
      <c r="XCQ47" s="207"/>
      <c r="XCR47" s="207"/>
      <c r="XCS47" s="207"/>
      <c r="XCT47" s="207"/>
      <c r="XCU47" s="207"/>
      <c r="XCV47" s="207"/>
      <c r="XCW47" s="207"/>
      <c r="XCX47" s="207"/>
      <c r="XCY47" s="207"/>
      <c r="XCZ47" s="207"/>
      <c r="XDA47" s="207"/>
      <c r="XDB47" s="207"/>
      <c r="XDC47" s="207"/>
      <c r="XDD47" s="207"/>
      <c r="XDE47" s="207"/>
      <c r="XDF47" s="207"/>
      <c r="XDG47" s="207"/>
      <c r="XDH47" s="207"/>
      <c r="XDI47" s="207"/>
      <c r="XDJ47" s="207"/>
      <c r="XDK47" s="207"/>
      <c r="XDL47" s="207"/>
      <c r="XDM47" s="207"/>
      <c r="XDN47" s="207"/>
      <c r="XDO47" s="207"/>
      <c r="XDP47" s="207"/>
      <c r="XDQ47" s="207"/>
      <c r="XDR47" s="207"/>
      <c r="XDS47" s="207"/>
      <c r="XDT47" s="207"/>
      <c r="XDU47" s="207"/>
      <c r="XDV47" s="207"/>
      <c r="XDW47" s="207"/>
      <c r="XDX47" s="207"/>
      <c r="XDY47" s="207"/>
      <c r="XDZ47" s="207"/>
      <c r="XEA47" s="207"/>
      <c r="XEB47" s="207"/>
      <c r="XEC47" s="207"/>
      <c r="XED47" s="207"/>
      <c r="XEE47" s="207"/>
      <c r="XEF47" s="207"/>
      <c r="XEG47" s="207"/>
      <c r="XEH47" s="207"/>
      <c r="XEI47" s="207"/>
      <c r="XEJ47" s="207"/>
      <c r="XEK47" s="207"/>
      <c r="XEL47" s="207"/>
      <c r="XEM47" s="207"/>
      <c r="XEN47" s="207"/>
      <c r="XEO47" s="207"/>
      <c r="XEP47" s="207"/>
      <c r="XEQ47" s="207"/>
      <c r="XER47" s="207"/>
      <c r="XES47" s="207"/>
      <c r="XET47" s="207"/>
      <c r="XEU47" s="207"/>
      <c r="XEV47" s="207"/>
      <c r="XEW47" s="207"/>
      <c r="XEX47" s="207"/>
      <c r="XEY47" s="207"/>
      <c r="XEZ47" s="207"/>
      <c r="XFA47" s="207"/>
      <c r="XFB47" s="207"/>
    </row>
    <row r="48" spans="1:16382" ht="18" hidden="1" customHeight="1"/>
    <row r="49" ht="18" hidden="1" customHeight="1"/>
    <row r="50" ht="18" hidden="1" customHeight="1"/>
    <row r="51" ht="18" hidden="1" customHeight="1"/>
    <row r="52" ht="18" hidden="1" customHeight="1"/>
    <row r="53" ht="18" hidden="1" customHeight="1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3" tint="0.59999389629810485"/>
  </sheetPr>
  <dimension ref="A1:AA28"/>
  <sheetViews>
    <sheetView workbookViewId="0"/>
  </sheetViews>
  <sheetFormatPr defaultColWidth="0" defaultRowHeight="11.25" customHeight="1" zeroHeight="1"/>
  <cols>
    <col min="1" max="2" width="1.28515625" style="33" customWidth="1"/>
    <col min="3" max="3" width="36" style="33" customWidth="1"/>
    <col min="4" max="4" width="23.5703125" style="34" bestFit="1" customWidth="1"/>
    <col min="5" max="5" width="13.5703125" style="34" customWidth="1"/>
    <col min="6" max="6" width="9.140625" style="34" customWidth="1"/>
    <col min="7" max="9" width="2.85546875" style="34" customWidth="1"/>
    <col min="10" max="15" width="9.28515625" style="33" customWidth="1"/>
    <col min="16" max="17" width="3" style="33" customWidth="1"/>
    <col min="18" max="24" width="9.28515625" style="33" hidden="1" customWidth="1"/>
    <col min="25" max="48" width="0" style="33" hidden="1" customWidth="1"/>
    <col min="49" max="16384" width="0" style="33" hidden="1"/>
  </cols>
  <sheetData>
    <row r="1" spans="1:27" s="23" customFormat="1" ht="15.75">
      <c r="B1" s="3" t="str">
        <f>'Input | General'!$B$1</f>
        <v>Evoenergy 2024-29 Final Decision - Capital expenditure sharing scheme model</v>
      </c>
      <c r="C1" s="24"/>
      <c r="D1" s="24"/>
      <c r="E1" s="24"/>
      <c r="F1" s="25"/>
      <c r="G1" s="25"/>
      <c r="H1" s="25"/>
      <c r="I1" s="25"/>
      <c r="J1" s="75"/>
      <c r="K1" s="76" t="s">
        <v>0</v>
      </c>
      <c r="L1" s="112" t="s">
        <v>1</v>
      </c>
      <c r="M1" s="115" t="s">
        <v>24</v>
      </c>
      <c r="R1" s="77"/>
      <c r="S1" s="54"/>
      <c r="T1" s="54"/>
      <c r="U1" s="54"/>
      <c r="V1" s="54"/>
      <c r="W1" s="54"/>
    </row>
    <row r="2" spans="1:27" s="26" customFormat="1" ht="13.5" thickBot="1">
      <c r="B2" s="27" t="s">
        <v>21</v>
      </c>
      <c r="C2" s="27"/>
      <c r="D2" s="27"/>
      <c r="E2" s="27"/>
      <c r="F2" s="28"/>
      <c r="G2" s="28"/>
      <c r="H2" s="28"/>
      <c r="I2" s="28"/>
    </row>
    <row r="3" spans="1:27" s="29" customFormat="1">
      <c r="D3" s="30"/>
      <c r="E3" s="30"/>
      <c r="F3" s="30"/>
      <c r="G3" s="30"/>
      <c r="H3" s="30"/>
      <c r="I3" s="30"/>
      <c r="J3" s="275"/>
      <c r="K3" s="275"/>
      <c r="L3" s="275"/>
      <c r="M3" s="30"/>
      <c r="N3" s="275"/>
      <c r="O3" s="275"/>
      <c r="P3" s="275"/>
      <c r="Q3" s="275"/>
      <c r="R3" s="275"/>
      <c r="S3" s="275"/>
      <c r="T3" s="275"/>
      <c r="U3" s="31"/>
      <c r="V3" s="31"/>
      <c r="W3" s="31"/>
      <c r="X3" s="31"/>
      <c r="Y3" s="31"/>
      <c r="Z3" s="31"/>
      <c r="AA3" s="31"/>
    </row>
    <row r="4" spans="1:27" s="32" customFormat="1" ht="12.75">
      <c r="A4" s="228"/>
      <c r="B4" s="229" t="s">
        <v>105</v>
      </c>
      <c r="C4" s="228"/>
      <c r="D4" s="228"/>
      <c r="E4" s="228"/>
      <c r="F4" s="228"/>
      <c r="G4" s="230"/>
      <c r="H4" s="230"/>
      <c r="I4" s="230"/>
      <c r="J4" s="231" t="s">
        <v>106</v>
      </c>
      <c r="K4" s="232"/>
      <c r="L4" s="233"/>
      <c r="M4" s="232"/>
      <c r="N4" s="233"/>
      <c r="O4" s="233"/>
      <c r="P4" s="233"/>
      <c r="Q4" s="233"/>
      <c r="R4" s="233"/>
      <c r="S4" s="233"/>
      <c r="T4" s="233"/>
      <c r="U4" s="233"/>
      <c r="V4" s="233"/>
      <c r="W4" s="232"/>
      <c r="X4" s="232"/>
    </row>
    <row r="5" spans="1:27" ht="11.25" customHeight="1">
      <c r="M5" s="35"/>
      <c r="N5" s="35"/>
      <c r="O5" s="35"/>
      <c r="P5" s="35"/>
      <c r="Q5" s="54"/>
      <c r="R5" s="54"/>
      <c r="S5" s="54"/>
      <c r="T5" s="54"/>
      <c r="U5" s="54"/>
      <c r="V5" s="54"/>
      <c r="W5" s="54"/>
      <c r="X5" s="54"/>
    </row>
    <row r="6" spans="1:27" ht="11.25" customHeight="1">
      <c r="C6" s="36" t="s">
        <v>107</v>
      </c>
      <c r="D6" s="37" t="s">
        <v>46</v>
      </c>
      <c r="E6" s="37" t="s">
        <v>47</v>
      </c>
      <c r="F6" s="37" t="s">
        <v>59</v>
      </c>
      <c r="H6" s="37"/>
      <c r="I6" s="37"/>
      <c r="J6" s="131" t="str">
        <f>'Calc | CESS Revenue Increments'!D40</f>
        <v>2024-25</v>
      </c>
      <c r="K6" s="131" t="str">
        <f>'Calc | CESS Revenue Increments'!E40</f>
        <v>2025–26</v>
      </c>
      <c r="L6" s="131" t="str">
        <f>'Calc | CESS Revenue Increments'!F40</f>
        <v>2026–27</v>
      </c>
      <c r="M6" s="131" t="str">
        <f>'Calc | CESS Revenue Increments'!G40</f>
        <v>2027–28</v>
      </c>
      <c r="N6" s="131" t="str">
        <f>'Calc | CESS Revenue Increments'!H40</f>
        <v>2028–29</v>
      </c>
      <c r="O6" s="38" t="s">
        <v>5</v>
      </c>
      <c r="P6" s="96"/>
      <c r="Q6" s="54"/>
      <c r="R6" s="54"/>
      <c r="S6" s="54"/>
      <c r="T6" s="54"/>
      <c r="U6" s="54"/>
      <c r="V6" s="54"/>
      <c r="W6" s="54"/>
      <c r="X6" s="54"/>
    </row>
    <row r="7" spans="1:27" ht="11.25" customHeight="1">
      <c r="C7" s="36"/>
      <c r="D7" s="37"/>
      <c r="E7" s="37"/>
      <c r="F7" s="37"/>
      <c r="H7" s="37"/>
      <c r="I7" s="37"/>
      <c r="O7" s="54"/>
      <c r="P7" s="54"/>
      <c r="Q7" s="54"/>
      <c r="R7" s="54"/>
      <c r="S7" s="54"/>
      <c r="T7" s="54"/>
      <c r="U7" s="54"/>
      <c r="V7" s="54"/>
      <c r="W7" s="54"/>
      <c r="X7" s="54"/>
    </row>
    <row r="8" spans="1:27" ht="11.25" customHeight="1">
      <c r="C8" s="39" t="s">
        <v>108</v>
      </c>
      <c r="D8" s="133" t="s">
        <v>19</v>
      </c>
      <c r="E8" s="34" t="s">
        <v>61</v>
      </c>
      <c r="F8" s="132" t="str">
        <f>IF(LEN(J6)&gt;4,CONCATENATE(LEFT(J6,4)-1&amp;"–"&amp;IF(RIGHT(J6,2)="00","99",IF(RIGHT(J6,2)-1&lt;10,"0","")&amp;RIGHT(J6,2)-1)),J6-1)</f>
        <v>2023–24</v>
      </c>
      <c r="H8" s="37"/>
      <c r="I8" s="37"/>
      <c r="J8" s="150">
        <f>'Calc | CESS Revenue Increments'!D42</f>
        <v>-0.72841579156756919</v>
      </c>
      <c r="K8" s="150">
        <f>'Calc | CESS Revenue Increments'!E42</f>
        <v>-0.72841579156756919</v>
      </c>
      <c r="L8" s="150">
        <f>'Calc | CESS Revenue Increments'!F42</f>
        <v>-0.72841579156756919</v>
      </c>
      <c r="M8" s="150">
        <f>'Calc | CESS Revenue Increments'!G42</f>
        <v>-0.72841579156756919</v>
      </c>
      <c r="N8" s="150">
        <f>'Calc | CESS Revenue Increments'!H42</f>
        <v>-0.72841579156756919</v>
      </c>
      <c r="O8" s="151">
        <f>SUM(J8:N8)</f>
        <v>-3.6420789578378461</v>
      </c>
      <c r="P8" s="97"/>
      <c r="Q8" s="54"/>
      <c r="R8" s="54"/>
      <c r="S8" s="54"/>
      <c r="T8" s="54"/>
      <c r="U8" s="54"/>
      <c r="V8" s="54"/>
      <c r="W8" s="54"/>
      <c r="X8" s="54"/>
    </row>
    <row r="9" spans="1:27" ht="11.25" customHeight="1">
      <c r="C9" s="39"/>
      <c r="D9" s="40"/>
      <c r="H9" s="37"/>
      <c r="I9" s="37"/>
      <c r="Q9" s="54"/>
      <c r="R9" s="54"/>
      <c r="S9" s="54"/>
      <c r="T9" s="54"/>
      <c r="U9" s="54"/>
      <c r="V9" s="54"/>
      <c r="W9" s="54"/>
      <c r="X9" s="54"/>
    </row>
    <row r="10" spans="1:27" ht="11.25" customHeight="1">
      <c r="D10" s="40"/>
      <c r="H10" s="37"/>
      <c r="I10" s="37"/>
      <c r="J10" s="95"/>
      <c r="K10" s="95"/>
      <c r="L10" s="95"/>
      <c r="M10" s="95"/>
      <c r="N10" s="95"/>
      <c r="Q10" s="54"/>
      <c r="R10" s="54"/>
      <c r="S10" s="54"/>
      <c r="T10" s="54"/>
      <c r="U10" s="54"/>
      <c r="V10" s="54"/>
      <c r="W10" s="54"/>
      <c r="X10" s="54"/>
    </row>
    <row r="11" spans="1:27" s="32" customFormat="1" ht="12.75">
      <c r="A11" s="228"/>
      <c r="B11" s="229" t="s">
        <v>23</v>
      </c>
      <c r="C11" s="228"/>
      <c r="D11" s="228"/>
      <c r="E11" s="228"/>
      <c r="F11" s="230"/>
      <c r="G11" s="230"/>
      <c r="H11" s="230"/>
      <c r="I11" s="230"/>
      <c r="J11" s="233"/>
      <c r="K11" s="232"/>
      <c r="L11" s="233"/>
      <c r="M11" s="232"/>
      <c r="N11" s="233"/>
      <c r="O11" s="233"/>
      <c r="P11" s="233"/>
      <c r="Q11" s="233"/>
      <c r="R11" s="233"/>
      <c r="S11" s="233"/>
      <c r="T11" s="233"/>
      <c r="U11" s="233"/>
      <c r="V11" s="233"/>
      <c r="W11" s="232"/>
      <c r="X11" s="232"/>
    </row>
    <row r="12" spans="1:27" hidden="1"/>
    <row r="13" spans="1:27" hidden="1"/>
    <row r="14" spans="1:27" hidden="1"/>
    <row r="15" spans="1:27" hidden="1"/>
    <row r="16" spans="1:27" hidden="1"/>
    <row r="17" spans="13:20" hidden="1">
      <c r="M17" s="41"/>
      <c r="N17" s="41"/>
      <c r="O17" s="41"/>
      <c r="P17" s="41"/>
      <c r="Q17" s="41"/>
      <c r="R17" s="41"/>
      <c r="S17" s="41"/>
      <c r="T17" s="41"/>
    </row>
    <row r="18" spans="13:20" hidden="1"/>
    <row r="19" spans="13:20" hidden="1"/>
    <row r="20" spans="13:20" hidden="1"/>
    <row r="21" spans="13:20" hidden="1"/>
    <row r="22" spans="13:20" hidden="1"/>
    <row r="23" spans="13:20" hidden="1"/>
    <row r="24" spans="13:20" hidden="1"/>
    <row r="25" spans="13:20" hidden="1"/>
    <row r="26" spans="13:20" hidden="1"/>
    <row r="27" spans="13:20" hidden="1"/>
    <row r="28" spans="13:20" hidden="1"/>
  </sheetData>
  <mergeCells count="2">
    <mergeCell ref="J3:L3"/>
    <mergeCell ref="N3:T3"/>
  </mergeCells>
  <dataValidations disablePrompts="1" count="1">
    <dataValidation type="list" allowBlank="1" showInputMessage="1" showErrorMessage="1" sqref="F9:F10" xr:uid="{00000000-0002-0000-0500-000000000000}">
      <formula1>#REF!</formula1>
    </dataValidation>
  </dataValidations>
  <hyperlinks>
    <hyperlink ref="D8" location="'Calc | CESS Payments'!A1" display="Calc | CESS Revenue Increments" xr:uid="{00000000-0004-0000-0500-000000000000}"/>
  </hyperlinks>
  <pageMargins left="0.7" right="0.7" top="0.75" bottom="0.75" header="0.3" footer="0.3"/>
  <pageSetup paperSize="9" orientation="portrait" verticalDpi="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06D86-6B33-4789-AFB5-49981E4628C3}">
  <sheetPr>
    <tabColor rgb="FF8DB4E2"/>
  </sheetPr>
  <dimension ref="A1:S37"/>
  <sheetViews>
    <sheetView workbookViewId="0"/>
  </sheetViews>
  <sheetFormatPr defaultColWidth="0" defaultRowHeight="15" customHeight="1" zeroHeight="1"/>
  <cols>
    <col min="1" max="1" width="2.7109375" customWidth="1"/>
    <col min="2" max="2" width="1.5703125" customWidth="1"/>
    <col min="3" max="3" width="40.7109375" customWidth="1"/>
    <col min="4" max="4" width="40.28515625" customWidth="1"/>
    <col min="5" max="5" width="9.5703125" customWidth="1"/>
    <col min="6" max="7" width="9.28515625" customWidth="1"/>
    <col min="8" max="8" width="11.28515625" customWidth="1"/>
    <col min="9" max="11" width="9.28515625" customWidth="1"/>
    <col min="12" max="12" width="10.42578125" customWidth="1"/>
    <col min="13" max="19" width="9.28515625" customWidth="1"/>
    <col min="20" max="16384" width="9.28515625" hidden="1"/>
  </cols>
  <sheetData>
    <row r="1" spans="1:19" ht="36">
      <c r="A1" s="54"/>
      <c r="B1" s="3" t="s">
        <v>109</v>
      </c>
      <c r="C1" s="54"/>
      <c r="D1" s="3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76" t="s">
        <v>0</v>
      </c>
      <c r="Q1" s="112" t="s">
        <v>1</v>
      </c>
      <c r="R1" s="115" t="s">
        <v>24</v>
      </c>
      <c r="S1" s="235" t="s">
        <v>110</v>
      </c>
    </row>
    <row r="2" spans="1:19" ht="15.75">
      <c r="A2" s="54"/>
      <c r="B2" s="54"/>
      <c r="C2" s="54"/>
      <c r="D2" s="54"/>
      <c r="E2" s="3"/>
      <c r="F2" s="3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</row>
    <row r="3" spans="1:19">
      <c r="A3" s="236"/>
      <c r="B3" s="236" t="s">
        <v>111</v>
      </c>
      <c r="C3" s="6"/>
      <c r="D3" s="236"/>
      <c r="E3" s="6"/>
      <c r="F3" s="6"/>
      <c r="G3" s="6"/>
      <c r="H3" s="6"/>
      <c r="I3" s="6"/>
      <c r="J3" s="6"/>
      <c r="K3" s="6"/>
      <c r="L3" s="6"/>
      <c r="M3" s="6"/>
      <c r="N3" s="237"/>
      <c r="O3" s="237"/>
      <c r="P3" s="237"/>
      <c r="Q3" s="237"/>
      <c r="R3" s="237"/>
      <c r="S3" s="237"/>
    </row>
    <row r="4" spans="1:19">
      <c r="A4" s="54"/>
      <c r="B4" s="54"/>
      <c r="C4" s="238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</row>
    <row r="5" spans="1:19">
      <c r="A5" s="54"/>
      <c r="B5" s="54"/>
      <c r="C5" s="54"/>
      <c r="D5" s="52" t="s">
        <v>46</v>
      </c>
      <c r="E5" s="52" t="s">
        <v>47</v>
      </c>
      <c r="F5" s="52" t="s">
        <v>59</v>
      </c>
      <c r="G5" s="239"/>
      <c r="H5" s="240" t="s">
        <v>112</v>
      </c>
      <c r="I5" s="240" t="s">
        <v>113</v>
      </c>
      <c r="J5" s="240" t="s">
        <v>114</v>
      </c>
      <c r="K5" s="240" t="s">
        <v>115</v>
      </c>
      <c r="L5" s="240" t="s">
        <v>116</v>
      </c>
      <c r="M5" s="240" t="s">
        <v>3</v>
      </c>
      <c r="N5" s="240" t="s">
        <v>117</v>
      </c>
      <c r="O5" s="240" t="s">
        <v>118</v>
      </c>
      <c r="P5" s="240" t="s">
        <v>119</v>
      </c>
      <c r="Q5" s="240" t="s">
        <v>120</v>
      </c>
      <c r="R5" s="54"/>
      <c r="S5" s="54"/>
    </row>
    <row r="6" spans="1:19">
      <c r="A6" s="54"/>
      <c r="B6" s="54"/>
      <c r="C6" s="241" t="s">
        <v>121</v>
      </c>
      <c r="D6" s="241" t="s">
        <v>122</v>
      </c>
      <c r="E6" s="53" t="s">
        <v>50</v>
      </c>
      <c r="F6" s="54"/>
      <c r="G6" s="54"/>
      <c r="H6" s="242">
        <f>'Input | Inflation and Disc Rate'!G20</f>
        <v>3.0323623766901432E-2</v>
      </c>
      <c r="I6" s="242">
        <f>'Input | Inflation and Disc Rate'!H20</f>
        <v>2.8426799104696476E-2</v>
      </c>
      <c r="J6" s="242">
        <f>'Input | Inflation and Disc Rate'!I20</f>
        <v>2.6065072497525498E-2</v>
      </c>
      <c r="K6" s="242">
        <f>'Input | Inflation and Disc Rate'!J20</f>
        <v>2.4487395975233906E-2</v>
      </c>
      <c r="L6" s="242">
        <f>'Input | Inflation and Disc Rate'!K20</f>
        <v>2.4809530715293258E-2</v>
      </c>
      <c r="M6" s="243"/>
      <c r="N6" s="243"/>
      <c r="O6" s="243"/>
      <c r="P6" s="243"/>
      <c r="Q6" s="243"/>
      <c r="R6" s="54"/>
      <c r="S6" s="54"/>
    </row>
    <row r="7" spans="1:19">
      <c r="A7" s="54"/>
      <c r="B7" s="54"/>
      <c r="C7" s="241" t="s">
        <v>123</v>
      </c>
      <c r="D7" s="241"/>
      <c r="E7" s="53" t="s">
        <v>50</v>
      </c>
      <c r="F7" s="54"/>
      <c r="G7" s="54"/>
      <c r="H7" s="243"/>
      <c r="I7" s="243"/>
      <c r="J7" s="243"/>
      <c r="K7" s="243"/>
      <c r="L7" s="243"/>
      <c r="M7" s="242">
        <f>'Input | Inflation and Disc Rate'!L21</f>
        <v>2.9242024930036248E-2</v>
      </c>
      <c r="N7" s="242">
        <f>'Input | Inflation and Disc Rate'!M21</f>
        <v>3.0402141752944135E-2</v>
      </c>
      <c r="O7" s="242">
        <f>'Input | Inflation and Disc Rate'!N21</f>
        <v>3.0941035947358045E-2</v>
      </c>
      <c r="P7" s="242">
        <f>'Input | Inflation and Disc Rate'!O21</f>
        <v>3.1747771446419118E-2</v>
      </c>
      <c r="Q7" s="242">
        <f>'Input | Inflation and Disc Rate'!P21</f>
        <v>3.283771256778336E-2</v>
      </c>
      <c r="R7" s="54"/>
      <c r="S7" s="54"/>
    </row>
    <row r="8" spans="1:19">
      <c r="A8" s="54"/>
      <c r="B8" s="54"/>
      <c r="C8" s="241" t="s">
        <v>124</v>
      </c>
      <c r="D8" s="241" t="s">
        <v>125</v>
      </c>
      <c r="E8" s="53" t="s">
        <v>50</v>
      </c>
      <c r="F8" s="54"/>
      <c r="G8" s="244"/>
      <c r="H8" s="242">
        <f>'Input | Inflation and Disc Rate'!G13</f>
        <v>1.8404907975460238E-2</v>
      </c>
      <c r="I8" s="242">
        <f>'Input | Inflation and Disc Rate'!H13</f>
        <v>8.6058519793459354E-3</v>
      </c>
      <c r="J8" s="242">
        <f>'Input | Inflation and Disc Rate'!I13</f>
        <v>3.4982935153583528E-2</v>
      </c>
      <c r="K8" s="242">
        <f>'Input | Inflation and Disc Rate'!J13</f>
        <v>7.8318219291014124E-2</v>
      </c>
      <c r="L8" s="242">
        <f>'Input | Inflation and Disc Rate'!K13</f>
        <v>4.1000000000000002E-2</v>
      </c>
      <c r="M8" s="245"/>
      <c r="N8" s="245"/>
      <c r="O8" s="245"/>
      <c r="P8" s="245"/>
      <c r="Q8" s="245"/>
      <c r="R8" s="54"/>
      <c r="S8" s="54"/>
    </row>
    <row r="9" spans="1:19">
      <c r="A9" s="54"/>
      <c r="B9" s="54"/>
      <c r="C9" s="241" t="s">
        <v>126</v>
      </c>
      <c r="D9" s="241"/>
      <c r="E9" s="53" t="s">
        <v>4</v>
      </c>
      <c r="F9" s="54"/>
      <c r="G9" s="246"/>
      <c r="H9" s="247">
        <f>(1+H8)</f>
        <v>1.0184049079754602</v>
      </c>
      <c r="I9" s="247">
        <f>H9*(1+I8)</f>
        <v>1.0271691498685365</v>
      </c>
      <c r="J9" s="247">
        <f t="shared" ref="J9:L9" si="0">I9*(1+J8)</f>
        <v>1.0631025416301489</v>
      </c>
      <c r="K9" s="247">
        <f t="shared" si="0"/>
        <v>1.1463628396143735</v>
      </c>
      <c r="L9" s="247">
        <f t="shared" si="0"/>
        <v>1.1933637160385626</v>
      </c>
      <c r="M9" s="243"/>
      <c r="N9" s="243"/>
      <c r="O9" s="243"/>
      <c r="P9" s="243"/>
      <c r="Q9" s="243"/>
      <c r="R9" s="54"/>
      <c r="S9" s="54"/>
    </row>
    <row r="10" spans="1:19">
      <c r="A10" s="54"/>
      <c r="B10" s="54"/>
      <c r="C10" s="241" t="s">
        <v>127</v>
      </c>
      <c r="D10" s="241"/>
      <c r="E10" s="53" t="s">
        <v>50</v>
      </c>
      <c r="F10" s="54"/>
      <c r="G10" s="54"/>
      <c r="H10" s="248">
        <f>(1+H6)*(1+H8)-1</f>
        <v>4.9286635247273836E-2</v>
      </c>
      <c r="I10" s="248">
        <f t="shared" ref="I10:L10" si="1">(1+I6)*(1+I8)-1</f>
        <v>3.7277287909384116E-2</v>
      </c>
      <c r="J10" s="248">
        <f t="shared" si="1"/>
        <v>6.195984039206337E-2</v>
      </c>
      <c r="K10" s="248">
        <f t="shared" si="1"/>
        <v>0.10472342451410221</v>
      </c>
      <c r="L10" s="248">
        <f t="shared" si="1"/>
        <v>6.6826721474620321E-2</v>
      </c>
      <c r="M10" s="243"/>
      <c r="N10" s="243"/>
      <c r="O10" s="243"/>
      <c r="P10" s="243"/>
      <c r="Q10" s="243"/>
      <c r="R10" s="54"/>
      <c r="S10" s="54"/>
    </row>
    <row r="11" spans="1:19">
      <c r="A11" s="54"/>
      <c r="B11" s="54"/>
      <c r="C11" s="54"/>
      <c r="D11" s="54"/>
      <c r="E11" s="241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</row>
    <row r="12" spans="1:19">
      <c r="A12" s="54"/>
      <c r="B12" s="54"/>
      <c r="C12" s="241" t="s">
        <v>108</v>
      </c>
      <c r="D12" s="53" t="s">
        <v>128</v>
      </c>
      <c r="E12" s="53" t="s">
        <v>61</v>
      </c>
      <c r="F12" s="53" t="s">
        <v>129</v>
      </c>
      <c r="G12" s="54"/>
      <c r="H12" s="249">
        <v>0.5157219324781307</v>
      </c>
      <c r="I12" s="249">
        <v>0.5157219324781307</v>
      </c>
      <c r="J12" s="249">
        <v>0.5157219324781307</v>
      </c>
      <c r="K12" s="249">
        <v>0.5157219324781307</v>
      </c>
      <c r="L12" s="249">
        <v>0.5157219324781307</v>
      </c>
      <c r="M12" s="54"/>
      <c r="N12" s="54"/>
      <c r="O12" s="54"/>
      <c r="P12" s="54"/>
      <c r="Q12" s="54"/>
      <c r="R12" s="54"/>
      <c r="S12" s="54"/>
    </row>
    <row r="13" spans="1:19">
      <c r="A13" s="54"/>
      <c r="B13" s="54"/>
      <c r="C13" s="241" t="s">
        <v>108</v>
      </c>
      <c r="D13" s="53" t="s">
        <v>130</v>
      </c>
      <c r="E13" s="53" t="s">
        <v>61</v>
      </c>
      <c r="F13" s="53" t="s">
        <v>129</v>
      </c>
      <c r="G13" s="54"/>
      <c r="H13" s="249">
        <v>0.83354708605127759</v>
      </c>
      <c r="I13" s="249">
        <v>0.83354708605127759</v>
      </c>
      <c r="J13" s="249">
        <v>0.83354708605127759</v>
      </c>
      <c r="K13" s="249">
        <v>0.83354708605127759</v>
      </c>
      <c r="L13" s="249">
        <v>0.83354708605127759</v>
      </c>
      <c r="M13" s="54"/>
      <c r="N13" s="54"/>
      <c r="O13" s="54"/>
      <c r="P13" s="54"/>
      <c r="Q13" s="54"/>
      <c r="R13" s="54"/>
      <c r="S13" s="54"/>
    </row>
    <row r="14" spans="1:19">
      <c r="A14" s="54"/>
      <c r="B14" s="54"/>
      <c r="C14" s="241"/>
      <c r="D14" s="241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19">
      <c r="A15" s="54"/>
      <c r="B15" s="54"/>
      <c r="C15" s="241" t="s">
        <v>131</v>
      </c>
      <c r="D15" s="53"/>
      <c r="E15" s="53" t="s">
        <v>61</v>
      </c>
      <c r="F15" s="53" t="s">
        <v>129</v>
      </c>
      <c r="G15" s="54"/>
      <c r="H15" s="250">
        <f>H13-H12</f>
        <v>0.31782515357314689</v>
      </c>
      <c r="I15" s="250">
        <f t="shared" ref="I15:L15" si="2">I13-I12</f>
        <v>0.31782515357314689</v>
      </c>
      <c r="J15" s="250">
        <f t="shared" si="2"/>
        <v>0.31782515357314689</v>
      </c>
      <c r="K15" s="250">
        <f t="shared" si="2"/>
        <v>0.31782515357314689</v>
      </c>
      <c r="L15" s="250">
        <f t="shared" si="2"/>
        <v>0.31782515357314689</v>
      </c>
      <c r="M15" s="54"/>
      <c r="N15" s="54"/>
      <c r="O15" s="54"/>
      <c r="P15" s="54"/>
      <c r="Q15" s="54"/>
      <c r="R15" s="54"/>
      <c r="S15" s="54"/>
    </row>
    <row r="16" spans="1:19">
      <c r="A16" s="54"/>
      <c r="B16" s="54"/>
      <c r="C16" s="241" t="s">
        <v>131</v>
      </c>
      <c r="D16" s="53"/>
      <c r="E16" s="251" t="s">
        <v>61</v>
      </c>
      <c r="F16" s="251" t="s">
        <v>67</v>
      </c>
      <c r="G16" s="54"/>
      <c r="H16" s="250">
        <f>H15*H9</f>
        <v>0.32367469627694717</v>
      </c>
      <c r="I16" s="250">
        <f>I15*I9</f>
        <v>0.32646019280256633</v>
      </c>
      <c r="J16" s="250">
        <f>J15*J9</f>
        <v>0.33788072855760487</v>
      </c>
      <c r="K16" s="250">
        <f>K15*K9</f>
        <v>0.36434294555098701</v>
      </c>
      <c r="L16" s="250">
        <f>L15*L9</f>
        <v>0.37928100631857742</v>
      </c>
      <c r="M16" s="54"/>
      <c r="N16" s="54"/>
      <c r="O16" s="54"/>
      <c r="P16" s="54"/>
      <c r="Q16" s="54"/>
      <c r="R16" s="54"/>
      <c r="S16" s="54"/>
    </row>
    <row r="17" spans="1:19">
      <c r="A17" s="54"/>
      <c r="B17" s="54"/>
      <c r="C17" s="241" t="s">
        <v>82</v>
      </c>
      <c r="D17" s="241"/>
      <c r="E17" s="251"/>
      <c r="F17" s="251"/>
      <c r="G17" s="54"/>
      <c r="H17" s="250"/>
      <c r="I17" s="250">
        <f>$H$16*I$6</f>
        <v>9.2010355663384256E-3</v>
      </c>
      <c r="J17" s="250">
        <f>$H$16*I$9/$H$9*J$6</f>
        <v>8.5092085929550434E-3</v>
      </c>
      <c r="K17" s="250">
        <f>$H$16*J$9/$H$9*K$6</f>
        <v>8.2738191925905927E-3</v>
      </c>
      <c r="L17" s="250">
        <f>$H$16*K$9/$H$9*L$6</f>
        <v>9.0391774985476309E-3</v>
      </c>
      <c r="M17" s="54"/>
      <c r="N17" s="54"/>
      <c r="O17" s="54"/>
      <c r="P17" s="54"/>
      <c r="Q17" s="54"/>
      <c r="R17" s="54"/>
      <c r="S17" s="54"/>
    </row>
    <row r="18" spans="1:19">
      <c r="A18" s="54"/>
      <c r="B18" s="54"/>
      <c r="C18" s="241" t="s">
        <v>83</v>
      </c>
      <c r="D18" s="241"/>
      <c r="E18" s="251"/>
      <c r="F18" s="251"/>
      <c r="G18" s="54"/>
      <c r="H18" s="250"/>
      <c r="I18" s="250"/>
      <c r="J18" s="250">
        <f>$I$16*J$6</f>
        <v>8.5092085929550434E-3</v>
      </c>
      <c r="K18" s="250">
        <f>$I$16*J$9/$I$9*K$6</f>
        <v>8.2738191925905927E-3</v>
      </c>
      <c r="L18" s="250">
        <f>$I$16*K$9/$I$9*L$6</f>
        <v>9.0391774985476292E-3</v>
      </c>
      <c r="M18" s="54"/>
      <c r="N18" s="54"/>
      <c r="O18" s="54"/>
      <c r="P18" s="54"/>
      <c r="Q18" s="54"/>
      <c r="R18" s="54"/>
      <c r="S18" s="54"/>
    </row>
    <row r="19" spans="1:19">
      <c r="A19" s="54"/>
      <c r="B19" s="54"/>
      <c r="C19" s="241" t="s">
        <v>84</v>
      </c>
      <c r="D19" s="241"/>
      <c r="E19" s="251"/>
      <c r="F19" s="251"/>
      <c r="G19" s="54"/>
      <c r="H19" s="250"/>
      <c r="I19" s="250"/>
      <c r="J19" s="250"/>
      <c r="K19" s="250">
        <f>$J$16*K$6</f>
        <v>8.2738191925905927E-3</v>
      </c>
      <c r="L19" s="250">
        <f>$J$16*K$9/$J$9*L$6</f>
        <v>9.0391774985476309E-3</v>
      </c>
      <c r="M19" s="54"/>
      <c r="N19" s="54"/>
      <c r="O19" s="54"/>
      <c r="P19" s="54"/>
      <c r="Q19" s="54"/>
      <c r="R19" s="54"/>
      <c r="S19" s="54"/>
    </row>
    <row r="20" spans="1:19">
      <c r="A20" s="54"/>
      <c r="B20" s="54"/>
      <c r="C20" s="241" t="s">
        <v>85</v>
      </c>
      <c r="D20" s="241"/>
      <c r="E20" s="251"/>
      <c r="F20" s="251"/>
      <c r="G20" s="54"/>
      <c r="H20" s="250"/>
      <c r="I20" s="250"/>
      <c r="J20" s="250"/>
      <c r="K20" s="250"/>
      <c r="L20" s="250">
        <f>$K$16*L$6</f>
        <v>9.0391774985476309E-3</v>
      </c>
      <c r="M20" s="54"/>
      <c r="N20" s="54"/>
      <c r="O20" s="54"/>
      <c r="P20" s="54"/>
      <c r="Q20" s="54"/>
      <c r="R20" s="54"/>
      <c r="S20" s="54"/>
    </row>
    <row r="21" spans="1:19">
      <c r="A21" s="54"/>
      <c r="B21" s="54"/>
      <c r="C21" s="241" t="s">
        <v>86</v>
      </c>
      <c r="D21" s="241"/>
      <c r="E21" s="251"/>
      <c r="F21" s="251"/>
      <c r="G21" s="54"/>
      <c r="H21" s="252"/>
      <c r="I21" s="252"/>
      <c r="J21" s="252"/>
      <c r="K21" s="252"/>
      <c r="L21" s="252"/>
      <c r="M21" s="54"/>
      <c r="N21" s="54"/>
      <c r="O21" s="54"/>
      <c r="P21" s="54"/>
      <c r="Q21" s="54"/>
      <c r="R21" s="54"/>
      <c r="S21" s="54"/>
    </row>
    <row r="22" spans="1:19">
      <c r="A22" s="54"/>
      <c r="B22" s="54"/>
      <c r="C22" s="241" t="s">
        <v>87</v>
      </c>
      <c r="D22" s="53"/>
      <c r="E22" s="251" t="s">
        <v>61</v>
      </c>
      <c r="F22" s="251"/>
      <c r="G22" s="54"/>
      <c r="H22" s="250">
        <f>SUM(H17:H21)</f>
        <v>0</v>
      </c>
      <c r="I22" s="250">
        <f>SUM(I17:I21)</f>
        <v>9.2010355663384256E-3</v>
      </c>
      <c r="J22" s="250">
        <f t="shared" ref="J22:L22" si="3">SUM(J17:J21)</f>
        <v>1.7018417185910087E-2</v>
      </c>
      <c r="K22" s="250">
        <f t="shared" si="3"/>
        <v>2.482145757777178E-2</v>
      </c>
      <c r="L22" s="250">
        <f t="shared" si="3"/>
        <v>3.6156709994190517E-2</v>
      </c>
      <c r="M22" s="54"/>
      <c r="N22" s="54"/>
      <c r="O22" s="54"/>
      <c r="P22" s="54"/>
      <c r="Q22" s="54"/>
      <c r="R22" s="54"/>
      <c r="S22" s="54"/>
    </row>
    <row r="23" spans="1:19">
      <c r="A23" s="54"/>
      <c r="B23" s="54"/>
      <c r="C23" s="241"/>
      <c r="D23" s="241"/>
      <c r="E23" s="251"/>
      <c r="F23" s="251"/>
      <c r="G23" s="54"/>
      <c r="H23" s="252"/>
      <c r="I23" s="252"/>
      <c r="J23" s="252"/>
      <c r="K23" s="252"/>
      <c r="L23" s="252"/>
      <c r="M23" s="54"/>
      <c r="N23" s="54"/>
      <c r="O23" s="54"/>
      <c r="P23" s="54"/>
      <c r="Q23" s="54"/>
      <c r="R23" s="54"/>
      <c r="S23" s="54"/>
    </row>
    <row r="24" spans="1:19">
      <c r="A24" s="54"/>
      <c r="B24" s="54"/>
      <c r="C24" s="241" t="s">
        <v>88</v>
      </c>
      <c r="D24" s="241"/>
      <c r="E24" s="251"/>
      <c r="F24" s="251"/>
      <c r="G24" s="54"/>
      <c r="H24" s="250">
        <f>I24*(1+I10)</f>
        <v>1.2982263220305921</v>
      </c>
      <c r="I24" s="250">
        <f>J24*(1+J10)</f>
        <v>1.251571144150998</v>
      </c>
      <c r="J24" s="250">
        <f>K24*(1+K10)</f>
        <v>1.178548469110595</v>
      </c>
      <c r="K24" s="253">
        <f>L24*(1+L10)</f>
        <v>1.0668267214746203</v>
      </c>
      <c r="L24" s="250">
        <v>1</v>
      </c>
      <c r="M24" s="54"/>
      <c r="N24" s="54"/>
      <c r="O24" s="54"/>
      <c r="P24" s="54"/>
      <c r="Q24" s="54"/>
      <c r="R24" s="54"/>
      <c r="S24" s="54"/>
    </row>
    <row r="25" spans="1:19">
      <c r="A25" s="54"/>
      <c r="B25" s="54"/>
      <c r="C25" s="241" t="s">
        <v>132</v>
      </c>
      <c r="D25" s="241"/>
      <c r="E25" s="251" t="s">
        <v>61</v>
      </c>
      <c r="F25" s="251"/>
      <c r="G25" s="54"/>
      <c r="H25" s="250">
        <f>H16*H24</f>
        <v>0.4202030104819901</v>
      </c>
      <c r="I25" s="250">
        <f t="shared" ref="I25:L25" si="4">I16*I24</f>
        <v>0.40858815702566337</v>
      </c>
      <c r="J25" s="250">
        <f t="shared" si="4"/>
        <v>0.3982088153835377</v>
      </c>
      <c r="K25" s="250">
        <f t="shared" si="4"/>
        <v>0.38869079009456559</v>
      </c>
      <c r="L25" s="250">
        <f t="shared" si="4"/>
        <v>0.37928100631857742</v>
      </c>
      <c r="M25" s="54"/>
      <c r="N25" s="54"/>
      <c r="O25" s="54"/>
      <c r="P25" s="54"/>
      <c r="Q25" s="54"/>
      <c r="R25" s="54"/>
      <c r="S25" s="54"/>
    </row>
    <row r="26" spans="1:19">
      <c r="A26" s="54"/>
      <c r="B26" s="54"/>
      <c r="C26" s="241" t="s">
        <v>90</v>
      </c>
      <c r="D26" s="241"/>
      <c r="E26" s="251" t="s">
        <v>61</v>
      </c>
      <c r="F26" s="251"/>
      <c r="G26" s="54"/>
      <c r="H26" s="254">
        <f>H22*H24</f>
        <v>0</v>
      </c>
      <c r="I26" s="254">
        <f t="shared" ref="I26:L26" si="5">I22*I24</f>
        <v>1.1515750611136209E-2</v>
      </c>
      <c r="J26" s="254">
        <f t="shared" si="5"/>
        <v>2.0057029521139774E-2</v>
      </c>
      <c r="K26" s="254">
        <f t="shared" si="5"/>
        <v>2.6480194209915639E-2</v>
      </c>
      <c r="L26" s="254">
        <f t="shared" si="5"/>
        <v>3.6156709994190517E-2</v>
      </c>
      <c r="M26" s="54"/>
      <c r="N26" s="54"/>
      <c r="O26" s="54"/>
      <c r="P26" s="54"/>
      <c r="Q26" s="54"/>
      <c r="R26" s="54"/>
      <c r="S26" s="54"/>
    </row>
    <row r="27" spans="1:19">
      <c r="A27" s="54"/>
      <c r="B27" s="54"/>
      <c r="C27" s="255" t="s">
        <v>133</v>
      </c>
      <c r="D27" s="256"/>
      <c r="E27" s="257" t="s">
        <v>61</v>
      </c>
      <c r="F27" s="258"/>
      <c r="G27" s="54"/>
      <c r="H27" s="255"/>
      <c r="I27" s="255"/>
      <c r="J27" s="255"/>
      <c r="K27" s="259"/>
      <c r="L27" s="260">
        <f>SUM(H25:L26)</f>
        <v>2.0891814636407164</v>
      </c>
      <c r="M27" s="54"/>
      <c r="N27" s="261"/>
      <c r="O27" s="54"/>
      <c r="P27" s="54"/>
      <c r="Q27" s="54"/>
      <c r="R27" s="54"/>
      <c r="S27" s="54"/>
    </row>
    <row r="28" spans="1:19">
      <c r="A28" s="54"/>
      <c r="B28" s="54"/>
      <c r="C28" s="54"/>
      <c r="D28" s="54"/>
      <c r="E28" s="54"/>
      <c r="F28" s="54"/>
      <c r="G28" s="54"/>
      <c r="H28" s="262"/>
      <c r="I28" s="262"/>
      <c r="J28" s="262"/>
      <c r="K28" s="262"/>
      <c r="L28" s="54"/>
      <c r="M28" s="54"/>
      <c r="N28" s="54"/>
      <c r="O28" s="54"/>
      <c r="P28" s="54"/>
      <c r="Q28" s="54"/>
      <c r="R28" s="54"/>
      <c r="S28" s="54"/>
    </row>
    <row r="29" spans="1:19">
      <c r="A29" s="236"/>
      <c r="B29" s="263"/>
      <c r="C29" s="264" t="s">
        <v>105</v>
      </c>
      <c r="D29" s="265"/>
      <c r="E29" s="265"/>
      <c r="F29" s="266" t="s">
        <v>106</v>
      </c>
      <c r="G29" s="266"/>
      <c r="H29" s="263"/>
      <c r="I29" s="263"/>
      <c r="J29" s="263"/>
      <c r="K29" s="267"/>
      <c r="L29" s="267"/>
      <c r="M29" s="267"/>
      <c r="N29" s="265"/>
      <c r="O29" s="268"/>
      <c r="P29" s="265"/>
      <c r="Q29" s="265"/>
      <c r="R29" s="265"/>
      <c r="S29" s="42"/>
    </row>
    <row r="30" spans="1:19">
      <c r="A30" s="54"/>
      <c r="B30" s="54"/>
      <c r="C30" s="269" t="s">
        <v>134</v>
      </c>
      <c r="D30" s="54"/>
      <c r="E30" s="52" t="s">
        <v>47</v>
      </c>
      <c r="F30" s="52" t="s">
        <v>59</v>
      </c>
      <c r="G30" s="54"/>
      <c r="H30" s="240" t="s">
        <v>3</v>
      </c>
      <c r="I30" s="240" t="s">
        <v>117</v>
      </c>
      <c r="J30" s="240" t="s">
        <v>118</v>
      </c>
      <c r="K30" s="240" t="s">
        <v>119</v>
      </c>
      <c r="L30" s="240" t="s">
        <v>120</v>
      </c>
      <c r="M30" s="240" t="s">
        <v>5</v>
      </c>
      <c r="N30" s="261"/>
      <c r="O30" s="54"/>
      <c r="P30" s="54"/>
      <c r="Q30" s="54"/>
      <c r="R30" s="54"/>
      <c r="S30" s="54"/>
    </row>
    <row r="31" spans="1:19">
      <c r="A31" s="54"/>
      <c r="B31" s="54"/>
      <c r="C31" s="241" t="s">
        <v>104</v>
      </c>
      <c r="D31" s="54"/>
      <c r="E31" s="53"/>
      <c r="F31" s="53"/>
      <c r="G31" s="54"/>
      <c r="H31" s="250">
        <f>1/(1+M7)</f>
        <v>0.97158877676800648</v>
      </c>
      <c r="I31" s="250">
        <f>H31/(1+N7)</f>
        <v>0.94292193057277329</v>
      </c>
      <c r="J31" s="250">
        <f>I31/(1+O7)</f>
        <v>0.91462256103356887</v>
      </c>
      <c r="K31" s="250">
        <f>J31/(1+P7)</f>
        <v>0.88647883363135249</v>
      </c>
      <c r="L31" s="250">
        <f>K31/(1+Q7)</f>
        <v>0.8582944085450156</v>
      </c>
      <c r="M31" s="54"/>
      <c r="N31" s="54"/>
      <c r="O31" s="54"/>
      <c r="P31" s="54"/>
      <c r="Q31" s="54"/>
      <c r="R31" s="54"/>
      <c r="S31" s="54"/>
    </row>
    <row r="32" spans="1:19">
      <c r="A32" s="54"/>
      <c r="B32" s="54"/>
      <c r="C32" s="241"/>
      <c r="D32" s="54"/>
      <c r="E32" s="53"/>
      <c r="F32" s="53"/>
      <c r="G32" s="54"/>
      <c r="H32" s="270"/>
      <c r="I32" s="270"/>
      <c r="J32" s="270"/>
      <c r="K32" s="270"/>
      <c r="L32" s="270"/>
      <c r="M32" s="54"/>
      <c r="N32" s="54"/>
      <c r="O32" s="54"/>
      <c r="P32" s="54"/>
      <c r="Q32" s="54"/>
      <c r="R32" s="54"/>
      <c r="S32" s="54"/>
    </row>
    <row r="33" spans="1:19">
      <c r="A33" s="54"/>
      <c r="B33" s="54"/>
      <c r="C33" s="241" t="s">
        <v>135</v>
      </c>
      <c r="D33" s="54"/>
      <c r="E33" s="53" t="s">
        <v>61</v>
      </c>
      <c r="F33" s="53" t="s">
        <v>116</v>
      </c>
      <c r="G33" s="54"/>
      <c r="H33" s="259">
        <f>$L$27/SUM($H$31:$L$31)</f>
        <v>0.45676085832134133</v>
      </c>
      <c r="I33" s="259">
        <f>H33</f>
        <v>0.45676085832134133</v>
      </c>
      <c r="J33" s="259">
        <f>I33</f>
        <v>0.45676085832134133</v>
      </c>
      <c r="K33" s="259">
        <f>J33</f>
        <v>0.45676085832134133</v>
      </c>
      <c r="L33" s="259">
        <f>K33</f>
        <v>0.45676085832134133</v>
      </c>
      <c r="M33" s="259">
        <f>SUM(H33:L33)</f>
        <v>2.2838042916067067</v>
      </c>
      <c r="N33" s="54"/>
      <c r="O33" s="54"/>
      <c r="P33" s="54"/>
      <c r="Q33" s="54"/>
      <c r="R33" s="54"/>
      <c r="S33" s="54"/>
    </row>
    <row r="34" spans="1:19">
      <c r="A34" s="54"/>
      <c r="B34" s="54"/>
      <c r="C34" s="241"/>
      <c r="D34" s="54"/>
      <c r="E34" s="54"/>
      <c r="F34" s="54"/>
      <c r="G34" s="54"/>
      <c r="H34" s="262"/>
      <c r="I34" s="262"/>
      <c r="J34" s="262"/>
      <c r="K34" s="262"/>
      <c r="L34" s="262"/>
      <c r="M34" s="262"/>
      <c r="N34" s="54"/>
      <c r="O34" s="54"/>
      <c r="P34" s="54"/>
      <c r="Q34" s="54"/>
      <c r="R34" s="54"/>
      <c r="S34" s="54"/>
    </row>
    <row r="35" spans="1:19">
      <c r="A35" s="54"/>
      <c r="B35" s="54"/>
      <c r="C35" s="241"/>
      <c r="D35" s="54"/>
      <c r="E35" s="54"/>
      <c r="F35" s="54"/>
      <c r="G35" s="54"/>
      <c r="H35" s="272"/>
      <c r="I35" s="272"/>
      <c r="J35" s="272"/>
      <c r="K35" s="272"/>
      <c r="L35" s="272"/>
      <c r="M35" s="54"/>
      <c r="N35" s="54"/>
      <c r="O35" s="54"/>
      <c r="P35" s="54"/>
      <c r="Q35" s="54"/>
      <c r="R35" s="54"/>
      <c r="S35" s="54"/>
    </row>
    <row r="36" spans="1:19">
      <c r="A36" s="54"/>
      <c r="B36" s="54"/>
      <c r="C36" s="54"/>
      <c r="D36" s="54"/>
      <c r="E36" s="54"/>
      <c r="F36" s="54"/>
      <c r="G36" s="54"/>
      <c r="H36" s="54"/>
      <c r="I36" s="262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19">
      <c r="A37" s="236"/>
      <c r="B37" s="236" t="s">
        <v>23</v>
      </c>
      <c r="C37" s="236"/>
      <c r="D37" s="271"/>
      <c r="E37" s="271"/>
      <c r="F37" s="271"/>
      <c r="G37" s="271"/>
      <c r="H37" s="271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</sheetData>
  <pageMargins left="0.7" right="0.7" top="0.75" bottom="0.75" header="0.3" footer="0.3"/>
  <pageSetup paperSize="9" orientation="portrait" r:id="rId1"/>
  <headerFooter>
    <oddFooter>&amp;L&amp;1#&amp;"Calibri"&amp;8&amp;K000000For Official use only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6AE01BC735174CB699BCFC5C2ED777" ma:contentTypeVersion="22" ma:contentTypeDescription="Create a new document." ma:contentTypeScope="" ma:versionID="82b877f81cf4ff94955da8cdb9ed11ce">
  <xsd:schema xmlns:xsd="http://www.w3.org/2001/XMLSchema" xmlns:xs="http://www.w3.org/2001/XMLSchema" xmlns:p="http://schemas.microsoft.com/office/2006/metadata/properties" xmlns:ns1="http://schemas.microsoft.com/sharepoint/v3" xmlns:ns2="b40a3e84-c3e0-4983-a591-aea376a7dba3" xmlns:ns3="9072108f-932a-4bb2-915f-4d4984397717" xmlns:ns4="db9991b5-35ea-4049-be85-7fcd26476939" targetNamespace="http://schemas.microsoft.com/office/2006/metadata/properties" ma:root="true" ma:fieldsID="e33a510703267c7c60458d449407051f" ns1:_="" ns2:_="" ns3:_="" ns4:_="">
    <xsd:import namespace="http://schemas.microsoft.com/sharepoint/v3"/>
    <xsd:import namespace="b40a3e84-c3e0-4983-a591-aea376a7dba3"/>
    <xsd:import namespace="9072108f-932a-4bb2-915f-4d4984397717"/>
    <xsd:import namespace="db9991b5-35ea-4049-be85-7fcd264769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4:TaxCatchAll" minOccurs="0"/>
                <xsd:element ref="ns2:lcf76f155ced4ddcb4097134ff3c332f" minOccurs="0"/>
                <xsd:element ref="ns1:_ip_UnifiedCompliancePolicyProperties" minOccurs="0"/>
                <xsd:element ref="ns1:_ip_UnifiedCompliancePolicyUIAction" minOccurs="0"/>
                <xsd:element ref="ns2:_Flow_SignoffStatus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3e84-c3e0-4983-a591-aea376a7db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a6dec70b-5686-468f-b815-f2accaae55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72108f-932a-4bb2-915f-4d498439771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9991b5-35ea-4049-be85-7fcd26476939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d98fc4b1-b8ad-469a-af0a-e1a12da3021a}" ma:internalName="TaxCatchAll" ma:showField="CatchAllData" ma:web="9072108f-932a-4bb2-915f-4d498439771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b9991b5-35ea-4049-be85-7fcd26476939" xsi:nil="true"/>
    <lcf76f155ced4ddcb4097134ff3c332f xmlns="b40a3e84-c3e0-4983-a591-aea376a7dba3">
      <Terms xmlns="http://schemas.microsoft.com/office/infopath/2007/PartnerControls"/>
    </lcf76f155ced4ddcb4097134ff3c332f>
    <_ip_UnifiedCompliancePolicyProperties xmlns="http://schemas.microsoft.com/sharepoint/v3" xsi:nil="true"/>
    <_Flow_SignoffStatus xmlns="b40a3e84-c3e0-4983-a591-aea376a7db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978737-7755-4873-A4AC-636CF2BAA6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40a3e84-c3e0-4983-a591-aea376a7dba3"/>
    <ds:schemaRef ds:uri="9072108f-932a-4bb2-915f-4d4984397717"/>
    <ds:schemaRef ds:uri="db9991b5-35ea-4049-be85-7fcd264769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04DACF-E465-4A48-8AB6-8ED413C528DD}">
  <ds:schemaRefs>
    <ds:schemaRef ds:uri="http://purl.org/dc/elements/1.1/"/>
    <ds:schemaRef ds:uri="b40a3e84-c3e0-4983-a591-aea376a7dba3"/>
    <ds:schemaRef ds:uri="http://purl.org/dc/terms/"/>
    <ds:schemaRef ds:uri="http://schemas.openxmlformats.org/package/2006/metadata/core-properties"/>
    <ds:schemaRef ds:uri="http://schemas.microsoft.com/sharepoint/v3"/>
    <ds:schemaRef ds:uri="http://schemas.microsoft.com/office/2006/metadata/properties"/>
    <ds:schemaRef ds:uri="http://schemas.microsoft.com/office/2006/documentManagement/types"/>
    <ds:schemaRef ds:uri="db9991b5-35ea-4049-be85-7fcd26476939"/>
    <ds:schemaRef ds:uri="http://www.w3.org/XML/1998/namespace"/>
    <ds:schemaRef ds:uri="http://schemas.microsoft.com/office/infopath/2007/PartnerControls"/>
    <ds:schemaRef ds:uri="9072108f-932a-4bb2-915f-4d4984397717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0D77742-0A53-4EB0-A989-F2B9C6044F0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Output| PTRM (T) (Adj)</vt:lpstr>
      <vt:lpstr>Output| PTRM (T)</vt:lpstr>
      <vt:lpstr>Index</vt:lpstr>
      <vt:lpstr>Input | General</vt:lpstr>
      <vt:lpstr>Input | Inflation and Disc Rate</vt:lpstr>
      <vt:lpstr>Input | Reported Capex</vt:lpstr>
      <vt:lpstr>Calc | CESS Revenue Increments</vt:lpstr>
      <vt:lpstr>Output | Models</vt:lpstr>
      <vt:lpstr>Output|FY19 CESS adjustment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ERG 9.003 Capital Expenditure Efficiency Sharing Scheme (CESS) Model DEC19 PUBLIC</dc:title>
  <dc:subject/>
  <dc:creator/>
  <cp:keywords/>
  <dc:description>Ergon Energy 2020 - 2025</dc:description>
  <cp:lastModifiedBy/>
  <cp:revision/>
  <dcterms:created xsi:type="dcterms:W3CDTF">2019-11-27T22:11:01Z</dcterms:created>
  <dcterms:modified xsi:type="dcterms:W3CDTF">2023-11-29T05:24:14Z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0x010100F96AE01BC735174CB699BCFC5C2ED777</vt:lpwstr>
  </property>
  <property fmtid="{D5CDD505-2E9C-101B-9397-08002B2CF9AE}" pid="3" name="MediaServiceImageTags">
    <vt:lpwstr/>
  </property>
</Properties>
</file>